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mc:AlternateContent xmlns:mc="http://schemas.openxmlformats.org/markup-compatibility/2006">
    <mc:Choice Requires="x15">
      <x15ac:absPath xmlns:x15ac="http://schemas.microsoft.com/office/spreadsheetml/2010/11/ac" url="C:\KrosData\Export\2024\"/>
    </mc:Choice>
  </mc:AlternateContent>
  <xr:revisionPtr revIDLastSave="0" documentId="13_ncr:1_{CF43184A-E14B-41F6-8944-5ADEB42593DF}" xr6:coauthVersionLast="47" xr6:coauthVersionMax="47" xr10:uidLastSave="{00000000-0000-0000-0000-000000000000}"/>
  <bookViews>
    <workbookView xWindow="-120" yWindow="-120" windowWidth="29040" windowHeight="15840" xr2:uid="{00000000-000D-0000-FFFF-FFFF00000000}"/>
  </bookViews>
  <sheets>
    <sheet name="Rekapitulace stavby" sheetId="1" r:id="rId1"/>
    <sheet name="PS 00-21-01 - Přeložky ka..." sheetId="2" r:id="rId2"/>
    <sheet name="PS 02-10-01 - Dopravna De..." sheetId="3" r:id="rId3"/>
    <sheet name="PS 02-27-01 - Dopravna  D..." sheetId="4" r:id="rId4"/>
    <sheet name="PS 02-27-02 - Dopravna De..." sheetId="5" r:id="rId5"/>
    <sheet name="PS 02-37-01 - Dopravna  D..." sheetId="6" r:id="rId6"/>
    <sheet name="SO 00-10-01 - Výstroj trati" sheetId="7" r:id="rId7"/>
    <sheet name="SO 01-10-01 - Tanvald (mi..." sheetId="8" r:id="rId8"/>
    <sheet name="SO 01-11-01 - Tanvald (mi..." sheetId="9" r:id="rId9"/>
    <sheet name="SO 01-13-01 - Přejezd P55..." sheetId="10" r:id="rId10"/>
    <sheet name="SO 01-13-02 - Přejezd P55..." sheetId="11" r:id="rId11"/>
    <sheet name="SO 01-13-03 - Přejezd P55..." sheetId="12" r:id="rId12"/>
    <sheet name="SO 01-14-01 - Most v ev. ..." sheetId="13" r:id="rId13"/>
    <sheet name="SO 01-14-02 - Zeď v km 28..." sheetId="14" r:id="rId14"/>
    <sheet name="SO 01-14-03 - Zeď v km 28..." sheetId="15" r:id="rId15"/>
    <sheet name="SO 01-14-04 - Propustek v..." sheetId="16" r:id="rId16"/>
    <sheet name="SO 01-17-01 - Tunel Žďárs..." sheetId="17" r:id="rId17"/>
    <sheet name="SO 02-10-01 - Dopravna De..." sheetId="18" r:id="rId18"/>
    <sheet name="SO 02-11-01 - Dopravna De..." sheetId="19" r:id="rId19"/>
    <sheet name="SO 02-12-01 - Dopravna De..." sheetId="20" r:id="rId20"/>
    <sheet name="SO 02-24-01 - Dopravna De..." sheetId="21" r:id="rId21"/>
    <sheet name="SO 02-34-01 - Dopravna De..." sheetId="22" r:id="rId22"/>
    <sheet name="SO 02-36-01 - Dopravna De..." sheetId="23" r:id="rId23"/>
    <sheet name="SO 02-36-02 - Dopravna De..." sheetId="24" r:id="rId24"/>
    <sheet name="SO 02-36-03 - Dopravna De..." sheetId="25" r:id="rId25"/>
    <sheet name="SO 03-10-01 - Desná (mimo..." sheetId="26" r:id="rId26"/>
    <sheet name="SO 03-11-01 - Desná (mimo..." sheetId="27" r:id="rId27"/>
    <sheet name="SO 03-13-01 - Přejezd P55..." sheetId="28" r:id="rId28"/>
    <sheet name="SO 03-14-01 - Propustek v..." sheetId="29" r:id="rId29"/>
    <sheet name="SO 03-14-02 - Most v ev. ..." sheetId="30" r:id="rId30"/>
    <sheet name="SO 03-17-01 - Tunel Desen..." sheetId="31" r:id="rId31"/>
    <sheet name="SO 03-17-02 - Tunel Dolno..." sheetId="32" r:id="rId32"/>
    <sheet name="SO 03-36-01 - Zast. Desná..." sheetId="33" r:id="rId33"/>
    <sheet name="SO 03-36-02 - Zast. Desná..." sheetId="34" r:id="rId34"/>
    <sheet name="SO 04-10-01 - Dolní Polub..." sheetId="35" r:id="rId35"/>
    <sheet name="SO 04-11-01 - Dolní Polub..." sheetId="36" r:id="rId36"/>
    <sheet name="SO 04-12-01 - Zast. Kořen..." sheetId="37" r:id="rId37"/>
    <sheet name="SO 04-13-01 - Přejezd P55..." sheetId="38" r:id="rId38"/>
    <sheet name="SO 04-13-02 - Přejezd P55..." sheetId="39" r:id="rId39"/>
    <sheet name="SO 04-14-01 - Most v ev. ..." sheetId="40" r:id="rId40"/>
    <sheet name="SO 04-14-02 - Propustek v..." sheetId="41" r:id="rId41"/>
    <sheet name="SO 04-14-03 - Most v ev. ..." sheetId="42" r:id="rId42"/>
    <sheet name="SO 04-14-04 - Most v ev. ..." sheetId="43" r:id="rId43"/>
    <sheet name="SO 04-14-05 - Most v ev. ..." sheetId="44" r:id="rId44"/>
    <sheet name="SO 04-14-06 - Zeď v km 32..." sheetId="45" r:id="rId45"/>
    <sheet name="SO 04-14-07 - Zeď v km 33..." sheetId="46" r:id="rId46"/>
    <sheet name="SO 04-14-08 - Propustek v..." sheetId="47" r:id="rId47"/>
    <sheet name="SO 04-14-09 - Propustek v..." sheetId="48" r:id="rId48"/>
    <sheet name="SO 04-17-01 - Tunel Polub..." sheetId="49" r:id="rId49"/>
    <sheet name="SO 04-36-01 - Zast. Desná..." sheetId="50" r:id="rId50"/>
    <sheet name="SO 04-36-02 - Zast. Desná..." sheetId="51" r:id="rId51"/>
    <sheet name="SO 04-36-04 - Zast. Kořen..." sheetId="52" r:id="rId52"/>
    <sheet name="SO 04-36-05 - Zast. Kořen..." sheetId="53" r:id="rId53"/>
    <sheet name="SO 98-98 - VON" sheetId="54" r:id="rId54"/>
    <sheet name="Pokyny pro vyplnění" sheetId="55" r:id="rId55"/>
  </sheets>
  <definedNames>
    <definedName name="_xlnm._FilterDatabase" localSheetId="1" hidden="1">'PS 00-21-01 - Přeložky ka...'!$C$80:$K$190</definedName>
    <definedName name="_xlnm._FilterDatabase" localSheetId="2" hidden="1">'PS 02-10-01 - Dopravna De...'!$C$80:$K$174</definedName>
    <definedName name="_xlnm._FilterDatabase" localSheetId="3" hidden="1">'PS 02-27-01 - Dopravna  D...'!$C$78:$K$211</definedName>
    <definedName name="_xlnm._FilterDatabase" localSheetId="4" hidden="1">'PS 02-27-02 - Dopravna De...'!$C$80:$K$135</definedName>
    <definedName name="_xlnm._FilterDatabase" localSheetId="5" hidden="1">'PS 02-37-01 - Dopravna  D...'!$C$80:$K$211</definedName>
    <definedName name="_xlnm._FilterDatabase" localSheetId="6" hidden="1">'SO 00-10-01 - Výstroj trati'!$C$80:$K$212</definedName>
    <definedName name="_xlnm._FilterDatabase" localSheetId="7" hidden="1">'SO 01-10-01 - Tanvald (mi...'!$C$82:$K$321</definedName>
    <definedName name="_xlnm._FilterDatabase" localSheetId="8" hidden="1">'SO 01-11-01 - Tanvald (mi...'!$C$85:$K$525</definedName>
    <definedName name="_xlnm._FilterDatabase" localSheetId="9" hidden="1">'SO 01-13-01 - Přejezd P55...'!$C$82:$K$266</definedName>
    <definedName name="_xlnm._FilterDatabase" localSheetId="10" hidden="1">'SO 01-13-02 - Přejezd P55...'!$C$82:$K$199</definedName>
    <definedName name="_xlnm._FilterDatabase" localSheetId="11" hidden="1">'SO 01-13-03 - Přejezd P55...'!$C$82:$K$263</definedName>
    <definedName name="_xlnm._FilterDatabase" localSheetId="12" hidden="1">'SO 01-14-01 - Most v ev. ...'!$C$87:$K$360</definedName>
    <definedName name="_xlnm._FilterDatabase" localSheetId="13" hidden="1">'SO 01-14-02 - Zeď v km 28...'!$C$83:$K$217</definedName>
    <definedName name="_xlnm._FilterDatabase" localSheetId="14" hidden="1">'SO 01-14-03 - Zeď v km 28...'!$C$83:$K$210</definedName>
    <definedName name="_xlnm._FilterDatabase" localSheetId="15" hidden="1">'SO 01-14-04 - Propustek v...'!$C$85:$K$269</definedName>
    <definedName name="_xlnm._FilterDatabase" localSheetId="16" hidden="1">'SO 01-17-01 - Tunel Žďárs...'!$C$86:$K$256</definedName>
    <definedName name="_xlnm._FilterDatabase" localSheetId="17" hidden="1">'SO 02-10-01 - Dopravna De...'!$C$82:$K$374</definedName>
    <definedName name="_xlnm._FilterDatabase" localSheetId="18" hidden="1">'SO 02-11-01 - Dopravna De...'!$C$82:$K$254</definedName>
    <definedName name="_xlnm._FilterDatabase" localSheetId="19" hidden="1">'SO 02-12-01 - Dopravna De...'!$C$81:$K$247</definedName>
    <definedName name="_xlnm._FilterDatabase" localSheetId="20" hidden="1">'SO 02-24-01 - Dopravna De...'!$C$80:$K$182</definedName>
    <definedName name="_xlnm._FilterDatabase" localSheetId="21" hidden="1">'SO 02-34-01 - Dopravna De...'!$C$80:$K$218</definedName>
    <definedName name="_xlnm._FilterDatabase" localSheetId="22" hidden="1">'SO 02-36-01 - Dopravna De...'!$C$80:$K$146</definedName>
    <definedName name="_xlnm._FilterDatabase" localSheetId="23" hidden="1">'SO 02-36-02 - Dopravna De...'!$C$80:$K$177</definedName>
    <definedName name="_xlnm._FilterDatabase" localSheetId="24" hidden="1">'SO 02-36-03 - Dopravna De...'!$C$80:$K$95</definedName>
    <definedName name="_xlnm._FilterDatabase" localSheetId="25" hidden="1">'SO 03-10-01 - Desná (mimo...'!$C$82:$K$308</definedName>
    <definedName name="_xlnm._FilterDatabase" localSheetId="26" hidden="1">'SO 03-11-01 - Desná (mimo...'!$C$84:$K$455</definedName>
    <definedName name="_xlnm._FilterDatabase" localSheetId="27" hidden="1">'SO 03-13-01 - Přejezd P55...'!$C$82:$K$162</definedName>
    <definedName name="_xlnm._FilterDatabase" localSheetId="28" hidden="1">'SO 03-14-01 - Propustek v...'!$C$85:$K$340</definedName>
    <definedName name="_xlnm._FilterDatabase" localSheetId="29" hidden="1">'SO 03-14-02 - Most v ev. ...'!$C$90:$K$477</definedName>
    <definedName name="_xlnm._FilterDatabase" localSheetId="30" hidden="1">'SO 03-17-01 - Tunel Desen...'!$C$85:$K$231</definedName>
    <definedName name="_xlnm._FilterDatabase" localSheetId="31" hidden="1">'SO 03-17-02 - Tunel Dolno...'!$C$87:$K$259</definedName>
    <definedName name="_xlnm._FilterDatabase" localSheetId="32" hidden="1">'SO 03-36-01 - Zast. Desná...'!$C$80:$K$155</definedName>
    <definedName name="_xlnm._FilterDatabase" localSheetId="33" hidden="1">'SO 03-36-02 - Zast. Desná...'!$C$80:$K$221</definedName>
    <definedName name="_xlnm._FilterDatabase" localSheetId="34" hidden="1">'SO 04-10-01 - Dolní Polub...'!$C$82:$K$310</definedName>
    <definedName name="_xlnm._FilterDatabase" localSheetId="35" hidden="1">'SO 04-11-01 - Dolní Polub...'!$C$86:$K$661</definedName>
    <definedName name="_xlnm._FilterDatabase" localSheetId="36" hidden="1">'SO 04-12-01 - Zast. Kořen...'!$C$82:$K$208</definedName>
    <definedName name="_xlnm._FilterDatabase" localSheetId="37" hidden="1">'SO 04-13-01 - Přejezd P55...'!$C$82:$K$184</definedName>
    <definedName name="_xlnm._FilterDatabase" localSheetId="38" hidden="1">'SO 04-13-02 - Přejezd P55...'!$C$82:$K$222</definedName>
    <definedName name="_xlnm._FilterDatabase" localSheetId="39" hidden="1">'SO 04-14-01 - Most v ev. ...'!$C$86:$K$276</definedName>
    <definedName name="_xlnm._FilterDatabase" localSheetId="40" hidden="1">'SO 04-14-02 - Propustek v...'!$C$85:$K$353</definedName>
    <definedName name="_xlnm._FilterDatabase" localSheetId="41" hidden="1">'SO 04-14-03 - Most v ev. ...'!$C$86:$K$316</definedName>
    <definedName name="_xlnm._FilterDatabase" localSheetId="42" hidden="1">'SO 04-14-04 - Most v ev. ...'!$C$86:$K$335</definedName>
    <definedName name="_xlnm._FilterDatabase" localSheetId="43" hidden="1">'SO 04-14-05 - Most v ev. ...'!$C$86:$K$313</definedName>
    <definedName name="_xlnm._FilterDatabase" localSheetId="44" hidden="1">'SO 04-14-06 - Zeď v km 32...'!$C$83:$K$230</definedName>
    <definedName name="_xlnm._FilterDatabase" localSheetId="45" hidden="1">'SO 04-14-07 - Zeď v km 33...'!$C$83:$K$225</definedName>
    <definedName name="_xlnm._FilterDatabase" localSheetId="46" hidden="1">'SO 04-14-08 - Propustek v...'!$C$86:$K$295</definedName>
    <definedName name="_xlnm._FilterDatabase" localSheetId="47" hidden="1">'SO 04-14-09 - Propustek v...'!$C$86:$K$295</definedName>
    <definedName name="_xlnm._FilterDatabase" localSheetId="48" hidden="1">'SO 04-17-01 - Tunel Polub...'!$C$87:$K$306</definedName>
    <definedName name="_xlnm._FilterDatabase" localSheetId="49" hidden="1">'SO 04-36-01 - Zast. Desná...'!$C$80:$K$158</definedName>
    <definedName name="_xlnm._FilterDatabase" localSheetId="50" hidden="1">'SO 04-36-02 - Zast. Desná...'!$C$80:$K$250</definedName>
    <definedName name="_xlnm._FilterDatabase" localSheetId="51" hidden="1">'SO 04-36-04 - Zast. Kořen...'!$C$80:$K$140</definedName>
    <definedName name="_xlnm._FilterDatabase" localSheetId="52" hidden="1">'SO 04-36-05 - Zast. Kořen...'!$C$80:$K$278</definedName>
    <definedName name="_xlnm._FilterDatabase" localSheetId="53" hidden="1">'SO 98-98 - VON'!$C$80:$K$120</definedName>
    <definedName name="_xlnm.Print_Titles" localSheetId="1">'PS 00-21-01 - Přeložky ka...'!$80:$80</definedName>
    <definedName name="_xlnm.Print_Titles" localSheetId="2">'PS 02-10-01 - Dopravna De...'!$80:$80</definedName>
    <definedName name="_xlnm.Print_Titles" localSheetId="3">'PS 02-27-01 - Dopravna  D...'!$78:$78</definedName>
    <definedName name="_xlnm.Print_Titles" localSheetId="4">'PS 02-27-02 - Dopravna De...'!$80:$80</definedName>
    <definedName name="_xlnm.Print_Titles" localSheetId="5">'PS 02-37-01 - Dopravna  D...'!$80:$80</definedName>
    <definedName name="_xlnm.Print_Titles" localSheetId="0">'Rekapitulace stavby'!$52:$52</definedName>
    <definedName name="_xlnm.Print_Titles" localSheetId="6">'SO 00-10-01 - Výstroj trati'!$80:$80</definedName>
    <definedName name="_xlnm.Print_Titles" localSheetId="7">'SO 01-10-01 - Tanvald (mi...'!$82:$82</definedName>
    <definedName name="_xlnm.Print_Titles" localSheetId="8">'SO 01-11-01 - Tanvald (mi...'!$85:$85</definedName>
    <definedName name="_xlnm.Print_Titles" localSheetId="9">'SO 01-13-01 - Přejezd P55...'!$82:$82</definedName>
    <definedName name="_xlnm.Print_Titles" localSheetId="10">'SO 01-13-02 - Přejezd P55...'!$82:$82</definedName>
    <definedName name="_xlnm.Print_Titles" localSheetId="11">'SO 01-13-03 - Přejezd P55...'!$82:$82</definedName>
    <definedName name="_xlnm.Print_Titles" localSheetId="12">'SO 01-14-01 - Most v ev. ...'!$87:$87</definedName>
    <definedName name="_xlnm.Print_Titles" localSheetId="13">'SO 01-14-02 - Zeď v km 28...'!$83:$83</definedName>
    <definedName name="_xlnm.Print_Titles" localSheetId="14">'SO 01-14-03 - Zeď v km 28...'!$83:$83</definedName>
    <definedName name="_xlnm.Print_Titles" localSheetId="15">'SO 01-14-04 - Propustek v...'!$85:$85</definedName>
    <definedName name="_xlnm.Print_Titles" localSheetId="16">'SO 01-17-01 - Tunel Žďárs...'!$86:$86</definedName>
    <definedName name="_xlnm.Print_Titles" localSheetId="17">'SO 02-10-01 - Dopravna De...'!$82:$82</definedName>
    <definedName name="_xlnm.Print_Titles" localSheetId="18">'SO 02-11-01 - Dopravna De...'!$82:$82</definedName>
    <definedName name="_xlnm.Print_Titles" localSheetId="19">'SO 02-12-01 - Dopravna De...'!$81:$81</definedName>
    <definedName name="_xlnm.Print_Titles" localSheetId="20">'SO 02-24-01 - Dopravna De...'!$80:$80</definedName>
    <definedName name="_xlnm.Print_Titles" localSheetId="21">'SO 02-34-01 - Dopravna De...'!$80:$80</definedName>
    <definedName name="_xlnm.Print_Titles" localSheetId="22">'SO 02-36-01 - Dopravna De...'!$80:$80</definedName>
    <definedName name="_xlnm.Print_Titles" localSheetId="23">'SO 02-36-02 - Dopravna De...'!$80:$80</definedName>
    <definedName name="_xlnm.Print_Titles" localSheetId="24">'SO 02-36-03 - Dopravna De...'!$80:$80</definedName>
    <definedName name="_xlnm.Print_Titles" localSheetId="25">'SO 03-10-01 - Desná (mimo...'!$82:$82</definedName>
    <definedName name="_xlnm.Print_Titles" localSheetId="26">'SO 03-11-01 - Desná (mimo...'!$84:$84</definedName>
    <definedName name="_xlnm.Print_Titles" localSheetId="27">'SO 03-13-01 - Přejezd P55...'!$82:$82</definedName>
    <definedName name="_xlnm.Print_Titles" localSheetId="28">'SO 03-14-01 - Propustek v...'!$85:$85</definedName>
    <definedName name="_xlnm.Print_Titles" localSheetId="29">'SO 03-14-02 - Most v ev. ...'!$90:$90</definedName>
    <definedName name="_xlnm.Print_Titles" localSheetId="30">'SO 03-17-01 - Tunel Desen...'!$85:$85</definedName>
    <definedName name="_xlnm.Print_Titles" localSheetId="31">'SO 03-17-02 - Tunel Dolno...'!$87:$87</definedName>
    <definedName name="_xlnm.Print_Titles" localSheetId="32">'SO 03-36-01 - Zast. Desná...'!$80:$80</definedName>
    <definedName name="_xlnm.Print_Titles" localSheetId="33">'SO 03-36-02 - Zast. Desná...'!$80:$80</definedName>
    <definedName name="_xlnm.Print_Titles" localSheetId="34">'SO 04-10-01 - Dolní Polub...'!$82:$82</definedName>
    <definedName name="_xlnm.Print_Titles" localSheetId="35">'SO 04-11-01 - Dolní Polub...'!$86:$86</definedName>
    <definedName name="_xlnm.Print_Titles" localSheetId="36">'SO 04-12-01 - Zast. Kořen...'!$82:$82</definedName>
    <definedName name="_xlnm.Print_Titles" localSheetId="37">'SO 04-13-01 - Přejezd P55...'!$82:$82</definedName>
    <definedName name="_xlnm.Print_Titles" localSheetId="38">'SO 04-13-02 - Přejezd P55...'!$82:$82</definedName>
    <definedName name="_xlnm.Print_Titles" localSheetId="39">'SO 04-14-01 - Most v ev. ...'!$86:$86</definedName>
    <definedName name="_xlnm.Print_Titles" localSheetId="40">'SO 04-14-02 - Propustek v...'!$85:$85</definedName>
    <definedName name="_xlnm.Print_Titles" localSheetId="41">'SO 04-14-03 - Most v ev. ...'!$86:$86</definedName>
    <definedName name="_xlnm.Print_Titles" localSheetId="42">'SO 04-14-04 - Most v ev. ...'!$86:$86</definedName>
    <definedName name="_xlnm.Print_Titles" localSheetId="43">'SO 04-14-05 - Most v ev. ...'!$86:$86</definedName>
    <definedName name="_xlnm.Print_Titles" localSheetId="44">'SO 04-14-06 - Zeď v km 32...'!$83:$83</definedName>
    <definedName name="_xlnm.Print_Titles" localSheetId="45">'SO 04-14-07 - Zeď v km 33...'!$83:$83</definedName>
    <definedName name="_xlnm.Print_Titles" localSheetId="46">'SO 04-14-08 - Propustek v...'!$86:$86</definedName>
    <definedName name="_xlnm.Print_Titles" localSheetId="47">'SO 04-14-09 - Propustek v...'!$86:$86</definedName>
    <definedName name="_xlnm.Print_Titles" localSheetId="48">'SO 04-17-01 - Tunel Polub...'!$87:$87</definedName>
    <definedName name="_xlnm.Print_Titles" localSheetId="49">'SO 04-36-01 - Zast. Desná...'!$80:$80</definedName>
    <definedName name="_xlnm.Print_Titles" localSheetId="50">'SO 04-36-02 - Zast. Desná...'!$80:$80</definedName>
    <definedName name="_xlnm.Print_Titles" localSheetId="51">'SO 04-36-04 - Zast. Kořen...'!$80:$80</definedName>
    <definedName name="_xlnm.Print_Titles" localSheetId="52">'SO 04-36-05 - Zast. Kořen...'!$80:$80</definedName>
    <definedName name="_xlnm.Print_Titles" localSheetId="53">'SO 98-98 - VON'!$80:$80</definedName>
    <definedName name="_xlnm.Print_Area" localSheetId="54">'Pokyny pro vyplnění'!$B$2:$K$71,'Pokyny pro vyplnění'!$B$74:$K$118,'Pokyny pro vyplnění'!$B$121:$K$161,'Pokyny pro vyplnění'!$B$164:$K$219</definedName>
    <definedName name="_xlnm.Print_Area" localSheetId="1">'PS 00-21-01 - Přeložky ka...'!$C$4:$J$39,'PS 00-21-01 - Přeložky ka...'!$C$45:$J$62,'PS 00-21-01 - Přeložky ka...'!$C$68:$K$190</definedName>
    <definedName name="_xlnm.Print_Area" localSheetId="2">'PS 02-10-01 - Dopravna De...'!$C$4:$J$39,'PS 02-10-01 - Dopravna De...'!$C$45:$J$62,'PS 02-10-01 - Dopravna De...'!$C$68:$K$174</definedName>
    <definedName name="_xlnm.Print_Area" localSheetId="3">'PS 02-27-01 - Dopravna  D...'!$C$4:$J$39,'PS 02-27-01 - Dopravna  D...'!$C$45:$J$60,'PS 02-27-01 - Dopravna  D...'!$C$66:$K$211</definedName>
    <definedName name="_xlnm.Print_Area" localSheetId="4">'PS 02-27-02 - Dopravna De...'!$C$4:$J$39,'PS 02-27-02 - Dopravna De...'!$C$45:$J$62,'PS 02-27-02 - Dopravna De...'!$C$68:$K$135</definedName>
    <definedName name="_xlnm.Print_Area" localSheetId="5">'PS 02-37-01 - Dopravna  D...'!$C$4:$J$39,'PS 02-37-01 - Dopravna  D...'!$C$45:$J$62,'PS 02-37-01 - Dopravna  D...'!$C$68:$K$211</definedName>
    <definedName name="_xlnm.Print_Area" localSheetId="0">'Rekapitulace stavby'!$D$4:$AO$36,'Rekapitulace stavby'!$C$42:$AQ$108</definedName>
    <definedName name="_xlnm.Print_Area" localSheetId="6">'SO 00-10-01 - Výstroj trati'!$C$4:$J$39,'SO 00-10-01 - Výstroj trati'!$C$45:$J$62,'SO 00-10-01 - Výstroj trati'!$C$68:$K$212</definedName>
    <definedName name="_xlnm.Print_Area" localSheetId="7">'SO 01-10-01 - Tanvald (mi...'!$C$4:$J$39,'SO 01-10-01 - Tanvald (mi...'!$C$45:$J$64,'SO 01-10-01 - Tanvald (mi...'!$C$70:$K$321</definedName>
    <definedName name="_xlnm.Print_Area" localSheetId="8">'SO 01-11-01 - Tanvald (mi...'!$C$4:$J$39,'SO 01-11-01 - Tanvald (mi...'!$C$45:$J$67,'SO 01-11-01 - Tanvald (mi...'!$C$73:$K$525</definedName>
    <definedName name="_xlnm.Print_Area" localSheetId="9">'SO 01-13-01 - Přejezd P55...'!$C$4:$J$39,'SO 01-13-01 - Přejezd P55...'!$C$45:$J$64,'SO 01-13-01 - Přejezd P55...'!$C$70:$K$266</definedName>
    <definedName name="_xlnm.Print_Area" localSheetId="10">'SO 01-13-02 - Přejezd P55...'!$C$4:$J$39,'SO 01-13-02 - Přejezd P55...'!$C$45:$J$64,'SO 01-13-02 - Přejezd P55...'!$C$70:$K$199</definedName>
    <definedName name="_xlnm.Print_Area" localSheetId="11">'SO 01-13-03 - Přejezd P55...'!$C$4:$J$39,'SO 01-13-03 - Přejezd P55...'!$C$45:$J$64,'SO 01-13-03 - Přejezd P55...'!$C$70:$K$263</definedName>
    <definedName name="_xlnm.Print_Area" localSheetId="12">'SO 01-14-01 - Most v ev. ...'!$C$4:$J$39,'SO 01-14-01 - Most v ev. ...'!$C$45:$J$69,'SO 01-14-01 - Most v ev. ...'!$C$75:$K$360</definedName>
    <definedName name="_xlnm.Print_Area" localSheetId="13">'SO 01-14-02 - Zeď v km 28...'!$C$4:$J$39,'SO 01-14-02 - Zeď v km 28...'!$C$45:$J$65,'SO 01-14-02 - Zeď v km 28...'!$C$71:$K$217</definedName>
    <definedName name="_xlnm.Print_Area" localSheetId="14">'SO 01-14-03 - Zeď v km 28...'!$C$4:$J$39,'SO 01-14-03 - Zeď v km 28...'!$C$45:$J$65,'SO 01-14-03 - Zeď v km 28...'!$C$71:$K$210</definedName>
    <definedName name="_xlnm.Print_Area" localSheetId="15">'SO 01-14-04 - Propustek v...'!$C$4:$J$39,'SO 01-14-04 - Propustek v...'!$C$45:$J$67,'SO 01-14-04 - Propustek v...'!$C$73:$K$269</definedName>
    <definedName name="_xlnm.Print_Area" localSheetId="16">'SO 01-17-01 - Tunel Žďárs...'!$C$4:$J$39,'SO 01-17-01 - Tunel Žďárs...'!$C$45:$J$68,'SO 01-17-01 - Tunel Žďárs...'!$C$74:$K$256</definedName>
    <definedName name="_xlnm.Print_Area" localSheetId="17">'SO 02-10-01 - Dopravna De...'!$C$4:$J$39,'SO 02-10-01 - Dopravna De...'!$C$45:$J$64,'SO 02-10-01 - Dopravna De...'!$C$70:$K$374</definedName>
    <definedName name="_xlnm.Print_Area" localSheetId="18">'SO 02-11-01 - Dopravna De...'!$C$4:$J$39,'SO 02-11-01 - Dopravna De...'!$C$45:$J$64,'SO 02-11-01 - Dopravna De...'!$C$70:$K$254</definedName>
    <definedName name="_xlnm.Print_Area" localSheetId="19">'SO 02-12-01 - Dopravna De...'!$C$4:$J$39,'SO 02-12-01 - Dopravna De...'!$C$45:$J$63,'SO 02-12-01 - Dopravna De...'!$C$69:$K$247</definedName>
    <definedName name="_xlnm.Print_Area" localSheetId="20">'SO 02-24-01 - Dopravna De...'!$C$4:$J$39,'SO 02-24-01 - Dopravna De...'!$C$45:$J$62,'SO 02-24-01 - Dopravna De...'!$C$68:$K$182</definedName>
    <definedName name="_xlnm.Print_Area" localSheetId="21">'SO 02-34-01 - Dopravna De...'!$C$4:$J$39,'SO 02-34-01 - Dopravna De...'!$C$45:$J$62,'SO 02-34-01 - Dopravna De...'!$C$68:$K$218</definedName>
    <definedName name="_xlnm.Print_Area" localSheetId="22">'SO 02-36-01 - Dopravna De...'!$C$4:$J$39,'SO 02-36-01 - Dopravna De...'!$C$45:$J$62,'SO 02-36-01 - Dopravna De...'!$C$68:$K$146</definedName>
    <definedName name="_xlnm.Print_Area" localSheetId="23">'SO 02-36-02 - Dopravna De...'!$C$4:$J$39,'SO 02-36-02 - Dopravna De...'!$C$45:$J$62,'SO 02-36-02 - Dopravna De...'!$C$68:$K$177</definedName>
    <definedName name="_xlnm.Print_Area" localSheetId="24">'SO 02-36-03 - Dopravna De...'!$C$4:$J$39,'SO 02-36-03 - Dopravna De...'!$C$45:$J$62,'SO 02-36-03 - Dopravna De...'!$C$68:$K$95</definedName>
    <definedName name="_xlnm.Print_Area" localSheetId="25">'SO 03-10-01 - Desná (mimo...'!$C$4:$J$39,'SO 03-10-01 - Desná (mimo...'!$C$45:$J$64,'SO 03-10-01 - Desná (mimo...'!$C$70:$K$308</definedName>
    <definedName name="_xlnm.Print_Area" localSheetId="26">'SO 03-11-01 - Desná (mimo...'!$C$4:$J$39,'SO 03-11-01 - Desná (mimo...'!$C$45:$J$66,'SO 03-11-01 - Desná (mimo...'!$C$72:$K$455</definedName>
    <definedName name="_xlnm.Print_Area" localSheetId="27">'SO 03-13-01 - Přejezd P55...'!$C$4:$J$39,'SO 03-13-01 - Přejezd P55...'!$C$45:$J$64,'SO 03-13-01 - Přejezd P55...'!$C$70:$K$162</definedName>
    <definedName name="_xlnm.Print_Area" localSheetId="28">'SO 03-14-01 - Propustek v...'!$C$4:$J$39,'SO 03-14-01 - Propustek v...'!$C$45:$J$67,'SO 03-14-01 - Propustek v...'!$C$73:$K$340</definedName>
    <definedName name="_xlnm.Print_Area" localSheetId="29">'SO 03-14-02 - Most v ev. ...'!$C$4:$J$39,'SO 03-14-02 - Most v ev. ...'!$C$45:$J$72,'SO 03-14-02 - Most v ev. ...'!$C$78:$K$477</definedName>
    <definedName name="_xlnm.Print_Area" localSheetId="30">'SO 03-17-01 - Tunel Desen...'!$C$4:$J$39,'SO 03-17-01 - Tunel Desen...'!$C$45:$J$67,'SO 03-17-01 - Tunel Desen...'!$C$73:$K$231</definedName>
    <definedName name="_xlnm.Print_Area" localSheetId="31">'SO 03-17-02 - Tunel Dolno...'!$C$4:$J$39,'SO 03-17-02 - Tunel Dolno...'!$C$45:$J$69,'SO 03-17-02 - Tunel Dolno...'!$C$75:$K$259</definedName>
    <definedName name="_xlnm.Print_Area" localSheetId="32">'SO 03-36-01 - Zast. Desná...'!$C$4:$J$39,'SO 03-36-01 - Zast. Desná...'!$C$45:$J$62,'SO 03-36-01 - Zast. Desná...'!$C$68:$K$155</definedName>
    <definedName name="_xlnm.Print_Area" localSheetId="33">'SO 03-36-02 - Zast. Desná...'!$C$4:$J$39,'SO 03-36-02 - Zast. Desná...'!$C$45:$J$62,'SO 03-36-02 - Zast. Desná...'!$C$68:$K$221</definedName>
    <definedName name="_xlnm.Print_Area" localSheetId="34">'SO 04-10-01 - Dolní Polub...'!$C$4:$J$39,'SO 04-10-01 - Dolní Polub...'!$C$45:$J$64,'SO 04-10-01 - Dolní Polub...'!$C$70:$K$310</definedName>
    <definedName name="_xlnm.Print_Area" localSheetId="35">'SO 04-11-01 - Dolní Polub...'!$C$4:$J$39,'SO 04-11-01 - Dolní Polub...'!$C$45:$J$68,'SO 04-11-01 - Dolní Polub...'!$C$74:$K$661</definedName>
    <definedName name="_xlnm.Print_Area" localSheetId="36">'SO 04-12-01 - Zast. Kořen...'!$C$4:$J$39,'SO 04-12-01 - Zast. Kořen...'!$C$45:$J$64,'SO 04-12-01 - Zast. Kořen...'!$C$70:$K$208</definedName>
    <definedName name="_xlnm.Print_Area" localSheetId="37">'SO 04-13-01 - Přejezd P55...'!$C$4:$J$39,'SO 04-13-01 - Přejezd P55...'!$C$45:$J$64,'SO 04-13-01 - Přejezd P55...'!$C$70:$K$184</definedName>
    <definedName name="_xlnm.Print_Area" localSheetId="38">'SO 04-13-02 - Přejezd P55...'!$C$4:$J$39,'SO 04-13-02 - Přejezd P55...'!$C$45:$J$64,'SO 04-13-02 - Přejezd P55...'!$C$70:$K$222</definedName>
    <definedName name="_xlnm.Print_Area" localSheetId="39">'SO 04-14-01 - Most v ev. ...'!$C$4:$J$39,'SO 04-14-01 - Most v ev. ...'!$C$45:$J$68,'SO 04-14-01 - Most v ev. ...'!$C$74:$K$276</definedName>
    <definedName name="_xlnm.Print_Area" localSheetId="40">'SO 04-14-02 - Propustek v...'!$C$4:$J$39,'SO 04-14-02 - Propustek v...'!$C$45:$J$67,'SO 04-14-02 - Propustek v...'!$C$73:$K$353</definedName>
    <definedName name="_xlnm.Print_Area" localSheetId="41">'SO 04-14-03 - Most v ev. ...'!$C$4:$J$39,'SO 04-14-03 - Most v ev. ...'!$C$45:$J$68,'SO 04-14-03 - Most v ev. ...'!$C$74:$K$316</definedName>
    <definedName name="_xlnm.Print_Area" localSheetId="42">'SO 04-14-04 - Most v ev. ...'!$C$4:$J$39,'SO 04-14-04 - Most v ev. ...'!$C$45:$J$68,'SO 04-14-04 - Most v ev. ...'!$C$74:$K$335</definedName>
    <definedName name="_xlnm.Print_Area" localSheetId="43">'SO 04-14-05 - Most v ev. ...'!$C$4:$J$39,'SO 04-14-05 - Most v ev. ...'!$C$45:$J$68,'SO 04-14-05 - Most v ev. ...'!$C$74:$K$313</definedName>
    <definedName name="_xlnm.Print_Area" localSheetId="44">'SO 04-14-06 - Zeď v km 32...'!$C$4:$J$39,'SO 04-14-06 - Zeď v km 32...'!$C$45:$J$65,'SO 04-14-06 - Zeď v km 32...'!$C$71:$K$230</definedName>
    <definedName name="_xlnm.Print_Area" localSheetId="45">'SO 04-14-07 - Zeď v km 33...'!$C$4:$J$39,'SO 04-14-07 - Zeď v km 33...'!$C$45:$J$65,'SO 04-14-07 - Zeď v km 33...'!$C$71:$K$225</definedName>
    <definedName name="_xlnm.Print_Area" localSheetId="46">'SO 04-14-08 - Propustek v...'!$C$4:$J$39,'SO 04-14-08 - Propustek v...'!$C$45:$J$68,'SO 04-14-08 - Propustek v...'!$C$74:$K$295</definedName>
    <definedName name="_xlnm.Print_Area" localSheetId="47">'SO 04-14-09 - Propustek v...'!$C$4:$J$39,'SO 04-14-09 - Propustek v...'!$C$45:$J$68,'SO 04-14-09 - Propustek v...'!$C$74:$K$295</definedName>
    <definedName name="_xlnm.Print_Area" localSheetId="48">'SO 04-17-01 - Tunel Polub...'!$C$4:$J$39,'SO 04-17-01 - Tunel Polub...'!$C$45:$J$69,'SO 04-17-01 - Tunel Polub...'!$C$75:$K$306</definedName>
    <definedName name="_xlnm.Print_Area" localSheetId="49">'SO 04-36-01 - Zast. Desná...'!$C$4:$J$39,'SO 04-36-01 - Zast. Desná...'!$C$45:$J$62,'SO 04-36-01 - Zast. Desná...'!$C$68:$K$158</definedName>
    <definedName name="_xlnm.Print_Area" localSheetId="50">'SO 04-36-02 - Zast. Desná...'!$C$4:$J$39,'SO 04-36-02 - Zast. Desná...'!$C$45:$J$62,'SO 04-36-02 - Zast. Desná...'!$C$68:$K$250</definedName>
    <definedName name="_xlnm.Print_Area" localSheetId="51">'SO 04-36-04 - Zast. Kořen...'!$C$4:$J$39,'SO 04-36-04 - Zast. Kořen...'!$C$45:$J$62,'SO 04-36-04 - Zast. Kořen...'!$C$68:$K$140</definedName>
    <definedName name="_xlnm.Print_Area" localSheetId="52">'SO 04-36-05 - Zast. Kořen...'!$C$4:$J$39,'SO 04-36-05 - Zast. Kořen...'!$C$45:$J$62,'SO 04-36-05 - Zast. Kořen...'!$C$68:$K$278</definedName>
    <definedName name="_xlnm.Print_Area" localSheetId="53">'SO 98-98 - VON'!$C$4:$J$39,'SO 98-98 - VON'!$C$45:$J$62,'SO 98-98 - VON'!$C$68:$K$120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7" i="54" l="1"/>
  <c r="J36" i="54"/>
  <c r="AY107" i="1" s="1"/>
  <c r="J35" i="54"/>
  <c r="AX107" i="1" s="1"/>
  <c r="BI119" i="54"/>
  <c r="BH119" i="54"/>
  <c r="BG119" i="54"/>
  <c r="BF119" i="54"/>
  <c r="T119" i="54"/>
  <c r="R119" i="54"/>
  <c r="P119" i="54"/>
  <c r="BI116" i="54"/>
  <c r="BH116" i="54"/>
  <c r="BG116" i="54"/>
  <c r="BF116" i="54"/>
  <c r="T116" i="54"/>
  <c r="R116" i="54"/>
  <c r="P116" i="54"/>
  <c r="BI113" i="54"/>
  <c r="BH113" i="54"/>
  <c r="BG113" i="54"/>
  <c r="BF113" i="54"/>
  <c r="T113" i="54"/>
  <c r="R113" i="54"/>
  <c r="P113" i="54"/>
  <c r="BI110" i="54"/>
  <c r="BH110" i="54"/>
  <c r="BG110" i="54"/>
  <c r="BF110" i="54"/>
  <c r="T110" i="54"/>
  <c r="R110" i="54"/>
  <c r="P110" i="54"/>
  <c r="BI107" i="54"/>
  <c r="BH107" i="54"/>
  <c r="BG107" i="54"/>
  <c r="BF107" i="54"/>
  <c r="T107" i="54"/>
  <c r="R107" i="54"/>
  <c r="P107" i="54"/>
  <c r="BI104" i="54"/>
  <c r="BH104" i="54"/>
  <c r="BG104" i="54"/>
  <c r="BF104" i="54"/>
  <c r="T104" i="54"/>
  <c r="R104" i="54"/>
  <c r="P104" i="54"/>
  <c r="BI102" i="54"/>
  <c r="BH102" i="54"/>
  <c r="BG102" i="54"/>
  <c r="BF102" i="54"/>
  <c r="T102" i="54"/>
  <c r="R102" i="54"/>
  <c r="P102" i="54"/>
  <c r="BI99" i="54"/>
  <c r="BH99" i="54"/>
  <c r="BG99" i="54"/>
  <c r="BF99" i="54"/>
  <c r="T99" i="54"/>
  <c r="R99" i="54"/>
  <c r="P99" i="54"/>
  <c r="BI95" i="54"/>
  <c r="BH95" i="54"/>
  <c r="BG95" i="54"/>
  <c r="BF95" i="54"/>
  <c r="T95" i="54"/>
  <c r="R95" i="54"/>
  <c r="P95" i="54"/>
  <c r="BI92" i="54"/>
  <c r="BH92" i="54"/>
  <c r="BG92" i="54"/>
  <c r="BF92" i="54"/>
  <c r="T92" i="54"/>
  <c r="R92" i="54"/>
  <c r="P92" i="54"/>
  <c r="BI89" i="54"/>
  <c r="BH89" i="54"/>
  <c r="BG89" i="54"/>
  <c r="BF89" i="54"/>
  <c r="T89" i="54"/>
  <c r="R89" i="54"/>
  <c r="P89" i="54"/>
  <c r="BI86" i="54"/>
  <c r="BH86" i="54"/>
  <c r="BG86" i="54"/>
  <c r="BF86" i="54"/>
  <c r="T86" i="54"/>
  <c r="R86" i="54"/>
  <c r="P86" i="54"/>
  <c r="BI83" i="54"/>
  <c r="BH83" i="54"/>
  <c r="BG83" i="54"/>
  <c r="BF83" i="54"/>
  <c r="T83" i="54"/>
  <c r="R83" i="54"/>
  <c r="P83" i="54"/>
  <c r="F75" i="54"/>
  <c r="E73" i="54"/>
  <c r="F52" i="54"/>
  <c r="E50" i="54"/>
  <c r="J24" i="54"/>
  <c r="E24" i="54"/>
  <c r="J55" i="54" s="1"/>
  <c r="J23" i="54"/>
  <c r="J21" i="54"/>
  <c r="E21" i="54"/>
  <c r="J54" i="54" s="1"/>
  <c r="J20" i="54"/>
  <c r="J18" i="54"/>
  <c r="E18" i="54"/>
  <c r="F78" i="54" s="1"/>
  <c r="J17" i="54"/>
  <c r="J15" i="54"/>
  <c r="E15" i="54"/>
  <c r="F54" i="54" s="1"/>
  <c r="J14" i="54"/>
  <c r="J12" i="54"/>
  <c r="J52" i="54"/>
  <c r="E7" i="54"/>
  <c r="E71" i="54" s="1"/>
  <c r="J37" i="53"/>
  <c r="J36" i="53"/>
  <c r="AY106" i="1" s="1"/>
  <c r="J35" i="53"/>
  <c r="AX106" i="1" s="1"/>
  <c r="BI276" i="53"/>
  <c r="BH276" i="53"/>
  <c r="BG276" i="53"/>
  <c r="BF276" i="53"/>
  <c r="T276" i="53"/>
  <c r="R276" i="53"/>
  <c r="P276" i="53"/>
  <c r="BI273" i="53"/>
  <c r="BH273" i="53"/>
  <c r="BG273" i="53"/>
  <c r="BF273" i="53"/>
  <c r="T273" i="53"/>
  <c r="R273" i="53"/>
  <c r="P273" i="53"/>
  <c r="BI270" i="53"/>
  <c r="BH270" i="53"/>
  <c r="BG270" i="53"/>
  <c r="BF270" i="53"/>
  <c r="T270" i="53"/>
  <c r="R270" i="53"/>
  <c r="P270" i="53"/>
  <c r="BI267" i="53"/>
  <c r="BH267" i="53"/>
  <c r="BG267" i="53"/>
  <c r="BF267" i="53"/>
  <c r="T267" i="53"/>
  <c r="R267" i="53"/>
  <c r="P267" i="53"/>
  <c r="BI264" i="53"/>
  <c r="BH264" i="53"/>
  <c r="BG264" i="53"/>
  <c r="BF264" i="53"/>
  <c r="T264" i="53"/>
  <c r="R264" i="53"/>
  <c r="P264" i="53"/>
  <c r="BI261" i="53"/>
  <c r="BH261" i="53"/>
  <c r="BG261" i="53"/>
  <c r="BF261" i="53"/>
  <c r="T261" i="53"/>
  <c r="R261" i="53"/>
  <c r="P261" i="53"/>
  <c r="BI258" i="53"/>
  <c r="BH258" i="53"/>
  <c r="BG258" i="53"/>
  <c r="BF258" i="53"/>
  <c r="T258" i="53"/>
  <c r="R258" i="53"/>
  <c r="P258" i="53"/>
  <c r="BI255" i="53"/>
  <c r="BH255" i="53"/>
  <c r="BG255" i="53"/>
  <c r="BF255" i="53"/>
  <c r="T255" i="53"/>
  <c r="R255" i="53"/>
  <c r="P255" i="53"/>
  <c r="BI252" i="53"/>
  <c r="BH252" i="53"/>
  <c r="BG252" i="53"/>
  <c r="BF252" i="53"/>
  <c r="T252" i="53"/>
  <c r="R252" i="53"/>
  <c r="P252" i="53"/>
  <c r="BI249" i="53"/>
  <c r="BH249" i="53"/>
  <c r="BG249" i="53"/>
  <c r="BF249" i="53"/>
  <c r="T249" i="53"/>
  <c r="R249" i="53"/>
  <c r="P249" i="53"/>
  <c r="BI246" i="53"/>
  <c r="BH246" i="53"/>
  <c r="BG246" i="53"/>
  <c r="BF246" i="53"/>
  <c r="T246" i="53"/>
  <c r="R246" i="53"/>
  <c r="P246" i="53"/>
  <c r="BI243" i="53"/>
  <c r="BH243" i="53"/>
  <c r="BG243" i="53"/>
  <c r="BF243" i="53"/>
  <c r="T243" i="53"/>
  <c r="R243" i="53"/>
  <c r="P243" i="53"/>
  <c r="BI240" i="53"/>
  <c r="BH240" i="53"/>
  <c r="BG240" i="53"/>
  <c r="BF240" i="53"/>
  <c r="T240" i="53"/>
  <c r="R240" i="53"/>
  <c r="P240" i="53"/>
  <c r="BI237" i="53"/>
  <c r="BH237" i="53"/>
  <c r="BG237" i="53"/>
  <c r="BF237" i="53"/>
  <c r="T237" i="53"/>
  <c r="R237" i="53"/>
  <c r="P237" i="53"/>
  <c r="BI234" i="53"/>
  <c r="BH234" i="53"/>
  <c r="BG234" i="53"/>
  <c r="BF234" i="53"/>
  <c r="T234" i="53"/>
  <c r="R234" i="53"/>
  <c r="P234" i="53"/>
  <c r="BI231" i="53"/>
  <c r="BH231" i="53"/>
  <c r="BG231" i="53"/>
  <c r="BF231" i="53"/>
  <c r="T231" i="53"/>
  <c r="R231" i="53"/>
  <c r="P231" i="53"/>
  <c r="BI228" i="53"/>
  <c r="BH228" i="53"/>
  <c r="BG228" i="53"/>
  <c r="BF228" i="53"/>
  <c r="T228" i="53"/>
  <c r="R228" i="53"/>
  <c r="P228" i="53"/>
  <c r="BI225" i="53"/>
  <c r="BH225" i="53"/>
  <c r="BG225" i="53"/>
  <c r="BF225" i="53"/>
  <c r="T225" i="53"/>
  <c r="R225" i="53"/>
  <c r="P225" i="53"/>
  <c r="BI222" i="53"/>
  <c r="BH222" i="53"/>
  <c r="BG222" i="53"/>
  <c r="BF222" i="53"/>
  <c r="T222" i="53"/>
  <c r="R222" i="53"/>
  <c r="P222" i="53"/>
  <c r="BI219" i="53"/>
  <c r="BH219" i="53"/>
  <c r="BG219" i="53"/>
  <c r="BF219" i="53"/>
  <c r="T219" i="53"/>
  <c r="R219" i="53"/>
  <c r="P219" i="53"/>
  <c r="BI216" i="53"/>
  <c r="BH216" i="53"/>
  <c r="BG216" i="53"/>
  <c r="BF216" i="53"/>
  <c r="T216" i="53"/>
  <c r="R216" i="53"/>
  <c r="P216" i="53"/>
  <c r="BI213" i="53"/>
  <c r="BH213" i="53"/>
  <c r="BG213" i="53"/>
  <c r="BF213" i="53"/>
  <c r="T213" i="53"/>
  <c r="R213" i="53"/>
  <c r="P213" i="53"/>
  <c r="BI210" i="53"/>
  <c r="BH210" i="53"/>
  <c r="BG210" i="53"/>
  <c r="BF210" i="53"/>
  <c r="T210" i="53"/>
  <c r="R210" i="53"/>
  <c r="P210" i="53"/>
  <c r="BI207" i="53"/>
  <c r="BH207" i="53"/>
  <c r="BG207" i="53"/>
  <c r="BF207" i="53"/>
  <c r="T207" i="53"/>
  <c r="R207" i="53"/>
  <c r="P207" i="53"/>
  <c r="BI204" i="53"/>
  <c r="BH204" i="53"/>
  <c r="BG204" i="53"/>
  <c r="BF204" i="53"/>
  <c r="T204" i="53"/>
  <c r="R204" i="53"/>
  <c r="P204" i="53"/>
  <c r="BI201" i="53"/>
  <c r="BH201" i="53"/>
  <c r="BG201" i="53"/>
  <c r="BF201" i="53"/>
  <c r="T201" i="53"/>
  <c r="R201" i="53"/>
  <c r="P201" i="53"/>
  <c r="BI198" i="53"/>
  <c r="BH198" i="53"/>
  <c r="BG198" i="53"/>
  <c r="BF198" i="53"/>
  <c r="T198" i="53"/>
  <c r="R198" i="53"/>
  <c r="P198" i="53"/>
  <c r="BI195" i="53"/>
  <c r="BH195" i="53"/>
  <c r="BG195" i="53"/>
  <c r="BF195" i="53"/>
  <c r="T195" i="53"/>
  <c r="R195" i="53"/>
  <c r="P195" i="53"/>
  <c r="BI192" i="53"/>
  <c r="BH192" i="53"/>
  <c r="BG192" i="53"/>
  <c r="BF192" i="53"/>
  <c r="T192" i="53"/>
  <c r="R192" i="53"/>
  <c r="P192" i="53"/>
  <c r="BI189" i="53"/>
  <c r="BH189" i="53"/>
  <c r="BG189" i="53"/>
  <c r="BF189" i="53"/>
  <c r="T189" i="53"/>
  <c r="R189" i="53"/>
  <c r="P189" i="53"/>
  <c r="BI186" i="53"/>
  <c r="BH186" i="53"/>
  <c r="BG186" i="53"/>
  <c r="BF186" i="53"/>
  <c r="T186" i="53"/>
  <c r="R186" i="53"/>
  <c r="P186" i="53"/>
  <c r="BI183" i="53"/>
  <c r="BH183" i="53"/>
  <c r="BG183" i="53"/>
  <c r="BF183" i="53"/>
  <c r="T183" i="53"/>
  <c r="R183" i="53"/>
  <c r="P183" i="53"/>
  <c r="BI181" i="53"/>
  <c r="BH181" i="53"/>
  <c r="BG181" i="53"/>
  <c r="BF181" i="53"/>
  <c r="T181" i="53"/>
  <c r="R181" i="53"/>
  <c r="P181" i="53"/>
  <c r="BI179" i="53"/>
  <c r="BH179" i="53"/>
  <c r="BG179" i="53"/>
  <c r="BF179" i="53"/>
  <c r="T179" i="53"/>
  <c r="R179" i="53"/>
  <c r="P179" i="53"/>
  <c r="BI177" i="53"/>
  <c r="BH177" i="53"/>
  <c r="BG177" i="53"/>
  <c r="BF177" i="53"/>
  <c r="T177" i="53"/>
  <c r="R177" i="53"/>
  <c r="P177" i="53"/>
  <c r="BI173" i="53"/>
  <c r="BH173" i="53"/>
  <c r="BG173" i="53"/>
  <c r="BF173" i="53"/>
  <c r="T173" i="53"/>
  <c r="R173" i="53"/>
  <c r="P173" i="53"/>
  <c r="BI170" i="53"/>
  <c r="BH170" i="53"/>
  <c r="BG170" i="53"/>
  <c r="BF170" i="53"/>
  <c r="T170" i="53"/>
  <c r="R170" i="53"/>
  <c r="P170" i="53"/>
  <c r="BI167" i="53"/>
  <c r="BH167" i="53"/>
  <c r="BG167" i="53"/>
  <c r="BF167" i="53"/>
  <c r="T167" i="53"/>
  <c r="R167" i="53"/>
  <c r="P167" i="53"/>
  <c r="BI164" i="53"/>
  <c r="BH164" i="53"/>
  <c r="BG164" i="53"/>
  <c r="BF164" i="53"/>
  <c r="T164" i="53"/>
  <c r="R164" i="53"/>
  <c r="P164" i="53"/>
  <c r="BI161" i="53"/>
  <c r="BH161" i="53"/>
  <c r="BG161" i="53"/>
  <c r="BF161" i="53"/>
  <c r="T161" i="53"/>
  <c r="R161" i="53"/>
  <c r="P161" i="53"/>
  <c r="BI158" i="53"/>
  <c r="BH158" i="53"/>
  <c r="BG158" i="53"/>
  <c r="BF158" i="53"/>
  <c r="T158" i="53"/>
  <c r="R158" i="53"/>
  <c r="P158" i="53"/>
  <c r="BI155" i="53"/>
  <c r="BH155" i="53"/>
  <c r="BG155" i="53"/>
  <c r="BF155" i="53"/>
  <c r="T155" i="53"/>
  <c r="R155" i="53"/>
  <c r="P155" i="53"/>
  <c r="BI152" i="53"/>
  <c r="BH152" i="53"/>
  <c r="BG152" i="53"/>
  <c r="BF152" i="53"/>
  <c r="T152" i="53"/>
  <c r="R152" i="53"/>
  <c r="P152" i="53"/>
  <c r="BI149" i="53"/>
  <c r="BH149" i="53"/>
  <c r="BG149" i="53"/>
  <c r="BF149" i="53"/>
  <c r="T149" i="53"/>
  <c r="R149" i="53"/>
  <c r="P149" i="53"/>
  <c r="BI146" i="53"/>
  <c r="BH146" i="53"/>
  <c r="BG146" i="53"/>
  <c r="BF146" i="53"/>
  <c r="T146" i="53"/>
  <c r="R146" i="53"/>
  <c r="P146" i="53"/>
  <c r="BI143" i="53"/>
  <c r="BH143" i="53"/>
  <c r="BG143" i="53"/>
  <c r="BF143" i="53"/>
  <c r="T143" i="53"/>
  <c r="R143" i="53"/>
  <c r="P143" i="53"/>
  <c r="BI140" i="53"/>
  <c r="BH140" i="53"/>
  <c r="BG140" i="53"/>
  <c r="BF140" i="53"/>
  <c r="T140" i="53"/>
  <c r="R140" i="53"/>
  <c r="P140" i="53"/>
  <c r="BI137" i="53"/>
  <c r="BH137" i="53"/>
  <c r="BG137" i="53"/>
  <c r="BF137" i="53"/>
  <c r="T137" i="53"/>
  <c r="R137" i="53"/>
  <c r="P137" i="53"/>
  <c r="BI134" i="53"/>
  <c r="BH134" i="53"/>
  <c r="BG134" i="53"/>
  <c r="BF134" i="53"/>
  <c r="T134" i="53"/>
  <c r="R134" i="53"/>
  <c r="P134" i="53"/>
  <c r="BI131" i="53"/>
  <c r="BH131" i="53"/>
  <c r="BG131" i="53"/>
  <c r="BF131" i="53"/>
  <c r="T131" i="53"/>
  <c r="R131" i="53"/>
  <c r="P131" i="53"/>
  <c r="BI128" i="53"/>
  <c r="BH128" i="53"/>
  <c r="BG128" i="53"/>
  <c r="BF128" i="53"/>
  <c r="T128" i="53"/>
  <c r="R128" i="53"/>
  <c r="P128" i="53"/>
  <c r="BI125" i="53"/>
  <c r="BH125" i="53"/>
  <c r="BG125" i="53"/>
  <c r="BF125" i="53"/>
  <c r="T125" i="53"/>
  <c r="R125" i="53"/>
  <c r="P125" i="53"/>
  <c r="BI122" i="53"/>
  <c r="BH122" i="53"/>
  <c r="BG122" i="53"/>
  <c r="BF122" i="53"/>
  <c r="T122" i="53"/>
  <c r="R122" i="53"/>
  <c r="P122" i="53"/>
  <c r="BI119" i="53"/>
  <c r="BH119" i="53"/>
  <c r="BG119" i="53"/>
  <c r="BF119" i="53"/>
  <c r="T119" i="53"/>
  <c r="R119" i="53"/>
  <c r="P119" i="53"/>
  <c r="BI116" i="53"/>
  <c r="BH116" i="53"/>
  <c r="BG116" i="53"/>
  <c r="BF116" i="53"/>
  <c r="T116" i="53"/>
  <c r="R116" i="53"/>
  <c r="P116" i="53"/>
  <c r="BI113" i="53"/>
  <c r="BH113" i="53"/>
  <c r="BG113" i="53"/>
  <c r="BF113" i="53"/>
  <c r="T113" i="53"/>
  <c r="R113" i="53"/>
  <c r="P113" i="53"/>
  <c r="BI110" i="53"/>
  <c r="BH110" i="53"/>
  <c r="BG110" i="53"/>
  <c r="BF110" i="53"/>
  <c r="T110" i="53"/>
  <c r="R110" i="53"/>
  <c r="P110" i="53"/>
  <c r="BI107" i="53"/>
  <c r="BH107" i="53"/>
  <c r="BG107" i="53"/>
  <c r="BF107" i="53"/>
  <c r="T107" i="53"/>
  <c r="R107" i="53"/>
  <c r="P107" i="53"/>
  <c r="BI104" i="53"/>
  <c r="BH104" i="53"/>
  <c r="BG104" i="53"/>
  <c r="BF104" i="53"/>
  <c r="T104" i="53"/>
  <c r="R104" i="53"/>
  <c r="P104" i="53"/>
  <c r="BI101" i="53"/>
  <c r="BH101" i="53"/>
  <c r="BG101" i="53"/>
  <c r="BF101" i="53"/>
  <c r="T101" i="53"/>
  <c r="R101" i="53"/>
  <c r="P101" i="53"/>
  <c r="BI98" i="53"/>
  <c r="BH98" i="53"/>
  <c r="BG98" i="53"/>
  <c r="BF98" i="53"/>
  <c r="T98" i="53"/>
  <c r="R98" i="53"/>
  <c r="P98" i="53"/>
  <c r="BI95" i="53"/>
  <c r="BH95" i="53"/>
  <c r="BG95" i="53"/>
  <c r="BF95" i="53"/>
  <c r="T95" i="53"/>
  <c r="R95" i="53"/>
  <c r="P95" i="53"/>
  <c r="BI92" i="53"/>
  <c r="BH92" i="53"/>
  <c r="BG92" i="53"/>
  <c r="BF92" i="53"/>
  <c r="T92" i="53"/>
  <c r="R92" i="53"/>
  <c r="P92" i="53"/>
  <c r="BI89" i="53"/>
  <c r="BH89" i="53"/>
  <c r="BG89" i="53"/>
  <c r="BF89" i="53"/>
  <c r="T89" i="53"/>
  <c r="R89" i="53"/>
  <c r="P89" i="53"/>
  <c r="BI86" i="53"/>
  <c r="BH86" i="53"/>
  <c r="BG86" i="53"/>
  <c r="BF86" i="53"/>
  <c r="T86" i="53"/>
  <c r="R86" i="53"/>
  <c r="P86" i="53"/>
  <c r="BI83" i="53"/>
  <c r="BH83" i="53"/>
  <c r="BG83" i="53"/>
  <c r="BF83" i="53"/>
  <c r="T83" i="53"/>
  <c r="R83" i="53"/>
  <c r="P83" i="53"/>
  <c r="F75" i="53"/>
  <c r="E73" i="53"/>
  <c r="F52" i="53"/>
  <c r="E50" i="53"/>
  <c r="J24" i="53"/>
  <c r="E24" i="53"/>
  <c r="J78" i="53" s="1"/>
  <c r="J23" i="53"/>
  <c r="J21" i="53"/>
  <c r="E21" i="53"/>
  <c r="J77" i="53" s="1"/>
  <c r="J20" i="53"/>
  <c r="J18" i="53"/>
  <c r="E18" i="53"/>
  <c r="F55" i="53"/>
  <c r="J17" i="53"/>
  <c r="J15" i="53"/>
  <c r="E15" i="53"/>
  <c r="F77" i="53" s="1"/>
  <c r="J14" i="53"/>
  <c r="J12" i="53"/>
  <c r="J75" i="53"/>
  <c r="E7" i="53"/>
  <c r="E48" i="53" s="1"/>
  <c r="J37" i="52"/>
  <c r="J36" i="52"/>
  <c r="AY105" i="1" s="1"/>
  <c r="J35" i="52"/>
  <c r="AX105" i="1" s="1"/>
  <c r="BI138" i="52"/>
  <c r="BH138" i="52"/>
  <c r="BG138" i="52"/>
  <c r="BF138" i="52"/>
  <c r="T138" i="52"/>
  <c r="R138" i="52"/>
  <c r="P138" i="52"/>
  <c r="BI135" i="52"/>
  <c r="BH135" i="52"/>
  <c r="BG135" i="52"/>
  <c r="BF135" i="52"/>
  <c r="T135" i="52"/>
  <c r="R135" i="52"/>
  <c r="P135" i="52"/>
  <c r="BI132" i="52"/>
  <c r="BH132" i="52"/>
  <c r="BG132" i="52"/>
  <c r="BF132" i="52"/>
  <c r="T132" i="52"/>
  <c r="R132" i="52"/>
  <c r="P132" i="52"/>
  <c r="BI129" i="52"/>
  <c r="BH129" i="52"/>
  <c r="BG129" i="52"/>
  <c r="BF129" i="52"/>
  <c r="T129" i="52"/>
  <c r="R129" i="52"/>
  <c r="P129" i="52"/>
  <c r="BI126" i="52"/>
  <c r="BH126" i="52"/>
  <c r="BG126" i="52"/>
  <c r="BF126" i="52"/>
  <c r="T126" i="52"/>
  <c r="R126" i="52"/>
  <c r="P126" i="52"/>
  <c r="BI123" i="52"/>
  <c r="BH123" i="52"/>
  <c r="BG123" i="52"/>
  <c r="BF123" i="52"/>
  <c r="T123" i="52"/>
  <c r="R123" i="52"/>
  <c r="P123" i="52"/>
  <c r="BI120" i="52"/>
  <c r="BH120" i="52"/>
  <c r="BG120" i="52"/>
  <c r="BF120" i="52"/>
  <c r="T120" i="52"/>
  <c r="R120" i="52"/>
  <c r="P120" i="52"/>
  <c r="BI117" i="52"/>
  <c r="BH117" i="52"/>
  <c r="BG117" i="52"/>
  <c r="BF117" i="52"/>
  <c r="T117" i="52"/>
  <c r="R117" i="52"/>
  <c r="P117" i="52"/>
  <c r="BI114" i="52"/>
  <c r="BH114" i="52"/>
  <c r="BG114" i="52"/>
  <c r="BF114" i="52"/>
  <c r="T114" i="52"/>
  <c r="R114" i="52"/>
  <c r="P114" i="52"/>
  <c r="BI111" i="52"/>
  <c r="BH111" i="52"/>
  <c r="BG111" i="52"/>
  <c r="BF111" i="52"/>
  <c r="T111" i="52"/>
  <c r="R111" i="52"/>
  <c r="P111" i="52"/>
  <c r="BI108" i="52"/>
  <c r="BH108" i="52"/>
  <c r="BG108" i="52"/>
  <c r="BF108" i="52"/>
  <c r="T108" i="52"/>
  <c r="R108" i="52"/>
  <c r="P108" i="52"/>
  <c r="BI105" i="52"/>
  <c r="BH105" i="52"/>
  <c r="BG105" i="52"/>
  <c r="BF105" i="52"/>
  <c r="T105" i="52"/>
  <c r="R105" i="52"/>
  <c r="P105" i="52"/>
  <c r="BI102" i="52"/>
  <c r="BH102" i="52"/>
  <c r="BG102" i="52"/>
  <c r="BF102" i="52"/>
  <c r="T102" i="52"/>
  <c r="R102" i="52"/>
  <c r="P102" i="52"/>
  <c r="BI98" i="52"/>
  <c r="BH98" i="52"/>
  <c r="BG98" i="52"/>
  <c r="BF98" i="52"/>
  <c r="T98" i="52"/>
  <c r="R98" i="52"/>
  <c r="P98" i="52"/>
  <c r="BI95" i="52"/>
  <c r="BH95" i="52"/>
  <c r="BG95" i="52"/>
  <c r="BF95" i="52"/>
  <c r="T95" i="52"/>
  <c r="R95" i="52"/>
  <c r="P95" i="52"/>
  <c r="BI92" i="52"/>
  <c r="BH92" i="52"/>
  <c r="BG92" i="52"/>
  <c r="BF92" i="52"/>
  <c r="T92" i="52"/>
  <c r="R92" i="52"/>
  <c r="P92" i="52"/>
  <c r="BI89" i="52"/>
  <c r="BH89" i="52"/>
  <c r="BG89" i="52"/>
  <c r="BF89" i="52"/>
  <c r="T89" i="52"/>
  <c r="R89" i="52"/>
  <c r="P89" i="52"/>
  <c r="BI86" i="52"/>
  <c r="BH86" i="52"/>
  <c r="BG86" i="52"/>
  <c r="BF86" i="52"/>
  <c r="T86" i="52"/>
  <c r="R86" i="52"/>
  <c r="P86" i="52"/>
  <c r="BI83" i="52"/>
  <c r="BH83" i="52"/>
  <c r="BG83" i="52"/>
  <c r="BF83" i="52"/>
  <c r="T83" i="52"/>
  <c r="R83" i="52"/>
  <c r="P83" i="52"/>
  <c r="F75" i="52"/>
  <c r="E73" i="52"/>
  <c r="F52" i="52"/>
  <c r="E50" i="52"/>
  <c r="J24" i="52"/>
  <c r="E24" i="52"/>
  <c r="J78" i="52" s="1"/>
  <c r="J23" i="52"/>
  <c r="J21" i="52"/>
  <c r="E21" i="52"/>
  <c r="J77" i="52" s="1"/>
  <c r="J20" i="52"/>
  <c r="J18" i="52"/>
  <c r="E18" i="52"/>
  <c r="F55" i="52"/>
  <c r="J17" i="52"/>
  <c r="J15" i="52"/>
  <c r="E15" i="52"/>
  <c r="F54" i="52" s="1"/>
  <c r="J14" i="52"/>
  <c r="J12" i="52"/>
  <c r="J75" i="52"/>
  <c r="E7" i="52"/>
  <c r="E71" i="52"/>
  <c r="J37" i="51"/>
  <c r="J36" i="51"/>
  <c r="AY104" i="1" s="1"/>
  <c r="J35" i="51"/>
  <c r="AX104" i="1"/>
  <c r="BI248" i="51"/>
  <c r="BH248" i="51"/>
  <c r="BG248" i="51"/>
  <c r="BF248" i="51"/>
  <c r="T248" i="51"/>
  <c r="R248" i="51"/>
  <c r="P248" i="51"/>
  <c r="BI245" i="51"/>
  <c r="BH245" i="51"/>
  <c r="BG245" i="51"/>
  <c r="BF245" i="51"/>
  <c r="T245" i="51"/>
  <c r="R245" i="51"/>
  <c r="P245" i="51"/>
  <c r="BI242" i="51"/>
  <c r="BH242" i="51"/>
  <c r="BG242" i="51"/>
  <c r="BF242" i="51"/>
  <c r="T242" i="51"/>
  <c r="R242" i="51"/>
  <c r="P242" i="51"/>
  <c r="BI239" i="51"/>
  <c r="BH239" i="51"/>
  <c r="BG239" i="51"/>
  <c r="BF239" i="51"/>
  <c r="T239" i="51"/>
  <c r="R239" i="51"/>
  <c r="P239" i="51"/>
  <c r="BI236" i="51"/>
  <c r="BH236" i="51"/>
  <c r="BG236" i="51"/>
  <c r="BF236" i="51"/>
  <c r="T236" i="51"/>
  <c r="R236" i="51"/>
  <c r="P236" i="51"/>
  <c r="BI233" i="51"/>
  <c r="BH233" i="51"/>
  <c r="BG233" i="51"/>
  <c r="BF233" i="51"/>
  <c r="T233" i="51"/>
  <c r="R233" i="51"/>
  <c r="P233" i="51"/>
  <c r="BI230" i="51"/>
  <c r="BH230" i="51"/>
  <c r="BG230" i="51"/>
  <c r="BF230" i="51"/>
  <c r="T230" i="51"/>
  <c r="R230" i="51"/>
  <c r="P230" i="51"/>
  <c r="BI227" i="51"/>
  <c r="BH227" i="51"/>
  <c r="BG227" i="51"/>
  <c r="BF227" i="51"/>
  <c r="T227" i="51"/>
  <c r="R227" i="51"/>
  <c r="P227" i="51"/>
  <c r="BI224" i="51"/>
  <c r="BH224" i="51"/>
  <c r="BG224" i="51"/>
  <c r="BF224" i="51"/>
  <c r="T224" i="51"/>
  <c r="R224" i="51"/>
  <c r="P224" i="51"/>
  <c r="BI221" i="51"/>
  <c r="BH221" i="51"/>
  <c r="BG221" i="51"/>
  <c r="BF221" i="51"/>
  <c r="T221" i="51"/>
  <c r="R221" i="51"/>
  <c r="P221" i="51"/>
  <c r="BI218" i="51"/>
  <c r="BH218" i="51"/>
  <c r="BG218" i="51"/>
  <c r="BF218" i="51"/>
  <c r="T218" i="51"/>
  <c r="R218" i="51"/>
  <c r="P218" i="51"/>
  <c r="BI215" i="51"/>
  <c r="BH215" i="51"/>
  <c r="BG215" i="51"/>
  <c r="BF215" i="51"/>
  <c r="T215" i="51"/>
  <c r="R215" i="51"/>
  <c r="P215" i="51"/>
  <c r="BI212" i="51"/>
  <c r="BH212" i="51"/>
  <c r="BG212" i="51"/>
  <c r="BF212" i="51"/>
  <c r="T212" i="51"/>
  <c r="R212" i="51"/>
  <c r="P212" i="51"/>
  <c r="BI209" i="51"/>
  <c r="BH209" i="51"/>
  <c r="BG209" i="51"/>
  <c r="BF209" i="51"/>
  <c r="T209" i="51"/>
  <c r="R209" i="51"/>
  <c r="P209" i="51"/>
  <c r="BI206" i="51"/>
  <c r="BH206" i="51"/>
  <c r="BG206" i="51"/>
  <c r="BF206" i="51"/>
  <c r="T206" i="51"/>
  <c r="R206" i="51"/>
  <c r="P206" i="51"/>
  <c r="BI203" i="51"/>
  <c r="BH203" i="51"/>
  <c r="BG203" i="51"/>
  <c r="BF203" i="51"/>
  <c r="T203" i="51"/>
  <c r="R203" i="51"/>
  <c r="P203" i="51"/>
  <c r="BI200" i="51"/>
  <c r="BH200" i="51"/>
  <c r="BG200" i="51"/>
  <c r="BF200" i="51"/>
  <c r="T200" i="51"/>
  <c r="R200" i="51"/>
  <c r="P200" i="51"/>
  <c r="BI197" i="51"/>
  <c r="BH197" i="51"/>
  <c r="BG197" i="51"/>
  <c r="BF197" i="51"/>
  <c r="T197" i="51"/>
  <c r="R197" i="51"/>
  <c r="P197" i="51"/>
  <c r="BI194" i="51"/>
  <c r="BH194" i="51"/>
  <c r="BG194" i="51"/>
  <c r="BF194" i="51"/>
  <c r="T194" i="51"/>
  <c r="R194" i="51"/>
  <c r="P194" i="51"/>
  <c r="BI191" i="51"/>
  <c r="BH191" i="51"/>
  <c r="BG191" i="51"/>
  <c r="BF191" i="51"/>
  <c r="T191" i="51"/>
  <c r="R191" i="51"/>
  <c r="P191" i="51"/>
  <c r="BI188" i="51"/>
  <c r="BH188" i="51"/>
  <c r="BG188" i="51"/>
  <c r="BF188" i="51"/>
  <c r="T188" i="51"/>
  <c r="R188" i="51"/>
  <c r="P188" i="51"/>
  <c r="BI185" i="51"/>
  <c r="BH185" i="51"/>
  <c r="BG185" i="51"/>
  <c r="BF185" i="51"/>
  <c r="T185" i="51"/>
  <c r="R185" i="51"/>
  <c r="P185" i="51"/>
  <c r="BI182" i="51"/>
  <c r="BH182" i="51"/>
  <c r="BG182" i="51"/>
  <c r="BF182" i="51"/>
  <c r="T182" i="51"/>
  <c r="R182" i="51"/>
  <c r="P182" i="51"/>
  <c r="BI179" i="51"/>
  <c r="BH179" i="51"/>
  <c r="BG179" i="51"/>
  <c r="BF179" i="51"/>
  <c r="T179" i="51"/>
  <c r="R179" i="51"/>
  <c r="P179" i="51"/>
  <c r="BI176" i="51"/>
  <c r="BH176" i="51"/>
  <c r="BG176" i="51"/>
  <c r="BF176" i="51"/>
  <c r="T176" i="51"/>
  <c r="R176" i="51"/>
  <c r="P176" i="51"/>
  <c r="BI173" i="51"/>
  <c r="BH173" i="51"/>
  <c r="BG173" i="51"/>
  <c r="BF173" i="51"/>
  <c r="T173" i="51"/>
  <c r="R173" i="51"/>
  <c r="P173" i="51"/>
  <c r="BI170" i="51"/>
  <c r="BH170" i="51"/>
  <c r="BG170" i="51"/>
  <c r="BF170" i="51"/>
  <c r="T170" i="51"/>
  <c r="R170" i="51"/>
  <c r="P170" i="51"/>
  <c r="BI167" i="51"/>
  <c r="BH167" i="51"/>
  <c r="BG167" i="51"/>
  <c r="BF167" i="51"/>
  <c r="T167" i="51"/>
  <c r="R167" i="51"/>
  <c r="P167" i="51"/>
  <c r="BI165" i="51"/>
  <c r="BH165" i="51"/>
  <c r="BG165" i="51"/>
  <c r="BF165" i="51"/>
  <c r="T165" i="51"/>
  <c r="R165" i="51"/>
  <c r="P165" i="51"/>
  <c r="BI163" i="51"/>
  <c r="BH163" i="51"/>
  <c r="BG163" i="51"/>
  <c r="BF163" i="51"/>
  <c r="T163" i="51"/>
  <c r="R163" i="51"/>
  <c r="P163" i="51"/>
  <c r="BI161" i="51"/>
  <c r="BH161" i="51"/>
  <c r="BG161" i="51"/>
  <c r="BF161" i="51"/>
  <c r="T161" i="51"/>
  <c r="R161" i="51"/>
  <c r="P161" i="51"/>
  <c r="BI157" i="51"/>
  <c r="BH157" i="51"/>
  <c r="BG157" i="51"/>
  <c r="BF157" i="51"/>
  <c r="T157" i="51"/>
  <c r="R157" i="51"/>
  <c r="P157" i="51"/>
  <c r="BI154" i="51"/>
  <c r="BH154" i="51"/>
  <c r="BG154" i="51"/>
  <c r="BF154" i="51"/>
  <c r="T154" i="51"/>
  <c r="R154" i="51"/>
  <c r="P154" i="51"/>
  <c r="BI149" i="51"/>
  <c r="BH149" i="51"/>
  <c r="BG149" i="51"/>
  <c r="BF149" i="51"/>
  <c r="T149" i="51"/>
  <c r="R149" i="51"/>
  <c r="P149" i="51"/>
  <c r="BI146" i="51"/>
  <c r="BH146" i="51"/>
  <c r="BG146" i="51"/>
  <c r="BF146" i="51"/>
  <c r="T146" i="51"/>
  <c r="R146" i="51"/>
  <c r="P146" i="51"/>
  <c r="BI143" i="51"/>
  <c r="BH143" i="51"/>
  <c r="BG143" i="51"/>
  <c r="BF143" i="51"/>
  <c r="T143" i="51"/>
  <c r="R143" i="51"/>
  <c r="P143" i="51"/>
  <c r="BI140" i="51"/>
  <c r="BH140" i="51"/>
  <c r="BG140" i="51"/>
  <c r="BF140" i="51"/>
  <c r="T140" i="51"/>
  <c r="R140" i="51"/>
  <c r="P140" i="51"/>
  <c r="BI137" i="51"/>
  <c r="BH137" i="51"/>
  <c r="BG137" i="51"/>
  <c r="BF137" i="51"/>
  <c r="T137" i="51"/>
  <c r="R137" i="51"/>
  <c r="P137" i="51"/>
  <c r="BI134" i="51"/>
  <c r="BH134" i="51"/>
  <c r="BG134" i="51"/>
  <c r="BF134" i="51"/>
  <c r="T134" i="51"/>
  <c r="R134" i="51"/>
  <c r="P134" i="51"/>
  <c r="BI131" i="51"/>
  <c r="BH131" i="51"/>
  <c r="BG131" i="51"/>
  <c r="BF131" i="51"/>
  <c r="T131" i="51"/>
  <c r="R131" i="51"/>
  <c r="P131" i="51"/>
  <c r="BI128" i="51"/>
  <c r="BH128" i="51"/>
  <c r="BG128" i="51"/>
  <c r="BF128" i="51"/>
  <c r="T128" i="51"/>
  <c r="R128" i="51"/>
  <c r="P128" i="51"/>
  <c r="BI125" i="51"/>
  <c r="BH125" i="51"/>
  <c r="BG125" i="51"/>
  <c r="BF125" i="51"/>
  <c r="T125" i="51"/>
  <c r="R125" i="51"/>
  <c r="P125" i="51"/>
  <c r="BI122" i="51"/>
  <c r="BH122" i="51"/>
  <c r="BG122" i="51"/>
  <c r="BF122" i="51"/>
  <c r="T122" i="51"/>
  <c r="R122" i="51"/>
  <c r="P122" i="51"/>
  <c r="BI119" i="51"/>
  <c r="BH119" i="51"/>
  <c r="BG119" i="51"/>
  <c r="BF119" i="51"/>
  <c r="T119" i="51"/>
  <c r="R119" i="51"/>
  <c r="P119" i="51"/>
  <c r="BI116" i="51"/>
  <c r="BH116" i="51"/>
  <c r="BG116" i="51"/>
  <c r="BF116" i="51"/>
  <c r="T116" i="51"/>
  <c r="R116" i="51"/>
  <c r="P116" i="51"/>
  <c r="BI113" i="51"/>
  <c r="BH113" i="51"/>
  <c r="BG113" i="51"/>
  <c r="BF113" i="51"/>
  <c r="T113" i="51"/>
  <c r="R113" i="51"/>
  <c r="P113" i="51"/>
  <c r="BI110" i="51"/>
  <c r="BH110" i="51"/>
  <c r="BG110" i="51"/>
  <c r="BF110" i="51"/>
  <c r="T110" i="51"/>
  <c r="R110" i="51"/>
  <c r="P110" i="51"/>
  <c r="BI107" i="51"/>
  <c r="BH107" i="51"/>
  <c r="BG107" i="51"/>
  <c r="BF107" i="51"/>
  <c r="T107" i="51"/>
  <c r="R107" i="51"/>
  <c r="P107" i="51"/>
  <c r="BI104" i="51"/>
  <c r="BH104" i="51"/>
  <c r="BG104" i="51"/>
  <c r="BF104" i="51"/>
  <c r="T104" i="51"/>
  <c r="R104" i="51"/>
  <c r="P104" i="51"/>
  <c r="BI101" i="51"/>
  <c r="BH101" i="51"/>
  <c r="BG101" i="51"/>
  <c r="BF101" i="51"/>
  <c r="T101" i="51"/>
  <c r="R101" i="51"/>
  <c r="P101" i="51"/>
  <c r="BI98" i="51"/>
  <c r="BH98" i="51"/>
  <c r="BG98" i="51"/>
  <c r="BF98" i="51"/>
  <c r="T98" i="51"/>
  <c r="R98" i="51"/>
  <c r="P98" i="51"/>
  <c r="BI95" i="51"/>
  <c r="BH95" i="51"/>
  <c r="BG95" i="51"/>
  <c r="BF95" i="51"/>
  <c r="T95" i="51"/>
  <c r="R95" i="51"/>
  <c r="P95" i="51"/>
  <c r="BI92" i="51"/>
  <c r="BH92" i="51"/>
  <c r="BG92" i="51"/>
  <c r="BF92" i="51"/>
  <c r="T92" i="51"/>
  <c r="R92" i="51"/>
  <c r="P92" i="51"/>
  <c r="BI89" i="51"/>
  <c r="BH89" i="51"/>
  <c r="BG89" i="51"/>
  <c r="BF89" i="51"/>
  <c r="T89" i="51"/>
  <c r="R89" i="51"/>
  <c r="P89" i="51"/>
  <c r="BI86" i="51"/>
  <c r="BH86" i="51"/>
  <c r="BG86" i="51"/>
  <c r="BF86" i="51"/>
  <c r="T86" i="51"/>
  <c r="R86" i="51"/>
  <c r="P86" i="51"/>
  <c r="BI83" i="51"/>
  <c r="BH83" i="51"/>
  <c r="BG83" i="51"/>
  <c r="BF83" i="51"/>
  <c r="T83" i="51"/>
  <c r="R83" i="51"/>
  <c r="P83" i="51"/>
  <c r="F75" i="51"/>
  <c r="E73" i="51"/>
  <c r="F52" i="51"/>
  <c r="E50" i="51"/>
  <c r="J24" i="51"/>
  <c r="E24" i="51"/>
  <c r="J78" i="51" s="1"/>
  <c r="J23" i="51"/>
  <c r="J21" i="51"/>
  <c r="E21" i="51"/>
  <c r="J54" i="51" s="1"/>
  <c r="J20" i="51"/>
  <c r="J18" i="51"/>
  <c r="E18" i="51"/>
  <c r="F78" i="51"/>
  <c r="J17" i="51"/>
  <c r="J15" i="51"/>
  <c r="E15" i="51"/>
  <c r="F77" i="51"/>
  <c r="J14" i="51"/>
  <c r="J12" i="51"/>
  <c r="J52" i="51" s="1"/>
  <c r="E7" i="51"/>
  <c r="E71" i="51"/>
  <c r="J37" i="50"/>
  <c r="J36" i="50"/>
  <c r="AY103" i="1" s="1"/>
  <c r="J35" i="50"/>
  <c r="AX103" i="1" s="1"/>
  <c r="BI156" i="50"/>
  <c r="BH156" i="50"/>
  <c r="BG156" i="50"/>
  <c r="BF156" i="50"/>
  <c r="T156" i="50"/>
  <c r="R156" i="50"/>
  <c r="P156" i="50"/>
  <c r="BI153" i="50"/>
  <c r="BH153" i="50"/>
  <c r="BG153" i="50"/>
  <c r="BF153" i="50"/>
  <c r="T153" i="50"/>
  <c r="R153" i="50"/>
  <c r="P153" i="50"/>
  <c r="BI150" i="50"/>
  <c r="BH150" i="50"/>
  <c r="BG150" i="50"/>
  <c r="BF150" i="50"/>
  <c r="T150" i="50"/>
  <c r="R150" i="50"/>
  <c r="P150" i="50"/>
  <c r="BI147" i="50"/>
  <c r="BH147" i="50"/>
  <c r="BG147" i="50"/>
  <c r="BF147" i="50"/>
  <c r="T147" i="50"/>
  <c r="R147" i="50"/>
  <c r="P147" i="50"/>
  <c r="BI144" i="50"/>
  <c r="BH144" i="50"/>
  <c r="BG144" i="50"/>
  <c r="BF144" i="50"/>
  <c r="T144" i="50"/>
  <c r="R144" i="50"/>
  <c r="P144" i="50"/>
  <c r="BI141" i="50"/>
  <c r="BH141" i="50"/>
  <c r="BG141" i="50"/>
  <c r="BF141" i="50"/>
  <c r="T141" i="50"/>
  <c r="R141" i="50"/>
  <c r="P141" i="50"/>
  <c r="BI138" i="50"/>
  <c r="BH138" i="50"/>
  <c r="BG138" i="50"/>
  <c r="BF138" i="50"/>
  <c r="T138" i="50"/>
  <c r="R138" i="50"/>
  <c r="P138" i="50"/>
  <c r="BI135" i="50"/>
  <c r="BH135" i="50"/>
  <c r="BG135" i="50"/>
  <c r="BF135" i="50"/>
  <c r="T135" i="50"/>
  <c r="R135" i="50"/>
  <c r="P135" i="50"/>
  <c r="BI132" i="50"/>
  <c r="BH132" i="50"/>
  <c r="BG132" i="50"/>
  <c r="BF132" i="50"/>
  <c r="T132" i="50"/>
  <c r="R132" i="50"/>
  <c r="P132" i="50"/>
  <c r="BI129" i="50"/>
  <c r="BH129" i="50"/>
  <c r="BG129" i="50"/>
  <c r="BF129" i="50"/>
  <c r="T129" i="50"/>
  <c r="R129" i="50"/>
  <c r="P129" i="50"/>
  <c r="BI126" i="50"/>
  <c r="BH126" i="50"/>
  <c r="BG126" i="50"/>
  <c r="BF126" i="50"/>
  <c r="T126" i="50"/>
  <c r="R126" i="50"/>
  <c r="P126" i="50"/>
  <c r="BI123" i="50"/>
  <c r="BH123" i="50"/>
  <c r="BG123" i="50"/>
  <c r="BF123" i="50"/>
  <c r="T123" i="50"/>
  <c r="R123" i="50"/>
  <c r="P123" i="50"/>
  <c r="BI120" i="50"/>
  <c r="BH120" i="50"/>
  <c r="BG120" i="50"/>
  <c r="BF120" i="50"/>
  <c r="T120" i="50"/>
  <c r="R120" i="50"/>
  <c r="P120" i="50"/>
  <c r="BI117" i="50"/>
  <c r="BH117" i="50"/>
  <c r="BG117" i="50"/>
  <c r="BF117" i="50"/>
  <c r="T117" i="50"/>
  <c r="R117" i="50"/>
  <c r="P117" i="50"/>
  <c r="BI114" i="50"/>
  <c r="BH114" i="50"/>
  <c r="BG114" i="50"/>
  <c r="BF114" i="50"/>
  <c r="T114" i="50"/>
  <c r="R114" i="50"/>
  <c r="P114" i="50"/>
  <c r="BI111" i="50"/>
  <c r="BH111" i="50"/>
  <c r="BG111" i="50"/>
  <c r="BF111" i="50"/>
  <c r="T111" i="50"/>
  <c r="R111" i="50"/>
  <c r="P111" i="50"/>
  <c r="BI107" i="50"/>
  <c r="BH107" i="50"/>
  <c r="BG107" i="50"/>
  <c r="BF107" i="50"/>
  <c r="T107" i="50"/>
  <c r="R107" i="50"/>
  <c r="P107" i="50"/>
  <c r="BI104" i="50"/>
  <c r="BH104" i="50"/>
  <c r="BG104" i="50"/>
  <c r="BF104" i="50"/>
  <c r="T104" i="50"/>
  <c r="R104" i="50"/>
  <c r="P104" i="50"/>
  <c r="BI101" i="50"/>
  <c r="BH101" i="50"/>
  <c r="BG101" i="50"/>
  <c r="BF101" i="50"/>
  <c r="T101" i="50"/>
  <c r="R101" i="50"/>
  <c r="P101" i="50"/>
  <c r="BI98" i="50"/>
  <c r="BH98" i="50"/>
  <c r="BG98" i="50"/>
  <c r="BF98" i="50"/>
  <c r="T98" i="50"/>
  <c r="R98" i="50"/>
  <c r="P98" i="50"/>
  <c r="BI95" i="50"/>
  <c r="BH95" i="50"/>
  <c r="BG95" i="50"/>
  <c r="BF95" i="50"/>
  <c r="T95" i="50"/>
  <c r="R95" i="50"/>
  <c r="P95" i="50"/>
  <c r="BI92" i="50"/>
  <c r="BH92" i="50"/>
  <c r="BG92" i="50"/>
  <c r="BF92" i="50"/>
  <c r="T92" i="50"/>
  <c r="R92" i="50"/>
  <c r="P92" i="50"/>
  <c r="BI89" i="50"/>
  <c r="BH89" i="50"/>
  <c r="BG89" i="50"/>
  <c r="BF89" i="50"/>
  <c r="T89" i="50"/>
  <c r="R89" i="50"/>
  <c r="P89" i="50"/>
  <c r="BI86" i="50"/>
  <c r="BH86" i="50"/>
  <c r="BG86" i="50"/>
  <c r="BF86" i="50"/>
  <c r="T86" i="50"/>
  <c r="R86" i="50"/>
  <c r="P86" i="50"/>
  <c r="BI83" i="50"/>
  <c r="BH83" i="50"/>
  <c r="BG83" i="50"/>
  <c r="BF83" i="50"/>
  <c r="T83" i="50"/>
  <c r="R83" i="50"/>
  <c r="P83" i="50"/>
  <c r="F75" i="50"/>
  <c r="E73" i="50"/>
  <c r="F52" i="50"/>
  <c r="E50" i="50"/>
  <c r="J24" i="50"/>
  <c r="E24" i="50"/>
  <c r="J78" i="50"/>
  <c r="J23" i="50"/>
  <c r="J21" i="50"/>
  <c r="E21" i="50"/>
  <c r="J54" i="50" s="1"/>
  <c r="J20" i="50"/>
  <c r="J18" i="50"/>
  <c r="E18" i="50"/>
  <c r="F78" i="50" s="1"/>
  <c r="J17" i="50"/>
  <c r="J15" i="50"/>
  <c r="E15" i="50"/>
  <c r="F54" i="50"/>
  <c r="J14" i="50"/>
  <c r="J12" i="50"/>
  <c r="J75" i="50" s="1"/>
  <c r="E7" i="50"/>
  <c r="E71" i="50" s="1"/>
  <c r="J37" i="49"/>
  <c r="J36" i="49"/>
  <c r="AY102" i="1" s="1"/>
  <c r="J35" i="49"/>
  <c r="AX102" i="1" s="1"/>
  <c r="BI301" i="49"/>
  <c r="BH301" i="49"/>
  <c r="BG301" i="49"/>
  <c r="BF301" i="49"/>
  <c r="T301" i="49"/>
  <c r="T294" i="49"/>
  <c r="R301" i="49"/>
  <c r="R294" i="49"/>
  <c r="P301" i="49"/>
  <c r="P294" i="49"/>
  <c r="BI295" i="49"/>
  <c r="BH295" i="49"/>
  <c r="BG295" i="49"/>
  <c r="BF295" i="49"/>
  <c r="T295" i="49"/>
  <c r="R295" i="49"/>
  <c r="P295" i="49"/>
  <c r="BI290" i="49"/>
  <c r="BH290" i="49"/>
  <c r="BG290" i="49"/>
  <c r="BF290" i="49"/>
  <c r="T290" i="49"/>
  <c r="R290" i="49"/>
  <c r="P290" i="49"/>
  <c r="BI284" i="49"/>
  <c r="BH284" i="49"/>
  <c r="BG284" i="49"/>
  <c r="BF284" i="49"/>
  <c r="T284" i="49"/>
  <c r="R284" i="49"/>
  <c r="P284" i="49"/>
  <c r="BI278" i="49"/>
  <c r="BH278" i="49"/>
  <c r="BG278" i="49"/>
  <c r="BF278" i="49"/>
  <c r="T278" i="49"/>
  <c r="R278" i="49"/>
  <c r="P278" i="49"/>
  <c r="BI274" i="49"/>
  <c r="BH274" i="49"/>
  <c r="BG274" i="49"/>
  <c r="BF274" i="49"/>
  <c r="T274" i="49"/>
  <c r="R274" i="49"/>
  <c r="P274" i="49"/>
  <c r="BI270" i="49"/>
  <c r="BH270" i="49"/>
  <c r="BG270" i="49"/>
  <c r="BF270" i="49"/>
  <c r="T270" i="49"/>
  <c r="R270" i="49"/>
  <c r="P270" i="49"/>
  <c r="BI267" i="49"/>
  <c r="BH267" i="49"/>
  <c r="BG267" i="49"/>
  <c r="BF267" i="49"/>
  <c r="T267" i="49"/>
  <c r="R267" i="49"/>
  <c r="P267" i="49"/>
  <c r="BI264" i="49"/>
  <c r="BH264" i="49"/>
  <c r="BG264" i="49"/>
  <c r="BF264" i="49"/>
  <c r="T264" i="49"/>
  <c r="R264" i="49"/>
  <c r="P264" i="49"/>
  <c r="BI260" i="49"/>
  <c r="BH260" i="49"/>
  <c r="BG260" i="49"/>
  <c r="BF260" i="49"/>
  <c r="T260" i="49"/>
  <c r="R260" i="49"/>
  <c r="P260" i="49"/>
  <c r="BI256" i="49"/>
  <c r="BH256" i="49"/>
  <c r="BG256" i="49"/>
  <c r="BF256" i="49"/>
  <c r="T256" i="49"/>
  <c r="R256" i="49"/>
  <c r="P256" i="49"/>
  <c r="BI252" i="49"/>
  <c r="BH252" i="49"/>
  <c r="BG252" i="49"/>
  <c r="BF252" i="49"/>
  <c r="T252" i="49"/>
  <c r="R252" i="49"/>
  <c r="P252" i="49"/>
  <c r="BI248" i="49"/>
  <c r="BH248" i="49"/>
  <c r="BG248" i="49"/>
  <c r="BF248" i="49"/>
  <c r="T248" i="49"/>
  <c r="R248" i="49"/>
  <c r="P248" i="49"/>
  <c r="BI244" i="49"/>
  <c r="BH244" i="49"/>
  <c r="BG244" i="49"/>
  <c r="BF244" i="49"/>
  <c r="T244" i="49"/>
  <c r="R244" i="49"/>
  <c r="P244" i="49"/>
  <c r="BI240" i="49"/>
  <c r="BH240" i="49"/>
  <c r="BG240" i="49"/>
  <c r="BF240" i="49"/>
  <c r="T240" i="49"/>
  <c r="R240" i="49"/>
  <c r="P240" i="49"/>
  <c r="BI236" i="49"/>
  <c r="BH236" i="49"/>
  <c r="BG236" i="49"/>
  <c r="BF236" i="49"/>
  <c r="T236" i="49"/>
  <c r="R236" i="49"/>
  <c r="P236" i="49"/>
  <c r="BI232" i="49"/>
  <c r="BH232" i="49"/>
  <c r="BG232" i="49"/>
  <c r="BF232" i="49"/>
  <c r="T232" i="49"/>
  <c r="R232" i="49"/>
  <c r="P232" i="49"/>
  <c r="BI228" i="49"/>
  <c r="BH228" i="49"/>
  <c r="BG228" i="49"/>
  <c r="BF228" i="49"/>
  <c r="T228" i="49"/>
  <c r="R228" i="49"/>
  <c r="P228" i="49"/>
  <c r="BI224" i="49"/>
  <c r="BH224" i="49"/>
  <c r="BG224" i="49"/>
  <c r="BF224" i="49"/>
  <c r="T224" i="49"/>
  <c r="R224" i="49"/>
  <c r="P224" i="49"/>
  <c r="BI221" i="49"/>
  <c r="BH221" i="49"/>
  <c r="BG221" i="49"/>
  <c r="BF221" i="49"/>
  <c r="T221" i="49"/>
  <c r="R221" i="49"/>
  <c r="P221" i="49"/>
  <c r="BI216" i="49"/>
  <c r="BH216" i="49"/>
  <c r="BG216" i="49"/>
  <c r="BF216" i="49"/>
  <c r="T216" i="49"/>
  <c r="R216" i="49"/>
  <c r="P216" i="49"/>
  <c r="BI212" i="49"/>
  <c r="BH212" i="49"/>
  <c r="BG212" i="49"/>
  <c r="BF212" i="49"/>
  <c r="T212" i="49"/>
  <c r="R212" i="49"/>
  <c r="P212" i="49"/>
  <c r="BI208" i="49"/>
  <c r="BH208" i="49"/>
  <c r="BG208" i="49"/>
  <c r="BF208" i="49"/>
  <c r="T208" i="49"/>
  <c r="R208" i="49"/>
  <c r="P208" i="49"/>
  <c r="BI204" i="49"/>
  <c r="BH204" i="49"/>
  <c r="BG204" i="49"/>
  <c r="BF204" i="49"/>
  <c r="T204" i="49"/>
  <c r="R204" i="49"/>
  <c r="P204" i="49"/>
  <c r="BI201" i="49"/>
  <c r="BH201" i="49"/>
  <c r="BG201" i="49"/>
  <c r="BF201" i="49"/>
  <c r="T201" i="49"/>
  <c r="R201" i="49"/>
  <c r="P201" i="49"/>
  <c r="BI197" i="49"/>
  <c r="BH197" i="49"/>
  <c r="BG197" i="49"/>
  <c r="BF197" i="49"/>
  <c r="T197" i="49"/>
  <c r="R197" i="49"/>
  <c r="P197" i="49"/>
  <c r="BI194" i="49"/>
  <c r="BH194" i="49"/>
  <c r="BG194" i="49"/>
  <c r="BF194" i="49"/>
  <c r="T194" i="49"/>
  <c r="R194" i="49"/>
  <c r="P194" i="49"/>
  <c r="BI190" i="49"/>
  <c r="BH190" i="49"/>
  <c r="BG190" i="49"/>
  <c r="BF190" i="49"/>
  <c r="T190" i="49"/>
  <c r="R190" i="49"/>
  <c r="P190" i="49"/>
  <c r="BI187" i="49"/>
  <c r="BH187" i="49"/>
  <c r="BG187" i="49"/>
  <c r="BF187" i="49"/>
  <c r="T187" i="49"/>
  <c r="R187" i="49"/>
  <c r="P187" i="49"/>
  <c r="BI183" i="49"/>
  <c r="BH183" i="49"/>
  <c r="BG183" i="49"/>
  <c r="BF183" i="49"/>
  <c r="T183" i="49"/>
  <c r="R183" i="49"/>
  <c r="P183" i="49"/>
  <c r="BI180" i="49"/>
  <c r="BH180" i="49"/>
  <c r="BG180" i="49"/>
  <c r="BF180" i="49"/>
  <c r="T180" i="49"/>
  <c r="R180" i="49"/>
  <c r="P180" i="49"/>
  <c r="BI176" i="49"/>
  <c r="BH176" i="49"/>
  <c r="BG176" i="49"/>
  <c r="BF176" i="49"/>
  <c r="T176" i="49"/>
  <c r="R176" i="49"/>
  <c r="P176" i="49"/>
  <c r="BI172" i="49"/>
  <c r="BH172" i="49"/>
  <c r="BG172" i="49"/>
  <c r="BF172" i="49"/>
  <c r="T172" i="49"/>
  <c r="R172" i="49"/>
  <c r="P172" i="49"/>
  <c r="BI168" i="49"/>
  <c r="BH168" i="49"/>
  <c r="BG168" i="49"/>
  <c r="BF168" i="49"/>
  <c r="T168" i="49"/>
  <c r="T167" i="49"/>
  <c r="R168" i="49"/>
  <c r="R167" i="49"/>
  <c r="P168" i="49"/>
  <c r="P167" i="49"/>
  <c r="BI164" i="49"/>
  <c r="BH164" i="49"/>
  <c r="BG164" i="49"/>
  <c r="BF164" i="49"/>
  <c r="T164" i="49"/>
  <c r="R164" i="49"/>
  <c r="P164" i="49"/>
  <c r="BI161" i="49"/>
  <c r="BH161" i="49"/>
  <c r="BG161" i="49"/>
  <c r="BF161" i="49"/>
  <c r="T161" i="49"/>
  <c r="R161" i="49"/>
  <c r="P161" i="49"/>
  <c r="BI158" i="49"/>
  <c r="BH158" i="49"/>
  <c r="BG158" i="49"/>
  <c r="BF158" i="49"/>
  <c r="T158" i="49"/>
  <c r="R158" i="49"/>
  <c r="P158" i="49"/>
  <c r="BI154" i="49"/>
  <c r="BH154" i="49"/>
  <c r="BG154" i="49"/>
  <c r="BF154" i="49"/>
  <c r="T154" i="49"/>
  <c r="R154" i="49"/>
  <c r="P154" i="49"/>
  <c r="BI151" i="49"/>
  <c r="BH151" i="49"/>
  <c r="BG151" i="49"/>
  <c r="BF151" i="49"/>
  <c r="T151" i="49"/>
  <c r="R151" i="49"/>
  <c r="P151" i="49"/>
  <c r="BI148" i="49"/>
  <c r="BH148" i="49"/>
  <c r="BG148" i="49"/>
  <c r="BF148" i="49"/>
  <c r="T148" i="49"/>
  <c r="R148" i="49"/>
  <c r="P148" i="49"/>
  <c r="BI143" i="49"/>
  <c r="BH143" i="49"/>
  <c r="BG143" i="49"/>
  <c r="BF143" i="49"/>
  <c r="T143" i="49"/>
  <c r="R143" i="49"/>
  <c r="P143" i="49"/>
  <c r="BI139" i="49"/>
  <c r="BH139" i="49"/>
  <c r="BG139" i="49"/>
  <c r="BF139" i="49"/>
  <c r="T139" i="49"/>
  <c r="R139" i="49"/>
  <c r="P139" i="49"/>
  <c r="BI135" i="49"/>
  <c r="BH135" i="49"/>
  <c r="BG135" i="49"/>
  <c r="BF135" i="49"/>
  <c r="T135" i="49"/>
  <c r="R135" i="49"/>
  <c r="P135" i="49"/>
  <c r="BI132" i="49"/>
  <c r="BH132" i="49"/>
  <c r="BG132" i="49"/>
  <c r="BF132" i="49"/>
  <c r="T132" i="49"/>
  <c r="R132" i="49"/>
  <c r="P132" i="49"/>
  <c r="BI128" i="49"/>
  <c r="BH128" i="49"/>
  <c r="BG128" i="49"/>
  <c r="BF128" i="49"/>
  <c r="T128" i="49"/>
  <c r="R128" i="49"/>
  <c r="P128" i="49"/>
  <c r="BI123" i="49"/>
  <c r="BH123" i="49"/>
  <c r="BG123" i="49"/>
  <c r="BF123" i="49"/>
  <c r="T123" i="49"/>
  <c r="R123" i="49"/>
  <c r="P123" i="49"/>
  <c r="BI118" i="49"/>
  <c r="BH118" i="49"/>
  <c r="BG118" i="49"/>
  <c r="BF118" i="49"/>
  <c r="T118" i="49"/>
  <c r="R118" i="49"/>
  <c r="P118" i="49"/>
  <c r="BI114" i="49"/>
  <c r="BH114" i="49"/>
  <c r="BG114" i="49"/>
  <c r="BF114" i="49"/>
  <c r="T114" i="49"/>
  <c r="R114" i="49"/>
  <c r="P114" i="49"/>
  <c r="BI110" i="49"/>
  <c r="BH110" i="49"/>
  <c r="BG110" i="49"/>
  <c r="BF110" i="49"/>
  <c r="T110" i="49"/>
  <c r="R110" i="49"/>
  <c r="P110" i="49"/>
  <c r="BI105" i="49"/>
  <c r="BH105" i="49"/>
  <c r="BG105" i="49"/>
  <c r="BF105" i="49"/>
  <c r="T105" i="49"/>
  <c r="R105" i="49"/>
  <c r="P105" i="49"/>
  <c r="BI101" i="49"/>
  <c r="BH101" i="49"/>
  <c r="BG101" i="49"/>
  <c r="BF101" i="49"/>
  <c r="T101" i="49"/>
  <c r="R101" i="49"/>
  <c r="P101" i="49"/>
  <c r="BI97" i="49"/>
  <c r="BH97" i="49"/>
  <c r="BG97" i="49"/>
  <c r="BF97" i="49"/>
  <c r="T97" i="49"/>
  <c r="R97" i="49"/>
  <c r="P97" i="49"/>
  <c r="BI94" i="49"/>
  <c r="BH94" i="49"/>
  <c r="BG94" i="49"/>
  <c r="BF94" i="49"/>
  <c r="T94" i="49"/>
  <c r="R94" i="49"/>
  <c r="P94" i="49"/>
  <c r="BI90" i="49"/>
  <c r="BH90" i="49"/>
  <c r="BG90" i="49"/>
  <c r="BF90" i="49"/>
  <c r="T90" i="49"/>
  <c r="R90" i="49"/>
  <c r="P90" i="49"/>
  <c r="F82" i="49"/>
  <c r="E80" i="49"/>
  <c r="F52" i="49"/>
  <c r="E50" i="49"/>
  <c r="J24" i="49"/>
  <c r="E24" i="49"/>
  <c r="J55" i="49" s="1"/>
  <c r="J23" i="49"/>
  <c r="J21" i="49"/>
  <c r="E21" i="49"/>
  <c r="J84" i="49" s="1"/>
  <c r="J20" i="49"/>
  <c r="J18" i="49"/>
  <c r="E18" i="49"/>
  <c r="F85" i="49"/>
  <c r="J17" i="49"/>
  <c r="J15" i="49"/>
  <c r="E15" i="49"/>
  <c r="F84" i="49" s="1"/>
  <c r="J14" i="49"/>
  <c r="J12" i="49"/>
  <c r="J52" i="49"/>
  <c r="E7" i="49"/>
  <c r="E48" i="49"/>
  <c r="J37" i="48"/>
  <c r="J36" i="48"/>
  <c r="AY101" i="1" s="1"/>
  <c r="J35" i="48"/>
  <c r="AX101" i="1" s="1"/>
  <c r="BI293" i="48"/>
  <c r="BH293" i="48"/>
  <c r="BG293" i="48"/>
  <c r="BF293" i="48"/>
  <c r="T293" i="48"/>
  <c r="T292" i="48"/>
  <c r="R293" i="48"/>
  <c r="R292" i="48" s="1"/>
  <c r="P293" i="48"/>
  <c r="P292" i="48" s="1"/>
  <c r="BI287" i="48"/>
  <c r="BH287" i="48"/>
  <c r="BG287" i="48"/>
  <c r="BF287" i="48"/>
  <c r="T287" i="48"/>
  <c r="R287" i="48"/>
  <c r="P287" i="48"/>
  <c r="BI284" i="48"/>
  <c r="BH284" i="48"/>
  <c r="BG284" i="48"/>
  <c r="BF284" i="48"/>
  <c r="T284" i="48"/>
  <c r="R284" i="48"/>
  <c r="P284" i="48"/>
  <c r="BI279" i="48"/>
  <c r="BH279" i="48"/>
  <c r="BG279" i="48"/>
  <c r="BF279" i="48"/>
  <c r="T279" i="48"/>
  <c r="R279" i="48"/>
  <c r="P279" i="48"/>
  <c r="BI273" i="48"/>
  <c r="BH273" i="48"/>
  <c r="BG273" i="48"/>
  <c r="BF273" i="48"/>
  <c r="T273" i="48"/>
  <c r="R273" i="48"/>
  <c r="P273" i="48"/>
  <c r="BI268" i="48"/>
  <c r="BH268" i="48"/>
  <c r="BG268" i="48"/>
  <c r="BF268" i="48"/>
  <c r="T268" i="48"/>
  <c r="R268" i="48"/>
  <c r="P268" i="48"/>
  <c r="BI265" i="48"/>
  <c r="BH265" i="48"/>
  <c r="BG265" i="48"/>
  <c r="BF265" i="48"/>
  <c r="T265" i="48"/>
  <c r="R265" i="48"/>
  <c r="P265" i="48"/>
  <c r="BI263" i="48"/>
  <c r="BH263" i="48"/>
  <c r="BG263" i="48"/>
  <c r="BF263" i="48"/>
  <c r="T263" i="48"/>
  <c r="R263" i="48"/>
  <c r="P263" i="48"/>
  <c r="BI261" i="48"/>
  <c r="BH261" i="48"/>
  <c r="BG261" i="48"/>
  <c r="BF261" i="48"/>
  <c r="T261" i="48"/>
  <c r="R261" i="48"/>
  <c r="P261" i="48"/>
  <c r="BI255" i="48"/>
  <c r="BH255" i="48"/>
  <c r="BG255" i="48"/>
  <c r="BF255" i="48"/>
  <c r="T255" i="48"/>
  <c r="R255" i="48"/>
  <c r="P255" i="48"/>
  <c r="BI249" i="48"/>
  <c r="BH249" i="48"/>
  <c r="BG249" i="48"/>
  <c r="BF249" i="48"/>
  <c r="T249" i="48"/>
  <c r="R249" i="48"/>
  <c r="P249" i="48"/>
  <c r="BI245" i="48"/>
  <c r="BH245" i="48"/>
  <c r="BG245" i="48"/>
  <c r="BF245" i="48"/>
  <c r="T245" i="48"/>
  <c r="R245" i="48"/>
  <c r="P245" i="48"/>
  <c r="BI239" i="48"/>
  <c r="BH239" i="48"/>
  <c r="BG239" i="48"/>
  <c r="BF239" i="48"/>
  <c r="T239" i="48"/>
  <c r="R239" i="48"/>
  <c r="P239" i="48"/>
  <c r="BI233" i="48"/>
  <c r="BH233" i="48"/>
  <c r="BG233" i="48"/>
  <c r="BF233" i="48"/>
  <c r="T233" i="48"/>
  <c r="R233" i="48"/>
  <c r="P233" i="48"/>
  <c r="BI227" i="48"/>
  <c r="BH227" i="48"/>
  <c r="BG227" i="48"/>
  <c r="BF227" i="48"/>
  <c r="T227" i="48"/>
  <c r="R227" i="48"/>
  <c r="P227" i="48"/>
  <c r="BI224" i="48"/>
  <c r="BH224" i="48"/>
  <c r="BG224" i="48"/>
  <c r="BF224" i="48"/>
  <c r="T224" i="48"/>
  <c r="R224" i="48"/>
  <c r="P224" i="48"/>
  <c r="BI220" i="48"/>
  <c r="BH220" i="48"/>
  <c r="BG220" i="48"/>
  <c r="BF220" i="48"/>
  <c r="T220" i="48"/>
  <c r="R220" i="48"/>
  <c r="P220" i="48"/>
  <c r="BI218" i="48"/>
  <c r="BH218" i="48"/>
  <c r="BG218" i="48"/>
  <c r="BF218" i="48"/>
  <c r="T218" i="48"/>
  <c r="R218" i="48"/>
  <c r="P218" i="48"/>
  <c r="BI212" i="48"/>
  <c r="BH212" i="48"/>
  <c r="BG212" i="48"/>
  <c r="BF212" i="48"/>
  <c r="T212" i="48"/>
  <c r="R212" i="48"/>
  <c r="P212" i="48"/>
  <c r="BI210" i="48"/>
  <c r="BH210" i="48"/>
  <c r="BG210" i="48"/>
  <c r="BF210" i="48"/>
  <c r="T210" i="48"/>
  <c r="R210" i="48"/>
  <c r="P210" i="48"/>
  <c r="BI204" i="48"/>
  <c r="BH204" i="48"/>
  <c r="BG204" i="48"/>
  <c r="BF204" i="48"/>
  <c r="T204" i="48"/>
  <c r="R204" i="48"/>
  <c r="P204" i="48"/>
  <c r="BI198" i="48"/>
  <c r="BH198" i="48"/>
  <c r="BG198" i="48"/>
  <c r="BF198" i="48"/>
  <c r="T198" i="48"/>
  <c r="R198" i="48"/>
  <c r="P198" i="48"/>
  <c r="BI191" i="48"/>
  <c r="BH191" i="48"/>
  <c r="BG191" i="48"/>
  <c r="BF191" i="48"/>
  <c r="T191" i="48"/>
  <c r="T190" i="48"/>
  <c r="R191" i="48"/>
  <c r="R190" i="48"/>
  <c r="P191" i="48"/>
  <c r="P190" i="48" s="1"/>
  <c r="BI186" i="48"/>
  <c r="BH186" i="48"/>
  <c r="BG186" i="48"/>
  <c r="BF186" i="48"/>
  <c r="T186" i="48"/>
  <c r="R186" i="48"/>
  <c r="P186" i="48"/>
  <c r="BI183" i="48"/>
  <c r="BH183" i="48"/>
  <c r="BG183" i="48"/>
  <c r="BF183" i="48"/>
  <c r="T183" i="48"/>
  <c r="R183" i="48"/>
  <c r="P183" i="48"/>
  <c r="BI178" i="48"/>
  <c r="BH178" i="48"/>
  <c r="BG178" i="48"/>
  <c r="BF178" i="48"/>
  <c r="T178" i="48"/>
  <c r="R178" i="48"/>
  <c r="P178" i="48"/>
  <c r="BI174" i="48"/>
  <c r="BH174" i="48"/>
  <c r="BG174" i="48"/>
  <c r="BF174" i="48"/>
  <c r="T174" i="48"/>
  <c r="R174" i="48"/>
  <c r="P174" i="48"/>
  <c r="BI169" i="48"/>
  <c r="BH169" i="48"/>
  <c r="BG169" i="48"/>
  <c r="BF169" i="48"/>
  <c r="T169" i="48"/>
  <c r="R169" i="48"/>
  <c r="P169" i="48"/>
  <c r="BI164" i="48"/>
  <c r="BH164" i="48"/>
  <c r="BG164" i="48"/>
  <c r="BF164" i="48"/>
  <c r="T164" i="48"/>
  <c r="R164" i="48"/>
  <c r="P164" i="48"/>
  <c r="BI158" i="48"/>
  <c r="BH158" i="48"/>
  <c r="BG158" i="48"/>
  <c r="BF158" i="48"/>
  <c r="T158" i="48"/>
  <c r="R158" i="48"/>
  <c r="P158" i="48"/>
  <c r="BI153" i="48"/>
  <c r="BH153" i="48"/>
  <c r="BG153" i="48"/>
  <c r="BF153" i="48"/>
  <c r="T153" i="48"/>
  <c r="R153" i="48"/>
  <c r="P153" i="48"/>
  <c r="BI150" i="48"/>
  <c r="BH150" i="48"/>
  <c r="BG150" i="48"/>
  <c r="BF150" i="48"/>
  <c r="T150" i="48"/>
  <c r="R150" i="48"/>
  <c r="P150" i="48"/>
  <c r="BI144" i="48"/>
  <c r="BH144" i="48"/>
  <c r="BG144" i="48"/>
  <c r="BF144" i="48"/>
  <c r="T144" i="48"/>
  <c r="R144" i="48"/>
  <c r="P144" i="48"/>
  <c r="BI139" i="48"/>
  <c r="BH139" i="48"/>
  <c r="BG139" i="48"/>
  <c r="BF139" i="48"/>
  <c r="T139" i="48"/>
  <c r="R139" i="48"/>
  <c r="P139" i="48"/>
  <c r="BI135" i="48"/>
  <c r="BH135" i="48"/>
  <c r="BG135" i="48"/>
  <c r="BF135" i="48"/>
  <c r="T135" i="48"/>
  <c r="R135" i="48"/>
  <c r="P135" i="48"/>
  <c r="BI130" i="48"/>
  <c r="BH130" i="48"/>
  <c r="BG130" i="48"/>
  <c r="BF130" i="48"/>
  <c r="T130" i="48"/>
  <c r="R130" i="48"/>
  <c r="P130" i="48"/>
  <c r="BI126" i="48"/>
  <c r="BH126" i="48"/>
  <c r="BG126" i="48"/>
  <c r="BF126" i="48"/>
  <c r="T126" i="48"/>
  <c r="R126" i="48"/>
  <c r="P126" i="48"/>
  <c r="BI124" i="48"/>
  <c r="BH124" i="48"/>
  <c r="BG124" i="48"/>
  <c r="BF124" i="48"/>
  <c r="T124" i="48"/>
  <c r="R124" i="48"/>
  <c r="P124" i="48"/>
  <c r="BI121" i="48"/>
  <c r="BH121" i="48"/>
  <c r="BG121" i="48"/>
  <c r="BF121" i="48"/>
  <c r="T121" i="48"/>
  <c r="R121" i="48"/>
  <c r="P121" i="48"/>
  <c r="BI116" i="48"/>
  <c r="BH116" i="48"/>
  <c r="BG116" i="48"/>
  <c r="BF116" i="48"/>
  <c r="T116" i="48"/>
  <c r="R116" i="48"/>
  <c r="P116" i="48"/>
  <c r="BI111" i="48"/>
  <c r="BH111" i="48"/>
  <c r="BG111" i="48"/>
  <c r="BF111" i="48"/>
  <c r="T111" i="48"/>
  <c r="R111" i="48"/>
  <c r="P111" i="48"/>
  <c r="BI105" i="48"/>
  <c r="BH105" i="48"/>
  <c r="BG105" i="48"/>
  <c r="BF105" i="48"/>
  <c r="T105" i="48"/>
  <c r="R105" i="48"/>
  <c r="P105" i="48"/>
  <c r="BI100" i="48"/>
  <c r="BH100" i="48"/>
  <c r="BG100" i="48"/>
  <c r="BF100" i="48"/>
  <c r="T100" i="48"/>
  <c r="R100" i="48"/>
  <c r="P100" i="48"/>
  <c r="BI95" i="48"/>
  <c r="BH95" i="48"/>
  <c r="BG95" i="48"/>
  <c r="BF95" i="48"/>
  <c r="T95" i="48"/>
  <c r="R95" i="48"/>
  <c r="P95" i="48"/>
  <c r="BI89" i="48"/>
  <c r="BH89" i="48"/>
  <c r="BG89" i="48"/>
  <c r="BF89" i="48"/>
  <c r="T89" i="48"/>
  <c r="R89" i="48"/>
  <c r="P89" i="48"/>
  <c r="F81" i="48"/>
  <c r="E79" i="48"/>
  <c r="F52" i="48"/>
  <c r="E50" i="48"/>
  <c r="J24" i="48"/>
  <c r="E24" i="48"/>
  <c r="J55" i="48" s="1"/>
  <c r="J23" i="48"/>
  <c r="J21" i="48"/>
  <c r="E21" i="48"/>
  <c r="J83" i="48" s="1"/>
  <c r="J20" i="48"/>
  <c r="J18" i="48"/>
  <c r="E18" i="48"/>
  <c r="F84" i="48" s="1"/>
  <c r="J17" i="48"/>
  <c r="J15" i="48"/>
  <c r="E15" i="48"/>
  <c r="F54" i="48" s="1"/>
  <c r="J14" i="48"/>
  <c r="J12" i="48"/>
  <c r="J52" i="48" s="1"/>
  <c r="E7" i="48"/>
  <c r="E48" i="48"/>
  <c r="J37" i="47"/>
  <c r="J36" i="47"/>
  <c r="AY100" i="1" s="1"/>
  <c r="J35" i="47"/>
  <c r="AX100" i="1" s="1"/>
  <c r="BI293" i="47"/>
  <c r="BH293" i="47"/>
  <c r="BG293" i="47"/>
  <c r="BF293" i="47"/>
  <c r="T293" i="47"/>
  <c r="T292" i="47" s="1"/>
  <c r="R293" i="47"/>
  <c r="R292" i="47"/>
  <c r="P293" i="47"/>
  <c r="P292" i="47" s="1"/>
  <c r="BI287" i="47"/>
  <c r="BH287" i="47"/>
  <c r="BG287" i="47"/>
  <c r="BF287" i="47"/>
  <c r="T287" i="47"/>
  <c r="R287" i="47"/>
  <c r="P287" i="47"/>
  <c r="BI284" i="47"/>
  <c r="BH284" i="47"/>
  <c r="BG284" i="47"/>
  <c r="BF284" i="47"/>
  <c r="T284" i="47"/>
  <c r="R284" i="47"/>
  <c r="P284" i="47"/>
  <c r="BI279" i="47"/>
  <c r="BH279" i="47"/>
  <c r="BG279" i="47"/>
  <c r="BF279" i="47"/>
  <c r="T279" i="47"/>
  <c r="R279" i="47"/>
  <c r="P279" i="47"/>
  <c r="BI273" i="47"/>
  <c r="BH273" i="47"/>
  <c r="BG273" i="47"/>
  <c r="BF273" i="47"/>
  <c r="T273" i="47"/>
  <c r="R273" i="47"/>
  <c r="P273" i="47"/>
  <c r="BI268" i="47"/>
  <c r="BH268" i="47"/>
  <c r="BG268" i="47"/>
  <c r="BF268" i="47"/>
  <c r="T268" i="47"/>
  <c r="R268" i="47"/>
  <c r="P268" i="47"/>
  <c r="BI265" i="47"/>
  <c r="BH265" i="47"/>
  <c r="BG265" i="47"/>
  <c r="BF265" i="47"/>
  <c r="T265" i="47"/>
  <c r="R265" i="47"/>
  <c r="P265" i="47"/>
  <c r="BI263" i="47"/>
  <c r="BH263" i="47"/>
  <c r="BG263" i="47"/>
  <c r="BF263" i="47"/>
  <c r="T263" i="47"/>
  <c r="R263" i="47"/>
  <c r="P263" i="47"/>
  <c r="BI261" i="47"/>
  <c r="BH261" i="47"/>
  <c r="BG261" i="47"/>
  <c r="BF261" i="47"/>
  <c r="T261" i="47"/>
  <c r="R261" i="47"/>
  <c r="P261" i="47"/>
  <c r="BI255" i="47"/>
  <c r="BH255" i="47"/>
  <c r="BG255" i="47"/>
  <c r="BF255" i="47"/>
  <c r="T255" i="47"/>
  <c r="R255" i="47"/>
  <c r="P255" i="47"/>
  <c r="BI249" i="47"/>
  <c r="BH249" i="47"/>
  <c r="BG249" i="47"/>
  <c r="BF249" i="47"/>
  <c r="T249" i="47"/>
  <c r="R249" i="47"/>
  <c r="P249" i="47"/>
  <c r="BI245" i="47"/>
  <c r="BH245" i="47"/>
  <c r="BG245" i="47"/>
  <c r="BF245" i="47"/>
  <c r="T245" i="47"/>
  <c r="R245" i="47"/>
  <c r="P245" i="47"/>
  <c r="BI239" i="47"/>
  <c r="BH239" i="47"/>
  <c r="BG239" i="47"/>
  <c r="BF239" i="47"/>
  <c r="T239" i="47"/>
  <c r="R239" i="47"/>
  <c r="P239" i="47"/>
  <c r="BI233" i="47"/>
  <c r="BH233" i="47"/>
  <c r="BG233" i="47"/>
  <c r="BF233" i="47"/>
  <c r="T233" i="47"/>
  <c r="R233" i="47"/>
  <c r="P233" i="47"/>
  <c r="BI227" i="47"/>
  <c r="BH227" i="47"/>
  <c r="BG227" i="47"/>
  <c r="BF227" i="47"/>
  <c r="T227" i="47"/>
  <c r="R227" i="47"/>
  <c r="P227" i="47"/>
  <c r="BI224" i="47"/>
  <c r="BH224" i="47"/>
  <c r="BG224" i="47"/>
  <c r="BF224" i="47"/>
  <c r="T224" i="47"/>
  <c r="R224" i="47"/>
  <c r="P224" i="47"/>
  <c r="BI220" i="47"/>
  <c r="BH220" i="47"/>
  <c r="BG220" i="47"/>
  <c r="BF220" i="47"/>
  <c r="T220" i="47"/>
  <c r="R220" i="47"/>
  <c r="P220" i="47"/>
  <c r="BI218" i="47"/>
  <c r="BH218" i="47"/>
  <c r="BG218" i="47"/>
  <c r="BF218" i="47"/>
  <c r="T218" i="47"/>
  <c r="R218" i="47"/>
  <c r="P218" i="47"/>
  <c r="BI212" i="47"/>
  <c r="BH212" i="47"/>
  <c r="BG212" i="47"/>
  <c r="BF212" i="47"/>
  <c r="T212" i="47"/>
  <c r="R212" i="47"/>
  <c r="P212" i="47"/>
  <c r="BI210" i="47"/>
  <c r="BH210" i="47"/>
  <c r="BG210" i="47"/>
  <c r="BF210" i="47"/>
  <c r="T210" i="47"/>
  <c r="R210" i="47"/>
  <c r="P210" i="47"/>
  <c r="BI204" i="47"/>
  <c r="BH204" i="47"/>
  <c r="BG204" i="47"/>
  <c r="BF204" i="47"/>
  <c r="T204" i="47"/>
  <c r="R204" i="47"/>
  <c r="P204" i="47"/>
  <c r="BI198" i="47"/>
  <c r="BH198" i="47"/>
  <c r="BG198" i="47"/>
  <c r="BF198" i="47"/>
  <c r="T198" i="47"/>
  <c r="R198" i="47"/>
  <c r="P198" i="47"/>
  <c r="BI191" i="47"/>
  <c r="BH191" i="47"/>
  <c r="BG191" i="47"/>
  <c r="BF191" i="47"/>
  <c r="T191" i="47"/>
  <c r="T190" i="47"/>
  <c r="R191" i="47"/>
  <c r="R190" i="47"/>
  <c r="P191" i="47"/>
  <c r="P190" i="47"/>
  <c r="BI186" i="47"/>
  <c r="BH186" i="47"/>
  <c r="BG186" i="47"/>
  <c r="BF186" i="47"/>
  <c r="T186" i="47"/>
  <c r="R186" i="47"/>
  <c r="P186" i="47"/>
  <c r="BI183" i="47"/>
  <c r="BH183" i="47"/>
  <c r="BG183" i="47"/>
  <c r="BF183" i="47"/>
  <c r="T183" i="47"/>
  <c r="R183" i="47"/>
  <c r="P183" i="47"/>
  <c r="BI178" i="47"/>
  <c r="BH178" i="47"/>
  <c r="BG178" i="47"/>
  <c r="BF178" i="47"/>
  <c r="T178" i="47"/>
  <c r="R178" i="47"/>
  <c r="P178" i="47"/>
  <c r="BI174" i="47"/>
  <c r="BH174" i="47"/>
  <c r="BG174" i="47"/>
  <c r="BF174" i="47"/>
  <c r="T174" i="47"/>
  <c r="R174" i="47"/>
  <c r="P174" i="47"/>
  <c r="BI169" i="47"/>
  <c r="BH169" i="47"/>
  <c r="BG169" i="47"/>
  <c r="BF169" i="47"/>
  <c r="T169" i="47"/>
  <c r="R169" i="47"/>
  <c r="P169" i="47"/>
  <c r="BI164" i="47"/>
  <c r="BH164" i="47"/>
  <c r="BG164" i="47"/>
  <c r="BF164" i="47"/>
  <c r="T164" i="47"/>
  <c r="R164" i="47"/>
  <c r="P164" i="47"/>
  <c r="BI158" i="47"/>
  <c r="BH158" i="47"/>
  <c r="BG158" i="47"/>
  <c r="BF158" i="47"/>
  <c r="T158" i="47"/>
  <c r="R158" i="47"/>
  <c r="P158" i="47"/>
  <c r="BI153" i="47"/>
  <c r="BH153" i="47"/>
  <c r="BG153" i="47"/>
  <c r="BF153" i="47"/>
  <c r="T153" i="47"/>
  <c r="R153" i="47"/>
  <c r="P153" i="47"/>
  <c r="BI150" i="47"/>
  <c r="BH150" i="47"/>
  <c r="BG150" i="47"/>
  <c r="BF150" i="47"/>
  <c r="T150" i="47"/>
  <c r="R150" i="47"/>
  <c r="P150" i="47"/>
  <c r="BI144" i="47"/>
  <c r="BH144" i="47"/>
  <c r="BG144" i="47"/>
  <c r="BF144" i="47"/>
  <c r="T144" i="47"/>
  <c r="R144" i="47"/>
  <c r="P144" i="47"/>
  <c r="BI139" i="47"/>
  <c r="BH139" i="47"/>
  <c r="BG139" i="47"/>
  <c r="BF139" i="47"/>
  <c r="T139" i="47"/>
  <c r="R139" i="47"/>
  <c r="P139" i="47"/>
  <c r="BI135" i="47"/>
  <c r="BH135" i="47"/>
  <c r="BG135" i="47"/>
  <c r="BF135" i="47"/>
  <c r="T135" i="47"/>
  <c r="R135" i="47"/>
  <c r="P135" i="47"/>
  <c r="BI130" i="47"/>
  <c r="BH130" i="47"/>
  <c r="BG130" i="47"/>
  <c r="BF130" i="47"/>
  <c r="T130" i="47"/>
  <c r="R130" i="47"/>
  <c r="P130" i="47"/>
  <c r="BI126" i="47"/>
  <c r="BH126" i="47"/>
  <c r="BG126" i="47"/>
  <c r="BF126" i="47"/>
  <c r="T126" i="47"/>
  <c r="R126" i="47"/>
  <c r="P126" i="47"/>
  <c r="BI124" i="47"/>
  <c r="BH124" i="47"/>
  <c r="BG124" i="47"/>
  <c r="BF124" i="47"/>
  <c r="T124" i="47"/>
  <c r="R124" i="47"/>
  <c r="P124" i="47"/>
  <c r="BI121" i="47"/>
  <c r="BH121" i="47"/>
  <c r="BG121" i="47"/>
  <c r="BF121" i="47"/>
  <c r="T121" i="47"/>
  <c r="R121" i="47"/>
  <c r="P121" i="47"/>
  <c r="BI116" i="47"/>
  <c r="BH116" i="47"/>
  <c r="BG116" i="47"/>
  <c r="BF116" i="47"/>
  <c r="T116" i="47"/>
  <c r="R116" i="47"/>
  <c r="P116" i="47"/>
  <c r="BI111" i="47"/>
  <c r="BH111" i="47"/>
  <c r="BG111" i="47"/>
  <c r="BF111" i="47"/>
  <c r="T111" i="47"/>
  <c r="R111" i="47"/>
  <c r="P111" i="47"/>
  <c r="BI105" i="47"/>
  <c r="BH105" i="47"/>
  <c r="BG105" i="47"/>
  <c r="BF105" i="47"/>
  <c r="T105" i="47"/>
  <c r="R105" i="47"/>
  <c r="P105" i="47"/>
  <c r="BI100" i="47"/>
  <c r="BH100" i="47"/>
  <c r="BG100" i="47"/>
  <c r="BF100" i="47"/>
  <c r="T100" i="47"/>
  <c r="R100" i="47"/>
  <c r="P100" i="47"/>
  <c r="BI95" i="47"/>
  <c r="BH95" i="47"/>
  <c r="BG95" i="47"/>
  <c r="BF95" i="47"/>
  <c r="T95" i="47"/>
  <c r="R95" i="47"/>
  <c r="P95" i="47"/>
  <c r="BI89" i="47"/>
  <c r="BH89" i="47"/>
  <c r="BG89" i="47"/>
  <c r="BF89" i="47"/>
  <c r="T89" i="47"/>
  <c r="R89" i="47"/>
  <c r="P89" i="47"/>
  <c r="F81" i="47"/>
  <c r="E79" i="47"/>
  <c r="F52" i="47"/>
  <c r="E50" i="47"/>
  <c r="J24" i="47"/>
  <c r="E24" i="47"/>
  <c r="J84" i="47"/>
  <c r="J23" i="47"/>
  <c r="J21" i="47"/>
  <c r="E21" i="47"/>
  <c r="J83" i="47"/>
  <c r="J20" i="47"/>
  <c r="J18" i="47"/>
  <c r="E18" i="47"/>
  <c r="F55" i="47" s="1"/>
  <c r="J17" i="47"/>
  <c r="J15" i="47"/>
  <c r="E15" i="47"/>
  <c r="F54" i="47" s="1"/>
  <c r="J14" i="47"/>
  <c r="J12" i="47"/>
  <c r="J52" i="47"/>
  <c r="E7" i="47"/>
  <c r="E77" i="47" s="1"/>
  <c r="J37" i="46"/>
  <c r="J36" i="46"/>
  <c r="AY99" i="1"/>
  <c r="J35" i="46"/>
  <c r="AX99" i="1" s="1"/>
  <c r="BI223" i="46"/>
  <c r="BH223" i="46"/>
  <c r="BG223" i="46"/>
  <c r="BF223" i="46"/>
  <c r="T223" i="46"/>
  <c r="T222" i="46" s="1"/>
  <c r="R223" i="46"/>
  <c r="R222" i="46" s="1"/>
  <c r="P223" i="46"/>
  <c r="P222" i="46"/>
  <c r="BI217" i="46"/>
  <c r="BH217" i="46"/>
  <c r="BG217" i="46"/>
  <c r="BF217" i="46"/>
  <c r="T217" i="46"/>
  <c r="R217" i="46"/>
  <c r="P217" i="46"/>
  <c r="BI214" i="46"/>
  <c r="BH214" i="46"/>
  <c r="BG214" i="46"/>
  <c r="BF214" i="46"/>
  <c r="T214" i="46"/>
  <c r="R214" i="46"/>
  <c r="P214" i="46"/>
  <c r="BI209" i="46"/>
  <c r="BH209" i="46"/>
  <c r="BG209" i="46"/>
  <c r="BF209" i="46"/>
  <c r="T209" i="46"/>
  <c r="R209" i="46"/>
  <c r="P209" i="46"/>
  <c r="BI205" i="46"/>
  <c r="BH205" i="46"/>
  <c r="BG205" i="46"/>
  <c r="BF205" i="46"/>
  <c r="T205" i="46"/>
  <c r="R205" i="46"/>
  <c r="P205" i="46"/>
  <c r="BI203" i="46"/>
  <c r="BH203" i="46"/>
  <c r="BG203" i="46"/>
  <c r="BF203" i="46"/>
  <c r="T203" i="46"/>
  <c r="R203" i="46"/>
  <c r="P203" i="46"/>
  <c r="BI198" i="46"/>
  <c r="BH198" i="46"/>
  <c r="BG198" i="46"/>
  <c r="BF198" i="46"/>
  <c r="T198" i="46"/>
  <c r="R198" i="46"/>
  <c r="P198" i="46"/>
  <c r="BI193" i="46"/>
  <c r="BH193" i="46"/>
  <c r="BG193" i="46"/>
  <c r="BF193" i="46"/>
  <c r="T193" i="46"/>
  <c r="R193" i="46"/>
  <c r="P193" i="46"/>
  <c r="BI188" i="46"/>
  <c r="BH188" i="46"/>
  <c r="BG188" i="46"/>
  <c r="BF188" i="46"/>
  <c r="T188" i="46"/>
  <c r="R188" i="46"/>
  <c r="P188" i="46"/>
  <c r="BI186" i="46"/>
  <c r="BH186" i="46"/>
  <c r="BG186" i="46"/>
  <c r="BF186" i="46"/>
  <c r="T186" i="46"/>
  <c r="R186" i="46"/>
  <c r="P186" i="46"/>
  <c r="BI181" i="46"/>
  <c r="BH181" i="46"/>
  <c r="BG181" i="46"/>
  <c r="BF181" i="46"/>
  <c r="T181" i="46"/>
  <c r="R181" i="46"/>
  <c r="P181" i="46"/>
  <c r="BI177" i="46"/>
  <c r="BH177" i="46"/>
  <c r="BG177" i="46"/>
  <c r="BF177" i="46"/>
  <c r="T177" i="46"/>
  <c r="R177" i="46"/>
  <c r="P177" i="46"/>
  <c r="BI172" i="46"/>
  <c r="BH172" i="46"/>
  <c r="BG172" i="46"/>
  <c r="BF172" i="46"/>
  <c r="T172" i="46"/>
  <c r="R172" i="46"/>
  <c r="P172" i="46"/>
  <c r="BI167" i="46"/>
  <c r="BH167" i="46"/>
  <c r="BG167" i="46"/>
  <c r="BF167" i="46"/>
  <c r="T167" i="46"/>
  <c r="R167" i="46"/>
  <c r="P167" i="46"/>
  <c r="BI162" i="46"/>
  <c r="BH162" i="46"/>
  <c r="BG162" i="46"/>
  <c r="BF162" i="46"/>
  <c r="T162" i="46"/>
  <c r="R162" i="46"/>
  <c r="P162" i="46"/>
  <c r="BI157" i="46"/>
  <c r="BH157" i="46"/>
  <c r="BG157" i="46"/>
  <c r="BF157" i="46"/>
  <c r="T157" i="46"/>
  <c r="R157" i="46"/>
  <c r="P157" i="46"/>
  <c r="BI152" i="46"/>
  <c r="BH152" i="46"/>
  <c r="BG152" i="46"/>
  <c r="BF152" i="46"/>
  <c r="T152" i="46"/>
  <c r="R152" i="46"/>
  <c r="P152" i="46"/>
  <c r="BI147" i="46"/>
  <c r="BH147" i="46"/>
  <c r="BG147" i="46"/>
  <c r="BF147" i="46"/>
  <c r="T147" i="46"/>
  <c r="R147" i="46"/>
  <c r="P147" i="46"/>
  <c r="BI141" i="46"/>
  <c r="BH141" i="46"/>
  <c r="BG141" i="46"/>
  <c r="BF141" i="46"/>
  <c r="T141" i="46"/>
  <c r="R141" i="46"/>
  <c r="P141" i="46"/>
  <c r="BI136" i="46"/>
  <c r="BH136" i="46"/>
  <c r="BG136" i="46"/>
  <c r="BF136" i="46"/>
  <c r="T136" i="46"/>
  <c r="R136" i="46"/>
  <c r="P136" i="46"/>
  <c r="BI131" i="46"/>
  <c r="BH131" i="46"/>
  <c r="BG131" i="46"/>
  <c r="BF131" i="46"/>
  <c r="T131" i="46"/>
  <c r="R131" i="46"/>
  <c r="P131" i="46"/>
  <c r="BI126" i="46"/>
  <c r="BH126" i="46"/>
  <c r="BG126" i="46"/>
  <c r="BF126" i="46"/>
  <c r="T126" i="46"/>
  <c r="R126" i="46"/>
  <c r="P126" i="46"/>
  <c r="BI123" i="46"/>
  <c r="BH123" i="46"/>
  <c r="BG123" i="46"/>
  <c r="BF123" i="46"/>
  <c r="T123" i="46"/>
  <c r="R123" i="46"/>
  <c r="P123" i="46"/>
  <c r="BI118" i="46"/>
  <c r="BH118" i="46"/>
  <c r="BG118" i="46"/>
  <c r="BF118" i="46"/>
  <c r="T118" i="46"/>
  <c r="R118" i="46"/>
  <c r="P118" i="46"/>
  <c r="BI113" i="46"/>
  <c r="BH113" i="46"/>
  <c r="BG113" i="46"/>
  <c r="BF113" i="46"/>
  <c r="T113" i="46"/>
  <c r="R113" i="46"/>
  <c r="P113" i="46"/>
  <c r="BI108" i="46"/>
  <c r="BH108" i="46"/>
  <c r="BG108" i="46"/>
  <c r="BF108" i="46"/>
  <c r="T108" i="46"/>
  <c r="R108" i="46"/>
  <c r="P108" i="46"/>
  <c r="BI102" i="46"/>
  <c r="BH102" i="46"/>
  <c r="BG102" i="46"/>
  <c r="BF102" i="46"/>
  <c r="T102" i="46"/>
  <c r="R102" i="46"/>
  <c r="P102" i="46"/>
  <c r="BI97" i="46"/>
  <c r="BH97" i="46"/>
  <c r="BG97" i="46"/>
  <c r="BF97" i="46"/>
  <c r="T97" i="46"/>
  <c r="R97" i="46"/>
  <c r="P97" i="46"/>
  <c r="BI92" i="46"/>
  <c r="BH92" i="46"/>
  <c r="BG92" i="46"/>
  <c r="BF92" i="46"/>
  <c r="T92" i="46"/>
  <c r="R92" i="46"/>
  <c r="P92" i="46"/>
  <c r="BI86" i="46"/>
  <c r="BH86" i="46"/>
  <c r="BG86" i="46"/>
  <c r="BF86" i="46"/>
  <c r="T86" i="46"/>
  <c r="R86" i="46"/>
  <c r="P86" i="46"/>
  <c r="F78" i="46"/>
  <c r="E76" i="46"/>
  <c r="F52" i="46"/>
  <c r="E50" i="46"/>
  <c r="J24" i="46"/>
  <c r="E24" i="46"/>
  <c r="J81" i="46" s="1"/>
  <c r="J23" i="46"/>
  <c r="J21" i="46"/>
  <c r="E21" i="46"/>
  <c r="J54" i="46" s="1"/>
  <c r="J20" i="46"/>
  <c r="J18" i="46"/>
  <c r="E18" i="46"/>
  <c r="F55" i="46" s="1"/>
  <c r="J17" i="46"/>
  <c r="J15" i="46"/>
  <c r="E15" i="46"/>
  <c r="F80" i="46" s="1"/>
  <c r="J14" i="46"/>
  <c r="J12" i="46"/>
  <c r="J52" i="46" s="1"/>
  <c r="E7" i="46"/>
  <c r="E74" i="46"/>
  <c r="J37" i="45"/>
  <c r="J36" i="45"/>
  <c r="AY98" i="1" s="1"/>
  <c r="J35" i="45"/>
  <c r="AX98" i="1" s="1"/>
  <c r="BI228" i="45"/>
  <c r="BH228" i="45"/>
  <c r="BG228" i="45"/>
  <c r="BF228" i="45"/>
  <c r="T228" i="45"/>
  <c r="T227" i="45" s="1"/>
  <c r="R228" i="45"/>
  <c r="R227" i="45"/>
  <c r="P228" i="45"/>
  <c r="P227" i="45" s="1"/>
  <c r="BI222" i="45"/>
  <c r="BH222" i="45"/>
  <c r="BG222" i="45"/>
  <c r="BF222" i="45"/>
  <c r="T222" i="45"/>
  <c r="R222" i="45"/>
  <c r="P222" i="45"/>
  <c r="BI219" i="45"/>
  <c r="BH219" i="45"/>
  <c r="BG219" i="45"/>
  <c r="BF219" i="45"/>
  <c r="T219" i="45"/>
  <c r="R219" i="45"/>
  <c r="P219" i="45"/>
  <c r="BI214" i="45"/>
  <c r="BH214" i="45"/>
  <c r="BG214" i="45"/>
  <c r="BF214" i="45"/>
  <c r="T214" i="45"/>
  <c r="R214" i="45"/>
  <c r="P214" i="45"/>
  <c r="BI210" i="45"/>
  <c r="BH210" i="45"/>
  <c r="BG210" i="45"/>
  <c r="BF210" i="45"/>
  <c r="T210" i="45"/>
  <c r="R210" i="45"/>
  <c r="P210" i="45"/>
  <c r="BI208" i="45"/>
  <c r="BH208" i="45"/>
  <c r="BG208" i="45"/>
  <c r="BF208" i="45"/>
  <c r="T208" i="45"/>
  <c r="R208" i="45"/>
  <c r="P208" i="45"/>
  <c r="BI203" i="45"/>
  <c r="BH203" i="45"/>
  <c r="BG203" i="45"/>
  <c r="BF203" i="45"/>
  <c r="T203" i="45"/>
  <c r="R203" i="45"/>
  <c r="P203" i="45"/>
  <c r="BI198" i="45"/>
  <c r="BH198" i="45"/>
  <c r="BG198" i="45"/>
  <c r="BF198" i="45"/>
  <c r="T198" i="45"/>
  <c r="R198" i="45"/>
  <c r="P198" i="45"/>
  <c r="BI192" i="45"/>
  <c r="BH192" i="45"/>
  <c r="BG192" i="45"/>
  <c r="BF192" i="45"/>
  <c r="T192" i="45"/>
  <c r="R192" i="45"/>
  <c r="P192" i="45"/>
  <c r="BI186" i="45"/>
  <c r="BH186" i="45"/>
  <c r="BG186" i="45"/>
  <c r="BF186" i="45"/>
  <c r="T186" i="45"/>
  <c r="R186" i="45"/>
  <c r="P186" i="45"/>
  <c r="BI184" i="45"/>
  <c r="BH184" i="45"/>
  <c r="BG184" i="45"/>
  <c r="BF184" i="45"/>
  <c r="T184" i="45"/>
  <c r="R184" i="45"/>
  <c r="P184" i="45"/>
  <c r="BI178" i="45"/>
  <c r="BH178" i="45"/>
  <c r="BG178" i="45"/>
  <c r="BF178" i="45"/>
  <c r="T178" i="45"/>
  <c r="R178" i="45"/>
  <c r="P178" i="45"/>
  <c r="BI173" i="45"/>
  <c r="BH173" i="45"/>
  <c r="BG173" i="45"/>
  <c r="BF173" i="45"/>
  <c r="T173" i="45"/>
  <c r="R173" i="45"/>
  <c r="P173" i="45"/>
  <c r="BI168" i="45"/>
  <c r="BH168" i="45"/>
  <c r="BG168" i="45"/>
  <c r="BF168" i="45"/>
  <c r="T168" i="45"/>
  <c r="R168" i="45"/>
  <c r="P168" i="45"/>
  <c r="BI163" i="45"/>
  <c r="BH163" i="45"/>
  <c r="BG163" i="45"/>
  <c r="BF163" i="45"/>
  <c r="T163" i="45"/>
  <c r="R163" i="45"/>
  <c r="P163" i="45"/>
  <c r="BI157" i="45"/>
  <c r="BH157" i="45"/>
  <c r="BG157" i="45"/>
  <c r="BF157" i="45"/>
  <c r="T157" i="45"/>
  <c r="R157" i="45"/>
  <c r="P157" i="45"/>
  <c r="BI153" i="45"/>
  <c r="BH153" i="45"/>
  <c r="BG153" i="45"/>
  <c r="BF153" i="45"/>
  <c r="T153" i="45"/>
  <c r="R153" i="45"/>
  <c r="P153" i="45"/>
  <c r="BI147" i="45"/>
  <c r="BH147" i="45"/>
  <c r="BG147" i="45"/>
  <c r="BF147" i="45"/>
  <c r="T147" i="45"/>
  <c r="R147" i="45"/>
  <c r="P147" i="45"/>
  <c r="BI142" i="45"/>
  <c r="BH142" i="45"/>
  <c r="BG142" i="45"/>
  <c r="BF142" i="45"/>
  <c r="T142" i="45"/>
  <c r="R142" i="45"/>
  <c r="P142" i="45"/>
  <c r="BI136" i="45"/>
  <c r="BH136" i="45"/>
  <c r="BG136" i="45"/>
  <c r="BF136" i="45"/>
  <c r="T136" i="45"/>
  <c r="R136" i="45"/>
  <c r="P136" i="45"/>
  <c r="BI131" i="45"/>
  <c r="BH131" i="45"/>
  <c r="BG131" i="45"/>
  <c r="BF131" i="45"/>
  <c r="T131" i="45"/>
  <c r="R131" i="45"/>
  <c r="P131" i="45"/>
  <c r="BI126" i="45"/>
  <c r="BH126" i="45"/>
  <c r="BG126" i="45"/>
  <c r="BF126" i="45"/>
  <c r="T126" i="45"/>
  <c r="R126" i="45"/>
  <c r="P126" i="45"/>
  <c r="BI123" i="45"/>
  <c r="BH123" i="45"/>
  <c r="BG123" i="45"/>
  <c r="BF123" i="45"/>
  <c r="T123" i="45"/>
  <c r="R123" i="45"/>
  <c r="P123" i="45"/>
  <c r="BI118" i="45"/>
  <c r="BH118" i="45"/>
  <c r="BG118" i="45"/>
  <c r="BF118" i="45"/>
  <c r="T118" i="45"/>
  <c r="R118" i="45"/>
  <c r="P118" i="45"/>
  <c r="BI113" i="45"/>
  <c r="BH113" i="45"/>
  <c r="BG113" i="45"/>
  <c r="BF113" i="45"/>
  <c r="T113" i="45"/>
  <c r="R113" i="45"/>
  <c r="P113" i="45"/>
  <c r="BI108" i="45"/>
  <c r="BH108" i="45"/>
  <c r="BG108" i="45"/>
  <c r="BF108" i="45"/>
  <c r="T108" i="45"/>
  <c r="R108" i="45"/>
  <c r="P108" i="45"/>
  <c r="BI102" i="45"/>
  <c r="BH102" i="45"/>
  <c r="BG102" i="45"/>
  <c r="BF102" i="45"/>
  <c r="T102" i="45"/>
  <c r="R102" i="45"/>
  <c r="P102" i="45"/>
  <c r="BI97" i="45"/>
  <c r="BH97" i="45"/>
  <c r="BG97" i="45"/>
  <c r="BF97" i="45"/>
  <c r="T97" i="45"/>
  <c r="R97" i="45"/>
  <c r="P97" i="45"/>
  <c r="BI92" i="45"/>
  <c r="BH92" i="45"/>
  <c r="BG92" i="45"/>
  <c r="BF92" i="45"/>
  <c r="T92" i="45"/>
  <c r="R92" i="45"/>
  <c r="P92" i="45"/>
  <c r="BI86" i="45"/>
  <c r="BH86" i="45"/>
  <c r="BG86" i="45"/>
  <c r="BF86" i="45"/>
  <c r="T86" i="45"/>
  <c r="R86" i="45"/>
  <c r="P86" i="45"/>
  <c r="F78" i="45"/>
  <c r="E76" i="45"/>
  <c r="F52" i="45"/>
  <c r="E50" i="45"/>
  <c r="J24" i="45"/>
  <c r="E24" i="45"/>
  <c r="J81" i="45"/>
  <c r="J23" i="45"/>
  <c r="J21" i="45"/>
  <c r="E21" i="45"/>
  <c r="J80" i="45" s="1"/>
  <c r="J20" i="45"/>
  <c r="J18" i="45"/>
  <c r="E18" i="45"/>
  <c r="F81" i="45" s="1"/>
  <c r="J17" i="45"/>
  <c r="J15" i="45"/>
  <c r="E15" i="45"/>
  <c r="F54" i="45"/>
  <c r="J14" i="45"/>
  <c r="J12" i="45"/>
  <c r="J78" i="45"/>
  <c r="E7" i="45"/>
  <c r="E74" i="45" s="1"/>
  <c r="J37" i="44"/>
  <c r="J36" i="44"/>
  <c r="AY97" i="1" s="1"/>
  <c r="J35" i="44"/>
  <c r="AX97" i="1" s="1"/>
  <c r="BI311" i="44"/>
  <c r="BH311" i="44"/>
  <c r="BG311" i="44"/>
  <c r="BF311" i="44"/>
  <c r="T311" i="44"/>
  <c r="T310" i="44"/>
  <c r="R311" i="44"/>
  <c r="R310" i="44" s="1"/>
  <c r="P311" i="44"/>
  <c r="P310" i="44"/>
  <c r="BI305" i="44"/>
  <c r="BH305" i="44"/>
  <c r="BG305" i="44"/>
  <c r="BF305" i="44"/>
  <c r="T305" i="44"/>
  <c r="R305" i="44"/>
  <c r="P305" i="44"/>
  <c r="BI302" i="44"/>
  <c r="BH302" i="44"/>
  <c r="BG302" i="44"/>
  <c r="BF302" i="44"/>
  <c r="T302" i="44"/>
  <c r="R302" i="44"/>
  <c r="P302" i="44"/>
  <c r="BI297" i="44"/>
  <c r="BH297" i="44"/>
  <c r="BG297" i="44"/>
  <c r="BF297" i="44"/>
  <c r="T297" i="44"/>
  <c r="R297" i="44"/>
  <c r="P297" i="44"/>
  <c r="BI293" i="44"/>
  <c r="BH293" i="44"/>
  <c r="BG293" i="44"/>
  <c r="BF293" i="44"/>
  <c r="T293" i="44"/>
  <c r="R293" i="44"/>
  <c r="P293" i="44"/>
  <c r="BI291" i="44"/>
  <c r="BH291" i="44"/>
  <c r="BG291" i="44"/>
  <c r="BF291" i="44"/>
  <c r="T291" i="44"/>
  <c r="R291" i="44"/>
  <c r="P291" i="44"/>
  <c r="BI285" i="44"/>
  <c r="BH285" i="44"/>
  <c r="BG285" i="44"/>
  <c r="BF285" i="44"/>
  <c r="T285" i="44"/>
  <c r="R285" i="44"/>
  <c r="P285" i="44"/>
  <c r="BI279" i="44"/>
  <c r="BH279" i="44"/>
  <c r="BG279" i="44"/>
  <c r="BF279" i="44"/>
  <c r="T279" i="44"/>
  <c r="R279" i="44"/>
  <c r="P279" i="44"/>
  <c r="BI277" i="44"/>
  <c r="BH277" i="44"/>
  <c r="BG277" i="44"/>
  <c r="BF277" i="44"/>
  <c r="T277" i="44"/>
  <c r="R277" i="44"/>
  <c r="P277" i="44"/>
  <c r="BI271" i="44"/>
  <c r="BH271" i="44"/>
  <c r="BG271" i="44"/>
  <c r="BF271" i="44"/>
  <c r="T271" i="44"/>
  <c r="R271" i="44"/>
  <c r="P271" i="44"/>
  <c r="BI265" i="44"/>
  <c r="BH265" i="44"/>
  <c r="BG265" i="44"/>
  <c r="BF265" i="44"/>
  <c r="T265" i="44"/>
  <c r="R265" i="44"/>
  <c r="P265" i="44"/>
  <c r="BI261" i="44"/>
  <c r="BH261" i="44"/>
  <c r="BG261" i="44"/>
  <c r="BF261" i="44"/>
  <c r="T261" i="44"/>
  <c r="R261" i="44"/>
  <c r="P261" i="44"/>
  <c r="BI257" i="44"/>
  <c r="BH257" i="44"/>
  <c r="BG257" i="44"/>
  <c r="BF257" i="44"/>
  <c r="T257" i="44"/>
  <c r="R257" i="44"/>
  <c r="P257" i="44"/>
  <c r="BI251" i="44"/>
  <c r="BH251" i="44"/>
  <c r="BG251" i="44"/>
  <c r="BF251" i="44"/>
  <c r="T251" i="44"/>
  <c r="R251" i="44"/>
  <c r="P251" i="44"/>
  <c r="BI249" i="44"/>
  <c r="BH249" i="44"/>
  <c r="BG249" i="44"/>
  <c r="BF249" i="44"/>
  <c r="T249" i="44"/>
  <c r="R249" i="44"/>
  <c r="P249" i="44"/>
  <c r="BI243" i="44"/>
  <c r="BH243" i="44"/>
  <c r="BG243" i="44"/>
  <c r="BF243" i="44"/>
  <c r="T243" i="44"/>
  <c r="R243" i="44"/>
  <c r="P243" i="44"/>
  <c r="BI239" i="44"/>
  <c r="BH239" i="44"/>
  <c r="BG239" i="44"/>
  <c r="BF239" i="44"/>
  <c r="T239" i="44"/>
  <c r="R239" i="44"/>
  <c r="P239" i="44"/>
  <c r="BI236" i="44"/>
  <c r="BH236" i="44"/>
  <c r="BG236" i="44"/>
  <c r="BF236" i="44"/>
  <c r="T236" i="44"/>
  <c r="R236" i="44"/>
  <c r="P236" i="44"/>
  <c r="BI231" i="44"/>
  <c r="BH231" i="44"/>
  <c r="BG231" i="44"/>
  <c r="BF231" i="44"/>
  <c r="T231" i="44"/>
  <c r="R231" i="44"/>
  <c r="P231" i="44"/>
  <c r="BI228" i="44"/>
  <c r="BH228" i="44"/>
  <c r="BG228" i="44"/>
  <c r="BF228" i="44"/>
  <c r="T228" i="44"/>
  <c r="R228" i="44"/>
  <c r="P228" i="44"/>
  <c r="BI222" i="44"/>
  <c r="BH222" i="44"/>
  <c r="BG222" i="44"/>
  <c r="BF222" i="44"/>
  <c r="T222" i="44"/>
  <c r="R222" i="44"/>
  <c r="P222" i="44"/>
  <c r="BI220" i="44"/>
  <c r="BH220" i="44"/>
  <c r="BG220" i="44"/>
  <c r="BF220" i="44"/>
  <c r="T220" i="44"/>
  <c r="R220" i="44"/>
  <c r="P220" i="44"/>
  <c r="BI214" i="44"/>
  <c r="BH214" i="44"/>
  <c r="BG214" i="44"/>
  <c r="BF214" i="44"/>
  <c r="T214" i="44"/>
  <c r="R214" i="44"/>
  <c r="P214" i="44"/>
  <c r="BI209" i="44"/>
  <c r="BH209" i="44"/>
  <c r="BG209" i="44"/>
  <c r="BF209" i="44"/>
  <c r="T209" i="44"/>
  <c r="R209" i="44"/>
  <c r="P209" i="44"/>
  <c r="BI203" i="44"/>
  <c r="BH203" i="44"/>
  <c r="BG203" i="44"/>
  <c r="BF203" i="44"/>
  <c r="T203" i="44"/>
  <c r="R203" i="44"/>
  <c r="P203" i="44"/>
  <c r="BI198" i="44"/>
  <c r="BH198" i="44"/>
  <c r="BG198" i="44"/>
  <c r="BF198" i="44"/>
  <c r="T198" i="44"/>
  <c r="R198" i="44"/>
  <c r="R191" i="44"/>
  <c r="P198" i="44"/>
  <c r="BI192" i="44"/>
  <c r="BH192" i="44"/>
  <c r="BG192" i="44"/>
  <c r="BF192" i="44"/>
  <c r="T192" i="44"/>
  <c r="T191" i="44" s="1"/>
  <c r="R192" i="44"/>
  <c r="P192" i="44"/>
  <c r="P191" i="44" s="1"/>
  <c r="BI185" i="44"/>
  <c r="BH185" i="44"/>
  <c r="BG185" i="44"/>
  <c r="BF185" i="44"/>
  <c r="T185" i="44"/>
  <c r="R185" i="44"/>
  <c r="P185" i="44"/>
  <c r="BI179" i="44"/>
  <c r="BH179" i="44"/>
  <c r="BG179" i="44"/>
  <c r="BF179" i="44"/>
  <c r="T179" i="44"/>
  <c r="R179" i="44"/>
  <c r="P179" i="44"/>
  <c r="BI176" i="44"/>
  <c r="BH176" i="44"/>
  <c r="BG176" i="44"/>
  <c r="BF176" i="44"/>
  <c r="T176" i="44"/>
  <c r="R176" i="44"/>
  <c r="P176" i="44"/>
  <c r="BI172" i="44"/>
  <c r="BH172" i="44"/>
  <c r="BG172" i="44"/>
  <c r="BF172" i="44"/>
  <c r="T172" i="44"/>
  <c r="R172" i="44"/>
  <c r="P172" i="44"/>
  <c r="BI166" i="44"/>
  <c r="BH166" i="44"/>
  <c r="BG166" i="44"/>
  <c r="BF166" i="44"/>
  <c r="T166" i="44"/>
  <c r="R166" i="44"/>
  <c r="P166" i="44"/>
  <c r="BI162" i="44"/>
  <c r="BH162" i="44"/>
  <c r="BG162" i="44"/>
  <c r="BF162" i="44"/>
  <c r="T162" i="44"/>
  <c r="R162" i="44"/>
  <c r="P162" i="44"/>
  <c r="BI158" i="44"/>
  <c r="BH158" i="44"/>
  <c r="BG158" i="44"/>
  <c r="BF158" i="44"/>
  <c r="T158" i="44"/>
  <c r="R158" i="44"/>
  <c r="P158" i="44"/>
  <c r="BI153" i="44"/>
  <c r="BH153" i="44"/>
  <c r="BG153" i="44"/>
  <c r="BF153" i="44"/>
  <c r="T153" i="44"/>
  <c r="R153" i="44"/>
  <c r="P153" i="44"/>
  <c r="BI150" i="44"/>
  <c r="BH150" i="44"/>
  <c r="BG150" i="44"/>
  <c r="BF150" i="44"/>
  <c r="T150" i="44"/>
  <c r="R150" i="44"/>
  <c r="P150" i="44"/>
  <c r="BI144" i="44"/>
  <c r="BH144" i="44"/>
  <c r="BG144" i="44"/>
  <c r="BF144" i="44"/>
  <c r="T144" i="44"/>
  <c r="R144" i="44"/>
  <c r="P144" i="44"/>
  <c r="BI139" i="44"/>
  <c r="BH139" i="44"/>
  <c r="BG139" i="44"/>
  <c r="BF139" i="44"/>
  <c r="T139" i="44"/>
  <c r="R139" i="44"/>
  <c r="P139" i="44"/>
  <c r="BI135" i="44"/>
  <c r="BH135" i="44"/>
  <c r="BG135" i="44"/>
  <c r="BF135" i="44"/>
  <c r="T135" i="44"/>
  <c r="R135" i="44"/>
  <c r="P135" i="44"/>
  <c r="BI130" i="44"/>
  <c r="BH130" i="44"/>
  <c r="BG130" i="44"/>
  <c r="BF130" i="44"/>
  <c r="T130" i="44"/>
  <c r="R130" i="44"/>
  <c r="P130" i="44"/>
  <c r="BI126" i="44"/>
  <c r="BH126" i="44"/>
  <c r="BG126" i="44"/>
  <c r="BF126" i="44"/>
  <c r="T126" i="44"/>
  <c r="R126" i="44"/>
  <c r="P126" i="44"/>
  <c r="BI124" i="44"/>
  <c r="BH124" i="44"/>
  <c r="BG124" i="44"/>
  <c r="BF124" i="44"/>
  <c r="T124" i="44"/>
  <c r="R124" i="44"/>
  <c r="P124" i="44"/>
  <c r="BI121" i="44"/>
  <c r="BH121" i="44"/>
  <c r="BG121" i="44"/>
  <c r="BF121" i="44"/>
  <c r="T121" i="44"/>
  <c r="R121" i="44"/>
  <c r="P121" i="44"/>
  <c r="BI116" i="44"/>
  <c r="BH116" i="44"/>
  <c r="BG116" i="44"/>
  <c r="BF116" i="44"/>
  <c r="T116" i="44"/>
  <c r="R116" i="44"/>
  <c r="P116" i="44"/>
  <c r="BI111" i="44"/>
  <c r="BH111" i="44"/>
  <c r="BG111" i="44"/>
  <c r="BF111" i="44"/>
  <c r="T111" i="44"/>
  <c r="R111" i="44"/>
  <c r="P111" i="44"/>
  <c r="BI105" i="44"/>
  <c r="BH105" i="44"/>
  <c r="BG105" i="44"/>
  <c r="BF105" i="44"/>
  <c r="T105" i="44"/>
  <c r="R105" i="44"/>
  <c r="P105" i="44"/>
  <c r="BI100" i="44"/>
  <c r="BH100" i="44"/>
  <c r="BG100" i="44"/>
  <c r="BF100" i="44"/>
  <c r="T100" i="44"/>
  <c r="R100" i="44"/>
  <c r="P100" i="44"/>
  <c r="BI95" i="44"/>
  <c r="BH95" i="44"/>
  <c r="BG95" i="44"/>
  <c r="BF95" i="44"/>
  <c r="T95" i="44"/>
  <c r="R95" i="44"/>
  <c r="P95" i="44"/>
  <c r="BI89" i="44"/>
  <c r="BH89" i="44"/>
  <c r="BG89" i="44"/>
  <c r="BF89" i="44"/>
  <c r="T89" i="44"/>
  <c r="R89" i="44"/>
  <c r="P89" i="44"/>
  <c r="F81" i="44"/>
  <c r="E79" i="44"/>
  <c r="F52" i="44"/>
  <c r="E50" i="44"/>
  <c r="J24" i="44"/>
  <c r="E24" i="44"/>
  <c r="J84" i="44" s="1"/>
  <c r="J23" i="44"/>
  <c r="J21" i="44"/>
  <c r="E21" i="44"/>
  <c r="J54" i="44" s="1"/>
  <c r="J20" i="44"/>
  <c r="J18" i="44"/>
  <c r="E18" i="44"/>
  <c r="F84" i="44" s="1"/>
  <c r="J17" i="44"/>
  <c r="J15" i="44"/>
  <c r="E15" i="44"/>
  <c r="F83" i="44" s="1"/>
  <c r="J14" i="44"/>
  <c r="J12" i="44"/>
  <c r="J52" i="44"/>
  <c r="E7" i="44"/>
  <c r="E77" i="44" s="1"/>
  <c r="J37" i="43"/>
  <c r="J36" i="43"/>
  <c r="AY96" i="1" s="1"/>
  <c r="J35" i="43"/>
  <c r="AX96" i="1"/>
  <c r="BI333" i="43"/>
  <c r="BH333" i="43"/>
  <c r="BG333" i="43"/>
  <c r="BF333" i="43"/>
  <c r="T333" i="43"/>
  <c r="T332" i="43"/>
  <c r="R333" i="43"/>
  <c r="R332" i="43" s="1"/>
  <c r="P333" i="43"/>
  <c r="P332" i="43" s="1"/>
  <c r="BI327" i="43"/>
  <c r="BH327" i="43"/>
  <c r="BG327" i="43"/>
  <c r="BF327" i="43"/>
  <c r="T327" i="43"/>
  <c r="R327" i="43"/>
  <c r="P327" i="43"/>
  <c r="BI324" i="43"/>
  <c r="BH324" i="43"/>
  <c r="BG324" i="43"/>
  <c r="BF324" i="43"/>
  <c r="T324" i="43"/>
  <c r="R324" i="43"/>
  <c r="P324" i="43"/>
  <c r="BI319" i="43"/>
  <c r="BH319" i="43"/>
  <c r="BG319" i="43"/>
  <c r="BF319" i="43"/>
  <c r="T319" i="43"/>
  <c r="R319" i="43"/>
  <c r="P319" i="43"/>
  <c r="BI315" i="43"/>
  <c r="BH315" i="43"/>
  <c r="BG315" i="43"/>
  <c r="BF315" i="43"/>
  <c r="T315" i="43"/>
  <c r="R315" i="43"/>
  <c r="P315" i="43"/>
  <c r="BI313" i="43"/>
  <c r="BH313" i="43"/>
  <c r="BG313" i="43"/>
  <c r="BF313" i="43"/>
  <c r="T313" i="43"/>
  <c r="R313" i="43"/>
  <c r="P313" i="43"/>
  <c r="BI307" i="43"/>
  <c r="BH307" i="43"/>
  <c r="BG307" i="43"/>
  <c r="BF307" i="43"/>
  <c r="T307" i="43"/>
  <c r="R307" i="43"/>
  <c r="P307" i="43"/>
  <c r="BI301" i="43"/>
  <c r="BH301" i="43"/>
  <c r="BG301" i="43"/>
  <c r="BF301" i="43"/>
  <c r="T301" i="43"/>
  <c r="R301" i="43"/>
  <c r="P301" i="43"/>
  <c r="BI299" i="43"/>
  <c r="BH299" i="43"/>
  <c r="BG299" i="43"/>
  <c r="BF299" i="43"/>
  <c r="T299" i="43"/>
  <c r="R299" i="43"/>
  <c r="P299" i="43"/>
  <c r="BI293" i="43"/>
  <c r="BH293" i="43"/>
  <c r="BG293" i="43"/>
  <c r="BF293" i="43"/>
  <c r="T293" i="43"/>
  <c r="R293" i="43"/>
  <c r="P293" i="43"/>
  <c r="BI287" i="43"/>
  <c r="BH287" i="43"/>
  <c r="BG287" i="43"/>
  <c r="BF287" i="43"/>
  <c r="T287" i="43"/>
  <c r="R287" i="43"/>
  <c r="P287" i="43"/>
  <c r="BI283" i="43"/>
  <c r="BH283" i="43"/>
  <c r="BG283" i="43"/>
  <c r="BF283" i="43"/>
  <c r="T283" i="43"/>
  <c r="R283" i="43"/>
  <c r="P283" i="43"/>
  <c r="BI277" i="43"/>
  <c r="BH277" i="43"/>
  <c r="BG277" i="43"/>
  <c r="BF277" i="43"/>
  <c r="T277" i="43"/>
  <c r="R277" i="43"/>
  <c r="P277" i="43"/>
  <c r="BI271" i="43"/>
  <c r="BH271" i="43"/>
  <c r="BG271" i="43"/>
  <c r="BF271" i="43"/>
  <c r="T271" i="43"/>
  <c r="R271" i="43"/>
  <c r="P271" i="43"/>
  <c r="BI269" i="43"/>
  <c r="BH269" i="43"/>
  <c r="BG269" i="43"/>
  <c r="BF269" i="43"/>
  <c r="T269" i="43"/>
  <c r="R269" i="43"/>
  <c r="P269" i="43"/>
  <c r="BI263" i="43"/>
  <c r="BH263" i="43"/>
  <c r="BG263" i="43"/>
  <c r="BF263" i="43"/>
  <c r="T263" i="43"/>
  <c r="R263" i="43"/>
  <c r="P263" i="43"/>
  <c r="BI259" i="43"/>
  <c r="BH259" i="43"/>
  <c r="BG259" i="43"/>
  <c r="BF259" i="43"/>
  <c r="T259" i="43"/>
  <c r="R259" i="43"/>
  <c r="P259" i="43"/>
  <c r="BI257" i="43"/>
  <c r="BH257" i="43"/>
  <c r="BG257" i="43"/>
  <c r="BF257" i="43"/>
  <c r="T257" i="43"/>
  <c r="R257" i="43"/>
  <c r="P257" i="43"/>
  <c r="BI254" i="43"/>
  <c r="BH254" i="43"/>
  <c r="BG254" i="43"/>
  <c r="BF254" i="43"/>
  <c r="T254" i="43"/>
  <c r="R254" i="43"/>
  <c r="P254" i="43"/>
  <c r="BI250" i="43"/>
  <c r="BH250" i="43"/>
  <c r="BG250" i="43"/>
  <c r="BF250" i="43"/>
  <c r="T250" i="43"/>
  <c r="R250" i="43"/>
  <c r="P250" i="43"/>
  <c r="BI247" i="43"/>
  <c r="BH247" i="43"/>
  <c r="BG247" i="43"/>
  <c r="BF247" i="43"/>
  <c r="T247" i="43"/>
  <c r="R247" i="43"/>
  <c r="P247" i="43"/>
  <c r="BI242" i="43"/>
  <c r="BH242" i="43"/>
  <c r="BG242" i="43"/>
  <c r="BF242" i="43"/>
  <c r="T242" i="43"/>
  <c r="R242" i="43"/>
  <c r="P242" i="43"/>
  <c r="BI239" i="43"/>
  <c r="BH239" i="43"/>
  <c r="BG239" i="43"/>
  <c r="BF239" i="43"/>
  <c r="T239" i="43"/>
  <c r="R239" i="43"/>
  <c r="P239" i="43"/>
  <c r="BI237" i="43"/>
  <c r="BH237" i="43"/>
  <c r="BG237" i="43"/>
  <c r="BF237" i="43"/>
  <c r="T237" i="43"/>
  <c r="R237" i="43"/>
  <c r="P237" i="43"/>
  <c r="BI235" i="43"/>
  <c r="BH235" i="43"/>
  <c r="BG235" i="43"/>
  <c r="BF235" i="43"/>
  <c r="T235" i="43"/>
  <c r="R235" i="43"/>
  <c r="P235" i="43"/>
  <c r="BI229" i="43"/>
  <c r="BH229" i="43"/>
  <c r="BG229" i="43"/>
  <c r="BF229" i="43"/>
  <c r="T229" i="43"/>
  <c r="R229" i="43"/>
  <c r="P229" i="43"/>
  <c r="BI223" i="43"/>
  <c r="BH223" i="43"/>
  <c r="BG223" i="43"/>
  <c r="BF223" i="43"/>
  <c r="T223" i="43"/>
  <c r="R223" i="43"/>
  <c r="P223" i="43"/>
  <c r="BI221" i="43"/>
  <c r="BH221" i="43"/>
  <c r="BG221" i="43"/>
  <c r="BF221" i="43"/>
  <c r="T221" i="43"/>
  <c r="R221" i="43"/>
  <c r="P221" i="43"/>
  <c r="BI215" i="43"/>
  <c r="BH215" i="43"/>
  <c r="BG215" i="43"/>
  <c r="BF215" i="43"/>
  <c r="T215" i="43"/>
  <c r="R215" i="43"/>
  <c r="P215" i="43"/>
  <c r="BI208" i="43"/>
  <c r="BH208" i="43"/>
  <c r="BG208" i="43"/>
  <c r="BF208" i="43"/>
  <c r="T208" i="43"/>
  <c r="R208" i="43"/>
  <c r="P208" i="43"/>
  <c r="BI203" i="43"/>
  <c r="BH203" i="43"/>
  <c r="BG203" i="43"/>
  <c r="BF203" i="43"/>
  <c r="T203" i="43"/>
  <c r="R203" i="43"/>
  <c r="P203" i="43"/>
  <c r="BI198" i="43"/>
  <c r="BH198" i="43"/>
  <c r="BG198" i="43"/>
  <c r="BF198" i="43"/>
  <c r="T198" i="43"/>
  <c r="R198" i="43"/>
  <c r="P198" i="43"/>
  <c r="BI192" i="43"/>
  <c r="BH192" i="43"/>
  <c r="BG192" i="43"/>
  <c r="BF192" i="43"/>
  <c r="T192" i="43"/>
  <c r="R192" i="43"/>
  <c r="P192" i="43"/>
  <c r="BI186" i="43"/>
  <c r="BH186" i="43"/>
  <c r="BG186" i="43"/>
  <c r="BF186" i="43"/>
  <c r="T186" i="43"/>
  <c r="R186" i="43"/>
  <c r="P186" i="43"/>
  <c r="BI183" i="43"/>
  <c r="BH183" i="43"/>
  <c r="BG183" i="43"/>
  <c r="BF183" i="43"/>
  <c r="T183" i="43"/>
  <c r="R183" i="43"/>
  <c r="P183" i="43"/>
  <c r="BI179" i="43"/>
  <c r="BH179" i="43"/>
  <c r="BG179" i="43"/>
  <c r="BF179" i="43"/>
  <c r="T179" i="43"/>
  <c r="R179" i="43"/>
  <c r="P179" i="43"/>
  <c r="BI173" i="43"/>
  <c r="BH173" i="43"/>
  <c r="BG173" i="43"/>
  <c r="BF173" i="43"/>
  <c r="T173" i="43"/>
  <c r="R173" i="43"/>
  <c r="P173" i="43"/>
  <c r="BI167" i="43"/>
  <c r="BH167" i="43"/>
  <c r="BG167" i="43"/>
  <c r="BF167" i="43"/>
  <c r="T167" i="43"/>
  <c r="R167" i="43"/>
  <c r="P167" i="43"/>
  <c r="BI162" i="43"/>
  <c r="BH162" i="43"/>
  <c r="BG162" i="43"/>
  <c r="BF162" i="43"/>
  <c r="T162" i="43"/>
  <c r="R162" i="43"/>
  <c r="P162" i="43"/>
  <c r="BI158" i="43"/>
  <c r="BH158" i="43"/>
  <c r="BG158" i="43"/>
  <c r="BF158" i="43"/>
  <c r="T158" i="43"/>
  <c r="R158" i="43"/>
  <c r="P158" i="43"/>
  <c r="BI153" i="43"/>
  <c r="BH153" i="43"/>
  <c r="BG153" i="43"/>
  <c r="BF153" i="43"/>
  <c r="T153" i="43"/>
  <c r="R153" i="43"/>
  <c r="P153" i="43"/>
  <c r="BI150" i="43"/>
  <c r="BH150" i="43"/>
  <c r="BG150" i="43"/>
  <c r="BF150" i="43"/>
  <c r="T150" i="43"/>
  <c r="R150" i="43"/>
  <c r="P150" i="43"/>
  <c r="BI144" i="43"/>
  <c r="BH144" i="43"/>
  <c r="BG144" i="43"/>
  <c r="BF144" i="43"/>
  <c r="T144" i="43"/>
  <c r="R144" i="43"/>
  <c r="P144" i="43"/>
  <c r="BI139" i="43"/>
  <c r="BH139" i="43"/>
  <c r="BG139" i="43"/>
  <c r="BF139" i="43"/>
  <c r="T139" i="43"/>
  <c r="R139" i="43"/>
  <c r="P139" i="43"/>
  <c r="BI135" i="43"/>
  <c r="BH135" i="43"/>
  <c r="BG135" i="43"/>
  <c r="BF135" i="43"/>
  <c r="T135" i="43"/>
  <c r="R135" i="43"/>
  <c r="P135" i="43"/>
  <c r="BI130" i="43"/>
  <c r="BH130" i="43"/>
  <c r="BG130" i="43"/>
  <c r="BF130" i="43"/>
  <c r="T130" i="43"/>
  <c r="R130" i="43"/>
  <c r="P130" i="43"/>
  <c r="BI126" i="43"/>
  <c r="BH126" i="43"/>
  <c r="BG126" i="43"/>
  <c r="BF126" i="43"/>
  <c r="T126" i="43"/>
  <c r="R126" i="43"/>
  <c r="P126" i="43"/>
  <c r="BI124" i="43"/>
  <c r="BH124" i="43"/>
  <c r="BG124" i="43"/>
  <c r="BF124" i="43"/>
  <c r="T124" i="43"/>
  <c r="R124" i="43"/>
  <c r="P124" i="43"/>
  <c r="BI121" i="43"/>
  <c r="BH121" i="43"/>
  <c r="BG121" i="43"/>
  <c r="BF121" i="43"/>
  <c r="T121" i="43"/>
  <c r="R121" i="43"/>
  <c r="P121" i="43"/>
  <c r="BI116" i="43"/>
  <c r="BH116" i="43"/>
  <c r="BG116" i="43"/>
  <c r="BF116" i="43"/>
  <c r="T116" i="43"/>
  <c r="R116" i="43"/>
  <c r="P116" i="43"/>
  <c r="BI111" i="43"/>
  <c r="BH111" i="43"/>
  <c r="BG111" i="43"/>
  <c r="BF111" i="43"/>
  <c r="T111" i="43"/>
  <c r="R111" i="43"/>
  <c r="P111" i="43"/>
  <c r="BI105" i="43"/>
  <c r="BH105" i="43"/>
  <c r="BG105" i="43"/>
  <c r="BF105" i="43"/>
  <c r="T105" i="43"/>
  <c r="R105" i="43"/>
  <c r="P105" i="43"/>
  <c r="BI100" i="43"/>
  <c r="BH100" i="43"/>
  <c r="BG100" i="43"/>
  <c r="BF100" i="43"/>
  <c r="T100" i="43"/>
  <c r="R100" i="43"/>
  <c r="P100" i="43"/>
  <c r="BI95" i="43"/>
  <c r="BH95" i="43"/>
  <c r="BG95" i="43"/>
  <c r="BF95" i="43"/>
  <c r="T95" i="43"/>
  <c r="R95" i="43"/>
  <c r="P95" i="43"/>
  <c r="BI89" i="43"/>
  <c r="BH89" i="43"/>
  <c r="BG89" i="43"/>
  <c r="BF89" i="43"/>
  <c r="T89" i="43"/>
  <c r="R89" i="43"/>
  <c r="P89" i="43"/>
  <c r="F81" i="43"/>
  <c r="E79" i="43"/>
  <c r="F52" i="43"/>
  <c r="E50" i="43"/>
  <c r="J24" i="43"/>
  <c r="E24" i="43"/>
  <c r="J84" i="43" s="1"/>
  <c r="J23" i="43"/>
  <c r="J21" i="43"/>
  <c r="E21" i="43"/>
  <c r="J54" i="43"/>
  <c r="J20" i="43"/>
  <c r="J18" i="43"/>
  <c r="E18" i="43"/>
  <c r="F84" i="43"/>
  <c r="J17" i="43"/>
  <c r="J15" i="43"/>
  <c r="E15" i="43"/>
  <c r="F54" i="43" s="1"/>
  <c r="J14" i="43"/>
  <c r="J12" i="43"/>
  <c r="J52" i="43" s="1"/>
  <c r="E7" i="43"/>
  <c r="E48" i="43"/>
  <c r="J37" i="42"/>
  <c r="J36" i="42"/>
  <c r="AY95" i="1"/>
  <c r="J35" i="42"/>
  <c r="AX95" i="1" s="1"/>
  <c r="BI314" i="42"/>
  <c r="BH314" i="42"/>
  <c r="BG314" i="42"/>
  <c r="BF314" i="42"/>
  <c r="T314" i="42"/>
  <c r="T313" i="42"/>
  <c r="R314" i="42"/>
  <c r="R313" i="42"/>
  <c r="P314" i="42"/>
  <c r="P313" i="42" s="1"/>
  <c r="BI308" i="42"/>
  <c r="BH308" i="42"/>
  <c r="BG308" i="42"/>
  <c r="BF308" i="42"/>
  <c r="T308" i="42"/>
  <c r="R308" i="42"/>
  <c r="P308" i="42"/>
  <c r="BI305" i="42"/>
  <c r="BH305" i="42"/>
  <c r="BG305" i="42"/>
  <c r="BF305" i="42"/>
  <c r="T305" i="42"/>
  <c r="R305" i="42"/>
  <c r="P305" i="42"/>
  <c r="BI300" i="42"/>
  <c r="BH300" i="42"/>
  <c r="BG300" i="42"/>
  <c r="BF300" i="42"/>
  <c r="T300" i="42"/>
  <c r="R300" i="42"/>
  <c r="P300" i="42"/>
  <c r="BI296" i="42"/>
  <c r="BH296" i="42"/>
  <c r="BG296" i="42"/>
  <c r="BF296" i="42"/>
  <c r="T296" i="42"/>
  <c r="R296" i="42"/>
  <c r="P296" i="42"/>
  <c r="BI294" i="42"/>
  <c r="BH294" i="42"/>
  <c r="BG294" i="42"/>
  <c r="BF294" i="42"/>
  <c r="T294" i="42"/>
  <c r="R294" i="42"/>
  <c r="P294" i="42"/>
  <c r="BI288" i="42"/>
  <c r="BH288" i="42"/>
  <c r="BG288" i="42"/>
  <c r="BF288" i="42"/>
  <c r="T288" i="42"/>
  <c r="R288" i="42"/>
  <c r="P288" i="42"/>
  <c r="BI282" i="42"/>
  <c r="BH282" i="42"/>
  <c r="BG282" i="42"/>
  <c r="BF282" i="42"/>
  <c r="T282" i="42"/>
  <c r="R282" i="42"/>
  <c r="P282" i="42"/>
  <c r="BI280" i="42"/>
  <c r="BH280" i="42"/>
  <c r="BG280" i="42"/>
  <c r="BF280" i="42"/>
  <c r="T280" i="42"/>
  <c r="R280" i="42"/>
  <c r="P280" i="42"/>
  <c r="BI274" i="42"/>
  <c r="BH274" i="42"/>
  <c r="BG274" i="42"/>
  <c r="BF274" i="42"/>
  <c r="T274" i="42"/>
  <c r="R274" i="42"/>
  <c r="P274" i="42"/>
  <c r="BI268" i="42"/>
  <c r="BH268" i="42"/>
  <c r="BG268" i="42"/>
  <c r="BF268" i="42"/>
  <c r="T268" i="42"/>
  <c r="R268" i="42"/>
  <c r="P268" i="42"/>
  <c r="BI264" i="42"/>
  <c r="BH264" i="42"/>
  <c r="BG264" i="42"/>
  <c r="BF264" i="42"/>
  <c r="T264" i="42"/>
  <c r="R264" i="42"/>
  <c r="P264" i="42"/>
  <c r="BI258" i="42"/>
  <c r="BH258" i="42"/>
  <c r="BG258" i="42"/>
  <c r="BF258" i="42"/>
  <c r="T258" i="42"/>
  <c r="R258" i="42"/>
  <c r="P258" i="42"/>
  <c r="BI252" i="42"/>
  <c r="BH252" i="42"/>
  <c r="BG252" i="42"/>
  <c r="BF252" i="42"/>
  <c r="T252" i="42"/>
  <c r="R252" i="42"/>
  <c r="P252" i="42"/>
  <c r="BI250" i="42"/>
  <c r="BH250" i="42"/>
  <c r="BG250" i="42"/>
  <c r="BF250" i="42"/>
  <c r="T250" i="42"/>
  <c r="R250" i="42"/>
  <c r="P250" i="42"/>
  <c r="BI244" i="42"/>
  <c r="BH244" i="42"/>
  <c r="BG244" i="42"/>
  <c r="BF244" i="42"/>
  <c r="T244" i="42"/>
  <c r="R244" i="42"/>
  <c r="P244" i="42"/>
  <c r="BI240" i="42"/>
  <c r="BH240" i="42"/>
  <c r="BG240" i="42"/>
  <c r="BF240" i="42"/>
  <c r="T240" i="42"/>
  <c r="R240" i="42"/>
  <c r="P240" i="42"/>
  <c r="BI237" i="42"/>
  <c r="BH237" i="42"/>
  <c r="BG237" i="42"/>
  <c r="BF237" i="42"/>
  <c r="T237" i="42"/>
  <c r="R237" i="42"/>
  <c r="P237" i="42"/>
  <c r="BI232" i="42"/>
  <c r="BH232" i="42"/>
  <c r="BG232" i="42"/>
  <c r="BF232" i="42"/>
  <c r="T232" i="42"/>
  <c r="R232" i="42"/>
  <c r="P232" i="42"/>
  <c r="BI229" i="42"/>
  <c r="BH229" i="42"/>
  <c r="BG229" i="42"/>
  <c r="BF229" i="42"/>
  <c r="T229" i="42"/>
  <c r="R229" i="42"/>
  <c r="P229" i="42"/>
  <c r="BI223" i="42"/>
  <c r="BH223" i="42"/>
  <c r="BG223" i="42"/>
  <c r="BF223" i="42"/>
  <c r="T223" i="42"/>
  <c r="R223" i="42"/>
  <c r="P223" i="42"/>
  <c r="BI221" i="42"/>
  <c r="BH221" i="42"/>
  <c r="BG221" i="42"/>
  <c r="BF221" i="42"/>
  <c r="T221" i="42"/>
  <c r="R221" i="42"/>
  <c r="P221" i="42"/>
  <c r="BI215" i="42"/>
  <c r="BH215" i="42"/>
  <c r="BG215" i="42"/>
  <c r="BF215" i="42"/>
  <c r="T215" i="42"/>
  <c r="R215" i="42"/>
  <c r="P215" i="42"/>
  <c r="BI210" i="42"/>
  <c r="BH210" i="42"/>
  <c r="BG210" i="42"/>
  <c r="BF210" i="42"/>
  <c r="T210" i="42"/>
  <c r="R210" i="42"/>
  <c r="P210" i="42"/>
  <c r="BI204" i="42"/>
  <c r="BH204" i="42"/>
  <c r="BG204" i="42"/>
  <c r="BF204" i="42"/>
  <c r="T204" i="42"/>
  <c r="R204" i="42"/>
  <c r="P204" i="42"/>
  <c r="BI199" i="42"/>
  <c r="BH199" i="42"/>
  <c r="BG199" i="42"/>
  <c r="BF199" i="42"/>
  <c r="T199" i="42"/>
  <c r="R199" i="42"/>
  <c r="P199" i="42"/>
  <c r="BI193" i="42"/>
  <c r="BH193" i="42"/>
  <c r="BG193" i="42"/>
  <c r="BF193" i="42"/>
  <c r="T193" i="42"/>
  <c r="R193" i="42"/>
  <c r="P193" i="42"/>
  <c r="BI186" i="42"/>
  <c r="BH186" i="42"/>
  <c r="BG186" i="42"/>
  <c r="BF186" i="42"/>
  <c r="T186" i="42"/>
  <c r="R186" i="42"/>
  <c r="P186" i="42"/>
  <c r="BI180" i="42"/>
  <c r="BH180" i="42"/>
  <c r="BG180" i="42"/>
  <c r="BF180" i="42"/>
  <c r="T180" i="42"/>
  <c r="R180" i="42"/>
  <c r="P180" i="42"/>
  <c r="BI174" i="42"/>
  <c r="BH174" i="42"/>
  <c r="BG174" i="42"/>
  <c r="BF174" i="42"/>
  <c r="T174" i="42"/>
  <c r="R174" i="42"/>
  <c r="P174" i="42"/>
  <c r="BI170" i="42"/>
  <c r="BH170" i="42"/>
  <c r="BG170" i="42"/>
  <c r="BF170" i="42"/>
  <c r="T170" i="42"/>
  <c r="R170" i="42"/>
  <c r="P170" i="42"/>
  <c r="BI164" i="42"/>
  <c r="BH164" i="42"/>
  <c r="BG164" i="42"/>
  <c r="BF164" i="42"/>
  <c r="T164" i="42"/>
  <c r="R164" i="42"/>
  <c r="P164" i="42"/>
  <c r="BI160" i="42"/>
  <c r="BH160" i="42"/>
  <c r="BG160" i="42"/>
  <c r="BF160" i="42"/>
  <c r="T160" i="42"/>
  <c r="R160" i="42"/>
  <c r="P160" i="42"/>
  <c r="BI156" i="42"/>
  <c r="BH156" i="42"/>
  <c r="BG156" i="42"/>
  <c r="BF156" i="42"/>
  <c r="T156" i="42"/>
  <c r="R156" i="42"/>
  <c r="P156" i="42"/>
  <c r="BI153" i="42"/>
  <c r="BH153" i="42"/>
  <c r="BG153" i="42"/>
  <c r="BF153" i="42"/>
  <c r="T153" i="42"/>
  <c r="R153" i="42"/>
  <c r="P153" i="42"/>
  <c r="BI150" i="42"/>
  <c r="BH150" i="42"/>
  <c r="BG150" i="42"/>
  <c r="BF150" i="42"/>
  <c r="T150" i="42"/>
  <c r="R150" i="42"/>
  <c r="P150" i="42"/>
  <c r="BI144" i="42"/>
  <c r="BH144" i="42"/>
  <c r="BG144" i="42"/>
  <c r="BF144" i="42"/>
  <c r="T144" i="42"/>
  <c r="R144" i="42"/>
  <c r="P144" i="42"/>
  <c r="BI139" i="42"/>
  <c r="BH139" i="42"/>
  <c r="BG139" i="42"/>
  <c r="BF139" i="42"/>
  <c r="T139" i="42"/>
  <c r="R139" i="42"/>
  <c r="P139" i="42"/>
  <c r="BI135" i="42"/>
  <c r="BH135" i="42"/>
  <c r="BG135" i="42"/>
  <c r="BF135" i="42"/>
  <c r="T135" i="42"/>
  <c r="R135" i="42"/>
  <c r="P135" i="42"/>
  <c r="BI130" i="42"/>
  <c r="BH130" i="42"/>
  <c r="BG130" i="42"/>
  <c r="BF130" i="42"/>
  <c r="T130" i="42"/>
  <c r="R130" i="42"/>
  <c r="P130" i="42"/>
  <c r="BI126" i="42"/>
  <c r="BH126" i="42"/>
  <c r="BG126" i="42"/>
  <c r="BF126" i="42"/>
  <c r="T126" i="42"/>
  <c r="R126" i="42"/>
  <c r="P126" i="42"/>
  <c r="BI124" i="42"/>
  <c r="BH124" i="42"/>
  <c r="BG124" i="42"/>
  <c r="BF124" i="42"/>
  <c r="T124" i="42"/>
  <c r="R124" i="42"/>
  <c r="P124" i="42"/>
  <c r="BI121" i="42"/>
  <c r="BH121" i="42"/>
  <c r="BG121" i="42"/>
  <c r="BF121" i="42"/>
  <c r="T121" i="42"/>
  <c r="R121" i="42"/>
  <c r="P121" i="42"/>
  <c r="BI116" i="42"/>
  <c r="BH116" i="42"/>
  <c r="BG116" i="42"/>
  <c r="BF116" i="42"/>
  <c r="T116" i="42"/>
  <c r="R116" i="42"/>
  <c r="P116" i="42"/>
  <c r="BI111" i="42"/>
  <c r="BH111" i="42"/>
  <c r="BG111" i="42"/>
  <c r="BF111" i="42"/>
  <c r="T111" i="42"/>
  <c r="R111" i="42"/>
  <c r="P111" i="42"/>
  <c r="BI105" i="42"/>
  <c r="BH105" i="42"/>
  <c r="BG105" i="42"/>
  <c r="BF105" i="42"/>
  <c r="T105" i="42"/>
  <c r="R105" i="42"/>
  <c r="P105" i="42"/>
  <c r="BI100" i="42"/>
  <c r="BH100" i="42"/>
  <c r="BG100" i="42"/>
  <c r="BF100" i="42"/>
  <c r="T100" i="42"/>
  <c r="R100" i="42"/>
  <c r="P100" i="42"/>
  <c r="BI95" i="42"/>
  <c r="BH95" i="42"/>
  <c r="BG95" i="42"/>
  <c r="BF95" i="42"/>
  <c r="T95" i="42"/>
  <c r="R95" i="42"/>
  <c r="P95" i="42"/>
  <c r="BI89" i="42"/>
  <c r="BH89" i="42"/>
  <c r="BG89" i="42"/>
  <c r="BF89" i="42"/>
  <c r="T89" i="42"/>
  <c r="R89" i="42"/>
  <c r="P89" i="42"/>
  <c r="F81" i="42"/>
  <c r="E79" i="42"/>
  <c r="F52" i="42"/>
  <c r="E50" i="42"/>
  <c r="J24" i="42"/>
  <c r="E24" i="42"/>
  <c r="J55" i="42" s="1"/>
  <c r="J23" i="42"/>
  <c r="J21" i="42"/>
  <c r="E21" i="42"/>
  <c r="J54" i="42" s="1"/>
  <c r="J20" i="42"/>
  <c r="J18" i="42"/>
  <c r="E18" i="42"/>
  <c r="F55" i="42" s="1"/>
  <c r="J17" i="42"/>
  <c r="J15" i="42"/>
  <c r="E15" i="42"/>
  <c r="F54" i="42" s="1"/>
  <c r="J14" i="42"/>
  <c r="J12" i="42"/>
  <c r="J52" i="42" s="1"/>
  <c r="E7" i="42"/>
  <c r="E48" i="42"/>
  <c r="J37" i="41"/>
  <c r="J36" i="41"/>
  <c r="AY94" i="1" s="1"/>
  <c r="J35" i="41"/>
  <c r="AX94" i="1" s="1"/>
  <c r="BI351" i="41"/>
  <c r="BH351" i="41"/>
  <c r="BG351" i="41"/>
  <c r="BF351" i="41"/>
  <c r="T351" i="41"/>
  <c r="T350" i="41" s="1"/>
  <c r="R351" i="41"/>
  <c r="R350" i="41"/>
  <c r="P351" i="41"/>
  <c r="P350" i="41" s="1"/>
  <c r="BI345" i="41"/>
  <c r="BH345" i="41"/>
  <c r="BG345" i="41"/>
  <c r="BF345" i="41"/>
  <c r="T345" i="41"/>
  <c r="R345" i="41"/>
  <c r="P345" i="41"/>
  <c r="BI342" i="41"/>
  <c r="BH342" i="41"/>
  <c r="BG342" i="41"/>
  <c r="BF342" i="41"/>
  <c r="T342" i="41"/>
  <c r="R342" i="41"/>
  <c r="P342" i="41"/>
  <c r="BI339" i="41"/>
  <c r="BH339" i="41"/>
  <c r="BG339" i="41"/>
  <c r="BF339" i="41"/>
  <c r="T339" i="41"/>
  <c r="R339" i="41"/>
  <c r="P339" i="41"/>
  <c r="BI335" i="41"/>
  <c r="BH335" i="41"/>
  <c r="BG335" i="41"/>
  <c r="BF335" i="41"/>
  <c r="T335" i="41"/>
  <c r="R335" i="41"/>
  <c r="P335" i="41"/>
  <c r="BI329" i="41"/>
  <c r="BH329" i="41"/>
  <c r="BG329" i="41"/>
  <c r="BF329" i="41"/>
  <c r="T329" i="41"/>
  <c r="R329" i="41"/>
  <c r="P329" i="41"/>
  <c r="BI326" i="41"/>
  <c r="BH326" i="41"/>
  <c r="BG326" i="41"/>
  <c r="BF326" i="41"/>
  <c r="T326" i="41"/>
  <c r="R326" i="41"/>
  <c r="P326" i="41"/>
  <c r="BI324" i="41"/>
  <c r="BH324" i="41"/>
  <c r="BG324" i="41"/>
  <c r="BF324" i="41"/>
  <c r="T324" i="41"/>
  <c r="R324" i="41"/>
  <c r="P324" i="41"/>
  <c r="BI321" i="41"/>
  <c r="BH321" i="41"/>
  <c r="BG321" i="41"/>
  <c r="BF321" i="41"/>
  <c r="T321" i="41"/>
  <c r="R321" i="41"/>
  <c r="P321" i="41"/>
  <c r="BI315" i="41"/>
  <c r="BH315" i="41"/>
  <c r="BG315" i="41"/>
  <c r="BF315" i="41"/>
  <c r="T315" i="41"/>
  <c r="R315" i="41"/>
  <c r="P315" i="41"/>
  <c r="BI313" i="41"/>
  <c r="BH313" i="41"/>
  <c r="BG313" i="41"/>
  <c r="BF313" i="41"/>
  <c r="T313" i="41"/>
  <c r="R313" i="41"/>
  <c r="P313" i="41"/>
  <c r="BI310" i="41"/>
  <c r="BH310" i="41"/>
  <c r="BG310" i="41"/>
  <c r="BF310" i="41"/>
  <c r="T310" i="41"/>
  <c r="R310" i="41"/>
  <c r="P310" i="41"/>
  <c r="BI304" i="41"/>
  <c r="BH304" i="41"/>
  <c r="BG304" i="41"/>
  <c r="BF304" i="41"/>
  <c r="T304" i="41"/>
  <c r="R304" i="41"/>
  <c r="P304" i="41"/>
  <c r="BI301" i="41"/>
  <c r="BH301" i="41"/>
  <c r="BG301" i="41"/>
  <c r="BF301" i="41"/>
  <c r="T301" i="41"/>
  <c r="R301" i="41"/>
  <c r="P301" i="41"/>
  <c r="BI297" i="41"/>
  <c r="BH297" i="41"/>
  <c r="BG297" i="41"/>
  <c r="BF297" i="41"/>
  <c r="T297" i="41"/>
  <c r="R297" i="41"/>
  <c r="P297" i="41"/>
  <c r="BI292" i="41"/>
  <c r="BH292" i="41"/>
  <c r="BG292" i="41"/>
  <c r="BF292" i="41"/>
  <c r="T292" i="41"/>
  <c r="R292" i="41"/>
  <c r="P292" i="41"/>
  <c r="BI286" i="41"/>
  <c r="BH286" i="41"/>
  <c r="BG286" i="41"/>
  <c r="BF286" i="41"/>
  <c r="T286" i="41"/>
  <c r="R286" i="41"/>
  <c r="P286" i="41"/>
  <c r="BI283" i="41"/>
  <c r="BH283" i="41"/>
  <c r="BG283" i="41"/>
  <c r="BF283" i="41"/>
  <c r="T283" i="41"/>
  <c r="R283" i="41"/>
  <c r="P283" i="41"/>
  <c r="BI281" i="41"/>
  <c r="BH281" i="41"/>
  <c r="BG281" i="41"/>
  <c r="BF281" i="41"/>
  <c r="T281" i="41"/>
  <c r="R281" i="41"/>
  <c r="P281" i="41"/>
  <c r="BI276" i="41"/>
  <c r="BH276" i="41"/>
  <c r="BG276" i="41"/>
  <c r="BF276" i="41"/>
  <c r="T276" i="41"/>
  <c r="R276" i="41"/>
  <c r="P276" i="41"/>
  <c r="BI271" i="41"/>
  <c r="BH271" i="41"/>
  <c r="BG271" i="41"/>
  <c r="BF271" i="41"/>
  <c r="T271" i="41"/>
  <c r="R271" i="41"/>
  <c r="P271" i="41"/>
  <c r="BI269" i="41"/>
  <c r="BH269" i="41"/>
  <c r="BG269" i="41"/>
  <c r="BF269" i="41"/>
  <c r="T269" i="41"/>
  <c r="R269" i="41"/>
  <c r="P269" i="41"/>
  <c r="BI264" i="41"/>
  <c r="BH264" i="41"/>
  <c r="BG264" i="41"/>
  <c r="BF264" i="41"/>
  <c r="T264" i="41"/>
  <c r="R264" i="41"/>
  <c r="P264" i="41"/>
  <c r="BI259" i="41"/>
  <c r="BH259" i="41"/>
  <c r="BG259" i="41"/>
  <c r="BF259" i="41"/>
  <c r="T259" i="41"/>
  <c r="R259" i="41"/>
  <c r="P259" i="41"/>
  <c r="BI253" i="41"/>
  <c r="BH253" i="41"/>
  <c r="BG253" i="41"/>
  <c r="BF253" i="41"/>
  <c r="T253" i="41"/>
  <c r="R253" i="41"/>
  <c r="P253" i="41"/>
  <c r="BI247" i="41"/>
  <c r="BH247" i="41"/>
  <c r="BG247" i="41"/>
  <c r="BF247" i="41"/>
  <c r="T247" i="41"/>
  <c r="R247" i="41"/>
  <c r="P247" i="41"/>
  <c r="BI242" i="41"/>
  <c r="BH242" i="41"/>
  <c r="BG242" i="41"/>
  <c r="BF242" i="41"/>
  <c r="T242" i="41"/>
  <c r="R242" i="41"/>
  <c r="P242" i="41"/>
  <c r="BI240" i="41"/>
  <c r="BH240" i="41"/>
  <c r="BG240" i="41"/>
  <c r="BF240" i="41"/>
  <c r="T240" i="41"/>
  <c r="R240" i="41"/>
  <c r="P240" i="41"/>
  <c r="BI236" i="41"/>
  <c r="BH236" i="41"/>
  <c r="BG236" i="41"/>
  <c r="BF236" i="41"/>
  <c r="T236" i="41"/>
  <c r="R236" i="41"/>
  <c r="P236" i="41"/>
  <c r="BI233" i="41"/>
  <c r="BH233" i="41"/>
  <c r="BG233" i="41"/>
  <c r="BF233" i="41"/>
  <c r="T233" i="41"/>
  <c r="R233" i="41"/>
  <c r="P233" i="41"/>
  <c r="BI230" i="41"/>
  <c r="BH230" i="41"/>
  <c r="BG230" i="41"/>
  <c r="BF230" i="41"/>
  <c r="T230" i="41"/>
  <c r="R230" i="41"/>
  <c r="P230" i="41"/>
  <c r="BI225" i="41"/>
  <c r="BH225" i="41"/>
  <c r="BG225" i="41"/>
  <c r="BF225" i="41"/>
  <c r="T225" i="41"/>
  <c r="R225" i="41"/>
  <c r="P225" i="41"/>
  <c r="BI220" i="41"/>
  <c r="BH220" i="41"/>
  <c r="BG220" i="41"/>
  <c r="BF220" i="41"/>
  <c r="T220" i="41"/>
  <c r="R220" i="41"/>
  <c r="P220" i="41"/>
  <c r="BI217" i="41"/>
  <c r="BH217" i="41"/>
  <c r="BG217" i="41"/>
  <c r="BF217" i="41"/>
  <c r="T217" i="41"/>
  <c r="R217" i="41"/>
  <c r="P217" i="41"/>
  <c r="BI214" i="41"/>
  <c r="BH214" i="41"/>
  <c r="BG214" i="41"/>
  <c r="BF214" i="41"/>
  <c r="T214" i="41"/>
  <c r="R214" i="41"/>
  <c r="P214" i="41"/>
  <c r="BI209" i="41"/>
  <c r="BH209" i="41"/>
  <c r="BG209" i="41"/>
  <c r="BF209" i="41"/>
  <c r="T209" i="41"/>
  <c r="R209" i="41"/>
  <c r="P209" i="41"/>
  <c r="BI206" i="41"/>
  <c r="BH206" i="41"/>
  <c r="BG206" i="41"/>
  <c r="BF206" i="41"/>
  <c r="T206" i="41"/>
  <c r="R206" i="41"/>
  <c r="P206" i="41"/>
  <c r="BI201" i="41"/>
  <c r="BH201" i="41"/>
  <c r="BG201" i="41"/>
  <c r="BF201" i="41"/>
  <c r="T201" i="41"/>
  <c r="R201" i="41"/>
  <c r="P201" i="41"/>
  <c r="BI198" i="41"/>
  <c r="BH198" i="41"/>
  <c r="BG198" i="41"/>
  <c r="BF198" i="41"/>
  <c r="T198" i="41"/>
  <c r="R198" i="41"/>
  <c r="P198" i="41"/>
  <c r="BI194" i="41"/>
  <c r="BH194" i="41"/>
  <c r="BG194" i="41"/>
  <c r="BF194" i="41"/>
  <c r="T194" i="41"/>
  <c r="R194" i="41"/>
  <c r="P194" i="41"/>
  <c r="BI188" i="41"/>
  <c r="BH188" i="41"/>
  <c r="BG188" i="41"/>
  <c r="BF188" i="41"/>
  <c r="T188" i="41"/>
  <c r="R188" i="41"/>
  <c r="P188" i="41"/>
  <c r="BI184" i="41"/>
  <c r="BH184" i="41"/>
  <c r="BG184" i="41"/>
  <c r="BF184" i="41"/>
  <c r="T184" i="41"/>
  <c r="R184" i="41"/>
  <c r="P184" i="41"/>
  <c r="BI178" i="41"/>
  <c r="BH178" i="41"/>
  <c r="BG178" i="41"/>
  <c r="BF178" i="41"/>
  <c r="T178" i="41"/>
  <c r="R178" i="41"/>
  <c r="P178" i="41"/>
  <c r="BI175" i="41"/>
  <c r="BH175" i="41"/>
  <c r="BG175" i="41"/>
  <c r="BF175" i="41"/>
  <c r="T175" i="41"/>
  <c r="R175" i="41"/>
  <c r="P175" i="41"/>
  <c r="BI170" i="41"/>
  <c r="BH170" i="41"/>
  <c r="BG170" i="41"/>
  <c r="BF170" i="41"/>
  <c r="T170" i="41"/>
  <c r="R170" i="41"/>
  <c r="P170" i="41"/>
  <c r="BI167" i="41"/>
  <c r="BH167" i="41"/>
  <c r="BG167" i="41"/>
  <c r="BF167" i="41"/>
  <c r="T167" i="41"/>
  <c r="R167" i="41"/>
  <c r="P167" i="41"/>
  <c r="BI164" i="41"/>
  <c r="BH164" i="41"/>
  <c r="BG164" i="41"/>
  <c r="BF164" i="41"/>
  <c r="T164" i="41"/>
  <c r="R164" i="41"/>
  <c r="P164" i="41"/>
  <c r="BI159" i="41"/>
  <c r="BH159" i="41"/>
  <c r="BG159" i="41"/>
  <c r="BF159" i="41"/>
  <c r="T159" i="41"/>
  <c r="R159" i="41"/>
  <c r="P159" i="41"/>
  <c r="BI154" i="41"/>
  <c r="BH154" i="41"/>
  <c r="BG154" i="41"/>
  <c r="BF154" i="41"/>
  <c r="T154" i="41"/>
  <c r="R154" i="41"/>
  <c r="P154" i="41"/>
  <c r="BI149" i="41"/>
  <c r="BH149" i="41"/>
  <c r="BG149" i="41"/>
  <c r="BF149" i="41"/>
  <c r="T149" i="41"/>
  <c r="R149" i="41"/>
  <c r="P149" i="41"/>
  <c r="BI146" i="41"/>
  <c r="BH146" i="41"/>
  <c r="BG146" i="41"/>
  <c r="BF146" i="41"/>
  <c r="T146" i="41"/>
  <c r="R146" i="41"/>
  <c r="P146" i="41"/>
  <c r="BI141" i="41"/>
  <c r="BH141" i="41"/>
  <c r="BG141" i="41"/>
  <c r="BF141" i="41"/>
  <c r="T141" i="41"/>
  <c r="R141" i="41"/>
  <c r="P141" i="41"/>
  <c r="BI136" i="41"/>
  <c r="BH136" i="41"/>
  <c r="BG136" i="41"/>
  <c r="BF136" i="41"/>
  <c r="T136" i="41"/>
  <c r="R136" i="41"/>
  <c r="P136" i="41"/>
  <c r="BI131" i="41"/>
  <c r="BH131" i="41"/>
  <c r="BG131" i="41"/>
  <c r="BF131" i="41"/>
  <c r="T131" i="41"/>
  <c r="R131" i="41"/>
  <c r="P131" i="41"/>
  <c r="BI125" i="41"/>
  <c r="BH125" i="41"/>
  <c r="BG125" i="41"/>
  <c r="BF125" i="41"/>
  <c r="T125" i="41"/>
  <c r="R125" i="41"/>
  <c r="P125" i="41"/>
  <c r="BI120" i="41"/>
  <c r="BH120" i="41"/>
  <c r="BG120" i="41"/>
  <c r="BF120" i="41"/>
  <c r="T120" i="41"/>
  <c r="R120" i="41"/>
  <c r="P120" i="41"/>
  <c r="BI115" i="41"/>
  <c r="BH115" i="41"/>
  <c r="BG115" i="41"/>
  <c r="BF115" i="41"/>
  <c r="T115" i="41"/>
  <c r="R115" i="41"/>
  <c r="P115" i="41"/>
  <c r="BI112" i="41"/>
  <c r="BH112" i="41"/>
  <c r="BG112" i="41"/>
  <c r="BF112" i="41"/>
  <c r="T112" i="41"/>
  <c r="R112" i="41"/>
  <c r="P112" i="41"/>
  <c r="BI107" i="41"/>
  <c r="BH107" i="41"/>
  <c r="BG107" i="41"/>
  <c r="BF107" i="41"/>
  <c r="T107" i="41"/>
  <c r="R107" i="41"/>
  <c r="P107" i="41"/>
  <c r="BI102" i="41"/>
  <c r="BH102" i="41"/>
  <c r="BG102" i="41"/>
  <c r="BF102" i="41"/>
  <c r="T102" i="41"/>
  <c r="R102" i="41"/>
  <c r="P102" i="41"/>
  <c r="BI98" i="41"/>
  <c r="BH98" i="41"/>
  <c r="BG98" i="41"/>
  <c r="BF98" i="41"/>
  <c r="T98" i="41"/>
  <c r="R98" i="41"/>
  <c r="P98" i="41"/>
  <c r="BI93" i="41"/>
  <c r="BH93" i="41"/>
  <c r="BG93" i="41"/>
  <c r="BF93" i="41"/>
  <c r="T93" i="41"/>
  <c r="R93" i="41"/>
  <c r="P93" i="41"/>
  <c r="BI88" i="41"/>
  <c r="BH88" i="41"/>
  <c r="BG88" i="41"/>
  <c r="BF88" i="41"/>
  <c r="T88" i="41"/>
  <c r="R88" i="41"/>
  <c r="P88" i="41"/>
  <c r="F80" i="41"/>
  <c r="E78" i="41"/>
  <c r="F52" i="41"/>
  <c r="E50" i="41"/>
  <c r="J24" i="41"/>
  <c r="E24" i="41"/>
  <c r="J83" i="41" s="1"/>
  <c r="J23" i="41"/>
  <c r="J21" i="41"/>
  <c r="E21" i="41"/>
  <c r="J82" i="41"/>
  <c r="J20" i="41"/>
  <c r="J18" i="41"/>
  <c r="E18" i="41"/>
  <c r="F55" i="41"/>
  <c r="J17" i="41"/>
  <c r="J15" i="41"/>
  <c r="E15" i="41"/>
  <c r="F54" i="41" s="1"/>
  <c r="J14" i="41"/>
  <c r="J12" i="41"/>
  <c r="J80" i="41" s="1"/>
  <c r="E7" i="41"/>
  <c r="E76" i="41"/>
  <c r="J37" i="40"/>
  <c r="J36" i="40"/>
  <c r="AY93" i="1"/>
  <c r="J35" i="40"/>
  <c r="AX93" i="1" s="1"/>
  <c r="BI274" i="40"/>
  <c r="BH274" i="40"/>
  <c r="BG274" i="40"/>
  <c r="BF274" i="40"/>
  <c r="T274" i="40"/>
  <c r="T273" i="40"/>
  <c r="R274" i="40"/>
  <c r="R273" i="40"/>
  <c r="P274" i="40"/>
  <c r="P273" i="40" s="1"/>
  <c r="BI268" i="40"/>
  <c r="BH268" i="40"/>
  <c r="BG268" i="40"/>
  <c r="BF268" i="40"/>
  <c r="T268" i="40"/>
  <c r="R268" i="40"/>
  <c r="P268" i="40"/>
  <c r="BI265" i="40"/>
  <c r="BH265" i="40"/>
  <c r="BG265" i="40"/>
  <c r="BF265" i="40"/>
  <c r="T265" i="40"/>
  <c r="R265" i="40"/>
  <c r="P265" i="40"/>
  <c r="BI260" i="40"/>
  <c r="BH260" i="40"/>
  <c r="BG260" i="40"/>
  <c r="BF260" i="40"/>
  <c r="T260" i="40"/>
  <c r="R260" i="40"/>
  <c r="P260" i="40"/>
  <c r="BI256" i="40"/>
  <c r="BH256" i="40"/>
  <c r="BG256" i="40"/>
  <c r="BF256" i="40"/>
  <c r="T256" i="40"/>
  <c r="R256" i="40"/>
  <c r="P256" i="40"/>
  <c r="BI254" i="40"/>
  <c r="BH254" i="40"/>
  <c r="BG254" i="40"/>
  <c r="BF254" i="40"/>
  <c r="T254" i="40"/>
  <c r="R254" i="40"/>
  <c r="P254" i="40"/>
  <c r="BI248" i="40"/>
  <c r="BH248" i="40"/>
  <c r="BG248" i="40"/>
  <c r="BF248" i="40"/>
  <c r="T248" i="40"/>
  <c r="R248" i="40"/>
  <c r="P248" i="40"/>
  <c r="BI242" i="40"/>
  <c r="BH242" i="40"/>
  <c r="BG242" i="40"/>
  <c r="BF242" i="40"/>
  <c r="T242" i="40"/>
  <c r="R242" i="40"/>
  <c r="P242" i="40"/>
  <c r="BI236" i="40"/>
  <c r="BH236" i="40"/>
  <c r="BG236" i="40"/>
  <c r="BF236" i="40"/>
  <c r="T236" i="40"/>
  <c r="R236" i="40"/>
  <c r="P236" i="40"/>
  <c r="BI232" i="40"/>
  <c r="BH232" i="40"/>
  <c r="BG232" i="40"/>
  <c r="BF232" i="40"/>
  <c r="T232" i="40"/>
  <c r="R232" i="40"/>
  <c r="P232" i="40"/>
  <c r="BI226" i="40"/>
  <c r="BH226" i="40"/>
  <c r="BG226" i="40"/>
  <c r="BF226" i="40"/>
  <c r="T226" i="40"/>
  <c r="R226" i="40"/>
  <c r="P226" i="40"/>
  <c r="BI220" i="40"/>
  <c r="BH220" i="40"/>
  <c r="BG220" i="40"/>
  <c r="BF220" i="40"/>
  <c r="T220" i="40"/>
  <c r="R220" i="40"/>
  <c r="P220" i="40"/>
  <c r="BI218" i="40"/>
  <c r="BH218" i="40"/>
  <c r="BG218" i="40"/>
  <c r="BF218" i="40"/>
  <c r="T218" i="40"/>
  <c r="R218" i="40"/>
  <c r="P218" i="40"/>
  <c r="BI212" i="40"/>
  <c r="BH212" i="40"/>
  <c r="BG212" i="40"/>
  <c r="BF212" i="40"/>
  <c r="T212" i="40"/>
  <c r="R212" i="40"/>
  <c r="P212" i="40"/>
  <c r="BI208" i="40"/>
  <c r="BH208" i="40"/>
  <c r="BG208" i="40"/>
  <c r="BF208" i="40"/>
  <c r="T208" i="40"/>
  <c r="R208" i="40"/>
  <c r="P208" i="40"/>
  <c r="BI205" i="40"/>
  <c r="BH205" i="40"/>
  <c r="BG205" i="40"/>
  <c r="BF205" i="40"/>
  <c r="T205" i="40"/>
  <c r="R205" i="40"/>
  <c r="P205" i="40"/>
  <c r="BI200" i="40"/>
  <c r="BH200" i="40"/>
  <c r="BG200" i="40"/>
  <c r="BF200" i="40"/>
  <c r="T200" i="40"/>
  <c r="R200" i="40"/>
  <c r="P200" i="40"/>
  <c r="BI197" i="40"/>
  <c r="BH197" i="40"/>
  <c r="BG197" i="40"/>
  <c r="BF197" i="40"/>
  <c r="T197" i="40"/>
  <c r="R197" i="40"/>
  <c r="P197" i="40"/>
  <c r="BI195" i="40"/>
  <c r="BH195" i="40"/>
  <c r="BG195" i="40"/>
  <c r="BF195" i="40"/>
  <c r="T195" i="40"/>
  <c r="R195" i="40"/>
  <c r="P195" i="40"/>
  <c r="BI193" i="40"/>
  <c r="BH193" i="40"/>
  <c r="BG193" i="40"/>
  <c r="BF193" i="40"/>
  <c r="T193" i="40"/>
  <c r="R193" i="40"/>
  <c r="P193" i="40"/>
  <c r="BI187" i="40"/>
  <c r="BH187" i="40"/>
  <c r="BG187" i="40"/>
  <c r="BF187" i="40"/>
  <c r="T187" i="40"/>
  <c r="R187" i="40"/>
  <c r="P187" i="40"/>
  <c r="BI185" i="40"/>
  <c r="BH185" i="40"/>
  <c r="BG185" i="40"/>
  <c r="BF185" i="40"/>
  <c r="T185" i="40"/>
  <c r="R185" i="40"/>
  <c r="P185" i="40"/>
  <c r="BI179" i="40"/>
  <c r="BH179" i="40"/>
  <c r="BG179" i="40"/>
  <c r="BF179" i="40"/>
  <c r="T179" i="40"/>
  <c r="R179" i="40"/>
  <c r="P179" i="40"/>
  <c r="BI174" i="40"/>
  <c r="BH174" i="40"/>
  <c r="BG174" i="40"/>
  <c r="BF174" i="40"/>
  <c r="T174" i="40"/>
  <c r="T173" i="40" s="1"/>
  <c r="R174" i="40"/>
  <c r="R173" i="40"/>
  <c r="P174" i="40"/>
  <c r="P173" i="40"/>
  <c r="BI169" i="40"/>
  <c r="BH169" i="40"/>
  <c r="BG169" i="40"/>
  <c r="BF169" i="40"/>
  <c r="T169" i="40"/>
  <c r="T168" i="40" s="1"/>
  <c r="R169" i="40"/>
  <c r="R168" i="40"/>
  <c r="P169" i="40"/>
  <c r="P168" i="40"/>
  <c r="BI164" i="40"/>
  <c r="BH164" i="40"/>
  <c r="BG164" i="40"/>
  <c r="BF164" i="40"/>
  <c r="T164" i="40"/>
  <c r="R164" i="40"/>
  <c r="P164" i="40"/>
  <c r="BI158" i="40"/>
  <c r="BH158" i="40"/>
  <c r="BG158" i="40"/>
  <c r="BF158" i="40"/>
  <c r="T158" i="40"/>
  <c r="R158" i="40"/>
  <c r="P158" i="40"/>
  <c r="BI153" i="40"/>
  <c r="BH153" i="40"/>
  <c r="BG153" i="40"/>
  <c r="BF153" i="40"/>
  <c r="T153" i="40"/>
  <c r="R153" i="40"/>
  <c r="P153" i="40"/>
  <c r="BI150" i="40"/>
  <c r="BH150" i="40"/>
  <c r="BG150" i="40"/>
  <c r="BF150" i="40"/>
  <c r="T150" i="40"/>
  <c r="R150" i="40"/>
  <c r="P150" i="40"/>
  <c r="BI144" i="40"/>
  <c r="BH144" i="40"/>
  <c r="BG144" i="40"/>
  <c r="BF144" i="40"/>
  <c r="T144" i="40"/>
  <c r="R144" i="40"/>
  <c r="P144" i="40"/>
  <c r="BI139" i="40"/>
  <c r="BH139" i="40"/>
  <c r="BG139" i="40"/>
  <c r="BF139" i="40"/>
  <c r="T139" i="40"/>
  <c r="R139" i="40"/>
  <c r="P139" i="40"/>
  <c r="BI135" i="40"/>
  <c r="BH135" i="40"/>
  <c r="BG135" i="40"/>
  <c r="BF135" i="40"/>
  <c r="T135" i="40"/>
  <c r="R135" i="40"/>
  <c r="P135" i="40"/>
  <c r="BI130" i="40"/>
  <c r="BH130" i="40"/>
  <c r="BG130" i="40"/>
  <c r="BF130" i="40"/>
  <c r="T130" i="40"/>
  <c r="R130" i="40"/>
  <c r="P130" i="40"/>
  <c r="BI126" i="40"/>
  <c r="BH126" i="40"/>
  <c r="BG126" i="40"/>
  <c r="BF126" i="40"/>
  <c r="T126" i="40"/>
  <c r="R126" i="40"/>
  <c r="P126" i="40"/>
  <c r="BI124" i="40"/>
  <c r="BH124" i="40"/>
  <c r="BG124" i="40"/>
  <c r="BF124" i="40"/>
  <c r="T124" i="40"/>
  <c r="R124" i="40"/>
  <c r="P124" i="40"/>
  <c r="BI121" i="40"/>
  <c r="BH121" i="40"/>
  <c r="BG121" i="40"/>
  <c r="BF121" i="40"/>
  <c r="T121" i="40"/>
  <c r="R121" i="40"/>
  <c r="P121" i="40"/>
  <c r="BI116" i="40"/>
  <c r="BH116" i="40"/>
  <c r="BG116" i="40"/>
  <c r="BF116" i="40"/>
  <c r="T116" i="40"/>
  <c r="R116" i="40"/>
  <c r="P116" i="40"/>
  <c r="BI111" i="40"/>
  <c r="BH111" i="40"/>
  <c r="BG111" i="40"/>
  <c r="BF111" i="40"/>
  <c r="T111" i="40"/>
  <c r="R111" i="40"/>
  <c r="P111" i="40"/>
  <c r="BI105" i="40"/>
  <c r="BH105" i="40"/>
  <c r="BG105" i="40"/>
  <c r="BF105" i="40"/>
  <c r="T105" i="40"/>
  <c r="R105" i="40"/>
  <c r="P105" i="40"/>
  <c r="BI100" i="40"/>
  <c r="BH100" i="40"/>
  <c r="BG100" i="40"/>
  <c r="BF100" i="40"/>
  <c r="T100" i="40"/>
  <c r="R100" i="40"/>
  <c r="P100" i="40"/>
  <c r="BI95" i="40"/>
  <c r="BH95" i="40"/>
  <c r="BG95" i="40"/>
  <c r="BF95" i="40"/>
  <c r="T95" i="40"/>
  <c r="R95" i="40"/>
  <c r="P95" i="40"/>
  <c r="BI89" i="40"/>
  <c r="BH89" i="40"/>
  <c r="BG89" i="40"/>
  <c r="BF89" i="40"/>
  <c r="T89" i="40"/>
  <c r="R89" i="40"/>
  <c r="P89" i="40"/>
  <c r="F81" i="40"/>
  <c r="E79" i="40"/>
  <c r="F52" i="40"/>
  <c r="E50" i="40"/>
  <c r="J24" i="40"/>
  <c r="E24" i="40"/>
  <c r="J84" i="40" s="1"/>
  <c r="J23" i="40"/>
  <c r="J21" i="40"/>
  <c r="E21" i="40"/>
  <c r="J54" i="40" s="1"/>
  <c r="J20" i="40"/>
  <c r="J18" i="40"/>
  <c r="E18" i="40"/>
  <c r="F55" i="40"/>
  <c r="J17" i="40"/>
  <c r="J15" i="40"/>
  <c r="E15" i="40"/>
  <c r="F83" i="40"/>
  <c r="J14" i="40"/>
  <c r="J12" i="40"/>
  <c r="J52" i="40" s="1"/>
  <c r="E7" i="40"/>
  <c r="E48" i="40" s="1"/>
  <c r="J37" i="39"/>
  <c r="J36" i="39"/>
  <c r="AY92" i="1" s="1"/>
  <c r="J35" i="39"/>
  <c r="AX92" i="1"/>
  <c r="BI218" i="39"/>
  <c r="BH218" i="39"/>
  <c r="BG218" i="39"/>
  <c r="BF218" i="39"/>
  <c r="T218" i="39"/>
  <c r="R218" i="39"/>
  <c r="P218" i="39"/>
  <c r="BI213" i="39"/>
  <c r="BH213" i="39"/>
  <c r="BG213" i="39"/>
  <c r="BF213" i="39"/>
  <c r="T213" i="39"/>
  <c r="R213" i="39"/>
  <c r="P213" i="39"/>
  <c r="BI208" i="39"/>
  <c r="BH208" i="39"/>
  <c r="BG208" i="39"/>
  <c r="BF208" i="39"/>
  <c r="T208" i="39"/>
  <c r="R208" i="39"/>
  <c r="P208" i="39"/>
  <c r="BI202" i="39"/>
  <c r="BH202" i="39"/>
  <c r="BG202" i="39"/>
  <c r="BF202" i="39"/>
  <c r="T202" i="39"/>
  <c r="R202" i="39"/>
  <c r="P202" i="39"/>
  <c r="BI197" i="39"/>
  <c r="BH197" i="39"/>
  <c r="BG197" i="39"/>
  <c r="BF197" i="39"/>
  <c r="T197" i="39"/>
  <c r="R197" i="39"/>
  <c r="P197" i="39"/>
  <c r="BI192" i="39"/>
  <c r="BH192" i="39"/>
  <c r="BG192" i="39"/>
  <c r="BF192" i="39"/>
  <c r="T192" i="39"/>
  <c r="R192" i="39"/>
  <c r="P192" i="39"/>
  <c r="BI187" i="39"/>
  <c r="BH187" i="39"/>
  <c r="BG187" i="39"/>
  <c r="BF187" i="39"/>
  <c r="T187" i="39"/>
  <c r="R187" i="39"/>
  <c r="P187" i="39"/>
  <c r="BI182" i="39"/>
  <c r="BH182" i="39"/>
  <c r="BG182" i="39"/>
  <c r="BF182" i="39"/>
  <c r="T182" i="39"/>
  <c r="R182" i="39"/>
  <c r="P182" i="39"/>
  <c r="BI177" i="39"/>
  <c r="BH177" i="39"/>
  <c r="BG177" i="39"/>
  <c r="BF177" i="39"/>
  <c r="T177" i="39"/>
  <c r="R177" i="39"/>
  <c r="P177" i="39"/>
  <c r="BI172" i="39"/>
  <c r="BH172" i="39"/>
  <c r="BG172" i="39"/>
  <c r="BF172" i="39"/>
  <c r="T172" i="39"/>
  <c r="R172" i="39"/>
  <c r="P172" i="39"/>
  <c r="BI166" i="39"/>
  <c r="BH166" i="39"/>
  <c r="BG166" i="39"/>
  <c r="BF166" i="39"/>
  <c r="T166" i="39"/>
  <c r="R166" i="39"/>
  <c r="P166" i="39"/>
  <c r="BI161" i="39"/>
  <c r="BH161" i="39"/>
  <c r="BG161" i="39"/>
  <c r="BF161" i="39"/>
  <c r="T161" i="39"/>
  <c r="R161" i="39"/>
  <c r="P161" i="39"/>
  <c r="BI158" i="39"/>
  <c r="BH158" i="39"/>
  <c r="BG158" i="39"/>
  <c r="BF158" i="39"/>
  <c r="T158" i="39"/>
  <c r="R158" i="39"/>
  <c r="P158" i="39"/>
  <c r="BI153" i="39"/>
  <c r="BH153" i="39"/>
  <c r="BG153" i="39"/>
  <c r="BF153" i="39"/>
  <c r="T153" i="39"/>
  <c r="R153" i="39"/>
  <c r="P153" i="39"/>
  <c r="BI148" i="39"/>
  <c r="BH148" i="39"/>
  <c r="BG148" i="39"/>
  <c r="BF148" i="39"/>
  <c r="T148" i="39"/>
  <c r="R148" i="39"/>
  <c r="P148" i="39"/>
  <c r="BI143" i="39"/>
  <c r="BH143" i="39"/>
  <c r="BG143" i="39"/>
  <c r="BF143" i="39"/>
  <c r="T143" i="39"/>
  <c r="R143" i="39"/>
  <c r="P143" i="39"/>
  <c r="BI140" i="39"/>
  <c r="BH140" i="39"/>
  <c r="BG140" i="39"/>
  <c r="BF140" i="39"/>
  <c r="T140" i="39"/>
  <c r="R140" i="39"/>
  <c r="P140" i="39"/>
  <c r="BI137" i="39"/>
  <c r="BH137" i="39"/>
  <c r="BG137" i="39"/>
  <c r="BF137" i="39"/>
  <c r="T137" i="39"/>
  <c r="R137" i="39"/>
  <c r="P137" i="39"/>
  <c r="BI132" i="39"/>
  <c r="BH132" i="39"/>
  <c r="BG132" i="39"/>
  <c r="BF132" i="39"/>
  <c r="T132" i="39"/>
  <c r="R132" i="39"/>
  <c r="P132" i="39"/>
  <c r="BI127" i="39"/>
  <c r="BH127" i="39"/>
  <c r="BG127" i="39"/>
  <c r="BF127" i="39"/>
  <c r="T127" i="39"/>
  <c r="R127" i="39"/>
  <c r="P127" i="39"/>
  <c r="BI122" i="39"/>
  <c r="BH122" i="39"/>
  <c r="BG122" i="39"/>
  <c r="BF122" i="39"/>
  <c r="T122" i="39"/>
  <c r="R122" i="39"/>
  <c r="P122" i="39"/>
  <c r="BI116" i="39"/>
  <c r="BH116" i="39"/>
  <c r="BG116" i="39"/>
  <c r="BF116" i="39"/>
  <c r="T116" i="39"/>
  <c r="R116" i="39"/>
  <c r="P116" i="39"/>
  <c r="BI113" i="39"/>
  <c r="BH113" i="39"/>
  <c r="BG113" i="39"/>
  <c r="BF113" i="39"/>
  <c r="T113" i="39"/>
  <c r="R113" i="39"/>
  <c r="P113" i="39"/>
  <c r="BI108" i="39"/>
  <c r="BH108" i="39"/>
  <c r="BG108" i="39"/>
  <c r="BF108" i="39"/>
  <c r="T108" i="39"/>
  <c r="R108" i="39"/>
  <c r="P108" i="39"/>
  <c r="BI103" i="39"/>
  <c r="BH103" i="39"/>
  <c r="BG103" i="39"/>
  <c r="BF103" i="39"/>
  <c r="T103" i="39"/>
  <c r="R103" i="39"/>
  <c r="P103" i="39"/>
  <c r="BI98" i="39"/>
  <c r="BH98" i="39"/>
  <c r="BG98" i="39"/>
  <c r="BF98" i="39"/>
  <c r="T98" i="39"/>
  <c r="R98" i="39"/>
  <c r="P98" i="39"/>
  <c r="BI95" i="39"/>
  <c r="BH95" i="39"/>
  <c r="BG95" i="39"/>
  <c r="BF95" i="39"/>
  <c r="T95" i="39"/>
  <c r="R95" i="39"/>
  <c r="P95" i="39"/>
  <c r="BI90" i="39"/>
  <c r="BH90" i="39"/>
  <c r="BG90" i="39"/>
  <c r="BF90" i="39"/>
  <c r="T90" i="39"/>
  <c r="R90" i="39"/>
  <c r="P90" i="39"/>
  <c r="BI85" i="39"/>
  <c r="BH85" i="39"/>
  <c r="BG85" i="39"/>
  <c r="BF85" i="39"/>
  <c r="T85" i="39"/>
  <c r="R85" i="39"/>
  <c r="P85" i="39"/>
  <c r="F77" i="39"/>
  <c r="E75" i="39"/>
  <c r="F52" i="39"/>
  <c r="E50" i="39"/>
  <c r="J24" i="39"/>
  <c r="E24" i="39"/>
  <c r="J55" i="39"/>
  <c r="J23" i="39"/>
  <c r="J21" i="39"/>
  <c r="E21" i="39"/>
  <c r="J54" i="39"/>
  <c r="J20" i="39"/>
  <c r="J18" i="39"/>
  <c r="E18" i="39"/>
  <c r="F80" i="39" s="1"/>
  <c r="J17" i="39"/>
  <c r="J15" i="39"/>
  <c r="E15" i="39"/>
  <c r="F79" i="39" s="1"/>
  <c r="J14" i="39"/>
  <c r="J12" i="39"/>
  <c r="J52" i="39" s="1"/>
  <c r="E7" i="39"/>
  <c r="E48" i="39"/>
  <c r="J37" i="38"/>
  <c r="J36" i="38"/>
  <c r="AY91" i="1"/>
  <c r="J35" i="38"/>
  <c r="AX91" i="1"/>
  <c r="BI182" i="38"/>
  <c r="BH182" i="38"/>
  <c r="BG182" i="38"/>
  <c r="BF182" i="38"/>
  <c r="T182" i="38"/>
  <c r="R182" i="38"/>
  <c r="P182" i="38"/>
  <c r="BI179" i="38"/>
  <c r="BH179" i="38"/>
  <c r="BG179" i="38"/>
  <c r="BF179" i="38"/>
  <c r="T179" i="38"/>
  <c r="R179" i="38"/>
  <c r="P179" i="38"/>
  <c r="BI176" i="38"/>
  <c r="BH176" i="38"/>
  <c r="BG176" i="38"/>
  <c r="BF176" i="38"/>
  <c r="T176" i="38"/>
  <c r="R176" i="38"/>
  <c r="P176" i="38"/>
  <c r="BI172" i="38"/>
  <c r="BH172" i="38"/>
  <c r="BG172" i="38"/>
  <c r="BF172" i="38"/>
  <c r="T172" i="38"/>
  <c r="R172" i="38"/>
  <c r="P172" i="38"/>
  <c r="BI167" i="38"/>
  <c r="BH167" i="38"/>
  <c r="BG167" i="38"/>
  <c r="BF167" i="38"/>
  <c r="T167" i="38"/>
  <c r="R167" i="38"/>
  <c r="P167" i="38"/>
  <c r="BI162" i="38"/>
  <c r="BH162" i="38"/>
  <c r="BG162" i="38"/>
  <c r="BF162" i="38"/>
  <c r="T162" i="38"/>
  <c r="R162" i="38"/>
  <c r="P162" i="38"/>
  <c r="BI157" i="38"/>
  <c r="BH157" i="38"/>
  <c r="BG157" i="38"/>
  <c r="BF157" i="38"/>
  <c r="T157" i="38"/>
  <c r="R157" i="38"/>
  <c r="P157" i="38"/>
  <c r="BI152" i="38"/>
  <c r="BH152" i="38"/>
  <c r="BG152" i="38"/>
  <c r="BF152" i="38"/>
  <c r="T152" i="38"/>
  <c r="R152" i="38"/>
  <c r="P152" i="38"/>
  <c r="BI147" i="38"/>
  <c r="BH147" i="38"/>
  <c r="BG147" i="38"/>
  <c r="BF147" i="38"/>
  <c r="T147" i="38"/>
  <c r="R147" i="38"/>
  <c r="P147" i="38"/>
  <c r="BI142" i="38"/>
  <c r="BH142" i="38"/>
  <c r="BG142" i="38"/>
  <c r="BF142" i="38"/>
  <c r="T142" i="38"/>
  <c r="R142" i="38"/>
  <c r="P142" i="38"/>
  <c r="BI138" i="38"/>
  <c r="BH138" i="38"/>
  <c r="BG138" i="38"/>
  <c r="BF138" i="38"/>
  <c r="T138" i="38"/>
  <c r="R138" i="38"/>
  <c r="P138" i="38"/>
  <c r="BI133" i="38"/>
  <c r="BH133" i="38"/>
  <c r="BG133" i="38"/>
  <c r="BF133" i="38"/>
  <c r="T133" i="38"/>
  <c r="R133" i="38"/>
  <c r="P133" i="38"/>
  <c r="BI128" i="38"/>
  <c r="BH128" i="38"/>
  <c r="BG128" i="38"/>
  <c r="BF128" i="38"/>
  <c r="T128" i="38"/>
  <c r="R128" i="38"/>
  <c r="P128" i="38"/>
  <c r="BI123" i="38"/>
  <c r="BH123" i="38"/>
  <c r="BG123" i="38"/>
  <c r="BF123" i="38"/>
  <c r="T123" i="38"/>
  <c r="R123" i="38"/>
  <c r="P123" i="38"/>
  <c r="BI120" i="38"/>
  <c r="BH120" i="38"/>
  <c r="BG120" i="38"/>
  <c r="BF120" i="38"/>
  <c r="T120" i="38"/>
  <c r="R120" i="38"/>
  <c r="P120" i="38"/>
  <c r="BI117" i="38"/>
  <c r="BH117" i="38"/>
  <c r="BG117" i="38"/>
  <c r="BF117" i="38"/>
  <c r="T117" i="38"/>
  <c r="R117" i="38"/>
  <c r="P117" i="38"/>
  <c r="BI114" i="38"/>
  <c r="BH114" i="38"/>
  <c r="BG114" i="38"/>
  <c r="BF114" i="38"/>
  <c r="T114" i="38"/>
  <c r="R114" i="38"/>
  <c r="P114" i="38"/>
  <c r="BI108" i="38"/>
  <c r="BH108" i="38"/>
  <c r="BG108" i="38"/>
  <c r="BF108" i="38"/>
  <c r="T108" i="38"/>
  <c r="R108" i="38"/>
  <c r="P108" i="38"/>
  <c r="BI103" i="38"/>
  <c r="BH103" i="38"/>
  <c r="BG103" i="38"/>
  <c r="BF103" i="38"/>
  <c r="T103" i="38"/>
  <c r="R103" i="38"/>
  <c r="P103" i="38"/>
  <c r="BI100" i="38"/>
  <c r="BH100" i="38"/>
  <c r="BG100" i="38"/>
  <c r="BF100" i="38"/>
  <c r="T100" i="38"/>
  <c r="R100" i="38"/>
  <c r="P100" i="38"/>
  <c r="BI95" i="38"/>
  <c r="BH95" i="38"/>
  <c r="BG95" i="38"/>
  <c r="BF95" i="38"/>
  <c r="T95" i="38"/>
  <c r="R95" i="38"/>
  <c r="P95" i="38"/>
  <c r="BI90" i="38"/>
  <c r="BH90" i="38"/>
  <c r="BG90" i="38"/>
  <c r="BF90" i="38"/>
  <c r="T90" i="38"/>
  <c r="R90" i="38"/>
  <c r="P90" i="38"/>
  <c r="BI85" i="38"/>
  <c r="BH85" i="38"/>
  <c r="BG85" i="38"/>
  <c r="BF85" i="38"/>
  <c r="T85" i="38"/>
  <c r="R85" i="38"/>
  <c r="P85" i="38"/>
  <c r="F77" i="38"/>
  <c r="E75" i="38"/>
  <c r="F52" i="38"/>
  <c r="E50" i="38"/>
  <c r="J24" i="38"/>
  <c r="E24" i="38"/>
  <c r="J55" i="38"/>
  <c r="J23" i="38"/>
  <c r="J21" i="38"/>
  <c r="E21" i="38"/>
  <c r="J54" i="38" s="1"/>
  <c r="J20" i="38"/>
  <c r="J18" i="38"/>
  <c r="E18" i="38"/>
  <c r="F80" i="38" s="1"/>
  <c r="J17" i="38"/>
  <c r="J15" i="38"/>
  <c r="E15" i="38"/>
  <c r="F79" i="38"/>
  <c r="J14" i="38"/>
  <c r="J12" i="38"/>
  <c r="J77" i="38"/>
  <c r="E7" i="38"/>
  <c r="E48" i="38" s="1"/>
  <c r="J37" i="37"/>
  <c r="J36" i="37"/>
  <c r="AY90" i="1" s="1"/>
  <c r="J35" i="37"/>
  <c r="AX90" i="1"/>
  <c r="BI206" i="37"/>
  <c r="BH206" i="37"/>
  <c r="BG206" i="37"/>
  <c r="BF206" i="37"/>
  <c r="T206" i="37"/>
  <c r="R206" i="37"/>
  <c r="P206" i="37"/>
  <c r="BI203" i="37"/>
  <c r="BH203" i="37"/>
  <c r="BG203" i="37"/>
  <c r="BF203" i="37"/>
  <c r="T203" i="37"/>
  <c r="R203" i="37"/>
  <c r="P203" i="37"/>
  <c r="BI200" i="37"/>
  <c r="BH200" i="37"/>
  <c r="BG200" i="37"/>
  <c r="BF200" i="37"/>
  <c r="T200" i="37"/>
  <c r="R200" i="37"/>
  <c r="P200" i="37"/>
  <c r="BI197" i="37"/>
  <c r="BH197" i="37"/>
  <c r="BG197" i="37"/>
  <c r="BF197" i="37"/>
  <c r="T197" i="37"/>
  <c r="R197" i="37"/>
  <c r="P197" i="37"/>
  <c r="BI194" i="37"/>
  <c r="BH194" i="37"/>
  <c r="BG194" i="37"/>
  <c r="BF194" i="37"/>
  <c r="T194" i="37"/>
  <c r="R194" i="37"/>
  <c r="P194" i="37"/>
  <c r="BI191" i="37"/>
  <c r="BH191" i="37"/>
  <c r="BG191" i="37"/>
  <c r="BF191" i="37"/>
  <c r="T191" i="37"/>
  <c r="R191" i="37"/>
  <c r="P191" i="37"/>
  <c r="BI188" i="37"/>
  <c r="BH188" i="37"/>
  <c r="BG188" i="37"/>
  <c r="BF188" i="37"/>
  <c r="T188" i="37"/>
  <c r="R188" i="37"/>
  <c r="P188" i="37"/>
  <c r="BI185" i="37"/>
  <c r="BH185" i="37"/>
  <c r="BG185" i="37"/>
  <c r="BF185" i="37"/>
  <c r="T185" i="37"/>
  <c r="R185" i="37"/>
  <c r="P185" i="37"/>
  <c r="BI182" i="37"/>
  <c r="BH182" i="37"/>
  <c r="BG182" i="37"/>
  <c r="BF182" i="37"/>
  <c r="T182" i="37"/>
  <c r="R182" i="37"/>
  <c r="P182" i="37"/>
  <c r="BI179" i="37"/>
  <c r="BH179" i="37"/>
  <c r="BG179" i="37"/>
  <c r="BF179" i="37"/>
  <c r="T179" i="37"/>
  <c r="R179" i="37"/>
  <c r="P179" i="37"/>
  <c r="BI176" i="37"/>
  <c r="BH176" i="37"/>
  <c r="BG176" i="37"/>
  <c r="BF176" i="37"/>
  <c r="T176" i="37"/>
  <c r="R176" i="37"/>
  <c r="P176" i="37"/>
  <c r="BI173" i="37"/>
  <c r="BH173" i="37"/>
  <c r="BG173" i="37"/>
  <c r="BF173" i="37"/>
  <c r="T173" i="37"/>
  <c r="R173" i="37"/>
  <c r="P173" i="37"/>
  <c r="BI170" i="37"/>
  <c r="BH170" i="37"/>
  <c r="BG170" i="37"/>
  <c r="BF170" i="37"/>
  <c r="T170" i="37"/>
  <c r="R170" i="37"/>
  <c r="P170" i="37"/>
  <c r="BI164" i="37"/>
  <c r="BH164" i="37"/>
  <c r="BG164" i="37"/>
  <c r="BF164" i="37"/>
  <c r="T164" i="37"/>
  <c r="R164" i="37"/>
  <c r="P164" i="37"/>
  <c r="BI159" i="37"/>
  <c r="BH159" i="37"/>
  <c r="BG159" i="37"/>
  <c r="BF159" i="37"/>
  <c r="T159" i="37"/>
  <c r="T158" i="37" s="1"/>
  <c r="R159" i="37"/>
  <c r="R158" i="37" s="1"/>
  <c r="P159" i="37"/>
  <c r="P158" i="37" s="1"/>
  <c r="BI155" i="37"/>
  <c r="BH155" i="37"/>
  <c r="BG155" i="37"/>
  <c r="BF155" i="37"/>
  <c r="T155" i="37"/>
  <c r="R155" i="37"/>
  <c r="P155" i="37"/>
  <c r="BI152" i="37"/>
  <c r="BH152" i="37"/>
  <c r="BG152" i="37"/>
  <c r="BF152" i="37"/>
  <c r="T152" i="37"/>
  <c r="R152" i="37"/>
  <c r="P152" i="37"/>
  <c r="BI149" i="37"/>
  <c r="BH149" i="37"/>
  <c r="BG149" i="37"/>
  <c r="BF149" i="37"/>
  <c r="T149" i="37"/>
  <c r="R149" i="37"/>
  <c r="P149" i="37"/>
  <c r="BI146" i="37"/>
  <c r="BH146" i="37"/>
  <c r="BG146" i="37"/>
  <c r="BF146" i="37"/>
  <c r="T146" i="37"/>
  <c r="R146" i="37"/>
  <c r="P146" i="37"/>
  <c r="BI141" i="37"/>
  <c r="BH141" i="37"/>
  <c r="BG141" i="37"/>
  <c r="BF141" i="37"/>
  <c r="T141" i="37"/>
  <c r="R141" i="37"/>
  <c r="P141" i="37"/>
  <c r="BI138" i="37"/>
  <c r="BH138" i="37"/>
  <c r="BG138" i="37"/>
  <c r="BF138" i="37"/>
  <c r="T138" i="37"/>
  <c r="R138" i="37"/>
  <c r="P138" i="37"/>
  <c r="BI133" i="37"/>
  <c r="BH133" i="37"/>
  <c r="BG133" i="37"/>
  <c r="BF133" i="37"/>
  <c r="T133" i="37"/>
  <c r="R133" i="37"/>
  <c r="P133" i="37"/>
  <c r="BI127" i="37"/>
  <c r="BH127" i="37"/>
  <c r="BG127" i="37"/>
  <c r="BF127" i="37"/>
  <c r="T127" i="37"/>
  <c r="R127" i="37"/>
  <c r="P127" i="37"/>
  <c r="BI124" i="37"/>
  <c r="BH124" i="37"/>
  <c r="BG124" i="37"/>
  <c r="BF124" i="37"/>
  <c r="T124" i="37"/>
  <c r="R124" i="37"/>
  <c r="P124" i="37"/>
  <c r="BI121" i="37"/>
  <c r="BH121" i="37"/>
  <c r="BG121" i="37"/>
  <c r="BF121" i="37"/>
  <c r="T121" i="37"/>
  <c r="R121" i="37"/>
  <c r="P121" i="37"/>
  <c r="BI118" i="37"/>
  <c r="BH118" i="37"/>
  <c r="BG118" i="37"/>
  <c r="BF118" i="37"/>
  <c r="T118" i="37"/>
  <c r="R118" i="37"/>
  <c r="P118" i="37"/>
  <c r="BI115" i="37"/>
  <c r="BH115" i="37"/>
  <c r="BG115" i="37"/>
  <c r="BF115" i="37"/>
  <c r="T115" i="37"/>
  <c r="R115" i="37"/>
  <c r="P115" i="37"/>
  <c r="BI112" i="37"/>
  <c r="BH112" i="37"/>
  <c r="BG112" i="37"/>
  <c r="BF112" i="37"/>
  <c r="T112" i="37"/>
  <c r="R112" i="37"/>
  <c r="P112" i="37"/>
  <c r="BI109" i="37"/>
  <c r="BH109" i="37"/>
  <c r="BG109" i="37"/>
  <c r="BF109" i="37"/>
  <c r="T109" i="37"/>
  <c r="R109" i="37"/>
  <c r="P109" i="37"/>
  <c r="BI106" i="37"/>
  <c r="BH106" i="37"/>
  <c r="BG106" i="37"/>
  <c r="BF106" i="37"/>
  <c r="T106" i="37"/>
  <c r="R106" i="37"/>
  <c r="P106" i="37"/>
  <c r="BI101" i="37"/>
  <c r="BH101" i="37"/>
  <c r="BG101" i="37"/>
  <c r="BF101" i="37"/>
  <c r="T101" i="37"/>
  <c r="R101" i="37"/>
  <c r="P101" i="37"/>
  <c r="BI96" i="37"/>
  <c r="BH96" i="37"/>
  <c r="BG96" i="37"/>
  <c r="BF96" i="37"/>
  <c r="T96" i="37"/>
  <c r="R96" i="37"/>
  <c r="P96" i="37"/>
  <c r="BI91" i="37"/>
  <c r="BH91" i="37"/>
  <c r="BG91" i="37"/>
  <c r="BF91" i="37"/>
  <c r="T91" i="37"/>
  <c r="R91" i="37"/>
  <c r="P91" i="37"/>
  <c r="BI88" i="37"/>
  <c r="BH88" i="37"/>
  <c r="BG88" i="37"/>
  <c r="BF88" i="37"/>
  <c r="T88" i="37"/>
  <c r="R88" i="37"/>
  <c r="P88" i="37"/>
  <c r="BI85" i="37"/>
  <c r="BH85" i="37"/>
  <c r="BG85" i="37"/>
  <c r="BF85" i="37"/>
  <c r="T85" i="37"/>
  <c r="R85" i="37"/>
  <c r="P85" i="37"/>
  <c r="F77" i="37"/>
  <c r="E75" i="37"/>
  <c r="F52" i="37"/>
  <c r="E50" i="37"/>
  <c r="J24" i="37"/>
  <c r="E24" i="37"/>
  <c r="J55" i="37" s="1"/>
  <c r="J23" i="37"/>
  <c r="J21" i="37"/>
  <c r="E21" i="37"/>
  <c r="J54" i="37" s="1"/>
  <c r="J20" i="37"/>
  <c r="J18" i="37"/>
  <c r="E18" i="37"/>
  <c r="F55" i="37" s="1"/>
  <c r="J17" i="37"/>
  <c r="J15" i="37"/>
  <c r="E15" i="37"/>
  <c r="F79" i="37" s="1"/>
  <c r="J14" i="37"/>
  <c r="J12" i="37"/>
  <c r="J77" i="37" s="1"/>
  <c r="E7" i="37"/>
  <c r="E73" i="37" s="1"/>
  <c r="J37" i="36"/>
  <c r="J36" i="36"/>
  <c r="AY89" i="1" s="1"/>
  <c r="J35" i="36"/>
  <c r="AX89" i="1"/>
  <c r="BI657" i="36"/>
  <c r="BH657" i="36"/>
  <c r="BG657" i="36"/>
  <c r="BF657" i="36"/>
  <c r="T657" i="36"/>
  <c r="R657" i="36"/>
  <c r="P657" i="36"/>
  <c r="BI654" i="36"/>
  <c r="BH654" i="36"/>
  <c r="BG654" i="36"/>
  <c r="BF654" i="36"/>
  <c r="T654" i="36"/>
  <c r="R654" i="36"/>
  <c r="P654" i="36"/>
  <c r="BI651" i="36"/>
  <c r="BH651" i="36"/>
  <c r="BG651" i="36"/>
  <c r="BF651" i="36"/>
  <c r="T651" i="36"/>
  <c r="R651" i="36"/>
  <c r="P651" i="36"/>
  <c r="BI649" i="36"/>
  <c r="BH649" i="36"/>
  <c r="BG649" i="36"/>
  <c r="BF649" i="36"/>
  <c r="T649" i="36"/>
  <c r="R649" i="36"/>
  <c r="P649" i="36"/>
  <c r="BI646" i="36"/>
  <c r="BH646" i="36"/>
  <c r="BG646" i="36"/>
  <c r="BF646" i="36"/>
  <c r="T646" i="36"/>
  <c r="R646" i="36"/>
  <c r="P646" i="36"/>
  <c r="BI643" i="36"/>
  <c r="BH643" i="36"/>
  <c r="BG643" i="36"/>
  <c r="BF643" i="36"/>
  <c r="T643" i="36"/>
  <c r="R643" i="36"/>
  <c r="P643" i="36"/>
  <c r="BI638" i="36"/>
  <c r="BH638" i="36"/>
  <c r="BG638" i="36"/>
  <c r="BF638" i="36"/>
  <c r="T638" i="36"/>
  <c r="R638" i="36"/>
  <c r="P638" i="36"/>
  <c r="BI635" i="36"/>
  <c r="BH635" i="36"/>
  <c r="BG635" i="36"/>
  <c r="BF635" i="36"/>
  <c r="T635" i="36"/>
  <c r="R635" i="36"/>
  <c r="P635" i="36"/>
  <c r="BI630" i="36"/>
  <c r="BH630" i="36"/>
  <c r="BG630" i="36"/>
  <c r="BF630" i="36"/>
  <c r="T630" i="36"/>
  <c r="R630" i="36"/>
  <c r="P630" i="36"/>
  <c r="BI626" i="36"/>
  <c r="BH626" i="36"/>
  <c r="BG626" i="36"/>
  <c r="BF626" i="36"/>
  <c r="T626" i="36"/>
  <c r="R626" i="36"/>
  <c r="P626" i="36"/>
  <c r="BI623" i="36"/>
  <c r="BH623" i="36"/>
  <c r="BG623" i="36"/>
  <c r="BF623" i="36"/>
  <c r="T623" i="36"/>
  <c r="R623" i="36"/>
  <c r="P623" i="36"/>
  <c r="BI621" i="36"/>
  <c r="BH621" i="36"/>
  <c r="BG621" i="36"/>
  <c r="BF621" i="36"/>
  <c r="T621" i="36"/>
  <c r="R621" i="36"/>
  <c r="P621" i="36"/>
  <c r="BI618" i="36"/>
  <c r="BH618" i="36"/>
  <c r="BG618" i="36"/>
  <c r="BF618" i="36"/>
  <c r="T618" i="36"/>
  <c r="R618" i="36"/>
  <c r="P618" i="36"/>
  <c r="BI615" i="36"/>
  <c r="BH615" i="36"/>
  <c r="BG615" i="36"/>
  <c r="BF615" i="36"/>
  <c r="T615" i="36"/>
  <c r="R615" i="36"/>
  <c r="P615" i="36"/>
  <c r="BI611" i="36"/>
  <c r="BH611" i="36"/>
  <c r="BG611" i="36"/>
  <c r="BF611" i="36"/>
  <c r="T611" i="36"/>
  <c r="R611" i="36"/>
  <c r="P611" i="36"/>
  <c r="BI607" i="36"/>
  <c r="BH607" i="36"/>
  <c r="BG607" i="36"/>
  <c r="BF607" i="36"/>
  <c r="T607" i="36"/>
  <c r="R607" i="36"/>
  <c r="P607" i="36"/>
  <c r="BI603" i="36"/>
  <c r="BH603" i="36"/>
  <c r="BG603" i="36"/>
  <c r="BF603" i="36"/>
  <c r="T603" i="36"/>
  <c r="R603" i="36"/>
  <c r="P603" i="36"/>
  <c r="BI598" i="36"/>
  <c r="BH598" i="36"/>
  <c r="BG598" i="36"/>
  <c r="BF598" i="36"/>
  <c r="T598" i="36"/>
  <c r="R598" i="36"/>
  <c r="P598" i="36"/>
  <c r="BI594" i="36"/>
  <c r="BH594" i="36"/>
  <c r="BG594" i="36"/>
  <c r="BF594" i="36"/>
  <c r="T594" i="36"/>
  <c r="R594" i="36"/>
  <c r="P594" i="36"/>
  <c r="BI589" i="36"/>
  <c r="BH589" i="36"/>
  <c r="BG589" i="36"/>
  <c r="BF589" i="36"/>
  <c r="T589" i="36"/>
  <c r="R589" i="36"/>
  <c r="P589" i="36"/>
  <c r="BI585" i="36"/>
  <c r="BH585" i="36"/>
  <c r="BG585" i="36"/>
  <c r="BF585" i="36"/>
  <c r="T585" i="36"/>
  <c r="R585" i="36"/>
  <c r="P585" i="36"/>
  <c r="BI580" i="36"/>
  <c r="BH580" i="36"/>
  <c r="BG580" i="36"/>
  <c r="BF580" i="36"/>
  <c r="T580" i="36"/>
  <c r="R580" i="36"/>
  <c r="P580" i="36"/>
  <c r="BI576" i="36"/>
  <c r="BH576" i="36"/>
  <c r="BG576" i="36"/>
  <c r="BF576" i="36"/>
  <c r="T576" i="36"/>
  <c r="R576" i="36"/>
  <c r="P576" i="36"/>
  <c r="BI572" i="36"/>
  <c r="BH572" i="36"/>
  <c r="BG572" i="36"/>
  <c r="BF572" i="36"/>
  <c r="T572" i="36"/>
  <c r="R572" i="36"/>
  <c r="P572" i="36"/>
  <c r="BI570" i="36"/>
  <c r="BH570" i="36"/>
  <c r="BG570" i="36"/>
  <c r="BF570" i="36"/>
  <c r="T570" i="36"/>
  <c r="R570" i="36"/>
  <c r="P570" i="36"/>
  <c r="BI565" i="36"/>
  <c r="BH565" i="36"/>
  <c r="BG565" i="36"/>
  <c r="BF565" i="36"/>
  <c r="T565" i="36"/>
  <c r="R565" i="36"/>
  <c r="P565" i="36"/>
  <c r="BI560" i="36"/>
  <c r="BH560" i="36"/>
  <c r="BG560" i="36"/>
  <c r="BF560" i="36"/>
  <c r="T560" i="36"/>
  <c r="R560" i="36"/>
  <c r="P560" i="36"/>
  <c r="BI555" i="36"/>
  <c r="BH555" i="36"/>
  <c r="BG555" i="36"/>
  <c r="BF555" i="36"/>
  <c r="T555" i="36"/>
  <c r="R555" i="36"/>
  <c r="P555" i="36"/>
  <c r="BI550" i="36"/>
  <c r="BH550" i="36"/>
  <c r="BG550" i="36"/>
  <c r="BF550" i="36"/>
  <c r="T550" i="36"/>
  <c r="R550" i="36"/>
  <c r="P550" i="36"/>
  <c r="BI545" i="36"/>
  <c r="BH545" i="36"/>
  <c r="BG545" i="36"/>
  <c r="BF545" i="36"/>
  <c r="T545" i="36"/>
  <c r="R545" i="36"/>
  <c r="P545" i="36"/>
  <c r="BI542" i="36"/>
  <c r="BH542" i="36"/>
  <c r="BG542" i="36"/>
  <c r="BF542" i="36"/>
  <c r="T542" i="36"/>
  <c r="R542" i="36"/>
  <c r="P542" i="36"/>
  <c r="BI539" i="36"/>
  <c r="BH539" i="36"/>
  <c r="BG539" i="36"/>
  <c r="BF539" i="36"/>
  <c r="T539" i="36"/>
  <c r="R539" i="36"/>
  <c r="P539" i="36"/>
  <c r="BI536" i="36"/>
  <c r="BH536" i="36"/>
  <c r="BG536" i="36"/>
  <c r="BF536" i="36"/>
  <c r="T536" i="36"/>
  <c r="R536" i="36"/>
  <c r="P536" i="36"/>
  <c r="BI531" i="36"/>
  <c r="BH531" i="36"/>
  <c r="BG531" i="36"/>
  <c r="BF531" i="36"/>
  <c r="T531" i="36"/>
  <c r="R531" i="36"/>
  <c r="P531" i="36"/>
  <c r="BI526" i="36"/>
  <c r="BH526" i="36"/>
  <c r="BG526" i="36"/>
  <c r="BF526" i="36"/>
  <c r="T526" i="36"/>
  <c r="R526" i="36"/>
  <c r="P526" i="36"/>
  <c r="BI522" i="36"/>
  <c r="BH522" i="36"/>
  <c r="BG522" i="36"/>
  <c r="BF522" i="36"/>
  <c r="T522" i="36"/>
  <c r="R522" i="36"/>
  <c r="P522" i="36"/>
  <c r="BI519" i="36"/>
  <c r="BH519" i="36"/>
  <c r="BG519" i="36"/>
  <c r="BF519" i="36"/>
  <c r="T519" i="36"/>
  <c r="R519" i="36"/>
  <c r="P519" i="36"/>
  <c r="BI516" i="36"/>
  <c r="BH516" i="36"/>
  <c r="BG516" i="36"/>
  <c r="BF516" i="36"/>
  <c r="T516" i="36"/>
  <c r="R516" i="36"/>
  <c r="P516" i="36"/>
  <c r="BI512" i="36"/>
  <c r="BH512" i="36"/>
  <c r="BG512" i="36"/>
  <c r="BF512" i="36"/>
  <c r="T512" i="36"/>
  <c r="R512" i="36"/>
  <c r="P512" i="36"/>
  <c r="BI509" i="36"/>
  <c r="BH509" i="36"/>
  <c r="BG509" i="36"/>
  <c r="BF509" i="36"/>
  <c r="T509" i="36"/>
  <c r="R509" i="36"/>
  <c r="P509" i="36"/>
  <c r="BI506" i="36"/>
  <c r="BH506" i="36"/>
  <c r="BG506" i="36"/>
  <c r="BF506" i="36"/>
  <c r="T506" i="36"/>
  <c r="R506" i="36"/>
  <c r="P506" i="36"/>
  <c r="BI501" i="36"/>
  <c r="BH501" i="36"/>
  <c r="BG501" i="36"/>
  <c r="BF501" i="36"/>
  <c r="T501" i="36"/>
  <c r="R501" i="36"/>
  <c r="P501" i="36"/>
  <c r="BI498" i="36"/>
  <c r="BH498" i="36"/>
  <c r="BG498" i="36"/>
  <c r="BF498" i="36"/>
  <c r="T498" i="36"/>
  <c r="R498" i="36"/>
  <c r="P498" i="36"/>
  <c r="BI493" i="36"/>
  <c r="BH493" i="36"/>
  <c r="BG493" i="36"/>
  <c r="BF493" i="36"/>
  <c r="T493" i="36"/>
  <c r="R493" i="36"/>
  <c r="P493" i="36"/>
  <c r="BI489" i="36"/>
  <c r="BH489" i="36"/>
  <c r="BG489" i="36"/>
  <c r="BF489" i="36"/>
  <c r="T489" i="36"/>
  <c r="R489" i="36"/>
  <c r="P489" i="36"/>
  <c r="BI486" i="36"/>
  <c r="BH486" i="36"/>
  <c r="BG486" i="36"/>
  <c r="BF486" i="36"/>
  <c r="T486" i="36"/>
  <c r="R486" i="36"/>
  <c r="P486" i="36"/>
  <c r="BI484" i="36"/>
  <c r="BH484" i="36"/>
  <c r="BG484" i="36"/>
  <c r="BF484" i="36"/>
  <c r="T484" i="36"/>
  <c r="R484" i="36"/>
  <c r="P484" i="36"/>
  <c r="BI481" i="36"/>
  <c r="BH481" i="36"/>
  <c r="BG481" i="36"/>
  <c r="BF481" i="36"/>
  <c r="T481" i="36"/>
  <c r="R481" i="36"/>
  <c r="P481" i="36"/>
  <c r="BI478" i="36"/>
  <c r="BH478" i="36"/>
  <c r="BG478" i="36"/>
  <c r="BF478" i="36"/>
  <c r="T478" i="36"/>
  <c r="R478" i="36"/>
  <c r="P478" i="36"/>
  <c r="BI474" i="36"/>
  <c r="BH474" i="36"/>
  <c r="BG474" i="36"/>
  <c r="BF474" i="36"/>
  <c r="T474" i="36"/>
  <c r="R474" i="36"/>
  <c r="P474" i="36"/>
  <c r="BI470" i="36"/>
  <c r="BH470" i="36"/>
  <c r="BG470" i="36"/>
  <c r="BF470" i="36"/>
  <c r="T470" i="36"/>
  <c r="R470" i="36"/>
  <c r="P470" i="36"/>
  <c r="BI466" i="36"/>
  <c r="BH466" i="36"/>
  <c r="BG466" i="36"/>
  <c r="BF466" i="36"/>
  <c r="T466" i="36"/>
  <c r="R466" i="36"/>
  <c r="P466" i="36"/>
  <c r="BI462" i="36"/>
  <c r="BH462" i="36"/>
  <c r="BG462" i="36"/>
  <c r="BF462" i="36"/>
  <c r="T462" i="36"/>
  <c r="R462" i="36"/>
  <c r="P462" i="36"/>
  <c r="BI457" i="36"/>
  <c r="BH457" i="36"/>
  <c r="BG457" i="36"/>
  <c r="BF457" i="36"/>
  <c r="T457" i="36"/>
  <c r="R457" i="36"/>
  <c r="P457" i="36"/>
  <c r="BI452" i="36"/>
  <c r="BH452" i="36"/>
  <c r="BG452" i="36"/>
  <c r="BF452" i="36"/>
  <c r="T452" i="36"/>
  <c r="R452" i="36"/>
  <c r="P452" i="36"/>
  <c r="BI448" i="36"/>
  <c r="BH448" i="36"/>
  <c r="BG448" i="36"/>
  <c r="BF448" i="36"/>
  <c r="T448" i="36"/>
  <c r="R448" i="36"/>
  <c r="P448" i="36"/>
  <c r="BI444" i="36"/>
  <c r="BH444" i="36"/>
  <c r="BG444" i="36"/>
  <c r="BF444" i="36"/>
  <c r="T444" i="36"/>
  <c r="R444" i="36"/>
  <c r="P444" i="36"/>
  <c r="BI442" i="36"/>
  <c r="BH442" i="36"/>
  <c r="BG442" i="36"/>
  <c r="BF442" i="36"/>
  <c r="T442" i="36"/>
  <c r="R442" i="36"/>
  <c r="P442" i="36"/>
  <c r="BI437" i="36"/>
  <c r="BH437" i="36"/>
  <c r="BG437" i="36"/>
  <c r="BF437" i="36"/>
  <c r="T437" i="36"/>
  <c r="R437" i="36"/>
  <c r="P437" i="36"/>
  <c r="BI432" i="36"/>
  <c r="BH432" i="36"/>
  <c r="BG432" i="36"/>
  <c r="BF432" i="36"/>
  <c r="T432" i="36"/>
  <c r="R432" i="36"/>
  <c r="P432" i="36"/>
  <c r="BI427" i="36"/>
  <c r="BH427" i="36"/>
  <c r="BG427" i="36"/>
  <c r="BF427" i="36"/>
  <c r="T427" i="36"/>
  <c r="R427" i="36"/>
  <c r="P427" i="36"/>
  <c r="BI422" i="36"/>
  <c r="BH422" i="36"/>
  <c r="BG422" i="36"/>
  <c r="BF422" i="36"/>
  <c r="T422" i="36"/>
  <c r="R422" i="36"/>
  <c r="P422" i="36"/>
  <c r="BI417" i="36"/>
  <c r="BH417" i="36"/>
  <c r="BG417" i="36"/>
  <c r="BF417" i="36"/>
  <c r="T417" i="36"/>
  <c r="R417" i="36"/>
  <c r="P417" i="36"/>
  <c r="BI414" i="36"/>
  <c r="BH414" i="36"/>
  <c r="BG414" i="36"/>
  <c r="BF414" i="36"/>
  <c r="T414" i="36"/>
  <c r="R414" i="36"/>
  <c r="P414" i="36"/>
  <c r="BI411" i="36"/>
  <c r="BH411" i="36"/>
  <c r="BG411" i="36"/>
  <c r="BF411" i="36"/>
  <c r="T411" i="36"/>
  <c r="R411" i="36"/>
  <c r="P411" i="36"/>
  <c r="BI408" i="36"/>
  <c r="BH408" i="36"/>
  <c r="BG408" i="36"/>
  <c r="BF408" i="36"/>
  <c r="T408" i="36"/>
  <c r="R408" i="36"/>
  <c r="P408" i="36"/>
  <c r="BI403" i="36"/>
  <c r="BH403" i="36"/>
  <c r="BG403" i="36"/>
  <c r="BF403" i="36"/>
  <c r="T403" i="36"/>
  <c r="R403" i="36"/>
  <c r="P403" i="36"/>
  <c r="BI398" i="36"/>
  <c r="BH398" i="36"/>
  <c r="BG398" i="36"/>
  <c r="BF398" i="36"/>
  <c r="T398" i="36"/>
  <c r="R398" i="36"/>
  <c r="P398" i="36"/>
  <c r="BI394" i="36"/>
  <c r="BH394" i="36"/>
  <c r="BG394" i="36"/>
  <c r="BF394" i="36"/>
  <c r="T394" i="36"/>
  <c r="R394" i="36"/>
  <c r="P394" i="36"/>
  <c r="BI391" i="36"/>
  <c r="BH391" i="36"/>
  <c r="BG391" i="36"/>
  <c r="BF391" i="36"/>
  <c r="T391" i="36"/>
  <c r="R391" i="36"/>
  <c r="P391" i="36"/>
  <c r="BI388" i="36"/>
  <c r="BH388" i="36"/>
  <c r="BG388" i="36"/>
  <c r="BF388" i="36"/>
  <c r="T388" i="36"/>
  <c r="R388" i="36"/>
  <c r="P388" i="36"/>
  <c r="BI385" i="36"/>
  <c r="BH385" i="36"/>
  <c r="BG385" i="36"/>
  <c r="BF385" i="36"/>
  <c r="T385" i="36"/>
  <c r="R385" i="36"/>
  <c r="P385" i="36"/>
  <c r="BI380" i="36"/>
  <c r="BH380" i="36"/>
  <c r="BG380" i="36"/>
  <c r="BF380" i="36"/>
  <c r="T380" i="36"/>
  <c r="R380" i="36"/>
  <c r="P380" i="36"/>
  <c r="BI377" i="36"/>
  <c r="BH377" i="36"/>
  <c r="BG377" i="36"/>
  <c r="BF377" i="36"/>
  <c r="T377" i="36"/>
  <c r="R377" i="36"/>
  <c r="P377" i="36"/>
  <c r="BI374" i="36"/>
  <c r="BH374" i="36"/>
  <c r="BG374" i="36"/>
  <c r="BF374" i="36"/>
  <c r="T374" i="36"/>
  <c r="R374" i="36"/>
  <c r="P374" i="36"/>
  <c r="BI371" i="36"/>
  <c r="BH371" i="36"/>
  <c r="BG371" i="36"/>
  <c r="BF371" i="36"/>
  <c r="T371" i="36"/>
  <c r="R371" i="36"/>
  <c r="P371" i="36"/>
  <c r="BI366" i="36"/>
  <c r="BH366" i="36"/>
  <c r="BG366" i="36"/>
  <c r="BF366" i="36"/>
  <c r="T366" i="36"/>
  <c r="R366" i="36"/>
  <c r="P366" i="36"/>
  <c r="BI361" i="36"/>
  <c r="BH361" i="36"/>
  <c r="BG361" i="36"/>
  <c r="BF361" i="36"/>
  <c r="T361" i="36"/>
  <c r="R361" i="36"/>
  <c r="P361" i="36"/>
  <c r="BI356" i="36"/>
  <c r="BH356" i="36"/>
  <c r="BG356" i="36"/>
  <c r="BF356" i="36"/>
  <c r="T356" i="36"/>
  <c r="R356" i="36"/>
  <c r="P356" i="36"/>
  <c r="BI351" i="36"/>
  <c r="BH351" i="36"/>
  <c r="BG351" i="36"/>
  <c r="BF351" i="36"/>
  <c r="T351" i="36"/>
  <c r="R351" i="36"/>
  <c r="P351" i="36"/>
  <c r="BI348" i="36"/>
  <c r="BH348" i="36"/>
  <c r="BG348" i="36"/>
  <c r="BF348" i="36"/>
  <c r="T348" i="36"/>
  <c r="R348" i="36"/>
  <c r="P348" i="36"/>
  <c r="BI345" i="36"/>
  <c r="BH345" i="36"/>
  <c r="BG345" i="36"/>
  <c r="BF345" i="36"/>
  <c r="T345" i="36"/>
  <c r="R345" i="36"/>
  <c r="P345" i="36"/>
  <c r="BI341" i="36"/>
  <c r="BH341" i="36"/>
  <c r="BG341" i="36"/>
  <c r="BF341" i="36"/>
  <c r="T341" i="36"/>
  <c r="R341" i="36"/>
  <c r="P341" i="36"/>
  <c r="BI338" i="36"/>
  <c r="BH338" i="36"/>
  <c r="BG338" i="36"/>
  <c r="BF338" i="36"/>
  <c r="T338" i="36"/>
  <c r="R338" i="36"/>
  <c r="P338" i="36"/>
  <c r="BI336" i="36"/>
  <c r="BH336" i="36"/>
  <c r="BG336" i="36"/>
  <c r="BF336" i="36"/>
  <c r="T336" i="36"/>
  <c r="R336" i="36"/>
  <c r="P336" i="36"/>
  <c r="BI332" i="36"/>
  <c r="BH332" i="36"/>
  <c r="BG332" i="36"/>
  <c r="BF332" i="36"/>
  <c r="T332" i="36"/>
  <c r="R332" i="36"/>
  <c r="P332" i="36"/>
  <c r="BI329" i="36"/>
  <c r="BH329" i="36"/>
  <c r="BG329" i="36"/>
  <c r="BF329" i="36"/>
  <c r="T329" i="36"/>
  <c r="R329" i="36"/>
  <c r="P329" i="36"/>
  <c r="BI326" i="36"/>
  <c r="BH326" i="36"/>
  <c r="BG326" i="36"/>
  <c r="BF326" i="36"/>
  <c r="T326" i="36"/>
  <c r="R326" i="36"/>
  <c r="P326" i="36"/>
  <c r="BI321" i="36"/>
  <c r="BH321" i="36"/>
  <c r="BG321" i="36"/>
  <c r="BF321" i="36"/>
  <c r="T321" i="36"/>
  <c r="R321" i="36"/>
  <c r="P321" i="36"/>
  <c r="BI318" i="36"/>
  <c r="BH318" i="36"/>
  <c r="BG318" i="36"/>
  <c r="BF318" i="36"/>
  <c r="T318" i="36"/>
  <c r="R318" i="36"/>
  <c r="P318" i="36"/>
  <c r="BI313" i="36"/>
  <c r="BH313" i="36"/>
  <c r="BG313" i="36"/>
  <c r="BF313" i="36"/>
  <c r="T313" i="36"/>
  <c r="R313" i="36"/>
  <c r="P313" i="36"/>
  <c r="BI308" i="36"/>
  <c r="BH308" i="36"/>
  <c r="BG308" i="36"/>
  <c r="BF308" i="36"/>
  <c r="T308" i="36"/>
  <c r="R308" i="36"/>
  <c r="P308" i="36"/>
  <c r="BI303" i="36"/>
  <c r="BH303" i="36"/>
  <c r="BG303" i="36"/>
  <c r="BF303" i="36"/>
  <c r="T303" i="36"/>
  <c r="R303" i="36"/>
  <c r="P303" i="36"/>
  <c r="BI298" i="36"/>
  <c r="BH298" i="36"/>
  <c r="BG298" i="36"/>
  <c r="BF298" i="36"/>
  <c r="T298" i="36"/>
  <c r="R298" i="36"/>
  <c r="P298" i="36"/>
  <c r="BI295" i="36"/>
  <c r="BH295" i="36"/>
  <c r="BG295" i="36"/>
  <c r="BF295" i="36"/>
  <c r="T295" i="36"/>
  <c r="R295" i="36"/>
  <c r="P295" i="36"/>
  <c r="BI290" i="36"/>
  <c r="BH290" i="36"/>
  <c r="BG290" i="36"/>
  <c r="BF290" i="36"/>
  <c r="T290" i="36"/>
  <c r="R290" i="36"/>
  <c r="P290" i="36"/>
  <c r="BI287" i="36"/>
  <c r="BH287" i="36"/>
  <c r="BG287" i="36"/>
  <c r="BF287" i="36"/>
  <c r="T287" i="36"/>
  <c r="R287" i="36"/>
  <c r="P287" i="36"/>
  <c r="BI284" i="36"/>
  <c r="BH284" i="36"/>
  <c r="BG284" i="36"/>
  <c r="BF284" i="36"/>
  <c r="T284" i="36"/>
  <c r="R284" i="36"/>
  <c r="P284" i="36"/>
  <c r="BI281" i="36"/>
  <c r="BH281" i="36"/>
  <c r="BG281" i="36"/>
  <c r="BF281" i="36"/>
  <c r="T281" i="36"/>
  <c r="R281" i="36"/>
  <c r="P281" i="36"/>
  <c r="BI277" i="36"/>
  <c r="BH277" i="36"/>
  <c r="BG277" i="36"/>
  <c r="BF277" i="36"/>
  <c r="T277" i="36"/>
  <c r="T276" i="36" s="1"/>
  <c r="R277" i="36"/>
  <c r="R276" i="36" s="1"/>
  <c r="P277" i="36"/>
  <c r="P276" i="36" s="1"/>
  <c r="BI273" i="36"/>
  <c r="BH273" i="36"/>
  <c r="BG273" i="36"/>
  <c r="BF273" i="36"/>
  <c r="T273" i="36"/>
  <c r="R273" i="36"/>
  <c r="P273" i="36"/>
  <c r="BI270" i="36"/>
  <c r="BH270" i="36"/>
  <c r="BG270" i="36"/>
  <c r="BF270" i="36"/>
  <c r="T270" i="36"/>
  <c r="R270" i="36"/>
  <c r="P270" i="36"/>
  <c r="BI267" i="36"/>
  <c r="BH267" i="36"/>
  <c r="BG267" i="36"/>
  <c r="BF267" i="36"/>
  <c r="T267" i="36"/>
  <c r="R267" i="36"/>
  <c r="P267" i="36"/>
  <c r="BI264" i="36"/>
  <c r="BH264" i="36"/>
  <c r="BG264" i="36"/>
  <c r="BF264" i="36"/>
  <c r="T264" i="36"/>
  <c r="R264" i="36"/>
  <c r="P264" i="36"/>
  <c r="BI259" i="36"/>
  <c r="BH259" i="36"/>
  <c r="BG259" i="36"/>
  <c r="BF259" i="36"/>
  <c r="T259" i="36"/>
  <c r="R259" i="36"/>
  <c r="P259" i="36"/>
  <c r="BI253" i="36"/>
  <c r="BH253" i="36"/>
  <c r="BG253" i="36"/>
  <c r="BF253" i="36"/>
  <c r="T253" i="36"/>
  <c r="R253" i="36"/>
  <c r="P253" i="36"/>
  <c r="BI248" i="36"/>
  <c r="BH248" i="36"/>
  <c r="BG248" i="36"/>
  <c r="BF248" i="36"/>
  <c r="T248" i="36"/>
  <c r="R248" i="36"/>
  <c r="P248" i="36"/>
  <c r="BI243" i="36"/>
  <c r="BH243" i="36"/>
  <c r="BG243" i="36"/>
  <c r="BF243" i="36"/>
  <c r="T243" i="36"/>
  <c r="R243" i="36"/>
  <c r="P243" i="36"/>
  <c r="BI238" i="36"/>
  <c r="BH238" i="36"/>
  <c r="BG238" i="36"/>
  <c r="BF238" i="36"/>
  <c r="T238" i="36"/>
  <c r="R238" i="36"/>
  <c r="P238" i="36"/>
  <c r="BI233" i="36"/>
  <c r="BH233" i="36"/>
  <c r="BG233" i="36"/>
  <c r="BF233" i="36"/>
  <c r="T233" i="36"/>
  <c r="R233" i="36"/>
  <c r="P233" i="36"/>
  <c r="BI228" i="36"/>
  <c r="BH228" i="36"/>
  <c r="BG228" i="36"/>
  <c r="BF228" i="36"/>
  <c r="T228" i="36"/>
  <c r="R228" i="36"/>
  <c r="P228" i="36"/>
  <c r="BI223" i="36"/>
  <c r="BH223" i="36"/>
  <c r="BG223" i="36"/>
  <c r="BF223" i="36"/>
  <c r="T223" i="36"/>
  <c r="R223" i="36"/>
  <c r="P223" i="36"/>
  <c r="BI218" i="36"/>
  <c r="BH218" i="36"/>
  <c r="BG218" i="36"/>
  <c r="BF218" i="36"/>
  <c r="T218" i="36"/>
  <c r="R218" i="36"/>
  <c r="P218" i="36"/>
  <c r="BI213" i="36"/>
  <c r="BH213" i="36"/>
  <c r="BG213" i="36"/>
  <c r="BF213" i="36"/>
  <c r="T213" i="36"/>
  <c r="R213" i="36"/>
  <c r="P213" i="36"/>
  <c r="BI208" i="36"/>
  <c r="BH208" i="36"/>
  <c r="BG208" i="36"/>
  <c r="BF208" i="36"/>
  <c r="T208" i="36"/>
  <c r="R208" i="36"/>
  <c r="P208" i="36"/>
  <c r="BI205" i="36"/>
  <c r="BH205" i="36"/>
  <c r="BG205" i="36"/>
  <c r="BF205" i="36"/>
  <c r="T205" i="36"/>
  <c r="R205" i="36"/>
  <c r="P205" i="36"/>
  <c r="BI202" i="36"/>
  <c r="BH202" i="36"/>
  <c r="BG202" i="36"/>
  <c r="BF202" i="36"/>
  <c r="T202" i="36"/>
  <c r="R202" i="36"/>
  <c r="P202" i="36"/>
  <c r="BI199" i="36"/>
  <c r="BH199" i="36"/>
  <c r="BG199" i="36"/>
  <c r="BF199" i="36"/>
  <c r="T199" i="36"/>
  <c r="R199" i="36"/>
  <c r="P199" i="36"/>
  <c r="BI196" i="36"/>
  <c r="BH196" i="36"/>
  <c r="BG196" i="36"/>
  <c r="BF196" i="36"/>
  <c r="T196" i="36"/>
  <c r="R196" i="36"/>
  <c r="P196" i="36"/>
  <c r="BI193" i="36"/>
  <c r="BH193" i="36"/>
  <c r="BG193" i="36"/>
  <c r="BF193" i="36"/>
  <c r="T193" i="36"/>
  <c r="R193" i="36"/>
  <c r="P193" i="36"/>
  <c r="BI190" i="36"/>
  <c r="BH190" i="36"/>
  <c r="BG190" i="36"/>
  <c r="BF190" i="36"/>
  <c r="T190" i="36"/>
  <c r="R190" i="36"/>
  <c r="P190" i="36"/>
  <c r="BI187" i="36"/>
  <c r="BH187" i="36"/>
  <c r="BG187" i="36"/>
  <c r="BF187" i="36"/>
  <c r="T187" i="36"/>
  <c r="R187" i="36"/>
  <c r="P187" i="36"/>
  <c r="BI184" i="36"/>
  <c r="BH184" i="36"/>
  <c r="BG184" i="36"/>
  <c r="BF184" i="36"/>
  <c r="T184" i="36"/>
  <c r="R184" i="36"/>
  <c r="P184" i="36"/>
  <c r="BI181" i="36"/>
  <c r="BH181" i="36"/>
  <c r="BG181" i="36"/>
  <c r="BF181" i="36"/>
  <c r="T181" i="36"/>
  <c r="R181" i="36"/>
  <c r="P181" i="36"/>
  <c r="BI176" i="36"/>
  <c r="BH176" i="36"/>
  <c r="BG176" i="36"/>
  <c r="BF176" i="36"/>
  <c r="T176" i="36"/>
  <c r="R176" i="36"/>
  <c r="P176" i="36"/>
  <c r="BI171" i="36"/>
  <c r="BH171" i="36"/>
  <c r="BG171" i="36"/>
  <c r="BF171" i="36"/>
  <c r="T171" i="36"/>
  <c r="R171" i="36"/>
  <c r="P171" i="36"/>
  <c r="BI166" i="36"/>
  <c r="BH166" i="36"/>
  <c r="BG166" i="36"/>
  <c r="BF166" i="36"/>
  <c r="T166" i="36"/>
  <c r="R166" i="36"/>
  <c r="P166" i="36"/>
  <c r="BI162" i="36"/>
  <c r="BH162" i="36"/>
  <c r="BG162" i="36"/>
  <c r="BF162" i="36"/>
  <c r="T162" i="36"/>
  <c r="R162" i="36"/>
  <c r="P162" i="36"/>
  <c r="BI159" i="36"/>
  <c r="BH159" i="36"/>
  <c r="BG159" i="36"/>
  <c r="BF159" i="36"/>
  <c r="T159" i="36"/>
  <c r="R159" i="36"/>
  <c r="P159" i="36"/>
  <c r="BI156" i="36"/>
  <c r="BH156" i="36"/>
  <c r="BG156" i="36"/>
  <c r="BF156" i="36"/>
  <c r="T156" i="36"/>
  <c r="R156" i="36"/>
  <c r="P156" i="36"/>
  <c r="BI151" i="36"/>
  <c r="BH151" i="36"/>
  <c r="BG151" i="36"/>
  <c r="BF151" i="36"/>
  <c r="T151" i="36"/>
  <c r="R151" i="36"/>
  <c r="P151" i="36"/>
  <c r="BI146" i="36"/>
  <c r="BH146" i="36"/>
  <c r="BG146" i="36"/>
  <c r="BF146" i="36"/>
  <c r="T146" i="36"/>
  <c r="R146" i="36"/>
  <c r="P146" i="36"/>
  <c r="BI141" i="36"/>
  <c r="BH141" i="36"/>
  <c r="BG141" i="36"/>
  <c r="BF141" i="36"/>
  <c r="T141" i="36"/>
  <c r="R141" i="36"/>
  <c r="P141" i="36"/>
  <c r="BI136" i="36"/>
  <c r="BH136" i="36"/>
  <c r="BG136" i="36"/>
  <c r="BF136" i="36"/>
  <c r="T136" i="36"/>
  <c r="R136" i="36"/>
  <c r="P136" i="36"/>
  <c r="BI131" i="36"/>
  <c r="BH131" i="36"/>
  <c r="BG131" i="36"/>
  <c r="BF131" i="36"/>
  <c r="T131" i="36"/>
  <c r="R131" i="36"/>
  <c r="P131" i="36"/>
  <c r="BI128" i="36"/>
  <c r="BH128" i="36"/>
  <c r="BG128" i="36"/>
  <c r="BF128" i="36"/>
  <c r="T128" i="36"/>
  <c r="R128" i="36"/>
  <c r="P128" i="36"/>
  <c r="BI125" i="36"/>
  <c r="BH125" i="36"/>
  <c r="BG125" i="36"/>
  <c r="BF125" i="36"/>
  <c r="T125" i="36"/>
  <c r="R125" i="36"/>
  <c r="P125" i="36"/>
  <c r="BI122" i="36"/>
  <c r="BH122" i="36"/>
  <c r="BG122" i="36"/>
  <c r="BF122" i="36"/>
  <c r="T122" i="36"/>
  <c r="R122" i="36"/>
  <c r="P122" i="36"/>
  <c r="BI117" i="36"/>
  <c r="BH117" i="36"/>
  <c r="BG117" i="36"/>
  <c r="BF117" i="36"/>
  <c r="T117" i="36"/>
  <c r="R117" i="36"/>
  <c r="P117" i="36"/>
  <c r="BI112" i="36"/>
  <c r="BH112" i="36"/>
  <c r="BG112" i="36"/>
  <c r="BF112" i="36"/>
  <c r="T112" i="36"/>
  <c r="R112" i="36"/>
  <c r="P112" i="36"/>
  <c r="BI107" i="36"/>
  <c r="BH107" i="36"/>
  <c r="BG107" i="36"/>
  <c r="BF107" i="36"/>
  <c r="T107" i="36"/>
  <c r="R107" i="36"/>
  <c r="P107" i="36"/>
  <c r="BI102" i="36"/>
  <c r="BH102" i="36"/>
  <c r="BG102" i="36"/>
  <c r="BF102" i="36"/>
  <c r="T102" i="36"/>
  <c r="R102" i="36"/>
  <c r="P102" i="36"/>
  <c r="BI97" i="36"/>
  <c r="BH97" i="36"/>
  <c r="BG97" i="36"/>
  <c r="BF97" i="36"/>
  <c r="T97" i="36"/>
  <c r="R97" i="36"/>
  <c r="P97" i="36"/>
  <c r="BI94" i="36"/>
  <c r="BH94" i="36"/>
  <c r="BG94" i="36"/>
  <c r="BF94" i="36"/>
  <c r="T94" i="36"/>
  <c r="R94" i="36"/>
  <c r="P94" i="36"/>
  <c r="BI89" i="36"/>
  <c r="BH89" i="36"/>
  <c r="BG89" i="36"/>
  <c r="BF89" i="36"/>
  <c r="T89" i="36"/>
  <c r="R89" i="36"/>
  <c r="P89" i="36"/>
  <c r="F81" i="36"/>
  <c r="E79" i="36"/>
  <c r="F52" i="36"/>
  <c r="E50" i="36"/>
  <c r="J24" i="36"/>
  <c r="E24" i="36"/>
  <c r="J84" i="36"/>
  <c r="J23" i="36"/>
  <c r="J21" i="36"/>
  <c r="E21" i="36"/>
  <c r="J54" i="36"/>
  <c r="J20" i="36"/>
  <c r="J18" i="36"/>
  <c r="E18" i="36"/>
  <c r="F55" i="36" s="1"/>
  <c r="J17" i="36"/>
  <c r="J15" i="36"/>
  <c r="E15" i="36"/>
  <c r="F54" i="36" s="1"/>
  <c r="J14" i="36"/>
  <c r="J12" i="36"/>
  <c r="J81" i="36" s="1"/>
  <c r="E7" i="36"/>
  <c r="E48" i="36" s="1"/>
  <c r="J37" i="35"/>
  <c r="J36" i="35"/>
  <c r="AY88" i="1"/>
  <c r="J35" i="35"/>
  <c r="AX88" i="1"/>
  <c r="BI308" i="35"/>
  <c r="BH308" i="35"/>
  <c r="BG308" i="35"/>
  <c r="BF308" i="35"/>
  <c r="T308" i="35"/>
  <c r="R308" i="35"/>
  <c r="P308" i="35"/>
  <c r="BI303" i="35"/>
  <c r="BH303" i="35"/>
  <c r="BG303" i="35"/>
  <c r="BF303" i="35"/>
  <c r="T303" i="35"/>
  <c r="R303" i="35"/>
  <c r="P303" i="35"/>
  <c r="BI298" i="35"/>
  <c r="BH298" i="35"/>
  <c r="BG298" i="35"/>
  <c r="BF298" i="35"/>
  <c r="T298" i="35"/>
  <c r="R298" i="35"/>
  <c r="P298" i="35"/>
  <c r="BI294" i="35"/>
  <c r="BH294" i="35"/>
  <c r="BG294" i="35"/>
  <c r="BF294" i="35"/>
  <c r="T294" i="35"/>
  <c r="R294" i="35"/>
  <c r="P294" i="35"/>
  <c r="BI290" i="35"/>
  <c r="BH290" i="35"/>
  <c r="BG290" i="35"/>
  <c r="BF290" i="35"/>
  <c r="T290" i="35"/>
  <c r="R290" i="35"/>
  <c r="P290" i="35"/>
  <c r="BI285" i="35"/>
  <c r="BH285" i="35"/>
  <c r="BG285" i="35"/>
  <c r="BF285" i="35"/>
  <c r="T285" i="35"/>
  <c r="R285" i="35"/>
  <c r="P285" i="35"/>
  <c r="BI280" i="35"/>
  <c r="BH280" i="35"/>
  <c r="BG280" i="35"/>
  <c r="BF280" i="35"/>
  <c r="T280" i="35"/>
  <c r="R280" i="35"/>
  <c r="P280" i="35"/>
  <c r="BI277" i="35"/>
  <c r="BH277" i="35"/>
  <c r="BG277" i="35"/>
  <c r="BF277" i="35"/>
  <c r="T277" i="35"/>
  <c r="R277" i="35"/>
  <c r="P277" i="35"/>
  <c r="BI272" i="35"/>
  <c r="BH272" i="35"/>
  <c r="BG272" i="35"/>
  <c r="BF272" i="35"/>
  <c r="T272" i="35"/>
  <c r="R272" i="35"/>
  <c r="P272" i="35"/>
  <c r="BI269" i="35"/>
  <c r="BH269" i="35"/>
  <c r="BG269" i="35"/>
  <c r="BF269" i="35"/>
  <c r="T269" i="35"/>
  <c r="R269" i="35"/>
  <c r="P269" i="35"/>
  <c r="BI266" i="35"/>
  <c r="BH266" i="35"/>
  <c r="BG266" i="35"/>
  <c r="BF266" i="35"/>
  <c r="T266" i="35"/>
  <c r="R266" i="35"/>
  <c r="P266" i="35"/>
  <c r="BI263" i="35"/>
  <c r="BH263" i="35"/>
  <c r="BG263" i="35"/>
  <c r="BF263" i="35"/>
  <c r="T263" i="35"/>
  <c r="R263" i="35"/>
  <c r="P263" i="35"/>
  <c r="BI259" i="35"/>
  <c r="BH259" i="35"/>
  <c r="BG259" i="35"/>
  <c r="BF259" i="35"/>
  <c r="T259" i="35"/>
  <c r="R259" i="35"/>
  <c r="P259" i="35"/>
  <c r="BI254" i="35"/>
  <c r="BH254" i="35"/>
  <c r="BG254" i="35"/>
  <c r="BF254" i="35"/>
  <c r="T254" i="35"/>
  <c r="R254" i="35"/>
  <c r="P254" i="35"/>
  <c r="BI248" i="35"/>
  <c r="BH248" i="35"/>
  <c r="BG248" i="35"/>
  <c r="BF248" i="35"/>
  <c r="T248" i="35"/>
  <c r="R248" i="35"/>
  <c r="P248" i="35"/>
  <c r="BI243" i="35"/>
  <c r="BH243" i="35"/>
  <c r="BG243" i="35"/>
  <c r="BF243" i="35"/>
  <c r="T243" i="35"/>
  <c r="R243" i="35"/>
  <c r="P243" i="35"/>
  <c r="BI240" i="35"/>
  <c r="BH240" i="35"/>
  <c r="BG240" i="35"/>
  <c r="BF240" i="35"/>
  <c r="T240" i="35"/>
  <c r="R240" i="35"/>
  <c r="P240" i="35"/>
  <c r="BI237" i="35"/>
  <c r="BH237" i="35"/>
  <c r="BG237" i="35"/>
  <c r="BF237" i="35"/>
  <c r="T237" i="35"/>
  <c r="R237" i="35"/>
  <c r="P237" i="35"/>
  <c r="BI235" i="35"/>
  <c r="BH235" i="35"/>
  <c r="BG235" i="35"/>
  <c r="BF235" i="35"/>
  <c r="T235" i="35"/>
  <c r="R235" i="35"/>
  <c r="P235" i="35"/>
  <c r="BI230" i="35"/>
  <c r="BH230" i="35"/>
  <c r="BG230" i="35"/>
  <c r="BF230" i="35"/>
  <c r="T230" i="35"/>
  <c r="R230" i="35"/>
  <c r="P230" i="35"/>
  <c r="BI225" i="35"/>
  <c r="BH225" i="35"/>
  <c r="BG225" i="35"/>
  <c r="BF225" i="35"/>
  <c r="T225" i="35"/>
  <c r="R225" i="35"/>
  <c r="P225" i="35"/>
  <c r="BI220" i="35"/>
  <c r="BH220" i="35"/>
  <c r="BG220" i="35"/>
  <c r="BF220" i="35"/>
  <c r="T220" i="35"/>
  <c r="R220" i="35"/>
  <c r="P220" i="35"/>
  <c r="BI215" i="35"/>
  <c r="BH215" i="35"/>
  <c r="BG215" i="35"/>
  <c r="BF215" i="35"/>
  <c r="T215" i="35"/>
  <c r="R215" i="35"/>
  <c r="P215" i="35"/>
  <c r="BI210" i="35"/>
  <c r="BH210" i="35"/>
  <c r="BG210" i="35"/>
  <c r="BF210" i="35"/>
  <c r="T210" i="35"/>
  <c r="R210" i="35"/>
  <c r="P210" i="35"/>
  <c r="BI207" i="35"/>
  <c r="BH207" i="35"/>
  <c r="BG207" i="35"/>
  <c r="BF207" i="35"/>
  <c r="T207" i="35"/>
  <c r="R207" i="35"/>
  <c r="P207" i="35"/>
  <c r="BI204" i="35"/>
  <c r="BH204" i="35"/>
  <c r="BG204" i="35"/>
  <c r="BF204" i="35"/>
  <c r="T204" i="35"/>
  <c r="R204" i="35"/>
  <c r="P204" i="35"/>
  <c r="BI201" i="35"/>
  <c r="BH201" i="35"/>
  <c r="BG201" i="35"/>
  <c r="BF201" i="35"/>
  <c r="T201" i="35"/>
  <c r="R201" i="35"/>
  <c r="P201" i="35"/>
  <c r="BI198" i="35"/>
  <c r="BH198" i="35"/>
  <c r="BG198" i="35"/>
  <c r="BF198" i="35"/>
  <c r="T198" i="35"/>
  <c r="R198" i="35"/>
  <c r="P198" i="35"/>
  <c r="BI193" i="35"/>
  <c r="BH193" i="35"/>
  <c r="BG193" i="35"/>
  <c r="BF193" i="35"/>
  <c r="T193" i="35"/>
  <c r="R193" i="35"/>
  <c r="P193" i="35"/>
  <c r="BI190" i="35"/>
  <c r="BH190" i="35"/>
  <c r="BG190" i="35"/>
  <c r="BF190" i="35"/>
  <c r="T190" i="35"/>
  <c r="R190" i="35"/>
  <c r="P190" i="35"/>
  <c r="BI187" i="35"/>
  <c r="BH187" i="35"/>
  <c r="BG187" i="35"/>
  <c r="BF187" i="35"/>
  <c r="T187" i="35"/>
  <c r="R187" i="35"/>
  <c r="P187" i="35"/>
  <c r="BI184" i="35"/>
  <c r="BH184" i="35"/>
  <c r="BG184" i="35"/>
  <c r="BF184" i="35"/>
  <c r="T184" i="35"/>
  <c r="R184" i="35"/>
  <c r="P184" i="35"/>
  <c r="BI181" i="35"/>
  <c r="BH181" i="35"/>
  <c r="BG181" i="35"/>
  <c r="BF181" i="35"/>
  <c r="T181" i="35"/>
  <c r="R181" i="35"/>
  <c r="P181" i="35"/>
  <c r="BI176" i="35"/>
  <c r="BH176" i="35"/>
  <c r="BG176" i="35"/>
  <c r="BF176" i="35"/>
  <c r="T176" i="35"/>
  <c r="R176" i="35"/>
  <c r="P176" i="35"/>
  <c r="BI171" i="35"/>
  <c r="BH171" i="35"/>
  <c r="BG171" i="35"/>
  <c r="BF171" i="35"/>
  <c r="T171" i="35"/>
  <c r="R171" i="35"/>
  <c r="P171" i="35"/>
  <c r="BI168" i="35"/>
  <c r="BH168" i="35"/>
  <c r="BG168" i="35"/>
  <c r="BF168" i="35"/>
  <c r="T168" i="35"/>
  <c r="R168" i="35"/>
  <c r="P168" i="35"/>
  <c r="BI163" i="35"/>
  <c r="BH163" i="35"/>
  <c r="BG163" i="35"/>
  <c r="BF163" i="35"/>
  <c r="T163" i="35"/>
  <c r="R163" i="35"/>
  <c r="P163" i="35"/>
  <c r="BI158" i="35"/>
  <c r="BH158" i="35"/>
  <c r="BG158" i="35"/>
  <c r="BF158" i="35"/>
  <c r="T158" i="35"/>
  <c r="R158" i="35"/>
  <c r="P158" i="35"/>
  <c r="BI153" i="35"/>
  <c r="BH153" i="35"/>
  <c r="BG153" i="35"/>
  <c r="BF153" i="35"/>
  <c r="T153" i="35"/>
  <c r="R153" i="35"/>
  <c r="P153" i="35"/>
  <c r="BI149" i="35"/>
  <c r="BH149" i="35"/>
  <c r="BG149" i="35"/>
  <c r="BF149" i="35"/>
  <c r="T149" i="35"/>
  <c r="R149" i="35"/>
  <c r="P149" i="35"/>
  <c r="BI146" i="35"/>
  <c r="BH146" i="35"/>
  <c r="BG146" i="35"/>
  <c r="BF146" i="35"/>
  <c r="T146" i="35"/>
  <c r="R146" i="35"/>
  <c r="P146" i="35"/>
  <c r="BI143" i="35"/>
  <c r="BH143" i="35"/>
  <c r="BG143" i="35"/>
  <c r="BF143" i="35"/>
  <c r="T143" i="35"/>
  <c r="R143" i="35"/>
  <c r="P143" i="35"/>
  <c r="BI140" i="35"/>
  <c r="BH140" i="35"/>
  <c r="BG140" i="35"/>
  <c r="BF140" i="35"/>
  <c r="T140" i="35"/>
  <c r="R140" i="35"/>
  <c r="P140" i="35"/>
  <c r="BI135" i="35"/>
  <c r="BH135" i="35"/>
  <c r="BG135" i="35"/>
  <c r="BF135" i="35"/>
  <c r="T135" i="35"/>
  <c r="R135" i="35"/>
  <c r="P135" i="35"/>
  <c r="BI130" i="35"/>
  <c r="BH130" i="35"/>
  <c r="BG130" i="35"/>
  <c r="BF130" i="35"/>
  <c r="T130" i="35"/>
  <c r="R130" i="35"/>
  <c r="P130" i="35"/>
  <c r="BI125" i="35"/>
  <c r="BH125" i="35"/>
  <c r="BG125" i="35"/>
  <c r="BF125" i="35"/>
  <c r="T125" i="35"/>
  <c r="R125" i="35"/>
  <c r="P125" i="35"/>
  <c r="BI122" i="35"/>
  <c r="BH122" i="35"/>
  <c r="BG122" i="35"/>
  <c r="BF122" i="35"/>
  <c r="T122" i="35"/>
  <c r="R122" i="35"/>
  <c r="P122" i="35"/>
  <c r="BI119" i="35"/>
  <c r="BH119" i="35"/>
  <c r="BG119" i="35"/>
  <c r="BF119" i="35"/>
  <c r="T119" i="35"/>
  <c r="R119" i="35"/>
  <c r="P119" i="35"/>
  <c r="BI116" i="35"/>
  <c r="BH116" i="35"/>
  <c r="BG116" i="35"/>
  <c r="BF116" i="35"/>
  <c r="T116" i="35"/>
  <c r="R116" i="35"/>
  <c r="P116" i="35"/>
  <c r="BI111" i="35"/>
  <c r="BH111" i="35"/>
  <c r="BG111" i="35"/>
  <c r="BF111" i="35"/>
  <c r="T111" i="35"/>
  <c r="R111" i="35"/>
  <c r="P111" i="35"/>
  <c r="BI108" i="35"/>
  <c r="BH108" i="35"/>
  <c r="BG108" i="35"/>
  <c r="BF108" i="35"/>
  <c r="T108" i="35"/>
  <c r="R108" i="35"/>
  <c r="P108" i="35"/>
  <c r="BI105" i="35"/>
  <c r="BH105" i="35"/>
  <c r="BG105" i="35"/>
  <c r="BF105" i="35"/>
  <c r="T105" i="35"/>
  <c r="R105" i="35"/>
  <c r="P105" i="35"/>
  <c r="BI100" i="35"/>
  <c r="BH100" i="35"/>
  <c r="BG100" i="35"/>
  <c r="BF100" i="35"/>
  <c r="T100" i="35"/>
  <c r="R100" i="35"/>
  <c r="P100" i="35"/>
  <c r="BI95" i="35"/>
  <c r="BH95" i="35"/>
  <c r="BG95" i="35"/>
  <c r="BF95" i="35"/>
  <c r="T95" i="35"/>
  <c r="R95" i="35"/>
  <c r="P95" i="35"/>
  <c r="BI90" i="35"/>
  <c r="BH90" i="35"/>
  <c r="BG90" i="35"/>
  <c r="BF90" i="35"/>
  <c r="T90" i="35"/>
  <c r="R90" i="35"/>
  <c r="P90" i="35"/>
  <c r="BI85" i="35"/>
  <c r="BH85" i="35"/>
  <c r="BG85" i="35"/>
  <c r="BF85" i="35"/>
  <c r="T85" i="35"/>
  <c r="R85" i="35"/>
  <c r="P85" i="35"/>
  <c r="F77" i="35"/>
  <c r="E75" i="35"/>
  <c r="F52" i="35"/>
  <c r="E50" i="35"/>
  <c r="J24" i="35"/>
  <c r="E24" i="35"/>
  <c r="J80" i="35" s="1"/>
  <c r="J23" i="35"/>
  <c r="J21" i="35"/>
  <c r="E21" i="35"/>
  <c r="J79" i="35" s="1"/>
  <c r="J20" i="35"/>
  <c r="J18" i="35"/>
  <c r="E18" i="35"/>
  <c r="F55" i="35" s="1"/>
  <c r="J17" i="35"/>
  <c r="J15" i="35"/>
  <c r="E15" i="35"/>
  <c r="F54" i="35" s="1"/>
  <c r="J14" i="35"/>
  <c r="J12" i="35"/>
  <c r="J77" i="35"/>
  <c r="E7" i="35"/>
  <c r="E48" i="35" s="1"/>
  <c r="J37" i="34"/>
  <c r="J36" i="34"/>
  <c r="AY87" i="1" s="1"/>
  <c r="J35" i="34"/>
  <c r="AX87" i="1" s="1"/>
  <c r="BI219" i="34"/>
  <c r="BH219" i="34"/>
  <c r="BG219" i="34"/>
  <c r="BF219" i="34"/>
  <c r="T219" i="34"/>
  <c r="R219" i="34"/>
  <c r="P219" i="34"/>
  <c r="BI216" i="34"/>
  <c r="BH216" i="34"/>
  <c r="BG216" i="34"/>
  <c r="BF216" i="34"/>
  <c r="T216" i="34"/>
  <c r="R216" i="34"/>
  <c r="P216" i="34"/>
  <c r="BI213" i="34"/>
  <c r="BH213" i="34"/>
  <c r="BG213" i="34"/>
  <c r="BF213" i="34"/>
  <c r="T213" i="34"/>
  <c r="R213" i="34"/>
  <c r="P213" i="34"/>
  <c r="BI210" i="34"/>
  <c r="BH210" i="34"/>
  <c r="BG210" i="34"/>
  <c r="BF210" i="34"/>
  <c r="T210" i="34"/>
  <c r="R210" i="34"/>
  <c r="P210" i="34"/>
  <c r="BI207" i="34"/>
  <c r="BH207" i="34"/>
  <c r="BG207" i="34"/>
  <c r="BF207" i="34"/>
  <c r="T207" i="34"/>
  <c r="R207" i="34"/>
  <c r="P207" i="34"/>
  <c r="BI204" i="34"/>
  <c r="BH204" i="34"/>
  <c r="BG204" i="34"/>
  <c r="BF204" i="34"/>
  <c r="T204" i="34"/>
  <c r="R204" i="34"/>
  <c r="P204" i="34"/>
  <c r="BI201" i="34"/>
  <c r="BH201" i="34"/>
  <c r="BG201" i="34"/>
  <c r="BF201" i="34"/>
  <c r="T201" i="34"/>
  <c r="R201" i="34"/>
  <c r="P201" i="34"/>
  <c r="BI198" i="34"/>
  <c r="BH198" i="34"/>
  <c r="BG198" i="34"/>
  <c r="BF198" i="34"/>
  <c r="T198" i="34"/>
  <c r="R198" i="34"/>
  <c r="P198" i="34"/>
  <c r="BI195" i="34"/>
  <c r="BH195" i="34"/>
  <c r="BG195" i="34"/>
  <c r="BF195" i="34"/>
  <c r="T195" i="34"/>
  <c r="R195" i="34"/>
  <c r="P195" i="34"/>
  <c r="BI192" i="34"/>
  <c r="BH192" i="34"/>
  <c r="BG192" i="34"/>
  <c r="BF192" i="34"/>
  <c r="T192" i="34"/>
  <c r="R192" i="34"/>
  <c r="P192" i="34"/>
  <c r="BI189" i="34"/>
  <c r="BH189" i="34"/>
  <c r="BG189" i="34"/>
  <c r="BF189" i="34"/>
  <c r="T189" i="34"/>
  <c r="R189" i="34"/>
  <c r="P189" i="34"/>
  <c r="BI186" i="34"/>
  <c r="BH186" i="34"/>
  <c r="BG186" i="34"/>
  <c r="BF186" i="34"/>
  <c r="T186" i="34"/>
  <c r="R186" i="34"/>
  <c r="P186" i="34"/>
  <c r="BI183" i="34"/>
  <c r="BH183" i="34"/>
  <c r="BG183" i="34"/>
  <c r="BF183" i="34"/>
  <c r="T183" i="34"/>
  <c r="R183" i="34"/>
  <c r="P183" i="34"/>
  <c r="BI180" i="34"/>
  <c r="BH180" i="34"/>
  <c r="BG180" i="34"/>
  <c r="BF180" i="34"/>
  <c r="T180" i="34"/>
  <c r="R180" i="34"/>
  <c r="P180" i="34"/>
  <c r="BI177" i="34"/>
  <c r="BH177" i="34"/>
  <c r="BG177" i="34"/>
  <c r="BF177" i="34"/>
  <c r="T177" i="34"/>
  <c r="R177" i="34"/>
  <c r="P177" i="34"/>
  <c r="BI174" i="34"/>
  <c r="BH174" i="34"/>
  <c r="BG174" i="34"/>
  <c r="BF174" i="34"/>
  <c r="T174" i="34"/>
  <c r="R174" i="34"/>
  <c r="P174" i="34"/>
  <c r="BI171" i="34"/>
  <c r="BH171" i="34"/>
  <c r="BG171" i="34"/>
  <c r="BF171" i="34"/>
  <c r="T171" i="34"/>
  <c r="R171" i="34"/>
  <c r="P171" i="34"/>
  <c r="BI168" i="34"/>
  <c r="BH168" i="34"/>
  <c r="BG168" i="34"/>
  <c r="BF168" i="34"/>
  <c r="T168" i="34"/>
  <c r="R168" i="34"/>
  <c r="P168" i="34"/>
  <c r="BI165" i="34"/>
  <c r="BH165" i="34"/>
  <c r="BG165" i="34"/>
  <c r="BF165" i="34"/>
  <c r="T165" i="34"/>
  <c r="R165" i="34"/>
  <c r="P165" i="34"/>
  <c r="BI162" i="34"/>
  <c r="BH162" i="34"/>
  <c r="BG162" i="34"/>
  <c r="BF162" i="34"/>
  <c r="T162" i="34"/>
  <c r="R162" i="34"/>
  <c r="P162" i="34"/>
  <c r="BI159" i="34"/>
  <c r="BH159" i="34"/>
  <c r="BG159" i="34"/>
  <c r="BF159" i="34"/>
  <c r="T159" i="34"/>
  <c r="R159" i="34"/>
  <c r="P159" i="34"/>
  <c r="BI156" i="34"/>
  <c r="BH156" i="34"/>
  <c r="BG156" i="34"/>
  <c r="BF156" i="34"/>
  <c r="T156" i="34"/>
  <c r="R156" i="34"/>
  <c r="P156" i="34"/>
  <c r="BI152" i="34"/>
  <c r="BH152" i="34"/>
  <c r="BG152" i="34"/>
  <c r="BF152" i="34"/>
  <c r="T152" i="34"/>
  <c r="R152" i="34"/>
  <c r="P152" i="34"/>
  <c r="BI149" i="34"/>
  <c r="BH149" i="34"/>
  <c r="BG149" i="34"/>
  <c r="BF149" i="34"/>
  <c r="T149" i="34"/>
  <c r="R149" i="34"/>
  <c r="P149" i="34"/>
  <c r="BI146" i="34"/>
  <c r="BH146" i="34"/>
  <c r="BG146" i="34"/>
  <c r="BF146" i="34"/>
  <c r="T146" i="34"/>
  <c r="R146" i="34"/>
  <c r="P146" i="34"/>
  <c r="BI143" i="34"/>
  <c r="BH143" i="34"/>
  <c r="BG143" i="34"/>
  <c r="BF143" i="34"/>
  <c r="T143" i="34"/>
  <c r="R143" i="34"/>
  <c r="P143" i="34"/>
  <c r="BI140" i="34"/>
  <c r="BH140" i="34"/>
  <c r="BG140" i="34"/>
  <c r="BF140" i="34"/>
  <c r="T140" i="34"/>
  <c r="R140" i="34"/>
  <c r="P140" i="34"/>
  <c r="BI137" i="34"/>
  <c r="BH137" i="34"/>
  <c r="BG137" i="34"/>
  <c r="BF137" i="34"/>
  <c r="T137" i="34"/>
  <c r="R137" i="34"/>
  <c r="P137" i="34"/>
  <c r="BI134" i="34"/>
  <c r="BH134" i="34"/>
  <c r="BG134" i="34"/>
  <c r="BF134" i="34"/>
  <c r="T134" i="34"/>
  <c r="R134" i="34"/>
  <c r="P134" i="34"/>
  <c r="BI131" i="34"/>
  <c r="BH131" i="34"/>
  <c r="BG131" i="34"/>
  <c r="BF131" i="34"/>
  <c r="T131" i="34"/>
  <c r="R131" i="34"/>
  <c r="P131" i="34"/>
  <c r="BI128" i="34"/>
  <c r="BH128" i="34"/>
  <c r="BG128" i="34"/>
  <c r="BF128" i="34"/>
  <c r="T128" i="34"/>
  <c r="R128" i="34"/>
  <c r="P128" i="34"/>
  <c r="BI125" i="34"/>
  <c r="BH125" i="34"/>
  <c r="BG125" i="34"/>
  <c r="BF125" i="34"/>
  <c r="T125" i="34"/>
  <c r="R125" i="34"/>
  <c r="P125" i="34"/>
  <c r="BI122" i="34"/>
  <c r="BH122" i="34"/>
  <c r="BG122" i="34"/>
  <c r="BF122" i="34"/>
  <c r="T122" i="34"/>
  <c r="R122" i="34"/>
  <c r="P122" i="34"/>
  <c r="BI119" i="34"/>
  <c r="BH119" i="34"/>
  <c r="BG119" i="34"/>
  <c r="BF119" i="34"/>
  <c r="T119" i="34"/>
  <c r="R119" i="34"/>
  <c r="P119" i="34"/>
  <c r="BI116" i="34"/>
  <c r="BH116" i="34"/>
  <c r="BG116" i="34"/>
  <c r="BF116" i="34"/>
  <c r="T116" i="34"/>
  <c r="R116" i="34"/>
  <c r="P116" i="34"/>
  <c r="BI113" i="34"/>
  <c r="BH113" i="34"/>
  <c r="BG113" i="34"/>
  <c r="BF113" i="34"/>
  <c r="T113" i="34"/>
  <c r="R113" i="34"/>
  <c r="P113" i="34"/>
  <c r="BI110" i="34"/>
  <c r="BH110" i="34"/>
  <c r="BG110" i="34"/>
  <c r="BF110" i="34"/>
  <c r="T110" i="34"/>
  <c r="R110" i="34"/>
  <c r="P110" i="34"/>
  <c r="BI107" i="34"/>
  <c r="BH107" i="34"/>
  <c r="BG107" i="34"/>
  <c r="BF107" i="34"/>
  <c r="T107" i="34"/>
  <c r="R107" i="34"/>
  <c r="P107" i="34"/>
  <c r="BI104" i="34"/>
  <c r="BH104" i="34"/>
  <c r="BG104" i="34"/>
  <c r="BF104" i="34"/>
  <c r="T104" i="34"/>
  <c r="R104" i="34"/>
  <c r="P104" i="34"/>
  <c r="BI101" i="34"/>
  <c r="BH101" i="34"/>
  <c r="BG101" i="34"/>
  <c r="BF101" i="34"/>
  <c r="T101" i="34"/>
  <c r="R101" i="34"/>
  <c r="P101" i="34"/>
  <c r="BI98" i="34"/>
  <c r="BH98" i="34"/>
  <c r="BG98" i="34"/>
  <c r="BF98" i="34"/>
  <c r="T98" i="34"/>
  <c r="R98" i="34"/>
  <c r="P98" i="34"/>
  <c r="BI95" i="34"/>
  <c r="BH95" i="34"/>
  <c r="BG95" i="34"/>
  <c r="BF95" i="34"/>
  <c r="T95" i="34"/>
  <c r="R95" i="34"/>
  <c r="P95" i="34"/>
  <c r="BI92" i="34"/>
  <c r="BH92" i="34"/>
  <c r="BG92" i="34"/>
  <c r="BF92" i="34"/>
  <c r="T92" i="34"/>
  <c r="R92" i="34"/>
  <c r="P92" i="34"/>
  <c r="BI89" i="34"/>
  <c r="BH89" i="34"/>
  <c r="BG89" i="34"/>
  <c r="BF89" i="34"/>
  <c r="T89" i="34"/>
  <c r="R89" i="34"/>
  <c r="P89" i="34"/>
  <c r="BI86" i="34"/>
  <c r="BH86" i="34"/>
  <c r="BG86" i="34"/>
  <c r="BF86" i="34"/>
  <c r="T86" i="34"/>
  <c r="R86" i="34"/>
  <c r="P86" i="34"/>
  <c r="BI83" i="34"/>
  <c r="BH83" i="34"/>
  <c r="BG83" i="34"/>
  <c r="BF83" i="34"/>
  <c r="T83" i="34"/>
  <c r="R83" i="34"/>
  <c r="P83" i="34"/>
  <c r="F75" i="34"/>
  <c r="E73" i="34"/>
  <c r="F52" i="34"/>
  <c r="E50" i="34"/>
  <c r="J24" i="34"/>
  <c r="E24" i="34"/>
  <c r="J78" i="34"/>
  <c r="J23" i="34"/>
  <c r="J21" i="34"/>
  <c r="E21" i="34"/>
  <c r="J77" i="34" s="1"/>
  <c r="J20" i="34"/>
  <c r="J18" i="34"/>
  <c r="E18" i="34"/>
  <c r="F55" i="34" s="1"/>
  <c r="J17" i="34"/>
  <c r="J15" i="34"/>
  <c r="E15" i="34"/>
  <c r="F54" i="34"/>
  <c r="J14" i="34"/>
  <c r="J12" i="34"/>
  <c r="J52" i="34"/>
  <c r="E7" i="34"/>
  <c r="E48" i="34" s="1"/>
  <c r="J37" i="33"/>
  <c r="J36" i="33"/>
  <c r="AY86" i="1" s="1"/>
  <c r="J35" i="33"/>
  <c r="AX86" i="1"/>
  <c r="BI153" i="33"/>
  <c r="BH153" i="33"/>
  <c r="BG153" i="33"/>
  <c r="BF153" i="33"/>
  <c r="T153" i="33"/>
  <c r="R153" i="33"/>
  <c r="P153" i="33"/>
  <c r="BI150" i="33"/>
  <c r="BH150" i="33"/>
  <c r="BG150" i="33"/>
  <c r="BF150" i="33"/>
  <c r="T150" i="33"/>
  <c r="R150" i="33"/>
  <c r="P150" i="33"/>
  <c r="BI147" i="33"/>
  <c r="BH147" i="33"/>
  <c r="BG147" i="33"/>
  <c r="BF147" i="33"/>
  <c r="T147" i="33"/>
  <c r="R147" i="33"/>
  <c r="P147" i="33"/>
  <c r="BI144" i="33"/>
  <c r="BH144" i="33"/>
  <c r="BG144" i="33"/>
  <c r="BF144" i="33"/>
  <c r="T144" i="33"/>
  <c r="R144" i="33"/>
  <c r="P144" i="33"/>
  <c r="BI141" i="33"/>
  <c r="BH141" i="33"/>
  <c r="BG141" i="33"/>
  <c r="BF141" i="33"/>
  <c r="T141" i="33"/>
  <c r="R141" i="33"/>
  <c r="P141" i="33"/>
  <c r="BI138" i="33"/>
  <c r="BH138" i="33"/>
  <c r="BG138" i="33"/>
  <c r="BF138" i="33"/>
  <c r="T138" i="33"/>
  <c r="R138" i="33"/>
  <c r="P138" i="33"/>
  <c r="BI135" i="33"/>
  <c r="BH135" i="33"/>
  <c r="BG135" i="33"/>
  <c r="BF135" i="33"/>
  <c r="T135" i="33"/>
  <c r="R135" i="33"/>
  <c r="P135" i="33"/>
  <c r="BI132" i="33"/>
  <c r="BH132" i="33"/>
  <c r="BG132" i="33"/>
  <c r="BF132" i="33"/>
  <c r="T132" i="33"/>
  <c r="R132" i="33"/>
  <c r="P132" i="33"/>
  <c r="BI129" i="33"/>
  <c r="BH129" i="33"/>
  <c r="BG129" i="33"/>
  <c r="BF129" i="33"/>
  <c r="T129" i="33"/>
  <c r="R129" i="33"/>
  <c r="P129" i="33"/>
  <c r="BI126" i="33"/>
  <c r="BH126" i="33"/>
  <c r="BG126" i="33"/>
  <c r="BF126" i="33"/>
  <c r="T126" i="33"/>
  <c r="R126" i="33"/>
  <c r="P126" i="33"/>
  <c r="BI123" i="33"/>
  <c r="BH123" i="33"/>
  <c r="BG123" i="33"/>
  <c r="BF123" i="33"/>
  <c r="T123" i="33"/>
  <c r="R123" i="33"/>
  <c r="P123" i="33"/>
  <c r="BI120" i="33"/>
  <c r="BH120" i="33"/>
  <c r="BG120" i="33"/>
  <c r="BF120" i="33"/>
  <c r="T120" i="33"/>
  <c r="R120" i="33"/>
  <c r="P120" i="33"/>
  <c r="BI117" i="33"/>
  <c r="BH117" i="33"/>
  <c r="BG117" i="33"/>
  <c r="BF117" i="33"/>
  <c r="T117" i="33"/>
  <c r="R117" i="33"/>
  <c r="P117" i="33"/>
  <c r="BI114" i="33"/>
  <c r="BH114" i="33"/>
  <c r="BG114" i="33"/>
  <c r="BF114" i="33"/>
  <c r="T114" i="33"/>
  <c r="R114" i="33"/>
  <c r="P114" i="33"/>
  <c r="BI111" i="33"/>
  <c r="BH111" i="33"/>
  <c r="BG111" i="33"/>
  <c r="BF111" i="33"/>
  <c r="T111" i="33"/>
  <c r="R111" i="33"/>
  <c r="P111" i="33"/>
  <c r="BI108" i="33"/>
  <c r="BH108" i="33"/>
  <c r="BG108" i="33"/>
  <c r="BF108" i="33"/>
  <c r="T108" i="33"/>
  <c r="R108" i="33"/>
  <c r="P108" i="33"/>
  <c r="BI105" i="33"/>
  <c r="BH105" i="33"/>
  <c r="BG105" i="33"/>
  <c r="BF105" i="33"/>
  <c r="T105" i="33"/>
  <c r="R105" i="33"/>
  <c r="P105" i="33"/>
  <c r="BI101" i="33"/>
  <c r="BH101" i="33"/>
  <c r="BG101" i="33"/>
  <c r="BF101" i="33"/>
  <c r="T101" i="33"/>
  <c r="R101" i="33"/>
  <c r="P101" i="33"/>
  <c r="BI98" i="33"/>
  <c r="BH98" i="33"/>
  <c r="BG98" i="33"/>
  <c r="BF98" i="33"/>
  <c r="T98" i="33"/>
  <c r="R98" i="33"/>
  <c r="P98" i="33"/>
  <c r="BI95" i="33"/>
  <c r="BH95" i="33"/>
  <c r="BG95" i="33"/>
  <c r="BF95" i="33"/>
  <c r="T95" i="33"/>
  <c r="R95" i="33"/>
  <c r="P95" i="33"/>
  <c r="BI92" i="33"/>
  <c r="BH92" i="33"/>
  <c r="BG92" i="33"/>
  <c r="BF92" i="33"/>
  <c r="T92" i="33"/>
  <c r="R92" i="33"/>
  <c r="P92" i="33"/>
  <c r="BI89" i="33"/>
  <c r="BH89" i="33"/>
  <c r="BG89" i="33"/>
  <c r="BF89" i="33"/>
  <c r="T89" i="33"/>
  <c r="R89" i="33"/>
  <c r="P89" i="33"/>
  <c r="BI86" i="33"/>
  <c r="BH86" i="33"/>
  <c r="BG86" i="33"/>
  <c r="BF86" i="33"/>
  <c r="T86" i="33"/>
  <c r="R86" i="33"/>
  <c r="P86" i="33"/>
  <c r="BI83" i="33"/>
  <c r="BH83" i="33"/>
  <c r="BG83" i="33"/>
  <c r="BF83" i="33"/>
  <c r="T83" i="33"/>
  <c r="R83" i="33"/>
  <c r="P83" i="33"/>
  <c r="F75" i="33"/>
  <c r="E73" i="33"/>
  <c r="F52" i="33"/>
  <c r="E50" i="33"/>
  <c r="J24" i="33"/>
  <c r="E24" i="33"/>
  <c r="J55" i="33" s="1"/>
  <c r="J23" i="33"/>
  <c r="J21" i="33"/>
  <c r="E21" i="33"/>
  <c r="J54" i="33" s="1"/>
  <c r="J20" i="33"/>
  <c r="J18" i="33"/>
  <c r="E18" i="33"/>
  <c r="F55" i="33" s="1"/>
  <c r="J17" i="33"/>
  <c r="J15" i="33"/>
  <c r="E15" i="33"/>
  <c r="F77" i="33" s="1"/>
  <c r="J14" i="33"/>
  <c r="J12" i="33"/>
  <c r="J52" i="33" s="1"/>
  <c r="E7" i="33"/>
  <c r="E71" i="33"/>
  <c r="J37" i="32"/>
  <c r="J36" i="32"/>
  <c r="AY85" i="1" s="1"/>
  <c r="J35" i="32"/>
  <c r="AX85" i="1" s="1"/>
  <c r="BI256" i="32"/>
  <c r="BH256" i="32"/>
  <c r="BG256" i="32"/>
  <c r="BF256" i="32"/>
  <c r="T256" i="32"/>
  <c r="R256" i="32"/>
  <c r="P256" i="32"/>
  <c r="BI252" i="32"/>
  <c r="BH252" i="32"/>
  <c r="BG252" i="32"/>
  <c r="BF252" i="32"/>
  <c r="T252" i="32"/>
  <c r="R252" i="32"/>
  <c r="P252" i="32"/>
  <c r="BI247" i="32"/>
  <c r="BH247" i="32"/>
  <c r="BG247" i="32"/>
  <c r="BF247" i="32"/>
  <c r="T247" i="32"/>
  <c r="R247" i="32"/>
  <c r="P247" i="32"/>
  <c r="BI243" i="32"/>
  <c r="BH243" i="32"/>
  <c r="BG243" i="32"/>
  <c r="BF243" i="32"/>
  <c r="T243" i="32"/>
  <c r="R243" i="32"/>
  <c r="P243" i="32"/>
  <c r="BI239" i="32"/>
  <c r="BH239" i="32"/>
  <c r="BG239" i="32"/>
  <c r="BF239" i="32"/>
  <c r="T239" i="32"/>
  <c r="R239" i="32"/>
  <c r="P239" i="32"/>
  <c r="BI234" i="32"/>
  <c r="BH234" i="32"/>
  <c r="BG234" i="32"/>
  <c r="BF234" i="32"/>
  <c r="T234" i="32"/>
  <c r="R234" i="32"/>
  <c r="P234" i="32"/>
  <c r="BI230" i="32"/>
  <c r="BH230" i="32"/>
  <c r="BG230" i="32"/>
  <c r="BF230" i="32"/>
  <c r="T230" i="32"/>
  <c r="R230" i="32"/>
  <c r="P230" i="32"/>
  <c r="BI226" i="32"/>
  <c r="BH226" i="32"/>
  <c r="BG226" i="32"/>
  <c r="BF226" i="32"/>
  <c r="T226" i="32"/>
  <c r="R226" i="32"/>
  <c r="P226" i="32"/>
  <c r="BI222" i="32"/>
  <c r="BH222" i="32"/>
  <c r="BG222" i="32"/>
  <c r="BF222" i="32"/>
  <c r="T222" i="32"/>
  <c r="R222" i="32"/>
  <c r="P222" i="32"/>
  <c r="BI218" i="32"/>
  <c r="BH218" i="32"/>
  <c r="BG218" i="32"/>
  <c r="BF218" i="32"/>
  <c r="T218" i="32"/>
  <c r="R218" i="32"/>
  <c r="P218" i="32"/>
  <c r="BI214" i="32"/>
  <c r="BH214" i="32"/>
  <c r="BG214" i="32"/>
  <c r="BF214" i="32"/>
  <c r="T214" i="32"/>
  <c r="R214" i="32"/>
  <c r="P214" i="32"/>
  <c r="BI210" i="32"/>
  <c r="BH210" i="32"/>
  <c r="BG210" i="32"/>
  <c r="BF210" i="32"/>
  <c r="T210" i="32"/>
  <c r="R210" i="32"/>
  <c r="P210" i="32"/>
  <c r="BI207" i="32"/>
  <c r="BH207" i="32"/>
  <c r="BG207" i="32"/>
  <c r="BF207" i="32"/>
  <c r="T207" i="32"/>
  <c r="R207" i="32"/>
  <c r="P207" i="32"/>
  <c r="BI204" i="32"/>
  <c r="BH204" i="32"/>
  <c r="BG204" i="32"/>
  <c r="BF204" i="32"/>
  <c r="T204" i="32"/>
  <c r="R204" i="32"/>
  <c r="P204" i="32"/>
  <c r="BI200" i="32"/>
  <c r="BH200" i="32"/>
  <c r="BG200" i="32"/>
  <c r="BF200" i="32"/>
  <c r="T200" i="32"/>
  <c r="R200" i="32"/>
  <c r="P200" i="32"/>
  <c r="BI196" i="32"/>
  <c r="BH196" i="32"/>
  <c r="BG196" i="32"/>
  <c r="BF196" i="32"/>
  <c r="T196" i="32"/>
  <c r="R196" i="32"/>
  <c r="P196" i="32"/>
  <c r="BI192" i="32"/>
  <c r="BH192" i="32"/>
  <c r="BG192" i="32"/>
  <c r="BF192" i="32"/>
  <c r="T192" i="32"/>
  <c r="R192" i="32"/>
  <c r="P192" i="32"/>
  <c r="BI188" i="32"/>
  <c r="BH188" i="32"/>
  <c r="BG188" i="32"/>
  <c r="BF188" i="32"/>
  <c r="T188" i="32"/>
  <c r="R188" i="32"/>
  <c r="P188" i="32"/>
  <c r="BI184" i="32"/>
  <c r="BH184" i="32"/>
  <c r="BG184" i="32"/>
  <c r="BF184" i="32"/>
  <c r="T184" i="32"/>
  <c r="R184" i="32"/>
  <c r="P184" i="32"/>
  <c r="BI180" i="32"/>
  <c r="BH180" i="32"/>
  <c r="BG180" i="32"/>
  <c r="BF180" i="32"/>
  <c r="T180" i="32"/>
  <c r="R180" i="32"/>
  <c r="P180" i="32"/>
  <c r="BI176" i="32"/>
  <c r="BH176" i="32"/>
  <c r="BG176" i="32"/>
  <c r="BF176" i="32"/>
  <c r="T176" i="32"/>
  <c r="R176" i="32"/>
  <c r="P176" i="32"/>
  <c r="BI172" i="32"/>
  <c r="BH172" i="32"/>
  <c r="BG172" i="32"/>
  <c r="BF172" i="32"/>
  <c r="T172" i="32"/>
  <c r="R172" i="32"/>
  <c r="P172" i="32"/>
  <c r="BI168" i="32"/>
  <c r="BH168" i="32"/>
  <c r="BG168" i="32"/>
  <c r="BF168" i="32"/>
  <c r="T168" i="32"/>
  <c r="R168" i="32"/>
  <c r="P168" i="32"/>
  <c r="BI164" i="32"/>
  <c r="BH164" i="32"/>
  <c r="BG164" i="32"/>
  <c r="BF164" i="32"/>
  <c r="T164" i="32"/>
  <c r="R164" i="32"/>
  <c r="P164" i="32"/>
  <c r="BI161" i="32"/>
  <c r="BH161" i="32"/>
  <c r="BG161" i="32"/>
  <c r="BF161" i="32"/>
  <c r="T161" i="32"/>
  <c r="R161" i="32"/>
  <c r="P161" i="32"/>
  <c r="BI157" i="32"/>
  <c r="BH157" i="32"/>
  <c r="BG157" i="32"/>
  <c r="BF157" i="32"/>
  <c r="T157" i="32"/>
  <c r="R157" i="32"/>
  <c r="P157" i="32"/>
  <c r="BI153" i="32"/>
  <c r="BH153" i="32"/>
  <c r="BG153" i="32"/>
  <c r="BF153" i="32"/>
  <c r="T153" i="32"/>
  <c r="R153" i="32"/>
  <c r="P153" i="32"/>
  <c r="BI149" i="32"/>
  <c r="BH149" i="32"/>
  <c r="BG149" i="32"/>
  <c r="BF149" i="32"/>
  <c r="T149" i="32"/>
  <c r="R149" i="32"/>
  <c r="P149" i="32"/>
  <c r="BI145" i="32"/>
  <c r="BH145" i="32"/>
  <c r="BG145" i="32"/>
  <c r="BF145" i="32"/>
  <c r="T145" i="32"/>
  <c r="T144" i="32" s="1"/>
  <c r="R145" i="32"/>
  <c r="R144" i="32" s="1"/>
  <c r="P145" i="32"/>
  <c r="P144" i="32" s="1"/>
  <c r="BI140" i="32"/>
  <c r="BH140" i="32"/>
  <c r="BG140" i="32"/>
  <c r="BF140" i="32"/>
  <c r="T140" i="32"/>
  <c r="R140" i="32"/>
  <c r="P140" i="32"/>
  <c r="BI136" i="32"/>
  <c r="BH136" i="32"/>
  <c r="BG136" i="32"/>
  <c r="BF136" i="32"/>
  <c r="T136" i="32"/>
  <c r="R136" i="32"/>
  <c r="P136" i="32"/>
  <c r="BI133" i="32"/>
  <c r="BH133" i="32"/>
  <c r="BG133" i="32"/>
  <c r="BF133" i="32"/>
  <c r="T133" i="32"/>
  <c r="R133" i="32"/>
  <c r="P133" i="32"/>
  <c r="BI130" i="32"/>
  <c r="BH130" i="32"/>
  <c r="BG130" i="32"/>
  <c r="BF130" i="32"/>
  <c r="T130" i="32"/>
  <c r="R130" i="32"/>
  <c r="P130" i="32"/>
  <c r="BI126" i="32"/>
  <c r="BH126" i="32"/>
  <c r="BG126" i="32"/>
  <c r="BF126" i="32"/>
  <c r="T126" i="32"/>
  <c r="R126" i="32"/>
  <c r="P126" i="32"/>
  <c r="BI121" i="32"/>
  <c r="BH121" i="32"/>
  <c r="BG121" i="32"/>
  <c r="BF121" i="32"/>
  <c r="T121" i="32"/>
  <c r="R121" i="32"/>
  <c r="P121" i="32"/>
  <c r="BI117" i="32"/>
  <c r="BH117" i="32"/>
  <c r="BG117" i="32"/>
  <c r="BF117" i="32"/>
  <c r="T117" i="32"/>
  <c r="R117" i="32"/>
  <c r="P117" i="32"/>
  <c r="BI113" i="32"/>
  <c r="BH113" i="32"/>
  <c r="BG113" i="32"/>
  <c r="BF113" i="32"/>
  <c r="T113" i="32"/>
  <c r="R113" i="32"/>
  <c r="P113" i="32"/>
  <c r="BI110" i="32"/>
  <c r="BH110" i="32"/>
  <c r="BG110" i="32"/>
  <c r="BF110" i="32"/>
  <c r="T110" i="32"/>
  <c r="R110" i="32"/>
  <c r="P110" i="32"/>
  <c r="BI107" i="32"/>
  <c r="BH107" i="32"/>
  <c r="BG107" i="32"/>
  <c r="BF107" i="32"/>
  <c r="T107" i="32"/>
  <c r="R107" i="32"/>
  <c r="P107" i="32"/>
  <c r="BI102" i="32"/>
  <c r="BH102" i="32"/>
  <c r="BG102" i="32"/>
  <c r="BF102" i="32"/>
  <c r="T102" i="32"/>
  <c r="R102" i="32"/>
  <c r="P102" i="32"/>
  <c r="BI98" i="32"/>
  <c r="BH98" i="32"/>
  <c r="BG98" i="32"/>
  <c r="BF98" i="32"/>
  <c r="T98" i="32"/>
  <c r="R98" i="32"/>
  <c r="P98" i="32"/>
  <c r="BI94" i="32"/>
  <c r="BH94" i="32"/>
  <c r="BG94" i="32"/>
  <c r="BF94" i="32"/>
  <c r="T94" i="32"/>
  <c r="R94" i="32"/>
  <c r="P94" i="32"/>
  <c r="BI90" i="32"/>
  <c r="BH90" i="32"/>
  <c r="BG90" i="32"/>
  <c r="BF90" i="32"/>
  <c r="T90" i="32"/>
  <c r="R90" i="32"/>
  <c r="P90" i="32"/>
  <c r="F82" i="32"/>
  <c r="E80" i="32"/>
  <c r="F52" i="32"/>
  <c r="E50" i="32"/>
  <c r="J24" i="32"/>
  <c r="E24" i="32"/>
  <c r="J55" i="32"/>
  <c r="J23" i="32"/>
  <c r="J21" i="32"/>
  <c r="E21" i="32"/>
  <c r="J54" i="32" s="1"/>
  <c r="J20" i="32"/>
  <c r="J18" i="32"/>
  <c r="E18" i="32"/>
  <c r="F85" i="32" s="1"/>
  <c r="J17" i="32"/>
  <c r="J15" i="32"/>
  <c r="E15" i="32"/>
  <c r="F54" i="32" s="1"/>
  <c r="J14" i="32"/>
  <c r="J12" i="32"/>
  <c r="J82" i="32" s="1"/>
  <c r="E7" i="32"/>
  <c r="E78" i="32"/>
  <c r="J37" i="31"/>
  <c r="J36" i="31"/>
  <c r="AY84" i="1"/>
  <c r="J35" i="31"/>
  <c r="AX84" i="1"/>
  <c r="BI226" i="31"/>
  <c r="BH226" i="31"/>
  <c r="BG226" i="31"/>
  <c r="BF226" i="31"/>
  <c r="T226" i="31"/>
  <c r="T225" i="31" s="1"/>
  <c r="R226" i="31"/>
  <c r="R225" i="31"/>
  <c r="P226" i="31"/>
  <c r="P225" i="31" s="1"/>
  <c r="BI221" i="31"/>
  <c r="BH221" i="31"/>
  <c r="BG221" i="31"/>
  <c r="BF221" i="31"/>
  <c r="T221" i="31"/>
  <c r="R221" i="31"/>
  <c r="P221" i="31"/>
  <c r="BI215" i="31"/>
  <c r="BH215" i="31"/>
  <c r="BG215" i="31"/>
  <c r="BF215" i="31"/>
  <c r="T215" i="31"/>
  <c r="R215" i="31"/>
  <c r="P215" i="31"/>
  <c r="BI209" i="31"/>
  <c r="BH209" i="31"/>
  <c r="BG209" i="31"/>
  <c r="BF209" i="31"/>
  <c r="T209" i="31"/>
  <c r="R209" i="31"/>
  <c r="P209" i="31"/>
  <c r="BI205" i="31"/>
  <c r="BH205" i="31"/>
  <c r="BG205" i="31"/>
  <c r="BF205" i="31"/>
  <c r="T205" i="31"/>
  <c r="R205" i="31"/>
  <c r="P205" i="31"/>
  <c r="BI201" i="31"/>
  <c r="BH201" i="31"/>
  <c r="BG201" i="31"/>
  <c r="BF201" i="31"/>
  <c r="T201" i="31"/>
  <c r="R201" i="31"/>
  <c r="P201" i="31"/>
  <c r="BI197" i="31"/>
  <c r="BH197" i="31"/>
  <c r="BG197" i="31"/>
  <c r="BF197" i="31"/>
  <c r="T197" i="31"/>
  <c r="R197" i="31"/>
  <c r="P197" i="31"/>
  <c r="BI193" i="31"/>
  <c r="BH193" i="31"/>
  <c r="BG193" i="31"/>
  <c r="BF193" i="31"/>
  <c r="T193" i="31"/>
  <c r="R193" i="31"/>
  <c r="P193" i="31"/>
  <c r="BI189" i="31"/>
  <c r="BH189" i="31"/>
  <c r="BG189" i="31"/>
  <c r="BF189" i="31"/>
  <c r="T189" i="31"/>
  <c r="R189" i="31"/>
  <c r="P189" i="31"/>
  <c r="BI186" i="31"/>
  <c r="BH186" i="31"/>
  <c r="BG186" i="31"/>
  <c r="BF186" i="31"/>
  <c r="T186" i="31"/>
  <c r="R186" i="31"/>
  <c r="P186" i="31"/>
  <c r="BI183" i="31"/>
  <c r="BH183" i="31"/>
  <c r="BG183" i="31"/>
  <c r="BF183" i="31"/>
  <c r="T183" i="31"/>
  <c r="R183" i="31"/>
  <c r="P183" i="31"/>
  <c r="BI179" i="31"/>
  <c r="BH179" i="31"/>
  <c r="BG179" i="31"/>
  <c r="BF179" i="31"/>
  <c r="T179" i="31"/>
  <c r="R179" i="31"/>
  <c r="P179" i="31"/>
  <c r="BI175" i="31"/>
  <c r="BH175" i="31"/>
  <c r="BG175" i="31"/>
  <c r="BF175" i="31"/>
  <c r="T175" i="31"/>
  <c r="R175" i="31"/>
  <c r="P175" i="31"/>
  <c r="BI171" i="31"/>
  <c r="BH171" i="31"/>
  <c r="BG171" i="31"/>
  <c r="BF171" i="31"/>
  <c r="T171" i="31"/>
  <c r="R171" i="31"/>
  <c r="P171" i="31"/>
  <c r="BI167" i="31"/>
  <c r="BH167" i="31"/>
  <c r="BG167" i="31"/>
  <c r="BF167" i="31"/>
  <c r="T167" i="31"/>
  <c r="R167" i="31"/>
  <c r="P167" i="31"/>
  <c r="BI163" i="31"/>
  <c r="BH163" i="31"/>
  <c r="BG163" i="31"/>
  <c r="BF163" i="31"/>
  <c r="T163" i="31"/>
  <c r="R163" i="31"/>
  <c r="P163" i="31"/>
  <c r="BI159" i="31"/>
  <c r="BH159" i="31"/>
  <c r="BG159" i="31"/>
  <c r="BF159" i="31"/>
  <c r="T159" i="31"/>
  <c r="R159" i="31"/>
  <c r="P159" i="31"/>
  <c r="BI155" i="31"/>
  <c r="BH155" i="31"/>
  <c r="BG155" i="31"/>
  <c r="BF155" i="31"/>
  <c r="T155" i="31"/>
  <c r="R155" i="31"/>
  <c r="P155" i="31"/>
  <c r="BI151" i="31"/>
  <c r="BH151" i="31"/>
  <c r="BG151" i="31"/>
  <c r="BF151" i="31"/>
  <c r="T151" i="31"/>
  <c r="R151" i="31"/>
  <c r="P151" i="31"/>
  <c r="BI147" i="31"/>
  <c r="BH147" i="31"/>
  <c r="BG147" i="31"/>
  <c r="BF147" i="31"/>
  <c r="T147" i="31"/>
  <c r="R147" i="31"/>
  <c r="P147" i="31"/>
  <c r="BI144" i="31"/>
  <c r="BH144" i="31"/>
  <c r="BG144" i="31"/>
  <c r="BF144" i="31"/>
  <c r="T144" i="31"/>
  <c r="R144" i="31"/>
  <c r="P144" i="31"/>
  <c r="BI140" i="31"/>
  <c r="BH140" i="31"/>
  <c r="BG140" i="31"/>
  <c r="BF140" i="31"/>
  <c r="T140" i="31"/>
  <c r="T139" i="31" s="1"/>
  <c r="R140" i="31"/>
  <c r="R139" i="31" s="1"/>
  <c r="P140" i="31"/>
  <c r="P139" i="31"/>
  <c r="BI136" i="31"/>
  <c r="BH136" i="31"/>
  <c r="BG136" i="31"/>
  <c r="BF136" i="31"/>
  <c r="T136" i="31"/>
  <c r="R136" i="31"/>
  <c r="P136" i="31"/>
  <c r="BI133" i="31"/>
  <c r="BH133" i="31"/>
  <c r="BG133" i="31"/>
  <c r="BF133" i="31"/>
  <c r="T133" i="31"/>
  <c r="R133" i="31"/>
  <c r="P133" i="31"/>
  <c r="BI129" i="31"/>
  <c r="BH129" i="31"/>
  <c r="BG129" i="31"/>
  <c r="BF129" i="31"/>
  <c r="T129" i="31"/>
  <c r="R129" i="31"/>
  <c r="P129" i="31"/>
  <c r="BI124" i="31"/>
  <c r="BH124" i="31"/>
  <c r="BG124" i="31"/>
  <c r="BF124" i="31"/>
  <c r="T124" i="31"/>
  <c r="R124" i="31"/>
  <c r="P124" i="31"/>
  <c r="BI120" i="31"/>
  <c r="BH120" i="31"/>
  <c r="BG120" i="31"/>
  <c r="BF120" i="31"/>
  <c r="T120" i="31"/>
  <c r="R120" i="31"/>
  <c r="P120" i="31"/>
  <c r="BI116" i="31"/>
  <c r="BH116" i="31"/>
  <c r="BG116" i="31"/>
  <c r="BF116" i="31"/>
  <c r="T116" i="31"/>
  <c r="R116" i="31"/>
  <c r="P116" i="31"/>
  <c r="BI110" i="31"/>
  <c r="BH110" i="31"/>
  <c r="BG110" i="31"/>
  <c r="BF110" i="31"/>
  <c r="T110" i="31"/>
  <c r="R110" i="31"/>
  <c r="P110" i="31"/>
  <c r="BI106" i="31"/>
  <c r="BH106" i="31"/>
  <c r="BG106" i="31"/>
  <c r="BF106" i="31"/>
  <c r="T106" i="31"/>
  <c r="R106" i="31"/>
  <c r="P106" i="31"/>
  <c r="BI103" i="31"/>
  <c r="BH103" i="31"/>
  <c r="BG103" i="31"/>
  <c r="BF103" i="31"/>
  <c r="T103" i="31"/>
  <c r="R103" i="31"/>
  <c r="P103" i="31"/>
  <c r="BI99" i="31"/>
  <c r="BH99" i="31"/>
  <c r="BG99" i="31"/>
  <c r="BF99" i="31"/>
  <c r="T99" i="31"/>
  <c r="R99" i="31"/>
  <c r="P99" i="31"/>
  <c r="BI96" i="31"/>
  <c r="BH96" i="31"/>
  <c r="BG96" i="31"/>
  <c r="BF96" i="31"/>
  <c r="T96" i="31"/>
  <c r="R96" i="31"/>
  <c r="P96" i="31"/>
  <c r="BI92" i="31"/>
  <c r="BH92" i="31"/>
  <c r="BG92" i="31"/>
  <c r="BF92" i="31"/>
  <c r="T92" i="31"/>
  <c r="R92" i="31"/>
  <c r="P92" i="31"/>
  <c r="BI88" i="31"/>
  <c r="BH88" i="31"/>
  <c r="BG88" i="31"/>
  <c r="BF88" i="31"/>
  <c r="T88" i="31"/>
  <c r="R88" i="31"/>
  <c r="P88" i="31"/>
  <c r="F80" i="31"/>
  <c r="E78" i="31"/>
  <c r="F52" i="31"/>
  <c r="E50" i="31"/>
  <c r="J24" i="31"/>
  <c r="E24" i="31"/>
  <c r="J83" i="31" s="1"/>
  <c r="J23" i="31"/>
  <c r="J21" i="31"/>
  <c r="E21" i="31"/>
  <c r="J82" i="31" s="1"/>
  <c r="J20" i="31"/>
  <c r="J18" i="31"/>
  <c r="E18" i="31"/>
  <c r="F83" i="31" s="1"/>
  <c r="J17" i="31"/>
  <c r="J15" i="31"/>
  <c r="E15" i="31"/>
  <c r="F54" i="31" s="1"/>
  <c r="J14" i="31"/>
  <c r="J12" i="31"/>
  <c r="J52" i="31"/>
  <c r="E7" i="31"/>
  <c r="E76" i="31" s="1"/>
  <c r="J37" i="30"/>
  <c r="J36" i="30"/>
  <c r="AY83" i="1" s="1"/>
  <c r="J35" i="30"/>
  <c r="AX83" i="1"/>
  <c r="BI475" i="30"/>
  <c r="BH475" i="30"/>
  <c r="BG475" i="30"/>
  <c r="BF475" i="30"/>
  <c r="T475" i="30"/>
  <c r="R475" i="30"/>
  <c r="P475" i="30"/>
  <c r="BI472" i="30"/>
  <c r="BH472" i="30"/>
  <c r="BG472" i="30"/>
  <c r="BF472" i="30"/>
  <c r="T472" i="30"/>
  <c r="R472" i="30"/>
  <c r="P472" i="30"/>
  <c r="BI469" i="30"/>
  <c r="BH469" i="30"/>
  <c r="BG469" i="30"/>
  <c r="BF469" i="30"/>
  <c r="T469" i="30"/>
  <c r="R469" i="30"/>
  <c r="P469" i="30"/>
  <c r="BI466" i="30"/>
  <c r="BH466" i="30"/>
  <c r="BG466" i="30"/>
  <c r="BF466" i="30"/>
  <c r="T466" i="30"/>
  <c r="R466" i="30"/>
  <c r="P466" i="30"/>
  <c r="BI461" i="30"/>
  <c r="BH461" i="30"/>
  <c r="BG461" i="30"/>
  <c r="BF461" i="30"/>
  <c r="T461" i="30"/>
  <c r="T460" i="30"/>
  <c r="R461" i="30"/>
  <c r="R460" i="30" s="1"/>
  <c r="R441" i="30" s="1"/>
  <c r="P461" i="30"/>
  <c r="P460" i="30"/>
  <c r="BI455" i="30"/>
  <c r="BH455" i="30"/>
  <c r="BG455" i="30"/>
  <c r="BF455" i="30"/>
  <c r="T455" i="30"/>
  <c r="R455" i="30"/>
  <c r="P455" i="30"/>
  <c r="BI452" i="30"/>
  <c r="BH452" i="30"/>
  <c r="BG452" i="30"/>
  <c r="BF452" i="30"/>
  <c r="T452" i="30"/>
  <c r="R452" i="30"/>
  <c r="P452" i="30"/>
  <c r="BI447" i="30"/>
  <c r="BH447" i="30"/>
  <c r="BG447" i="30"/>
  <c r="BF447" i="30"/>
  <c r="T447" i="30"/>
  <c r="R447" i="30"/>
  <c r="P447" i="30"/>
  <c r="P441" i="30" s="1"/>
  <c r="BI442" i="30"/>
  <c r="BH442" i="30"/>
  <c r="BG442" i="30"/>
  <c r="BF442" i="30"/>
  <c r="T442" i="30"/>
  <c r="T441" i="30" s="1"/>
  <c r="R442" i="30"/>
  <c r="P442" i="30"/>
  <c r="BI435" i="30"/>
  <c r="BH435" i="30"/>
  <c r="BG435" i="30"/>
  <c r="BF435" i="30"/>
  <c r="T435" i="30"/>
  <c r="R435" i="30"/>
  <c r="P435" i="30"/>
  <c r="BI432" i="30"/>
  <c r="BH432" i="30"/>
  <c r="BG432" i="30"/>
  <c r="BF432" i="30"/>
  <c r="T432" i="30"/>
  <c r="R432" i="30"/>
  <c r="P432" i="30"/>
  <c r="BI430" i="30"/>
  <c r="BH430" i="30"/>
  <c r="BG430" i="30"/>
  <c r="BF430" i="30"/>
  <c r="T430" i="30"/>
  <c r="R430" i="30"/>
  <c r="P430" i="30"/>
  <c r="BI424" i="30"/>
  <c r="BH424" i="30"/>
  <c r="BG424" i="30"/>
  <c r="BF424" i="30"/>
  <c r="T424" i="30"/>
  <c r="R424" i="30"/>
  <c r="P424" i="30"/>
  <c r="BI418" i="30"/>
  <c r="BH418" i="30"/>
  <c r="BG418" i="30"/>
  <c r="BF418" i="30"/>
  <c r="T418" i="30"/>
  <c r="R418" i="30"/>
  <c r="P418" i="30"/>
  <c r="BI416" i="30"/>
  <c r="BH416" i="30"/>
  <c r="BG416" i="30"/>
  <c r="BF416" i="30"/>
  <c r="T416" i="30"/>
  <c r="R416" i="30"/>
  <c r="P416" i="30"/>
  <c r="BI410" i="30"/>
  <c r="BH410" i="30"/>
  <c r="BG410" i="30"/>
  <c r="BF410" i="30"/>
  <c r="T410" i="30"/>
  <c r="R410" i="30"/>
  <c r="P410" i="30"/>
  <c r="BI404" i="30"/>
  <c r="BH404" i="30"/>
  <c r="BG404" i="30"/>
  <c r="BF404" i="30"/>
  <c r="T404" i="30"/>
  <c r="R404" i="30"/>
  <c r="P404" i="30"/>
  <c r="BI400" i="30"/>
  <c r="BH400" i="30"/>
  <c r="BG400" i="30"/>
  <c r="BF400" i="30"/>
  <c r="T400" i="30"/>
  <c r="R400" i="30"/>
  <c r="P400" i="30"/>
  <c r="BI394" i="30"/>
  <c r="BH394" i="30"/>
  <c r="BG394" i="30"/>
  <c r="BF394" i="30"/>
  <c r="T394" i="30"/>
  <c r="R394" i="30"/>
  <c r="P394" i="30"/>
  <c r="BI388" i="30"/>
  <c r="BH388" i="30"/>
  <c r="BG388" i="30"/>
  <c r="BF388" i="30"/>
  <c r="T388" i="30"/>
  <c r="R388" i="30"/>
  <c r="P388" i="30"/>
  <c r="BI382" i="30"/>
  <c r="BH382" i="30"/>
  <c r="BG382" i="30"/>
  <c r="BF382" i="30"/>
  <c r="T382" i="30"/>
  <c r="R382" i="30"/>
  <c r="P382" i="30"/>
  <c r="BI376" i="30"/>
  <c r="BH376" i="30"/>
  <c r="BG376" i="30"/>
  <c r="BF376" i="30"/>
  <c r="T376" i="30"/>
  <c r="R376" i="30"/>
  <c r="P376" i="30"/>
  <c r="BI370" i="30"/>
  <c r="BH370" i="30"/>
  <c r="BG370" i="30"/>
  <c r="BF370" i="30"/>
  <c r="T370" i="30"/>
  <c r="R370" i="30"/>
  <c r="P370" i="30"/>
  <c r="BI368" i="30"/>
  <c r="BH368" i="30"/>
  <c r="BG368" i="30"/>
  <c r="BF368" i="30"/>
  <c r="T368" i="30"/>
  <c r="R368" i="30"/>
  <c r="P368" i="30"/>
  <c r="BI362" i="30"/>
  <c r="BH362" i="30"/>
  <c r="BG362" i="30"/>
  <c r="BF362" i="30"/>
  <c r="T362" i="30"/>
  <c r="T349" i="30" s="1"/>
  <c r="R362" i="30"/>
  <c r="P362" i="30"/>
  <c r="BI358" i="30"/>
  <c r="BH358" i="30"/>
  <c r="BG358" i="30"/>
  <c r="BF358" i="30"/>
  <c r="T358" i="30"/>
  <c r="R358" i="30"/>
  <c r="P358" i="30"/>
  <c r="BI354" i="30"/>
  <c r="BH354" i="30"/>
  <c r="BG354" i="30"/>
  <c r="BF354" i="30"/>
  <c r="T354" i="30"/>
  <c r="R354" i="30"/>
  <c r="P354" i="30"/>
  <c r="BI350" i="30"/>
  <c r="BH350" i="30"/>
  <c r="BG350" i="30"/>
  <c r="BF350" i="30"/>
  <c r="T350" i="30"/>
  <c r="R350" i="30"/>
  <c r="R349" i="30" s="1"/>
  <c r="P350" i="30"/>
  <c r="P349" i="30" s="1"/>
  <c r="BI344" i="30"/>
  <c r="BH344" i="30"/>
  <c r="BG344" i="30"/>
  <c r="BF344" i="30"/>
  <c r="T344" i="30"/>
  <c r="R344" i="30"/>
  <c r="P344" i="30"/>
  <c r="BI341" i="30"/>
  <c r="BH341" i="30"/>
  <c r="BG341" i="30"/>
  <c r="BF341" i="30"/>
  <c r="T341" i="30"/>
  <c r="R341" i="30"/>
  <c r="P341" i="30"/>
  <c r="BI339" i="30"/>
  <c r="BH339" i="30"/>
  <c r="BG339" i="30"/>
  <c r="BF339" i="30"/>
  <c r="T339" i="30"/>
  <c r="R339" i="30"/>
  <c r="P339" i="30"/>
  <c r="BI337" i="30"/>
  <c r="BH337" i="30"/>
  <c r="BG337" i="30"/>
  <c r="BF337" i="30"/>
  <c r="T337" i="30"/>
  <c r="R337" i="30"/>
  <c r="P337" i="30"/>
  <c r="BI331" i="30"/>
  <c r="BH331" i="30"/>
  <c r="BG331" i="30"/>
  <c r="BF331" i="30"/>
  <c r="T331" i="30"/>
  <c r="R331" i="30"/>
  <c r="P331" i="30"/>
  <c r="BI325" i="30"/>
  <c r="BH325" i="30"/>
  <c r="BG325" i="30"/>
  <c r="BF325" i="30"/>
  <c r="T325" i="30"/>
  <c r="R325" i="30"/>
  <c r="P325" i="30"/>
  <c r="BI323" i="30"/>
  <c r="BH323" i="30"/>
  <c r="BG323" i="30"/>
  <c r="BF323" i="30"/>
  <c r="T323" i="30"/>
  <c r="R323" i="30"/>
  <c r="P323" i="30"/>
  <c r="BI317" i="30"/>
  <c r="BH317" i="30"/>
  <c r="BG317" i="30"/>
  <c r="BF317" i="30"/>
  <c r="T317" i="30"/>
  <c r="R317" i="30"/>
  <c r="P317" i="30"/>
  <c r="BI313" i="30"/>
  <c r="BH313" i="30"/>
  <c r="BG313" i="30"/>
  <c r="BF313" i="30"/>
  <c r="T313" i="30"/>
  <c r="R313" i="30"/>
  <c r="P313" i="30"/>
  <c r="BI303" i="30"/>
  <c r="BH303" i="30"/>
  <c r="BG303" i="30"/>
  <c r="BF303" i="30"/>
  <c r="T303" i="30"/>
  <c r="R303" i="30"/>
  <c r="P303" i="30"/>
  <c r="BI293" i="30"/>
  <c r="BH293" i="30"/>
  <c r="BG293" i="30"/>
  <c r="BF293" i="30"/>
  <c r="T293" i="30"/>
  <c r="R293" i="30"/>
  <c r="P293" i="30"/>
  <c r="BI288" i="30"/>
  <c r="BH288" i="30"/>
  <c r="BG288" i="30"/>
  <c r="BF288" i="30"/>
  <c r="T288" i="30"/>
  <c r="R288" i="30"/>
  <c r="P288" i="30"/>
  <c r="BI284" i="30"/>
  <c r="BH284" i="30"/>
  <c r="BG284" i="30"/>
  <c r="BF284" i="30"/>
  <c r="T284" i="30"/>
  <c r="R284" i="30"/>
  <c r="P284" i="30"/>
  <c r="BI280" i="30"/>
  <c r="BH280" i="30"/>
  <c r="BG280" i="30"/>
  <c r="BF280" i="30"/>
  <c r="T280" i="30"/>
  <c r="R280" i="30"/>
  <c r="P280" i="30"/>
  <c r="BI276" i="30"/>
  <c r="BH276" i="30"/>
  <c r="BG276" i="30"/>
  <c r="BF276" i="30"/>
  <c r="T276" i="30"/>
  <c r="R276" i="30"/>
  <c r="P276" i="30"/>
  <c r="BI272" i="30"/>
  <c r="BH272" i="30"/>
  <c r="BG272" i="30"/>
  <c r="BF272" i="30"/>
  <c r="T272" i="30"/>
  <c r="R272" i="30"/>
  <c r="P272" i="30"/>
  <c r="BI265" i="30"/>
  <c r="BH265" i="30"/>
  <c r="BG265" i="30"/>
  <c r="BF265" i="30"/>
  <c r="T265" i="30"/>
  <c r="R265" i="30"/>
  <c r="P265" i="30"/>
  <c r="BI259" i="30"/>
  <c r="BH259" i="30"/>
  <c r="BG259" i="30"/>
  <c r="BF259" i="30"/>
  <c r="T259" i="30"/>
  <c r="R259" i="30"/>
  <c r="P259" i="30"/>
  <c r="BI253" i="30"/>
  <c r="BH253" i="30"/>
  <c r="BG253" i="30"/>
  <c r="BF253" i="30"/>
  <c r="T253" i="30"/>
  <c r="R253" i="30"/>
  <c r="P253" i="30"/>
  <c r="BI248" i="30"/>
  <c r="BH248" i="30"/>
  <c r="BG248" i="30"/>
  <c r="BF248" i="30"/>
  <c r="T248" i="30"/>
  <c r="R248" i="30"/>
  <c r="P248" i="30"/>
  <c r="BI243" i="30"/>
  <c r="BH243" i="30"/>
  <c r="BG243" i="30"/>
  <c r="BF243" i="30"/>
  <c r="T243" i="30"/>
  <c r="R243" i="30"/>
  <c r="P243" i="30"/>
  <c r="BI238" i="30"/>
  <c r="BH238" i="30"/>
  <c r="BG238" i="30"/>
  <c r="BF238" i="30"/>
  <c r="T238" i="30"/>
  <c r="R238" i="30"/>
  <c r="P238" i="30"/>
  <c r="BI234" i="30"/>
  <c r="BH234" i="30"/>
  <c r="BG234" i="30"/>
  <c r="BF234" i="30"/>
  <c r="T234" i="30"/>
  <c r="R234" i="30"/>
  <c r="P234" i="30"/>
  <c r="BI228" i="30"/>
  <c r="BH228" i="30"/>
  <c r="BG228" i="30"/>
  <c r="BF228" i="30"/>
  <c r="T228" i="30"/>
  <c r="R228" i="30"/>
  <c r="P228" i="30"/>
  <c r="BI222" i="30"/>
  <c r="BH222" i="30"/>
  <c r="BG222" i="30"/>
  <c r="BF222" i="30"/>
  <c r="T222" i="30"/>
  <c r="R222" i="30"/>
  <c r="P222" i="30"/>
  <c r="BI216" i="30"/>
  <c r="BH216" i="30"/>
  <c r="BG216" i="30"/>
  <c r="BF216" i="30"/>
  <c r="T216" i="30"/>
  <c r="R216" i="30"/>
  <c r="P216" i="30"/>
  <c r="BI211" i="30"/>
  <c r="BH211" i="30"/>
  <c r="BG211" i="30"/>
  <c r="BF211" i="30"/>
  <c r="T211" i="30"/>
  <c r="R211" i="30"/>
  <c r="P211" i="30"/>
  <c r="BI207" i="30"/>
  <c r="BH207" i="30"/>
  <c r="BG207" i="30"/>
  <c r="BF207" i="30"/>
  <c r="T207" i="30"/>
  <c r="R207" i="30"/>
  <c r="P207" i="30"/>
  <c r="BI201" i="30"/>
  <c r="BH201" i="30"/>
  <c r="BG201" i="30"/>
  <c r="BF201" i="30"/>
  <c r="T201" i="30"/>
  <c r="R201" i="30"/>
  <c r="P201" i="30"/>
  <c r="BI195" i="30"/>
  <c r="BH195" i="30"/>
  <c r="BG195" i="30"/>
  <c r="BF195" i="30"/>
  <c r="T195" i="30"/>
  <c r="R195" i="30"/>
  <c r="P195" i="30"/>
  <c r="BI190" i="30"/>
  <c r="BH190" i="30"/>
  <c r="BG190" i="30"/>
  <c r="BF190" i="30"/>
  <c r="T190" i="30"/>
  <c r="R190" i="30"/>
  <c r="P190" i="30"/>
  <c r="BI186" i="30"/>
  <c r="BH186" i="30"/>
  <c r="BG186" i="30"/>
  <c r="BF186" i="30"/>
  <c r="T186" i="30"/>
  <c r="R186" i="30"/>
  <c r="P186" i="30"/>
  <c r="BI180" i="30"/>
  <c r="BH180" i="30"/>
  <c r="BG180" i="30"/>
  <c r="BF180" i="30"/>
  <c r="T180" i="30"/>
  <c r="R180" i="30"/>
  <c r="P180" i="30"/>
  <c r="BI176" i="30"/>
  <c r="BH176" i="30"/>
  <c r="BG176" i="30"/>
  <c r="BF176" i="30"/>
  <c r="T176" i="30"/>
  <c r="R176" i="30"/>
  <c r="P176" i="30"/>
  <c r="BI170" i="30"/>
  <c r="BH170" i="30"/>
  <c r="BG170" i="30"/>
  <c r="BF170" i="30"/>
  <c r="T170" i="30"/>
  <c r="R170" i="30"/>
  <c r="P170" i="30"/>
  <c r="BI165" i="30"/>
  <c r="BH165" i="30"/>
  <c r="BG165" i="30"/>
  <c r="BF165" i="30"/>
  <c r="T165" i="30"/>
  <c r="R165" i="30"/>
  <c r="P165" i="30"/>
  <c r="BI161" i="30"/>
  <c r="BH161" i="30"/>
  <c r="BG161" i="30"/>
  <c r="BF161" i="30"/>
  <c r="T161" i="30"/>
  <c r="R161" i="30"/>
  <c r="P161" i="30"/>
  <c r="BI156" i="30"/>
  <c r="BH156" i="30"/>
  <c r="BG156" i="30"/>
  <c r="BF156" i="30"/>
  <c r="T156" i="30"/>
  <c r="R156" i="30"/>
  <c r="P156" i="30"/>
  <c r="BI153" i="30"/>
  <c r="BH153" i="30"/>
  <c r="BG153" i="30"/>
  <c r="BF153" i="30"/>
  <c r="T153" i="30"/>
  <c r="R153" i="30"/>
  <c r="P153" i="30"/>
  <c r="BI147" i="30"/>
  <c r="BH147" i="30"/>
  <c r="BG147" i="30"/>
  <c r="BF147" i="30"/>
  <c r="T147" i="30"/>
  <c r="R147" i="30"/>
  <c r="P147" i="30"/>
  <c r="BI142" i="30"/>
  <c r="BH142" i="30"/>
  <c r="BG142" i="30"/>
  <c r="BF142" i="30"/>
  <c r="T142" i="30"/>
  <c r="R142" i="30"/>
  <c r="P142" i="30"/>
  <c r="BI138" i="30"/>
  <c r="BH138" i="30"/>
  <c r="BG138" i="30"/>
  <c r="BF138" i="30"/>
  <c r="T138" i="30"/>
  <c r="R138" i="30"/>
  <c r="P138" i="30"/>
  <c r="BI133" i="30"/>
  <c r="BH133" i="30"/>
  <c r="BG133" i="30"/>
  <c r="BF133" i="30"/>
  <c r="T133" i="30"/>
  <c r="R133" i="30"/>
  <c r="P133" i="30"/>
  <c r="BI129" i="30"/>
  <c r="BH129" i="30"/>
  <c r="BG129" i="30"/>
  <c r="BF129" i="30"/>
  <c r="T129" i="30"/>
  <c r="R129" i="30"/>
  <c r="P129" i="30"/>
  <c r="BI127" i="30"/>
  <c r="BH127" i="30"/>
  <c r="BG127" i="30"/>
  <c r="BF127" i="30"/>
  <c r="T127" i="30"/>
  <c r="R127" i="30"/>
  <c r="P127" i="30"/>
  <c r="BI124" i="30"/>
  <c r="BH124" i="30"/>
  <c r="BG124" i="30"/>
  <c r="BF124" i="30"/>
  <c r="T124" i="30"/>
  <c r="R124" i="30"/>
  <c r="P124" i="30"/>
  <c r="BI119" i="30"/>
  <c r="BH119" i="30"/>
  <c r="BG119" i="30"/>
  <c r="BF119" i="30"/>
  <c r="T119" i="30"/>
  <c r="R119" i="30"/>
  <c r="P119" i="30"/>
  <c r="BI114" i="30"/>
  <c r="BH114" i="30"/>
  <c r="BG114" i="30"/>
  <c r="BF114" i="30"/>
  <c r="T114" i="30"/>
  <c r="R114" i="30"/>
  <c r="P114" i="30"/>
  <c r="BI108" i="30"/>
  <c r="BH108" i="30"/>
  <c r="BG108" i="30"/>
  <c r="BF108" i="30"/>
  <c r="T108" i="30"/>
  <c r="R108" i="30"/>
  <c r="P108" i="30"/>
  <c r="BI103" i="30"/>
  <c r="BH103" i="30"/>
  <c r="BG103" i="30"/>
  <c r="BF103" i="30"/>
  <c r="T103" i="30"/>
  <c r="R103" i="30"/>
  <c r="P103" i="30"/>
  <c r="BI98" i="30"/>
  <c r="BH98" i="30"/>
  <c r="BG98" i="30"/>
  <c r="BF98" i="30"/>
  <c r="T98" i="30"/>
  <c r="R98" i="30"/>
  <c r="P98" i="30"/>
  <c r="BI93" i="30"/>
  <c r="BH93" i="30"/>
  <c r="BG93" i="30"/>
  <c r="BF93" i="30"/>
  <c r="T93" i="30"/>
  <c r="R93" i="30"/>
  <c r="P93" i="30"/>
  <c r="F85" i="30"/>
  <c r="E83" i="30"/>
  <c r="F52" i="30"/>
  <c r="E50" i="30"/>
  <c r="J24" i="30"/>
  <c r="E24" i="30"/>
  <c r="J88" i="30"/>
  <c r="J23" i="30"/>
  <c r="J21" i="30"/>
  <c r="E21" i="30"/>
  <c r="J54" i="30" s="1"/>
  <c r="J20" i="30"/>
  <c r="J18" i="30"/>
  <c r="E18" i="30"/>
  <c r="F88" i="30" s="1"/>
  <c r="J17" i="30"/>
  <c r="J15" i="30"/>
  <c r="E15" i="30"/>
  <c r="F54" i="30"/>
  <c r="J14" i="30"/>
  <c r="J12" i="30"/>
  <c r="J85" i="30" s="1"/>
  <c r="E7" i="30"/>
  <c r="E81" i="30" s="1"/>
  <c r="J37" i="29"/>
  <c r="J36" i="29"/>
  <c r="AY82" i="1" s="1"/>
  <c r="J35" i="29"/>
  <c r="AX82" i="1" s="1"/>
  <c r="BI338" i="29"/>
  <c r="BH338" i="29"/>
  <c r="BG338" i="29"/>
  <c r="BF338" i="29"/>
  <c r="T338" i="29"/>
  <c r="T337" i="29"/>
  <c r="R338" i="29"/>
  <c r="R337" i="29" s="1"/>
  <c r="P338" i="29"/>
  <c r="P337" i="29"/>
  <c r="BI332" i="29"/>
  <c r="BH332" i="29"/>
  <c r="BG332" i="29"/>
  <c r="BF332" i="29"/>
  <c r="T332" i="29"/>
  <c r="R332" i="29"/>
  <c r="P332" i="29"/>
  <c r="BI329" i="29"/>
  <c r="BH329" i="29"/>
  <c r="BG329" i="29"/>
  <c r="BF329" i="29"/>
  <c r="T329" i="29"/>
  <c r="R329" i="29"/>
  <c r="P329" i="29"/>
  <c r="BI326" i="29"/>
  <c r="BH326" i="29"/>
  <c r="BG326" i="29"/>
  <c r="BF326" i="29"/>
  <c r="T326" i="29"/>
  <c r="R326" i="29"/>
  <c r="P326" i="29"/>
  <c r="BI320" i="29"/>
  <c r="BH320" i="29"/>
  <c r="BG320" i="29"/>
  <c r="BF320" i="29"/>
  <c r="T320" i="29"/>
  <c r="R320" i="29"/>
  <c r="P320" i="29"/>
  <c r="BI317" i="29"/>
  <c r="BH317" i="29"/>
  <c r="BG317" i="29"/>
  <c r="BF317" i="29"/>
  <c r="T317" i="29"/>
  <c r="R317" i="29"/>
  <c r="P317" i="29"/>
  <c r="BI315" i="29"/>
  <c r="BH315" i="29"/>
  <c r="BG315" i="29"/>
  <c r="BF315" i="29"/>
  <c r="T315" i="29"/>
  <c r="R315" i="29"/>
  <c r="P315" i="29"/>
  <c r="BI313" i="29"/>
  <c r="BH313" i="29"/>
  <c r="BG313" i="29"/>
  <c r="BF313" i="29"/>
  <c r="T313" i="29"/>
  <c r="R313" i="29"/>
  <c r="P313" i="29"/>
  <c r="BI310" i="29"/>
  <c r="BH310" i="29"/>
  <c r="BG310" i="29"/>
  <c r="BF310" i="29"/>
  <c r="T310" i="29"/>
  <c r="R310" i="29"/>
  <c r="P310" i="29"/>
  <c r="BI308" i="29"/>
  <c r="BH308" i="29"/>
  <c r="BG308" i="29"/>
  <c r="BF308" i="29"/>
  <c r="T308" i="29"/>
  <c r="R308" i="29"/>
  <c r="P308" i="29"/>
  <c r="BI305" i="29"/>
  <c r="BH305" i="29"/>
  <c r="BG305" i="29"/>
  <c r="BF305" i="29"/>
  <c r="T305" i="29"/>
  <c r="R305" i="29"/>
  <c r="P305" i="29"/>
  <c r="BI299" i="29"/>
  <c r="BH299" i="29"/>
  <c r="BG299" i="29"/>
  <c r="BF299" i="29"/>
  <c r="T299" i="29"/>
  <c r="R299" i="29"/>
  <c r="P299" i="29"/>
  <c r="BI296" i="29"/>
  <c r="BH296" i="29"/>
  <c r="BG296" i="29"/>
  <c r="BF296" i="29"/>
  <c r="T296" i="29"/>
  <c r="R296" i="29"/>
  <c r="P296" i="29"/>
  <c r="BI292" i="29"/>
  <c r="BH292" i="29"/>
  <c r="BG292" i="29"/>
  <c r="BF292" i="29"/>
  <c r="T292" i="29"/>
  <c r="R292" i="29"/>
  <c r="P292" i="29"/>
  <c r="BI287" i="29"/>
  <c r="BH287" i="29"/>
  <c r="BG287" i="29"/>
  <c r="BF287" i="29"/>
  <c r="T287" i="29"/>
  <c r="R287" i="29"/>
  <c r="P287" i="29"/>
  <c r="BI283" i="29"/>
  <c r="BH283" i="29"/>
  <c r="BG283" i="29"/>
  <c r="BF283" i="29"/>
  <c r="T283" i="29"/>
  <c r="R283" i="29"/>
  <c r="P283" i="29"/>
  <c r="BI280" i="29"/>
  <c r="BH280" i="29"/>
  <c r="BG280" i="29"/>
  <c r="BF280" i="29"/>
  <c r="T280" i="29"/>
  <c r="R280" i="29"/>
  <c r="P280" i="29"/>
  <c r="BI278" i="29"/>
  <c r="BH278" i="29"/>
  <c r="BG278" i="29"/>
  <c r="BF278" i="29"/>
  <c r="T278" i="29"/>
  <c r="R278" i="29"/>
  <c r="P278" i="29"/>
  <c r="BI275" i="29"/>
  <c r="BH275" i="29"/>
  <c r="BG275" i="29"/>
  <c r="BF275" i="29"/>
  <c r="T275" i="29"/>
  <c r="R275" i="29"/>
  <c r="P275" i="29"/>
  <c r="BI272" i="29"/>
  <c r="BH272" i="29"/>
  <c r="BG272" i="29"/>
  <c r="BF272" i="29"/>
  <c r="T272" i="29"/>
  <c r="R272" i="29"/>
  <c r="P272" i="29"/>
  <c r="BI270" i="29"/>
  <c r="BH270" i="29"/>
  <c r="BG270" i="29"/>
  <c r="BF270" i="29"/>
  <c r="T270" i="29"/>
  <c r="R270" i="29"/>
  <c r="P270" i="29"/>
  <c r="BI267" i="29"/>
  <c r="BH267" i="29"/>
  <c r="BG267" i="29"/>
  <c r="BF267" i="29"/>
  <c r="T267" i="29"/>
  <c r="R267" i="29"/>
  <c r="P267" i="29"/>
  <c r="BI264" i="29"/>
  <c r="BH264" i="29"/>
  <c r="BG264" i="29"/>
  <c r="BF264" i="29"/>
  <c r="T264" i="29"/>
  <c r="R264" i="29"/>
  <c r="P264" i="29"/>
  <c r="BI258" i="29"/>
  <c r="BH258" i="29"/>
  <c r="BG258" i="29"/>
  <c r="BF258" i="29"/>
  <c r="T258" i="29"/>
  <c r="R258" i="29"/>
  <c r="P258" i="29"/>
  <c r="BI252" i="29"/>
  <c r="BH252" i="29"/>
  <c r="BG252" i="29"/>
  <c r="BF252" i="29"/>
  <c r="T252" i="29"/>
  <c r="R252" i="29"/>
  <c r="P252" i="29"/>
  <c r="BI247" i="29"/>
  <c r="BH247" i="29"/>
  <c r="BG247" i="29"/>
  <c r="BF247" i="29"/>
  <c r="T247" i="29"/>
  <c r="R247" i="29"/>
  <c r="P247" i="29"/>
  <c r="BI245" i="29"/>
  <c r="BH245" i="29"/>
  <c r="BG245" i="29"/>
  <c r="BF245" i="29"/>
  <c r="T245" i="29"/>
  <c r="R245" i="29"/>
  <c r="P245" i="29"/>
  <c r="BI241" i="29"/>
  <c r="BH241" i="29"/>
  <c r="BG241" i="29"/>
  <c r="BF241" i="29"/>
  <c r="T241" i="29"/>
  <c r="R241" i="29"/>
  <c r="P241" i="29"/>
  <c r="BI237" i="29"/>
  <c r="BH237" i="29"/>
  <c r="BG237" i="29"/>
  <c r="BF237" i="29"/>
  <c r="T237" i="29"/>
  <c r="R237" i="29"/>
  <c r="P237" i="29"/>
  <c r="BI234" i="29"/>
  <c r="BH234" i="29"/>
  <c r="BG234" i="29"/>
  <c r="BF234" i="29"/>
  <c r="T234" i="29"/>
  <c r="R234" i="29"/>
  <c r="P234" i="29"/>
  <c r="BI229" i="29"/>
  <c r="BH229" i="29"/>
  <c r="BG229" i="29"/>
  <c r="BF229" i="29"/>
  <c r="T229" i="29"/>
  <c r="R229" i="29"/>
  <c r="P229" i="29"/>
  <c r="BI224" i="29"/>
  <c r="BH224" i="29"/>
  <c r="BG224" i="29"/>
  <c r="BF224" i="29"/>
  <c r="T224" i="29"/>
  <c r="R224" i="29"/>
  <c r="P224" i="29"/>
  <c r="BI220" i="29"/>
  <c r="BH220" i="29"/>
  <c r="BG220" i="29"/>
  <c r="BF220" i="29"/>
  <c r="T220" i="29"/>
  <c r="R220" i="29"/>
  <c r="P220" i="29"/>
  <c r="BI217" i="29"/>
  <c r="BH217" i="29"/>
  <c r="BG217" i="29"/>
  <c r="BF217" i="29"/>
  <c r="T217" i="29"/>
  <c r="R217" i="29"/>
  <c r="P217" i="29"/>
  <c r="BI212" i="29"/>
  <c r="BH212" i="29"/>
  <c r="BG212" i="29"/>
  <c r="BF212" i="29"/>
  <c r="T212" i="29"/>
  <c r="R212" i="29"/>
  <c r="P212" i="29"/>
  <c r="BI209" i="29"/>
  <c r="BH209" i="29"/>
  <c r="BG209" i="29"/>
  <c r="BF209" i="29"/>
  <c r="T209" i="29"/>
  <c r="R209" i="29"/>
  <c r="P209" i="29"/>
  <c r="BI204" i="29"/>
  <c r="BH204" i="29"/>
  <c r="BG204" i="29"/>
  <c r="BF204" i="29"/>
  <c r="T204" i="29"/>
  <c r="R204" i="29"/>
  <c r="P204" i="29"/>
  <c r="BI199" i="29"/>
  <c r="BH199" i="29"/>
  <c r="BG199" i="29"/>
  <c r="BF199" i="29"/>
  <c r="T199" i="29"/>
  <c r="R199" i="29"/>
  <c r="P199" i="29"/>
  <c r="BI195" i="29"/>
  <c r="BH195" i="29"/>
  <c r="BG195" i="29"/>
  <c r="BF195" i="29"/>
  <c r="T195" i="29"/>
  <c r="R195" i="29"/>
  <c r="P195" i="29"/>
  <c r="BI189" i="29"/>
  <c r="BH189" i="29"/>
  <c r="BG189" i="29"/>
  <c r="BF189" i="29"/>
  <c r="T189" i="29"/>
  <c r="R189" i="29"/>
  <c r="P189" i="29"/>
  <c r="BI185" i="29"/>
  <c r="BH185" i="29"/>
  <c r="BG185" i="29"/>
  <c r="BF185" i="29"/>
  <c r="T185" i="29"/>
  <c r="R185" i="29"/>
  <c r="P185" i="29"/>
  <c r="BI179" i="29"/>
  <c r="BH179" i="29"/>
  <c r="BG179" i="29"/>
  <c r="BF179" i="29"/>
  <c r="T179" i="29"/>
  <c r="R179" i="29"/>
  <c r="P179" i="29"/>
  <c r="BI176" i="29"/>
  <c r="BH176" i="29"/>
  <c r="BG176" i="29"/>
  <c r="BF176" i="29"/>
  <c r="T176" i="29"/>
  <c r="R176" i="29"/>
  <c r="P176" i="29"/>
  <c r="BI171" i="29"/>
  <c r="BH171" i="29"/>
  <c r="BG171" i="29"/>
  <c r="BF171" i="29"/>
  <c r="T171" i="29"/>
  <c r="R171" i="29"/>
  <c r="P171" i="29"/>
  <c r="BI167" i="29"/>
  <c r="BH167" i="29"/>
  <c r="BG167" i="29"/>
  <c r="BF167" i="29"/>
  <c r="T167" i="29"/>
  <c r="R167" i="29"/>
  <c r="P167" i="29"/>
  <c r="BI164" i="29"/>
  <c r="BH164" i="29"/>
  <c r="BG164" i="29"/>
  <c r="BF164" i="29"/>
  <c r="T164" i="29"/>
  <c r="R164" i="29"/>
  <c r="P164" i="29"/>
  <c r="BI159" i="29"/>
  <c r="BH159" i="29"/>
  <c r="BG159" i="29"/>
  <c r="BF159" i="29"/>
  <c r="T159" i="29"/>
  <c r="R159" i="29"/>
  <c r="P159" i="29"/>
  <c r="BI154" i="29"/>
  <c r="BH154" i="29"/>
  <c r="BG154" i="29"/>
  <c r="BF154" i="29"/>
  <c r="T154" i="29"/>
  <c r="R154" i="29"/>
  <c r="P154" i="29"/>
  <c r="BI149" i="29"/>
  <c r="BH149" i="29"/>
  <c r="BG149" i="29"/>
  <c r="BF149" i="29"/>
  <c r="T149" i="29"/>
  <c r="R149" i="29"/>
  <c r="P149" i="29"/>
  <c r="BI146" i="29"/>
  <c r="BH146" i="29"/>
  <c r="BG146" i="29"/>
  <c r="BF146" i="29"/>
  <c r="T146" i="29"/>
  <c r="R146" i="29"/>
  <c r="P146" i="29"/>
  <c r="BI141" i="29"/>
  <c r="BH141" i="29"/>
  <c r="BG141" i="29"/>
  <c r="BF141" i="29"/>
  <c r="T141" i="29"/>
  <c r="R141" i="29"/>
  <c r="P141" i="29"/>
  <c r="BI136" i="29"/>
  <c r="BH136" i="29"/>
  <c r="BG136" i="29"/>
  <c r="BF136" i="29"/>
  <c r="T136" i="29"/>
  <c r="R136" i="29"/>
  <c r="P136" i="29"/>
  <c r="BI131" i="29"/>
  <c r="BH131" i="29"/>
  <c r="BG131" i="29"/>
  <c r="BF131" i="29"/>
  <c r="T131" i="29"/>
  <c r="R131" i="29"/>
  <c r="P131" i="29"/>
  <c r="BI125" i="29"/>
  <c r="BH125" i="29"/>
  <c r="BG125" i="29"/>
  <c r="BF125" i="29"/>
  <c r="T125" i="29"/>
  <c r="R125" i="29"/>
  <c r="P125" i="29"/>
  <c r="BI120" i="29"/>
  <c r="BH120" i="29"/>
  <c r="BG120" i="29"/>
  <c r="BF120" i="29"/>
  <c r="T120" i="29"/>
  <c r="R120" i="29"/>
  <c r="P120" i="29"/>
  <c r="BI115" i="29"/>
  <c r="BH115" i="29"/>
  <c r="BG115" i="29"/>
  <c r="BF115" i="29"/>
  <c r="T115" i="29"/>
  <c r="R115" i="29"/>
  <c r="P115" i="29"/>
  <c r="BI112" i="29"/>
  <c r="BH112" i="29"/>
  <c r="BG112" i="29"/>
  <c r="BF112" i="29"/>
  <c r="T112" i="29"/>
  <c r="R112" i="29"/>
  <c r="P112" i="29"/>
  <c r="BI107" i="29"/>
  <c r="BH107" i="29"/>
  <c r="BG107" i="29"/>
  <c r="BF107" i="29"/>
  <c r="T107" i="29"/>
  <c r="R107" i="29"/>
  <c r="P107" i="29"/>
  <c r="BI102" i="29"/>
  <c r="BH102" i="29"/>
  <c r="BG102" i="29"/>
  <c r="BF102" i="29"/>
  <c r="T102" i="29"/>
  <c r="R102" i="29"/>
  <c r="P102" i="29"/>
  <c r="BI98" i="29"/>
  <c r="BH98" i="29"/>
  <c r="BG98" i="29"/>
  <c r="BF98" i="29"/>
  <c r="T98" i="29"/>
  <c r="R98" i="29"/>
  <c r="P98" i="29"/>
  <c r="BI93" i="29"/>
  <c r="BH93" i="29"/>
  <c r="BG93" i="29"/>
  <c r="BF93" i="29"/>
  <c r="T93" i="29"/>
  <c r="R93" i="29"/>
  <c r="P93" i="29"/>
  <c r="BI88" i="29"/>
  <c r="BH88" i="29"/>
  <c r="BG88" i="29"/>
  <c r="BF88" i="29"/>
  <c r="T88" i="29"/>
  <c r="R88" i="29"/>
  <c r="P88" i="29"/>
  <c r="F80" i="29"/>
  <c r="E78" i="29"/>
  <c r="F52" i="29"/>
  <c r="E50" i="29"/>
  <c r="J24" i="29"/>
  <c r="E24" i="29"/>
  <c r="J83" i="29" s="1"/>
  <c r="J23" i="29"/>
  <c r="J21" i="29"/>
  <c r="E21" i="29"/>
  <c r="J54" i="29" s="1"/>
  <c r="J20" i="29"/>
  <c r="J18" i="29"/>
  <c r="E18" i="29"/>
  <c r="F55" i="29" s="1"/>
  <c r="J17" i="29"/>
  <c r="J15" i="29"/>
  <c r="E15" i="29"/>
  <c r="F54" i="29" s="1"/>
  <c r="J14" i="29"/>
  <c r="J12" i="29"/>
  <c r="J80" i="29" s="1"/>
  <c r="E7" i="29"/>
  <c r="E48" i="29"/>
  <c r="J37" i="28"/>
  <c r="J36" i="28"/>
  <c r="AY81" i="1" s="1"/>
  <c r="J35" i="28"/>
  <c r="AX81" i="1" s="1"/>
  <c r="BI160" i="28"/>
  <c r="BH160" i="28"/>
  <c r="BG160" i="28"/>
  <c r="BF160" i="28"/>
  <c r="T160" i="28"/>
  <c r="R160" i="28"/>
  <c r="P160" i="28"/>
  <c r="BI155" i="28"/>
  <c r="BH155" i="28"/>
  <c r="BG155" i="28"/>
  <c r="BF155" i="28"/>
  <c r="T155" i="28"/>
  <c r="R155" i="28"/>
  <c r="P155" i="28"/>
  <c r="BI151" i="28"/>
  <c r="BH151" i="28"/>
  <c r="BG151" i="28"/>
  <c r="BF151" i="28"/>
  <c r="T151" i="28"/>
  <c r="R151" i="28"/>
  <c r="P151" i="28"/>
  <c r="BI146" i="28"/>
  <c r="BH146" i="28"/>
  <c r="BG146" i="28"/>
  <c r="BF146" i="28"/>
  <c r="T146" i="28"/>
  <c r="R146" i="28"/>
  <c r="P146" i="28"/>
  <c r="BI141" i="28"/>
  <c r="BH141" i="28"/>
  <c r="BG141" i="28"/>
  <c r="BF141" i="28"/>
  <c r="T141" i="28"/>
  <c r="R141" i="28"/>
  <c r="P141" i="28"/>
  <c r="BI136" i="28"/>
  <c r="BH136" i="28"/>
  <c r="BG136" i="28"/>
  <c r="BF136" i="28"/>
  <c r="T136" i="28"/>
  <c r="R136" i="28"/>
  <c r="P136" i="28"/>
  <c r="BI132" i="28"/>
  <c r="BH132" i="28"/>
  <c r="BG132" i="28"/>
  <c r="BF132" i="28"/>
  <c r="T132" i="28"/>
  <c r="R132" i="28"/>
  <c r="P132" i="28"/>
  <c r="BI127" i="28"/>
  <c r="BH127" i="28"/>
  <c r="BG127" i="28"/>
  <c r="BF127" i="28"/>
  <c r="T127" i="28"/>
  <c r="R127" i="28"/>
  <c r="P127" i="28"/>
  <c r="BI124" i="28"/>
  <c r="BH124" i="28"/>
  <c r="BG124" i="28"/>
  <c r="BF124" i="28"/>
  <c r="T124" i="28"/>
  <c r="R124" i="28"/>
  <c r="P124" i="28"/>
  <c r="BI121" i="28"/>
  <c r="BH121" i="28"/>
  <c r="BG121" i="28"/>
  <c r="BF121" i="28"/>
  <c r="T121" i="28"/>
  <c r="R121" i="28"/>
  <c r="P121" i="28"/>
  <c r="BI116" i="28"/>
  <c r="BH116" i="28"/>
  <c r="BG116" i="28"/>
  <c r="BF116" i="28"/>
  <c r="T116" i="28"/>
  <c r="R116" i="28"/>
  <c r="P116" i="28"/>
  <c r="BI111" i="28"/>
  <c r="BH111" i="28"/>
  <c r="BG111" i="28"/>
  <c r="BF111" i="28"/>
  <c r="T111" i="28"/>
  <c r="R111" i="28"/>
  <c r="P111" i="28"/>
  <c r="BI106" i="28"/>
  <c r="BH106" i="28"/>
  <c r="BG106" i="28"/>
  <c r="BF106" i="28"/>
  <c r="T106" i="28"/>
  <c r="R106" i="28"/>
  <c r="P106" i="28"/>
  <c r="BI100" i="28"/>
  <c r="BH100" i="28"/>
  <c r="BG100" i="28"/>
  <c r="BF100" i="28"/>
  <c r="T100" i="28"/>
  <c r="R100" i="28"/>
  <c r="P100" i="28"/>
  <c r="BI95" i="28"/>
  <c r="BH95" i="28"/>
  <c r="BG95" i="28"/>
  <c r="BF95" i="28"/>
  <c r="T95" i="28"/>
  <c r="R95" i="28"/>
  <c r="P95" i="28"/>
  <c r="BI90" i="28"/>
  <c r="BH90" i="28"/>
  <c r="BG90" i="28"/>
  <c r="BF90" i="28"/>
  <c r="T90" i="28"/>
  <c r="R90" i="28"/>
  <c r="P90" i="28"/>
  <c r="BI85" i="28"/>
  <c r="BH85" i="28"/>
  <c r="BG85" i="28"/>
  <c r="BF85" i="28"/>
  <c r="T85" i="28"/>
  <c r="R85" i="28"/>
  <c r="P85" i="28"/>
  <c r="F77" i="28"/>
  <c r="E75" i="28"/>
  <c r="F52" i="28"/>
  <c r="E50" i="28"/>
  <c r="J24" i="28"/>
  <c r="E24" i="28"/>
  <c r="J80" i="28" s="1"/>
  <c r="J23" i="28"/>
  <c r="J21" i="28"/>
  <c r="E21" i="28"/>
  <c r="J54" i="28" s="1"/>
  <c r="J20" i="28"/>
  <c r="J18" i="28"/>
  <c r="E18" i="28"/>
  <c r="F80" i="28" s="1"/>
  <c r="J17" i="28"/>
  <c r="J15" i="28"/>
  <c r="E15" i="28"/>
  <c r="F79" i="28"/>
  <c r="J14" i="28"/>
  <c r="J12" i="28"/>
  <c r="J77" i="28"/>
  <c r="E7" i="28"/>
  <c r="E73" i="28" s="1"/>
  <c r="J37" i="27"/>
  <c r="J36" i="27"/>
  <c r="AY80" i="1"/>
  <c r="J35" i="27"/>
  <c r="AX80" i="1"/>
  <c r="BI453" i="27"/>
  <c r="BH453" i="27"/>
  <c r="BG453" i="27"/>
  <c r="BF453" i="27"/>
  <c r="T453" i="27"/>
  <c r="R453" i="27"/>
  <c r="P453" i="27"/>
  <c r="BI450" i="27"/>
  <c r="BH450" i="27"/>
  <c r="BG450" i="27"/>
  <c r="BF450" i="27"/>
  <c r="T450" i="27"/>
  <c r="R450" i="27"/>
  <c r="P450" i="27"/>
  <c r="BI447" i="27"/>
  <c r="BH447" i="27"/>
  <c r="BG447" i="27"/>
  <c r="BF447" i="27"/>
  <c r="T447" i="27"/>
  <c r="R447" i="27"/>
  <c r="P447" i="27"/>
  <c r="BI445" i="27"/>
  <c r="BH445" i="27"/>
  <c r="BG445" i="27"/>
  <c r="BF445" i="27"/>
  <c r="T445" i="27"/>
  <c r="R445" i="27"/>
  <c r="P445" i="27"/>
  <c r="BI442" i="27"/>
  <c r="BH442" i="27"/>
  <c r="BG442" i="27"/>
  <c r="BF442" i="27"/>
  <c r="T442" i="27"/>
  <c r="R442" i="27"/>
  <c r="P442" i="27"/>
  <c r="BI439" i="27"/>
  <c r="BH439" i="27"/>
  <c r="BG439" i="27"/>
  <c r="BF439" i="27"/>
  <c r="T439" i="27"/>
  <c r="R439" i="27"/>
  <c r="P439" i="27"/>
  <c r="BI434" i="27"/>
  <c r="BH434" i="27"/>
  <c r="BG434" i="27"/>
  <c r="BF434" i="27"/>
  <c r="T434" i="27"/>
  <c r="R434" i="27"/>
  <c r="P434" i="27"/>
  <c r="BI431" i="27"/>
  <c r="BH431" i="27"/>
  <c r="BG431" i="27"/>
  <c r="BF431" i="27"/>
  <c r="T431" i="27"/>
  <c r="R431" i="27"/>
  <c r="P431" i="27"/>
  <c r="BI429" i="27"/>
  <c r="BH429" i="27"/>
  <c r="BG429" i="27"/>
  <c r="BF429" i="27"/>
  <c r="T429" i="27"/>
  <c r="R429" i="27"/>
  <c r="P429" i="27"/>
  <c r="BI426" i="27"/>
  <c r="BH426" i="27"/>
  <c r="BG426" i="27"/>
  <c r="BF426" i="27"/>
  <c r="T426" i="27"/>
  <c r="R426" i="27"/>
  <c r="P426" i="27"/>
  <c r="BI424" i="27"/>
  <c r="BH424" i="27"/>
  <c r="BG424" i="27"/>
  <c r="BF424" i="27"/>
  <c r="T424" i="27"/>
  <c r="R424" i="27"/>
  <c r="P424" i="27"/>
  <c r="BI420" i="27"/>
  <c r="BH420" i="27"/>
  <c r="BG420" i="27"/>
  <c r="BF420" i="27"/>
  <c r="T420" i="27"/>
  <c r="R420" i="27"/>
  <c r="P420" i="27"/>
  <c r="BI415" i="27"/>
  <c r="BH415" i="27"/>
  <c r="BG415" i="27"/>
  <c r="BF415" i="27"/>
  <c r="T415" i="27"/>
  <c r="R415" i="27"/>
  <c r="P415" i="27"/>
  <c r="BI413" i="27"/>
  <c r="BH413" i="27"/>
  <c r="BG413" i="27"/>
  <c r="BF413" i="27"/>
  <c r="T413" i="27"/>
  <c r="R413" i="27"/>
  <c r="P413" i="27"/>
  <c r="BI408" i="27"/>
  <c r="BH408" i="27"/>
  <c r="BG408" i="27"/>
  <c r="BF408" i="27"/>
  <c r="T408" i="27"/>
  <c r="R408" i="27"/>
  <c r="P408" i="27"/>
  <c r="BI403" i="27"/>
  <c r="BH403" i="27"/>
  <c r="BG403" i="27"/>
  <c r="BF403" i="27"/>
  <c r="T403" i="27"/>
  <c r="R403" i="27"/>
  <c r="P403" i="27"/>
  <c r="BI398" i="27"/>
  <c r="BH398" i="27"/>
  <c r="BG398" i="27"/>
  <c r="BF398" i="27"/>
  <c r="T398" i="27"/>
  <c r="R398" i="27"/>
  <c r="P398" i="27"/>
  <c r="BI393" i="27"/>
  <c r="BH393" i="27"/>
  <c r="BG393" i="27"/>
  <c r="BF393" i="27"/>
  <c r="T393" i="27"/>
  <c r="R393" i="27"/>
  <c r="P393" i="27"/>
  <c r="BI390" i="27"/>
  <c r="BH390" i="27"/>
  <c r="BG390" i="27"/>
  <c r="BF390" i="27"/>
  <c r="T390" i="27"/>
  <c r="R390" i="27"/>
  <c r="P390" i="27"/>
  <c r="BI387" i="27"/>
  <c r="BH387" i="27"/>
  <c r="BG387" i="27"/>
  <c r="BF387" i="27"/>
  <c r="T387" i="27"/>
  <c r="R387" i="27"/>
  <c r="P387" i="27"/>
  <c r="BI384" i="27"/>
  <c r="BH384" i="27"/>
  <c r="BG384" i="27"/>
  <c r="BF384" i="27"/>
  <c r="T384" i="27"/>
  <c r="R384" i="27"/>
  <c r="P384" i="27"/>
  <c r="BI381" i="27"/>
  <c r="BH381" i="27"/>
  <c r="BG381" i="27"/>
  <c r="BF381" i="27"/>
  <c r="T381" i="27"/>
  <c r="R381" i="27"/>
  <c r="P381" i="27"/>
  <c r="BI376" i="27"/>
  <c r="BH376" i="27"/>
  <c r="BG376" i="27"/>
  <c r="BF376" i="27"/>
  <c r="T376" i="27"/>
  <c r="R376" i="27"/>
  <c r="P376" i="27"/>
  <c r="BI371" i="27"/>
  <c r="BH371" i="27"/>
  <c r="BG371" i="27"/>
  <c r="BF371" i="27"/>
  <c r="T371" i="27"/>
  <c r="R371" i="27"/>
  <c r="P371" i="27"/>
  <c r="BI367" i="27"/>
  <c r="BH367" i="27"/>
  <c r="BG367" i="27"/>
  <c r="BF367" i="27"/>
  <c r="T367" i="27"/>
  <c r="R367" i="27"/>
  <c r="P367" i="27"/>
  <c r="BI364" i="27"/>
  <c r="BH364" i="27"/>
  <c r="BG364" i="27"/>
  <c r="BF364" i="27"/>
  <c r="T364" i="27"/>
  <c r="R364" i="27"/>
  <c r="P364" i="27"/>
  <c r="BI361" i="27"/>
  <c r="BH361" i="27"/>
  <c r="BG361" i="27"/>
  <c r="BF361" i="27"/>
  <c r="T361" i="27"/>
  <c r="R361" i="27"/>
  <c r="P361" i="27"/>
  <c r="BI359" i="27"/>
  <c r="BH359" i="27"/>
  <c r="BG359" i="27"/>
  <c r="BF359" i="27"/>
  <c r="T359" i="27"/>
  <c r="R359" i="27"/>
  <c r="P359" i="27"/>
  <c r="BI355" i="27"/>
  <c r="BH355" i="27"/>
  <c r="BG355" i="27"/>
  <c r="BF355" i="27"/>
  <c r="T355" i="27"/>
  <c r="R355" i="27"/>
  <c r="P355" i="27"/>
  <c r="BI352" i="27"/>
  <c r="BH352" i="27"/>
  <c r="BG352" i="27"/>
  <c r="BF352" i="27"/>
  <c r="T352" i="27"/>
  <c r="R352" i="27"/>
  <c r="P352" i="27"/>
  <c r="BI349" i="27"/>
  <c r="BH349" i="27"/>
  <c r="BG349" i="27"/>
  <c r="BF349" i="27"/>
  <c r="T349" i="27"/>
  <c r="R349" i="27"/>
  <c r="P349" i="27"/>
  <c r="BI344" i="27"/>
  <c r="BH344" i="27"/>
  <c r="BG344" i="27"/>
  <c r="BF344" i="27"/>
  <c r="T344" i="27"/>
  <c r="R344" i="27"/>
  <c r="P344" i="27"/>
  <c r="BI341" i="27"/>
  <c r="BH341" i="27"/>
  <c r="BG341" i="27"/>
  <c r="BF341" i="27"/>
  <c r="T341" i="27"/>
  <c r="R341" i="27"/>
  <c r="P341" i="27"/>
  <c r="BI338" i="27"/>
  <c r="BH338" i="27"/>
  <c r="BG338" i="27"/>
  <c r="BF338" i="27"/>
  <c r="T338" i="27"/>
  <c r="R338" i="27"/>
  <c r="P338" i="27"/>
  <c r="BI335" i="27"/>
  <c r="BH335" i="27"/>
  <c r="BG335" i="27"/>
  <c r="BF335" i="27"/>
  <c r="T335" i="27"/>
  <c r="R335" i="27"/>
  <c r="P335" i="27"/>
  <c r="BI331" i="27"/>
  <c r="BH331" i="27"/>
  <c r="BG331" i="27"/>
  <c r="BF331" i="27"/>
  <c r="T331" i="27"/>
  <c r="R331" i="27"/>
  <c r="P331" i="27"/>
  <c r="BI329" i="27"/>
  <c r="BH329" i="27"/>
  <c r="BG329" i="27"/>
  <c r="BF329" i="27"/>
  <c r="T329" i="27"/>
  <c r="R329" i="27"/>
  <c r="P329" i="27"/>
  <c r="BI325" i="27"/>
  <c r="BH325" i="27"/>
  <c r="BG325" i="27"/>
  <c r="BF325" i="27"/>
  <c r="T325" i="27"/>
  <c r="R325" i="27"/>
  <c r="P325" i="27"/>
  <c r="BI322" i="27"/>
  <c r="BH322" i="27"/>
  <c r="BG322" i="27"/>
  <c r="BF322" i="27"/>
  <c r="T322" i="27"/>
  <c r="R322" i="27"/>
  <c r="P322" i="27"/>
  <c r="BI320" i="27"/>
  <c r="BH320" i="27"/>
  <c r="BG320" i="27"/>
  <c r="BF320" i="27"/>
  <c r="T320" i="27"/>
  <c r="R320" i="27"/>
  <c r="P320" i="27"/>
  <c r="BI316" i="27"/>
  <c r="BH316" i="27"/>
  <c r="BG316" i="27"/>
  <c r="BF316" i="27"/>
  <c r="T316" i="27"/>
  <c r="R316" i="27"/>
  <c r="P316" i="27"/>
  <c r="BI312" i="27"/>
  <c r="BH312" i="27"/>
  <c r="BG312" i="27"/>
  <c r="BF312" i="27"/>
  <c r="T312" i="27"/>
  <c r="R312" i="27"/>
  <c r="P312" i="27"/>
  <c r="BI308" i="27"/>
  <c r="BH308" i="27"/>
  <c r="BG308" i="27"/>
  <c r="BF308" i="27"/>
  <c r="T308" i="27"/>
  <c r="R308" i="27"/>
  <c r="P308" i="27"/>
  <c r="BI303" i="27"/>
  <c r="BH303" i="27"/>
  <c r="BG303" i="27"/>
  <c r="BF303" i="27"/>
  <c r="T303" i="27"/>
  <c r="R303" i="27"/>
  <c r="P303" i="27"/>
  <c r="BI298" i="27"/>
  <c r="BH298" i="27"/>
  <c r="BG298" i="27"/>
  <c r="BF298" i="27"/>
  <c r="T298" i="27"/>
  <c r="R298" i="27"/>
  <c r="P298" i="27"/>
  <c r="BI294" i="27"/>
  <c r="BH294" i="27"/>
  <c r="BG294" i="27"/>
  <c r="BF294" i="27"/>
  <c r="T294" i="27"/>
  <c r="R294" i="27"/>
  <c r="P294" i="27"/>
  <c r="BI289" i="27"/>
  <c r="BH289" i="27"/>
  <c r="BG289" i="27"/>
  <c r="BF289" i="27"/>
  <c r="T289" i="27"/>
  <c r="R289" i="27"/>
  <c r="P289" i="27"/>
  <c r="BI286" i="27"/>
  <c r="BH286" i="27"/>
  <c r="BG286" i="27"/>
  <c r="BF286" i="27"/>
  <c r="T286" i="27"/>
  <c r="R286" i="27"/>
  <c r="P286" i="27"/>
  <c r="BI283" i="27"/>
  <c r="BH283" i="27"/>
  <c r="BG283" i="27"/>
  <c r="BF283" i="27"/>
  <c r="T283" i="27"/>
  <c r="R283" i="27"/>
  <c r="P283" i="27"/>
  <c r="BI278" i="27"/>
  <c r="BH278" i="27"/>
  <c r="BG278" i="27"/>
  <c r="BF278" i="27"/>
  <c r="T278" i="27"/>
  <c r="R278" i="27"/>
  <c r="P278" i="27"/>
  <c r="BI273" i="27"/>
  <c r="BH273" i="27"/>
  <c r="BG273" i="27"/>
  <c r="BF273" i="27"/>
  <c r="T273" i="27"/>
  <c r="R273" i="27"/>
  <c r="P273" i="27"/>
  <c r="BI268" i="27"/>
  <c r="BH268" i="27"/>
  <c r="BG268" i="27"/>
  <c r="BF268" i="27"/>
  <c r="T268" i="27"/>
  <c r="R268" i="27"/>
  <c r="P268" i="27"/>
  <c r="BI265" i="27"/>
  <c r="BH265" i="27"/>
  <c r="BG265" i="27"/>
  <c r="BF265" i="27"/>
  <c r="T265" i="27"/>
  <c r="R265" i="27"/>
  <c r="P265" i="27"/>
  <c r="BI260" i="27"/>
  <c r="BH260" i="27"/>
  <c r="BG260" i="27"/>
  <c r="BF260" i="27"/>
  <c r="T260" i="27"/>
  <c r="R260" i="27"/>
  <c r="P260" i="27"/>
  <c r="BI257" i="27"/>
  <c r="BH257" i="27"/>
  <c r="BG257" i="27"/>
  <c r="BF257" i="27"/>
  <c r="T257" i="27"/>
  <c r="R257" i="27"/>
  <c r="P257" i="27"/>
  <c r="BI252" i="27"/>
  <c r="BH252" i="27"/>
  <c r="BG252" i="27"/>
  <c r="BF252" i="27"/>
  <c r="T252" i="27"/>
  <c r="R252" i="27"/>
  <c r="P252" i="27"/>
  <c r="BI249" i="27"/>
  <c r="BH249" i="27"/>
  <c r="BG249" i="27"/>
  <c r="BF249" i="27"/>
  <c r="T249" i="27"/>
  <c r="R249" i="27"/>
  <c r="P249" i="27"/>
  <c r="BI246" i="27"/>
  <c r="BH246" i="27"/>
  <c r="BG246" i="27"/>
  <c r="BF246" i="27"/>
  <c r="T246" i="27"/>
  <c r="R246" i="27"/>
  <c r="P246" i="27"/>
  <c r="BI243" i="27"/>
  <c r="BH243" i="27"/>
  <c r="BG243" i="27"/>
  <c r="BF243" i="27"/>
  <c r="T243" i="27"/>
  <c r="R243" i="27"/>
  <c r="P243" i="27"/>
  <c r="BI238" i="27"/>
  <c r="BH238" i="27"/>
  <c r="BG238" i="27"/>
  <c r="BF238" i="27"/>
  <c r="T238" i="27"/>
  <c r="T237" i="27"/>
  <c r="R238" i="27"/>
  <c r="R237" i="27" s="1"/>
  <c r="P238" i="27"/>
  <c r="P237" i="27"/>
  <c r="BI234" i="27"/>
  <c r="BH234" i="27"/>
  <c r="BG234" i="27"/>
  <c r="BF234" i="27"/>
  <c r="T234" i="27"/>
  <c r="R234" i="27"/>
  <c r="P234" i="27"/>
  <c r="BI231" i="27"/>
  <c r="BH231" i="27"/>
  <c r="BG231" i="27"/>
  <c r="BF231" i="27"/>
  <c r="T231" i="27"/>
  <c r="R231" i="27"/>
  <c r="P231" i="27"/>
  <c r="BI228" i="27"/>
  <c r="BH228" i="27"/>
  <c r="BG228" i="27"/>
  <c r="BF228" i="27"/>
  <c r="T228" i="27"/>
  <c r="R228" i="27"/>
  <c r="P228" i="27"/>
  <c r="BI223" i="27"/>
  <c r="BH223" i="27"/>
  <c r="BG223" i="27"/>
  <c r="BF223" i="27"/>
  <c r="T223" i="27"/>
  <c r="R223" i="27"/>
  <c r="P223" i="27"/>
  <c r="BI218" i="27"/>
  <c r="BH218" i="27"/>
  <c r="BG218" i="27"/>
  <c r="BF218" i="27"/>
  <c r="T218" i="27"/>
  <c r="R218" i="27"/>
  <c r="P218" i="27"/>
  <c r="BI215" i="27"/>
  <c r="BH215" i="27"/>
  <c r="BG215" i="27"/>
  <c r="BF215" i="27"/>
  <c r="T215" i="27"/>
  <c r="R215" i="27"/>
  <c r="P215" i="27"/>
  <c r="BI210" i="27"/>
  <c r="BH210" i="27"/>
  <c r="BG210" i="27"/>
  <c r="BF210" i="27"/>
  <c r="T210" i="27"/>
  <c r="R210" i="27"/>
  <c r="P210" i="27"/>
  <c r="BI205" i="27"/>
  <c r="BH205" i="27"/>
  <c r="BG205" i="27"/>
  <c r="BF205" i="27"/>
  <c r="T205" i="27"/>
  <c r="R205" i="27"/>
  <c r="P205" i="27"/>
  <c r="BI202" i="27"/>
  <c r="BH202" i="27"/>
  <c r="BG202" i="27"/>
  <c r="BF202" i="27"/>
  <c r="T202" i="27"/>
  <c r="R202" i="27"/>
  <c r="P202" i="27"/>
  <c r="BI197" i="27"/>
  <c r="BH197" i="27"/>
  <c r="BG197" i="27"/>
  <c r="BF197" i="27"/>
  <c r="T197" i="27"/>
  <c r="R197" i="27"/>
  <c r="P197" i="27"/>
  <c r="BI192" i="27"/>
  <c r="BH192" i="27"/>
  <c r="BG192" i="27"/>
  <c r="BF192" i="27"/>
  <c r="T192" i="27"/>
  <c r="R192" i="27"/>
  <c r="P192" i="27"/>
  <c r="BI187" i="27"/>
  <c r="BH187" i="27"/>
  <c r="BG187" i="27"/>
  <c r="BF187" i="27"/>
  <c r="T187" i="27"/>
  <c r="R187" i="27"/>
  <c r="P187" i="27"/>
  <c r="BI182" i="27"/>
  <c r="BH182" i="27"/>
  <c r="BG182" i="27"/>
  <c r="BF182" i="27"/>
  <c r="T182" i="27"/>
  <c r="R182" i="27"/>
  <c r="P182" i="27"/>
  <c r="BI177" i="27"/>
  <c r="BH177" i="27"/>
  <c r="BG177" i="27"/>
  <c r="BF177" i="27"/>
  <c r="T177" i="27"/>
  <c r="R177" i="27"/>
  <c r="P177" i="27"/>
  <c r="BI172" i="27"/>
  <c r="BH172" i="27"/>
  <c r="BG172" i="27"/>
  <c r="BF172" i="27"/>
  <c r="T172" i="27"/>
  <c r="R172" i="27"/>
  <c r="P172" i="27"/>
  <c r="BI167" i="27"/>
  <c r="BH167" i="27"/>
  <c r="BG167" i="27"/>
  <c r="BF167" i="27"/>
  <c r="T167" i="27"/>
  <c r="R167" i="27"/>
  <c r="P167" i="27"/>
  <c r="BI164" i="27"/>
  <c r="BH164" i="27"/>
  <c r="BG164" i="27"/>
  <c r="BF164" i="27"/>
  <c r="T164" i="27"/>
  <c r="R164" i="27"/>
  <c r="P164" i="27"/>
  <c r="BI161" i="27"/>
  <c r="BH161" i="27"/>
  <c r="BG161" i="27"/>
  <c r="BF161" i="27"/>
  <c r="T161" i="27"/>
  <c r="R161" i="27"/>
  <c r="P161" i="27"/>
  <c r="BI158" i="27"/>
  <c r="BH158" i="27"/>
  <c r="BG158" i="27"/>
  <c r="BF158" i="27"/>
  <c r="T158" i="27"/>
  <c r="R158" i="27"/>
  <c r="P158" i="27"/>
  <c r="BI153" i="27"/>
  <c r="BH153" i="27"/>
  <c r="BG153" i="27"/>
  <c r="BF153" i="27"/>
  <c r="T153" i="27"/>
  <c r="R153" i="27"/>
  <c r="P153" i="27"/>
  <c r="BI149" i="27"/>
  <c r="BH149" i="27"/>
  <c r="BG149" i="27"/>
  <c r="BF149" i="27"/>
  <c r="T149" i="27"/>
  <c r="R149" i="27"/>
  <c r="P149" i="27"/>
  <c r="BI146" i="27"/>
  <c r="BH146" i="27"/>
  <c r="BG146" i="27"/>
  <c r="BF146" i="27"/>
  <c r="T146" i="27"/>
  <c r="R146" i="27"/>
  <c r="P146" i="27"/>
  <c r="BI141" i="27"/>
  <c r="BH141" i="27"/>
  <c r="BG141" i="27"/>
  <c r="BF141" i="27"/>
  <c r="T141" i="27"/>
  <c r="R141" i="27"/>
  <c r="P141" i="27"/>
  <c r="BI138" i="27"/>
  <c r="BH138" i="27"/>
  <c r="BG138" i="27"/>
  <c r="BF138" i="27"/>
  <c r="T138" i="27"/>
  <c r="R138" i="27"/>
  <c r="P138" i="27"/>
  <c r="BI135" i="27"/>
  <c r="BH135" i="27"/>
  <c r="BG135" i="27"/>
  <c r="BF135" i="27"/>
  <c r="T135" i="27"/>
  <c r="R135" i="27"/>
  <c r="P135" i="27"/>
  <c r="BI130" i="27"/>
  <c r="BH130" i="27"/>
  <c r="BG130" i="27"/>
  <c r="BF130" i="27"/>
  <c r="T130" i="27"/>
  <c r="R130" i="27"/>
  <c r="P130" i="27"/>
  <c r="BI127" i="27"/>
  <c r="BH127" i="27"/>
  <c r="BG127" i="27"/>
  <c r="BF127" i="27"/>
  <c r="T127" i="27"/>
  <c r="R127" i="27"/>
  <c r="P127" i="27"/>
  <c r="BI125" i="27"/>
  <c r="BH125" i="27"/>
  <c r="BG125" i="27"/>
  <c r="BF125" i="27"/>
  <c r="T125" i="27"/>
  <c r="R125" i="27"/>
  <c r="P125" i="27"/>
  <c r="BI123" i="27"/>
  <c r="BH123" i="27"/>
  <c r="BG123" i="27"/>
  <c r="BF123" i="27"/>
  <c r="T123" i="27"/>
  <c r="R123" i="27"/>
  <c r="P123" i="27"/>
  <c r="BI121" i="27"/>
  <c r="BH121" i="27"/>
  <c r="BG121" i="27"/>
  <c r="BF121" i="27"/>
  <c r="T121" i="27"/>
  <c r="R121" i="27"/>
  <c r="P121" i="27"/>
  <c r="BI119" i="27"/>
  <c r="BH119" i="27"/>
  <c r="BG119" i="27"/>
  <c r="BF119" i="27"/>
  <c r="T119" i="27"/>
  <c r="R119" i="27"/>
  <c r="P119" i="27"/>
  <c r="BI116" i="27"/>
  <c r="BH116" i="27"/>
  <c r="BG116" i="27"/>
  <c r="BF116" i="27"/>
  <c r="T116" i="27"/>
  <c r="R116" i="27"/>
  <c r="P116" i="27"/>
  <c r="BI113" i="27"/>
  <c r="BH113" i="27"/>
  <c r="BG113" i="27"/>
  <c r="BF113" i="27"/>
  <c r="T113" i="27"/>
  <c r="R113" i="27"/>
  <c r="P113" i="27"/>
  <c r="BI110" i="27"/>
  <c r="BH110" i="27"/>
  <c r="BG110" i="27"/>
  <c r="BF110" i="27"/>
  <c r="T110" i="27"/>
  <c r="R110" i="27"/>
  <c r="P110" i="27"/>
  <c r="BI105" i="27"/>
  <c r="BH105" i="27"/>
  <c r="BG105" i="27"/>
  <c r="BF105" i="27"/>
  <c r="T105" i="27"/>
  <c r="R105" i="27"/>
  <c r="P105" i="27"/>
  <c r="BI102" i="27"/>
  <c r="BH102" i="27"/>
  <c r="BG102" i="27"/>
  <c r="BF102" i="27"/>
  <c r="T102" i="27"/>
  <c r="R102" i="27"/>
  <c r="P102" i="27"/>
  <c r="BI97" i="27"/>
  <c r="BH97" i="27"/>
  <c r="BG97" i="27"/>
  <c r="BF97" i="27"/>
  <c r="T97" i="27"/>
  <c r="R97" i="27"/>
  <c r="P97" i="27"/>
  <c r="BI92" i="27"/>
  <c r="BH92" i="27"/>
  <c r="BG92" i="27"/>
  <c r="BF92" i="27"/>
  <c r="T92" i="27"/>
  <c r="R92" i="27"/>
  <c r="P92" i="27"/>
  <c r="BI87" i="27"/>
  <c r="BH87" i="27"/>
  <c r="BG87" i="27"/>
  <c r="BF87" i="27"/>
  <c r="T87" i="27"/>
  <c r="R87" i="27"/>
  <c r="P87" i="27"/>
  <c r="F79" i="27"/>
  <c r="E77" i="27"/>
  <c r="F52" i="27"/>
  <c r="E50" i="27"/>
  <c r="J24" i="27"/>
  <c r="E24" i="27"/>
  <c r="J55" i="27" s="1"/>
  <c r="J23" i="27"/>
  <c r="J21" i="27"/>
  <c r="E21" i="27"/>
  <c r="J54" i="27" s="1"/>
  <c r="J20" i="27"/>
  <c r="J18" i="27"/>
  <c r="E18" i="27"/>
  <c r="F55" i="27"/>
  <c r="J17" i="27"/>
  <c r="J15" i="27"/>
  <c r="E15" i="27"/>
  <c r="F81" i="27" s="1"/>
  <c r="J14" i="27"/>
  <c r="J12" i="27"/>
  <c r="J79" i="27" s="1"/>
  <c r="E7" i="27"/>
  <c r="E75" i="27"/>
  <c r="J37" i="26"/>
  <c r="J36" i="26"/>
  <c r="AY79" i="1"/>
  <c r="J35" i="26"/>
  <c r="AX79" i="1" s="1"/>
  <c r="BI306" i="26"/>
  <c r="BH306" i="26"/>
  <c r="BG306" i="26"/>
  <c r="BF306" i="26"/>
  <c r="T306" i="26"/>
  <c r="R306" i="26"/>
  <c r="P306" i="26"/>
  <c r="BI301" i="26"/>
  <c r="BH301" i="26"/>
  <c r="BG301" i="26"/>
  <c r="BF301" i="26"/>
  <c r="T301" i="26"/>
  <c r="R301" i="26"/>
  <c r="P301" i="26"/>
  <c r="BI296" i="26"/>
  <c r="BH296" i="26"/>
  <c r="BG296" i="26"/>
  <c r="BF296" i="26"/>
  <c r="T296" i="26"/>
  <c r="R296" i="26"/>
  <c r="P296" i="26"/>
  <c r="BI294" i="26"/>
  <c r="BH294" i="26"/>
  <c r="BG294" i="26"/>
  <c r="BF294" i="26"/>
  <c r="T294" i="26"/>
  <c r="R294" i="26"/>
  <c r="P294" i="26"/>
  <c r="BI290" i="26"/>
  <c r="BH290" i="26"/>
  <c r="BG290" i="26"/>
  <c r="BF290" i="26"/>
  <c r="T290" i="26"/>
  <c r="R290" i="26"/>
  <c r="P290" i="26"/>
  <c r="BI287" i="26"/>
  <c r="BH287" i="26"/>
  <c r="BG287" i="26"/>
  <c r="BF287" i="26"/>
  <c r="T287" i="26"/>
  <c r="R287" i="26"/>
  <c r="P287" i="26"/>
  <c r="BI282" i="26"/>
  <c r="BH282" i="26"/>
  <c r="BG282" i="26"/>
  <c r="BF282" i="26"/>
  <c r="T282" i="26"/>
  <c r="R282" i="26"/>
  <c r="P282" i="26"/>
  <c r="BI279" i="26"/>
  <c r="BH279" i="26"/>
  <c r="BG279" i="26"/>
  <c r="BF279" i="26"/>
  <c r="T279" i="26"/>
  <c r="R279" i="26"/>
  <c r="P279" i="26"/>
  <c r="BI274" i="26"/>
  <c r="BH274" i="26"/>
  <c r="BG274" i="26"/>
  <c r="BF274" i="26"/>
  <c r="T274" i="26"/>
  <c r="R274" i="26"/>
  <c r="P274" i="26"/>
  <c r="BI271" i="26"/>
  <c r="BH271" i="26"/>
  <c r="BG271" i="26"/>
  <c r="BF271" i="26"/>
  <c r="T271" i="26"/>
  <c r="R271" i="26"/>
  <c r="P271" i="26"/>
  <c r="BI268" i="26"/>
  <c r="BH268" i="26"/>
  <c r="BG268" i="26"/>
  <c r="BF268" i="26"/>
  <c r="T268" i="26"/>
  <c r="R268" i="26"/>
  <c r="P268" i="26"/>
  <c r="BI263" i="26"/>
  <c r="BH263" i="26"/>
  <c r="BG263" i="26"/>
  <c r="BF263" i="26"/>
  <c r="T263" i="26"/>
  <c r="R263" i="26"/>
  <c r="P263" i="26"/>
  <c r="BI259" i="26"/>
  <c r="BH259" i="26"/>
  <c r="BG259" i="26"/>
  <c r="BF259" i="26"/>
  <c r="T259" i="26"/>
  <c r="R259" i="26"/>
  <c r="P259" i="26"/>
  <c r="BI256" i="26"/>
  <c r="BH256" i="26"/>
  <c r="BG256" i="26"/>
  <c r="BF256" i="26"/>
  <c r="T256" i="26"/>
  <c r="R256" i="26"/>
  <c r="P256" i="26"/>
  <c r="BI254" i="26"/>
  <c r="BH254" i="26"/>
  <c r="BG254" i="26"/>
  <c r="BF254" i="26"/>
  <c r="T254" i="26"/>
  <c r="R254" i="26"/>
  <c r="P254" i="26"/>
  <c r="BI251" i="26"/>
  <c r="BH251" i="26"/>
  <c r="BG251" i="26"/>
  <c r="BF251" i="26"/>
  <c r="T251" i="26"/>
  <c r="R251" i="26"/>
  <c r="P251" i="26"/>
  <c r="BI249" i="26"/>
  <c r="BH249" i="26"/>
  <c r="BG249" i="26"/>
  <c r="BF249" i="26"/>
  <c r="T249" i="26"/>
  <c r="R249" i="26"/>
  <c r="P249" i="26"/>
  <c r="BI247" i="26"/>
  <c r="BH247" i="26"/>
  <c r="BG247" i="26"/>
  <c r="BF247" i="26"/>
  <c r="T247" i="26"/>
  <c r="R247" i="26"/>
  <c r="P247" i="26"/>
  <c r="BI245" i="26"/>
  <c r="BH245" i="26"/>
  <c r="BG245" i="26"/>
  <c r="BF245" i="26"/>
  <c r="T245" i="26"/>
  <c r="R245" i="26"/>
  <c r="P245" i="26"/>
  <c r="BI243" i="26"/>
  <c r="BH243" i="26"/>
  <c r="BG243" i="26"/>
  <c r="BF243" i="26"/>
  <c r="T243" i="26"/>
  <c r="R243" i="26"/>
  <c r="P243" i="26"/>
  <c r="BI240" i="26"/>
  <c r="BH240" i="26"/>
  <c r="BG240" i="26"/>
  <c r="BF240" i="26"/>
  <c r="T240" i="26"/>
  <c r="R240" i="26"/>
  <c r="P240" i="26"/>
  <c r="BI237" i="26"/>
  <c r="BH237" i="26"/>
  <c r="BG237" i="26"/>
  <c r="BF237" i="26"/>
  <c r="T237" i="26"/>
  <c r="R237" i="26"/>
  <c r="P237" i="26"/>
  <c r="BI235" i="26"/>
  <c r="BH235" i="26"/>
  <c r="BG235" i="26"/>
  <c r="BF235" i="26"/>
  <c r="T235" i="26"/>
  <c r="R235" i="26"/>
  <c r="P235" i="26"/>
  <c r="BI233" i="26"/>
  <c r="BH233" i="26"/>
  <c r="BG233" i="26"/>
  <c r="BF233" i="26"/>
  <c r="T233" i="26"/>
  <c r="R233" i="26"/>
  <c r="P233" i="26"/>
  <c r="BI231" i="26"/>
  <c r="BH231" i="26"/>
  <c r="BG231" i="26"/>
  <c r="BF231" i="26"/>
  <c r="T231" i="26"/>
  <c r="R231" i="26"/>
  <c r="P231" i="26"/>
  <c r="BI229" i="26"/>
  <c r="BH229" i="26"/>
  <c r="BG229" i="26"/>
  <c r="BF229" i="26"/>
  <c r="T229" i="26"/>
  <c r="R229" i="26"/>
  <c r="P229" i="26"/>
  <c r="BI227" i="26"/>
  <c r="BH227" i="26"/>
  <c r="BG227" i="26"/>
  <c r="BF227" i="26"/>
  <c r="T227" i="26"/>
  <c r="R227" i="26"/>
  <c r="P227" i="26"/>
  <c r="BI225" i="26"/>
  <c r="BH225" i="26"/>
  <c r="BG225" i="26"/>
  <c r="BF225" i="26"/>
  <c r="T225" i="26"/>
  <c r="R225" i="26"/>
  <c r="P225" i="26"/>
  <c r="BI223" i="26"/>
  <c r="BH223" i="26"/>
  <c r="BG223" i="26"/>
  <c r="BF223" i="26"/>
  <c r="T223" i="26"/>
  <c r="R223" i="26"/>
  <c r="P223" i="26"/>
  <c r="BI221" i="26"/>
  <c r="BH221" i="26"/>
  <c r="BG221" i="26"/>
  <c r="BF221" i="26"/>
  <c r="T221" i="26"/>
  <c r="R221" i="26"/>
  <c r="P221" i="26"/>
  <c r="BI219" i="26"/>
  <c r="BH219" i="26"/>
  <c r="BG219" i="26"/>
  <c r="BF219" i="26"/>
  <c r="T219" i="26"/>
  <c r="R219" i="26"/>
  <c r="P219" i="26"/>
  <c r="BI217" i="26"/>
  <c r="BH217" i="26"/>
  <c r="BG217" i="26"/>
  <c r="BF217" i="26"/>
  <c r="T217" i="26"/>
  <c r="R217" i="26"/>
  <c r="P217" i="26"/>
  <c r="BI214" i="26"/>
  <c r="BH214" i="26"/>
  <c r="BG214" i="26"/>
  <c r="BF214" i="26"/>
  <c r="T214" i="26"/>
  <c r="R214" i="26"/>
  <c r="P214" i="26"/>
  <c r="BI212" i="26"/>
  <c r="BH212" i="26"/>
  <c r="BG212" i="26"/>
  <c r="BF212" i="26"/>
  <c r="T212" i="26"/>
  <c r="R212" i="26"/>
  <c r="P212" i="26"/>
  <c r="BI210" i="26"/>
  <c r="BH210" i="26"/>
  <c r="BG210" i="26"/>
  <c r="BF210" i="26"/>
  <c r="T210" i="26"/>
  <c r="R210" i="26"/>
  <c r="P210" i="26"/>
  <c r="BI208" i="26"/>
  <c r="BH208" i="26"/>
  <c r="BG208" i="26"/>
  <c r="BF208" i="26"/>
  <c r="T208" i="26"/>
  <c r="R208" i="26"/>
  <c r="P208" i="26"/>
  <c r="BI206" i="26"/>
  <c r="BH206" i="26"/>
  <c r="BG206" i="26"/>
  <c r="BF206" i="26"/>
  <c r="T206" i="26"/>
  <c r="R206" i="26"/>
  <c r="P206" i="26"/>
  <c r="BI204" i="26"/>
  <c r="BH204" i="26"/>
  <c r="BG204" i="26"/>
  <c r="BF204" i="26"/>
  <c r="T204" i="26"/>
  <c r="R204" i="26"/>
  <c r="P204" i="26"/>
  <c r="BI202" i="26"/>
  <c r="BH202" i="26"/>
  <c r="BG202" i="26"/>
  <c r="BF202" i="26"/>
  <c r="T202" i="26"/>
  <c r="R202" i="26"/>
  <c r="P202" i="26"/>
  <c r="BI200" i="26"/>
  <c r="BH200" i="26"/>
  <c r="BG200" i="26"/>
  <c r="BF200" i="26"/>
  <c r="T200" i="26"/>
  <c r="R200" i="26"/>
  <c r="P200" i="26"/>
  <c r="BI198" i="26"/>
  <c r="BH198" i="26"/>
  <c r="BG198" i="26"/>
  <c r="BF198" i="26"/>
  <c r="T198" i="26"/>
  <c r="R198" i="26"/>
  <c r="P198" i="26"/>
  <c r="BI196" i="26"/>
  <c r="BH196" i="26"/>
  <c r="BG196" i="26"/>
  <c r="BF196" i="26"/>
  <c r="T196" i="26"/>
  <c r="R196" i="26"/>
  <c r="P196" i="26"/>
  <c r="BI194" i="26"/>
  <c r="BH194" i="26"/>
  <c r="BG194" i="26"/>
  <c r="BF194" i="26"/>
  <c r="T194" i="26"/>
  <c r="R194" i="26"/>
  <c r="P194" i="26"/>
  <c r="BI192" i="26"/>
  <c r="BH192" i="26"/>
  <c r="BG192" i="26"/>
  <c r="BF192" i="26"/>
  <c r="T192" i="26"/>
  <c r="R192" i="26"/>
  <c r="P192" i="26"/>
  <c r="BI190" i="26"/>
  <c r="BH190" i="26"/>
  <c r="BG190" i="26"/>
  <c r="BF190" i="26"/>
  <c r="T190" i="26"/>
  <c r="R190" i="26"/>
  <c r="P190" i="26"/>
  <c r="BI186" i="26"/>
  <c r="BH186" i="26"/>
  <c r="BG186" i="26"/>
  <c r="BF186" i="26"/>
  <c r="T186" i="26"/>
  <c r="R186" i="26"/>
  <c r="P186" i="26"/>
  <c r="BI183" i="26"/>
  <c r="BH183" i="26"/>
  <c r="BG183" i="26"/>
  <c r="BF183" i="26"/>
  <c r="T183" i="26"/>
  <c r="R183" i="26"/>
  <c r="P183" i="26"/>
  <c r="BI180" i="26"/>
  <c r="BH180" i="26"/>
  <c r="BG180" i="26"/>
  <c r="BF180" i="26"/>
  <c r="T180" i="26"/>
  <c r="R180" i="26"/>
  <c r="P180" i="26"/>
  <c r="BI177" i="26"/>
  <c r="BH177" i="26"/>
  <c r="BG177" i="26"/>
  <c r="BF177" i="26"/>
  <c r="T177" i="26"/>
  <c r="R177" i="26"/>
  <c r="P177" i="26"/>
  <c r="BI175" i="26"/>
  <c r="BH175" i="26"/>
  <c r="BG175" i="26"/>
  <c r="BF175" i="26"/>
  <c r="T175" i="26"/>
  <c r="R175" i="26"/>
  <c r="P175" i="26"/>
  <c r="BI173" i="26"/>
  <c r="BH173" i="26"/>
  <c r="BG173" i="26"/>
  <c r="BF173" i="26"/>
  <c r="T173" i="26"/>
  <c r="R173" i="26"/>
  <c r="P173" i="26"/>
  <c r="BI171" i="26"/>
  <c r="BH171" i="26"/>
  <c r="BG171" i="26"/>
  <c r="BF171" i="26"/>
  <c r="T171" i="26"/>
  <c r="R171" i="26"/>
  <c r="P171" i="26"/>
  <c r="BI168" i="26"/>
  <c r="BH168" i="26"/>
  <c r="BG168" i="26"/>
  <c r="BF168" i="26"/>
  <c r="T168" i="26"/>
  <c r="R168" i="26"/>
  <c r="P168" i="26"/>
  <c r="BI163" i="26"/>
  <c r="BH163" i="26"/>
  <c r="BG163" i="26"/>
  <c r="BF163" i="26"/>
  <c r="T163" i="26"/>
  <c r="R163" i="26"/>
  <c r="P163" i="26"/>
  <c r="BI158" i="26"/>
  <c r="BH158" i="26"/>
  <c r="BG158" i="26"/>
  <c r="BF158" i="26"/>
  <c r="T158" i="26"/>
  <c r="R158" i="26"/>
  <c r="P158" i="26"/>
  <c r="BI153" i="26"/>
  <c r="BH153" i="26"/>
  <c r="BG153" i="26"/>
  <c r="BF153" i="26"/>
  <c r="T153" i="26"/>
  <c r="R153" i="26"/>
  <c r="P153" i="26"/>
  <c r="BI148" i="26"/>
  <c r="BH148" i="26"/>
  <c r="BG148" i="26"/>
  <c r="BF148" i="26"/>
  <c r="T148" i="26"/>
  <c r="R148" i="26"/>
  <c r="P148" i="26"/>
  <c r="BI145" i="26"/>
  <c r="BH145" i="26"/>
  <c r="BG145" i="26"/>
  <c r="BF145" i="26"/>
  <c r="T145" i="26"/>
  <c r="R145" i="26"/>
  <c r="P145" i="26"/>
  <c r="BI142" i="26"/>
  <c r="BH142" i="26"/>
  <c r="BG142" i="26"/>
  <c r="BF142" i="26"/>
  <c r="T142" i="26"/>
  <c r="R142" i="26"/>
  <c r="P142" i="26"/>
  <c r="BI137" i="26"/>
  <c r="BH137" i="26"/>
  <c r="BG137" i="26"/>
  <c r="BF137" i="26"/>
  <c r="T137" i="26"/>
  <c r="R137" i="26"/>
  <c r="P137" i="26"/>
  <c r="BI132" i="26"/>
  <c r="BH132" i="26"/>
  <c r="BG132" i="26"/>
  <c r="BF132" i="26"/>
  <c r="T132" i="26"/>
  <c r="R132" i="26"/>
  <c r="P132" i="26"/>
  <c r="BI127" i="26"/>
  <c r="BH127" i="26"/>
  <c r="BG127" i="26"/>
  <c r="BF127" i="26"/>
  <c r="T127" i="26"/>
  <c r="R127" i="26"/>
  <c r="P127" i="26"/>
  <c r="BI124" i="26"/>
  <c r="BH124" i="26"/>
  <c r="BG124" i="26"/>
  <c r="BF124" i="26"/>
  <c r="T124" i="26"/>
  <c r="R124" i="26"/>
  <c r="P124" i="26"/>
  <c r="BI119" i="26"/>
  <c r="BH119" i="26"/>
  <c r="BG119" i="26"/>
  <c r="BF119" i="26"/>
  <c r="T119" i="26"/>
  <c r="R119" i="26"/>
  <c r="P119" i="26"/>
  <c r="BI114" i="26"/>
  <c r="BH114" i="26"/>
  <c r="BG114" i="26"/>
  <c r="BF114" i="26"/>
  <c r="T114" i="26"/>
  <c r="R114" i="26"/>
  <c r="P114" i="26"/>
  <c r="BI109" i="26"/>
  <c r="BH109" i="26"/>
  <c r="BG109" i="26"/>
  <c r="BF109" i="26"/>
  <c r="T109" i="26"/>
  <c r="R109" i="26"/>
  <c r="P109" i="26"/>
  <c r="BI104" i="26"/>
  <c r="BH104" i="26"/>
  <c r="BG104" i="26"/>
  <c r="BF104" i="26"/>
  <c r="T104" i="26"/>
  <c r="R104" i="26"/>
  <c r="P104" i="26"/>
  <c r="BI101" i="26"/>
  <c r="BH101" i="26"/>
  <c r="BG101" i="26"/>
  <c r="BF101" i="26"/>
  <c r="T101" i="26"/>
  <c r="R101" i="26"/>
  <c r="P101" i="26"/>
  <c r="BI96" i="26"/>
  <c r="BH96" i="26"/>
  <c r="BG96" i="26"/>
  <c r="BF96" i="26"/>
  <c r="T96" i="26"/>
  <c r="R96" i="26"/>
  <c r="P96" i="26"/>
  <c r="BI91" i="26"/>
  <c r="BH91" i="26"/>
  <c r="BG91" i="26"/>
  <c r="BF91" i="26"/>
  <c r="T91" i="26"/>
  <c r="R91" i="26"/>
  <c r="P91" i="26"/>
  <c r="BI88" i="26"/>
  <c r="BH88" i="26"/>
  <c r="BG88" i="26"/>
  <c r="BF88" i="26"/>
  <c r="T88" i="26"/>
  <c r="R88" i="26"/>
  <c r="P88" i="26"/>
  <c r="BI85" i="26"/>
  <c r="BH85" i="26"/>
  <c r="BG85" i="26"/>
  <c r="BF85" i="26"/>
  <c r="T85" i="26"/>
  <c r="R85" i="26"/>
  <c r="P85" i="26"/>
  <c r="F77" i="26"/>
  <c r="E75" i="26"/>
  <c r="F52" i="26"/>
  <c r="E50" i="26"/>
  <c r="J24" i="26"/>
  <c r="E24" i="26"/>
  <c r="J80" i="26"/>
  <c r="J23" i="26"/>
  <c r="J21" i="26"/>
  <c r="E21" i="26"/>
  <c r="J54" i="26" s="1"/>
  <c r="J20" i="26"/>
  <c r="J18" i="26"/>
  <c r="E18" i="26"/>
  <c r="F55" i="26" s="1"/>
  <c r="J17" i="26"/>
  <c r="J15" i="26"/>
  <c r="E15" i="26"/>
  <c r="F54" i="26"/>
  <c r="J14" i="26"/>
  <c r="J12" i="26"/>
  <c r="J77" i="26" s="1"/>
  <c r="E7" i="26"/>
  <c r="E48" i="26" s="1"/>
  <c r="J37" i="25"/>
  <c r="J36" i="25"/>
  <c r="AY78" i="1" s="1"/>
  <c r="J35" i="25"/>
  <c r="AX78" i="1" s="1"/>
  <c r="BI93" i="25"/>
  <c r="BH93" i="25"/>
  <c r="BG93" i="25"/>
  <c r="BF93" i="25"/>
  <c r="T93" i="25"/>
  <c r="R93" i="25"/>
  <c r="P93" i="25"/>
  <c r="BI90" i="25"/>
  <c r="BH90" i="25"/>
  <c r="BG90" i="25"/>
  <c r="BF90" i="25"/>
  <c r="T90" i="25"/>
  <c r="R90" i="25"/>
  <c r="P90" i="25"/>
  <c r="BI87" i="25"/>
  <c r="BH87" i="25"/>
  <c r="BG87" i="25"/>
  <c r="BF87" i="25"/>
  <c r="T87" i="25"/>
  <c r="R87" i="25"/>
  <c r="P87" i="25"/>
  <c r="BI83" i="25"/>
  <c r="BH83" i="25"/>
  <c r="BG83" i="25"/>
  <c r="BF83" i="25"/>
  <c r="T83" i="25"/>
  <c r="T82" i="25" s="1"/>
  <c r="R83" i="25"/>
  <c r="R82" i="25"/>
  <c r="P83" i="25"/>
  <c r="P82" i="25"/>
  <c r="F75" i="25"/>
  <c r="E73" i="25"/>
  <c r="F52" i="25"/>
  <c r="E50" i="25"/>
  <c r="J24" i="25"/>
  <c r="E24" i="25"/>
  <c r="J78" i="25"/>
  <c r="J23" i="25"/>
  <c r="J21" i="25"/>
  <c r="E21" i="25"/>
  <c r="J77" i="25"/>
  <c r="J20" i="25"/>
  <c r="J18" i="25"/>
  <c r="E18" i="25"/>
  <c r="F55" i="25" s="1"/>
  <c r="J17" i="25"/>
  <c r="J15" i="25"/>
  <c r="E15" i="25"/>
  <c r="F77" i="25" s="1"/>
  <c r="J14" i="25"/>
  <c r="J12" i="25"/>
  <c r="J52" i="25"/>
  <c r="E7" i="25"/>
  <c r="E71" i="25"/>
  <c r="J37" i="24"/>
  <c r="J36" i="24"/>
  <c r="AY77" i="1"/>
  <c r="J35" i="24"/>
  <c r="AX77" i="1" s="1"/>
  <c r="BI175" i="24"/>
  <c r="BH175" i="24"/>
  <c r="BG175" i="24"/>
  <c r="BF175" i="24"/>
  <c r="T175" i="24"/>
  <c r="R175" i="24"/>
  <c r="P175" i="24"/>
  <c r="BI172" i="24"/>
  <c r="BH172" i="24"/>
  <c r="BG172" i="24"/>
  <c r="BF172" i="24"/>
  <c r="T172" i="24"/>
  <c r="R172" i="24"/>
  <c r="P172" i="24"/>
  <c r="BI169" i="24"/>
  <c r="BH169" i="24"/>
  <c r="BG169" i="24"/>
  <c r="BF169" i="24"/>
  <c r="T169" i="24"/>
  <c r="R169" i="24"/>
  <c r="P169" i="24"/>
  <c r="BI166" i="24"/>
  <c r="BH166" i="24"/>
  <c r="BG166" i="24"/>
  <c r="BF166" i="24"/>
  <c r="T166" i="24"/>
  <c r="R166" i="24"/>
  <c r="P166" i="24"/>
  <c r="BI163" i="24"/>
  <c r="BH163" i="24"/>
  <c r="BG163" i="24"/>
  <c r="BF163" i="24"/>
  <c r="T163" i="24"/>
  <c r="R163" i="24"/>
  <c r="P163" i="24"/>
  <c r="BI160" i="24"/>
  <c r="BH160" i="24"/>
  <c r="BG160" i="24"/>
  <c r="BF160" i="24"/>
  <c r="T160" i="24"/>
  <c r="R160" i="24"/>
  <c r="P160" i="24"/>
  <c r="BI157" i="24"/>
  <c r="BH157" i="24"/>
  <c r="BG157" i="24"/>
  <c r="BF157" i="24"/>
  <c r="T157" i="24"/>
  <c r="R157" i="24"/>
  <c r="P157" i="24"/>
  <c r="BI154" i="24"/>
  <c r="BH154" i="24"/>
  <c r="BG154" i="24"/>
  <c r="BF154" i="24"/>
  <c r="T154" i="24"/>
  <c r="R154" i="24"/>
  <c r="P154" i="24"/>
  <c r="BI151" i="24"/>
  <c r="BH151" i="24"/>
  <c r="BG151" i="24"/>
  <c r="BF151" i="24"/>
  <c r="T151" i="24"/>
  <c r="R151" i="24"/>
  <c r="P151" i="24"/>
  <c r="BI148" i="24"/>
  <c r="BH148" i="24"/>
  <c r="BG148" i="24"/>
  <c r="BF148" i="24"/>
  <c r="T148" i="24"/>
  <c r="R148" i="24"/>
  <c r="P148" i="24"/>
  <c r="BI145" i="24"/>
  <c r="BH145" i="24"/>
  <c r="BG145" i="24"/>
  <c r="BF145" i="24"/>
  <c r="T145" i="24"/>
  <c r="R145" i="24"/>
  <c r="P145" i="24"/>
  <c r="BI142" i="24"/>
  <c r="BH142" i="24"/>
  <c r="BG142" i="24"/>
  <c r="BF142" i="24"/>
  <c r="T142" i="24"/>
  <c r="R142" i="24"/>
  <c r="P142" i="24"/>
  <c r="BI140" i="24"/>
  <c r="BH140" i="24"/>
  <c r="BG140" i="24"/>
  <c r="BF140" i="24"/>
  <c r="T140" i="24"/>
  <c r="R140" i="24"/>
  <c r="P140" i="24"/>
  <c r="BI138" i="24"/>
  <c r="BH138" i="24"/>
  <c r="BG138" i="24"/>
  <c r="BF138" i="24"/>
  <c r="T138" i="24"/>
  <c r="R138" i="24"/>
  <c r="P138" i="24"/>
  <c r="BI136" i="24"/>
  <c r="BH136" i="24"/>
  <c r="BG136" i="24"/>
  <c r="BF136" i="24"/>
  <c r="T136" i="24"/>
  <c r="R136" i="24"/>
  <c r="P136" i="24"/>
  <c r="BI134" i="24"/>
  <c r="BH134" i="24"/>
  <c r="BG134" i="24"/>
  <c r="BF134" i="24"/>
  <c r="T134" i="24"/>
  <c r="R134" i="24"/>
  <c r="P134" i="24"/>
  <c r="BI132" i="24"/>
  <c r="BH132" i="24"/>
  <c r="BG132" i="24"/>
  <c r="BF132" i="24"/>
  <c r="T132" i="24"/>
  <c r="R132" i="24"/>
  <c r="P132" i="24"/>
  <c r="BI130" i="24"/>
  <c r="BH130" i="24"/>
  <c r="BG130" i="24"/>
  <c r="BF130" i="24"/>
  <c r="T130" i="24"/>
  <c r="R130" i="24"/>
  <c r="P130" i="24"/>
  <c r="BI128" i="24"/>
  <c r="BH128" i="24"/>
  <c r="BG128" i="24"/>
  <c r="BF128" i="24"/>
  <c r="T128" i="24"/>
  <c r="R128" i="24"/>
  <c r="P128" i="24"/>
  <c r="BI126" i="24"/>
  <c r="BH126" i="24"/>
  <c r="BG126" i="24"/>
  <c r="BF126" i="24"/>
  <c r="T126" i="24"/>
  <c r="R126" i="24"/>
  <c r="P126" i="24"/>
  <c r="BI122" i="24"/>
  <c r="BH122" i="24"/>
  <c r="BG122" i="24"/>
  <c r="BF122" i="24"/>
  <c r="T122" i="24"/>
  <c r="R122" i="24"/>
  <c r="P122" i="24"/>
  <c r="BI119" i="24"/>
  <c r="BH119" i="24"/>
  <c r="BG119" i="24"/>
  <c r="BF119" i="24"/>
  <c r="T119" i="24"/>
  <c r="R119" i="24"/>
  <c r="P119" i="24"/>
  <c r="BI116" i="24"/>
  <c r="BH116" i="24"/>
  <c r="BG116" i="24"/>
  <c r="BF116" i="24"/>
  <c r="T116" i="24"/>
  <c r="R116" i="24"/>
  <c r="P116" i="24"/>
  <c r="BI113" i="24"/>
  <c r="BH113" i="24"/>
  <c r="BG113" i="24"/>
  <c r="BF113" i="24"/>
  <c r="T113" i="24"/>
  <c r="R113" i="24"/>
  <c r="P113" i="24"/>
  <c r="BI110" i="24"/>
  <c r="BH110" i="24"/>
  <c r="BG110" i="24"/>
  <c r="BF110" i="24"/>
  <c r="T110" i="24"/>
  <c r="R110" i="24"/>
  <c r="P110" i="24"/>
  <c r="BI107" i="24"/>
  <c r="BH107" i="24"/>
  <c r="BG107" i="24"/>
  <c r="BF107" i="24"/>
  <c r="T107" i="24"/>
  <c r="R107" i="24"/>
  <c r="P107" i="24"/>
  <c r="BI104" i="24"/>
  <c r="BH104" i="24"/>
  <c r="BG104" i="24"/>
  <c r="BF104" i="24"/>
  <c r="T104" i="24"/>
  <c r="R104" i="24"/>
  <c r="P104" i="24"/>
  <c r="BI101" i="24"/>
  <c r="BH101" i="24"/>
  <c r="BG101" i="24"/>
  <c r="BF101" i="24"/>
  <c r="T101" i="24"/>
  <c r="R101" i="24"/>
  <c r="P101" i="24"/>
  <c r="BI98" i="24"/>
  <c r="BH98" i="24"/>
  <c r="BG98" i="24"/>
  <c r="BF98" i="24"/>
  <c r="T98" i="24"/>
  <c r="R98" i="24"/>
  <c r="P98" i="24"/>
  <c r="BI95" i="24"/>
  <c r="BH95" i="24"/>
  <c r="BG95" i="24"/>
  <c r="BF95" i="24"/>
  <c r="T95" i="24"/>
  <c r="R95" i="24"/>
  <c r="P95" i="24"/>
  <c r="BI92" i="24"/>
  <c r="BH92" i="24"/>
  <c r="BG92" i="24"/>
  <c r="BF92" i="24"/>
  <c r="T92" i="24"/>
  <c r="R92" i="24"/>
  <c r="P92" i="24"/>
  <c r="BI89" i="24"/>
  <c r="BH89" i="24"/>
  <c r="BG89" i="24"/>
  <c r="BF89" i="24"/>
  <c r="T89" i="24"/>
  <c r="R89" i="24"/>
  <c r="P89" i="24"/>
  <c r="BI86" i="24"/>
  <c r="BH86" i="24"/>
  <c r="BG86" i="24"/>
  <c r="BF86" i="24"/>
  <c r="T86" i="24"/>
  <c r="R86" i="24"/>
  <c r="P86" i="24"/>
  <c r="BI83" i="24"/>
  <c r="BH83" i="24"/>
  <c r="BG83" i="24"/>
  <c r="BF83" i="24"/>
  <c r="T83" i="24"/>
  <c r="R83" i="24"/>
  <c r="P83" i="24"/>
  <c r="F75" i="24"/>
  <c r="E73" i="24"/>
  <c r="F52" i="24"/>
  <c r="E50" i="24"/>
  <c r="J24" i="24"/>
  <c r="E24" i="24"/>
  <c r="J55" i="24"/>
  <c r="J23" i="24"/>
  <c r="J21" i="24"/>
  <c r="E21" i="24"/>
  <c r="J77" i="24" s="1"/>
  <c r="J20" i="24"/>
  <c r="J18" i="24"/>
  <c r="E18" i="24"/>
  <c r="F78" i="24" s="1"/>
  <c r="J17" i="24"/>
  <c r="J15" i="24"/>
  <c r="E15" i="24"/>
  <c r="F54" i="24"/>
  <c r="J14" i="24"/>
  <c r="J12" i="24"/>
  <c r="J52" i="24" s="1"/>
  <c r="E7" i="24"/>
  <c r="E71" i="24" s="1"/>
  <c r="J37" i="23"/>
  <c r="J36" i="23"/>
  <c r="AY76" i="1" s="1"/>
  <c r="J35" i="23"/>
  <c r="AX76" i="1"/>
  <c r="BI144" i="23"/>
  <c r="BH144" i="23"/>
  <c r="BG144" i="23"/>
  <c r="BF144" i="23"/>
  <c r="T144" i="23"/>
  <c r="R144" i="23"/>
  <c r="P144" i="23"/>
  <c r="BI141" i="23"/>
  <c r="BH141" i="23"/>
  <c r="BG141" i="23"/>
  <c r="BF141" i="23"/>
  <c r="T141" i="23"/>
  <c r="R141" i="23"/>
  <c r="P141" i="23"/>
  <c r="BI138" i="23"/>
  <c r="BH138" i="23"/>
  <c r="BG138" i="23"/>
  <c r="BF138" i="23"/>
  <c r="T138" i="23"/>
  <c r="R138" i="23"/>
  <c r="P138" i="23"/>
  <c r="BI135" i="23"/>
  <c r="BH135" i="23"/>
  <c r="BG135" i="23"/>
  <c r="BF135" i="23"/>
  <c r="T135" i="23"/>
  <c r="R135" i="23"/>
  <c r="P135" i="23"/>
  <c r="BI132" i="23"/>
  <c r="BH132" i="23"/>
  <c r="BG132" i="23"/>
  <c r="BF132" i="23"/>
  <c r="T132" i="23"/>
  <c r="R132" i="23"/>
  <c r="P132" i="23"/>
  <c r="BI129" i="23"/>
  <c r="BH129" i="23"/>
  <c r="BG129" i="23"/>
  <c r="BF129" i="23"/>
  <c r="T129" i="23"/>
  <c r="R129" i="23"/>
  <c r="P129" i="23"/>
  <c r="BI126" i="23"/>
  <c r="BH126" i="23"/>
  <c r="BG126" i="23"/>
  <c r="BF126" i="23"/>
  <c r="T126" i="23"/>
  <c r="R126" i="23"/>
  <c r="P126" i="23"/>
  <c r="BI123" i="23"/>
  <c r="BH123" i="23"/>
  <c r="BG123" i="23"/>
  <c r="BF123" i="23"/>
  <c r="T123" i="23"/>
  <c r="R123" i="23"/>
  <c r="P123" i="23"/>
  <c r="BI120" i="23"/>
  <c r="BH120" i="23"/>
  <c r="BG120" i="23"/>
  <c r="BF120" i="23"/>
  <c r="T120" i="23"/>
  <c r="R120" i="23"/>
  <c r="P120" i="23"/>
  <c r="BI117" i="23"/>
  <c r="BH117" i="23"/>
  <c r="BG117" i="23"/>
  <c r="BF117" i="23"/>
  <c r="T117" i="23"/>
  <c r="R117" i="23"/>
  <c r="P117" i="23"/>
  <c r="BI114" i="23"/>
  <c r="BH114" i="23"/>
  <c r="BG114" i="23"/>
  <c r="BF114" i="23"/>
  <c r="T114" i="23"/>
  <c r="R114" i="23"/>
  <c r="P114" i="23"/>
  <c r="BI111" i="23"/>
  <c r="BH111" i="23"/>
  <c r="BG111" i="23"/>
  <c r="BF111" i="23"/>
  <c r="T111" i="23"/>
  <c r="R111" i="23"/>
  <c r="P111" i="23"/>
  <c r="BI108" i="23"/>
  <c r="BH108" i="23"/>
  <c r="BG108" i="23"/>
  <c r="BF108" i="23"/>
  <c r="T108" i="23"/>
  <c r="R108" i="23"/>
  <c r="P108" i="23"/>
  <c r="BI104" i="23"/>
  <c r="BH104" i="23"/>
  <c r="BG104" i="23"/>
  <c r="BF104" i="23"/>
  <c r="T104" i="23"/>
  <c r="R104" i="23"/>
  <c r="P104" i="23"/>
  <c r="BI101" i="23"/>
  <c r="BH101" i="23"/>
  <c r="BG101" i="23"/>
  <c r="BF101" i="23"/>
  <c r="T101" i="23"/>
  <c r="R101" i="23"/>
  <c r="P101" i="23"/>
  <c r="BI98" i="23"/>
  <c r="BH98" i="23"/>
  <c r="BG98" i="23"/>
  <c r="BF98" i="23"/>
  <c r="T98" i="23"/>
  <c r="R98" i="23"/>
  <c r="P98" i="23"/>
  <c r="BI95" i="23"/>
  <c r="BH95" i="23"/>
  <c r="BG95" i="23"/>
  <c r="BF95" i="23"/>
  <c r="T95" i="23"/>
  <c r="R95" i="23"/>
  <c r="P95" i="23"/>
  <c r="BI92" i="23"/>
  <c r="BH92" i="23"/>
  <c r="BG92" i="23"/>
  <c r="BF92" i="23"/>
  <c r="T92" i="23"/>
  <c r="R92" i="23"/>
  <c r="P92" i="23"/>
  <c r="BI89" i="23"/>
  <c r="BH89" i="23"/>
  <c r="BG89" i="23"/>
  <c r="BF89" i="23"/>
  <c r="T89" i="23"/>
  <c r="R89" i="23"/>
  <c r="P89" i="23"/>
  <c r="BI86" i="23"/>
  <c r="BH86" i="23"/>
  <c r="BG86" i="23"/>
  <c r="BF86" i="23"/>
  <c r="T86" i="23"/>
  <c r="R86" i="23"/>
  <c r="P86" i="23"/>
  <c r="BI83" i="23"/>
  <c r="BH83" i="23"/>
  <c r="BG83" i="23"/>
  <c r="BF83" i="23"/>
  <c r="T83" i="23"/>
  <c r="R83" i="23"/>
  <c r="P83" i="23"/>
  <c r="F75" i="23"/>
  <c r="E73" i="23"/>
  <c r="F52" i="23"/>
  <c r="E50" i="23"/>
  <c r="J24" i="23"/>
  <c r="E24" i="23"/>
  <c r="J55" i="23"/>
  <c r="J23" i="23"/>
  <c r="J21" i="23"/>
  <c r="E21" i="23"/>
  <c r="J77" i="23" s="1"/>
  <c r="J20" i="23"/>
  <c r="J18" i="23"/>
  <c r="E18" i="23"/>
  <c r="F78" i="23" s="1"/>
  <c r="J17" i="23"/>
  <c r="J15" i="23"/>
  <c r="E15" i="23"/>
  <c r="F54" i="23"/>
  <c r="J14" i="23"/>
  <c r="J12" i="23"/>
  <c r="J52" i="23" s="1"/>
  <c r="E7" i="23"/>
  <c r="E48" i="23" s="1"/>
  <c r="J37" i="22"/>
  <c r="J36" i="22"/>
  <c r="AY75" i="1" s="1"/>
  <c r="J35" i="22"/>
  <c r="AX75" i="1"/>
  <c r="BI216" i="22"/>
  <c r="BH216" i="22"/>
  <c r="BG216" i="22"/>
  <c r="BF216" i="22"/>
  <c r="T216" i="22"/>
  <c r="R216" i="22"/>
  <c r="P216" i="22"/>
  <c r="BI213" i="22"/>
  <c r="BH213" i="22"/>
  <c r="BG213" i="22"/>
  <c r="BF213" i="22"/>
  <c r="T213" i="22"/>
  <c r="R213" i="22"/>
  <c r="P213" i="22"/>
  <c r="BI210" i="22"/>
  <c r="BH210" i="22"/>
  <c r="BG210" i="22"/>
  <c r="BF210" i="22"/>
  <c r="T210" i="22"/>
  <c r="R210" i="22"/>
  <c r="P210" i="22"/>
  <c r="BI207" i="22"/>
  <c r="BH207" i="22"/>
  <c r="BG207" i="22"/>
  <c r="BF207" i="22"/>
  <c r="T207" i="22"/>
  <c r="R207" i="22"/>
  <c r="P207" i="22"/>
  <c r="BI204" i="22"/>
  <c r="BH204" i="22"/>
  <c r="BG204" i="22"/>
  <c r="BF204" i="22"/>
  <c r="T204" i="22"/>
  <c r="R204" i="22"/>
  <c r="P204" i="22"/>
  <c r="BI201" i="22"/>
  <c r="BH201" i="22"/>
  <c r="BG201" i="22"/>
  <c r="BF201" i="22"/>
  <c r="T201" i="22"/>
  <c r="R201" i="22"/>
  <c r="P201" i="22"/>
  <c r="BI198" i="22"/>
  <c r="BH198" i="22"/>
  <c r="BG198" i="22"/>
  <c r="BF198" i="22"/>
  <c r="T198" i="22"/>
  <c r="R198" i="22"/>
  <c r="P198" i="22"/>
  <c r="BI195" i="22"/>
  <c r="BH195" i="22"/>
  <c r="BG195" i="22"/>
  <c r="BF195" i="22"/>
  <c r="T195" i="22"/>
  <c r="R195" i="22"/>
  <c r="P195" i="22"/>
  <c r="BI192" i="22"/>
  <c r="BH192" i="22"/>
  <c r="BG192" i="22"/>
  <c r="BF192" i="22"/>
  <c r="T192" i="22"/>
  <c r="R192" i="22"/>
  <c r="P192" i="22"/>
  <c r="BI189" i="22"/>
  <c r="BH189" i="22"/>
  <c r="BG189" i="22"/>
  <c r="BF189" i="22"/>
  <c r="T189" i="22"/>
  <c r="R189" i="22"/>
  <c r="P189" i="22"/>
  <c r="BI186" i="22"/>
  <c r="BH186" i="22"/>
  <c r="BG186" i="22"/>
  <c r="BF186" i="22"/>
  <c r="T186" i="22"/>
  <c r="R186" i="22"/>
  <c r="P186" i="22"/>
  <c r="BI183" i="22"/>
  <c r="BH183" i="22"/>
  <c r="BG183" i="22"/>
  <c r="BF183" i="22"/>
  <c r="T183" i="22"/>
  <c r="R183" i="22"/>
  <c r="P183" i="22"/>
  <c r="BI180" i="22"/>
  <c r="BH180" i="22"/>
  <c r="BG180" i="22"/>
  <c r="BF180" i="22"/>
  <c r="T180" i="22"/>
  <c r="R180" i="22"/>
  <c r="P180" i="22"/>
  <c r="BI178" i="22"/>
  <c r="BH178" i="22"/>
  <c r="BG178" i="22"/>
  <c r="BF178" i="22"/>
  <c r="T178" i="22"/>
  <c r="R178" i="22"/>
  <c r="P178" i="22"/>
  <c r="BI176" i="22"/>
  <c r="BH176" i="22"/>
  <c r="BG176" i="22"/>
  <c r="BF176" i="22"/>
  <c r="T176" i="22"/>
  <c r="R176" i="22"/>
  <c r="P176" i="22"/>
  <c r="BI174" i="22"/>
  <c r="BH174" i="22"/>
  <c r="BG174" i="22"/>
  <c r="BF174" i="22"/>
  <c r="T174" i="22"/>
  <c r="R174" i="22"/>
  <c r="P174" i="22"/>
  <c r="BI172" i="22"/>
  <c r="BH172" i="22"/>
  <c r="BG172" i="22"/>
  <c r="BF172" i="22"/>
  <c r="T172" i="22"/>
  <c r="R172" i="22"/>
  <c r="P172" i="22"/>
  <c r="BI170" i="22"/>
  <c r="BH170" i="22"/>
  <c r="BG170" i="22"/>
  <c r="BF170" i="22"/>
  <c r="T170" i="22"/>
  <c r="R170" i="22"/>
  <c r="P170" i="22"/>
  <c r="BI168" i="22"/>
  <c r="BH168" i="22"/>
  <c r="BG168" i="22"/>
  <c r="BF168" i="22"/>
  <c r="T168" i="22"/>
  <c r="R168" i="22"/>
  <c r="P168" i="22"/>
  <c r="BI166" i="22"/>
  <c r="BH166" i="22"/>
  <c r="BG166" i="22"/>
  <c r="BF166" i="22"/>
  <c r="T166" i="22"/>
  <c r="R166" i="22"/>
  <c r="P166" i="22"/>
  <c r="BI164" i="22"/>
  <c r="BH164" i="22"/>
  <c r="BG164" i="22"/>
  <c r="BF164" i="22"/>
  <c r="T164" i="22"/>
  <c r="R164" i="22"/>
  <c r="P164" i="22"/>
  <c r="BI162" i="22"/>
  <c r="BH162" i="22"/>
  <c r="BG162" i="22"/>
  <c r="BF162" i="22"/>
  <c r="T162" i="22"/>
  <c r="R162" i="22"/>
  <c r="P162" i="22"/>
  <c r="BI158" i="22"/>
  <c r="BH158" i="22"/>
  <c r="BG158" i="22"/>
  <c r="BF158" i="22"/>
  <c r="T158" i="22"/>
  <c r="R158" i="22"/>
  <c r="P158" i="22"/>
  <c r="BI155" i="22"/>
  <c r="BH155" i="22"/>
  <c r="BG155" i="22"/>
  <c r="BF155" i="22"/>
  <c r="T155" i="22"/>
  <c r="R155" i="22"/>
  <c r="P155" i="22"/>
  <c r="BI152" i="22"/>
  <c r="BH152" i="22"/>
  <c r="BG152" i="22"/>
  <c r="BF152" i="22"/>
  <c r="T152" i="22"/>
  <c r="R152" i="22"/>
  <c r="P152" i="22"/>
  <c r="BI149" i="22"/>
  <c r="BH149" i="22"/>
  <c r="BG149" i="22"/>
  <c r="BF149" i="22"/>
  <c r="T149" i="22"/>
  <c r="R149" i="22"/>
  <c r="P149" i="22"/>
  <c r="BI146" i="22"/>
  <c r="BH146" i="22"/>
  <c r="BG146" i="22"/>
  <c r="BF146" i="22"/>
  <c r="T146" i="22"/>
  <c r="R146" i="22"/>
  <c r="P146" i="22"/>
  <c r="BI143" i="22"/>
  <c r="BH143" i="22"/>
  <c r="BG143" i="22"/>
  <c r="BF143" i="22"/>
  <c r="T143" i="22"/>
  <c r="R143" i="22"/>
  <c r="P143" i="22"/>
  <c r="BI140" i="22"/>
  <c r="BH140" i="22"/>
  <c r="BG140" i="22"/>
  <c r="BF140" i="22"/>
  <c r="T140" i="22"/>
  <c r="R140" i="22"/>
  <c r="P140" i="22"/>
  <c r="BI137" i="22"/>
  <c r="BH137" i="22"/>
  <c r="BG137" i="22"/>
  <c r="BF137" i="22"/>
  <c r="T137" i="22"/>
  <c r="R137" i="22"/>
  <c r="P137" i="22"/>
  <c r="BI134" i="22"/>
  <c r="BH134" i="22"/>
  <c r="BG134" i="22"/>
  <c r="BF134" i="22"/>
  <c r="T134" i="22"/>
  <c r="R134" i="22"/>
  <c r="P134" i="22"/>
  <c r="BI131" i="22"/>
  <c r="BH131" i="22"/>
  <c r="BG131" i="22"/>
  <c r="BF131" i="22"/>
  <c r="T131" i="22"/>
  <c r="R131" i="22"/>
  <c r="P131" i="22"/>
  <c r="BI128" i="22"/>
  <c r="BH128" i="22"/>
  <c r="BG128" i="22"/>
  <c r="BF128" i="22"/>
  <c r="T128" i="22"/>
  <c r="R128" i="22"/>
  <c r="P128" i="22"/>
  <c r="BI125" i="22"/>
  <c r="BH125" i="22"/>
  <c r="BG125" i="22"/>
  <c r="BF125" i="22"/>
  <c r="T125" i="22"/>
  <c r="R125" i="22"/>
  <c r="P125" i="22"/>
  <c r="BI122" i="22"/>
  <c r="BH122" i="22"/>
  <c r="BG122" i="22"/>
  <c r="BF122" i="22"/>
  <c r="T122" i="22"/>
  <c r="R122" i="22"/>
  <c r="P122" i="22"/>
  <c r="BI119" i="22"/>
  <c r="BH119" i="22"/>
  <c r="BG119" i="22"/>
  <c r="BF119" i="22"/>
  <c r="T119" i="22"/>
  <c r="R119" i="22"/>
  <c r="P119" i="22"/>
  <c r="BI116" i="22"/>
  <c r="BH116" i="22"/>
  <c r="BG116" i="22"/>
  <c r="BF116" i="22"/>
  <c r="T116" i="22"/>
  <c r="R116" i="22"/>
  <c r="P116" i="22"/>
  <c r="BI113" i="22"/>
  <c r="BH113" i="22"/>
  <c r="BG113" i="22"/>
  <c r="BF113" i="22"/>
  <c r="T113" i="22"/>
  <c r="R113" i="22"/>
  <c r="P113" i="22"/>
  <c r="BI110" i="22"/>
  <c r="BH110" i="22"/>
  <c r="BG110" i="22"/>
  <c r="BF110" i="22"/>
  <c r="T110" i="22"/>
  <c r="R110" i="22"/>
  <c r="P110" i="22"/>
  <c r="BI107" i="22"/>
  <c r="BH107" i="22"/>
  <c r="BG107" i="22"/>
  <c r="BF107" i="22"/>
  <c r="T107" i="22"/>
  <c r="R107" i="22"/>
  <c r="P107" i="22"/>
  <c r="BI104" i="22"/>
  <c r="BH104" i="22"/>
  <c r="BG104" i="22"/>
  <c r="BF104" i="22"/>
  <c r="T104" i="22"/>
  <c r="R104" i="22"/>
  <c r="P104" i="22"/>
  <c r="BI101" i="22"/>
  <c r="BH101" i="22"/>
  <c r="BG101" i="22"/>
  <c r="BF101" i="22"/>
  <c r="T101" i="22"/>
  <c r="R101" i="22"/>
  <c r="P101" i="22"/>
  <c r="BI98" i="22"/>
  <c r="BH98" i="22"/>
  <c r="BG98" i="22"/>
  <c r="BF98" i="22"/>
  <c r="T98" i="22"/>
  <c r="R98" i="22"/>
  <c r="P98" i="22"/>
  <c r="BI95" i="22"/>
  <c r="BH95" i="22"/>
  <c r="BG95" i="22"/>
  <c r="BF95" i="22"/>
  <c r="T95" i="22"/>
  <c r="R95" i="22"/>
  <c r="P95" i="22"/>
  <c r="BI92" i="22"/>
  <c r="BH92" i="22"/>
  <c r="BG92" i="22"/>
  <c r="BF92" i="22"/>
  <c r="T92" i="22"/>
  <c r="R92" i="22"/>
  <c r="P92" i="22"/>
  <c r="BI89" i="22"/>
  <c r="BH89" i="22"/>
  <c r="BG89" i="22"/>
  <c r="BF89" i="22"/>
  <c r="T89" i="22"/>
  <c r="R89" i="22"/>
  <c r="P89" i="22"/>
  <c r="BI86" i="22"/>
  <c r="BH86" i="22"/>
  <c r="BG86" i="22"/>
  <c r="BF86" i="22"/>
  <c r="T86" i="22"/>
  <c r="R86" i="22"/>
  <c r="P86" i="22"/>
  <c r="BI83" i="22"/>
  <c r="BH83" i="22"/>
  <c r="BG83" i="22"/>
  <c r="BF83" i="22"/>
  <c r="T83" i="22"/>
  <c r="R83" i="22"/>
  <c r="P83" i="22"/>
  <c r="F75" i="22"/>
  <c r="E73" i="22"/>
  <c r="F52" i="22"/>
  <c r="E50" i="22"/>
  <c r="J24" i="22"/>
  <c r="E24" i="22"/>
  <c r="J78" i="22" s="1"/>
  <c r="J23" i="22"/>
  <c r="J21" i="22"/>
  <c r="E21" i="22"/>
  <c r="J77" i="22" s="1"/>
  <c r="J20" i="22"/>
  <c r="J18" i="22"/>
  <c r="E18" i="22"/>
  <c r="F55" i="22"/>
  <c r="J17" i="22"/>
  <c r="J15" i="22"/>
  <c r="E15" i="22"/>
  <c r="F54" i="22"/>
  <c r="J14" i="22"/>
  <c r="J12" i="22"/>
  <c r="J75" i="22"/>
  <c r="E7" i="22"/>
  <c r="E48" i="22"/>
  <c r="J37" i="21"/>
  <c r="J36" i="21"/>
  <c r="AY74" i="1" s="1"/>
  <c r="J35" i="21"/>
  <c r="AX74" i="1"/>
  <c r="BI180" i="21"/>
  <c r="BH180" i="21"/>
  <c r="BG180" i="21"/>
  <c r="BF180" i="21"/>
  <c r="T180" i="21"/>
  <c r="R180" i="21"/>
  <c r="P180" i="21"/>
  <c r="BI177" i="21"/>
  <c r="BH177" i="21"/>
  <c r="BG177" i="21"/>
  <c r="BF177" i="21"/>
  <c r="T177" i="21"/>
  <c r="R177" i="21"/>
  <c r="P177" i="21"/>
  <c r="BI174" i="21"/>
  <c r="BH174" i="21"/>
  <c r="BG174" i="21"/>
  <c r="BF174" i="21"/>
  <c r="T174" i="21"/>
  <c r="R174" i="21"/>
  <c r="P174" i="21"/>
  <c r="BI171" i="21"/>
  <c r="BH171" i="21"/>
  <c r="BG171" i="21"/>
  <c r="BF171" i="21"/>
  <c r="T171" i="21"/>
  <c r="R171" i="21"/>
  <c r="P171" i="21"/>
  <c r="BI168" i="21"/>
  <c r="BH168" i="21"/>
  <c r="BG168" i="21"/>
  <c r="BF168" i="21"/>
  <c r="T168" i="21"/>
  <c r="R168" i="21"/>
  <c r="P168" i="21"/>
  <c r="BI165" i="21"/>
  <c r="BH165" i="21"/>
  <c r="BG165" i="21"/>
  <c r="BF165" i="21"/>
  <c r="T165" i="21"/>
  <c r="R165" i="21"/>
  <c r="P165" i="21"/>
  <c r="BI162" i="21"/>
  <c r="BH162" i="21"/>
  <c r="BG162" i="21"/>
  <c r="BF162" i="21"/>
  <c r="T162" i="21"/>
  <c r="R162" i="21"/>
  <c r="P162" i="21"/>
  <c r="BI159" i="21"/>
  <c r="BH159" i="21"/>
  <c r="BG159" i="21"/>
  <c r="BF159" i="21"/>
  <c r="T159" i="21"/>
  <c r="R159" i="21"/>
  <c r="P159" i="21"/>
  <c r="BI156" i="21"/>
  <c r="BH156" i="21"/>
  <c r="BG156" i="21"/>
  <c r="BF156" i="21"/>
  <c r="T156" i="21"/>
  <c r="R156" i="21"/>
  <c r="P156" i="21"/>
  <c r="BI153" i="21"/>
  <c r="BH153" i="21"/>
  <c r="BG153" i="21"/>
  <c r="BF153" i="21"/>
  <c r="T153" i="21"/>
  <c r="R153" i="21"/>
  <c r="P153" i="21"/>
  <c r="BI150" i="21"/>
  <c r="BH150" i="21"/>
  <c r="BG150" i="21"/>
  <c r="BF150" i="21"/>
  <c r="T150" i="21"/>
  <c r="R150" i="21"/>
  <c r="P150" i="21"/>
  <c r="BI147" i="21"/>
  <c r="BH147" i="21"/>
  <c r="BG147" i="21"/>
  <c r="BF147" i="21"/>
  <c r="T147" i="21"/>
  <c r="R147" i="21"/>
  <c r="P147" i="21"/>
  <c r="BI144" i="21"/>
  <c r="BH144" i="21"/>
  <c r="BG144" i="21"/>
  <c r="BF144" i="21"/>
  <c r="T144" i="21"/>
  <c r="R144" i="21"/>
  <c r="P144" i="21"/>
  <c r="BI141" i="21"/>
  <c r="BH141" i="21"/>
  <c r="BG141" i="21"/>
  <c r="BF141" i="21"/>
  <c r="T141" i="21"/>
  <c r="R141" i="21"/>
  <c r="P141" i="21"/>
  <c r="BI138" i="21"/>
  <c r="BH138" i="21"/>
  <c r="BG138" i="21"/>
  <c r="BF138" i="21"/>
  <c r="T138" i="21"/>
  <c r="R138" i="21"/>
  <c r="P138" i="21"/>
  <c r="BI135" i="21"/>
  <c r="BH135" i="21"/>
  <c r="BG135" i="21"/>
  <c r="BF135" i="21"/>
  <c r="T135" i="21"/>
  <c r="R135" i="21"/>
  <c r="P135" i="21"/>
  <c r="BI132" i="21"/>
  <c r="BH132" i="21"/>
  <c r="BG132" i="21"/>
  <c r="BF132" i="21"/>
  <c r="T132" i="21"/>
  <c r="R132" i="21"/>
  <c r="P132" i="21"/>
  <c r="BI129" i="21"/>
  <c r="BH129" i="21"/>
  <c r="BG129" i="21"/>
  <c r="BF129" i="21"/>
  <c r="T129" i="21"/>
  <c r="R129" i="21"/>
  <c r="P129" i="21"/>
  <c r="BI126" i="21"/>
  <c r="BH126" i="21"/>
  <c r="BG126" i="21"/>
  <c r="BF126" i="21"/>
  <c r="T126" i="21"/>
  <c r="R126" i="21"/>
  <c r="P126" i="21"/>
  <c r="BI123" i="21"/>
  <c r="BH123" i="21"/>
  <c r="BG123" i="21"/>
  <c r="BF123" i="21"/>
  <c r="T123" i="21"/>
  <c r="R123" i="21"/>
  <c r="P123" i="21"/>
  <c r="BI120" i="21"/>
  <c r="BH120" i="21"/>
  <c r="BG120" i="21"/>
  <c r="BF120" i="21"/>
  <c r="T120" i="21"/>
  <c r="R120" i="21"/>
  <c r="P120" i="21"/>
  <c r="BI117" i="21"/>
  <c r="BH117" i="21"/>
  <c r="BG117" i="21"/>
  <c r="BF117" i="21"/>
  <c r="T117" i="21"/>
  <c r="R117" i="21"/>
  <c r="P117" i="21"/>
  <c r="BI113" i="21"/>
  <c r="BH113" i="21"/>
  <c r="BG113" i="21"/>
  <c r="BF113" i="21"/>
  <c r="T113" i="21"/>
  <c r="R113" i="21"/>
  <c r="P113" i="21"/>
  <c r="BI110" i="21"/>
  <c r="BH110" i="21"/>
  <c r="BG110" i="21"/>
  <c r="BF110" i="21"/>
  <c r="T110" i="21"/>
  <c r="R110" i="21"/>
  <c r="P110" i="21"/>
  <c r="BI107" i="21"/>
  <c r="BH107" i="21"/>
  <c r="BG107" i="21"/>
  <c r="BF107" i="21"/>
  <c r="T107" i="21"/>
  <c r="R107" i="21"/>
  <c r="P107" i="21"/>
  <c r="BI104" i="21"/>
  <c r="BH104" i="21"/>
  <c r="BG104" i="21"/>
  <c r="BF104" i="21"/>
  <c r="T104" i="21"/>
  <c r="R104" i="21"/>
  <c r="P104" i="21"/>
  <c r="BI101" i="21"/>
  <c r="BH101" i="21"/>
  <c r="BG101" i="21"/>
  <c r="BF101" i="21"/>
  <c r="T101" i="21"/>
  <c r="R101" i="21"/>
  <c r="P101" i="21"/>
  <c r="BI98" i="21"/>
  <c r="BH98" i="21"/>
  <c r="BG98" i="21"/>
  <c r="BF98" i="21"/>
  <c r="T98" i="21"/>
  <c r="R98" i="21"/>
  <c r="P98" i="21"/>
  <c r="BI95" i="21"/>
  <c r="BH95" i="21"/>
  <c r="BG95" i="21"/>
  <c r="BF95" i="21"/>
  <c r="T95" i="21"/>
  <c r="R95" i="21"/>
  <c r="P95" i="21"/>
  <c r="BI92" i="21"/>
  <c r="BH92" i="21"/>
  <c r="BG92" i="21"/>
  <c r="BF92" i="21"/>
  <c r="T92" i="21"/>
  <c r="R92" i="21"/>
  <c r="P92" i="21"/>
  <c r="BI89" i="21"/>
  <c r="BH89" i="21"/>
  <c r="BG89" i="21"/>
  <c r="BF89" i="21"/>
  <c r="T89" i="21"/>
  <c r="R89" i="21"/>
  <c r="P89" i="21"/>
  <c r="BI86" i="21"/>
  <c r="BH86" i="21"/>
  <c r="BG86" i="21"/>
  <c r="BF86" i="21"/>
  <c r="T86" i="21"/>
  <c r="R86" i="21"/>
  <c r="P86" i="21"/>
  <c r="BI83" i="21"/>
  <c r="BH83" i="21"/>
  <c r="BG83" i="21"/>
  <c r="BF83" i="21"/>
  <c r="T83" i="21"/>
  <c r="R83" i="21"/>
  <c r="P83" i="21"/>
  <c r="F75" i="21"/>
  <c r="E73" i="21"/>
  <c r="F52" i="21"/>
  <c r="E50" i="21"/>
  <c r="J24" i="21"/>
  <c r="E24" i="21"/>
  <c r="J55" i="21" s="1"/>
  <c r="J23" i="21"/>
  <c r="J21" i="21"/>
  <c r="E21" i="21"/>
  <c r="J77" i="21"/>
  <c r="J20" i="21"/>
  <c r="J18" i="21"/>
  <c r="E18" i="21"/>
  <c r="F55" i="21"/>
  <c r="J17" i="21"/>
  <c r="J15" i="21"/>
  <c r="E15" i="21"/>
  <c r="F54" i="21" s="1"/>
  <c r="J14" i="21"/>
  <c r="J12" i="21"/>
  <c r="J75" i="21" s="1"/>
  <c r="E7" i="21"/>
  <c r="E48" i="21"/>
  <c r="J37" i="20"/>
  <c r="J36" i="20"/>
  <c r="AY73" i="1"/>
  <c r="J35" i="20"/>
  <c r="AX73" i="1" s="1"/>
  <c r="BI245" i="20"/>
  <c r="BH245" i="20"/>
  <c r="BG245" i="20"/>
  <c r="BF245" i="20"/>
  <c r="T245" i="20"/>
  <c r="R245" i="20"/>
  <c r="P245" i="20"/>
  <c r="BI242" i="20"/>
  <c r="BH242" i="20"/>
  <c r="BG242" i="20"/>
  <c r="BF242" i="20"/>
  <c r="T242" i="20"/>
  <c r="R242" i="20"/>
  <c r="P242" i="20"/>
  <c r="BI239" i="20"/>
  <c r="BH239" i="20"/>
  <c r="BG239" i="20"/>
  <c r="BF239" i="20"/>
  <c r="T239" i="20"/>
  <c r="R239" i="20"/>
  <c r="P239" i="20"/>
  <c r="BI234" i="20"/>
  <c r="BH234" i="20"/>
  <c r="BG234" i="20"/>
  <c r="BF234" i="20"/>
  <c r="T234" i="20"/>
  <c r="R234" i="20"/>
  <c r="P234" i="20"/>
  <c r="BI229" i="20"/>
  <c r="BH229" i="20"/>
  <c r="BG229" i="20"/>
  <c r="BF229" i="20"/>
  <c r="T229" i="20"/>
  <c r="R229" i="20"/>
  <c r="P229" i="20"/>
  <c r="BI225" i="20"/>
  <c r="BH225" i="20"/>
  <c r="BG225" i="20"/>
  <c r="BF225" i="20"/>
  <c r="T225" i="20"/>
  <c r="R225" i="20"/>
  <c r="P225" i="20"/>
  <c r="BI222" i="20"/>
  <c r="BH222" i="20"/>
  <c r="BG222" i="20"/>
  <c r="BF222" i="20"/>
  <c r="T222" i="20"/>
  <c r="R222" i="20"/>
  <c r="P222" i="20"/>
  <c r="BI219" i="20"/>
  <c r="BH219" i="20"/>
  <c r="BG219" i="20"/>
  <c r="BF219" i="20"/>
  <c r="T219" i="20"/>
  <c r="R219" i="20"/>
  <c r="P219" i="20"/>
  <c r="BI214" i="20"/>
  <c r="BH214" i="20"/>
  <c r="BG214" i="20"/>
  <c r="BF214" i="20"/>
  <c r="T214" i="20"/>
  <c r="R214" i="20"/>
  <c r="P214" i="20"/>
  <c r="BI211" i="20"/>
  <c r="BH211" i="20"/>
  <c r="BG211" i="20"/>
  <c r="BF211" i="20"/>
  <c r="T211" i="20"/>
  <c r="R211" i="20"/>
  <c r="P211" i="20"/>
  <c r="BI208" i="20"/>
  <c r="BH208" i="20"/>
  <c r="BG208" i="20"/>
  <c r="BF208" i="20"/>
  <c r="T208" i="20"/>
  <c r="R208" i="20"/>
  <c r="P208" i="20"/>
  <c r="BI205" i="20"/>
  <c r="BH205" i="20"/>
  <c r="BG205" i="20"/>
  <c r="BF205" i="20"/>
  <c r="T205" i="20"/>
  <c r="R205" i="20"/>
  <c r="P205" i="20"/>
  <c r="BI200" i="20"/>
  <c r="BH200" i="20"/>
  <c r="BG200" i="20"/>
  <c r="BF200" i="20"/>
  <c r="T200" i="20"/>
  <c r="R200" i="20"/>
  <c r="P200" i="20"/>
  <c r="BI197" i="20"/>
  <c r="BH197" i="20"/>
  <c r="BG197" i="20"/>
  <c r="BF197" i="20"/>
  <c r="T197" i="20"/>
  <c r="R197" i="20"/>
  <c r="P197" i="20"/>
  <c r="BI194" i="20"/>
  <c r="BH194" i="20"/>
  <c r="BG194" i="20"/>
  <c r="BF194" i="20"/>
  <c r="T194" i="20"/>
  <c r="R194" i="20"/>
  <c r="P194" i="20"/>
  <c r="BI189" i="20"/>
  <c r="BH189" i="20"/>
  <c r="BG189" i="20"/>
  <c r="BF189" i="20"/>
  <c r="T189" i="20"/>
  <c r="R189" i="20"/>
  <c r="P189" i="20"/>
  <c r="BI185" i="20"/>
  <c r="BH185" i="20"/>
  <c r="BG185" i="20"/>
  <c r="BF185" i="20"/>
  <c r="T185" i="20"/>
  <c r="R185" i="20"/>
  <c r="P185" i="20"/>
  <c r="BI182" i="20"/>
  <c r="BH182" i="20"/>
  <c r="BG182" i="20"/>
  <c r="BF182" i="20"/>
  <c r="T182" i="20"/>
  <c r="R182" i="20"/>
  <c r="P182" i="20"/>
  <c r="BI177" i="20"/>
  <c r="BH177" i="20"/>
  <c r="BG177" i="20"/>
  <c r="BF177" i="20"/>
  <c r="T177" i="20"/>
  <c r="R177" i="20"/>
  <c r="P177" i="20"/>
  <c r="BI172" i="20"/>
  <c r="BH172" i="20"/>
  <c r="BG172" i="20"/>
  <c r="BF172" i="20"/>
  <c r="T172" i="20"/>
  <c r="R172" i="20"/>
  <c r="P172" i="20"/>
  <c r="BI167" i="20"/>
  <c r="BH167" i="20"/>
  <c r="BG167" i="20"/>
  <c r="BF167" i="20"/>
  <c r="T167" i="20"/>
  <c r="R167" i="20"/>
  <c r="P167" i="20"/>
  <c r="BI162" i="20"/>
  <c r="BH162" i="20"/>
  <c r="BG162" i="20"/>
  <c r="BF162" i="20"/>
  <c r="T162" i="20"/>
  <c r="R162" i="20"/>
  <c r="P162" i="20"/>
  <c r="BI159" i="20"/>
  <c r="BH159" i="20"/>
  <c r="BG159" i="20"/>
  <c r="BF159" i="20"/>
  <c r="T159" i="20"/>
  <c r="R159" i="20"/>
  <c r="P159" i="20"/>
  <c r="BI156" i="20"/>
  <c r="BH156" i="20"/>
  <c r="BG156" i="20"/>
  <c r="BF156" i="20"/>
  <c r="T156" i="20"/>
  <c r="R156" i="20"/>
  <c r="P156" i="20"/>
  <c r="BI153" i="20"/>
  <c r="BH153" i="20"/>
  <c r="BG153" i="20"/>
  <c r="BF153" i="20"/>
  <c r="T153" i="20"/>
  <c r="R153" i="20"/>
  <c r="P153" i="20"/>
  <c r="BI150" i="20"/>
  <c r="BH150" i="20"/>
  <c r="BG150" i="20"/>
  <c r="BF150" i="20"/>
  <c r="T150" i="20"/>
  <c r="R150" i="20"/>
  <c r="P150" i="20"/>
  <c r="BI147" i="20"/>
  <c r="BH147" i="20"/>
  <c r="BG147" i="20"/>
  <c r="BF147" i="20"/>
  <c r="T147" i="20"/>
  <c r="R147" i="20"/>
  <c r="P147" i="20"/>
  <c r="BI144" i="20"/>
  <c r="BH144" i="20"/>
  <c r="BG144" i="20"/>
  <c r="BF144" i="20"/>
  <c r="T144" i="20"/>
  <c r="R144" i="20"/>
  <c r="P144" i="20"/>
  <c r="BI141" i="20"/>
  <c r="BH141" i="20"/>
  <c r="BG141" i="20"/>
  <c r="BF141" i="20"/>
  <c r="T141" i="20"/>
  <c r="R141" i="20"/>
  <c r="P141" i="20"/>
  <c r="BI138" i="20"/>
  <c r="BH138" i="20"/>
  <c r="BG138" i="20"/>
  <c r="BF138" i="20"/>
  <c r="T138" i="20"/>
  <c r="R138" i="20"/>
  <c r="P138" i="20"/>
  <c r="BI135" i="20"/>
  <c r="BH135" i="20"/>
  <c r="BG135" i="20"/>
  <c r="BF135" i="20"/>
  <c r="T135" i="20"/>
  <c r="R135" i="20"/>
  <c r="P135" i="20"/>
  <c r="BI132" i="20"/>
  <c r="BH132" i="20"/>
  <c r="BG132" i="20"/>
  <c r="BF132" i="20"/>
  <c r="T132" i="20"/>
  <c r="R132" i="20"/>
  <c r="P132" i="20"/>
  <c r="BI127" i="20"/>
  <c r="BH127" i="20"/>
  <c r="BG127" i="20"/>
  <c r="BF127" i="20"/>
  <c r="T127" i="20"/>
  <c r="R127" i="20"/>
  <c r="P127" i="20"/>
  <c r="BI122" i="20"/>
  <c r="BH122" i="20"/>
  <c r="BG122" i="20"/>
  <c r="BF122" i="20"/>
  <c r="T122" i="20"/>
  <c r="R122" i="20"/>
  <c r="P122" i="20"/>
  <c r="BI117" i="20"/>
  <c r="BH117" i="20"/>
  <c r="BG117" i="20"/>
  <c r="BF117" i="20"/>
  <c r="T117" i="20"/>
  <c r="R117" i="20"/>
  <c r="P117" i="20"/>
  <c r="BI114" i="20"/>
  <c r="BH114" i="20"/>
  <c r="BG114" i="20"/>
  <c r="BF114" i="20"/>
  <c r="T114" i="20"/>
  <c r="R114" i="20"/>
  <c r="P114" i="20"/>
  <c r="BI111" i="20"/>
  <c r="BH111" i="20"/>
  <c r="BG111" i="20"/>
  <c r="BF111" i="20"/>
  <c r="T111" i="20"/>
  <c r="R111" i="20"/>
  <c r="P111" i="20"/>
  <c r="BI108" i="20"/>
  <c r="BH108" i="20"/>
  <c r="BG108" i="20"/>
  <c r="BF108" i="20"/>
  <c r="T108" i="20"/>
  <c r="R108" i="20"/>
  <c r="P108" i="20"/>
  <c r="BI105" i="20"/>
  <c r="BH105" i="20"/>
  <c r="BG105" i="20"/>
  <c r="BF105" i="20"/>
  <c r="T105" i="20"/>
  <c r="R105" i="20"/>
  <c r="P105" i="20"/>
  <c r="BI102" i="20"/>
  <c r="BH102" i="20"/>
  <c r="BG102" i="20"/>
  <c r="BF102" i="20"/>
  <c r="T102" i="20"/>
  <c r="R102" i="20"/>
  <c r="P102" i="20"/>
  <c r="BI99" i="20"/>
  <c r="BH99" i="20"/>
  <c r="BG99" i="20"/>
  <c r="BF99" i="20"/>
  <c r="T99" i="20"/>
  <c r="R99" i="20"/>
  <c r="P99" i="20"/>
  <c r="BI96" i="20"/>
  <c r="BH96" i="20"/>
  <c r="BG96" i="20"/>
  <c r="BF96" i="20"/>
  <c r="T96" i="20"/>
  <c r="R96" i="20"/>
  <c r="P96" i="20"/>
  <c r="BI93" i="20"/>
  <c r="BH93" i="20"/>
  <c r="BG93" i="20"/>
  <c r="BF93" i="20"/>
  <c r="T93" i="20"/>
  <c r="R93" i="20"/>
  <c r="P93" i="20"/>
  <c r="BI90" i="20"/>
  <c r="BH90" i="20"/>
  <c r="BG90" i="20"/>
  <c r="BF90" i="20"/>
  <c r="T90" i="20"/>
  <c r="R90" i="20"/>
  <c r="P90" i="20"/>
  <c r="BI87" i="20"/>
  <c r="BH87" i="20"/>
  <c r="BG87" i="20"/>
  <c r="BF87" i="20"/>
  <c r="T87" i="20"/>
  <c r="R87" i="20"/>
  <c r="P87" i="20"/>
  <c r="BI84" i="20"/>
  <c r="BH84" i="20"/>
  <c r="BG84" i="20"/>
  <c r="BF84" i="20"/>
  <c r="T84" i="20"/>
  <c r="R84" i="20"/>
  <c r="P84" i="20"/>
  <c r="F76" i="20"/>
  <c r="E74" i="20"/>
  <c r="F52" i="20"/>
  <c r="E50" i="20"/>
  <c r="J24" i="20"/>
  <c r="E24" i="20"/>
  <c r="J79" i="20" s="1"/>
  <c r="J23" i="20"/>
  <c r="J21" i="20"/>
  <c r="E21" i="20"/>
  <c r="J54" i="20" s="1"/>
  <c r="J20" i="20"/>
  <c r="J18" i="20"/>
  <c r="E18" i="20"/>
  <c r="F79" i="20" s="1"/>
  <c r="J17" i="20"/>
  <c r="J15" i="20"/>
  <c r="E15" i="20"/>
  <c r="F78" i="20"/>
  <c r="J14" i="20"/>
  <c r="J12" i="20"/>
  <c r="J76" i="20" s="1"/>
  <c r="E7" i="20"/>
  <c r="E48" i="20" s="1"/>
  <c r="J37" i="19"/>
  <c r="J36" i="19"/>
  <c r="AY72" i="1" s="1"/>
  <c r="J35" i="19"/>
  <c r="AX72" i="1" s="1"/>
  <c r="BI253" i="19"/>
  <c r="BH253" i="19"/>
  <c r="BG253" i="19"/>
  <c r="BF253" i="19"/>
  <c r="T253" i="19"/>
  <c r="T252" i="19"/>
  <c r="R253" i="19"/>
  <c r="R252" i="19"/>
  <c r="P253" i="19"/>
  <c r="P252" i="19"/>
  <c r="BI249" i="19"/>
  <c r="BH249" i="19"/>
  <c r="BG249" i="19"/>
  <c r="BF249" i="19"/>
  <c r="T249" i="19"/>
  <c r="R249" i="19"/>
  <c r="P249" i="19"/>
  <c r="BI246" i="19"/>
  <c r="BH246" i="19"/>
  <c r="BG246" i="19"/>
  <c r="BF246" i="19"/>
  <c r="T246" i="19"/>
  <c r="R246" i="19"/>
  <c r="P246" i="19"/>
  <c r="BI243" i="19"/>
  <c r="BH243" i="19"/>
  <c r="BG243" i="19"/>
  <c r="BF243" i="19"/>
  <c r="T243" i="19"/>
  <c r="R243" i="19"/>
  <c r="P243" i="19"/>
  <c r="BI238" i="19"/>
  <c r="BH238" i="19"/>
  <c r="BG238" i="19"/>
  <c r="BF238" i="19"/>
  <c r="T238" i="19"/>
  <c r="R238" i="19"/>
  <c r="P238" i="19"/>
  <c r="BI232" i="19"/>
  <c r="BH232" i="19"/>
  <c r="BG232" i="19"/>
  <c r="BF232" i="19"/>
  <c r="T232" i="19"/>
  <c r="R232" i="19"/>
  <c r="P232" i="19"/>
  <c r="BI227" i="19"/>
  <c r="BH227" i="19"/>
  <c r="BG227" i="19"/>
  <c r="BF227" i="19"/>
  <c r="T227" i="19"/>
  <c r="R227" i="19"/>
  <c r="P227" i="19"/>
  <c r="BI222" i="19"/>
  <c r="BH222" i="19"/>
  <c r="BG222" i="19"/>
  <c r="BF222" i="19"/>
  <c r="T222" i="19"/>
  <c r="R222" i="19"/>
  <c r="P222" i="19"/>
  <c r="BI217" i="19"/>
  <c r="BH217" i="19"/>
  <c r="BG217" i="19"/>
  <c r="BF217" i="19"/>
  <c r="T217" i="19"/>
  <c r="R217" i="19"/>
  <c r="P217" i="19"/>
  <c r="BI212" i="19"/>
  <c r="BH212" i="19"/>
  <c r="BG212" i="19"/>
  <c r="BF212" i="19"/>
  <c r="T212" i="19"/>
  <c r="R212" i="19"/>
  <c r="P212" i="19"/>
  <c r="BI209" i="19"/>
  <c r="BH209" i="19"/>
  <c r="BG209" i="19"/>
  <c r="BF209" i="19"/>
  <c r="T209" i="19"/>
  <c r="R209" i="19"/>
  <c r="P209" i="19"/>
  <c r="BI206" i="19"/>
  <c r="BH206" i="19"/>
  <c r="BG206" i="19"/>
  <c r="BF206" i="19"/>
  <c r="T206" i="19"/>
  <c r="R206" i="19"/>
  <c r="P206" i="19"/>
  <c r="BI201" i="19"/>
  <c r="BH201" i="19"/>
  <c r="BG201" i="19"/>
  <c r="BF201" i="19"/>
  <c r="T201" i="19"/>
  <c r="R201" i="19"/>
  <c r="P201" i="19"/>
  <c r="BI196" i="19"/>
  <c r="BH196" i="19"/>
  <c r="BG196" i="19"/>
  <c r="BF196" i="19"/>
  <c r="T196" i="19"/>
  <c r="R196" i="19"/>
  <c r="P196" i="19"/>
  <c r="BI191" i="19"/>
  <c r="BH191" i="19"/>
  <c r="BG191" i="19"/>
  <c r="BF191" i="19"/>
  <c r="T191" i="19"/>
  <c r="R191" i="19"/>
  <c r="P191" i="19"/>
  <c r="BI188" i="19"/>
  <c r="BH188" i="19"/>
  <c r="BG188" i="19"/>
  <c r="BF188" i="19"/>
  <c r="T188" i="19"/>
  <c r="R188" i="19"/>
  <c r="P188" i="19"/>
  <c r="BI185" i="19"/>
  <c r="BH185" i="19"/>
  <c r="BG185" i="19"/>
  <c r="BF185" i="19"/>
  <c r="T185" i="19"/>
  <c r="R185" i="19"/>
  <c r="P185" i="19"/>
  <c r="BI180" i="19"/>
  <c r="BH180" i="19"/>
  <c r="BG180" i="19"/>
  <c r="BF180" i="19"/>
  <c r="T180" i="19"/>
  <c r="R180" i="19"/>
  <c r="P180" i="19"/>
  <c r="BI177" i="19"/>
  <c r="BH177" i="19"/>
  <c r="BG177" i="19"/>
  <c r="BF177" i="19"/>
  <c r="T177" i="19"/>
  <c r="R177" i="19"/>
  <c r="P177" i="19"/>
  <c r="BI174" i="19"/>
  <c r="BH174" i="19"/>
  <c r="BG174" i="19"/>
  <c r="BF174" i="19"/>
  <c r="T174" i="19"/>
  <c r="R174" i="19"/>
  <c r="P174" i="19"/>
  <c r="BI171" i="19"/>
  <c r="BH171" i="19"/>
  <c r="BG171" i="19"/>
  <c r="BF171" i="19"/>
  <c r="T171" i="19"/>
  <c r="R171" i="19"/>
  <c r="P171" i="19"/>
  <c r="BI165" i="19"/>
  <c r="BH165" i="19"/>
  <c r="BG165" i="19"/>
  <c r="BF165" i="19"/>
  <c r="T165" i="19"/>
  <c r="R165" i="19"/>
  <c r="P165" i="19"/>
  <c r="BI160" i="19"/>
  <c r="BH160" i="19"/>
  <c r="BG160" i="19"/>
  <c r="BF160" i="19"/>
  <c r="T160" i="19"/>
  <c r="R160" i="19"/>
  <c r="P160" i="19"/>
  <c r="BI155" i="19"/>
  <c r="BH155" i="19"/>
  <c r="BG155" i="19"/>
  <c r="BF155" i="19"/>
  <c r="T155" i="19"/>
  <c r="R155" i="19"/>
  <c r="P155" i="19"/>
  <c r="BI150" i="19"/>
  <c r="BH150" i="19"/>
  <c r="BG150" i="19"/>
  <c r="BF150" i="19"/>
  <c r="T150" i="19"/>
  <c r="R150" i="19"/>
  <c r="P150" i="19"/>
  <c r="BI147" i="19"/>
  <c r="BH147" i="19"/>
  <c r="BG147" i="19"/>
  <c r="BF147" i="19"/>
  <c r="T147" i="19"/>
  <c r="R147" i="19"/>
  <c r="P147" i="19"/>
  <c r="BI142" i="19"/>
  <c r="BH142" i="19"/>
  <c r="BG142" i="19"/>
  <c r="BF142" i="19"/>
  <c r="T142" i="19"/>
  <c r="R142" i="19"/>
  <c r="P142" i="19"/>
  <c r="BI139" i="19"/>
  <c r="BH139" i="19"/>
  <c r="BG139" i="19"/>
  <c r="BF139" i="19"/>
  <c r="T139" i="19"/>
  <c r="R139" i="19"/>
  <c r="P139" i="19"/>
  <c r="BI136" i="19"/>
  <c r="BH136" i="19"/>
  <c r="BG136" i="19"/>
  <c r="BF136" i="19"/>
  <c r="T136" i="19"/>
  <c r="R136" i="19"/>
  <c r="P136" i="19"/>
  <c r="BI133" i="19"/>
  <c r="BH133" i="19"/>
  <c r="BG133" i="19"/>
  <c r="BF133" i="19"/>
  <c r="T133" i="19"/>
  <c r="R133" i="19"/>
  <c r="P133" i="19"/>
  <c r="BI130" i="19"/>
  <c r="BH130" i="19"/>
  <c r="BG130" i="19"/>
  <c r="BF130" i="19"/>
  <c r="T130" i="19"/>
  <c r="R130" i="19"/>
  <c r="P130" i="19"/>
  <c r="BI125" i="19"/>
  <c r="BH125" i="19"/>
  <c r="BG125" i="19"/>
  <c r="BF125" i="19"/>
  <c r="T125" i="19"/>
  <c r="R125" i="19"/>
  <c r="P125" i="19"/>
  <c r="BI120" i="19"/>
  <c r="BH120" i="19"/>
  <c r="BG120" i="19"/>
  <c r="BF120" i="19"/>
  <c r="T120" i="19"/>
  <c r="R120" i="19"/>
  <c r="P120" i="19"/>
  <c r="BI115" i="19"/>
  <c r="BH115" i="19"/>
  <c r="BG115" i="19"/>
  <c r="BF115" i="19"/>
  <c r="T115" i="19"/>
  <c r="R115" i="19"/>
  <c r="P115" i="19"/>
  <c r="BI110" i="19"/>
  <c r="BH110" i="19"/>
  <c r="BG110" i="19"/>
  <c r="BF110" i="19"/>
  <c r="T110" i="19"/>
  <c r="R110" i="19"/>
  <c r="P110" i="19"/>
  <c r="BI105" i="19"/>
  <c r="BH105" i="19"/>
  <c r="BG105" i="19"/>
  <c r="BF105" i="19"/>
  <c r="T105" i="19"/>
  <c r="R105" i="19"/>
  <c r="P105" i="19"/>
  <c r="BI100" i="19"/>
  <c r="BH100" i="19"/>
  <c r="BG100" i="19"/>
  <c r="BF100" i="19"/>
  <c r="T100" i="19"/>
  <c r="R100" i="19"/>
  <c r="P100" i="19"/>
  <c r="BI95" i="19"/>
  <c r="BH95" i="19"/>
  <c r="BG95" i="19"/>
  <c r="BF95" i="19"/>
  <c r="T95" i="19"/>
  <c r="R95" i="19"/>
  <c r="P95" i="19"/>
  <c r="BI90" i="19"/>
  <c r="BH90" i="19"/>
  <c r="BG90" i="19"/>
  <c r="BF90" i="19"/>
  <c r="T90" i="19"/>
  <c r="R90" i="19"/>
  <c r="P90" i="19"/>
  <c r="BI85" i="19"/>
  <c r="BH85" i="19"/>
  <c r="BG85" i="19"/>
  <c r="BF85" i="19"/>
  <c r="T85" i="19"/>
  <c r="R85" i="19"/>
  <c r="P85" i="19"/>
  <c r="F77" i="19"/>
  <c r="E75" i="19"/>
  <c r="F52" i="19"/>
  <c r="E50" i="19"/>
  <c r="J24" i="19"/>
  <c r="E24" i="19"/>
  <c r="J80" i="19" s="1"/>
  <c r="J23" i="19"/>
  <c r="J21" i="19"/>
  <c r="E21" i="19"/>
  <c r="J79" i="19"/>
  <c r="J20" i="19"/>
  <c r="J18" i="19"/>
  <c r="E18" i="19"/>
  <c r="F55" i="19" s="1"/>
  <c r="J17" i="19"/>
  <c r="J15" i="19"/>
  <c r="E15" i="19"/>
  <c r="F79" i="19" s="1"/>
  <c r="J14" i="19"/>
  <c r="J12" i="19"/>
  <c r="J52" i="19" s="1"/>
  <c r="E7" i="19"/>
  <c r="E48" i="19"/>
  <c r="J37" i="18"/>
  <c r="J36" i="18"/>
  <c r="AY71" i="1"/>
  <c r="J35" i="18"/>
  <c r="AX71" i="1"/>
  <c r="BI370" i="18"/>
  <c r="BH370" i="18"/>
  <c r="BG370" i="18"/>
  <c r="BF370" i="18"/>
  <c r="T370" i="18"/>
  <c r="R370" i="18"/>
  <c r="P370" i="18"/>
  <c r="BI365" i="18"/>
  <c r="BH365" i="18"/>
  <c r="BG365" i="18"/>
  <c r="BF365" i="18"/>
  <c r="T365" i="18"/>
  <c r="R365" i="18"/>
  <c r="P365" i="18"/>
  <c r="BI360" i="18"/>
  <c r="BH360" i="18"/>
  <c r="BG360" i="18"/>
  <c r="BF360" i="18"/>
  <c r="T360" i="18"/>
  <c r="R360" i="18"/>
  <c r="P360" i="18"/>
  <c r="BI355" i="18"/>
  <c r="BH355" i="18"/>
  <c r="BG355" i="18"/>
  <c r="BF355" i="18"/>
  <c r="T355" i="18"/>
  <c r="R355" i="18"/>
  <c r="P355" i="18"/>
  <c r="BI351" i="18"/>
  <c r="BH351" i="18"/>
  <c r="BG351" i="18"/>
  <c r="BF351" i="18"/>
  <c r="T351" i="18"/>
  <c r="R351" i="18"/>
  <c r="P351" i="18"/>
  <c r="BI346" i="18"/>
  <c r="BH346" i="18"/>
  <c r="BG346" i="18"/>
  <c r="BF346" i="18"/>
  <c r="T346" i="18"/>
  <c r="R346" i="18"/>
  <c r="P346" i="18"/>
  <c r="BI341" i="18"/>
  <c r="BH341" i="18"/>
  <c r="BG341" i="18"/>
  <c r="BF341" i="18"/>
  <c r="T341" i="18"/>
  <c r="R341" i="18"/>
  <c r="P341" i="18"/>
  <c r="BI336" i="18"/>
  <c r="BH336" i="18"/>
  <c r="BG336" i="18"/>
  <c r="BF336" i="18"/>
  <c r="T336" i="18"/>
  <c r="R336" i="18"/>
  <c r="P336" i="18"/>
  <c r="BI333" i="18"/>
  <c r="BH333" i="18"/>
  <c r="BG333" i="18"/>
  <c r="BF333" i="18"/>
  <c r="T333" i="18"/>
  <c r="R333" i="18"/>
  <c r="P333" i="18"/>
  <c r="BI330" i="18"/>
  <c r="BH330" i="18"/>
  <c r="BG330" i="18"/>
  <c r="BF330" i="18"/>
  <c r="T330" i="18"/>
  <c r="R330" i="18"/>
  <c r="P330" i="18"/>
  <c r="BI326" i="18"/>
  <c r="BH326" i="18"/>
  <c r="BG326" i="18"/>
  <c r="BF326" i="18"/>
  <c r="T326" i="18"/>
  <c r="R326" i="18"/>
  <c r="P326" i="18"/>
  <c r="BI323" i="18"/>
  <c r="BH323" i="18"/>
  <c r="BG323" i="18"/>
  <c r="BF323" i="18"/>
  <c r="T323" i="18"/>
  <c r="R323" i="18"/>
  <c r="P323" i="18"/>
  <c r="BI320" i="18"/>
  <c r="BH320" i="18"/>
  <c r="BG320" i="18"/>
  <c r="BF320" i="18"/>
  <c r="T320" i="18"/>
  <c r="R320" i="18"/>
  <c r="P320" i="18"/>
  <c r="BI314" i="18"/>
  <c r="BH314" i="18"/>
  <c r="BG314" i="18"/>
  <c r="BF314" i="18"/>
  <c r="T314" i="18"/>
  <c r="R314" i="18"/>
  <c r="P314" i="18"/>
  <c r="BI309" i="18"/>
  <c r="BH309" i="18"/>
  <c r="BG309" i="18"/>
  <c r="BF309" i="18"/>
  <c r="T309" i="18"/>
  <c r="R309" i="18"/>
  <c r="P309" i="18"/>
  <c r="BI304" i="18"/>
  <c r="BH304" i="18"/>
  <c r="BG304" i="18"/>
  <c r="BF304" i="18"/>
  <c r="T304" i="18"/>
  <c r="R304" i="18"/>
  <c r="P304" i="18"/>
  <c r="BI301" i="18"/>
  <c r="BH301" i="18"/>
  <c r="BG301" i="18"/>
  <c r="BF301" i="18"/>
  <c r="T301" i="18"/>
  <c r="R301" i="18"/>
  <c r="P301" i="18"/>
  <c r="BI299" i="18"/>
  <c r="BH299" i="18"/>
  <c r="BG299" i="18"/>
  <c r="BF299" i="18"/>
  <c r="T299" i="18"/>
  <c r="R299" i="18"/>
  <c r="P299" i="18"/>
  <c r="BI296" i="18"/>
  <c r="BH296" i="18"/>
  <c r="BG296" i="18"/>
  <c r="BF296" i="18"/>
  <c r="T296" i="18"/>
  <c r="R296" i="18"/>
  <c r="P296" i="18"/>
  <c r="BI291" i="18"/>
  <c r="BH291" i="18"/>
  <c r="BG291" i="18"/>
  <c r="BF291" i="18"/>
  <c r="T291" i="18"/>
  <c r="R291" i="18"/>
  <c r="P291" i="18"/>
  <c r="BI286" i="18"/>
  <c r="BH286" i="18"/>
  <c r="BG286" i="18"/>
  <c r="BF286" i="18"/>
  <c r="T286" i="18"/>
  <c r="R286" i="18"/>
  <c r="P286" i="18"/>
  <c r="BI281" i="18"/>
  <c r="BH281" i="18"/>
  <c r="BG281" i="18"/>
  <c r="BF281" i="18"/>
  <c r="T281" i="18"/>
  <c r="R281" i="18"/>
  <c r="P281" i="18"/>
  <c r="BI276" i="18"/>
  <c r="BH276" i="18"/>
  <c r="BG276" i="18"/>
  <c r="BF276" i="18"/>
  <c r="T276" i="18"/>
  <c r="R276" i="18"/>
  <c r="P276" i="18"/>
  <c r="BI273" i="18"/>
  <c r="BH273" i="18"/>
  <c r="BG273" i="18"/>
  <c r="BF273" i="18"/>
  <c r="T273" i="18"/>
  <c r="R273" i="18"/>
  <c r="P273" i="18"/>
  <c r="BI270" i="18"/>
  <c r="BH270" i="18"/>
  <c r="BG270" i="18"/>
  <c r="BF270" i="18"/>
  <c r="T270" i="18"/>
  <c r="R270" i="18"/>
  <c r="P270" i="18"/>
  <c r="BI267" i="18"/>
  <c r="BH267" i="18"/>
  <c r="BG267" i="18"/>
  <c r="BF267" i="18"/>
  <c r="T267" i="18"/>
  <c r="R267" i="18"/>
  <c r="P267" i="18"/>
  <c r="BI264" i="18"/>
  <c r="BH264" i="18"/>
  <c r="BG264" i="18"/>
  <c r="BF264" i="18"/>
  <c r="T264" i="18"/>
  <c r="R264" i="18"/>
  <c r="P264" i="18"/>
  <c r="BI259" i="18"/>
  <c r="BH259" i="18"/>
  <c r="BG259" i="18"/>
  <c r="BF259" i="18"/>
  <c r="T259" i="18"/>
  <c r="R259" i="18"/>
  <c r="P259" i="18"/>
  <c r="BI254" i="18"/>
  <c r="BH254" i="18"/>
  <c r="BG254" i="18"/>
  <c r="BF254" i="18"/>
  <c r="T254" i="18"/>
  <c r="R254" i="18"/>
  <c r="P254" i="18"/>
  <c r="BI249" i="18"/>
  <c r="BH249" i="18"/>
  <c r="BG249" i="18"/>
  <c r="BF249" i="18"/>
  <c r="T249" i="18"/>
  <c r="R249" i="18"/>
  <c r="P249" i="18"/>
  <c r="BI246" i="18"/>
  <c r="BH246" i="18"/>
  <c r="BG246" i="18"/>
  <c r="BF246" i="18"/>
  <c r="T246" i="18"/>
  <c r="R246" i="18"/>
  <c r="P246" i="18"/>
  <c r="BI241" i="18"/>
  <c r="BH241" i="18"/>
  <c r="BG241" i="18"/>
  <c r="BF241" i="18"/>
  <c r="T241" i="18"/>
  <c r="R241" i="18"/>
  <c r="P241" i="18"/>
  <c r="BI238" i="18"/>
  <c r="BH238" i="18"/>
  <c r="BG238" i="18"/>
  <c r="BF238" i="18"/>
  <c r="T238" i="18"/>
  <c r="R238" i="18"/>
  <c r="P238" i="18"/>
  <c r="BI235" i="18"/>
  <c r="BH235" i="18"/>
  <c r="BG235" i="18"/>
  <c r="BF235" i="18"/>
  <c r="T235" i="18"/>
  <c r="R235" i="18"/>
  <c r="P235" i="18"/>
  <c r="BI230" i="18"/>
  <c r="BH230" i="18"/>
  <c r="BG230" i="18"/>
  <c r="BF230" i="18"/>
  <c r="T230" i="18"/>
  <c r="R230" i="18"/>
  <c r="P230" i="18"/>
  <c r="BI228" i="18"/>
  <c r="BH228" i="18"/>
  <c r="BG228" i="18"/>
  <c r="BF228" i="18"/>
  <c r="T228" i="18"/>
  <c r="R228" i="18"/>
  <c r="P228" i="18"/>
  <c r="BI226" i="18"/>
  <c r="BH226" i="18"/>
  <c r="BG226" i="18"/>
  <c r="BF226" i="18"/>
  <c r="T226" i="18"/>
  <c r="R226" i="18"/>
  <c r="P226" i="18"/>
  <c r="BI224" i="18"/>
  <c r="BH224" i="18"/>
  <c r="BG224" i="18"/>
  <c r="BF224" i="18"/>
  <c r="T224" i="18"/>
  <c r="R224" i="18"/>
  <c r="P224" i="18"/>
  <c r="BI219" i="18"/>
  <c r="BH219" i="18"/>
  <c r="BG219" i="18"/>
  <c r="BF219" i="18"/>
  <c r="T219" i="18"/>
  <c r="R219" i="18"/>
  <c r="P219" i="18"/>
  <c r="BI214" i="18"/>
  <c r="BH214" i="18"/>
  <c r="BG214" i="18"/>
  <c r="BF214" i="18"/>
  <c r="T214" i="18"/>
  <c r="R214" i="18"/>
  <c r="P214" i="18"/>
  <c r="BI211" i="18"/>
  <c r="BH211" i="18"/>
  <c r="BG211" i="18"/>
  <c r="BF211" i="18"/>
  <c r="T211" i="18"/>
  <c r="R211" i="18"/>
  <c r="P211" i="18"/>
  <c r="BI206" i="18"/>
  <c r="BH206" i="18"/>
  <c r="BG206" i="18"/>
  <c r="BF206" i="18"/>
  <c r="T206" i="18"/>
  <c r="R206" i="18"/>
  <c r="P206" i="18"/>
  <c r="BI203" i="18"/>
  <c r="BH203" i="18"/>
  <c r="BG203" i="18"/>
  <c r="BF203" i="18"/>
  <c r="T203" i="18"/>
  <c r="R203" i="18"/>
  <c r="P203" i="18"/>
  <c r="BI198" i="18"/>
  <c r="BH198" i="18"/>
  <c r="BG198" i="18"/>
  <c r="BF198" i="18"/>
  <c r="T198" i="18"/>
  <c r="R198" i="18"/>
  <c r="P198" i="18"/>
  <c r="BI195" i="18"/>
  <c r="BH195" i="18"/>
  <c r="BG195" i="18"/>
  <c r="BF195" i="18"/>
  <c r="T195" i="18"/>
  <c r="R195" i="18"/>
  <c r="P195" i="18"/>
  <c r="BI190" i="18"/>
  <c r="BH190" i="18"/>
  <c r="BG190" i="18"/>
  <c r="BF190" i="18"/>
  <c r="T190" i="18"/>
  <c r="R190" i="18"/>
  <c r="P190" i="18"/>
  <c r="BI187" i="18"/>
  <c r="BH187" i="18"/>
  <c r="BG187" i="18"/>
  <c r="BF187" i="18"/>
  <c r="T187" i="18"/>
  <c r="R187" i="18"/>
  <c r="P187" i="18"/>
  <c r="BI184" i="18"/>
  <c r="BH184" i="18"/>
  <c r="BG184" i="18"/>
  <c r="BF184" i="18"/>
  <c r="T184" i="18"/>
  <c r="R184" i="18"/>
  <c r="P184" i="18"/>
  <c r="BI179" i="18"/>
  <c r="BH179" i="18"/>
  <c r="BG179" i="18"/>
  <c r="BF179" i="18"/>
  <c r="T179" i="18"/>
  <c r="R179" i="18"/>
  <c r="P179" i="18"/>
  <c r="BI176" i="18"/>
  <c r="BH176" i="18"/>
  <c r="BG176" i="18"/>
  <c r="BF176" i="18"/>
  <c r="T176" i="18"/>
  <c r="R176" i="18"/>
  <c r="P176" i="18"/>
  <c r="BI174" i="18"/>
  <c r="BH174" i="18"/>
  <c r="BG174" i="18"/>
  <c r="BF174" i="18"/>
  <c r="T174" i="18"/>
  <c r="R174" i="18"/>
  <c r="P174" i="18"/>
  <c r="BI171" i="18"/>
  <c r="BH171" i="18"/>
  <c r="BG171" i="18"/>
  <c r="BF171" i="18"/>
  <c r="T171" i="18"/>
  <c r="R171" i="18"/>
  <c r="P171" i="18"/>
  <c r="BI168" i="18"/>
  <c r="BH168" i="18"/>
  <c r="BG168" i="18"/>
  <c r="BF168" i="18"/>
  <c r="T168" i="18"/>
  <c r="R168" i="18"/>
  <c r="P168" i="18"/>
  <c r="BI165" i="18"/>
  <c r="BH165" i="18"/>
  <c r="BG165" i="18"/>
  <c r="BF165" i="18"/>
  <c r="T165" i="18"/>
  <c r="R165" i="18"/>
  <c r="P165" i="18"/>
  <c r="BI162" i="18"/>
  <c r="BH162" i="18"/>
  <c r="BG162" i="18"/>
  <c r="BF162" i="18"/>
  <c r="T162" i="18"/>
  <c r="R162" i="18"/>
  <c r="P162" i="18"/>
  <c r="BI159" i="18"/>
  <c r="BH159" i="18"/>
  <c r="BG159" i="18"/>
  <c r="BF159" i="18"/>
  <c r="T159" i="18"/>
  <c r="R159" i="18"/>
  <c r="P159" i="18"/>
  <c r="BI156" i="18"/>
  <c r="BH156" i="18"/>
  <c r="BG156" i="18"/>
  <c r="BF156" i="18"/>
  <c r="T156" i="18"/>
  <c r="R156" i="18"/>
  <c r="P156" i="18"/>
  <c r="BI153" i="18"/>
  <c r="BH153" i="18"/>
  <c r="BG153" i="18"/>
  <c r="BF153" i="18"/>
  <c r="T153" i="18"/>
  <c r="R153" i="18"/>
  <c r="P153" i="18"/>
  <c r="BI150" i="18"/>
  <c r="BH150" i="18"/>
  <c r="BG150" i="18"/>
  <c r="BF150" i="18"/>
  <c r="T150" i="18"/>
  <c r="R150" i="18"/>
  <c r="P150" i="18"/>
  <c r="BI145" i="18"/>
  <c r="BH145" i="18"/>
  <c r="BG145" i="18"/>
  <c r="BF145" i="18"/>
  <c r="T145" i="18"/>
  <c r="R145" i="18"/>
  <c r="P145" i="18"/>
  <c r="BI140" i="18"/>
  <c r="BH140" i="18"/>
  <c r="BG140" i="18"/>
  <c r="BF140" i="18"/>
  <c r="T140" i="18"/>
  <c r="R140" i="18"/>
  <c r="P140" i="18"/>
  <c r="BI135" i="18"/>
  <c r="BH135" i="18"/>
  <c r="BG135" i="18"/>
  <c r="BF135" i="18"/>
  <c r="T135" i="18"/>
  <c r="R135" i="18"/>
  <c r="P135" i="18"/>
  <c r="BI130" i="18"/>
  <c r="BH130" i="18"/>
  <c r="BG130" i="18"/>
  <c r="BF130" i="18"/>
  <c r="T130" i="18"/>
  <c r="R130" i="18"/>
  <c r="P130" i="18"/>
  <c r="BI125" i="18"/>
  <c r="BH125" i="18"/>
  <c r="BG125" i="18"/>
  <c r="BF125" i="18"/>
  <c r="T125" i="18"/>
  <c r="R125" i="18"/>
  <c r="P125" i="18"/>
  <c r="BI122" i="18"/>
  <c r="BH122" i="18"/>
  <c r="BG122" i="18"/>
  <c r="BF122" i="18"/>
  <c r="T122" i="18"/>
  <c r="R122" i="18"/>
  <c r="P122" i="18"/>
  <c r="BI119" i="18"/>
  <c r="BH119" i="18"/>
  <c r="BG119" i="18"/>
  <c r="BF119" i="18"/>
  <c r="T119" i="18"/>
  <c r="R119" i="18"/>
  <c r="P119" i="18"/>
  <c r="BI114" i="18"/>
  <c r="BH114" i="18"/>
  <c r="BG114" i="18"/>
  <c r="BF114" i="18"/>
  <c r="T114" i="18"/>
  <c r="R114" i="18"/>
  <c r="P114" i="18"/>
  <c r="BI111" i="18"/>
  <c r="BH111" i="18"/>
  <c r="BG111" i="18"/>
  <c r="BF111" i="18"/>
  <c r="T111" i="18"/>
  <c r="R111" i="18"/>
  <c r="P111" i="18"/>
  <c r="BI108" i="18"/>
  <c r="BH108" i="18"/>
  <c r="BG108" i="18"/>
  <c r="BF108" i="18"/>
  <c r="T108" i="18"/>
  <c r="R108" i="18"/>
  <c r="P108" i="18"/>
  <c r="BI103" i="18"/>
  <c r="BH103" i="18"/>
  <c r="BG103" i="18"/>
  <c r="BF103" i="18"/>
  <c r="T103" i="18"/>
  <c r="R103" i="18"/>
  <c r="P103" i="18"/>
  <c r="BI100" i="18"/>
  <c r="BH100" i="18"/>
  <c r="BG100" i="18"/>
  <c r="BF100" i="18"/>
  <c r="T100" i="18"/>
  <c r="R100" i="18"/>
  <c r="P100" i="18"/>
  <c r="BI95" i="18"/>
  <c r="BH95" i="18"/>
  <c r="BG95" i="18"/>
  <c r="BF95" i="18"/>
  <c r="T95" i="18"/>
  <c r="R95" i="18"/>
  <c r="P95" i="18"/>
  <c r="BI90" i="18"/>
  <c r="BH90" i="18"/>
  <c r="BG90" i="18"/>
  <c r="BF90" i="18"/>
  <c r="T90" i="18"/>
  <c r="R90" i="18"/>
  <c r="P90" i="18"/>
  <c r="BI85" i="18"/>
  <c r="BH85" i="18"/>
  <c r="BG85" i="18"/>
  <c r="BF85" i="18"/>
  <c r="T85" i="18"/>
  <c r="R85" i="18"/>
  <c r="P85" i="18"/>
  <c r="F77" i="18"/>
  <c r="E75" i="18"/>
  <c r="F52" i="18"/>
  <c r="E50" i="18"/>
  <c r="J24" i="18"/>
  <c r="E24" i="18"/>
  <c r="J55" i="18"/>
  <c r="J23" i="18"/>
  <c r="J21" i="18"/>
  <c r="E21" i="18"/>
  <c r="J54" i="18" s="1"/>
  <c r="J20" i="18"/>
  <c r="J18" i="18"/>
  <c r="E18" i="18"/>
  <c r="F55" i="18" s="1"/>
  <c r="J17" i="18"/>
  <c r="J15" i="18"/>
  <c r="E15" i="18"/>
  <c r="F79" i="18" s="1"/>
  <c r="J14" i="18"/>
  <c r="J12" i="18"/>
  <c r="J77" i="18" s="1"/>
  <c r="E7" i="18"/>
  <c r="E48" i="18"/>
  <c r="J37" i="17"/>
  <c r="J36" i="17"/>
  <c r="AY70" i="1"/>
  <c r="J35" i="17"/>
  <c r="AX70" i="1" s="1"/>
  <c r="BI251" i="17"/>
  <c r="BH251" i="17"/>
  <c r="BG251" i="17"/>
  <c r="BF251" i="17"/>
  <c r="T251" i="17"/>
  <c r="R251" i="17"/>
  <c r="P251" i="17"/>
  <c r="BI245" i="17"/>
  <c r="BH245" i="17"/>
  <c r="BG245" i="17"/>
  <c r="BF245" i="17"/>
  <c r="T245" i="17"/>
  <c r="T244" i="17" s="1"/>
  <c r="R245" i="17"/>
  <c r="R244" i="17" s="1"/>
  <c r="P245" i="17"/>
  <c r="P244" i="17" s="1"/>
  <c r="BI240" i="17"/>
  <c r="BH240" i="17"/>
  <c r="BG240" i="17"/>
  <c r="BF240" i="17"/>
  <c r="T240" i="17"/>
  <c r="R240" i="17"/>
  <c r="P240" i="17"/>
  <c r="BI236" i="17"/>
  <c r="BH236" i="17"/>
  <c r="BG236" i="17"/>
  <c r="BF236" i="17"/>
  <c r="T236" i="17"/>
  <c r="R236" i="17"/>
  <c r="P236" i="17"/>
  <c r="BI232" i="17"/>
  <c r="BH232" i="17"/>
  <c r="BG232" i="17"/>
  <c r="BF232" i="17"/>
  <c r="T232" i="17"/>
  <c r="R232" i="17"/>
  <c r="P232" i="17"/>
  <c r="BI227" i="17"/>
  <c r="BH227" i="17"/>
  <c r="BG227" i="17"/>
  <c r="BF227" i="17"/>
  <c r="T227" i="17"/>
  <c r="R227" i="17"/>
  <c r="P227" i="17"/>
  <c r="BI224" i="17"/>
  <c r="BH224" i="17"/>
  <c r="BG224" i="17"/>
  <c r="BF224" i="17"/>
  <c r="T224" i="17"/>
  <c r="R224" i="17"/>
  <c r="P224" i="17"/>
  <c r="BI221" i="17"/>
  <c r="BH221" i="17"/>
  <c r="BG221" i="17"/>
  <c r="BF221" i="17"/>
  <c r="T221" i="17"/>
  <c r="R221" i="17"/>
  <c r="P221" i="17"/>
  <c r="BI217" i="17"/>
  <c r="BH217" i="17"/>
  <c r="BG217" i="17"/>
  <c r="BF217" i="17"/>
  <c r="T217" i="17"/>
  <c r="R217" i="17"/>
  <c r="P217" i="17"/>
  <c r="BI213" i="17"/>
  <c r="BH213" i="17"/>
  <c r="BG213" i="17"/>
  <c r="BF213" i="17"/>
  <c r="T213" i="17"/>
  <c r="R213" i="17"/>
  <c r="P213" i="17"/>
  <c r="BI209" i="17"/>
  <c r="BH209" i="17"/>
  <c r="BG209" i="17"/>
  <c r="BF209" i="17"/>
  <c r="T209" i="17"/>
  <c r="R209" i="17"/>
  <c r="P209" i="17"/>
  <c r="BI205" i="17"/>
  <c r="BH205" i="17"/>
  <c r="BG205" i="17"/>
  <c r="BF205" i="17"/>
  <c r="T205" i="17"/>
  <c r="R205" i="17"/>
  <c r="P205" i="17"/>
  <c r="BI201" i="17"/>
  <c r="BH201" i="17"/>
  <c r="BG201" i="17"/>
  <c r="BF201" i="17"/>
  <c r="T201" i="17"/>
  <c r="R201" i="17"/>
  <c r="P201" i="17"/>
  <c r="BI197" i="17"/>
  <c r="BH197" i="17"/>
  <c r="BG197" i="17"/>
  <c r="BF197" i="17"/>
  <c r="T197" i="17"/>
  <c r="R197" i="17"/>
  <c r="P197" i="17"/>
  <c r="BI193" i="17"/>
  <c r="BH193" i="17"/>
  <c r="BG193" i="17"/>
  <c r="BF193" i="17"/>
  <c r="T193" i="17"/>
  <c r="R193" i="17"/>
  <c r="P193" i="17"/>
  <c r="BI189" i="17"/>
  <c r="BH189" i="17"/>
  <c r="BG189" i="17"/>
  <c r="BF189" i="17"/>
  <c r="T189" i="17"/>
  <c r="R189" i="17"/>
  <c r="P189" i="17"/>
  <c r="BI186" i="17"/>
  <c r="BH186" i="17"/>
  <c r="BG186" i="17"/>
  <c r="BF186" i="17"/>
  <c r="T186" i="17"/>
  <c r="R186" i="17"/>
  <c r="P186" i="17"/>
  <c r="BI183" i="17"/>
  <c r="BH183" i="17"/>
  <c r="BG183" i="17"/>
  <c r="BF183" i="17"/>
  <c r="T183" i="17"/>
  <c r="R183" i="17"/>
  <c r="P183" i="17"/>
  <c r="BI179" i="17"/>
  <c r="BH179" i="17"/>
  <c r="BG179" i="17"/>
  <c r="BF179" i="17"/>
  <c r="T179" i="17"/>
  <c r="R179" i="17"/>
  <c r="P179" i="17"/>
  <c r="BI175" i="17"/>
  <c r="BH175" i="17"/>
  <c r="BG175" i="17"/>
  <c r="BF175" i="17"/>
  <c r="T175" i="17"/>
  <c r="R175" i="17"/>
  <c r="P175" i="17"/>
  <c r="BI171" i="17"/>
  <c r="BH171" i="17"/>
  <c r="BG171" i="17"/>
  <c r="BF171" i="17"/>
  <c r="T171" i="17"/>
  <c r="R171" i="17"/>
  <c r="P171" i="17"/>
  <c r="BI167" i="17"/>
  <c r="BH167" i="17"/>
  <c r="BG167" i="17"/>
  <c r="BF167" i="17"/>
  <c r="T167" i="17"/>
  <c r="R167" i="17"/>
  <c r="P167" i="17"/>
  <c r="BI163" i="17"/>
  <c r="BH163" i="17"/>
  <c r="BG163" i="17"/>
  <c r="BF163" i="17"/>
  <c r="T163" i="17"/>
  <c r="R163" i="17"/>
  <c r="P163" i="17"/>
  <c r="BI159" i="17"/>
  <c r="BH159" i="17"/>
  <c r="BG159" i="17"/>
  <c r="BF159" i="17"/>
  <c r="T159" i="17"/>
  <c r="R159" i="17"/>
  <c r="P159" i="17"/>
  <c r="BI155" i="17"/>
  <c r="BH155" i="17"/>
  <c r="BG155" i="17"/>
  <c r="BF155" i="17"/>
  <c r="T155" i="17"/>
  <c r="R155" i="17"/>
  <c r="P155" i="17"/>
  <c r="BI151" i="17"/>
  <c r="BH151" i="17"/>
  <c r="BG151" i="17"/>
  <c r="BF151" i="17"/>
  <c r="T151" i="17"/>
  <c r="R151" i="17"/>
  <c r="P151" i="17"/>
  <c r="BI147" i="17"/>
  <c r="BH147" i="17"/>
  <c r="BG147" i="17"/>
  <c r="BF147" i="17"/>
  <c r="T147" i="17"/>
  <c r="R147" i="17"/>
  <c r="P147" i="17"/>
  <c r="BI144" i="17"/>
  <c r="BH144" i="17"/>
  <c r="BG144" i="17"/>
  <c r="BF144" i="17"/>
  <c r="T144" i="17"/>
  <c r="R144" i="17"/>
  <c r="P144" i="17"/>
  <c r="BI139" i="17"/>
  <c r="BH139" i="17"/>
  <c r="BG139" i="17"/>
  <c r="BF139" i="17"/>
  <c r="T139" i="17"/>
  <c r="T138" i="17"/>
  <c r="R139" i="17"/>
  <c r="R138" i="17" s="1"/>
  <c r="P139" i="17"/>
  <c r="P138" i="17"/>
  <c r="BI135" i="17"/>
  <c r="BH135" i="17"/>
  <c r="BG135" i="17"/>
  <c r="BF135" i="17"/>
  <c r="T135" i="17"/>
  <c r="T134" i="17" s="1"/>
  <c r="R135" i="17"/>
  <c r="R134" i="17" s="1"/>
  <c r="P135" i="17"/>
  <c r="P134" i="17"/>
  <c r="BI131" i="17"/>
  <c r="BH131" i="17"/>
  <c r="BG131" i="17"/>
  <c r="BF131" i="17"/>
  <c r="T131" i="17"/>
  <c r="R131" i="17"/>
  <c r="P131" i="17"/>
  <c r="BI128" i="17"/>
  <c r="BH128" i="17"/>
  <c r="BG128" i="17"/>
  <c r="BF128" i="17"/>
  <c r="T128" i="17"/>
  <c r="R128" i="17"/>
  <c r="P128" i="17"/>
  <c r="BI124" i="17"/>
  <c r="BH124" i="17"/>
  <c r="BG124" i="17"/>
  <c r="BF124" i="17"/>
  <c r="T124" i="17"/>
  <c r="R124" i="17"/>
  <c r="P124" i="17"/>
  <c r="BI119" i="17"/>
  <c r="BH119" i="17"/>
  <c r="BG119" i="17"/>
  <c r="BF119" i="17"/>
  <c r="T119" i="17"/>
  <c r="R119" i="17"/>
  <c r="P119" i="17"/>
  <c r="BI115" i="17"/>
  <c r="BH115" i="17"/>
  <c r="BG115" i="17"/>
  <c r="BF115" i="17"/>
  <c r="T115" i="17"/>
  <c r="R115" i="17"/>
  <c r="P115" i="17"/>
  <c r="BI111" i="17"/>
  <c r="BH111" i="17"/>
  <c r="BG111" i="17"/>
  <c r="BF111" i="17"/>
  <c r="T111" i="17"/>
  <c r="R111" i="17"/>
  <c r="P111" i="17"/>
  <c r="BI108" i="17"/>
  <c r="BH108" i="17"/>
  <c r="BG108" i="17"/>
  <c r="BF108" i="17"/>
  <c r="T108" i="17"/>
  <c r="R108" i="17"/>
  <c r="P108" i="17"/>
  <c r="BI105" i="17"/>
  <c r="BH105" i="17"/>
  <c r="BG105" i="17"/>
  <c r="BF105" i="17"/>
  <c r="T105" i="17"/>
  <c r="R105" i="17"/>
  <c r="P105" i="17"/>
  <c r="BI101" i="17"/>
  <c r="BH101" i="17"/>
  <c r="BG101" i="17"/>
  <c r="BF101" i="17"/>
  <c r="T101" i="17"/>
  <c r="R101" i="17"/>
  <c r="P101" i="17"/>
  <c r="BI97" i="17"/>
  <c r="BH97" i="17"/>
  <c r="BG97" i="17"/>
  <c r="BF97" i="17"/>
  <c r="T97" i="17"/>
  <c r="R97" i="17"/>
  <c r="P97" i="17"/>
  <c r="BI93" i="17"/>
  <c r="BH93" i="17"/>
  <c r="BG93" i="17"/>
  <c r="BF93" i="17"/>
  <c r="T93" i="17"/>
  <c r="R93" i="17"/>
  <c r="P93" i="17"/>
  <c r="BI89" i="17"/>
  <c r="BH89" i="17"/>
  <c r="BG89" i="17"/>
  <c r="BF89" i="17"/>
  <c r="T89" i="17"/>
  <c r="R89" i="17"/>
  <c r="P89" i="17"/>
  <c r="F81" i="17"/>
  <c r="E79" i="17"/>
  <c r="F52" i="17"/>
  <c r="E50" i="17"/>
  <c r="J24" i="17"/>
  <c r="E24" i="17"/>
  <c r="J55" i="17" s="1"/>
  <c r="J23" i="17"/>
  <c r="J21" i="17"/>
  <c r="E21" i="17"/>
  <c r="J83" i="17" s="1"/>
  <c r="J20" i="17"/>
  <c r="J18" i="17"/>
  <c r="E18" i="17"/>
  <c r="F84" i="17" s="1"/>
  <c r="J17" i="17"/>
  <c r="J15" i="17"/>
  <c r="E15" i="17"/>
  <c r="F83" i="17" s="1"/>
  <c r="J14" i="17"/>
  <c r="J12" i="17"/>
  <c r="J52" i="17"/>
  <c r="E7" i="17"/>
  <c r="E48" i="17"/>
  <c r="J37" i="16"/>
  <c r="J36" i="16"/>
  <c r="AY69" i="1" s="1"/>
  <c r="J35" i="16"/>
  <c r="AX69" i="1" s="1"/>
  <c r="BI267" i="16"/>
  <c r="BH267" i="16"/>
  <c r="BG267" i="16"/>
  <c r="BF267" i="16"/>
  <c r="T267" i="16"/>
  <c r="T266" i="16" s="1"/>
  <c r="R267" i="16"/>
  <c r="R266" i="16"/>
  <c r="P267" i="16"/>
  <c r="P266" i="16" s="1"/>
  <c r="BI261" i="16"/>
  <c r="BH261" i="16"/>
  <c r="BG261" i="16"/>
  <c r="BF261" i="16"/>
  <c r="T261" i="16"/>
  <c r="R261" i="16"/>
  <c r="P261" i="16"/>
  <c r="BI258" i="16"/>
  <c r="BH258" i="16"/>
  <c r="BG258" i="16"/>
  <c r="BF258" i="16"/>
  <c r="T258" i="16"/>
  <c r="R258" i="16"/>
  <c r="P258" i="16"/>
  <c r="BI255" i="16"/>
  <c r="BH255" i="16"/>
  <c r="BG255" i="16"/>
  <c r="BF255" i="16"/>
  <c r="T255" i="16"/>
  <c r="R255" i="16"/>
  <c r="P255" i="16"/>
  <c r="BI251" i="16"/>
  <c r="BH251" i="16"/>
  <c r="BG251" i="16"/>
  <c r="BF251" i="16"/>
  <c r="T251" i="16"/>
  <c r="R251" i="16"/>
  <c r="P251" i="16"/>
  <c r="BI248" i="16"/>
  <c r="BH248" i="16"/>
  <c r="BG248" i="16"/>
  <c r="BF248" i="16"/>
  <c r="T248" i="16"/>
  <c r="R248" i="16"/>
  <c r="P248" i="16"/>
  <c r="BI246" i="16"/>
  <c r="BH246" i="16"/>
  <c r="BG246" i="16"/>
  <c r="BF246" i="16"/>
  <c r="T246" i="16"/>
  <c r="R246" i="16"/>
  <c r="P246" i="16"/>
  <c r="BI244" i="16"/>
  <c r="BH244" i="16"/>
  <c r="BG244" i="16"/>
  <c r="BF244" i="16"/>
  <c r="T244" i="16"/>
  <c r="R244" i="16"/>
  <c r="P244" i="16"/>
  <c r="BI241" i="16"/>
  <c r="BH241" i="16"/>
  <c r="BG241" i="16"/>
  <c r="BF241" i="16"/>
  <c r="T241" i="16"/>
  <c r="R241" i="16"/>
  <c r="P241" i="16"/>
  <c r="BI235" i="16"/>
  <c r="BH235" i="16"/>
  <c r="BG235" i="16"/>
  <c r="BF235" i="16"/>
  <c r="T235" i="16"/>
  <c r="R235" i="16"/>
  <c r="P235" i="16"/>
  <c r="BI232" i="16"/>
  <c r="BH232" i="16"/>
  <c r="BG232" i="16"/>
  <c r="BF232" i="16"/>
  <c r="T232" i="16"/>
  <c r="R232" i="16"/>
  <c r="P232" i="16"/>
  <c r="BI228" i="16"/>
  <c r="BH228" i="16"/>
  <c r="BG228" i="16"/>
  <c r="BF228" i="16"/>
  <c r="T228" i="16"/>
  <c r="R228" i="16"/>
  <c r="P228" i="16"/>
  <c r="BI223" i="16"/>
  <c r="BH223" i="16"/>
  <c r="BG223" i="16"/>
  <c r="BF223" i="16"/>
  <c r="T223" i="16"/>
  <c r="R223" i="16"/>
  <c r="P223" i="16"/>
  <c r="BI217" i="16"/>
  <c r="BH217" i="16"/>
  <c r="BG217" i="16"/>
  <c r="BF217" i="16"/>
  <c r="T217" i="16"/>
  <c r="R217" i="16"/>
  <c r="P217" i="16"/>
  <c r="BI214" i="16"/>
  <c r="BH214" i="16"/>
  <c r="BG214" i="16"/>
  <c r="BF214" i="16"/>
  <c r="T214" i="16"/>
  <c r="R214" i="16"/>
  <c r="P214" i="16"/>
  <c r="BI210" i="16"/>
  <c r="BH210" i="16"/>
  <c r="BG210" i="16"/>
  <c r="BF210" i="16"/>
  <c r="T210" i="16"/>
  <c r="R210" i="16"/>
  <c r="P210" i="16"/>
  <c r="BI208" i="16"/>
  <c r="BH208" i="16"/>
  <c r="BG208" i="16"/>
  <c r="BF208" i="16"/>
  <c r="T208" i="16"/>
  <c r="R208" i="16"/>
  <c r="P208" i="16"/>
  <c r="BI202" i="16"/>
  <c r="BH202" i="16"/>
  <c r="BG202" i="16"/>
  <c r="BF202" i="16"/>
  <c r="T202" i="16"/>
  <c r="R202" i="16"/>
  <c r="P202" i="16"/>
  <c r="BI196" i="16"/>
  <c r="BH196" i="16"/>
  <c r="BG196" i="16"/>
  <c r="BF196" i="16"/>
  <c r="T196" i="16"/>
  <c r="R196" i="16"/>
  <c r="P196" i="16"/>
  <c r="BI194" i="16"/>
  <c r="BH194" i="16"/>
  <c r="BG194" i="16"/>
  <c r="BF194" i="16"/>
  <c r="T194" i="16"/>
  <c r="R194" i="16"/>
  <c r="P194" i="16"/>
  <c r="BI188" i="16"/>
  <c r="BH188" i="16"/>
  <c r="BG188" i="16"/>
  <c r="BF188" i="16"/>
  <c r="T188" i="16"/>
  <c r="R188" i="16"/>
  <c r="P188" i="16"/>
  <c r="BI182" i="16"/>
  <c r="BH182" i="16"/>
  <c r="BG182" i="16"/>
  <c r="BF182" i="16"/>
  <c r="T182" i="16"/>
  <c r="R182" i="16"/>
  <c r="P182" i="16"/>
  <c r="BI177" i="16"/>
  <c r="BH177" i="16"/>
  <c r="BG177" i="16"/>
  <c r="BF177" i="16"/>
  <c r="T177" i="16"/>
  <c r="R177" i="16"/>
  <c r="P177" i="16"/>
  <c r="BI172" i="16"/>
  <c r="BH172" i="16"/>
  <c r="BG172" i="16"/>
  <c r="BF172" i="16"/>
  <c r="T172" i="16"/>
  <c r="R172" i="16"/>
  <c r="P172" i="16"/>
  <c r="BI167" i="16"/>
  <c r="BH167" i="16"/>
  <c r="BG167" i="16"/>
  <c r="BF167" i="16"/>
  <c r="T167" i="16"/>
  <c r="R167" i="16"/>
  <c r="P167" i="16"/>
  <c r="BI164" i="16"/>
  <c r="BH164" i="16"/>
  <c r="BG164" i="16"/>
  <c r="BF164" i="16"/>
  <c r="T164" i="16"/>
  <c r="R164" i="16"/>
  <c r="P164" i="16"/>
  <c r="BI159" i="16"/>
  <c r="BH159" i="16"/>
  <c r="BG159" i="16"/>
  <c r="BF159" i="16"/>
  <c r="T159" i="16"/>
  <c r="R159" i="16"/>
  <c r="P159" i="16"/>
  <c r="BI154" i="16"/>
  <c r="BH154" i="16"/>
  <c r="BG154" i="16"/>
  <c r="BF154" i="16"/>
  <c r="T154" i="16"/>
  <c r="R154" i="16"/>
  <c r="P154" i="16"/>
  <c r="BI149" i="16"/>
  <c r="BH149" i="16"/>
  <c r="BG149" i="16"/>
  <c r="BF149" i="16"/>
  <c r="T149" i="16"/>
  <c r="R149" i="16"/>
  <c r="P149" i="16"/>
  <c r="BI146" i="16"/>
  <c r="BH146" i="16"/>
  <c r="BG146" i="16"/>
  <c r="BF146" i="16"/>
  <c r="T146" i="16"/>
  <c r="R146" i="16"/>
  <c r="P146" i="16"/>
  <c r="BI141" i="16"/>
  <c r="BH141" i="16"/>
  <c r="BG141" i="16"/>
  <c r="BF141" i="16"/>
  <c r="T141" i="16"/>
  <c r="R141" i="16"/>
  <c r="P141" i="16"/>
  <c r="BI136" i="16"/>
  <c r="BH136" i="16"/>
  <c r="BG136" i="16"/>
  <c r="BF136" i="16"/>
  <c r="T136" i="16"/>
  <c r="R136" i="16"/>
  <c r="P136" i="16"/>
  <c r="BI131" i="16"/>
  <c r="BH131" i="16"/>
  <c r="BG131" i="16"/>
  <c r="BF131" i="16"/>
  <c r="T131" i="16"/>
  <c r="R131" i="16"/>
  <c r="P131" i="16"/>
  <c r="BI125" i="16"/>
  <c r="BH125" i="16"/>
  <c r="BG125" i="16"/>
  <c r="BF125" i="16"/>
  <c r="T125" i="16"/>
  <c r="R125" i="16"/>
  <c r="P125" i="16"/>
  <c r="BI120" i="16"/>
  <c r="BH120" i="16"/>
  <c r="BG120" i="16"/>
  <c r="BF120" i="16"/>
  <c r="T120" i="16"/>
  <c r="R120" i="16"/>
  <c r="P120" i="16"/>
  <c r="BI115" i="16"/>
  <c r="BH115" i="16"/>
  <c r="BG115" i="16"/>
  <c r="BF115" i="16"/>
  <c r="T115" i="16"/>
  <c r="R115" i="16"/>
  <c r="P115" i="16"/>
  <c r="BI112" i="16"/>
  <c r="BH112" i="16"/>
  <c r="BG112" i="16"/>
  <c r="BF112" i="16"/>
  <c r="T112" i="16"/>
  <c r="R112" i="16"/>
  <c r="P112" i="16"/>
  <c r="BI107" i="16"/>
  <c r="BH107" i="16"/>
  <c r="BG107" i="16"/>
  <c r="BF107" i="16"/>
  <c r="T107" i="16"/>
  <c r="R107" i="16"/>
  <c r="P107" i="16"/>
  <c r="BI102" i="16"/>
  <c r="BH102" i="16"/>
  <c r="BG102" i="16"/>
  <c r="BF102" i="16"/>
  <c r="T102" i="16"/>
  <c r="R102" i="16"/>
  <c r="P102" i="16"/>
  <c r="BI98" i="16"/>
  <c r="BH98" i="16"/>
  <c r="BG98" i="16"/>
  <c r="BF98" i="16"/>
  <c r="T98" i="16"/>
  <c r="R98" i="16"/>
  <c r="P98" i="16"/>
  <c r="BI93" i="16"/>
  <c r="BH93" i="16"/>
  <c r="BG93" i="16"/>
  <c r="BF93" i="16"/>
  <c r="T93" i="16"/>
  <c r="R93" i="16"/>
  <c r="P93" i="16"/>
  <c r="BI88" i="16"/>
  <c r="BH88" i="16"/>
  <c r="BG88" i="16"/>
  <c r="BF88" i="16"/>
  <c r="T88" i="16"/>
  <c r="R88" i="16"/>
  <c r="P88" i="16"/>
  <c r="F80" i="16"/>
  <c r="E78" i="16"/>
  <c r="F52" i="16"/>
  <c r="E50" i="16"/>
  <c r="J24" i="16"/>
  <c r="E24" i="16"/>
  <c r="J83" i="16" s="1"/>
  <c r="J23" i="16"/>
  <c r="J21" i="16"/>
  <c r="E21" i="16"/>
  <c r="J54" i="16" s="1"/>
  <c r="J20" i="16"/>
  <c r="J18" i="16"/>
  <c r="E18" i="16"/>
  <c r="F83" i="16"/>
  <c r="J17" i="16"/>
  <c r="J15" i="16"/>
  <c r="E15" i="16"/>
  <c r="F82" i="16" s="1"/>
  <c r="J14" i="16"/>
  <c r="J12" i="16"/>
  <c r="J52" i="16"/>
  <c r="E7" i="16"/>
  <c r="E76" i="16"/>
  <c r="J37" i="15"/>
  <c r="J36" i="15"/>
  <c r="AY68" i="1" s="1"/>
  <c r="J35" i="15"/>
  <c r="AX68" i="1" s="1"/>
  <c r="BI208" i="15"/>
  <c r="BH208" i="15"/>
  <c r="BG208" i="15"/>
  <c r="BF208" i="15"/>
  <c r="T208" i="15"/>
  <c r="T207" i="15" s="1"/>
  <c r="R208" i="15"/>
  <c r="R207" i="15" s="1"/>
  <c r="P208" i="15"/>
  <c r="P207" i="15" s="1"/>
  <c r="BI202" i="15"/>
  <c r="BH202" i="15"/>
  <c r="BG202" i="15"/>
  <c r="BF202" i="15"/>
  <c r="T202" i="15"/>
  <c r="R202" i="15"/>
  <c r="P202" i="15"/>
  <c r="BI199" i="15"/>
  <c r="BH199" i="15"/>
  <c r="BG199" i="15"/>
  <c r="BF199" i="15"/>
  <c r="T199" i="15"/>
  <c r="R199" i="15"/>
  <c r="P199" i="15"/>
  <c r="BI194" i="15"/>
  <c r="BH194" i="15"/>
  <c r="BG194" i="15"/>
  <c r="BF194" i="15"/>
  <c r="T194" i="15"/>
  <c r="R194" i="15"/>
  <c r="P194" i="15"/>
  <c r="BI190" i="15"/>
  <c r="BH190" i="15"/>
  <c r="BG190" i="15"/>
  <c r="BF190" i="15"/>
  <c r="T190" i="15"/>
  <c r="R190" i="15"/>
  <c r="P190" i="15"/>
  <c r="BI188" i="15"/>
  <c r="BH188" i="15"/>
  <c r="BG188" i="15"/>
  <c r="BF188" i="15"/>
  <c r="T188" i="15"/>
  <c r="R188" i="15"/>
  <c r="P188" i="15"/>
  <c r="BI182" i="15"/>
  <c r="BH182" i="15"/>
  <c r="BG182" i="15"/>
  <c r="BF182" i="15"/>
  <c r="T182" i="15"/>
  <c r="R182" i="15"/>
  <c r="P182" i="15"/>
  <c r="BI176" i="15"/>
  <c r="BH176" i="15"/>
  <c r="BG176" i="15"/>
  <c r="BF176" i="15"/>
  <c r="T176" i="15"/>
  <c r="R176" i="15"/>
  <c r="P176" i="15"/>
  <c r="BI174" i="15"/>
  <c r="BH174" i="15"/>
  <c r="BG174" i="15"/>
  <c r="BF174" i="15"/>
  <c r="T174" i="15"/>
  <c r="R174" i="15"/>
  <c r="P174" i="15"/>
  <c r="BI168" i="15"/>
  <c r="BH168" i="15"/>
  <c r="BG168" i="15"/>
  <c r="BF168" i="15"/>
  <c r="T168" i="15"/>
  <c r="R168" i="15"/>
  <c r="P168" i="15"/>
  <c r="BI162" i="15"/>
  <c r="BH162" i="15"/>
  <c r="BG162" i="15"/>
  <c r="BF162" i="15"/>
  <c r="T162" i="15"/>
  <c r="R162" i="15"/>
  <c r="P162" i="15"/>
  <c r="BI158" i="15"/>
  <c r="BH158" i="15"/>
  <c r="BG158" i="15"/>
  <c r="BF158" i="15"/>
  <c r="T158" i="15"/>
  <c r="R158" i="15"/>
  <c r="P158" i="15"/>
  <c r="BI152" i="15"/>
  <c r="BH152" i="15"/>
  <c r="BG152" i="15"/>
  <c r="BF152" i="15"/>
  <c r="T152" i="15"/>
  <c r="R152" i="15"/>
  <c r="P152" i="15"/>
  <c r="BI146" i="15"/>
  <c r="BH146" i="15"/>
  <c r="BG146" i="15"/>
  <c r="BF146" i="15"/>
  <c r="T146" i="15"/>
  <c r="R146" i="15"/>
  <c r="P146" i="15"/>
  <c r="BI140" i="15"/>
  <c r="BH140" i="15"/>
  <c r="BG140" i="15"/>
  <c r="BF140" i="15"/>
  <c r="T140" i="15"/>
  <c r="R140" i="15"/>
  <c r="P140" i="15"/>
  <c r="BI135" i="15"/>
  <c r="BH135" i="15"/>
  <c r="BG135" i="15"/>
  <c r="BF135" i="15"/>
  <c r="T135" i="15"/>
  <c r="R135" i="15"/>
  <c r="P135" i="15"/>
  <c r="BI131" i="15"/>
  <c r="BH131" i="15"/>
  <c r="BG131" i="15"/>
  <c r="BF131" i="15"/>
  <c r="T131" i="15"/>
  <c r="R131" i="15"/>
  <c r="P131" i="15"/>
  <c r="BI126" i="15"/>
  <c r="BH126" i="15"/>
  <c r="BG126" i="15"/>
  <c r="BF126" i="15"/>
  <c r="T126" i="15"/>
  <c r="R126" i="15"/>
  <c r="P126" i="15"/>
  <c r="BI123" i="15"/>
  <c r="BH123" i="15"/>
  <c r="BG123" i="15"/>
  <c r="BF123" i="15"/>
  <c r="T123" i="15"/>
  <c r="R123" i="15"/>
  <c r="P123" i="15"/>
  <c r="BI118" i="15"/>
  <c r="BH118" i="15"/>
  <c r="BG118" i="15"/>
  <c r="BF118" i="15"/>
  <c r="T118" i="15"/>
  <c r="R118" i="15"/>
  <c r="P118" i="15"/>
  <c r="BI113" i="15"/>
  <c r="BH113" i="15"/>
  <c r="BG113" i="15"/>
  <c r="BF113" i="15"/>
  <c r="T113" i="15"/>
  <c r="R113" i="15"/>
  <c r="P113" i="15"/>
  <c r="BI108" i="15"/>
  <c r="BH108" i="15"/>
  <c r="BG108" i="15"/>
  <c r="BF108" i="15"/>
  <c r="T108" i="15"/>
  <c r="R108" i="15"/>
  <c r="P108" i="15"/>
  <c r="BI102" i="15"/>
  <c r="BH102" i="15"/>
  <c r="BG102" i="15"/>
  <c r="BF102" i="15"/>
  <c r="T102" i="15"/>
  <c r="R102" i="15"/>
  <c r="P102" i="15"/>
  <c r="BI97" i="15"/>
  <c r="BH97" i="15"/>
  <c r="BG97" i="15"/>
  <c r="BF97" i="15"/>
  <c r="T97" i="15"/>
  <c r="R97" i="15"/>
  <c r="P97" i="15"/>
  <c r="BI92" i="15"/>
  <c r="BH92" i="15"/>
  <c r="BG92" i="15"/>
  <c r="BF92" i="15"/>
  <c r="T92" i="15"/>
  <c r="R92" i="15"/>
  <c r="P92" i="15"/>
  <c r="BI86" i="15"/>
  <c r="BH86" i="15"/>
  <c r="BG86" i="15"/>
  <c r="BF86" i="15"/>
  <c r="T86" i="15"/>
  <c r="R86" i="15"/>
  <c r="P86" i="15"/>
  <c r="F78" i="15"/>
  <c r="E76" i="15"/>
  <c r="F52" i="15"/>
  <c r="E50" i="15"/>
  <c r="J24" i="15"/>
  <c r="E24" i="15"/>
  <c r="J55" i="15" s="1"/>
  <c r="J23" i="15"/>
  <c r="J21" i="15"/>
  <c r="E21" i="15"/>
  <c r="J80" i="15" s="1"/>
  <c r="J20" i="15"/>
  <c r="J18" i="15"/>
  <c r="E18" i="15"/>
  <c r="F55" i="15" s="1"/>
  <c r="J17" i="15"/>
  <c r="J15" i="15"/>
  <c r="E15" i="15"/>
  <c r="F80" i="15" s="1"/>
  <c r="J14" i="15"/>
  <c r="J12" i="15"/>
  <c r="J78" i="15"/>
  <c r="E7" i="15"/>
  <c r="E48" i="15" s="1"/>
  <c r="J37" i="14"/>
  <c r="J36" i="14"/>
  <c r="AY67" i="1" s="1"/>
  <c r="J35" i="14"/>
  <c r="AX67" i="1"/>
  <c r="BI215" i="14"/>
  <c r="BH215" i="14"/>
  <c r="BG215" i="14"/>
  <c r="BF215" i="14"/>
  <c r="T215" i="14"/>
  <c r="T214" i="14" s="1"/>
  <c r="R215" i="14"/>
  <c r="R214" i="14" s="1"/>
  <c r="P215" i="14"/>
  <c r="P214" i="14" s="1"/>
  <c r="BI209" i="14"/>
  <c r="BH209" i="14"/>
  <c r="BG209" i="14"/>
  <c r="BF209" i="14"/>
  <c r="T209" i="14"/>
  <c r="R209" i="14"/>
  <c r="P209" i="14"/>
  <c r="BI206" i="14"/>
  <c r="BH206" i="14"/>
  <c r="BG206" i="14"/>
  <c r="BF206" i="14"/>
  <c r="T206" i="14"/>
  <c r="R206" i="14"/>
  <c r="P206" i="14"/>
  <c r="BI201" i="14"/>
  <c r="BH201" i="14"/>
  <c r="BG201" i="14"/>
  <c r="BF201" i="14"/>
  <c r="T201" i="14"/>
  <c r="R201" i="14"/>
  <c r="P201" i="14"/>
  <c r="BI198" i="14"/>
  <c r="BH198" i="14"/>
  <c r="BG198" i="14"/>
  <c r="BF198" i="14"/>
  <c r="T198" i="14"/>
  <c r="R198" i="14"/>
  <c r="P198" i="14"/>
  <c r="BI192" i="14"/>
  <c r="BH192" i="14"/>
  <c r="BG192" i="14"/>
  <c r="BF192" i="14"/>
  <c r="T192" i="14"/>
  <c r="R192" i="14"/>
  <c r="P192" i="14"/>
  <c r="BI186" i="14"/>
  <c r="BH186" i="14"/>
  <c r="BG186" i="14"/>
  <c r="BF186" i="14"/>
  <c r="T186" i="14"/>
  <c r="R186" i="14"/>
  <c r="P186" i="14"/>
  <c r="BI184" i="14"/>
  <c r="BH184" i="14"/>
  <c r="BG184" i="14"/>
  <c r="BF184" i="14"/>
  <c r="T184" i="14"/>
  <c r="R184" i="14"/>
  <c r="P184" i="14"/>
  <c r="BI178" i="14"/>
  <c r="BH178" i="14"/>
  <c r="BG178" i="14"/>
  <c r="BF178" i="14"/>
  <c r="T178" i="14"/>
  <c r="R178" i="14"/>
  <c r="P178" i="14"/>
  <c r="BI172" i="14"/>
  <c r="BH172" i="14"/>
  <c r="BG172" i="14"/>
  <c r="BF172" i="14"/>
  <c r="T172" i="14"/>
  <c r="R172" i="14"/>
  <c r="P172" i="14"/>
  <c r="BI168" i="14"/>
  <c r="BH168" i="14"/>
  <c r="BG168" i="14"/>
  <c r="BF168" i="14"/>
  <c r="T168" i="14"/>
  <c r="R168" i="14"/>
  <c r="P168" i="14"/>
  <c r="BI162" i="14"/>
  <c r="BH162" i="14"/>
  <c r="BG162" i="14"/>
  <c r="BF162" i="14"/>
  <c r="T162" i="14"/>
  <c r="R162" i="14"/>
  <c r="P162" i="14"/>
  <c r="BI156" i="14"/>
  <c r="BH156" i="14"/>
  <c r="BG156" i="14"/>
  <c r="BF156" i="14"/>
  <c r="T156" i="14"/>
  <c r="R156" i="14"/>
  <c r="P156" i="14"/>
  <c r="BI150" i="14"/>
  <c r="BH150" i="14"/>
  <c r="BG150" i="14"/>
  <c r="BF150" i="14"/>
  <c r="T150" i="14"/>
  <c r="R150" i="14"/>
  <c r="P150" i="14"/>
  <c r="BI147" i="14"/>
  <c r="BH147" i="14"/>
  <c r="BG147" i="14"/>
  <c r="BF147" i="14"/>
  <c r="T147" i="14"/>
  <c r="R147" i="14"/>
  <c r="P147" i="14"/>
  <c r="BI143" i="14"/>
  <c r="BH143" i="14"/>
  <c r="BG143" i="14"/>
  <c r="BF143" i="14"/>
  <c r="T143" i="14"/>
  <c r="R143" i="14"/>
  <c r="P143" i="14"/>
  <c r="BI141" i="14"/>
  <c r="BH141" i="14"/>
  <c r="BG141" i="14"/>
  <c r="BF141" i="14"/>
  <c r="T141" i="14"/>
  <c r="R141" i="14"/>
  <c r="P141" i="14"/>
  <c r="BI138" i="14"/>
  <c r="BH138" i="14"/>
  <c r="BG138" i="14"/>
  <c r="BF138" i="14"/>
  <c r="T138" i="14"/>
  <c r="R138" i="14"/>
  <c r="P138" i="14"/>
  <c r="BI135" i="14"/>
  <c r="BH135" i="14"/>
  <c r="BG135" i="14"/>
  <c r="BF135" i="14"/>
  <c r="T135" i="14"/>
  <c r="R135" i="14"/>
  <c r="P135" i="14"/>
  <c r="BI131" i="14"/>
  <c r="BH131" i="14"/>
  <c r="BG131" i="14"/>
  <c r="BF131" i="14"/>
  <c r="T131" i="14"/>
  <c r="R131" i="14"/>
  <c r="P131" i="14"/>
  <c r="BI126" i="14"/>
  <c r="BH126" i="14"/>
  <c r="BG126" i="14"/>
  <c r="BF126" i="14"/>
  <c r="T126" i="14"/>
  <c r="R126" i="14"/>
  <c r="P126" i="14"/>
  <c r="BI120" i="14"/>
  <c r="BH120" i="14"/>
  <c r="BG120" i="14"/>
  <c r="BF120" i="14"/>
  <c r="T120" i="14"/>
  <c r="R120" i="14"/>
  <c r="P120" i="14"/>
  <c r="BI118" i="14"/>
  <c r="BH118" i="14"/>
  <c r="BG118" i="14"/>
  <c r="BF118" i="14"/>
  <c r="T118" i="14"/>
  <c r="R118" i="14"/>
  <c r="P118" i="14"/>
  <c r="BI113" i="14"/>
  <c r="BH113" i="14"/>
  <c r="BG113" i="14"/>
  <c r="BF113" i="14"/>
  <c r="T113" i="14"/>
  <c r="R113" i="14"/>
  <c r="P113" i="14"/>
  <c r="BI108" i="14"/>
  <c r="BH108" i="14"/>
  <c r="BG108" i="14"/>
  <c r="BF108" i="14"/>
  <c r="T108" i="14"/>
  <c r="R108" i="14"/>
  <c r="P108" i="14"/>
  <c r="BI102" i="14"/>
  <c r="BH102" i="14"/>
  <c r="BG102" i="14"/>
  <c r="BF102" i="14"/>
  <c r="T102" i="14"/>
  <c r="R102" i="14"/>
  <c r="P102" i="14"/>
  <c r="BI97" i="14"/>
  <c r="BH97" i="14"/>
  <c r="BG97" i="14"/>
  <c r="BF97" i="14"/>
  <c r="T97" i="14"/>
  <c r="R97" i="14"/>
  <c r="P97" i="14"/>
  <c r="BI92" i="14"/>
  <c r="BH92" i="14"/>
  <c r="BG92" i="14"/>
  <c r="BF92" i="14"/>
  <c r="T92" i="14"/>
  <c r="R92" i="14"/>
  <c r="P92" i="14"/>
  <c r="BI86" i="14"/>
  <c r="BH86" i="14"/>
  <c r="BG86" i="14"/>
  <c r="BF86" i="14"/>
  <c r="T86" i="14"/>
  <c r="R86" i="14"/>
  <c r="P86" i="14"/>
  <c r="F78" i="14"/>
  <c r="E76" i="14"/>
  <c r="F52" i="14"/>
  <c r="E50" i="14"/>
  <c r="J24" i="14"/>
  <c r="E24" i="14"/>
  <c r="J55" i="14"/>
  <c r="J23" i="14"/>
  <c r="J21" i="14"/>
  <c r="E21" i="14"/>
  <c r="J80" i="14"/>
  <c r="J20" i="14"/>
  <c r="J18" i="14"/>
  <c r="E18" i="14"/>
  <c r="F81" i="14"/>
  <c r="J17" i="14"/>
  <c r="J15" i="14"/>
  <c r="E15" i="14"/>
  <c r="F80" i="14" s="1"/>
  <c r="J14" i="14"/>
  <c r="J12" i="14"/>
  <c r="J78" i="14" s="1"/>
  <c r="E7" i="14"/>
  <c r="E74" i="14" s="1"/>
  <c r="J37" i="13"/>
  <c r="J36" i="13"/>
  <c r="AY66" i="1"/>
  <c r="J35" i="13"/>
  <c r="AX66" i="1" s="1"/>
  <c r="BI358" i="13"/>
  <c r="BH358" i="13"/>
  <c r="BG358" i="13"/>
  <c r="BF358" i="13"/>
  <c r="T358" i="13"/>
  <c r="T357" i="13" s="1"/>
  <c r="R358" i="13"/>
  <c r="R357" i="13"/>
  <c r="P358" i="13"/>
  <c r="P357" i="13"/>
  <c r="BI352" i="13"/>
  <c r="BH352" i="13"/>
  <c r="BG352" i="13"/>
  <c r="BF352" i="13"/>
  <c r="T352" i="13"/>
  <c r="R352" i="13"/>
  <c r="P352" i="13"/>
  <c r="BI349" i="13"/>
  <c r="BH349" i="13"/>
  <c r="BG349" i="13"/>
  <c r="BF349" i="13"/>
  <c r="T349" i="13"/>
  <c r="R349" i="13"/>
  <c r="P349" i="13"/>
  <c r="BI344" i="13"/>
  <c r="BH344" i="13"/>
  <c r="BG344" i="13"/>
  <c r="BF344" i="13"/>
  <c r="T344" i="13"/>
  <c r="R344" i="13"/>
  <c r="P344" i="13"/>
  <c r="BI339" i="13"/>
  <c r="BH339" i="13"/>
  <c r="BG339" i="13"/>
  <c r="BF339" i="13"/>
  <c r="T339" i="13"/>
  <c r="R339" i="13"/>
  <c r="P339" i="13"/>
  <c r="BI333" i="13"/>
  <c r="BH333" i="13"/>
  <c r="BG333" i="13"/>
  <c r="BF333" i="13"/>
  <c r="T333" i="13"/>
  <c r="R333" i="13"/>
  <c r="P333" i="13"/>
  <c r="BI329" i="13"/>
  <c r="BH329" i="13"/>
  <c r="BG329" i="13"/>
  <c r="BF329" i="13"/>
  <c r="T329" i="13"/>
  <c r="R329" i="13"/>
  <c r="P329" i="13"/>
  <c r="BI326" i="13"/>
  <c r="BH326" i="13"/>
  <c r="BG326" i="13"/>
  <c r="BF326" i="13"/>
  <c r="T326" i="13"/>
  <c r="R326" i="13"/>
  <c r="P326" i="13"/>
  <c r="BI324" i="13"/>
  <c r="BH324" i="13"/>
  <c r="BG324" i="13"/>
  <c r="BF324" i="13"/>
  <c r="T324" i="13"/>
  <c r="R324" i="13"/>
  <c r="P324" i="13"/>
  <c r="BI322" i="13"/>
  <c r="BH322" i="13"/>
  <c r="BG322" i="13"/>
  <c r="BF322" i="13"/>
  <c r="T322" i="13"/>
  <c r="R322" i="13"/>
  <c r="P322" i="13"/>
  <c r="BI316" i="13"/>
  <c r="BH316" i="13"/>
  <c r="BG316" i="13"/>
  <c r="BF316" i="13"/>
  <c r="T316" i="13"/>
  <c r="R316" i="13"/>
  <c r="P316" i="13"/>
  <c r="BI310" i="13"/>
  <c r="BH310" i="13"/>
  <c r="BG310" i="13"/>
  <c r="BF310" i="13"/>
  <c r="T310" i="13"/>
  <c r="R310" i="13"/>
  <c r="P310" i="13"/>
  <c r="BI306" i="13"/>
  <c r="BH306" i="13"/>
  <c r="BG306" i="13"/>
  <c r="BF306" i="13"/>
  <c r="T306" i="13"/>
  <c r="R306" i="13"/>
  <c r="P306" i="13"/>
  <c r="BI300" i="13"/>
  <c r="BH300" i="13"/>
  <c r="BG300" i="13"/>
  <c r="BF300" i="13"/>
  <c r="T300" i="13"/>
  <c r="R300" i="13"/>
  <c r="P300" i="13"/>
  <c r="BI294" i="13"/>
  <c r="BH294" i="13"/>
  <c r="BG294" i="13"/>
  <c r="BF294" i="13"/>
  <c r="T294" i="13"/>
  <c r="R294" i="13"/>
  <c r="P294" i="13"/>
  <c r="BI288" i="13"/>
  <c r="BH288" i="13"/>
  <c r="BG288" i="13"/>
  <c r="BF288" i="13"/>
  <c r="T288" i="13"/>
  <c r="R288" i="13"/>
  <c r="P288" i="13"/>
  <c r="BI282" i="13"/>
  <c r="BH282" i="13"/>
  <c r="BG282" i="13"/>
  <c r="BF282" i="13"/>
  <c r="T282" i="13"/>
  <c r="R282" i="13"/>
  <c r="P282" i="13"/>
  <c r="BI278" i="13"/>
  <c r="BH278" i="13"/>
  <c r="BG278" i="13"/>
  <c r="BF278" i="13"/>
  <c r="T278" i="13"/>
  <c r="R278" i="13"/>
  <c r="P278" i="13"/>
  <c r="BI276" i="13"/>
  <c r="BH276" i="13"/>
  <c r="BG276" i="13"/>
  <c r="BF276" i="13"/>
  <c r="T276" i="13"/>
  <c r="R276" i="13"/>
  <c r="P276" i="13"/>
  <c r="BI273" i="13"/>
  <c r="BH273" i="13"/>
  <c r="BG273" i="13"/>
  <c r="BF273" i="13"/>
  <c r="T273" i="13"/>
  <c r="R273" i="13"/>
  <c r="P273" i="13"/>
  <c r="BI266" i="13"/>
  <c r="BH266" i="13"/>
  <c r="BG266" i="13"/>
  <c r="BF266" i="13"/>
  <c r="T266" i="13"/>
  <c r="R266" i="13"/>
  <c r="P266" i="13"/>
  <c r="BI262" i="13"/>
  <c r="BH262" i="13"/>
  <c r="BG262" i="13"/>
  <c r="BF262" i="13"/>
  <c r="T262" i="13"/>
  <c r="R262" i="13"/>
  <c r="P262" i="13"/>
  <c r="BI258" i="13"/>
  <c r="BH258" i="13"/>
  <c r="BG258" i="13"/>
  <c r="BF258" i="13"/>
  <c r="T258" i="13"/>
  <c r="R258" i="13"/>
  <c r="P258" i="13"/>
  <c r="BI256" i="13"/>
  <c r="BH256" i="13"/>
  <c r="BG256" i="13"/>
  <c r="BF256" i="13"/>
  <c r="T256" i="13"/>
  <c r="R256" i="13"/>
  <c r="P256" i="13"/>
  <c r="BI251" i="13"/>
  <c r="BH251" i="13"/>
  <c r="BG251" i="13"/>
  <c r="BF251" i="13"/>
  <c r="T251" i="13"/>
  <c r="R251" i="13"/>
  <c r="P251" i="13"/>
  <c r="BI247" i="13"/>
  <c r="BH247" i="13"/>
  <c r="BG247" i="13"/>
  <c r="BF247" i="13"/>
  <c r="T247" i="13"/>
  <c r="R247" i="13"/>
  <c r="P247" i="13"/>
  <c r="BI244" i="13"/>
  <c r="BH244" i="13"/>
  <c r="BG244" i="13"/>
  <c r="BF244" i="13"/>
  <c r="T244" i="13"/>
  <c r="R244" i="13"/>
  <c r="P244" i="13"/>
  <c r="BI239" i="13"/>
  <c r="BH239" i="13"/>
  <c r="BG239" i="13"/>
  <c r="BF239" i="13"/>
  <c r="T239" i="13"/>
  <c r="R239" i="13"/>
  <c r="P239" i="13"/>
  <c r="BI236" i="13"/>
  <c r="BH236" i="13"/>
  <c r="BG236" i="13"/>
  <c r="BF236" i="13"/>
  <c r="T236" i="13"/>
  <c r="R236" i="13"/>
  <c r="P236" i="13"/>
  <c r="BI234" i="13"/>
  <c r="BH234" i="13"/>
  <c r="BG234" i="13"/>
  <c r="BF234" i="13"/>
  <c r="T234" i="13"/>
  <c r="R234" i="13"/>
  <c r="P234" i="13"/>
  <c r="BI232" i="13"/>
  <c r="BH232" i="13"/>
  <c r="BG232" i="13"/>
  <c r="BF232" i="13"/>
  <c r="T232" i="13"/>
  <c r="R232" i="13"/>
  <c r="P232" i="13"/>
  <c r="BI230" i="13"/>
  <c r="BH230" i="13"/>
  <c r="BG230" i="13"/>
  <c r="BF230" i="13"/>
  <c r="T230" i="13"/>
  <c r="R230" i="13"/>
  <c r="P230" i="13"/>
  <c r="BI226" i="13"/>
  <c r="BH226" i="13"/>
  <c r="BG226" i="13"/>
  <c r="BF226" i="13"/>
  <c r="T226" i="13"/>
  <c r="R226" i="13"/>
  <c r="P226" i="13"/>
  <c r="BI220" i="13"/>
  <c r="BH220" i="13"/>
  <c r="BG220" i="13"/>
  <c r="BF220" i="13"/>
  <c r="T220" i="13"/>
  <c r="R220" i="13"/>
  <c r="P220" i="13"/>
  <c r="BI214" i="13"/>
  <c r="BH214" i="13"/>
  <c r="BG214" i="13"/>
  <c r="BF214" i="13"/>
  <c r="T214" i="13"/>
  <c r="R214" i="13"/>
  <c r="P214" i="13"/>
  <c r="BI212" i="13"/>
  <c r="BH212" i="13"/>
  <c r="BG212" i="13"/>
  <c r="BF212" i="13"/>
  <c r="T212" i="13"/>
  <c r="R212" i="13"/>
  <c r="P212" i="13"/>
  <c r="BI206" i="13"/>
  <c r="BH206" i="13"/>
  <c r="BG206" i="13"/>
  <c r="BF206" i="13"/>
  <c r="T206" i="13"/>
  <c r="R206" i="13"/>
  <c r="P206" i="13"/>
  <c r="BI200" i="13"/>
  <c r="BH200" i="13"/>
  <c r="BG200" i="13"/>
  <c r="BF200" i="13"/>
  <c r="T200" i="13"/>
  <c r="R200" i="13"/>
  <c r="P200" i="13"/>
  <c r="BI196" i="13"/>
  <c r="BH196" i="13"/>
  <c r="BG196" i="13"/>
  <c r="BF196" i="13"/>
  <c r="T196" i="13"/>
  <c r="R196" i="13"/>
  <c r="P196" i="13"/>
  <c r="BI191" i="13"/>
  <c r="BH191" i="13"/>
  <c r="BG191" i="13"/>
  <c r="BF191" i="13"/>
  <c r="T191" i="13"/>
  <c r="R191" i="13"/>
  <c r="P191" i="13"/>
  <c r="BI185" i="13"/>
  <c r="BH185" i="13"/>
  <c r="BG185" i="13"/>
  <c r="BF185" i="13"/>
  <c r="T185" i="13"/>
  <c r="R185" i="13"/>
  <c r="P185" i="13"/>
  <c r="BI181" i="13"/>
  <c r="BH181" i="13"/>
  <c r="BG181" i="13"/>
  <c r="BF181" i="13"/>
  <c r="T181" i="13"/>
  <c r="R181" i="13"/>
  <c r="P181" i="13"/>
  <c r="BI175" i="13"/>
  <c r="BH175" i="13"/>
  <c r="BG175" i="13"/>
  <c r="BF175" i="13"/>
  <c r="T175" i="13"/>
  <c r="R175" i="13"/>
  <c r="P175" i="13"/>
  <c r="BI169" i="13"/>
  <c r="BH169" i="13"/>
  <c r="BG169" i="13"/>
  <c r="BF169" i="13"/>
  <c r="T169" i="13"/>
  <c r="R169" i="13"/>
  <c r="P169" i="13"/>
  <c r="BI165" i="13"/>
  <c r="BH165" i="13"/>
  <c r="BG165" i="13"/>
  <c r="BF165" i="13"/>
  <c r="T165" i="13"/>
  <c r="R165" i="13"/>
  <c r="P165" i="13"/>
  <c r="BI160" i="13"/>
  <c r="BH160" i="13"/>
  <c r="BG160" i="13"/>
  <c r="BF160" i="13"/>
  <c r="T160" i="13"/>
  <c r="R160" i="13"/>
  <c r="P160" i="13"/>
  <c r="BI154" i="13"/>
  <c r="BH154" i="13"/>
  <c r="BG154" i="13"/>
  <c r="BF154" i="13"/>
  <c r="T154" i="13"/>
  <c r="R154" i="13"/>
  <c r="P154" i="13"/>
  <c r="BI151" i="13"/>
  <c r="BH151" i="13"/>
  <c r="BG151" i="13"/>
  <c r="BF151" i="13"/>
  <c r="T151" i="13"/>
  <c r="R151" i="13"/>
  <c r="P151" i="13"/>
  <c r="BI145" i="13"/>
  <c r="BH145" i="13"/>
  <c r="BG145" i="13"/>
  <c r="BF145" i="13"/>
  <c r="T145" i="13"/>
  <c r="R145" i="13"/>
  <c r="P145" i="13"/>
  <c r="BI140" i="13"/>
  <c r="BH140" i="13"/>
  <c r="BG140" i="13"/>
  <c r="BF140" i="13"/>
  <c r="T140" i="13"/>
  <c r="R140" i="13"/>
  <c r="P140" i="13"/>
  <c r="BI136" i="13"/>
  <c r="BH136" i="13"/>
  <c r="BG136" i="13"/>
  <c r="BF136" i="13"/>
  <c r="T136" i="13"/>
  <c r="R136" i="13"/>
  <c r="P136" i="13"/>
  <c r="BI131" i="13"/>
  <c r="BH131" i="13"/>
  <c r="BG131" i="13"/>
  <c r="BF131" i="13"/>
  <c r="T131" i="13"/>
  <c r="R131" i="13"/>
  <c r="P131" i="13"/>
  <c r="BI127" i="13"/>
  <c r="BH127" i="13"/>
  <c r="BG127" i="13"/>
  <c r="BF127" i="13"/>
  <c r="T127" i="13"/>
  <c r="R127" i="13"/>
  <c r="P127" i="13"/>
  <c r="BI125" i="13"/>
  <c r="BH125" i="13"/>
  <c r="BG125" i="13"/>
  <c r="BF125" i="13"/>
  <c r="T125" i="13"/>
  <c r="R125" i="13"/>
  <c r="P125" i="13"/>
  <c r="BI122" i="13"/>
  <c r="BH122" i="13"/>
  <c r="BG122" i="13"/>
  <c r="BF122" i="13"/>
  <c r="T122" i="13"/>
  <c r="R122" i="13"/>
  <c r="P122" i="13"/>
  <c r="BI117" i="13"/>
  <c r="BH117" i="13"/>
  <c r="BG117" i="13"/>
  <c r="BF117" i="13"/>
  <c r="T117" i="13"/>
  <c r="R117" i="13"/>
  <c r="P117" i="13"/>
  <c r="BI112" i="13"/>
  <c r="BH112" i="13"/>
  <c r="BG112" i="13"/>
  <c r="BF112" i="13"/>
  <c r="T112" i="13"/>
  <c r="R112" i="13"/>
  <c r="P112" i="13"/>
  <c r="BI106" i="13"/>
  <c r="BH106" i="13"/>
  <c r="BG106" i="13"/>
  <c r="BF106" i="13"/>
  <c r="T106" i="13"/>
  <c r="R106" i="13"/>
  <c r="P106" i="13"/>
  <c r="BI101" i="13"/>
  <c r="BH101" i="13"/>
  <c r="BG101" i="13"/>
  <c r="BF101" i="13"/>
  <c r="T101" i="13"/>
  <c r="R101" i="13"/>
  <c r="P101" i="13"/>
  <c r="BI96" i="13"/>
  <c r="BH96" i="13"/>
  <c r="BG96" i="13"/>
  <c r="BF96" i="13"/>
  <c r="T96" i="13"/>
  <c r="R96" i="13"/>
  <c r="P96" i="13"/>
  <c r="BI90" i="13"/>
  <c r="BH90" i="13"/>
  <c r="BG90" i="13"/>
  <c r="BF90" i="13"/>
  <c r="T90" i="13"/>
  <c r="R90" i="13"/>
  <c r="P90" i="13"/>
  <c r="F82" i="13"/>
  <c r="E80" i="13"/>
  <c r="F52" i="13"/>
  <c r="E50" i="13"/>
  <c r="J24" i="13"/>
  <c r="E24" i="13"/>
  <c r="J55" i="13" s="1"/>
  <c r="J23" i="13"/>
  <c r="J21" i="13"/>
  <c r="E21" i="13"/>
  <c r="J84" i="13" s="1"/>
  <c r="J20" i="13"/>
  <c r="J18" i="13"/>
  <c r="E18" i="13"/>
  <c r="F85" i="13" s="1"/>
  <c r="J17" i="13"/>
  <c r="J15" i="13"/>
  <c r="E15" i="13"/>
  <c r="F54" i="13"/>
  <c r="J14" i="13"/>
  <c r="J12" i="13"/>
  <c r="J82" i="13" s="1"/>
  <c r="E7" i="13"/>
  <c r="E78" i="13" s="1"/>
  <c r="J37" i="12"/>
  <c r="J36" i="12"/>
  <c r="AY65" i="1" s="1"/>
  <c r="J35" i="12"/>
  <c r="AX65" i="1"/>
  <c r="BI259" i="12"/>
  <c r="BH259" i="12"/>
  <c r="BG259" i="12"/>
  <c r="BF259" i="12"/>
  <c r="T259" i="12"/>
  <c r="R259" i="12"/>
  <c r="P259" i="12"/>
  <c r="BI254" i="12"/>
  <c r="BH254" i="12"/>
  <c r="BG254" i="12"/>
  <c r="BF254" i="12"/>
  <c r="T254" i="12"/>
  <c r="R254" i="12"/>
  <c r="P254" i="12"/>
  <c r="BI249" i="12"/>
  <c r="BH249" i="12"/>
  <c r="BG249" i="12"/>
  <c r="BF249" i="12"/>
  <c r="T249" i="12"/>
  <c r="R249" i="12"/>
  <c r="P249" i="12"/>
  <c r="BI244" i="12"/>
  <c r="BH244" i="12"/>
  <c r="BG244" i="12"/>
  <c r="BF244" i="12"/>
  <c r="T244" i="12"/>
  <c r="R244" i="12"/>
  <c r="P244" i="12"/>
  <c r="BI238" i="12"/>
  <c r="BH238" i="12"/>
  <c r="BG238" i="12"/>
  <c r="BF238" i="12"/>
  <c r="T238" i="12"/>
  <c r="R238" i="12"/>
  <c r="P238" i="12"/>
  <c r="BI233" i="12"/>
  <c r="BH233" i="12"/>
  <c r="BG233" i="12"/>
  <c r="BF233" i="12"/>
  <c r="T233" i="12"/>
  <c r="R233" i="12"/>
  <c r="P233" i="12"/>
  <c r="BI230" i="12"/>
  <c r="BH230" i="12"/>
  <c r="BG230" i="12"/>
  <c r="BF230" i="12"/>
  <c r="T230" i="12"/>
  <c r="R230" i="12"/>
  <c r="P230" i="12"/>
  <c r="BI225" i="12"/>
  <c r="BH225" i="12"/>
  <c r="BG225" i="12"/>
  <c r="BF225" i="12"/>
  <c r="T225" i="12"/>
  <c r="R225" i="12"/>
  <c r="P225" i="12"/>
  <c r="BI220" i="12"/>
  <c r="BH220" i="12"/>
  <c r="BG220" i="12"/>
  <c r="BF220" i="12"/>
  <c r="T220" i="12"/>
  <c r="R220" i="12"/>
  <c r="P220" i="12"/>
  <c r="BI217" i="12"/>
  <c r="BH217" i="12"/>
  <c r="BG217" i="12"/>
  <c r="BF217" i="12"/>
  <c r="T217" i="12"/>
  <c r="R217" i="12"/>
  <c r="P217" i="12"/>
  <c r="BI212" i="12"/>
  <c r="BH212" i="12"/>
  <c r="BG212" i="12"/>
  <c r="BF212" i="12"/>
  <c r="T212" i="12"/>
  <c r="R212" i="12"/>
  <c r="P212" i="12"/>
  <c r="BI207" i="12"/>
  <c r="BH207" i="12"/>
  <c r="BG207" i="12"/>
  <c r="BF207" i="12"/>
  <c r="T207" i="12"/>
  <c r="R207" i="12"/>
  <c r="P207" i="12"/>
  <c r="BI202" i="12"/>
  <c r="BH202" i="12"/>
  <c r="BG202" i="12"/>
  <c r="BF202" i="12"/>
  <c r="T202" i="12"/>
  <c r="R202" i="12"/>
  <c r="P202" i="12"/>
  <c r="BI197" i="12"/>
  <c r="BH197" i="12"/>
  <c r="BG197" i="12"/>
  <c r="BF197" i="12"/>
  <c r="T197" i="12"/>
  <c r="R197" i="12"/>
  <c r="P197" i="12"/>
  <c r="BI191" i="12"/>
  <c r="BH191" i="12"/>
  <c r="BG191" i="12"/>
  <c r="BF191" i="12"/>
  <c r="T191" i="12"/>
  <c r="R191" i="12"/>
  <c r="P191" i="12"/>
  <c r="BI186" i="12"/>
  <c r="BH186" i="12"/>
  <c r="BG186" i="12"/>
  <c r="BF186" i="12"/>
  <c r="T186" i="12"/>
  <c r="R186" i="12"/>
  <c r="P186" i="12"/>
  <c r="BI181" i="12"/>
  <c r="BH181" i="12"/>
  <c r="BG181" i="12"/>
  <c r="BF181" i="12"/>
  <c r="T181" i="12"/>
  <c r="R181" i="12"/>
  <c r="P181" i="12"/>
  <c r="BI176" i="12"/>
  <c r="BH176" i="12"/>
  <c r="BG176" i="12"/>
  <c r="BF176" i="12"/>
  <c r="T176" i="12"/>
  <c r="R176" i="12"/>
  <c r="P176" i="12"/>
  <c r="BI171" i="12"/>
  <c r="BH171" i="12"/>
  <c r="BG171" i="12"/>
  <c r="BF171" i="12"/>
  <c r="T171" i="12"/>
  <c r="R171" i="12"/>
  <c r="P171" i="12"/>
  <c r="BI166" i="12"/>
  <c r="BH166" i="12"/>
  <c r="BG166" i="12"/>
  <c r="BF166" i="12"/>
  <c r="T166" i="12"/>
  <c r="R166" i="12"/>
  <c r="P166" i="12"/>
  <c r="BI161" i="12"/>
  <c r="BH161" i="12"/>
  <c r="BG161" i="12"/>
  <c r="BF161" i="12"/>
  <c r="T161" i="12"/>
  <c r="R161" i="12"/>
  <c r="P161" i="12"/>
  <c r="BI156" i="12"/>
  <c r="BH156" i="12"/>
  <c r="BG156" i="12"/>
  <c r="BF156" i="12"/>
  <c r="T156" i="12"/>
  <c r="R156" i="12"/>
  <c r="P156" i="12"/>
  <c r="BI151" i="12"/>
  <c r="BH151" i="12"/>
  <c r="BG151" i="12"/>
  <c r="BF151" i="12"/>
  <c r="T151" i="12"/>
  <c r="R151" i="12"/>
  <c r="P151" i="12"/>
  <c r="BI148" i="12"/>
  <c r="BH148" i="12"/>
  <c r="BG148" i="12"/>
  <c r="BF148" i="12"/>
  <c r="T148" i="12"/>
  <c r="R148" i="12"/>
  <c r="P148" i="12"/>
  <c r="BI145" i="12"/>
  <c r="BH145" i="12"/>
  <c r="BG145" i="12"/>
  <c r="BF145" i="12"/>
  <c r="T145" i="12"/>
  <c r="R145" i="12"/>
  <c r="P145" i="12"/>
  <c r="BI140" i="12"/>
  <c r="BH140" i="12"/>
  <c r="BG140" i="12"/>
  <c r="BF140" i="12"/>
  <c r="T140" i="12"/>
  <c r="R140" i="12"/>
  <c r="P140" i="12"/>
  <c r="BI137" i="12"/>
  <c r="BH137" i="12"/>
  <c r="BG137" i="12"/>
  <c r="BF137" i="12"/>
  <c r="T137" i="12"/>
  <c r="R137" i="12"/>
  <c r="P137" i="12"/>
  <c r="BI132" i="12"/>
  <c r="BH132" i="12"/>
  <c r="BG132" i="12"/>
  <c r="BF132" i="12"/>
  <c r="T132" i="12"/>
  <c r="R132" i="12"/>
  <c r="P132" i="12"/>
  <c r="BI128" i="12"/>
  <c r="BH128" i="12"/>
  <c r="BG128" i="12"/>
  <c r="BF128" i="12"/>
  <c r="T128" i="12"/>
  <c r="R128" i="12"/>
  <c r="P128" i="12"/>
  <c r="BI123" i="12"/>
  <c r="BH123" i="12"/>
  <c r="BG123" i="12"/>
  <c r="BF123" i="12"/>
  <c r="T123" i="12"/>
  <c r="R123" i="12"/>
  <c r="P123" i="12"/>
  <c r="BI120" i="12"/>
  <c r="BH120" i="12"/>
  <c r="BG120" i="12"/>
  <c r="BF120" i="12"/>
  <c r="T120" i="12"/>
  <c r="R120" i="12"/>
  <c r="P120" i="12"/>
  <c r="BI117" i="12"/>
  <c r="BH117" i="12"/>
  <c r="BG117" i="12"/>
  <c r="BF117" i="12"/>
  <c r="T117" i="12"/>
  <c r="R117" i="12"/>
  <c r="P117" i="12"/>
  <c r="BI114" i="12"/>
  <c r="BH114" i="12"/>
  <c r="BG114" i="12"/>
  <c r="BF114" i="12"/>
  <c r="T114" i="12"/>
  <c r="R114" i="12"/>
  <c r="P114" i="12"/>
  <c r="BI111" i="12"/>
  <c r="BH111" i="12"/>
  <c r="BG111" i="12"/>
  <c r="BF111" i="12"/>
  <c r="T111" i="12"/>
  <c r="R111" i="12"/>
  <c r="P111" i="12"/>
  <c r="BI108" i="12"/>
  <c r="BH108" i="12"/>
  <c r="BG108" i="12"/>
  <c r="BF108" i="12"/>
  <c r="T108" i="12"/>
  <c r="R108" i="12"/>
  <c r="P108" i="12"/>
  <c r="BI103" i="12"/>
  <c r="BH103" i="12"/>
  <c r="BG103" i="12"/>
  <c r="BF103" i="12"/>
  <c r="T103" i="12"/>
  <c r="R103" i="12"/>
  <c r="P103" i="12"/>
  <c r="BI100" i="12"/>
  <c r="BH100" i="12"/>
  <c r="BG100" i="12"/>
  <c r="BF100" i="12"/>
  <c r="T100" i="12"/>
  <c r="R100" i="12"/>
  <c r="P100" i="12"/>
  <c r="BI97" i="12"/>
  <c r="BH97" i="12"/>
  <c r="BG97" i="12"/>
  <c r="BF97" i="12"/>
  <c r="T97" i="12"/>
  <c r="R97" i="12"/>
  <c r="P97" i="12"/>
  <c r="BI94" i="12"/>
  <c r="BH94" i="12"/>
  <c r="BG94" i="12"/>
  <c r="BF94" i="12"/>
  <c r="T94" i="12"/>
  <c r="R94" i="12"/>
  <c r="P94" i="12"/>
  <c r="BI91" i="12"/>
  <c r="BH91" i="12"/>
  <c r="BG91" i="12"/>
  <c r="BF91" i="12"/>
  <c r="T91" i="12"/>
  <c r="R91" i="12"/>
  <c r="P91" i="12"/>
  <c r="BI88" i="12"/>
  <c r="BH88" i="12"/>
  <c r="BG88" i="12"/>
  <c r="BF88" i="12"/>
  <c r="T88" i="12"/>
  <c r="R88" i="12"/>
  <c r="P88" i="12"/>
  <c r="BI85" i="12"/>
  <c r="BH85" i="12"/>
  <c r="BG85" i="12"/>
  <c r="BF85" i="12"/>
  <c r="T85" i="12"/>
  <c r="R85" i="12"/>
  <c r="P85" i="12"/>
  <c r="F77" i="12"/>
  <c r="E75" i="12"/>
  <c r="F52" i="12"/>
  <c r="E50" i="12"/>
  <c r="J24" i="12"/>
  <c r="E24" i="12"/>
  <c r="J55" i="12"/>
  <c r="J23" i="12"/>
  <c r="J21" i="12"/>
  <c r="E21" i="12"/>
  <c r="J79" i="12" s="1"/>
  <c r="J20" i="12"/>
  <c r="J18" i="12"/>
  <c r="E18" i="12"/>
  <c r="F80" i="12" s="1"/>
  <c r="J17" i="12"/>
  <c r="J15" i="12"/>
  <c r="E15" i="12"/>
  <c r="F79" i="12" s="1"/>
  <c r="J14" i="12"/>
  <c r="J12" i="12"/>
  <c r="J77" i="12" s="1"/>
  <c r="E7" i="12"/>
  <c r="E73" i="12" s="1"/>
  <c r="J37" i="11"/>
  <c r="J36" i="11"/>
  <c r="AY64" i="1"/>
  <c r="J35" i="11"/>
  <c r="AX64" i="1"/>
  <c r="BI197" i="11"/>
  <c r="BH197" i="11"/>
  <c r="BG197" i="11"/>
  <c r="BF197" i="11"/>
  <c r="T197" i="11"/>
  <c r="R197" i="11"/>
  <c r="P197" i="11"/>
  <c r="BI192" i="11"/>
  <c r="BH192" i="11"/>
  <c r="BG192" i="11"/>
  <c r="BF192" i="11"/>
  <c r="T192" i="11"/>
  <c r="R192" i="11"/>
  <c r="P192" i="11"/>
  <c r="BI188" i="11"/>
  <c r="BH188" i="11"/>
  <c r="BG188" i="11"/>
  <c r="BF188" i="11"/>
  <c r="T188" i="11"/>
  <c r="R188" i="11"/>
  <c r="P188" i="11"/>
  <c r="BI183" i="11"/>
  <c r="BH183" i="11"/>
  <c r="BG183" i="11"/>
  <c r="BF183" i="11"/>
  <c r="T183" i="11"/>
  <c r="R183" i="11"/>
  <c r="P183" i="11"/>
  <c r="BI180" i="11"/>
  <c r="BH180" i="11"/>
  <c r="BG180" i="11"/>
  <c r="BF180" i="11"/>
  <c r="T180" i="11"/>
  <c r="R180" i="11"/>
  <c r="P180" i="11"/>
  <c r="BI175" i="11"/>
  <c r="BH175" i="11"/>
  <c r="BG175" i="11"/>
  <c r="BF175" i="11"/>
  <c r="T175" i="11"/>
  <c r="R175" i="11"/>
  <c r="P175" i="11"/>
  <c r="BI170" i="11"/>
  <c r="BH170" i="11"/>
  <c r="BG170" i="11"/>
  <c r="BF170" i="11"/>
  <c r="T170" i="11"/>
  <c r="R170" i="11"/>
  <c r="P170" i="11"/>
  <c r="BI165" i="11"/>
  <c r="BH165" i="11"/>
  <c r="BG165" i="11"/>
  <c r="BF165" i="11"/>
  <c r="T165" i="11"/>
  <c r="R165" i="11"/>
  <c r="P165" i="11"/>
  <c r="BI160" i="11"/>
  <c r="BH160" i="11"/>
  <c r="BG160" i="11"/>
  <c r="BF160" i="11"/>
  <c r="T160" i="11"/>
  <c r="R160" i="11"/>
  <c r="P160" i="11"/>
  <c r="BI154" i="11"/>
  <c r="BH154" i="11"/>
  <c r="BG154" i="11"/>
  <c r="BF154" i="11"/>
  <c r="T154" i="11"/>
  <c r="R154" i="11"/>
  <c r="P154" i="11"/>
  <c r="BI149" i="11"/>
  <c r="BH149" i="11"/>
  <c r="BG149" i="11"/>
  <c r="BF149" i="11"/>
  <c r="T149" i="11"/>
  <c r="R149" i="11"/>
  <c r="P149" i="11"/>
  <c r="BI144" i="11"/>
  <c r="BH144" i="11"/>
  <c r="BG144" i="11"/>
  <c r="BF144" i="11"/>
  <c r="T144" i="11"/>
  <c r="R144" i="11"/>
  <c r="P144" i="11"/>
  <c r="BI141" i="11"/>
  <c r="BH141" i="11"/>
  <c r="BG141" i="11"/>
  <c r="BF141" i="11"/>
  <c r="T141" i="11"/>
  <c r="R141" i="11"/>
  <c r="P141" i="11"/>
  <c r="BI136" i="11"/>
  <c r="BH136" i="11"/>
  <c r="BG136" i="11"/>
  <c r="BF136" i="11"/>
  <c r="T136" i="11"/>
  <c r="R136" i="11"/>
  <c r="P136" i="11"/>
  <c r="BI133" i="11"/>
  <c r="BH133" i="11"/>
  <c r="BG133" i="11"/>
  <c r="BF133" i="11"/>
  <c r="T133" i="11"/>
  <c r="R133" i="11"/>
  <c r="P133" i="11"/>
  <c r="BI128" i="11"/>
  <c r="BH128" i="11"/>
  <c r="BG128" i="11"/>
  <c r="BF128" i="11"/>
  <c r="T128" i="11"/>
  <c r="R128" i="11"/>
  <c r="P128" i="11"/>
  <c r="BI125" i="11"/>
  <c r="BH125" i="11"/>
  <c r="BG125" i="11"/>
  <c r="BF125" i="11"/>
  <c r="T125" i="11"/>
  <c r="R125" i="11"/>
  <c r="P125" i="11"/>
  <c r="BI120" i="11"/>
  <c r="BH120" i="11"/>
  <c r="BG120" i="11"/>
  <c r="BF120" i="11"/>
  <c r="T120" i="11"/>
  <c r="R120" i="11"/>
  <c r="P120" i="11"/>
  <c r="BI116" i="11"/>
  <c r="BH116" i="11"/>
  <c r="BG116" i="11"/>
  <c r="BF116" i="11"/>
  <c r="T116" i="11"/>
  <c r="R116" i="11"/>
  <c r="P116" i="11"/>
  <c r="BI111" i="11"/>
  <c r="BH111" i="11"/>
  <c r="BG111" i="11"/>
  <c r="BF111" i="11"/>
  <c r="T111" i="11"/>
  <c r="R111" i="11"/>
  <c r="P111" i="11"/>
  <c r="BI106" i="11"/>
  <c r="BH106" i="11"/>
  <c r="BG106" i="11"/>
  <c r="BF106" i="11"/>
  <c r="T106" i="11"/>
  <c r="R106" i="11"/>
  <c r="P106" i="11"/>
  <c r="BI103" i="11"/>
  <c r="BH103" i="11"/>
  <c r="BG103" i="11"/>
  <c r="BF103" i="11"/>
  <c r="T103" i="11"/>
  <c r="R103" i="11"/>
  <c r="P103" i="11"/>
  <c r="BI100" i="11"/>
  <c r="BH100" i="11"/>
  <c r="BG100" i="11"/>
  <c r="BF100" i="11"/>
  <c r="T100" i="11"/>
  <c r="R100" i="11"/>
  <c r="P100" i="11"/>
  <c r="BI95" i="11"/>
  <c r="BH95" i="11"/>
  <c r="BG95" i="11"/>
  <c r="BF95" i="11"/>
  <c r="T95" i="11"/>
  <c r="R95" i="11"/>
  <c r="P95" i="11"/>
  <c r="BI90" i="11"/>
  <c r="BH90" i="11"/>
  <c r="BG90" i="11"/>
  <c r="BF90" i="11"/>
  <c r="T90" i="11"/>
  <c r="R90" i="11"/>
  <c r="P90" i="11"/>
  <c r="BI85" i="11"/>
  <c r="BH85" i="11"/>
  <c r="BG85" i="11"/>
  <c r="BF85" i="11"/>
  <c r="T85" i="11"/>
  <c r="R85" i="11"/>
  <c r="P85" i="11"/>
  <c r="F77" i="11"/>
  <c r="E75" i="11"/>
  <c r="F52" i="11"/>
  <c r="E50" i="11"/>
  <c r="J24" i="11"/>
  <c r="E24" i="11"/>
  <c r="J80" i="11" s="1"/>
  <c r="J23" i="11"/>
  <c r="J21" i="11"/>
  <c r="E21" i="11"/>
  <c r="J54" i="11" s="1"/>
  <c r="J20" i="11"/>
  <c r="J18" i="11"/>
  <c r="E18" i="11"/>
  <c r="F80" i="11" s="1"/>
  <c r="J17" i="11"/>
  <c r="J15" i="11"/>
  <c r="E15" i="11"/>
  <c r="F79" i="11" s="1"/>
  <c r="J14" i="11"/>
  <c r="J12" i="11"/>
  <c r="J77" i="11"/>
  <c r="E7" i="11"/>
  <c r="E48" i="11" s="1"/>
  <c r="J37" i="10"/>
  <c r="J36" i="10"/>
  <c r="AY63" i="1" s="1"/>
  <c r="J35" i="10"/>
  <c r="AX63" i="1"/>
  <c r="BI262" i="10"/>
  <c r="BH262" i="10"/>
  <c r="BG262" i="10"/>
  <c r="BF262" i="10"/>
  <c r="T262" i="10"/>
  <c r="R262" i="10"/>
  <c r="P262" i="10"/>
  <c r="BI257" i="10"/>
  <c r="BH257" i="10"/>
  <c r="BG257" i="10"/>
  <c r="BF257" i="10"/>
  <c r="T257" i="10"/>
  <c r="R257" i="10"/>
  <c r="P257" i="10"/>
  <c r="BI251" i="10"/>
  <c r="BH251" i="10"/>
  <c r="BG251" i="10"/>
  <c r="BF251" i="10"/>
  <c r="T251" i="10"/>
  <c r="R251" i="10"/>
  <c r="P251" i="10"/>
  <c r="BI248" i="10"/>
  <c r="BH248" i="10"/>
  <c r="BG248" i="10"/>
  <c r="BF248" i="10"/>
  <c r="T248" i="10"/>
  <c r="R248" i="10"/>
  <c r="P248" i="10"/>
  <c r="BI243" i="10"/>
  <c r="BH243" i="10"/>
  <c r="BG243" i="10"/>
  <c r="BF243" i="10"/>
  <c r="T243" i="10"/>
  <c r="R243" i="10"/>
  <c r="P243" i="10"/>
  <c r="BI238" i="10"/>
  <c r="BH238" i="10"/>
  <c r="BG238" i="10"/>
  <c r="BF238" i="10"/>
  <c r="T238" i="10"/>
  <c r="R238" i="10"/>
  <c r="P238" i="10"/>
  <c r="BI235" i="10"/>
  <c r="BH235" i="10"/>
  <c r="BG235" i="10"/>
  <c r="BF235" i="10"/>
  <c r="T235" i="10"/>
  <c r="R235" i="10"/>
  <c r="P235" i="10"/>
  <c r="BI230" i="10"/>
  <c r="BH230" i="10"/>
  <c r="BG230" i="10"/>
  <c r="BF230" i="10"/>
  <c r="T230" i="10"/>
  <c r="R230" i="10"/>
  <c r="P230" i="10"/>
  <c r="BI225" i="10"/>
  <c r="BH225" i="10"/>
  <c r="BG225" i="10"/>
  <c r="BF225" i="10"/>
  <c r="T225" i="10"/>
  <c r="R225" i="10"/>
  <c r="P225" i="10"/>
  <c r="BI220" i="10"/>
  <c r="BH220" i="10"/>
  <c r="BG220" i="10"/>
  <c r="BF220" i="10"/>
  <c r="T220" i="10"/>
  <c r="R220" i="10"/>
  <c r="P220" i="10"/>
  <c r="BI215" i="10"/>
  <c r="BH215" i="10"/>
  <c r="BG215" i="10"/>
  <c r="BF215" i="10"/>
  <c r="T215" i="10"/>
  <c r="R215" i="10"/>
  <c r="P215" i="10"/>
  <c r="BI209" i="10"/>
  <c r="BH209" i="10"/>
  <c r="BG209" i="10"/>
  <c r="BF209" i="10"/>
  <c r="T209" i="10"/>
  <c r="R209" i="10"/>
  <c r="P209" i="10"/>
  <c r="BI204" i="10"/>
  <c r="BH204" i="10"/>
  <c r="BG204" i="10"/>
  <c r="BF204" i="10"/>
  <c r="T204" i="10"/>
  <c r="R204" i="10"/>
  <c r="P204" i="10"/>
  <c r="BI199" i="10"/>
  <c r="BH199" i="10"/>
  <c r="BG199" i="10"/>
  <c r="BF199" i="10"/>
  <c r="T199" i="10"/>
  <c r="R199" i="10"/>
  <c r="P199" i="10"/>
  <c r="BI196" i="10"/>
  <c r="BH196" i="10"/>
  <c r="BG196" i="10"/>
  <c r="BF196" i="10"/>
  <c r="T196" i="10"/>
  <c r="R196" i="10"/>
  <c r="P196" i="10"/>
  <c r="BI191" i="10"/>
  <c r="BH191" i="10"/>
  <c r="BG191" i="10"/>
  <c r="BF191" i="10"/>
  <c r="T191" i="10"/>
  <c r="R191" i="10"/>
  <c r="P191" i="10"/>
  <c r="BI186" i="10"/>
  <c r="BH186" i="10"/>
  <c r="BG186" i="10"/>
  <c r="BF186" i="10"/>
  <c r="T186" i="10"/>
  <c r="R186" i="10"/>
  <c r="P186" i="10"/>
  <c r="BI181" i="10"/>
  <c r="BH181" i="10"/>
  <c r="BG181" i="10"/>
  <c r="BF181" i="10"/>
  <c r="T181" i="10"/>
  <c r="R181" i="10"/>
  <c r="P181" i="10"/>
  <c r="BI176" i="10"/>
  <c r="BH176" i="10"/>
  <c r="BG176" i="10"/>
  <c r="BF176" i="10"/>
  <c r="T176" i="10"/>
  <c r="R176" i="10"/>
  <c r="P176" i="10"/>
  <c r="BI171" i="10"/>
  <c r="BH171" i="10"/>
  <c r="BG171" i="10"/>
  <c r="BF171" i="10"/>
  <c r="T171" i="10"/>
  <c r="R171" i="10"/>
  <c r="P171" i="10"/>
  <c r="BI168" i="10"/>
  <c r="BH168" i="10"/>
  <c r="BG168" i="10"/>
  <c r="BF168" i="10"/>
  <c r="T168" i="10"/>
  <c r="R168" i="10"/>
  <c r="P168" i="10"/>
  <c r="BI163" i="10"/>
  <c r="BH163" i="10"/>
  <c r="BG163" i="10"/>
  <c r="BF163" i="10"/>
  <c r="T163" i="10"/>
  <c r="R163" i="10"/>
  <c r="P163" i="10"/>
  <c r="BI160" i="10"/>
  <c r="BH160" i="10"/>
  <c r="BG160" i="10"/>
  <c r="BF160" i="10"/>
  <c r="T160" i="10"/>
  <c r="R160" i="10"/>
  <c r="P160" i="10"/>
  <c r="BI155" i="10"/>
  <c r="BH155" i="10"/>
  <c r="BG155" i="10"/>
  <c r="BF155" i="10"/>
  <c r="T155" i="10"/>
  <c r="R155" i="10"/>
  <c r="P155" i="10"/>
  <c r="BI151" i="10"/>
  <c r="BH151" i="10"/>
  <c r="BG151" i="10"/>
  <c r="BF151" i="10"/>
  <c r="T151" i="10"/>
  <c r="R151" i="10"/>
  <c r="P151" i="10"/>
  <c r="BI146" i="10"/>
  <c r="BH146" i="10"/>
  <c r="BG146" i="10"/>
  <c r="BF146" i="10"/>
  <c r="T146" i="10"/>
  <c r="R146" i="10"/>
  <c r="P146" i="10"/>
  <c r="BI141" i="10"/>
  <c r="BH141" i="10"/>
  <c r="BG141" i="10"/>
  <c r="BF141" i="10"/>
  <c r="T141" i="10"/>
  <c r="R141" i="10"/>
  <c r="P141" i="10"/>
  <c r="BI138" i="10"/>
  <c r="BH138" i="10"/>
  <c r="BG138" i="10"/>
  <c r="BF138" i="10"/>
  <c r="T138" i="10"/>
  <c r="R138" i="10"/>
  <c r="P138" i="10"/>
  <c r="BI135" i="10"/>
  <c r="BH135" i="10"/>
  <c r="BG135" i="10"/>
  <c r="BF135" i="10"/>
  <c r="T135" i="10"/>
  <c r="R135" i="10"/>
  <c r="P135" i="10"/>
  <c r="BI132" i="10"/>
  <c r="BH132" i="10"/>
  <c r="BG132" i="10"/>
  <c r="BF132" i="10"/>
  <c r="T132" i="10"/>
  <c r="R132" i="10"/>
  <c r="P132" i="10"/>
  <c r="BI129" i="10"/>
  <c r="BH129" i="10"/>
  <c r="BG129" i="10"/>
  <c r="BF129" i="10"/>
  <c r="T129" i="10"/>
  <c r="R129" i="10"/>
  <c r="P129" i="10"/>
  <c r="BI126" i="10"/>
  <c r="BH126" i="10"/>
  <c r="BG126" i="10"/>
  <c r="BF126" i="10"/>
  <c r="T126" i="10"/>
  <c r="R126" i="10"/>
  <c r="P126" i="10"/>
  <c r="BI121" i="10"/>
  <c r="BH121" i="10"/>
  <c r="BG121" i="10"/>
  <c r="BF121" i="10"/>
  <c r="T121" i="10"/>
  <c r="R121" i="10"/>
  <c r="P121" i="10"/>
  <c r="BI118" i="10"/>
  <c r="BH118" i="10"/>
  <c r="BG118" i="10"/>
  <c r="BF118" i="10"/>
  <c r="T118" i="10"/>
  <c r="R118" i="10"/>
  <c r="P118" i="10"/>
  <c r="BI113" i="10"/>
  <c r="BH113" i="10"/>
  <c r="BG113" i="10"/>
  <c r="BF113" i="10"/>
  <c r="T113" i="10"/>
  <c r="R113" i="10"/>
  <c r="P113" i="10"/>
  <c r="BI108" i="10"/>
  <c r="BH108" i="10"/>
  <c r="BG108" i="10"/>
  <c r="BF108" i="10"/>
  <c r="T108" i="10"/>
  <c r="R108" i="10"/>
  <c r="P108" i="10"/>
  <c r="BI103" i="10"/>
  <c r="BH103" i="10"/>
  <c r="BG103" i="10"/>
  <c r="BF103" i="10"/>
  <c r="T103" i="10"/>
  <c r="R103" i="10"/>
  <c r="P103" i="10"/>
  <c r="BI98" i="10"/>
  <c r="BH98" i="10"/>
  <c r="BG98" i="10"/>
  <c r="BF98" i="10"/>
  <c r="T98" i="10"/>
  <c r="R98" i="10"/>
  <c r="P98" i="10"/>
  <c r="BI93" i="10"/>
  <c r="BH93" i="10"/>
  <c r="BG93" i="10"/>
  <c r="BF93" i="10"/>
  <c r="T93" i="10"/>
  <c r="R93" i="10"/>
  <c r="P93" i="10"/>
  <c r="BI88" i="10"/>
  <c r="BH88" i="10"/>
  <c r="BG88" i="10"/>
  <c r="BF88" i="10"/>
  <c r="T88" i="10"/>
  <c r="R88" i="10"/>
  <c r="P88" i="10"/>
  <c r="BI85" i="10"/>
  <c r="BH85" i="10"/>
  <c r="BG85" i="10"/>
  <c r="BF85" i="10"/>
  <c r="T85" i="10"/>
  <c r="R85" i="10"/>
  <c r="P85" i="10"/>
  <c r="F77" i="10"/>
  <c r="E75" i="10"/>
  <c r="F52" i="10"/>
  <c r="E50" i="10"/>
  <c r="J24" i="10"/>
  <c r="E24" i="10"/>
  <c r="J80" i="10"/>
  <c r="J23" i="10"/>
  <c r="J21" i="10"/>
  <c r="E21" i="10"/>
  <c r="J54" i="10" s="1"/>
  <c r="J20" i="10"/>
  <c r="J18" i="10"/>
  <c r="E18" i="10"/>
  <c r="F55" i="10" s="1"/>
  <c r="J17" i="10"/>
  <c r="J15" i="10"/>
  <c r="E15" i="10"/>
  <c r="F79" i="10" s="1"/>
  <c r="J14" i="10"/>
  <c r="J12" i="10"/>
  <c r="J52" i="10" s="1"/>
  <c r="E7" i="10"/>
  <c r="E73" i="10"/>
  <c r="J37" i="9"/>
  <c r="J36" i="9"/>
  <c r="AY62" i="1"/>
  <c r="J35" i="9"/>
  <c r="AX62" i="1" s="1"/>
  <c r="BI523" i="9"/>
  <c r="BH523" i="9"/>
  <c r="BG523" i="9"/>
  <c r="BF523" i="9"/>
  <c r="T523" i="9"/>
  <c r="R523" i="9"/>
  <c r="P523" i="9"/>
  <c r="BI520" i="9"/>
  <c r="BH520" i="9"/>
  <c r="BG520" i="9"/>
  <c r="BF520" i="9"/>
  <c r="T520" i="9"/>
  <c r="R520" i="9"/>
  <c r="P520" i="9"/>
  <c r="BI515" i="9"/>
  <c r="BH515" i="9"/>
  <c r="BG515" i="9"/>
  <c r="BF515" i="9"/>
  <c r="T515" i="9"/>
  <c r="R515" i="9"/>
  <c r="P515" i="9"/>
  <c r="BI512" i="9"/>
  <c r="BH512" i="9"/>
  <c r="BG512" i="9"/>
  <c r="BF512" i="9"/>
  <c r="T512" i="9"/>
  <c r="R512" i="9"/>
  <c r="P512" i="9"/>
  <c r="BI509" i="9"/>
  <c r="BH509" i="9"/>
  <c r="BG509" i="9"/>
  <c r="BF509" i="9"/>
  <c r="T509" i="9"/>
  <c r="R509" i="9"/>
  <c r="P509" i="9"/>
  <c r="BI506" i="9"/>
  <c r="BH506" i="9"/>
  <c r="BG506" i="9"/>
  <c r="BF506" i="9"/>
  <c r="T506" i="9"/>
  <c r="R506" i="9"/>
  <c r="P506" i="9"/>
  <c r="BI503" i="9"/>
  <c r="BH503" i="9"/>
  <c r="BG503" i="9"/>
  <c r="BF503" i="9"/>
  <c r="T503" i="9"/>
  <c r="R503" i="9"/>
  <c r="P503" i="9"/>
  <c r="BI498" i="9"/>
  <c r="BH498" i="9"/>
  <c r="BG498" i="9"/>
  <c r="BF498" i="9"/>
  <c r="T498" i="9"/>
  <c r="R498" i="9"/>
  <c r="P498" i="9"/>
  <c r="BI495" i="9"/>
  <c r="BH495" i="9"/>
  <c r="BG495" i="9"/>
  <c r="BF495" i="9"/>
  <c r="T495" i="9"/>
  <c r="R495" i="9"/>
  <c r="P495" i="9"/>
  <c r="BI492" i="9"/>
  <c r="BH492" i="9"/>
  <c r="BG492" i="9"/>
  <c r="BF492" i="9"/>
  <c r="T492" i="9"/>
  <c r="R492" i="9"/>
  <c r="P492" i="9"/>
  <c r="BI489" i="9"/>
  <c r="BH489" i="9"/>
  <c r="BG489" i="9"/>
  <c r="BF489" i="9"/>
  <c r="T489" i="9"/>
  <c r="R489" i="9"/>
  <c r="P489" i="9"/>
  <c r="BI484" i="9"/>
  <c r="BH484" i="9"/>
  <c r="BG484" i="9"/>
  <c r="BF484" i="9"/>
  <c r="T484" i="9"/>
  <c r="R484" i="9"/>
  <c r="P484" i="9"/>
  <c r="BI479" i="9"/>
  <c r="BH479" i="9"/>
  <c r="BG479" i="9"/>
  <c r="BF479" i="9"/>
  <c r="T479" i="9"/>
  <c r="R479" i="9"/>
  <c r="P479" i="9"/>
  <c r="BI476" i="9"/>
  <c r="BH476" i="9"/>
  <c r="BG476" i="9"/>
  <c r="BF476" i="9"/>
  <c r="T476" i="9"/>
  <c r="R476" i="9"/>
  <c r="P476" i="9"/>
  <c r="BI471" i="9"/>
  <c r="BH471" i="9"/>
  <c r="BG471" i="9"/>
  <c r="BF471" i="9"/>
  <c r="T471" i="9"/>
  <c r="R471" i="9"/>
  <c r="P471" i="9"/>
  <c r="BI466" i="9"/>
  <c r="BH466" i="9"/>
  <c r="BG466" i="9"/>
  <c r="BF466" i="9"/>
  <c r="T466" i="9"/>
  <c r="R466" i="9"/>
  <c r="P466" i="9"/>
  <c r="BI463" i="9"/>
  <c r="BH463" i="9"/>
  <c r="BG463" i="9"/>
  <c r="BF463" i="9"/>
  <c r="T463" i="9"/>
  <c r="R463" i="9"/>
  <c r="P463" i="9"/>
  <c r="BI460" i="9"/>
  <c r="BH460" i="9"/>
  <c r="BG460" i="9"/>
  <c r="BF460" i="9"/>
  <c r="T460" i="9"/>
  <c r="R460" i="9"/>
  <c r="P460" i="9"/>
  <c r="BI457" i="9"/>
  <c r="BH457" i="9"/>
  <c r="BG457" i="9"/>
  <c r="BF457" i="9"/>
  <c r="T457" i="9"/>
  <c r="R457" i="9"/>
  <c r="P457" i="9"/>
  <c r="BI452" i="9"/>
  <c r="BH452" i="9"/>
  <c r="BG452" i="9"/>
  <c r="BF452" i="9"/>
  <c r="T452" i="9"/>
  <c r="R452" i="9"/>
  <c r="P452" i="9"/>
  <c r="BI449" i="9"/>
  <c r="BH449" i="9"/>
  <c r="BG449" i="9"/>
  <c r="BF449" i="9"/>
  <c r="T449" i="9"/>
  <c r="R449" i="9"/>
  <c r="P449" i="9"/>
  <c r="BI445" i="9"/>
  <c r="BH445" i="9"/>
  <c r="BG445" i="9"/>
  <c r="BF445" i="9"/>
  <c r="T445" i="9"/>
  <c r="R445" i="9"/>
  <c r="P445" i="9"/>
  <c r="BI442" i="9"/>
  <c r="BH442" i="9"/>
  <c r="BG442" i="9"/>
  <c r="BF442" i="9"/>
  <c r="T442" i="9"/>
  <c r="R442" i="9"/>
  <c r="P442" i="9"/>
  <c r="BI439" i="9"/>
  <c r="BH439" i="9"/>
  <c r="BG439" i="9"/>
  <c r="BF439" i="9"/>
  <c r="T439" i="9"/>
  <c r="R439" i="9"/>
  <c r="P439" i="9"/>
  <c r="BI436" i="9"/>
  <c r="BH436" i="9"/>
  <c r="BG436" i="9"/>
  <c r="BF436" i="9"/>
  <c r="T436" i="9"/>
  <c r="R436" i="9"/>
  <c r="P436" i="9"/>
  <c r="BI433" i="9"/>
  <c r="BH433" i="9"/>
  <c r="BG433" i="9"/>
  <c r="BF433" i="9"/>
  <c r="T433" i="9"/>
  <c r="R433" i="9"/>
  <c r="P433" i="9"/>
  <c r="BI430" i="9"/>
  <c r="BH430" i="9"/>
  <c r="BG430" i="9"/>
  <c r="BF430" i="9"/>
  <c r="T430" i="9"/>
  <c r="R430" i="9"/>
  <c r="P430" i="9"/>
  <c r="BI425" i="9"/>
  <c r="BH425" i="9"/>
  <c r="BG425" i="9"/>
  <c r="BF425" i="9"/>
  <c r="T425" i="9"/>
  <c r="R425" i="9"/>
  <c r="P425" i="9"/>
  <c r="BI422" i="9"/>
  <c r="BH422" i="9"/>
  <c r="BG422" i="9"/>
  <c r="BF422" i="9"/>
  <c r="T422" i="9"/>
  <c r="R422" i="9"/>
  <c r="P422" i="9"/>
  <c r="BI417" i="9"/>
  <c r="BH417" i="9"/>
  <c r="BG417" i="9"/>
  <c r="BF417" i="9"/>
  <c r="T417" i="9"/>
  <c r="R417" i="9"/>
  <c r="P417" i="9"/>
  <c r="BI414" i="9"/>
  <c r="BH414" i="9"/>
  <c r="BG414" i="9"/>
  <c r="BF414" i="9"/>
  <c r="T414" i="9"/>
  <c r="R414" i="9"/>
  <c r="P414" i="9"/>
  <c r="BI410" i="9"/>
  <c r="BH410" i="9"/>
  <c r="BG410" i="9"/>
  <c r="BF410" i="9"/>
  <c r="T410" i="9"/>
  <c r="R410" i="9"/>
  <c r="P410" i="9"/>
  <c r="BI407" i="9"/>
  <c r="BH407" i="9"/>
  <c r="BG407" i="9"/>
  <c r="BF407" i="9"/>
  <c r="T407" i="9"/>
  <c r="R407" i="9"/>
  <c r="P407" i="9"/>
  <c r="BI401" i="9"/>
  <c r="BH401" i="9"/>
  <c r="BG401" i="9"/>
  <c r="BF401" i="9"/>
  <c r="T401" i="9"/>
  <c r="R401" i="9"/>
  <c r="P401" i="9"/>
  <c r="BI398" i="9"/>
  <c r="BH398" i="9"/>
  <c r="BG398" i="9"/>
  <c r="BF398" i="9"/>
  <c r="T398" i="9"/>
  <c r="R398" i="9"/>
  <c r="P398" i="9"/>
  <c r="BI393" i="9"/>
  <c r="BH393" i="9"/>
  <c r="BG393" i="9"/>
  <c r="BF393" i="9"/>
  <c r="T393" i="9"/>
  <c r="R393" i="9"/>
  <c r="P393" i="9"/>
  <c r="BI388" i="9"/>
  <c r="BH388" i="9"/>
  <c r="BG388" i="9"/>
  <c r="BF388" i="9"/>
  <c r="T388" i="9"/>
  <c r="R388" i="9"/>
  <c r="P388" i="9"/>
  <c r="BI383" i="9"/>
  <c r="BH383" i="9"/>
  <c r="BG383" i="9"/>
  <c r="BF383" i="9"/>
  <c r="T383" i="9"/>
  <c r="R383" i="9"/>
  <c r="P383" i="9"/>
  <c r="BI380" i="9"/>
  <c r="BH380" i="9"/>
  <c r="BG380" i="9"/>
  <c r="BF380" i="9"/>
  <c r="T380" i="9"/>
  <c r="R380" i="9"/>
  <c r="P380" i="9"/>
  <c r="BI377" i="9"/>
  <c r="BH377" i="9"/>
  <c r="BG377" i="9"/>
  <c r="BF377" i="9"/>
  <c r="T377" i="9"/>
  <c r="R377" i="9"/>
  <c r="P377" i="9"/>
  <c r="BI374" i="9"/>
  <c r="BH374" i="9"/>
  <c r="BG374" i="9"/>
  <c r="BF374" i="9"/>
  <c r="T374" i="9"/>
  <c r="R374" i="9"/>
  <c r="P374" i="9"/>
  <c r="BI371" i="9"/>
  <c r="BH371" i="9"/>
  <c r="BG371" i="9"/>
  <c r="BF371" i="9"/>
  <c r="T371" i="9"/>
  <c r="R371" i="9"/>
  <c r="P371" i="9"/>
  <c r="BI367" i="9"/>
  <c r="BH367" i="9"/>
  <c r="BG367" i="9"/>
  <c r="BF367" i="9"/>
  <c r="T367" i="9"/>
  <c r="R367" i="9"/>
  <c r="P367" i="9"/>
  <c r="BI364" i="9"/>
  <c r="BH364" i="9"/>
  <c r="BG364" i="9"/>
  <c r="BF364" i="9"/>
  <c r="T364" i="9"/>
  <c r="R364" i="9"/>
  <c r="P364" i="9"/>
  <c r="BI361" i="9"/>
  <c r="BH361" i="9"/>
  <c r="BG361" i="9"/>
  <c r="BF361" i="9"/>
  <c r="T361" i="9"/>
  <c r="R361" i="9"/>
  <c r="P361" i="9"/>
  <c r="BI358" i="9"/>
  <c r="BH358" i="9"/>
  <c r="BG358" i="9"/>
  <c r="BF358" i="9"/>
  <c r="T358" i="9"/>
  <c r="R358" i="9"/>
  <c r="P358" i="9"/>
  <c r="BI353" i="9"/>
  <c r="BH353" i="9"/>
  <c r="BG353" i="9"/>
  <c r="BF353" i="9"/>
  <c r="T353" i="9"/>
  <c r="R353" i="9"/>
  <c r="P353" i="9"/>
  <c r="BI349" i="9"/>
  <c r="BH349" i="9"/>
  <c r="BG349" i="9"/>
  <c r="BF349" i="9"/>
  <c r="T349" i="9"/>
  <c r="R349" i="9"/>
  <c r="P349" i="9"/>
  <c r="BI346" i="9"/>
  <c r="BH346" i="9"/>
  <c r="BG346" i="9"/>
  <c r="BF346" i="9"/>
  <c r="T346" i="9"/>
  <c r="R346" i="9"/>
  <c r="P346" i="9"/>
  <c r="BI342" i="9"/>
  <c r="BH342" i="9"/>
  <c r="BG342" i="9"/>
  <c r="BF342" i="9"/>
  <c r="T342" i="9"/>
  <c r="R342" i="9"/>
  <c r="P342" i="9"/>
  <c r="BI339" i="9"/>
  <c r="BH339" i="9"/>
  <c r="BG339" i="9"/>
  <c r="BF339" i="9"/>
  <c r="T339" i="9"/>
  <c r="R339" i="9"/>
  <c r="P339" i="9"/>
  <c r="BI335" i="9"/>
  <c r="BH335" i="9"/>
  <c r="BG335" i="9"/>
  <c r="BF335" i="9"/>
  <c r="T335" i="9"/>
  <c r="R335" i="9"/>
  <c r="P335" i="9"/>
  <c r="BI330" i="9"/>
  <c r="BH330" i="9"/>
  <c r="BG330" i="9"/>
  <c r="BF330" i="9"/>
  <c r="T330" i="9"/>
  <c r="R330" i="9"/>
  <c r="P330" i="9"/>
  <c r="BI325" i="9"/>
  <c r="BH325" i="9"/>
  <c r="BG325" i="9"/>
  <c r="BF325" i="9"/>
  <c r="T325" i="9"/>
  <c r="R325" i="9"/>
  <c r="P325" i="9"/>
  <c r="BI322" i="9"/>
  <c r="BH322" i="9"/>
  <c r="BG322" i="9"/>
  <c r="BF322" i="9"/>
  <c r="T322" i="9"/>
  <c r="R322" i="9"/>
  <c r="P322" i="9"/>
  <c r="BI317" i="9"/>
  <c r="BH317" i="9"/>
  <c r="BG317" i="9"/>
  <c r="BF317" i="9"/>
  <c r="T317" i="9"/>
  <c r="R317" i="9"/>
  <c r="P317" i="9"/>
  <c r="BI314" i="9"/>
  <c r="BH314" i="9"/>
  <c r="BG314" i="9"/>
  <c r="BF314" i="9"/>
  <c r="T314" i="9"/>
  <c r="R314" i="9"/>
  <c r="P314" i="9"/>
  <c r="BI309" i="9"/>
  <c r="BH309" i="9"/>
  <c r="BG309" i="9"/>
  <c r="BF309" i="9"/>
  <c r="T309" i="9"/>
  <c r="R309" i="9"/>
  <c r="P309" i="9"/>
  <c r="BI304" i="9"/>
  <c r="BH304" i="9"/>
  <c r="BG304" i="9"/>
  <c r="BF304" i="9"/>
  <c r="T304" i="9"/>
  <c r="R304" i="9"/>
  <c r="P304" i="9"/>
  <c r="BI299" i="9"/>
  <c r="BH299" i="9"/>
  <c r="BG299" i="9"/>
  <c r="BF299" i="9"/>
  <c r="T299" i="9"/>
  <c r="R299" i="9"/>
  <c r="P299" i="9"/>
  <c r="BI294" i="9"/>
  <c r="BH294" i="9"/>
  <c r="BG294" i="9"/>
  <c r="BF294" i="9"/>
  <c r="T294" i="9"/>
  <c r="R294" i="9"/>
  <c r="P294" i="9"/>
  <c r="BI289" i="9"/>
  <c r="BH289" i="9"/>
  <c r="BG289" i="9"/>
  <c r="BF289" i="9"/>
  <c r="T289" i="9"/>
  <c r="R289" i="9"/>
  <c r="P289" i="9"/>
  <c r="BI286" i="9"/>
  <c r="BH286" i="9"/>
  <c r="BG286" i="9"/>
  <c r="BF286" i="9"/>
  <c r="T286" i="9"/>
  <c r="R286" i="9"/>
  <c r="P286" i="9"/>
  <c r="BI283" i="9"/>
  <c r="BH283" i="9"/>
  <c r="BG283" i="9"/>
  <c r="BF283" i="9"/>
  <c r="T283" i="9"/>
  <c r="R283" i="9"/>
  <c r="P283" i="9"/>
  <c r="BI280" i="9"/>
  <c r="BH280" i="9"/>
  <c r="BG280" i="9"/>
  <c r="BF280" i="9"/>
  <c r="T280" i="9"/>
  <c r="R280" i="9"/>
  <c r="P280" i="9"/>
  <c r="BI277" i="9"/>
  <c r="BH277" i="9"/>
  <c r="BG277" i="9"/>
  <c r="BF277" i="9"/>
  <c r="T277" i="9"/>
  <c r="R277" i="9"/>
  <c r="P277" i="9"/>
  <c r="BI273" i="9"/>
  <c r="BH273" i="9"/>
  <c r="BG273" i="9"/>
  <c r="BF273" i="9"/>
  <c r="T273" i="9"/>
  <c r="T272" i="9"/>
  <c r="R273" i="9"/>
  <c r="R272" i="9" s="1"/>
  <c r="P273" i="9"/>
  <c r="P272" i="9" s="1"/>
  <c r="BI269" i="9"/>
  <c r="BH269" i="9"/>
  <c r="BG269" i="9"/>
  <c r="BF269" i="9"/>
  <c r="T269" i="9"/>
  <c r="R269" i="9"/>
  <c r="P269" i="9"/>
  <c r="BI266" i="9"/>
  <c r="BH266" i="9"/>
  <c r="BG266" i="9"/>
  <c r="BF266" i="9"/>
  <c r="T266" i="9"/>
  <c r="R266" i="9"/>
  <c r="P266" i="9"/>
  <c r="BI263" i="9"/>
  <c r="BH263" i="9"/>
  <c r="BG263" i="9"/>
  <c r="BF263" i="9"/>
  <c r="T263" i="9"/>
  <c r="R263" i="9"/>
  <c r="P263" i="9"/>
  <c r="BI258" i="9"/>
  <c r="BH258" i="9"/>
  <c r="BG258" i="9"/>
  <c r="BF258" i="9"/>
  <c r="T258" i="9"/>
  <c r="R258" i="9"/>
  <c r="P258" i="9"/>
  <c r="BI253" i="9"/>
  <c r="BH253" i="9"/>
  <c r="BG253" i="9"/>
  <c r="BF253" i="9"/>
  <c r="T253" i="9"/>
  <c r="R253" i="9"/>
  <c r="P253" i="9"/>
  <c r="BI249" i="9"/>
  <c r="BH249" i="9"/>
  <c r="BG249" i="9"/>
  <c r="BF249" i="9"/>
  <c r="T249" i="9"/>
  <c r="R249" i="9"/>
  <c r="P249" i="9"/>
  <c r="BI244" i="9"/>
  <c r="BH244" i="9"/>
  <c r="BG244" i="9"/>
  <c r="BF244" i="9"/>
  <c r="T244" i="9"/>
  <c r="R244" i="9"/>
  <c r="P244" i="9"/>
  <c r="BI239" i="9"/>
  <c r="BH239" i="9"/>
  <c r="BG239" i="9"/>
  <c r="BF239" i="9"/>
  <c r="T239" i="9"/>
  <c r="R239" i="9"/>
  <c r="P239" i="9"/>
  <c r="BI234" i="9"/>
  <c r="BH234" i="9"/>
  <c r="BG234" i="9"/>
  <c r="BF234" i="9"/>
  <c r="T234" i="9"/>
  <c r="R234" i="9"/>
  <c r="P234" i="9"/>
  <c r="BI229" i="9"/>
  <c r="BH229" i="9"/>
  <c r="BG229" i="9"/>
  <c r="BF229" i="9"/>
  <c r="T229" i="9"/>
  <c r="R229" i="9"/>
  <c r="P229" i="9"/>
  <c r="BI224" i="9"/>
  <c r="BH224" i="9"/>
  <c r="BG224" i="9"/>
  <c r="BF224" i="9"/>
  <c r="T224" i="9"/>
  <c r="R224" i="9"/>
  <c r="P224" i="9"/>
  <c r="BI221" i="9"/>
  <c r="BH221" i="9"/>
  <c r="BG221" i="9"/>
  <c r="BF221" i="9"/>
  <c r="T221" i="9"/>
  <c r="R221" i="9"/>
  <c r="P221" i="9"/>
  <c r="BI216" i="9"/>
  <c r="BH216" i="9"/>
  <c r="BG216" i="9"/>
  <c r="BF216" i="9"/>
  <c r="T216" i="9"/>
  <c r="R216" i="9"/>
  <c r="P216" i="9"/>
  <c r="BI211" i="9"/>
  <c r="BH211" i="9"/>
  <c r="BG211" i="9"/>
  <c r="BF211" i="9"/>
  <c r="T211" i="9"/>
  <c r="R211" i="9"/>
  <c r="P211" i="9"/>
  <c r="BI208" i="9"/>
  <c r="BH208" i="9"/>
  <c r="BG208" i="9"/>
  <c r="BF208" i="9"/>
  <c r="T208" i="9"/>
  <c r="R208" i="9"/>
  <c r="P208" i="9"/>
  <c r="BI203" i="9"/>
  <c r="BH203" i="9"/>
  <c r="BG203" i="9"/>
  <c r="BF203" i="9"/>
  <c r="T203" i="9"/>
  <c r="R203" i="9"/>
  <c r="P203" i="9"/>
  <c r="BI198" i="9"/>
  <c r="BH198" i="9"/>
  <c r="BG198" i="9"/>
  <c r="BF198" i="9"/>
  <c r="T198" i="9"/>
  <c r="R198" i="9"/>
  <c r="P198" i="9"/>
  <c r="BI195" i="9"/>
  <c r="BH195" i="9"/>
  <c r="BG195" i="9"/>
  <c r="BF195" i="9"/>
  <c r="T195" i="9"/>
  <c r="R195" i="9"/>
  <c r="P195" i="9"/>
  <c r="BI190" i="9"/>
  <c r="BH190" i="9"/>
  <c r="BG190" i="9"/>
  <c r="BF190" i="9"/>
  <c r="T190" i="9"/>
  <c r="R190" i="9"/>
  <c r="P190" i="9"/>
  <c r="BI187" i="9"/>
  <c r="BH187" i="9"/>
  <c r="BG187" i="9"/>
  <c r="BF187" i="9"/>
  <c r="T187" i="9"/>
  <c r="R187" i="9"/>
  <c r="P187" i="9"/>
  <c r="BI184" i="9"/>
  <c r="BH184" i="9"/>
  <c r="BG184" i="9"/>
  <c r="BF184" i="9"/>
  <c r="T184" i="9"/>
  <c r="R184" i="9"/>
  <c r="P184" i="9"/>
  <c r="BI179" i="9"/>
  <c r="BH179" i="9"/>
  <c r="BG179" i="9"/>
  <c r="BF179" i="9"/>
  <c r="T179" i="9"/>
  <c r="R179" i="9"/>
  <c r="P179" i="9"/>
  <c r="BI174" i="9"/>
  <c r="BH174" i="9"/>
  <c r="BG174" i="9"/>
  <c r="BF174" i="9"/>
  <c r="T174" i="9"/>
  <c r="R174" i="9"/>
  <c r="P174" i="9"/>
  <c r="BI171" i="9"/>
  <c r="BH171" i="9"/>
  <c r="BG171" i="9"/>
  <c r="BF171" i="9"/>
  <c r="T171" i="9"/>
  <c r="R171" i="9"/>
  <c r="P171" i="9"/>
  <c r="BI168" i="9"/>
  <c r="BH168" i="9"/>
  <c r="BG168" i="9"/>
  <c r="BF168" i="9"/>
  <c r="T168" i="9"/>
  <c r="R168" i="9"/>
  <c r="P168" i="9"/>
  <c r="BI163" i="9"/>
  <c r="BH163" i="9"/>
  <c r="BG163" i="9"/>
  <c r="BF163" i="9"/>
  <c r="T163" i="9"/>
  <c r="R163" i="9"/>
  <c r="P163" i="9"/>
  <c r="BI159" i="9"/>
  <c r="BH159" i="9"/>
  <c r="BG159" i="9"/>
  <c r="BF159" i="9"/>
  <c r="T159" i="9"/>
  <c r="R159" i="9"/>
  <c r="P159" i="9"/>
  <c r="BI154" i="9"/>
  <c r="BH154" i="9"/>
  <c r="BG154" i="9"/>
  <c r="BF154" i="9"/>
  <c r="T154" i="9"/>
  <c r="R154" i="9"/>
  <c r="P154" i="9"/>
  <c r="BI149" i="9"/>
  <c r="BH149" i="9"/>
  <c r="BG149" i="9"/>
  <c r="BF149" i="9"/>
  <c r="T149" i="9"/>
  <c r="R149" i="9"/>
  <c r="P149" i="9"/>
  <c r="BI144" i="9"/>
  <c r="BH144" i="9"/>
  <c r="BG144" i="9"/>
  <c r="BF144" i="9"/>
  <c r="T144" i="9"/>
  <c r="R144" i="9"/>
  <c r="P144" i="9"/>
  <c r="BI139" i="9"/>
  <c r="BH139" i="9"/>
  <c r="BG139" i="9"/>
  <c r="BF139" i="9"/>
  <c r="T139" i="9"/>
  <c r="R139" i="9"/>
  <c r="P139" i="9"/>
  <c r="BI136" i="9"/>
  <c r="BH136" i="9"/>
  <c r="BG136" i="9"/>
  <c r="BF136" i="9"/>
  <c r="T136" i="9"/>
  <c r="R136" i="9"/>
  <c r="P136" i="9"/>
  <c r="BI133" i="9"/>
  <c r="BH133" i="9"/>
  <c r="BG133" i="9"/>
  <c r="BF133" i="9"/>
  <c r="T133" i="9"/>
  <c r="R133" i="9"/>
  <c r="P133" i="9"/>
  <c r="BI130" i="9"/>
  <c r="BH130" i="9"/>
  <c r="BG130" i="9"/>
  <c r="BF130" i="9"/>
  <c r="T130" i="9"/>
  <c r="R130" i="9"/>
  <c r="P130" i="9"/>
  <c r="BI127" i="9"/>
  <c r="BH127" i="9"/>
  <c r="BG127" i="9"/>
  <c r="BF127" i="9"/>
  <c r="T127" i="9"/>
  <c r="R127" i="9"/>
  <c r="P127" i="9"/>
  <c r="BI124" i="9"/>
  <c r="BH124" i="9"/>
  <c r="BG124" i="9"/>
  <c r="BF124" i="9"/>
  <c r="T124" i="9"/>
  <c r="R124" i="9"/>
  <c r="P124" i="9"/>
  <c r="BI119" i="9"/>
  <c r="BH119" i="9"/>
  <c r="BG119" i="9"/>
  <c r="BF119" i="9"/>
  <c r="T119" i="9"/>
  <c r="R119" i="9"/>
  <c r="P119" i="9"/>
  <c r="BI116" i="9"/>
  <c r="BH116" i="9"/>
  <c r="BG116" i="9"/>
  <c r="BF116" i="9"/>
  <c r="T116" i="9"/>
  <c r="R116" i="9"/>
  <c r="P116" i="9"/>
  <c r="BI113" i="9"/>
  <c r="BH113" i="9"/>
  <c r="BG113" i="9"/>
  <c r="BF113" i="9"/>
  <c r="T113" i="9"/>
  <c r="R113" i="9"/>
  <c r="P113" i="9"/>
  <c r="BI110" i="9"/>
  <c r="BH110" i="9"/>
  <c r="BG110" i="9"/>
  <c r="BF110" i="9"/>
  <c r="T110" i="9"/>
  <c r="R110" i="9"/>
  <c r="P110" i="9"/>
  <c r="BI107" i="9"/>
  <c r="BH107" i="9"/>
  <c r="BG107" i="9"/>
  <c r="BF107" i="9"/>
  <c r="T107" i="9"/>
  <c r="R107" i="9"/>
  <c r="P107" i="9"/>
  <c r="BI104" i="9"/>
  <c r="BH104" i="9"/>
  <c r="BG104" i="9"/>
  <c r="BF104" i="9"/>
  <c r="T104" i="9"/>
  <c r="R104" i="9"/>
  <c r="P104" i="9"/>
  <c r="BI99" i="9"/>
  <c r="BH99" i="9"/>
  <c r="BG99" i="9"/>
  <c r="BF99" i="9"/>
  <c r="T99" i="9"/>
  <c r="R99" i="9"/>
  <c r="P99" i="9"/>
  <c r="BI94" i="9"/>
  <c r="BH94" i="9"/>
  <c r="BG94" i="9"/>
  <c r="BF94" i="9"/>
  <c r="T94" i="9"/>
  <c r="R94" i="9"/>
  <c r="P94" i="9"/>
  <c r="BI91" i="9"/>
  <c r="BH91" i="9"/>
  <c r="BG91" i="9"/>
  <c r="BF91" i="9"/>
  <c r="T91" i="9"/>
  <c r="R91" i="9"/>
  <c r="P91" i="9"/>
  <c r="BI88" i="9"/>
  <c r="BH88" i="9"/>
  <c r="BG88" i="9"/>
  <c r="BF88" i="9"/>
  <c r="T88" i="9"/>
  <c r="R88" i="9"/>
  <c r="P88" i="9"/>
  <c r="F80" i="9"/>
  <c r="E78" i="9"/>
  <c r="F52" i="9"/>
  <c r="E50" i="9"/>
  <c r="J24" i="9"/>
  <c r="E24" i="9"/>
  <c r="J55" i="9"/>
  <c r="J23" i="9"/>
  <c r="J21" i="9"/>
  <c r="E21" i="9"/>
  <c r="J82" i="9" s="1"/>
  <c r="J20" i="9"/>
  <c r="J18" i="9"/>
  <c r="E18" i="9"/>
  <c r="F55" i="9" s="1"/>
  <c r="J17" i="9"/>
  <c r="J15" i="9"/>
  <c r="E15" i="9"/>
  <c r="F54" i="9"/>
  <c r="J14" i="9"/>
  <c r="J12" i="9"/>
  <c r="J80" i="9" s="1"/>
  <c r="E7" i="9"/>
  <c r="E76" i="9" s="1"/>
  <c r="J37" i="8"/>
  <c r="J36" i="8"/>
  <c r="AY61" i="1" s="1"/>
  <c r="J35" i="8"/>
  <c r="AX61" i="1" s="1"/>
  <c r="BI319" i="8"/>
  <c r="BH319" i="8"/>
  <c r="BG319" i="8"/>
  <c r="BF319" i="8"/>
  <c r="T319" i="8"/>
  <c r="R319" i="8"/>
  <c r="P319" i="8"/>
  <c r="BI314" i="8"/>
  <c r="BH314" i="8"/>
  <c r="BG314" i="8"/>
  <c r="BF314" i="8"/>
  <c r="T314" i="8"/>
  <c r="R314" i="8"/>
  <c r="P314" i="8"/>
  <c r="BI309" i="8"/>
  <c r="BH309" i="8"/>
  <c r="BG309" i="8"/>
  <c r="BF309" i="8"/>
  <c r="T309" i="8"/>
  <c r="R309" i="8"/>
  <c r="P309" i="8"/>
  <c r="BI305" i="8"/>
  <c r="BH305" i="8"/>
  <c r="BG305" i="8"/>
  <c r="BF305" i="8"/>
  <c r="T305" i="8"/>
  <c r="R305" i="8"/>
  <c r="P305" i="8"/>
  <c r="BI301" i="8"/>
  <c r="BH301" i="8"/>
  <c r="BG301" i="8"/>
  <c r="BF301" i="8"/>
  <c r="T301" i="8"/>
  <c r="R301" i="8"/>
  <c r="P301" i="8"/>
  <c r="BI298" i="8"/>
  <c r="BH298" i="8"/>
  <c r="BG298" i="8"/>
  <c r="BF298" i="8"/>
  <c r="T298" i="8"/>
  <c r="R298" i="8"/>
  <c r="P298" i="8"/>
  <c r="BI295" i="8"/>
  <c r="BH295" i="8"/>
  <c r="BG295" i="8"/>
  <c r="BF295" i="8"/>
  <c r="T295" i="8"/>
  <c r="R295" i="8"/>
  <c r="P295" i="8"/>
  <c r="BI292" i="8"/>
  <c r="BH292" i="8"/>
  <c r="BG292" i="8"/>
  <c r="BF292" i="8"/>
  <c r="T292" i="8"/>
  <c r="R292" i="8"/>
  <c r="P292" i="8"/>
  <c r="BI289" i="8"/>
  <c r="BH289" i="8"/>
  <c r="BG289" i="8"/>
  <c r="BF289" i="8"/>
  <c r="T289" i="8"/>
  <c r="R289" i="8"/>
  <c r="P289" i="8"/>
  <c r="BI286" i="8"/>
  <c r="BH286" i="8"/>
  <c r="BG286" i="8"/>
  <c r="BF286" i="8"/>
  <c r="T286" i="8"/>
  <c r="R286" i="8"/>
  <c r="P286" i="8"/>
  <c r="BI283" i="8"/>
  <c r="BH283" i="8"/>
  <c r="BG283" i="8"/>
  <c r="BF283" i="8"/>
  <c r="T283" i="8"/>
  <c r="R283" i="8"/>
  <c r="P283" i="8"/>
  <c r="BI280" i="8"/>
  <c r="BH280" i="8"/>
  <c r="BG280" i="8"/>
  <c r="BF280" i="8"/>
  <c r="T280" i="8"/>
  <c r="R280" i="8"/>
  <c r="P280" i="8"/>
  <c r="BI276" i="8"/>
  <c r="BH276" i="8"/>
  <c r="BG276" i="8"/>
  <c r="BF276" i="8"/>
  <c r="T276" i="8"/>
  <c r="R276" i="8"/>
  <c r="P276" i="8"/>
  <c r="BI273" i="8"/>
  <c r="BH273" i="8"/>
  <c r="BG273" i="8"/>
  <c r="BF273" i="8"/>
  <c r="T273" i="8"/>
  <c r="R273" i="8"/>
  <c r="P273" i="8"/>
  <c r="BI269" i="8"/>
  <c r="BH269" i="8"/>
  <c r="BG269" i="8"/>
  <c r="BF269" i="8"/>
  <c r="T269" i="8"/>
  <c r="R269" i="8"/>
  <c r="P269" i="8"/>
  <c r="BI263" i="8"/>
  <c r="BH263" i="8"/>
  <c r="BG263" i="8"/>
  <c r="BF263" i="8"/>
  <c r="T263" i="8"/>
  <c r="R263" i="8"/>
  <c r="P263" i="8"/>
  <c r="BI258" i="8"/>
  <c r="BH258" i="8"/>
  <c r="BG258" i="8"/>
  <c r="BF258" i="8"/>
  <c r="T258" i="8"/>
  <c r="R258" i="8"/>
  <c r="P258" i="8"/>
  <c r="BI255" i="8"/>
  <c r="BH255" i="8"/>
  <c r="BG255" i="8"/>
  <c r="BF255" i="8"/>
  <c r="T255" i="8"/>
  <c r="R255" i="8"/>
  <c r="P255" i="8"/>
  <c r="BI252" i="8"/>
  <c r="BH252" i="8"/>
  <c r="BG252" i="8"/>
  <c r="BF252" i="8"/>
  <c r="T252" i="8"/>
  <c r="R252" i="8"/>
  <c r="P252" i="8"/>
  <c r="BI249" i="8"/>
  <c r="BH249" i="8"/>
  <c r="BG249" i="8"/>
  <c r="BF249" i="8"/>
  <c r="T249" i="8"/>
  <c r="R249" i="8"/>
  <c r="P249" i="8"/>
  <c r="BI244" i="8"/>
  <c r="BH244" i="8"/>
  <c r="BG244" i="8"/>
  <c r="BF244" i="8"/>
  <c r="T244" i="8"/>
  <c r="R244" i="8"/>
  <c r="P244" i="8"/>
  <c r="BI239" i="8"/>
  <c r="BH239" i="8"/>
  <c r="BG239" i="8"/>
  <c r="BF239" i="8"/>
  <c r="T239" i="8"/>
  <c r="R239" i="8"/>
  <c r="P239" i="8"/>
  <c r="BI234" i="8"/>
  <c r="BH234" i="8"/>
  <c r="BG234" i="8"/>
  <c r="BF234" i="8"/>
  <c r="T234" i="8"/>
  <c r="R234" i="8"/>
  <c r="P234" i="8"/>
  <c r="BI229" i="8"/>
  <c r="BH229" i="8"/>
  <c r="BG229" i="8"/>
  <c r="BF229" i="8"/>
  <c r="T229" i="8"/>
  <c r="R229" i="8"/>
  <c r="P229" i="8"/>
  <c r="BI224" i="8"/>
  <c r="BH224" i="8"/>
  <c r="BG224" i="8"/>
  <c r="BF224" i="8"/>
  <c r="T224" i="8"/>
  <c r="R224" i="8"/>
  <c r="P224" i="8"/>
  <c r="BI221" i="8"/>
  <c r="BH221" i="8"/>
  <c r="BG221" i="8"/>
  <c r="BF221" i="8"/>
  <c r="T221" i="8"/>
  <c r="R221" i="8"/>
  <c r="P221" i="8"/>
  <c r="BI218" i="8"/>
  <c r="BH218" i="8"/>
  <c r="BG218" i="8"/>
  <c r="BF218" i="8"/>
  <c r="T218" i="8"/>
  <c r="R218" i="8"/>
  <c r="P218" i="8"/>
  <c r="BI215" i="8"/>
  <c r="BH215" i="8"/>
  <c r="BG215" i="8"/>
  <c r="BF215" i="8"/>
  <c r="T215" i="8"/>
  <c r="R215" i="8"/>
  <c r="P215" i="8"/>
  <c r="BI212" i="8"/>
  <c r="BH212" i="8"/>
  <c r="BG212" i="8"/>
  <c r="BF212" i="8"/>
  <c r="T212" i="8"/>
  <c r="R212" i="8"/>
  <c r="P212" i="8"/>
  <c r="BI209" i="8"/>
  <c r="BH209" i="8"/>
  <c r="BG209" i="8"/>
  <c r="BF209" i="8"/>
  <c r="T209" i="8"/>
  <c r="R209" i="8"/>
  <c r="P209" i="8"/>
  <c r="BI206" i="8"/>
  <c r="BH206" i="8"/>
  <c r="BG206" i="8"/>
  <c r="BF206" i="8"/>
  <c r="T206" i="8"/>
  <c r="R206" i="8"/>
  <c r="P206" i="8"/>
  <c r="BI203" i="8"/>
  <c r="BH203" i="8"/>
  <c r="BG203" i="8"/>
  <c r="BF203" i="8"/>
  <c r="T203" i="8"/>
  <c r="R203" i="8"/>
  <c r="P203" i="8"/>
  <c r="BI200" i="8"/>
  <c r="BH200" i="8"/>
  <c r="BG200" i="8"/>
  <c r="BF200" i="8"/>
  <c r="T200" i="8"/>
  <c r="R200" i="8"/>
  <c r="P200" i="8"/>
  <c r="BI197" i="8"/>
  <c r="BH197" i="8"/>
  <c r="BG197" i="8"/>
  <c r="BF197" i="8"/>
  <c r="T197" i="8"/>
  <c r="R197" i="8"/>
  <c r="P197" i="8"/>
  <c r="BI194" i="8"/>
  <c r="BH194" i="8"/>
  <c r="BG194" i="8"/>
  <c r="BF194" i="8"/>
  <c r="T194" i="8"/>
  <c r="R194" i="8"/>
  <c r="P194" i="8"/>
  <c r="BI191" i="8"/>
  <c r="BH191" i="8"/>
  <c r="BG191" i="8"/>
  <c r="BF191" i="8"/>
  <c r="T191" i="8"/>
  <c r="R191" i="8"/>
  <c r="P191" i="8"/>
  <c r="BI186" i="8"/>
  <c r="BH186" i="8"/>
  <c r="BG186" i="8"/>
  <c r="BF186" i="8"/>
  <c r="T186" i="8"/>
  <c r="R186" i="8"/>
  <c r="P186" i="8"/>
  <c r="BI183" i="8"/>
  <c r="BH183" i="8"/>
  <c r="BG183" i="8"/>
  <c r="BF183" i="8"/>
  <c r="T183" i="8"/>
  <c r="R183" i="8"/>
  <c r="P183" i="8"/>
  <c r="BI178" i="8"/>
  <c r="BH178" i="8"/>
  <c r="BG178" i="8"/>
  <c r="BF178" i="8"/>
  <c r="T178" i="8"/>
  <c r="R178" i="8"/>
  <c r="P178" i="8"/>
  <c r="BI173" i="8"/>
  <c r="BH173" i="8"/>
  <c r="BG173" i="8"/>
  <c r="BF173" i="8"/>
  <c r="T173" i="8"/>
  <c r="R173" i="8"/>
  <c r="P173" i="8"/>
  <c r="BI170" i="8"/>
  <c r="BH170" i="8"/>
  <c r="BG170" i="8"/>
  <c r="BF170" i="8"/>
  <c r="T170" i="8"/>
  <c r="R170" i="8"/>
  <c r="P170" i="8"/>
  <c r="BI166" i="8"/>
  <c r="BH166" i="8"/>
  <c r="BG166" i="8"/>
  <c r="BF166" i="8"/>
  <c r="T166" i="8"/>
  <c r="R166" i="8"/>
  <c r="P166" i="8"/>
  <c r="BI162" i="8"/>
  <c r="BH162" i="8"/>
  <c r="BG162" i="8"/>
  <c r="BF162" i="8"/>
  <c r="T162" i="8"/>
  <c r="R162" i="8"/>
  <c r="P162" i="8"/>
  <c r="BI159" i="8"/>
  <c r="BH159" i="8"/>
  <c r="BG159" i="8"/>
  <c r="BF159" i="8"/>
  <c r="T159" i="8"/>
  <c r="R159" i="8"/>
  <c r="P159" i="8"/>
  <c r="BI156" i="8"/>
  <c r="BH156" i="8"/>
  <c r="BG156" i="8"/>
  <c r="BF156" i="8"/>
  <c r="T156" i="8"/>
  <c r="R156" i="8"/>
  <c r="P156" i="8"/>
  <c r="BI153" i="8"/>
  <c r="BH153" i="8"/>
  <c r="BG153" i="8"/>
  <c r="BF153" i="8"/>
  <c r="T153" i="8"/>
  <c r="R153" i="8"/>
  <c r="P153" i="8"/>
  <c r="BI148" i="8"/>
  <c r="BH148" i="8"/>
  <c r="BG148" i="8"/>
  <c r="BF148" i="8"/>
  <c r="T148" i="8"/>
  <c r="R148" i="8"/>
  <c r="P148" i="8"/>
  <c r="BI143" i="8"/>
  <c r="BH143" i="8"/>
  <c r="BG143" i="8"/>
  <c r="BF143" i="8"/>
  <c r="T143" i="8"/>
  <c r="R143" i="8"/>
  <c r="P143" i="8"/>
  <c r="BI138" i="8"/>
  <c r="BH138" i="8"/>
  <c r="BG138" i="8"/>
  <c r="BF138" i="8"/>
  <c r="T138" i="8"/>
  <c r="R138" i="8"/>
  <c r="P138" i="8"/>
  <c r="BI133" i="8"/>
  <c r="BH133" i="8"/>
  <c r="BG133" i="8"/>
  <c r="BF133" i="8"/>
  <c r="T133" i="8"/>
  <c r="R133" i="8"/>
  <c r="P133" i="8"/>
  <c r="BI128" i="8"/>
  <c r="BH128" i="8"/>
  <c r="BG128" i="8"/>
  <c r="BF128" i="8"/>
  <c r="T128" i="8"/>
  <c r="R128" i="8"/>
  <c r="P128" i="8"/>
  <c r="BI125" i="8"/>
  <c r="BH125" i="8"/>
  <c r="BG125" i="8"/>
  <c r="BF125" i="8"/>
  <c r="T125" i="8"/>
  <c r="R125" i="8"/>
  <c r="P125" i="8"/>
  <c r="BI120" i="8"/>
  <c r="BH120" i="8"/>
  <c r="BG120" i="8"/>
  <c r="BF120" i="8"/>
  <c r="T120" i="8"/>
  <c r="R120" i="8"/>
  <c r="P120" i="8"/>
  <c r="BI117" i="8"/>
  <c r="BH117" i="8"/>
  <c r="BG117" i="8"/>
  <c r="BF117" i="8"/>
  <c r="T117" i="8"/>
  <c r="R117" i="8"/>
  <c r="P117" i="8"/>
  <c r="BI114" i="8"/>
  <c r="BH114" i="8"/>
  <c r="BG114" i="8"/>
  <c r="BF114" i="8"/>
  <c r="T114" i="8"/>
  <c r="R114" i="8"/>
  <c r="P114" i="8"/>
  <c r="BI111" i="8"/>
  <c r="BH111" i="8"/>
  <c r="BG111" i="8"/>
  <c r="BF111" i="8"/>
  <c r="T111" i="8"/>
  <c r="R111" i="8"/>
  <c r="P111" i="8"/>
  <c r="BI108" i="8"/>
  <c r="BH108" i="8"/>
  <c r="BG108" i="8"/>
  <c r="BF108" i="8"/>
  <c r="T108" i="8"/>
  <c r="R108" i="8"/>
  <c r="P108" i="8"/>
  <c r="BI105" i="8"/>
  <c r="BH105" i="8"/>
  <c r="BG105" i="8"/>
  <c r="BF105" i="8"/>
  <c r="T105" i="8"/>
  <c r="R105" i="8"/>
  <c r="P105" i="8"/>
  <c r="BI102" i="8"/>
  <c r="BH102" i="8"/>
  <c r="BG102" i="8"/>
  <c r="BF102" i="8"/>
  <c r="T102" i="8"/>
  <c r="R102" i="8"/>
  <c r="P102" i="8"/>
  <c r="BI99" i="8"/>
  <c r="BH99" i="8"/>
  <c r="BG99" i="8"/>
  <c r="BF99" i="8"/>
  <c r="T99" i="8"/>
  <c r="R99" i="8"/>
  <c r="P99" i="8"/>
  <c r="BI96" i="8"/>
  <c r="BH96" i="8"/>
  <c r="BG96" i="8"/>
  <c r="BF96" i="8"/>
  <c r="T96" i="8"/>
  <c r="R96" i="8"/>
  <c r="P96" i="8"/>
  <c r="BI93" i="8"/>
  <c r="BH93" i="8"/>
  <c r="BG93" i="8"/>
  <c r="BF93" i="8"/>
  <c r="T93" i="8"/>
  <c r="R93" i="8"/>
  <c r="P93" i="8"/>
  <c r="BI88" i="8"/>
  <c r="BH88" i="8"/>
  <c r="BG88" i="8"/>
  <c r="BF88" i="8"/>
  <c r="T88" i="8"/>
  <c r="R88" i="8"/>
  <c r="P88" i="8"/>
  <c r="BI85" i="8"/>
  <c r="BH85" i="8"/>
  <c r="BG85" i="8"/>
  <c r="BF85" i="8"/>
  <c r="T85" i="8"/>
  <c r="R85" i="8"/>
  <c r="P85" i="8"/>
  <c r="F77" i="8"/>
  <c r="E75" i="8"/>
  <c r="F52" i="8"/>
  <c r="E50" i="8"/>
  <c r="J24" i="8"/>
  <c r="E24" i="8"/>
  <c r="J55" i="8" s="1"/>
  <c r="J23" i="8"/>
  <c r="J21" i="8"/>
  <c r="E21" i="8"/>
  <c r="J79" i="8" s="1"/>
  <c r="J20" i="8"/>
  <c r="J18" i="8"/>
  <c r="E18" i="8"/>
  <c r="F55" i="8"/>
  <c r="J17" i="8"/>
  <c r="J15" i="8"/>
  <c r="E15" i="8"/>
  <c r="F54" i="8" s="1"/>
  <c r="J14" i="8"/>
  <c r="J12" i="8"/>
  <c r="J52" i="8"/>
  <c r="E7" i="8"/>
  <c r="E73" i="8"/>
  <c r="J37" i="7"/>
  <c r="J36" i="7"/>
  <c r="AY60" i="1" s="1"/>
  <c r="J35" i="7"/>
  <c r="AX60" i="1" s="1"/>
  <c r="BI210" i="7"/>
  <c r="BH210" i="7"/>
  <c r="BG210" i="7"/>
  <c r="BF210" i="7"/>
  <c r="T210" i="7"/>
  <c r="R210" i="7"/>
  <c r="P210" i="7"/>
  <c r="BI207" i="7"/>
  <c r="BH207" i="7"/>
  <c r="BG207" i="7"/>
  <c r="BF207" i="7"/>
  <c r="T207" i="7"/>
  <c r="R207" i="7"/>
  <c r="P207" i="7"/>
  <c r="BI204" i="7"/>
  <c r="BH204" i="7"/>
  <c r="BG204" i="7"/>
  <c r="BF204" i="7"/>
  <c r="T204" i="7"/>
  <c r="R204" i="7"/>
  <c r="P204" i="7"/>
  <c r="BI199" i="7"/>
  <c r="BH199" i="7"/>
  <c r="BG199" i="7"/>
  <c r="BF199" i="7"/>
  <c r="T199" i="7"/>
  <c r="R199" i="7"/>
  <c r="P199" i="7"/>
  <c r="BI197" i="7"/>
  <c r="BH197" i="7"/>
  <c r="BG197" i="7"/>
  <c r="BF197" i="7"/>
  <c r="T197" i="7"/>
  <c r="R197" i="7"/>
  <c r="P197" i="7"/>
  <c r="BI194" i="7"/>
  <c r="BH194" i="7"/>
  <c r="BG194" i="7"/>
  <c r="BF194" i="7"/>
  <c r="T194" i="7"/>
  <c r="R194" i="7"/>
  <c r="P194" i="7"/>
  <c r="BI189" i="7"/>
  <c r="BH189" i="7"/>
  <c r="BG189" i="7"/>
  <c r="BF189" i="7"/>
  <c r="T189" i="7"/>
  <c r="R189" i="7"/>
  <c r="P189" i="7"/>
  <c r="BI186" i="7"/>
  <c r="BH186" i="7"/>
  <c r="BG186" i="7"/>
  <c r="BF186" i="7"/>
  <c r="T186" i="7"/>
  <c r="R186" i="7"/>
  <c r="P186" i="7"/>
  <c r="BI183" i="7"/>
  <c r="BH183" i="7"/>
  <c r="BG183" i="7"/>
  <c r="BF183" i="7"/>
  <c r="T183" i="7"/>
  <c r="R183" i="7"/>
  <c r="P183" i="7"/>
  <c r="BI180" i="7"/>
  <c r="BH180" i="7"/>
  <c r="BG180" i="7"/>
  <c r="BF180" i="7"/>
  <c r="T180" i="7"/>
  <c r="R180" i="7"/>
  <c r="P180" i="7"/>
  <c r="BI177" i="7"/>
  <c r="BH177" i="7"/>
  <c r="BG177" i="7"/>
  <c r="BF177" i="7"/>
  <c r="T177" i="7"/>
  <c r="R177" i="7"/>
  <c r="P177" i="7"/>
  <c r="BI174" i="7"/>
  <c r="BH174" i="7"/>
  <c r="BG174" i="7"/>
  <c r="BF174" i="7"/>
  <c r="T174" i="7"/>
  <c r="R174" i="7"/>
  <c r="P174" i="7"/>
  <c r="BI171" i="7"/>
  <c r="BH171" i="7"/>
  <c r="BG171" i="7"/>
  <c r="BF171" i="7"/>
  <c r="T171" i="7"/>
  <c r="R171" i="7"/>
  <c r="P171" i="7"/>
  <c r="BI167" i="7"/>
  <c r="BH167" i="7"/>
  <c r="BG167" i="7"/>
  <c r="BF167" i="7"/>
  <c r="T167" i="7"/>
  <c r="R167" i="7"/>
  <c r="P167" i="7"/>
  <c r="BI164" i="7"/>
  <c r="BH164" i="7"/>
  <c r="BG164" i="7"/>
  <c r="BF164" i="7"/>
  <c r="T164" i="7"/>
  <c r="R164" i="7"/>
  <c r="P164" i="7"/>
  <c r="BI161" i="7"/>
  <c r="BH161" i="7"/>
  <c r="BG161" i="7"/>
  <c r="BF161" i="7"/>
  <c r="T161" i="7"/>
  <c r="R161" i="7"/>
  <c r="P161" i="7"/>
  <c r="BI158" i="7"/>
  <c r="BH158" i="7"/>
  <c r="BG158" i="7"/>
  <c r="BF158" i="7"/>
  <c r="T158" i="7"/>
  <c r="R158" i="7"/>
  <c r="P158" i="7"/>
  <c r="BI155" i="7"/>
  <c r="BH155" i="7"/>
  <c r="BG155" i="7"/>
  <c r="BF155" i="7"/>
  <c r="T155" i="7"/>
  <c r="R155" i="7"/>
  <c r="P155" i="7"/>
  <c r="BI152" i="7"/>
  <c r="BH152" i="7"/>
  <c r="BG152" i="7"/>
  <c r="BF152" i="7"/>
  <c r="T152" i="7"/>
  <c r="R152" i="7"/>
  <c r="P152" i="7"/>
  <c r="BI149" i="7"/>
  <c r="BH149" i="7"/>
  <c r="BG149" i="7"/>
  <c r="BF149" i="7"/>
  <c r="T149" i="7"/>
  <c r="R149" i="7"/>
  <c r="P149" i="7"/>
  <c r="BI146" i="7"/>
  <c r="BH146" i="7"/>
  <c r="BG146" i="7"/>
  <c r="BF146" i="7"/>
  <c r="T146" i="7"/>
  <c r="R146" i="7"/>
  <c r="P146" i="7"/>
  <c r="BI143" i="7"/>
  <c r="BH143" i="7"/>
  <c r="BG143" i="7"/>
  <c r="BF143" i="7"/>
  <c r="T143" i="7"/>
  <c r="R143" i="7"/>
  <c r="P143" i="7"/>
  <c r="BI140" i="7"/>
  <c r="BH140" i="7"/>
  <c r="BG140" i="7"/>
  <c r="BF140" i="7"/>
  <c r="T140" i="7"/>
  <c r="R140" i="7"/>
  <c r="P140" i="7"/>
  <c r="BI137" i="7"/>
  <c r="BH137" i="7"/>
  <c r="BG137" i="7"/>
  <c r="BF137" i="7"/>
  <c r="T137" i="7"/>
  <c r="R137" i="7"/>
  <c r="P137" i="7"/>
  <c r="BI134" i="7"/>
  <c r="BH134" i="7"/>
  <c r="BG134" i="7"/>
  <c r="BF134" i="7"/>
  <c r="T134" i="7"/>
  <c r="R134" i="7"/>
  <c r="P134" i="7"/>
  <c r="BI131" i="7"/>
  <c r="BH131" i="7"/>
  <c r="BG131" i="7"/>
  <c r="BF131" i="7"/>
  <c r="T131" i="7"/>
  <c r="R131" i="7"/>
  <c r="P131" i="7"/>
  <c r="BI128" i="7"/>
  <c r="BH128" i="7"/>
  <c r="BG128" i="7"/>
  <c r="BF128" i="7"/>
  <c r="T128" i="7"/>
  <c r="R128" i="7"/>
  <c r="P128" i="7"/>
  <c r="BI125" i="7"/>
  <c r="BH125" i="7"/>
  <c r="BG125" i="7"/>
  <c r="BF125" i="7"/>
  <c r="T125" i="7"/>
  <c r="R125" i="7"/>
  <c r="P125" i="7"/>
  <c r="BI122" i="7"/>
  <c r="BH122" i="7"/>
  <c r="BG122" i="7"/>
  <c r="BF122" i="7"/>
  <c r="T122" i="7"/>
  <c r="R122" i="7"/>
  <c r="P122" i="7"/>
  <c r="BI119" i="7"/>
  <c r="BH119" i="7"/>
  <c r="BG119" i="7"/>
  <c r="BF119" i="7"/>
  <c r="T119" i="7"/>
  <c r="R119" i="7"/>
  <c r="P119" i="7"/>
  <c r="BI116" i="7"/>
  <c r="BH116" i="7"/>
  <c r="BG116" i="7"/>
  <c r="BF116" i="7"/>
  <c r="T116" i="7"/>
  <c r="R116" i="7"/>
  <c r="P116" i="7"/>
  <c r="BI113" i="7"/>
  <c r="BH113" i="7"/>
  <c r="BG113" i="7"/>
  <c r="BF113" i="7"/>
  <c r="T113" i="7"/>
  <c r="R113" i="7"/>
  <c r="P113" i="7"/>
  <c r="BI110" i="7"/>
  <c r="BH110" i="7"/>
  <c r="BG110" i="7"/>
  <c r="BF110" i="7"/>
  <c r="T110" i="7"/>
  <c r="R110" i="7"/>
  <c r="P110" i="7"/>
  <c r="BI107" i="7"/>
  <c r="BH107" i="7"/>
  <c r="BG107" i="7"/>
  <c r="BF107" i="7"/>
  <c r="T107" i="7"/>
  <c r="R107" i="7"/>
  <c r="P107" i="7"/>
  <c r="BI104" i="7"/>
  <c r="BH104" i="7"/>
  <c r="BG104" i="7"/>
  <c r="BF104" i="7"/>
  <c r="T104" i="7"/>
  <c r="R104" i="7"/>
  <c r="P104" i="7"/>
  <c r="BI101" i="7"/>
  <c r="BH101" i="7"/>
  <c r="BG101" i="7"/>
  <c r="BF101" i="7"/>
  <c r="T101" i="7"/>
  <c r="R101" i="7"/>
  <c r="P101" i="7"/>
  <c r="BI98" i="7"/>
  <c r="BH98" i="7"/>
  <c r="BG98" i="7"/>
  <c r="BF98" i="7"/>
  <c r="T98" i="7"/>
  <c r="R98" i="7"/>
  <c r="P98" i="7"/>
  <c r="BI95" i="7"/>
  <c r="BH95" i="7"/>
  <c r="BG95" i="7"/>
  <c r="BF95" i="7"/>
  <c r="T95" i="7"/>
  <c r="R95" i="7"/>
  <c r="P95" i="7"/>
  <c r="BI92" i="7"/>
  <c r="BH92" i="7"/>
  <c r="BG92" i="7"/>
  <c r="BF92" i="7"/>
  <c r="T92" i="7"/>
  <c r="R92" i="7"/>
  <c r="P92" i="7"/>
  <c r="BI89" i="7"/>
  <c r="BH89" i="7"/>
  <c r="BG89" i="7"/>
  <c r="BF89" i="7"/>
  <c r="T89" i="7"/>
  <c r="R89" i="7"/>
  <c r="P89" i="7"/>
  <c r="BI86" i="7"/>
  <c r="BH86" i="7"/>
  <c r="BG86" i="7"/>
  <c r="BF86" i="7"/>
  <c r="T86" i="7"/>
  <c r="R86" i="7"/>
  <c r="P86" i="7"/>
  <c r="BI83" i="7"/>
  <c r="BH83" i="7"/>
  <c r="BG83" i="7"/>
  <c r="BF83" i="7"/>
  <c r="T83" i="7"/>
  <c r="R83" i="7"/>
  <c r="P83" i="7"/>
  <c r="F75" i="7"/>
  <c r="E73" i="7"/>
  <c r="F52" i="7"/>
  <c r="E50" i="7"/>
  <c r="J24" i="7"/>
  <c r="E24" i="7"/>
  <c r="J78" i="7"/>
  <c r="J23" i="7"/>
  <c r="J21" i="7"/>
  <c r="E21" i="7"/>
  <c r="J77" i="7" s="1"/>
  <c r="J20" i="7"/>
  <c r="J18" i="7"/>
  <c r="E18" i="7"/>
  <c r="F78" i="7" s="1"/>
  <c r="J17" i="7"/>
  <c r="J15" i="7"/>
  <c r="E15" i="7"/>
  <c r="F77" i="7" s="1"/>
  <c r="J14" i="7"/>
  <c r="J12" i="7"/>
  <c r="J75" i="7" s="1"/>
  <c r="E7" i="7"/>
  <c r="E48" i="7" s="1"/>
  <c r="J37" i="6"/>
  <c r="J36" i="6"/>
  <c r="AY59" i="1" s="1"/>
  <c r="J35" i="6"/>
  <c r="AX59" i="1"/>
  <c r="BI209" i="6"/>
  <c r="BH209" i="6"/>
  <c r="BG209" i="6"/>
  <c r="BF209" i="6"/>
  <c r="T209" i="6"/>
  <c r="R209" i="6"/>
  <c r="P209" i="6"/>
  <c r="BI206" i="6"/>
  <c r="BH206" i="6"/>
  <c r="BG206" i="6"/>
  <c r="BF206" i="6"/>
  <c r="T206" i="6"/>
  <c r="R206" i="6"/>
  <c r="P206" i="6"/>
  <c r="BI203" i="6"/>
  <c r="BH203" i="6"/>
  <c r="BG203" i="6"/>
  <c r="BF203" i="6"/>
  <c r="T203" i="6"/>
  <c r="R203" i="6"/>
  <c r="P203" i="6"/>
  <c r="BI200" i="6"/>
  <c r="BH200" i="6"/>
  <c r="BG200" i="6"/>
  <c r="BF200" i="6"/>
  <c r="T200" i="6"/>
  <c r="R200" i="6"/>
  <c r="P200" i="6"/>
  <c r="BI197" i="6"/>
  <c r="BH197" i="6"/>
  <c r="BG197" i="6"/>
  <c r="BF197" i="6"/>
  <c r="T197" i="6"/>
  <c r="R197" i="6"/>
  <c r="P197" i="6"/>
  <c r="BI194" i="6"/>
  <c r="BH194" i="6"/>
  <c r="BG194" i="6"/>
  <c r="BF194" i="6"/>
  <c r="T194" i="6"/>
  <c r="R194" i="6"/>
  <c r="P194" i="6"/>
  <c r="BI191" i="6"/>
  <c r="BH191" i="6"/>
  <c r="BG191" i="6"/>
  <c r="BF191" i="6"/>
  <c r="T191" i="6"/>
  <c r="R191" i="6"/>
  <c r="P191" i="6"/>
  <c r="BI188" i="6"/>
  <c r="BH188" i="6"/>
  <c r="BG188" i="6"/>
  <c r="BF188" i="6"/>
  <c r="T188" i="6"/>
  <c r="R188" i="6"/>
  <c r="P188" i="6"/>
  <c r="BI185" i="6"/>
  <c r="BH185" i="6"/>
  <c r="BG185" i="6"/>
  <c r="BF185" i="6"/>
  <c r="T185" i="6"/>
  <c r="R185" i="6"/>
  <c r="P185" i="6"/>
  <c r="BI182" i="6"/>
  <c r="BH182" i="6"/>
  <c r="BG182" i="6"/>
  <c r="BF182" i="6"/>
  <c r="T182" i="6"/>
  <c r="R182" i="6"/>
  <c r="P182" i="6"/>
  <c r="BI179" i="6"/>
  <c r="BH179" i="6"/>
  <c r="BG179" i="6"/>
  <c r="BF179" i="6"/>
  <c r="T179" i="6"/>
  <c r="R179" i="6"/>
  <c r="P179" i="6"/>
  <c r="BI176" i="6"/>
  <c r="BH176" i="6"/>
  <c r="BG176" i="6"/>
  <c r="BF176" i="6"/>
  <c r="T176" i="6"/>
  <c r="R176" i="6"/>
  <c r="P176" i="6"/>
  <c r="BI173" i="6"/>
  <c r="BH173" i="6"/>
  <c r="BG173" i="6"/>
  <c r="BF173" i="6"/>
  <c r="T173" i="6"/>
  <c r="R173" i="6"/>
  <c r="P173" i="6"/>
  <c r="BI170" i="6"/>
  <c r="BH170" i="6"/>
  <c r="BG170" i="6"/>
  <c r="BF170" i="6"/>
  <c r="T170" i="6"/>
  <c r="R170" i="6"/>
  <c r="P170" i="6"/>
  <c r="BI167" i="6"/>
  <c r="BH167" i="6"/>
  <c r="BG167" i="6"/>
  <c r="BF167" i="6"/>
  <c r="T167" i="6"/>
  <c r="R167" i="6"/>
  <c r="P167" i="6"/>
  <c r="BI164" i="6"/>
  <c r="BH164" i="6"/>
  <c r="BG164" i="6"/>
  <c r="BF164" i="6"/>
  <c r="T164" i="6"/>
  <c r="R164" i="6"/>
  <c r="P164" i="6"/>
  <c r="BI160" i="6"/>
  <c r="BH160" i="6"/>
  <c r="BG160" i="6"/>
  <c r="BF160" i="6"/>
  <c r="T160" i="6"/>
  <c r="R160" i="6"/>
  <c r="P160" i="6"/>
  <c r="BI157" i="6"/>
  <c r="BH157" i="6"/>
  <c r="BG157" i="6"/>
  <c r="BF157" i="6"/>
  <c r="T157" i="6"/>
  <c r="R157" i="6"/>
  <c r="P157" i="6"/>
  <c r="BI154" i="6"/>
  <c r="BH154" i="6"/>
  <c r="BG154" i="6"/>
  <c r="BF154" i="6"/>
  <c r="T154" i="6"/>
  <c r="R154" i="6"/>
  <c r="P154" i="6"/>
  <c r="BI151" i="6"/>
  <c r="BH151" i="6"/>
  <c r="BG151" i="6"/>
  <c r="BF151" i="6"/>
  <c r="T151" i="6"/>
  <c r="R151" i="6"/>
  <c r="P151" i="6"/>
  <c r="BI148" i="6"/>
  <c r="BH148" i="6"/>
  <c r="BG148" i="6"/>
  <c r="BF148" i="6"/>
  <c r="T148" i="6"/>
  <c r="R148" i="6"/>
  <c r="P148" i="6"/>
  <c r="BI145" i="6"/>
  <c r="BH145" i="6"/>
  <c r="BG145" i="6"/>
  <c r="BF145" i="6"/>
  <c r="T145" i="6"/>
  <c r="R145" i="6"/>
  <c r="P145" i="6"/>
  <c r="BI142" i="6"/>
  <c r="BH142" i="6"/>
  <c r="BG142" i="6"/>
  <c r="BF142" i="6"/>
  <c r="T142" i="6"/>
  <c r="R142" i="6"/>
  <c r="P142" i="6"/>
  <c r="BI139" i="6"/>
  <c r="BH139" i="6"/>
  <c r="BG139" i="6"/>
  <c r="BF139" i="6"/>
  <c r="T139" i="6"/>
  <c r="R139" i="6"/>
  <c r="P139" i="6"/>
  <c r="BI136" i="6"/>
  <c r="BH136" i="6"/>
  <c r="BG136" i="6"/>
  <c r="BF136" i="6"/>
  <c r="T136" i="6"/>
  <c r="R136" i="6"/>
  <c r="P136" i="6"/>
  <c r="BI133" i="6"/>
  <c r="BH133" i="6"/>
  <c r="BG133" i="6"/>
  <c r="BF133" i="6"/>
  <c r="T133" i="6"/>
  <c r="R133" i="6"/>
  <c r="P133" i="6"/>
  <c r="BI130" i="6"/>
  <c r="BH130" i="6"/>
  <c r="BG130" i="6"/>
  <c r="BF130" i="6"/>
  <c r="T130" i="6"/>
  <c r="R130" i="6"/>
  <c r="P130" i="6"/>
  <c r="BI127" i="6"/>
  <c r="BH127" i="6"/>
  <c r="BG127" i="6"/>
  <c r="BF127" i="6"/>
  <c r="T127" i="6"/>
  <c r="R127" i="6"/>
  <c r="P127" i="6"/>
  <c r="BI124" i="6"/>
  <c r="BH124" i="6"/>
  <c r="BG124" i="6"/>
  <c r="BF124" i="6"/>
  <c r="T124" i="6"/>
  <c r="R124" i="6"/>
  <c r="P124" i="6"/>
  <c r="BI121" i="6"/>
  <c r="BH121" i="6"/>
  <c r="BG121" i="6"/>
  <c r="BF121" i="6"/>
  <c r="T121" i="6"/>
  <c r="R121" i="6"/>
  <c r="P121" i="6"/>
  <c r="BI118" i="6"/>
  <c r="BH118" i="6"/>
  <c r="BG118" i="6"/>
  <c r="BF118" i="6"/>
  <c r="T118" i="6"/>
  <c r="R118" i="6"/>
  <c r="P118" i="6"/>
  <c r="BI115" i="6"/>
  <c r="BH115" i="6"/>
  <c r="BG115" i="6"/>
  <c r="BF115" i="6"/>
  <c r="T115" i="6"/>
  <c r="R115" i="6"/>
  <c r="P115" i="6"/>
  <c r="BI112" i="6"/>
  <c r="BH112" i="6"/>
  <c r="BG112" i="6"/>
  <c r="BF112" i="6"/>
  <c r="T112" i="6"/>
  <c r="R112" i="6"/>
  <c r="P112" i="6"/>
  <c r="BI109" i="6"/>
  <c r="BH109" i="6"/>
  <c r="BG109" i="6"/>
  <c r="BF109" i="6"/>
  <c r="T109" i="6"/>
  <c r="R109" i="6"/>
  <c r="P109" i="6"/>
  <c r="BI106" i="6"/>
  <c r="BH106" i="6"/>
  <c r="BG106" i="6"/>
  <c r="BF106" i="6"/>
  <c r="T106" i="6"/>
  <c r="R106" i="6"/>
  <c r="P106" i="6"/>
  <c r="BI103" i="6"/>
  <c r="BH103" i="6"/>
  <c r="BG103" i="6"/>
  <c r="BF103" i="6"/>
  <c r="T103" i="6"/>
  <c r="R103" i="6"/>
  <c r="P103" i="6"/>
  <c r="BI100" i="6"/>
  <c r="BH100" i="6"/>
  <c r="BG100" i="6"/>
  <c r="BF100" i="6"/>
  <c r="T100" i="6"/>
  <c r="R100" i="6"/>
  <c r="P100" i="6"/>
  <c r="BI97" i="6"/>
  <c r="BH97" i="6"/>
  <c r="BG97" i="6"/>
  <c r="BF97" i="6"/>
  <c r="T97" i="6"/>
  <c r="R97" i="6"/>
  <c r="P97" i="6"/>
  <c r="BI94" i="6"/>
  <c r="BH94" i="6"/>
  <c r="BG94" i="6"/>
  <c r="BF94" i="6"/>
  <c r="T94" i="6"/>
  <c r="R94" i="6"/>
  <c r="P94" i="6"/>
  <c r="BI89" i="6"/>
  <c r="BH89" i="6"/>
  <c r="BG89" i="6"/>
  <c r="BF89" i="6"/>
  <c r="T89" i="6"/>
  <c r="R89" i="6"/>
  <c r="P89" i="6"/>
  <c r="BI86" i="6"/>
  <c r="BH86" i="6"/>
  <c r="BG86" i="6"/>
  <c r="BF86" i="6"/>
  <c r="T86" i="6"/>
  <c r="R86" i="6"/>
  <c r="P86" i="6"/>
  <c r="BI83" i="6"/>
  <c r="BH83" i="6"/>
  <c r="BG83" i="6"/>
  <c r="BF83" i="6"/>
  <c r="T83" i="6"/>
  <c r="R83" i="6"/>
  <c r="P83" i="6"/>
  <c r="F75" i="6"/>
  <c r="E73" i="6"/>
  <c r="F52" i="6"/>
  <c r="E50" i="6"/>
  <c r="J24" i="6"/>
  <c r="E24" i="6"/>
  <c r="J78" i="6"/>
  <c r="J23" i="6"/>
  <c r="J21" i="6"/>
  <c r="E21" i="6"/>
  <c r="J54" i="6"/>
  <c r="J20" i="6"/>
  <c r="J18" i="6"/>
  <c r="E18" i="6"/>
  <c r="F78" i="6" s="1"/>
  <c r="J17" i="6"/>
  <c r="J15" i="6"/>
  <c r="E15" i="6"/>
  <c r="F54" i="6" s="1"/>
  <c r="J14" i="6"/>
  <c r="J12" i="6"/>
  <c r="J52" i="6" s="1"/>
  <c r="E7" i="6"/>
  <c r="E71" i="6"/>
  <c r="J37" i="5"/>
  <c r="J36" i="5"/>
  <c r="AY58" i="1"/>
  <c r="J35" i="5"/>
  <c r="AX58" i="1"/>
  <c r="BI134" i="5"/>
  <c r="BH134" i="5"/>
  <c r="BG134" i="5"/>
  <c r="BF134" i="5"/>
  <c r="T134" i="5"/>
  <c r="R134" i="5"/>
  <c r="P134" i="5"/>
  <c r="BI132" i="5"/>
  <c r="BH132" i="5"/>
  <c r="BG132" i="5"/>
  <c r="BF132" i="5"/>
  <c r="T132" i="5"/>
  <c r="R132" i="5"/>
  <c r="P132" i="5"/>
  <c r="BI130" i="5"/>
  <c r="BH130" i="5"/>
  <c r="BG130" i="5"/>
  <c r="BF130" i="5"/>
  <c r="T130" i="5"/>
  <c r="R130" i="5"/>
  <c r="P130" i="5"/>
  <c r="BI128" i="5"/>
  <c r="BH128" i="5"/>
  <c r="BG128" i="5"/>
  <c r="BF128" i="5"/>
  <c r="T128" i="5"/>
  <c r="R128" i="5"/>
  <c r="P128" i="5"/>
  <c r="BI126" i="5"/>
  <c r="BH126" i="5"/>
  <c r="BG126" i="5"/>
  <c r="BF126" i="5"/>
  <c r="T126" i="5"/>
  <c r="R126" i="5"/>
  <c r="P126" i="5"/>
  <c r="BI124" i="5"/>
  <c r="BH124" i="5"/>
  <c r="BG124" i="5"/>
  <c r="BF124" i="5"/>
  <c r="T124" i="5"/>
  <c r="R124" i="5"/>
  <c r="P124" i="5"/>
  <c r="BI122" i="5"/>
  <c r="BH122" i="5"/>
  <c r="BG122" i="5"/>
  <c r="BF122" i="5"/>
  <c r="T122" i="5"/>
  <c r="R122" i="5"/>
  <c r="P122" i="5"/>
  <c r="BI119" i="5"/>
  <c r="BH119" i="5"/>
  <c r="BG119" i="5"/>
  <c r="BF119" i="5"/>
  <c r="T119" i="5"/>
  <c r="R119" i="5"/>
  <c r="P119" i="5"/>
  <c r="BI117" i="5"/>
  <c r="BH117" i="5"/>
  <c r="BG117" i="5"/>
  <c r="BF117" i="5"/>
  <c r="T117" i="5"/>
  <c r="R117" i="5"/>
  <c r="P117" i="5"/>
  <c r="BI115" i="5"/>
  <c r="BH115" i="5"/>
  <c r="BG115" i="5"/>
  <c r="BF115" i="5"/>
  <c r="T115" i="5"/>
  <c r="R115" i="5"/>
  <c r="P115" i="5"/>
  <c r="BI113" i="5"/>
  <c r="BH113" i="5"/>
  <c r="BG113" i="5"/>
  <c r="BF113" i="5"/>
  <c r="T113" i="5"/>
  <c r="R113" i="5"/>
  <c r="P113" i="5"/>
  <c r="BI111" i="5"/>
  <c r="BH111" i="5"/>
  <c r="BG111" i="5"/>
  <c r="BF111" i="5"/>
  <c r="T111" i="5"/>
  <c r="R111" i="5"/>
  <c r="P111" i="5"/>
  <c r="BI109" i="5"/>
  <c r="BH109" i="5"/>
  <c r="BG109" i="5"/>
  <c r="BF109" i="5"/>
  <c r="T109" i="5"/>
  <c r="R109" i="5"/>
  <c r="P109" i="5"/>
  <c r="BI107" i="5"/>
  <c r="BH107" i="5"/>
  <c r="BG107" i="5"/>
  <c r="BF107" i="5"/>
  <c r="T107" i="5"/>
  <c r="R107" i="5"/>
  <c r="P107" i="5"/>
  <c r="BI105" i="5"/>
  <c r="BH105" i="5"/>
  <c r="BG105" i="5"/>
  <c r="BF105" i="5"/>
  <c r="T105" i="5"/>
  <c r="R105" i="5"/>
  <c r="P105" i="5"/>
  <c r="BI103" i="5"/>
  <c r="BH103" i="5"/>
  <c r="BG103" i="5"/>
  <c r="BF103" i="5"/>
  <c r="T103" i="5"/>
  <c r="R103" i="5"/>
  <c r="P103" i="5"/>
  <c r="BI101" i="5"/>
  <c r="BH101" i="5"/>
  <c r="BG101" i="5"/>
  <c r="BF101" i="5"/>
  <c r="T101" i="5"/>
  <c r="R101" i="5"/>
  <c r="P101" i="5"/>
  <c r="BI99" i="5"/>
  <c r="BH99" i="5"/>
  <c r="BG99" i="5"/>
  <c r="BF99" i="5"/>
  <c r="T99" i="5"/>
  <c r="R99" i="5"/>
  <c r="P99" i="5"/>
  <c r="BI97" i="5"/>
  <c r="BH97" i="5"/>
  <c r="BG97" i="5"/>
  <c r="BF97" i="5"/>
  <c r="T97" i="5"/>
  <c r="R97" i="5"/>
  <c r="P97" i="5"/>
  <c r="BI95" i="5"/>
  <c r="BH95" i="5"/>
  <c r="BG95" i="5"/>
  <c r="BF95" i="5"/>
  <c r="T95" i="5"/>
  <c r="R95" i="5"/>
  <c r="P95" i="5"/>
  <c r="BI93" i="5"/>
  <c r="BH93" i="5"/>
  <c r="BG93" i="5"/>
  <c r="BF93" i="5"/>
  <c r="T93" i="5"/>
  <c r="R93" i="5"/>
  <c r="P93" i="5"/>
  <c r="BI91" i="5"/>
  <c r="BH91" i="5"/>
  <c r="BG91" i="5"/>
  <c r="BF91" i="5"/>
  <c r="T91" i="5"/>
  <c r="R91" i="5"/>
  <c r="P91" i="5"/>
  <c r="BI89" i="5"/>
  <c r="BH89" i="5"/>
  <c r="BG89" i="5"/>
  <c r="BF89" i="5"/>
  <c r="T89" i="5"/>
  <c r="R89" i="5"/>
  <c r="P89" i="5"/>
  <c r="BI87" i="5"/>
  <c r="BH87" i="5"/>
  <c r="BG87" i="5"/>
  <c r="BF87" i="5"/>
  <c r="T87" i="5"/>
  <c r="R87" i="5"/>
  <c r="P87" i="5"/>
  <c r="BI85" i="5"/>
  <c r="BH85" i="5"/>
  <c r="BG85" i="5"/>
  <c r="BF85" i="5"/>
  <c r="T85" i="5"/>
  <c r="R85" i="5"/>
  <c r="P85" i="5"/>
  <c r="BI83" i="5"/>
  <c r="BH83" i="5"/>
  <c r="BG83" i="5"/>
  <c r="BF83" i="5"/>
  <c r="T83" i="5"/>
  <c r="R83" i="5"/>
  <c r="P83" i="5"/>
  <c r="F75" i="5"/>
  <c r="E73" i="5"/>
  <c r="F52" i="5"/>
  <c r="E50" i="5"/>
  <c r="J24" i="5"/>
  <c r="E24" i="5"/>
  <c r="J55" i="5" s="1"/>
  <c r="J23" i="5"/>
  <c r="J21" i="5"/>
  <c r="E21" i="5"/>
  <c r="J77" i="5"/>
  <c r="J20" i="5"/>
  <c r="J18" i="5"/>
  <c r="E18" i="5"/>
  <c r="F55" i="5" s="1"/>
  <c r="J17" i="5"/>
  <c r="J15" i="5"/>
  <c r="E15" i="5"/>
  <c r="F54" i="5" s="1"/>
  <c r="J14" i="5"/>
  <c r="J12" i="5"/>
  <c r="J75" i="5" s="1"/>
  <c r="E7" i="5"/>
  <c r="E71" i="5"/>
  <c r="J37" i="4"/>
  <c r="J36" i="4"/>
  <c r="AY57" i="1"/>
  <c r="J35" i="4"/>
  <c r="AX57" i="1" s="1"/>
  <c r="BI210" i="4"/>
  <c r="BH210" i="4"/>
  <c r="BG210" i="4"/>
  <c r="BF210" i="4"/>
  <c r="T210" i="4"/>
  <c r="R210" i="4"/>
  <c r="P210" i="4"/>
  <c r="BI207" i="4"/>
  <c r="BH207" i="4"/>
  <c r="BG207" i="4"/>
  <c r="BF207" i="4"/>
  <c r="T207" i="4"/>
  <c r="R207" i="4"/>
  <c r="P207" i="4"/>
  <c r="BI204" i="4"/>
  <c r="BH204" i="4"/>
  <c r="BG204" i="4"/>
  <c r="BF204" i="4"/>
  <c r="T204" i="4"/>
  <c r="R204" i="4"/>
  <c r="P204" i="4"/>
  <c r="BI202" i="4"/>
  <c r="BH202" i="4"/>
  <c r="BG202" i="4"/>
  <c r="BF202" i="4"/>
  <c r="T202" i="4"/>
  <c r="R202" i="4"/>
  <c r="P202" i="4"/>
  <c r="BI200" i="4"/>
  <c r="BH200" i="4"/>
  <c r="BG200" i="4"/>
  <c r="BF200" i="4"/>
  <c r="T200" i="4"/>
  <c r="R200" i="4"/>
  <c r="P200" i="4"/>
  <c r="BI198" i="4"/>
  <c r="BH198" i="4"/>
  <c r="BG198" i="4"/>
  <c r="BF198" i="4"/>
  <c r="T198" i="4"/>
  <c r="R198" i="4"/>
  <c r="P198" i="4"/>
  <c r="BI196" i="4"/>
  <c r="BH196" i="4"/>
  <c r="BG196" i="4"/>
  <c r="BF196" i="4"/>
  <c r="T196" i="4"/>
  <c r="R196" i="4"/>
  <c r="P196" i="4"/>
  <c r="BI194" i="4"/>
  <c r="BH194" i="4"/>
  <c r="BG194" i="4"/>
  <c r="BF194" i="4"/>
  <c r="T194" i="4"/>
  <c r="R194" i="4"/>
  <c r="P194" i="4"/>
  <c r="BI191" i="4"/>
  <c r="BH191" i="4"/>
  <c r="BG191" i="4"/>
  <c r="BF191" i="4"/>
  <c r="T191" i="4"/>
  <c r="R191" i="4"/>
  <c r="P191" i="4"/>
  <c r="BI188" i="4"/>
  <c r="BH188" i="4"/>
  <c r="BG188" i="4"/>
  <c r="BF188" i="4"/>
  <c r="T188" i="4"/>
  <c r="R188" i="4"/>
  <c r="P188" i="4"/>
  <c r="BI185" i="4"/>
  <c r="BH185" i="4"/>
  <c r="BG185" i="4"/>
  <c r="BF185" i="4"/>
  <c r="T185" i="4"/>
  <c r="R185" i="4"/>
  <c r="P185" i="4"/>
  <c r="BI182" i="4"/>
  <c r="BH182" i="4"/>
  <c r="BG182" i="4"/>
  <c r="BF182" i="4"/>
  <c r="T182" i="4"/>
  <c r="R182" i="4"/>
  <c r="P182" i="4"/>
  <c r="BI179" i="4"/>
  <c r="BH179" i="4"/>
  <c r="BG179" i="4"/>
  <c r="BF179" i="4"/>
  <c r="T179" i="4"/>
  <c r="R179" i="4"/>
  <c r="P179" i="4"/>
  <c r="BI176" i="4"/>
  <c r="BH176" i="4"/>
  <c r="BG176" i="4"/>
  <c r="BF176" i="4"/>
  <c r="T176" i="4"/>
  <c r="R176" i="4"/>
  <c r="P176" i="4"/>
  <c r="BI173" i="4"/>
  <c r="BH173" i="4"/>
  <c r="BG173" i="4"/>
  <c r="BF173" i="4"/>
  <c r="T173" i="4"/>
  <c r="R173" i="4"/>
  <c r="P173" i="4"/>
  <c r="BI170" i="4"/>
  <c r="BH170" i="4"/>
  <c r="BG170" i="4"/>
  <c r="BF170" i="4"/>
  <c r="T170" i="4"/>
  <c r="R170" i="4"/>
  <c r="P170" i="4"/>
  <c r="BI167" i="4"/>
  <c r="BH167" i="4"/>
  <c r="BG167" i="4"/>
  <c r="BF167" i="4"/>
  <c r="T167" i="4"/>
  <c r="R167" i="4"/>
  <c r="P167" i="4"/>
  <c r="BI164" i="4"/>
  <c r="BH164" i="4"/>
  <c r="BG164" i="4"/>
  <c r="BF164" i="4"/>
  <c r="T164" i="4"/>
  <c r="R164" i="4"/>
  <c r="P164" i="4"/>
  <c r="BI161" i="4"/>
  <c r="BH161" i="4"/>
  <c r="BG161" i="4"/>
  <c r="BF161" i="4"/>
  <c r="T161" i="4"/>
  <c r="R161" i="4"/>
  <c r="P161" i="4"/>
  <c r="BI158" i="4"/>
  <c r="BH158" i="4"/>
  <c r="BG158" i="4"/>
  <c r="BF158" i="4"/>
  <c r="T158" i="4"/>
  <c r="R158" i="4"/>
  <c r="P158" i="4"/>
  <c r="BI155" i="4"/>
  <c r="BH155" i="4"/>
  <c r="BG155" i="4"/>
  <c r="BF155" i="4"/>
  <c r="T155" i="4"/>
  <c r="R155" i="4"/>
  <c r="P155" i="4"/>
  <c r="BI152" i="4"/>
  <c r="BH152" i="4"/>
  <c r="BG152" i="4"/>
  <c r="BF152" i="4"/>
  <c r="T152" i="4"/>
  <c r="R152" i="4"/>
  <c r="P152" i="4"/>
  <c r="BI149" i="4"/>
  <c r="BH149" i="4"/>
  <c r="BG149" i="4"/>
  <c r="BF149" i="4"/>
  <c r="T149" i="4"/>
  <c r="R149" i="4"/>
  <c r="P149" i="4"/>
  <c r="BI146" i="4"/>
  <c r="BH146" i="4"/>
  <c r="BG146" i="4"/>
  <c r="BF146" i="4"/>
  <c r="T146" i="4"/>
  <c r="R146" i="4"/>
  <c r="P146" i="4"/>
  <c r="BI143" i="4"/>
  <c r="BH143" i="4"/>
  <c r="BG143" i="4"/>
  <c r="BF143" i="4"/>
  <c r="T143" i="4"/>
  <c r="R143" i="4"/>
  <c r="P143" i="4"/>
  <c r="BI140" i="4"/>
  <c r="BH140" i="4"/>
  <c r="BG140" i="4"/>
  <c r="BF140" i="4"/>
  <c r="T140" i="4"/>
  <c r="R140" i="4"/>
  <c r="P140" i="4"/>
  <c r="BI137" i="4"/>
  <c r="BH137" i="4"/>
  <c r="BG137" i="4"/>
  <c r="BF137" i="4"/>
  <c r="T137" i="4"/>
  <c r="R137" i="4"/>
  <c r="P137" i="4"/>
  <c r="BI134" i="4"/>
  <c r="BH134" i="4"/>
  <c r="BG134" i="4"/>
  <c r="BF134" i="4"/>
  <c r="T134" i="4"/>
  <c r="R134" i="4"/>
  <c r="P134" i="4"/>
  <c r="BI131" i="4"/>
  <c r="BH131" i="4"/>
  <c r="BG131" i="4"/>
  <c r="BF131" i="4"/>
  <c r="T131" i="4"/>
  <c r="R131" i="4"/>
  <c r="P131" i="4"/>
  <c r="BI128" i="4"/>
  <c r="BH128" i="4"/>
  <c r="BG128" i="4"/>
  <c r="BF128" i="4"/>
  <c r="T128" i="4"/>
  <c r="R128" i="4"/>
  <c r="P128" i="4"/>
  <c r="BI125" i="4"/>
  <c r="BH125" i="4"/>
  <c r="BG125" i="4"/>
  <c r="BF125" i="4"/>
  <c r="T125" i="4"/>
  <c r="R125" i="4"/>
  <c r="P125" i="4"/>
  <c r="BI122" i="4"/>
  <c r="BH122" i="4"/>
  <c r="BG122" i="4"/>
  <c r="BF122" i="4"/>
  <c r="T122" i="4"/>
  <c r="R122" i="4"/>
  <c r="P122" i="4"/>
  <c r="BI119" i="4"/>
  <c r="BH119" i="4"/>
  <c r="BG119" i="4"/>
  <c r="BF119" i="4"/>
  <c r="T119" i="4"/>
  <c r="R119" i="4"/>
  <c r="P119" i="4"/>
  <c r="BI116" i="4"/>
  <c r="BH116" i="4"/>
  <c r="BG116" i="4"/>
  <c r="BF116" i="4"/>
  <c r="T116" i="4"/>
  <c r="R116" i="4"/>
  <c r="P116" i="4"/>
  <c r="BI113" i="4"/>
  <c r="BH113" i="4"/>
  <c r="BG113" i="4"/>
  <c r="BF113" i="4"/>
  <c r="T113" i="4"/>
  <c r="R113" i="4"/>
  <c r="P113" i="4"/>
  <c r="BI110" i="4"/>
  <c r="BH110" i="4"/>
  <c r="BG110" i="4"/>
  <c r="BF110" i="4"/>
  <c r="T110" i="4"/>
  <c r="R110" i="4"/>
  <c r="P110" i="4"/>
  <c r="BI107" i="4"/>
  <c r="BH107" i="4"/>
  <c r="BG107" i="4"/>
  <c r="BF107" i="4"/>
  <c r="T107" i="4"/>
  <c r="R107" i="4"/>
  <c r="P107" i="4"/>
  <c r="BI104" i="4"/>
  <c r="BH104" i="4"/>
  <c r="BG104" i="4"/>
  <c r="BF104" i="4"/>
  <c r="T104" i="4"/>
  <c r="R104" i="4"/>
  <c r="P104" i="4"/>
  <c r="BI101" i="4"/>
  <c r="BH101" i="4"/>
  <c r="BG101" i="4"/>
  <c r="BF101" i="4"/>
  <c r="T101" i="4"/>
  <c r="R101" i="4"/>
  <c r="P101" i="4"/>
  <c r="BI98" i="4"/>
  <c r="BH98" i="4"/>
  <c r="BG98" i="4"/>
  <c r="BF98" i="4"/>
  <c r="T98" i="4"/>
  <c r="R98" i="4"/>
  <c r="P98" i="4"/>
  <c r="BI95" i="4"/>
  <c r="BH95" i="4"/>
  <c r="BG95" i="4"/>
  <c r="BF95" i="4"/>
  <c r="T95" i="4"/>
  <c r="R95" i="4"/>
  <c r="P95" i="4"/>
  <c r="BI92" i="4"/>
  <c r="BH92" i="4"/>
  <c r="BG92" i="4"/>
  <c r="BF92" i="4"/>
  <c r="T92" i="4"/>
  <c r="R92" i="4"/>
  <c r="P92" i="4"/>
  <c r="BI89" i="4"/>
  <c r="BH89" i="4"/>
  <c r="BG89" i="4"/>
  <c r="BF89" i="4"/>
  <c r="T89" i="4"/>
  <c r="R89" i="4"/>
  <c r="P89" i="4"/>
  <c r="BI86" i="4"/>
  <c r="BH86" i="4"/>
  <c r="BG86" i="4"/>
  <c r="BF86" i="4"/>
  <c r="T86" i="4"/>
  <c r="R86" i="4"/>
  <c r="P86" i="4"/>
  <c r="BI83" i="4"/>
  <c r="BH83" i="4"/>
  <c r="BG83" i="4"/>
  <c r="BF83" i="4"/>
  <c r="T83" i="4"/>
  <c r="R83" i="4"/>
  <c r="P83" i="4"/>
  <c r="BI80" i="4"/>
  <c r="BH80" i="4"/>
  <c r="BG80" i="4"/>
  <c r="BF80" i="4"/>
  <c r="T80" i="4"/>
  <c r="R80" i="4"/>
  <c r="P80" i="4"/>
  <c r="F73" i="4"/>
  <c r="E71" i="4"/>
  <c r="F52" i="4"/>
  <c r="E50" i="4"/>
  <c r="J24" i="4"/>
  <c r="E24" i="4"/>
  <c r="J55" i="4" s="1"/>
  <c r="J23" i="4"/>
  <c r="J21" i="4"/>
  <c r="E21" i="4"/>
  <c r="J75" i="4"/>
  <c r="J20" i="4"/>
  <c r="J18" i="4"/>
  <c r="E18" i="4"/>
  <c r="F55" i="4"/>
  <c r="J17" i="4"/>
  <c r="J15" i="4"/>
  <c r="E15" i="4"/>
  <c r="F54" i="4" s="1"/>
  <c r="J14" i="4"/>
  <c r="J12" i="4"/>
  <c r="J73" i="4" s="1"/>
  <c r="E7" i="4"/>
  <c r="E69" i="4" s="1"/>
  <c r="J174" i="3"/>
  <c r="J61" i="3" s="1"/>
  <c r="J37" i="3"/>
  <c r="J36" i="3"/>
  <c r="AY56" i="1"/>
  <c r="J35" i="3"/>
  <c r="AX56" i="1"/>
  <c r="BI171" i="3"/>
  <c r="BH171" i="3"/>
  <c r="BG171" i="3"/>
  <c r="BF171" i="3"/>
  <c r="T171" i="3"/>
  <c r="R171" i="3"/>
  <c r="P171" i="3"/>
  <c r="BI168" i="3"/>
  <c r="BH168" i="3"/>
  <c r="BG168" i="3"/>
  <c r="BF168" i="3"/>
  <c r="T168" i="3"/>
  <c r="R168" i="3"/>
  <c r="P168" i="3"/>
  <c r="BI165" i="3"/>
  <c r="BH165" i="3"/>
  <c r="BG165" i="3"/>
  <c r="BF165" i="3"/>
  <c r="T165" i="3"/>
  <c r="R165" i="3"/>
  <c r="P165" i="3"/>
  <c r="BI162" i="3"/>
  <c r="BH162" i="3"/>
  <c r="BG162" i="3"/>
  <c r="BF162" i="3"/>
  <c r="T162" i="3"/>
  <c r="R162" i="3"/>
  <c r="P162" i="3"/>
  <c r="BI159" i="3"/>
  <c r="BH159" i="3"/>
  <c r="BG159" i="3"/>
  <c r="BF159" i="3"/>
  <c r="T159" i="3"/>
  <c r="R159" i="3"/>
  <c r="P159" i="3"/>
  <c r="BI156" i="3"/>
  <c r="BH156" i="3"/>
  <c r="BG156" i="3"/>
  <c r="BF156" i="3"/>
  <c r="T156" i="3"/>
  <c r="R156" i="3"/>
  <c r="P156" i="3"/>
  <c r="BI153" i="3"/>
  <c r="BH153" i="3"/>
  <c r="BG153" i="3"/>
  <c r="BF153" i="3"/>
  <c r="T153" i="3"/>
  <c r="R153" i="3"/>
  <c r="P153" i="3"/>
  <c r="BI150" i="3"/>
  <c r="BH150" i="3"/>
  <c r="BG150" i="3"/>
  <c r="BF150" i="3"/>
  <c r="T150" i="3"/>
  <c r="R150" i="3"/>
  <c r="P150" i="3"/>
  <c r="BI147" i="3"/>
  <c r="BH147" i="3"/>
  <c r="BG147" i="3"/>
  <c r="BF147" i="3"/>
  <c r="T147" i="3"/>
  <c r="R147" i="3"/>
  <c r="P147" i="3"/>
  <c r="BI144" i="3"/>
  <c r="BH144" i="3"/>
  <c r="BG144" i="3"/>
  <c r="BF144" i="3"/>
  <c r="T144" i="3"/>
  <c r="R144" i="3"/>
  <c r="P144" i="3"/>
  <c r="BI141" i="3"/>
  <c r="BH141" i="3"/>
  <c r="BG141" i="3"/>
  <c r="BF141" i="3"/>
  <c r="T141" i="3"/>
  <c r="R141" i="3"/>
  <c r="P141" i="3"/>
  <c r="BI138" i="3"/>
  <c r="BH138" i="3"/>
  <c r="BG138" i="3"/>
  <c r="BF138" i="3"/>
  <c r="T138" i="3"/>
  <c r="R138" i="3"/>
  <c r="P138" i="3"/>
  <c r="BI135" i="3"/>
  <c r="BH135" i="3"/>
  <c r="BG135" i="3"/>
  <c r="BF135" i="3"/>
  <c r="T135" i="3"/>
  <c r="R135" i="3"/>
  <c r="P135" i="3"/>
  <c r="BI133" i="3"/>
  <c r="BH133" i="3"/>
  <c r="BG133" i="3"/>
  <c r="BF133" i="3"/>
  <c r="T133" i="3"/>
  <c r="R133" i="3"/>
  <c r="P133" i="3"/>
  <c r="BI130" i="3"/>
  <c r="BH130" i="3"/>
  <c r="BG130" i="3"/>
  <c r="BF130" i="3"/>
  <c r="T130" i="3"/>
  <c r="R130" i="3"/>
  <c r="P130" i="3"/>
  <c r="BI128" i="3"/>
  <c r="BH128" i="3"/>
  <c r="BG128" i="3"/>
  <c r="BF128" i="3"/>
  <c r="T128" i="3"/>
  <c r="R128" i="3"/>
  <c r="P128" i="3"/>
  <c r="BI125" i="3"/>
  <c r="BH125" i="3"/>
  <c r="BG125" i="3"/>
  <c r="BF125" i="3"/>
  <c r="T125" i="3"/>
  <c r="R125" i="3"/>
  <c r="P125" i="3"/>
  <c r="BI122" i="3"/>
  <c r="BH122" i="3"/>
  <c r="BG122" i="3"/>
  <c r="BF122" i="3"/>
  <c r="T122" i="3"/>
  <c r="R122" i="3"/>
  <c r="P122" i="3"/>
  <c r="BI119" i="3"/>
  <c r="BH119" i="3"/>
  <c r="BG119" i="3"/>
  <c r="BF119" i="3"/>
  <c r="T119" i="3"/>
  <c r="R119" i="3"/>
  <c r="P119" i="3"/>
  <c r="BI116" i="3"/>
  <c r="BH116" i="3"/>
  <c r="BG116" i="3"/>
  <c r="BF116" i="3"/>
  <c r="T116" i="3"/>
  <c r="R116" i="3"/>
  <c r="P116" i="3"/>
  <c r="BI113" i="3"/>
  <c r="BH113" i="3"/>
  <c r="BG113" i="3"/>
  <c r="BF113" i="3"/>
  <c r="T113" i="3"/>
  <c r="R113" i="3"/>
  <c r="P113" i="3"/>
  <c r="BI110" i="3"/>
  <c r="BH110" i="3"/>
  <c r="BG110" i="3"/>
  <c r="BF110" i="3"/>
  <c r="T110" i="3"/>
  <c r="R110" i="3"/>
  <c r="P110" i="3"/>
  <c r="BI107" i="3"/>
  <c r="BH107" i="3"/>
  <c r="BG107" i="3"/>
  <c r="BF107" i="3"/>
  <c r="T107" i="3"/>
  <c r="R107" i="3"/>
  <c r="P107" i="3"/>
  <c r="BI104" i="3"/>
  <c r="BH104" i="3"/>
  <c r="BG104" i="3"/>
  <c r="BF104" i="3"/>
  <c r="T104" i="3"/>
  <c r="R104" i="3"/>
  <c r="P104" i="3"/>
  <c r="BI101" i="3"/>
  <c r="BH101" i="3"/>
  <c r="BG101" i="3"/>
  <c r="BF101" i="3"/>
  <c r="T101" i="3"/>
  <c r="R101" i="3"/>
  <c r="P101" i="3"/>
  <c r="BI98" i="3"/>
  <c r="BH98" i="3"/>
  <c r="BG98" i="3"/>
  <c r="BF98" i="3"/>
  <c r="T98" i="3"/>
  <c r="R98" i="3"/>
  <c r="P98" i="3"/>
  <c r="BI95" i="3"/>
  <c r="BH95" i="3"/>
  <c r="BG95" i="3"/>
  <c r="BF95" i="3"/>
  <c r="T95" i="3"/>
  <c r="R95" i="3"/>
  <c r="P95" i="3"/>
  <c r="BI92" i="3"/>
  <c r="BH92" i="3"/>
  <c r="BG92" i="3"/>
  <c r="BF92" i="3"/>
  <c r="T92" i="3"/>
  <c r="R92" i="3"/>
  <c r="P92" i="3"/>
  <c r="BI89" i="3"/>
  <c r="BH89" i="3"/>
  <c r="BG89" i="3"/>
  <c r="BF89" i="3"/>
  <c r="T89" i="3"/>
  <c r="R89" i="3"/>
  <c r="P89" i="3"/>
  <c r="BI86" i="3"/>
  <c r="BH86" i="3"/>
  <c r="BG86" i="3"/>
  <c r="BF86" i="3"/>
  <c r="T86" i="3"/>
  <c r="R86" i="3"/>
  <c r="P86" i="3"/>
  <c r="BI83" i="3"/>
  <c r="BH83" i="3"/>
  <c r="BG83" i="3"/>
  <c r="BF83" i="3"/>
  <c r="T83" i="3"/>
  <c r="R83" i="3"/>
  <c r="P83" i="3"/>
  <c r="F75" i="3"/>
  <c r="E73" i="3"/>
  <c r="F52" i="3"/>
  <c r="E50" i="3"/>
  <c r="J24" i="3"/>
  <c r="E24" i="3"/>
  <c r="J55" i="3"/>
  <c r="J23" i="3"/>
  <c r="J21" i="3"/>
  <c r="E21" i="3"/>
  <c r="J54" i="3" s="1"/>
  <c r="J20" i="3"/>
  <c r="J18" i="3"/>
  <c r="E18" i="3"/>
  <c r="F78" i="3" s="1"/>
  <c r="J17" i="3"/>
  <c r="J15" i="3"/>
  <c r="E15" i="3"/>
  <c r="F77" i="3"/>
  <c r="J14" i="3"/>
  <c r="J12" i="3"/>
  <c r="J75" i="3"/>
  <c r="E7" i="3"/>
  <c r="E71" i="3" s="1"/>
  <c r="J37" i="2"/>
  <c r="J36" i="2"/>
  <c r="AY55" i="1" s="1"/>
  <c r="J35" i="2"/>
  <c r="AX55" i="1"/>
  <c r="BI188" i="2"/>
  <c r="BH188" i="2"/>
  <c r="BG188" i="2"/>
  <c r="BF188" i="2"/>
  <c r="T188" i="2"/>
  <c r="R188" i="2"/>
  <c r="P188" i="2"/>
  <c r="BI186" i="2"/>
  <c r="BH186" i="2"/>
  <c r="BG186" i="2"/>
  <c r="BF186" i="2"/>
  <c r="T186" i="2"/>
  <c r="R186" i="2"/>
  <c r="P186" i="2"/>
  <c r="BI183" i="2"/>
  <c r="BH183" i="2"/>
  <c r="BG183" i="2"/>
  <c r="BF183" i="2"/>
  <c r="T183" i="2"/>
  <c r="R183" i="2"/>
  <c r="P183" i="2"/>
  <c r="BI180" i="2"/>
  <c r="BH180" i="2"/>
  <c r="BG180" i="2"/>
  <c r="BF180" i="2"/>
  <c r="T180" i="2"/>
  <c r="R180" i="2"/>
  <c r="P180" i="2"/>
  <c r="BI177" i="2"/>
  <c r="BH177" i="2"/>
  <c r="BG177" i="2"/>
  <c r="BF177" i="2"/>
  <c r="T177" i="2"/>
  <c r="R177" i="2"/>
  <c r="P177" i="2"/>
  <c r="BI174" i="2"/>
  <c r="BH174" i="2"/>
  <c r="BG174" i="2"/>
  <c r="BF174" i="2"/>
  <c r="T174" i="2"/>
  <c r="R174" i="2"/>
  <c r="P174" i="2"/>
  <c r="BI171" i="2"/>
  <c r="BH171" i="2"/>
  <c r="BG171" i="2"/>
  <c r="BF171" i="2"/>
  <c r="T171" i="2"/>
  <c r="R171" i="2"/>
  <c r="P171" i="2"/>
  <c r="BI168" i="2"/>
  <c r="BH168" i="2"/>
  <c r="BG168" i="2"/>
  <c r="BF168" i="2"/>
  <c r="T168" i="2"/>
  <c r="R168" i="2"/>
  <c r="P168" i="2"/>
  <c r="BI165" i="2"/>
  <c r="BH165" i="2"/>
  <c r="BG165" i="2"/>
  <c r="BF165" i="2"/>
  <c r="T165" i="2"/>
  <c r="R165" i="2"/>
  <c r="P165" i="2"/>
  <c r="BI162" i="2"/>
  <c r="BH162" i="2"/>
  <c r="BG162" i="2"/>
  <c r="BF162" i="2"/>
  <c r="T162" i="2"/>
  <c r="R162" i="2"/>
  <c r="P162" i="2"/>
  <c r="BI159" i="2"/>
  <c r="BH159" i="2"/>
  <c r="BG159" i="2"/>
  <c r="BF159" i="2"/>
  <c r="T159" i="2"/>
  <c r="R159" i="2"/>
  <c r="P159" i="2"/>
  <c r="BI156" i="2"/>
  <c r="BH156" i="2"/>
  <c r="BG156" i="2"/>
  <c r="BF156" i="2"/>
  <c r="T156" i="2"/>
  <c r="R156" i="2"/>
  <c r="P156" i="2"/>
  <c r="BI153" i="2"/>
  <c r="BH153" i="2"/>
  <c r="BG153" i="2"/>
  <c r="BF153" i="2"/>
  <c r="T153" i="2"/>
  <c r="R153" i="2"/>
  <c r="P153" i="2"/>
  <c r="BI150" i="2"/>
  <c r="BH150" i="2"/>
  <c r="BG150" i="2"/>
  <c r="BF150" i="2"/>
  <c r="T150" i="2"/>
  <c r="R150" i="2"/>
  <c r="P150" i="2"/>
  <c r="BI147" i="2"/>
  <c r="BH147" i="2"/>
  <c r="BG147" i="2"/>
  <c r="BF147" i="2"/>
  <c r="T147" i="2"/>
  <c r="R147" i="2"/>
  <c r="P147" i="2"/>
  <c r="BI144" i="2"/>
  <c r="BH144" i="2"/>
  <c r="BG144" i="2"/>
  <c r="BF144" i="2"/>
  <c r="T144" i="2"/>
  <c r="R144" i="2"/>
  <c r="P144" i="2"/>
  <c r="BI141" i="2"/>
  <c r="BH141" i="2"/>
  <c r="BG141" i="2"/>
  <c r="BF141" i="2"/>
  <c r="T141" i="2"/>
  <c r="R141" i="2"/>
  <c r="P141" i="2"/>
  <c r="BI138" i="2"/>
  <c r="BH138" i="2"/>
  <c r="BG138" i="2"/>
  <c r="BF138" i="2"/>
  <c r="T138" i="2"/>
  <c r="R138" i="2"/>
  <c r="P138" i="2"/>
  <c r="BI135" i="2"/>
  <c r="BH135" i="2"/>
  <c r="BG135" i="2"/>
  <c r="BF135" i="2"/>
  <c r="T135" i="2"/>
  <c r="R135" i="2"/>
  <c r="P135" i="2"/>
  <c r="BI132" i="2"/>
  <c r="BH132" i="2"/>
  <c r="BG132" i="2"/>
  <c r="BF132" i="2"/>
  <c r="T132" i="2"/>
  <c r="R132" i="2"/>
  <c r="P132" i="2"/>
  <c r="BI129" i="2"/>
  <c r="BH129" i="2"/>
  <c r="BG129" i="2"/>
  <c r="BF129" i="2"/>
  <c r="T129" i="2"/>
  <c r="R129" i="2"/>
  <c r="P129" i="2"/>
  <c r="BI126" i="2"/>
  <c r="BH126" i="2"/>
  <c r="BG126" i="2"/>
  <c r="BF126" i="2"/>
  <c r="T126" i="2"/>
  <c r="R126" i="2"/>
  <c r="P126" i="2"/>
  <c r="BI123" i="2"/>
  <c r="BH123" i="2"/>
  <c r="BG123" i="2"/>
  <c r="BF123" i="2"/>
  <c r="T123" i="2"/>
  <c r="R123" i="2"/>
  <c r="P123" i="2"/>
  <c r="BI120" i="2"/>
  <c r="BH120" i="2"/>
  <c r="BG120" i="2"/>
  <c r="BF120" i="2"/>
  <c r="T120" i="2"/>
  <c r="R120" i="2"/>
  <c r="P120" i="2"/>
  <c r="BI117" i="2"/>
  <c r="BH117" i="2"/>
  <c r="BG117" i="2"/>
  <c r="BF117" i="2"/>
  <c r="T117" i="2"/>
  <c r="R117" i="2"/>
  <c r="P117" i="2"/>
  <c r="BI114" i="2"/>
  <c r="BH114" i="2"/>
  <c r="BG114" i="2"/>
  <c r="BF114" i="2"/>
  <c r="T114" i="2"/>
  <c r="R114" i="2"/>
  <c r="P114" i="2"/>
  <c r="BI111" i="2"/>
  <c r="BH111" i="2"/>
  <c r="BG111" i="2"/>
  <c r="BF111" i="2"/>
  <c r="T111" i="2"/>
  <c r="R111" i="2"/>
  <c r="P111" i="2"/>
  <c r="BI108" i="2"/>
  <c r="BH108" i="2"/>
  <c r="BG108" i="2"/>
  <c r="BF108" i="2"/>
  <c r="T108" i="2"/>
  <c r="R108" i="2"/>
  <c r="P108" i="2"/>
  <c r="BI105" i="2"/>
  <c r="BH105" i="2"/>
  <c r="BG105" i="2"/>
  <c r="BF105" i="2"/>
  <c r="T105" i="2"/>
  <c r="R105" i="2"/>
  <c r="P105" i="2"/>
  <c r="BI102" i="2"/>
  <c r="BH102" i="2"/>
  <c r="BG102" i="2"/>
  <c r="BF102" i="2"/>
  <c r="T102" i="2"/>
  <c r="R102" i="2"/>
  <c r="P102" i="2"/>
  <c r="BI99" i="2"/>
  <c r="BH99" i="2"/>
  <c r="BG99" i="2"/>
  <c r="BF99" i="2"/>
  <c r="T99" i="2"/>
  <c r="R99" i="2"/>
  <c r="P99" i="2"/>
  <c r="BI96" i="2"/>
  <c r="BH96" i="2"/>
  <c r="BG96" i="2"/>
  <c r="BF96" i="2"/>
  <c r="T96" i="2"/>
  <c r="R96" i="2"/>
  <c r="P96" i="2"/>
  <c r="BI93" i="2"/>
  <c r="BH93" i="2"/>
  <c r="BG93" i="2"/>
  <c r="BF93" i="2"/>
  <c r="T93" i="2"/>
  <c r="R93" i="2"/>
  <c r="P93" i="2"/>
  <c r="BI90" i="2"/>
  <c r="BH90" i="2"/>
  <c r="BG90" i="2"/>
  <c r="BF90" i="2"/>
  <c r="T90" i="2"/>
  <c r="R90" i="2"/>
  <c r="P90" i="2"/>
  <c r="BI87" i="2"/>
  <c r="BH87" i="2"/>
  <c r="BG87" i="2"/>
  <c r="BF87" i="2"/>
  <c r="T87" i="2"/>
  <c r="R87" i="2"/>
  <c r="P87" i="2"/>
  <c r="BI83" i="2"/>
  <c r="BH83" i="2"/>
  <c r="BG83" i="2"/>
  <c r="BF83" i="2"/>
  <c r="T83" i="2"/>
  <c r="T82" i="2" s="1"/>
  <c r="R83" i="2"/>
  <c r="R82" i="2"/>
  <c r="P83" i="2"/>
  <c r="P82" i="2" s="1"/>
  <c r="F75" i="2"/>
  <c r="E73" i="2"/>
  <c r="F52" i="2"/>
  <c r="E50" i="2"/>
  <c r="J24" i="2"/>
  <c r="E24" i="2"/>
  <c r="J78" i="2" s="1"/>
  <c r="J23" i="2"/>
  <c r="J21" i="2"/>
  <c r="E21" i="2"/>
  <c r="J77" i="2" s="1"/>
  <c r="J20" i="2"/>
  <c r="J18" i="2"/>
  <c r="E18" i="2"/>
  <c r="F78" i="2" s="1"/>
  <c r="J17" i="2"/>
  <c r="J15" i="2"/>
  <c r="E15" i="2"/>
  <c r="F54" i="2" s="1"/>
  <c r="J14" i="2"/>
  <c r="J12" i="2"/>
  <c r="J75" i="2" s="1"/>
  <c r="E7" i="2"/>
  <c r="E48" i="2"/>
  <c r="L50" i="1"/>
  <c r="AM50" i="1"/>
  <c r="AM49" i="1"/>
  <c r="L49" i="1"/>
  <c r="AM47" i="1"/>
  <c r="L47" i="1"/>
  <c r="L45" i="1"/>
  <c r="L44" i="1"/>
  <c r="BK183" i="43"/>
  <c r="BK142" i="45"/>
  <c r="BK157" i="46"/>
  <c r="J130" i="48"/>
  <c r="BK117" i="52"/>
  <c r="BK144" i="3"/>
  <c r="BK134" i="5"/>
  <c r="J155" i="7"/>
  <c r="BK164" i="7"/>
  <c r="BK289" i="8"/>
  <c r="J515" i="9"/>
  <c r="BK257" i="10"/>
  <c r="J120" i="11"/>
  <c r="J131" i="13"/>
  <c r="J101" i="13"/>
  <c r="BK168" i="15"/>
  <c r="J251" i="17"/>
  <c r="J124" i="17"/>
  <c r="J95" i="18"/>
  <c r="BK171" i="18"/>
  <c r="J105" i="19"/>
  <c r="J135" i="20"/>
  <c r="J165" i="21"/>
  <c r="BK195" i="22"/>
  <c r="J111" i="23"/>
  <c r="BK132" i="24"/>
  <c r="BK140" i="24"/>
  <c r="BK88" i="26"/>
  <c r="BK296" i="26"/>
  <c r="J212" i="26"/>
  <c r="BK221" i="26"/>
  <c r="BK249" i="27"/>
  <c r="BK125" i="27"/>
  <c r="BK106" i="28"/>
  <c r="J136" i="29"/>
  <c r="J292" i="29"/>
  <c r="BK252" i="29"/>
  <c r="BK430" i="30"/>
  <c r="BK222" i="32"/>
  <c r="BK165" i="34"/>
  <c r="BK266" i="35"/>
  <c r="J171" i="36"/>
  <c r="J615" i="36"/>
  <c r="BK215" i="42"/>
  <c r="BK156" i="42"/>
  <c r="BK333" i="43"/>
  <c r="J223" i="46"/>
  <c r="J233" i="48"/>
  <c r="BK158" i="49"/>
  <c r="BK172" i="49"/>
  <c r="BK228" i="49"/>
  <c r="J208" i="49"/>
  <c r="BK135" i="50"/>
  <c r="BK101" i="50"/>
  <c r="BK137" i="51"/>
  <c r="J206" i="51"/>
  <c r="J143" i="53"/>
  <c r="J161" i="53"/>
  <c r="J177" i="2"/>
  <c r="J161" i="4"/>
  <c r="BK298" i="8"/>
  <c r="BK154" i="9"/>
  <c r="J235" i="10"/>
  <c r="J244" i="12"/>
  <c r="BK141" i="16"/>
  <c r="J238" i="19"/>
  <c r="J114" i="20"/>
  <c r="J95" i="21"/>
  <c r="J101" i="22"/>
  <c r="J114" i="23"/>
  <c r="J298" i="27"/>
  <c r="J338" i="27"/>
  <c r="BK317" i="29"/>
  <c r="BK228" i="30"/>
  <c r="BK331" i="30"/>
  <c r="BK234" i="32"/>
  <c r="J177" i="34"/>
  <c r="BK240" i="35"/>
  <c r="J457" i="36"/>
  <c r="BK470" i="36"/>
  <c r="J233" i="36"/>
  <c r="J141" i="37"/>
  <c r="J138" i="37"/>
  <c r="J155" i="37"/>
  <c r="BK179" i="38"/>
  <c r="BK137" i="39"/>
  <c r="J205" i="40"/>
  <c r="J226" i="40"/>
  <c r="J139" i="40"/>
  <c r="J259" i="41"/>
  <c r="BK98" i="41"/>
  <c r="BK168" i="45"/>
  <c r="J220" i="47"/>
  <c r="BK220" i="48"/>
  <c r="J135" i="49"/>
  <c r="J176" i="49"/>
  <c r="BK161" i="51"/>
  <c r="BK98" i="52"/>
  <c r="BK86" i="3"/>
  <c r="BK111" i="5"/>
  <c r="J176" i="6"/>
  <c r="BK257" i="43"/>
  <c r="J257" i="43"/>
  <c r="J150" i="44"/>
  <c r="J162" i="46"/>
  <c r="J170" i="53"/>
  <c r="BK111" i="2"/>
  <c r="J196" i="4"/>
  <c r="BK221" i="8"/>
  <c r="BK85" i="8"/>
  <c r="BK498" i="9"/>
  <c r="J160" i="10"/>
  <c r="J100" i="11"/>
  <c r="BK96" i="13"/>
  <c r="BK169" i="13"/>
  <c r="J150" i="14"/>
  <c r="BK213" i="17"/>
  <c r="J197" i="17"/>
  <c r="J365" i="18"/>
  <c r="J130" i="19"/>
  <c r="J214" i="20"/>
  <c r="BK168" i="21"/>
  <c r="J126" i="23"/>
  <c r="BK387" i="27"/>
  <c r="BK105" i="27"/>
  <c r="BK160" i="28"/>
  <c r="J125" i="29"/>
  <c r="BK370" i="30"/>
  <c r="J168" i="32"/>
  <c r="J216" i="34"/>
  <c r="BK146" i="35"/>
  <c r="J207" i="35"/>
  <c r="BK478" i="36"/>
  <c r="J171" i="29"/>
  <c r="BK376" i="30"/>
  <c r="BK209" i="31"/>
  <c r="J164" i="32"/>
  <c r="BK83" i="34"/>
  <c r="BK181" i="35"/>
  <c r="BK481" i="36"/>
  <c r="J117" i="36"/>
  <c r="BK313" i="41"/>
  <c r="J274" i="42"/>
  <c r="J130" i="42"/>
  <c r="J198" i="44"/>
  <c r="BK239" i="48"/>
  <c r="BK140" i="53"/>
  <c r="BK147" i="2"/>
  <c r="J156" i="3"/>
  <c r="J112" i="6"/>
  <c r="BK89" i="7"/>
  <c r="BK258" i="8"/>
  <c r="BK211" i="9"/>
  <c r="BK442" i="9"/>
  <c r="BK154" i="11"/>
  <c r="BK91" i="12"/>
  <c r="J232" i="13"/>
  <c r="J256" i="13"/>
  <c r="BK150" i="14"/>
  <c r="BK102" i="16"/>
  <c r="J203" i="18"/>
  <c r="J180" i="19"/>
  <c r="J168" i="21"/>
  <c r="J132" i="23"/>
  <c r="J187" i="27"/>
  <c r="BK124" i="28"/>
  <c r="J358" i="30"/>
  <c r="J210" i="32"/>
  <c r="BK140" i="34"/>
  <c r="J163" i="35"/>
  <c r="BK326" i="36"/>
  <c r="J630" i="36"/>
  <c r="BK236" i="41"/>
  <c r="J124" i="42"/>
  <c r="BK319" i="43"/>
  <c r="J293" i="44"/>
  <c r="J164" i="47"/>
  <c r="BK206" i="51"/>
  <c r="BK222" i="53"/>
  <c r="J261" i="53"/>
  <c r="J83" i="54"/>
  <c r="J142" i="6"/>
  <c r="J83" i="7"/>
  <c r="BK388" i="9"/>
  <c r="J436" i="9"/>
  <c r="J156" i="14"/>
  <c r="J217" i="19"/>
  <c r="BK239" i="44"/>
  <c r="BK130" i="44"/>
  <c r="BK186" i="45"/>
  <c r="J209" i="46"/>
  <c r="BK233" i="47"/>
  <c r="J284" i="48"/>
  <c r="J135" i="52"/>
  <c r="BK156" i="2"/>
  <c r="BK129" i="2"/>
  <c r="J207" i="4"/>
  <c r="BK115" i="5"/>
  <c r="BK128" i="7"/>
  <c r="BK255" i="8"/>
  <c r="BK457" i="9"/>
  <c r="J463" i="9"/>
  <c r="J243" i="10"/>
  <c r="BK220" i="12"/>
  <c r="BK185" i="13"/>
  <c r="BK339" i="13"/>
  <c r="BK97" i="14"/>
  <c r="J146" i="15"/>
  <c r="J146" i="16"/>
  <c r="J236" i="17"/>
  <c r="BK286" i="18"/>
  <c r="J209" i="19"/>
  <c r="J222" i="20"/>
  <c r="J95" i="23"/>
  <c r="J130" i="24"/>
  <c r="J107" i="24"/>
  <c r="BK231" i="26"/>
  <c r="J142" i="26"/>
  <c r="BK109" i="26"/>
  <c r="BK271" i="26"/>
  <c r="J125" i="27"/>
  <c r="J445" i="27"/>
  <c r="J287" i="29"/>
  <c r="BK308" i="29"/>
  <c r="BK124" i="30"/>
  <c r="BK341" i="30"/>
  <c r="BK207" i="30"/>
  <c r="BK215" i="31"/>
  <c r="BK218" i="32"/>
  <c r="BK144" i="33"/>
  <c r="BK204" i="35"/>
  <c r="BK345" i="36"/>
  <c r="BK489" i="36"/>
  <c r="BK228" i="36"/>
  <c r="BK181" i="36"/>
  <c r="J516" i="36"/>
  <c r="J122" i="36"/>
  <c r="BK159" i="37"/>
  <c r="J85" i="37"/>
  <c r="BK164" i="37"/>
  <c r="J112" i="37"/>
  <c r="J170" i="37"/>
  <c r="J162" i="38"/>
  <c r="J172" i="38"/>
  <c r="BK123" i="38"/>
  <c r="J158" i="39"/>
  <c r="BK136" i="41"/>
  <c r="J315" i="41"/>
  <c r="BK297" i="41"/>
  <c r="BK170" i="41"/>
  <c r="J321" i="41"/>
  <c r="J141" i="41"/>
  <c r="BK315" i="41"/>
  <c r="BK223" i="42"/>
  <c r="BK105" i="42"/>
  <c r="J264" i="42"/>
  <c r="J308" i="42"/>
  <c r="BK193" i="42"/>
  <c r="BK130" i="43"/>
  <c r="BK327" i="43"/>
  <c r="BK277" i="44"/>
  <c r="BK291" i="44"/>
  <c r="J173" i="45"/>
  <c r="BK108" i="46"/>
  <c r="J212" i="48"/>
  <c r="BK194" i="49"/>
  <c r="J168" i="49"/>
  <c r="J164" i="49"/>
  <c r="J107" i="54"/>
  <c r="BK165" i="3"/>
  <c r="J158" i="4"/>
  <c r="J128" i="5"/>
  <c r="J83" i="6"/>
  <c r="J134" i="7"/>
  <c r="J212" i="8"/>
  <c r="BK203" i="8"/>
  <c r="BK425" i="9"/>
  <c r="BK300" i="42"/>
  <c r="BK324" i="43"/>
  <c r="J301" i="43"/>
  <c r="J198" i="43"/>
  <c r="J172" i="44"/>
  <c r="BK297" i="44"/>
  <c r="J222" i="45"/>
  <c r="J214" i="46"/>
  <c r="J183" i="47"/>
  <c r="BK89" i="48"/>
  <c r="J161" i="51"/>
  <c r="J231" i="53"/>
  <c r="J165" i="2"/>
  <c r="J106" i="11"/>
  <c r="BK162" i="15"/>
  <c r="BK202" i="16"/>
  <c r="BK267" i="18"/>
  <c r="BK188" i="19"/>
  <c r="J144" i="20"/>
  <c r="BK104" i="21"/>
  <c r="BK95" i="22"/>
  <c r="J172" i="22"/>
  <c r="J400" i="30"/>
  <c r="J171" i="31"/>
  <c r="BK98" i="32"/>
  <c r="J162" i="34"/>
  <c r="BK272" i="35"/>
  <c r="BK131" i="36"/>
  <c r="BK192" i="45"/>
  <c r="BK245" i="47"/>
  <c r="BK139" i="48"/>
  <c r="BK107" i="53"/>
  <c r="BK134" i="53"/>
  <c r="BK180" i="2"/>
  <c r="BK110" i="3"/>
  <c r="BK116" i="4"/>
  <c r="BK162" i="8"/>
  <c r="BK294" i="9"/>
  <c r="J361" i="9"/>
  <c r="J333" i="13"/>
  <c r="BK304" i="18"/>
  <c r="J177" i="19"/>
  <c r="BK234" i="20"/>
  <c r="BK101" i="21"/>
  <c r="BK183" i="22"/>
  <c r="BK113" i="24"/>
  <c r="J95" i="24"/>
  <c r="J180" i="26"/>
  <c r="BK153" i="26"/>
  <c r="BK294" i="26"/>
  <c r="BK175" i="26"/>
  <c r="BK286" i="27"/>
  <c r="BK248" i="30"/>
  <c r="BK226" i="31"/>
  <c r="J133" i="32"/>
  <c r="J86" i="34"/>
  <c r="BK303" i="35"/>
  <c r="BK207" i="35"/>
  <c r="BK411" i="36"/>
  <c r="J185" i="44"/>
  <c r="BK123" i="45"/>
  <c r="J212" i="47"/>
  <c r="J126" i="48"/>
  <c r="J117" i="52"/>
  <c r="BK101" i="3"/>
  <c r="J116" i="4"/>
  <c r="J182" i="6"/>
  <c r="J305" i="8"/>
  <c r="BK520" i="9"/>
  <c r="J146" i="10"/>
  <c r="BK148" i="12"/>
  <c r="BK230" i="13"/>
  <c r="J108" i="14"/>
  <c r="J126" i="15"/>
  <c r="BK131" i="16"/>
  <c r="BK211" i="18"/>
  <c r="BK227" i="19"/>
  <c r="BK101" i="22"/>
  <c r="BK202" i="27"/>
  <c r="BK303" i="27"/>
  <c r="BK210" i="27"/>
  <c r="BK125" i="29"/>
  <c r="BK247" i="29"/>
  <c r="BK201" i="30"/>
  <c r="BK325" i="30"/>
  <c r="BK253" i="30"/>
  <c r="J163" i="31"/>
  <c r="BK140" i="32"/>
  <c r="J247" i="32"/>
  <c r="J183" i="34"/>
  <c r="J89" i="34"/>
  <c r="BK153" i="35"/>
  <c r="J89" i="36"/>
  <c r="BK233" i="36"/>
  <c r="J366" i="36"/>
  <c r="BK86" i="45"/>
  <c r="BK263" i="47"/>
  <c r="J249" i="48"/>
  <c r="BK176" i="51"/>
  <c r="J249" i="53"/>
  <c r="BK116" i="53"/>
  <c r="J87" i="2"/>
  <c r="J135" i="2"/>
  <c r="BK128" i="4"/>
  <c r="J126" i="5"/>
  <c r="J101" i="7"/>
  <c r="J110" i="7"/>
  <c r="BK133" i="8"/>
  <c r="BK197" i="8"/>
  <c r="J104" i="9"/>
  <c r="J506" i="9"/>
  <c r="J135" i="10"/>
  <c r="J199" i="10"/>
  <c r="J85" i="12"/>
  <c r="J132" i="12"/>
  <c r="J300" i="13"/>
  <c r="BK126" i="15"/>
  <c r="J159" i="16"/>
  <c r="BK245" i="17"/>
  <c r="J217" i="17"/>
  <c r="BK140" i="18"/>
  <c r="BK238" i="18"/>
  <c r="BK85" i="19"/>
  <c r="J138" i="20"/>
  <c r="J93" i="20"/>
  <c r="BK168" i="22"/>
  <c r="J135" i="23"/>
  <c r="BK320" i="27"/>
  <c r="BK136" i="28"/>
  <c r="BK107" i="29"/>
  <c r="J141" i="29"/>
  <c r="J331" i="30"/>
  <c r="BK418" i="30"/>
  <c r="BK189" i="31"/>
  <c r="BK133" i="32"/>
  <c r="J200" i="32"/>
  <c r="J141" i="33"/>
  <c r="J116" i="34"/>
  <c r="J201" i="34"/>
  <c r="BK158" i="35"/>
  <c r="BK414" i="36"/>
  <c r="J131" i="36"/>
  <c r="J643" i="36"/>
  <c r="BK281" i="36"/>
  <c r="BK147" i="46"/>
  <c r="J218" i="47"/>
  <c r="BK126" i="48"/>
  <c r="J165" i="51"/>
  <c r="BK126" i="52"/>
  <c r="BK225" i="53"/>
  <c r="J98" i="53"/>
  <c r="BK132" i="2"/>
  <c r="BK90" i="2"/>
  <c r="J191" i="4"/>
  <c r="BK131" i="4"/>
  <c r="J210" i="7"/>
  <c r="BK249" i="8"/>
  <c r="BK304" i="9"/>
  <c r="BK113" i="9"/>
  <c r="BK168" i="10"/>
  <c r="BK163" i="10"/>
  <c r="J100" i="12"/>
  <c r="BK176" i="15"/>
  <c r="J171" i="17"/>
  <c r="BK153" i="18"/>
  <c r="BK119" i="18"/>
  <c r="BK153" i="20"/>
  <c r="BK177" i="20"/>
  <c r="J120" i="21"/>
  <c r="J113" i="21"/>
  <c r="BK213" i="22"/>
  <c r="J108" i="23"/>
  <c r="BK338" i="27"/>
  <c r="BK111" i="28"/>
  <c r="J310" i="29"/>
  <c r="BK337" i="30"/>
  <c r="BK159" i="31"/>
  <c r="J536" i="36"/>
  <c r="J329" i="41"/>
  <c r="BK250" i="42"/>
  <c r="J244" i="42"/>
  <c r="J192" i="43"/>
  <c r="BK144" i="44"/>
  <c r="J102" i="46"/>
  <c r="J261" i="47"/>
  <c r="BK130" i="48"/>
  <c r="BK267" i="49"/>
  <c r="J172" i="49"/>
  <c r="BK132" i="49"/>
  <c r="J147" i="50"/>
  <c r="J119" i="51"/>
  <c r="J167" i="51"/>
  <c r="J165" i="3"/>
  <c r="J130" i="5"/>
  <c r="J146" i="7"/>
  <c r="BK495" i="9"/>
  <c r="J442" i="9"/>
  <c r="BK106" i="11"/>
  <c r="BK175" i="13"/>
  <c r="J143" i="14"/>
  <c r="BK159" i="16"/>
  <c r="J151" i="17"/>
  <c r="BK235" i="18"/>
  <c r="BK115" i="19"/>
  <c r="BK420" i="27"/>
  <c r="J90" i="28"/>
  <c r="J228" i="30"/>
  <c r="BK108" i="30"/>
  <c r="J252" i="32"/>
  <c r="J134" i="34"/>
  <c r="J220" i="35"/>
  <c r="BK295" i="36"/>
  <c r="J136" i="36"/>
  <c r="J125" i="36"/>
  <c r="BK519" i="36"/>
  <c r="J162" i="36"/>
  <c r="BK176" i="37"/>
  <c r="J88" i="37"/>
  <c r="BK90" i="38"/>
  <c r="J153" i="39"/>
  <c r="J113" i="39"/>
  <c r="BK153" i="40"/>
  <c r="J187" i="40"/>
  <c r="BK167" i="41"/>
  <c r="J146" i="41"/>
  <c r="BK321" i="41"/>
  <c r="J276" i="41"/>
  <c r="BK288" i="42"/>
  <c r="BK139" i="43"/>
  <c r="BK163" i="45"/>
  <c r="J287" i="48"/>
  <c r="J110" i="53"/>
  <c r="BK204" i="4"/>
  <c r="BK188" i="6"/>
  <c r="J108" i="8"/>
  <c r="BK139" i="9"/>
  <c r="J422" i="9"/>
  <c r="J93" i="10"/>
  <c r="BK136" i="11"/>
  <c r="J206" i="13"/>
  <c r="J198" i="14"/>
  <c r="J149" i="16"/>
  <c r="BK151" i="17"/>
  <c r="BK370" i="18"/>
  <c r="BK185" i="19"/>
  <c r="BK296" i="42"/>
  <c r="BK313" i="43"/>
  <c r="J243" i="44"/>
  <c r="BK198" i="44"/>
  <c r="BK205" i="46"/>
  <c r="J273" i="48"/>
  <c r="J95" i="51"/>
  <c r="BK198" i="53"/>
  <c r="BK358" i="13"/>
  <c r="J168" i="15"/>
  <c r="J258" i="16"/>
  <c r="J245" i="17"/>
  <c r="BK270" i="18"/>
  <c r="BK196" i="19"/>
  <c r="J117" i="20"/>
  <c r="J135" i="21"/>
  <c r="BK172" i="22"/>
  <c r="J101" i="23"/>
  <c r="BK364" i="27"/>
  <c r="BK192" i="27"/>
  <c r="BK220" i="29"/>
  <c r="BK154" i="29"/>
  <c r="J404" i="30"/>
  <c r="BK214" i="32"/>
  <c r="J130" i="32"/>
  <c r="BK263" i="35"/>
  <c r="J266" i="35"/>
  <c r="BK585" i="36"/>
  <c r="J442" i="36"/>
  <c r="BK182" i="51"/>
  <c r="BK161" i="53"/>
  <c r="J194" i="4"/>
  <c r="BK124" i="6"/>
  <c r="BK207" i="7"/>
  <c r="J191" i="8"/>
  <c r="J407" i="9"/>
  <c r="J371" i="9"/>
  <c r="J116" i="11"/>
  <c r="J137" i="12"/>
  <c r="J339" i="13"/>
  <c r="J192" i="14"/>
  <c r="BK172" i="16"/>
  <c r="J255" i="16"/>
  <c r="J281" i="18"/>
  <c r="BK219" i="18"/>
  <c r="J145" i="18"/>
  <c r="BK138" i="20"/>
  <c r="BK138" i="21"/>
  <c r="J204" i="22"/>
  <c r="BK117" i="23"/>
  <c r="J98" i="24"/>
  <c r="J87" i="25"/>
  <c r="J137" i="26"/>
  <c r="J274" i="26"/>
  <c r="BK180" i="26"/>
  <c r="J132" i="26"/>
  <c r="BK177" i="27"/>
  <c r="J249" i="27"/>
  <c r="BK278" i="27"/>
  <c r="J248" i="30"/>
  <c r="J344" i="30"/>
  <c r="J99" i="31"/>
  <c r="J125" i="34"/>
  <c r="J198" i="35"/>
  <c r="BK326" i="41"/>
  <c r="BK170" i="42"/>
  <c r="J123" i="45"/>
  <c r="BK126" i="2"/>
  <c r="BK185" i="6"/>
  <c r="BK96" i="8"/>
  <c r="J187" i="9"/>
  <c r="BK108" i="12"/>
  <c r="J175" i="13"/>
  <c r="J241" i="18"/>
  <c r="J150" i="18"/>
  <c r="J110" i="19"/>
  <c r="BK127" i="20"/>
  <c r="J361" i="27"/>
  <c r="J265" i="27"/>
  <c r="J308" i="29"/>
  <c r="J623" i="36"/>
  <c r="BK268" i="42"/>
  <c r="BK301" i="43"/>
  <c r="J257" i="44"/>
  <c r="J102" i="52"/>
  <c r="J164" i="53"/>
  <c r="J134" i="4"/>
  <c r="J119" i="7"/>
  <c r="BK229" i="8"/>
  <c r="BK224" i="9"/>
  <c r="BK166" i="12"/>
  <c r="J119" i="17"/>
  <c r="BK305" i="44"/>
  <c r="J228" i="45"/>
  <c r="J239" i="47"/>
  <c r="J245" i="51"/>
  <c r="J92" i="54"/>
  <c r="J119" i="3"/>
  <c r="BK134" i="4"/>
  <c r="J115" i="6"/>
  <c r="BK143" i="8"/>
  <c r="BK380" i="9"/>
  <c r="J484" i="9"/>
  <c r="BK230" i="10"/>
  <c r="BK120" i="12"/>
  <c r="BK324" i="13"/>
  <c r="BK208" i="15"/>
  <c r="BK267" i="16"/>
  <c r="J205" i="17"/>
  <c r="J291" i="18"/>
  <c r="J296" i="18"/>
  <c r="J83" i="22"/>
  <c r="J138" i="24"/>
  <c r="BK116" i="24"/>
  <c r="J119" i="26"/>
  <c r="J163" i="26"/>
  <c r="BK268" i="26"/>
  <c r="J92" i="27"/>
  <c r="BK231" i="27"/>
  <c r="J305" i="29"/>
  <c r="BK101" i="37"/>
  <c r="J191" i="37"/>
  <c r="BK152" i="38"/>
  <c r="BK120" i="38"/>
  <c r="J120" i="38"/>
  <c r="J132" i="39"/>
  <c r="BK108" i="39"/>
  <c r="BK100" i="40"/>
  <c r="BK205" i="40"/>
  <c r="J121" i="40"/>
  <c r="BK130" i="40"/>
  <c r="J247" i="41"/>
  <c r="J188" i="41"/>
  <c r="J93" i="41"/>
  <c r="BK194" i="41"/>
  <c r="J88" i="41"/>
  <c r="BK209" i="41"/>
  <c r="BK95" i="42"/>
  <c r="J121" i="42"/>
  <c r="J315" i="43"/>
  <c r="J95" i="43"/>
  <c r="J221" i="43"/>
  <c r="J265" i="44"/>
  <c r="J198" i="45"/>
  <c r="BK135" i="47"/>
  <c r="J151" i="49"/>
  <c r="J274" i="49"/>
  <c r="BK248" i="49"/>
  <c r="J187" i="49"/>
  <c r="BK117" i="50"/>
  <c r="J170" i="51"/>
  <c r="J188" i="51"/>
  <c r="BK200" i="51"/>
  <c r="BK173" i="53"/>
  <c r="J210" i="53"/>
  <c r="J107" i="3"/>
  <c r="J210" i="4"/>
  <c r="BK137" i="7"/>
  <c r="J239" i="8"/>
  <c r="J249" i="9"/>
  <c r="J240" i="42"/>
  <c r="BK283" i="43"/>
  <c r="J124" i="43"/>
  <c r="BK126" i="44"/>
  <c r="J153" i="45"/>
  <c r="J191" i="47"/>
  <c r="BK154" i="51"/>
  <c r="BK264" i="53"/>
  <c r="J171" i="2"/>
  <c r="BK185" i="4"/>
  <c r="J151" i="6"/>
  <c r="J164" i="7"/>
  <c r="J301" i="8"/>
  <c r="BK269" i="9"/>
  <c r="BK103" i="12"/>
  <c r="BK104" i="22"/>
  <c r="J120" i="23"/>
  <c r="BK335" i="27"/>
  <c r="BK323" i="30"/>
  <c r="J95" i="33"/>
  <c r="BK116" i="35"/>
  <c r="J284" i="36"/>
  <c r="BK166" i="44"/>
  <c r="BK92" i="51"/>
  <c r="BK246" i="53"/>
  <c r="J144" i="3"/>
  <c r="BK314" i="8"/>
  <c r="BK371" i="9"/>
  <c r="BK152" i="15"/>
  <c r="BK264" i="18"/>
  <c r="J96" i="20"/>
  <c r="BK101" i="24"/>
  <c r="BK137" i="26"/>
  <c r="J294" i="26"/>
  <c r="J367" i="27"/>
  <c r="J289" i="27"/>
  <c r="J127" i="28"/>
  <c r="BK455" i="30"/>
  <c r="J129" i="31"/>
  <c r="J184" i="32"/>
  <c r="J190" i="35"/>
  <c r="J408" i="36"/>
  <c r="J123" i="46"/>
  <c r="BK110" i="51"/>
  <c r="J200" i="4"/>
  <c r="BK319" i="8"/>
  <c r="J248" i="10"/>
  <c r="BK207" i="12"/>
  <c r="J117" i="13"/>
  <c r="BK135" i="14"/>
  <c r="J201" i="17"/>
  <c r="J100" i="19"/>
  <c r="J97" i="27"/>
  <c r="BK289" i="27"/>
  <c r="J267" i="29"/>
  <c r="J224" i="29"/>
  <c r="BK354" i="30"/>
  <c r="BK221" i="31"/>
  <c r="J218" i="32"/>
  <c r="J105" i="33"/>
  <c r="J290" i="35"/>
  <c r="J243" i="36"/>
  <c r="BK263" i="9"/>
  <c r="J113" i="10"/>
  <c r="J214" i="13"/>
  <c r="J190" i="15"/>
  <c r="BK209" i="17"/>
  <c r="J253" i="19"/>
  <c r="BK245" i="20"/>
  <c r="BK110" i="22"/>
  <c r="J121" i="27"/>
  <c r="J141" i="28"/>
  <c r="J165" i="30"/>
  <c r="J116" i="31"/>
  <c r="BK157" i="32"/>
  <c r="J92" i="33"/>
  <c r="J107" i="34"/>
  <c r="BK308" i="36"/>
  <c r="J594" i="36"/>
  <c r="BK227" i="48"/>
  <c r="BK89" i="52"/>
  <c r="J158" i="53"/>
  <c r="J83" i="3"/>
  <c r="BK122" i="4"/>
  <c r="J171" i="7"/>
  <c r="J88" i="9"/>
  <c r="J233" i="12"/>
  <c r="J213" i="17"/>
  <c r="BK155" i="19"/>
  <c r="BK205" i="20"/>
  <c r="J170" i="22"/>
  <c r="BK108" i="23"/>
  <c r="BK189" i="29"/>
  <c r="J140" i="53"/>
  <c r="J202" i="4"/>
  <c r="J200" i="6"/>
  <c r="BK252" i="8"/>
  <c r="J471" i="9"/>
  <c r="J176" i="10"/>
  <c r="J191" i="12"/>
  <c r="J273" i="13"/>
  <c r="BK266" i="13"/>
  <c r="BK118" i="14"/>
  <c r="J88" i="16"/>
  <c r="BK171" i="17"/>
  <c r="BK90" i="18"/>
  <c r="BK99" i="20"/>
  <c r="J171" i="35"/>
  <c r="BK298" i="36"/>
  <c r="J493" i="36"/>
  <c r="J173" i="37"/>
  <c r="BK106" i="37"/>
  <c r="BK114" i="38"/>
  <c r="BK254" i="40"/>
  <c r="BK242" i="41"/>
  <c r="J125" i="41"/>
  <c r="BK178" i="41"/>
  <c r="J102" i="41"/>
  <c r="J186" i="42"/>
  <c r="J271" i="43"/>
  <c r="BK236" i="44"/>
  <c r="J181" i="46"/>
  <c r="BK116" i="48"/>
  <c r="BK207" i="4"/>
  <c r="BK89" i="5"/>
  <c r="BK177" i="7"/>
  <c r="J200" i="8"/>
  <c r="BK471" i="9"/>
  <c r="J204" i="10"/>
  <c r="BK233" i="12"/>
  <c r="J282" i="13"/>
  <c r="BK201" i="14"/>
  <c r="J141" i="16"/>
  <c r="BK336" i="18"/>
  <c r="BK150" i="18"/>
  <c r="J300" i="42"/>
  <c r="BK186" i="43"/>
  <c r="J307" i="43"/>
  <c r="BK89" i="44"/>
  <c r="BK208" i="45"/>
  <c r="BK131" i="46"/>
  <c r="BK212" i="48"/>
  <c r="J132" i="52"/>
  <c r="J273" i="53"/>
  <c r="BK168" i="3"/>
  <c r="J95" i="4"/>
  <c r="BK109" i="6"/>
  <c r="J203" i="8"/>
  <c r="BK417" i="9"/>
  <c r="BK199" i="10"/>
  <c r="BK171" i="10"/>
  <c r="J154" i="11"/>
  <c r="BK239" i="13"/>
  <c r="BK276" i="13"/>
  <c r="BK131" i="14"/>
  <c r="BK154" i="16"/>
  <c r="J228" i="18"/>
  <c r="J150" i="19"/>
  <c r="J83" i="21"/>
  <c r="J149" i="22"/>
  <c r="BK157" i="24"/>
  <c r="BK183" i="26"/>
  <c r="J296" i="26"/>
  <c r="BK182" i="27"/>
  <c r="BK121" i="28"/>
  <c r="BK313" i="29"/>
  <c r="J156" i="30"/>
  <c r="J317" i="30"/>
  <c r="BK103" i="30"/>
  <c r="BK120" i="33"/>
  <c r="BK207" i="34"/>
  <c r="BK111" i="35"/>
  <c r="BK159" i="36"/>
  <c r="J194" i="37"/>
  <c r="BK88" i="37"/>
  <c r="BK128" i="38"/>
  <c r="BK95" i="39"/>
  <c r="BK268" i="40"/>
  <c r="J254" i="40"/>
  <c r="BK208" i="40"/>
  <c r="J220" i="41"/>
  <c r="J291" i="44"/>
  <c r="BK126" i="47"/>
  <c r="BK249" i="48"/>
  <c r="J132" i="49"/>
  <c r="BK86" i="50"/>
  <c r="BK230" i="51"/>
  <c r="J233" i="51"/>
  <c r="BK110" i="54"/>
  <c r="J89" i="3"/>
  <c r="J167" i="4"/>
  <c r="BK150" i="43"/>
  <c r="BK192" i="44"/>
  <c r="BK157" i="51"/>
  <c r="J183" i="2"/>
  <c r="J92" i="4"/>
  <c r="BK155" i="7"/>
  <c r="BK127" i="9"/>
  <c r="BK361" i="9"/>
  <c r="BK184" i="9"/>
  <c r="J192" i="11"/>
  <c r="BK123" i="12"/>
  <c r="J210" i="16"/>
  <c r="BK101" i="17"/>
  <c r="BK111" i="18"/>
  <c r="J142" i="19"/>
  <c r="J189" i="20"/>
  <c r="BK192" i="22"/>
  <c r="BK89" i="23"/>
  <c r="J434" i="27"/>
  <c r="BK127" i="28"/>
  <c r="BK241" i="29"/>
  <c r="BK179" i="29"/>
  <c r="BK432" i="30"/>
  <c r="BK94" i="32"/>
  <c r="J144" i="33"/>
  <c r="J187" i="35"/>
  <c r="BK125" i="36"/>
  <c r="J385" i="36"/>
  <c r="J236" i="51"/>
  <c r="J219" i="53"/>
  <c r="F36" i="2"/>
  <c r="J90" i="25"/>
  <c r="BK223" i="26"/>
  <c r="J290" i="26"/>
  <c r="BK219" i="26"/>
  <c r="J202" i="26"/>
  <c r="BK215" i="27"/>
  <c r="J246" i="27"/>
  <c r="J124" i="28"/>
  <c r="BK368" i="30"/>
  <c r="BK129" i="31"/>
  <c r="J114" i="33"/>
  <c r="J92" i="34"/>
  <c r="BK135" i="35"/>
  <c r="J470" i="36"/>
  <c r="BK657" i="36"/>
  <c r="J204" i="42"/>
  <c r="J269" i="43"/>
  <c r="BK311" i="44"/>
  <c r="J156" i="2"/>
  <c r="J170" i="8"/>
  <c r="BK266" i="9"/>
  <c r="J127" i="9"/>
  <c r="BK181" i="10"/>
  <c r="J88" i="12"/>
  <c r="BK262" i="13"/>
  <c r="J194" i="16"/>
  <c r="BK139" i="17"/>
  <c r="BK165" i="18"/>
  <c r="BK249" i="19"/>
  <c r="BK126" i="42"/>
  <c r="BK173" i="43"/>
  <c r="BK111" i="43"/>
  <c r="J176" i="44"/>
  <c r="J186" i="46"/>
  <c r="J139" i="48"/>
  <c r="J218" i="51"/>
  <c r="J107" i="53"/>
  <c r="J104" i="3"/>
  <c r="BK204" i="7"/>
  <c r="BK114" i="8"/>
  <c r="J221" i="9"/>
  <c r="BK195" i="9"/>
  <c r="BK186" i="10"/>
  <c r="BK346" i="18"/>
  <c r="J162" i="18"/>
  <c r="J133" i="19"/>
  <c r="BK225" i="20"/>
  <c r="J107" i="21"/>
  <c r="BK107" i="22"/>
  <c r="BK83" i="23"/>
  <c r="BK172" i="24"/>
  <c r="BK247" i="26"/>
  <c r="BK96" i="26"/>
  <c r="BK237" i="26"/>
  <c r="J177" i="26"/>
  <c r="BK439" i="27"/>
  <c r="J413" i="27"/>
  <c r="BK275" i="29"/>
  <c r="J164" i="29"/>
  <c r="J354" i="30"/>
  <c r="BK161" i="32"/>
  <c r="J136" i="32"/>
  <c r="BK146" i="34"/>
  <c r="J166" i="36"/>
  <c r="J621" i="36"/>
  <c r="J242" i="41"/>
  <c r="J215" i="42"/>
  <c r="BK282" i="42"/>
  <c r="BK153" i="43"/>
  <c r="BK261" i="48"/>
  <c r="J201" i="49"/>
  <c r="BK161" i="49"/>
  <c r="J89" i="50"/>
  <c r="BK114" i="50"/>
  <c r="BK233" i="51"/>
  <c r="BK170" i="51"/>
  <c r="BK132" i="52"/>
  <c r="J267" i="53"/>
  <c r="BK83" i="2"/>
  <c r="J139" i="6"/>
  <c r="BK194" i="8"/>
  <c r="J509" i="9"/>
  <c r="BK258" i="13"/>
  <c r="J131" i="16"/>
  <c r="J180" i="30"/>
  <c r="BK211" i="30"/>
  <c r="J189" i="31"/>
  <c r="J153" i="33"/>
  <c r="J165" i="34"/>
  <c r="BK176" i="35"/>
  <c r="J223" i="36"/>
  <c r="J308" i="36"/>
  <c r="BK122" i="36"/>
  <c r="J164" i="37"/>
  <c r="BK152" i="37"/>
  <c r="J138" i="38"/>
  <c r="BK157" i="38"/>
  <c r="BK166" i="39"/>
  <c r="BK116" i="39"/>
  <c r="J220" i="40"/>
  <c r="J126" i="40"/>
  <c r="J164" i="41"/>
  <c r="J313" i="41"/>
  <c r="BK105" i="47"/>
  <c r="BK100" i="48"/>
  <c r="BK264" i="49"/>
  <c r="BK114" i="49"/>
  <c r="BK89" i="50"/>
  <c r="BK173" i="51"/>
  <c r="J222" i="53"/>
  <c r="J162" i="3"/>
  <c r="BK92" i="4"/>
  <c r="J105" i="42"/>
  <c r="BK192" i="43"/>
  <c r="BK141" i="46"/>
  <c r="BK129" i="52"/>
  <c r="BK201" i="53"/>
  <c r="BK92" i="3"/>
  <c r="J128" i="4"/>
  <c r="BK212" i="8"/>
  <c r="J280" i="8"/>
  <c r="J330" i="9"/>
  <c r="J211" i="9"/>
  <c r="J215" i="10"/>
  <c r="BK191" i="12"/>
  <c r="BK282" i="13"/>
  <c r="J209" i="14"/>
  <c r="BK131" i="15"/>
  <c r="J115" i="16"/>
  <c r="J186" i="17"/>
  <c r="BK309" i="18"/>
  <c r="BK241" i="18"/>
  <c r="J194" i="20"/>
  <c r="J117" i="21"/>
  <c r="BK216" i="22"/>
  <c r="BK92" i="23"/>
  <c r="BK341" i="27"/>
  <c r="BK305" i="29"/>
  <c r="J288" i="30"/>
  <c r="BK207" i="32"/>
  <c r="BK86" i="33"/>
  <c r="J119" i="35"/>
  <c r="BK119" i="35"/>
  <c r="J572" i="36"/>
  <c r="J649" i="36"/>
  <c r="BK149" i="53"/>
  <c r="BK104" i="3"/>
  <c r="J132" i="5"/>
  <c r="J107" i="7"/>
  <c r="J314" i="9"/>
  <c r="J116" i="9"/>
  <c r="BK104" i="9"/>
  <c r="BK160" i="10"/>
  <c r="BK254" i="12"/>
  <c r="BK333" i="13"/>
  <c r="BK118" i="15"/>
  <c r="J235" i="16"/>
  <c r="BK229" i="26"/>
  <c r="J431" i="27"/>
  <c r="BK431" i="27"/>
  <c r="BK315" i="29"/>
  <c r="BK339" i="30"/>
  <c r="BK176" i="30"/>
  <c r="BK150" i="33"/>
  <c r="BK98" i="34"/>
  <c r="J254" i="35"/>
  <c r="BK149" i="35"/>
  <c r="BK493" i="36"/>
  <c r="J167" i="41"/>
  <c r="BK237" i="43"/>
  <c r="J186" i="2"/>
  <c r="J248" i="16"/>
  <c r="J187" i="18"/>
  <c r="J141" i="20"/>
  <c r="BK146" i="22"/>
  <c r="BK110" i="27"/>
  <c r="J273" i="27"/>
  <c r="BK415" i="27"/>
  <c r="J88" i="29"/>
  <c r="J226" i="31"/>
  <c r="BK125" i="34"/>
  <c r="J122" i="35"/>
  <c r="J181" i="36"/>
  <c r="J98" i="41"/>
  <c r="J100" i="42"/>
  <c r="BK126" i="43"/>
  <c r="J153" i="44"/>
  <c r="J131" i="51"/>
  <c r="J258" i="53"/>
  <c r="BK150" i="3"/>
  <c r="BK161" i="7"/>
  <c r="J130" i="9"/>
  <c r="J388" i="9"/>
  <c r="BK128" i="11"/>
  <c r="J186" i="43"/>
  <c r="J184" i="45"/>
  <c r="BK136" i="46"/>
  <c r="J265" i="48"/>
  <c r="BK131" i="53"/>
  <c r="J126" i="2"/>
  <c r="J101" i="4"/>
  <c r="BK206" i="6"/>
  <c r="J137" i="7"/>
  <c r="J148" i="8"/>
  <c r="BK449" i="9"/>
  <c r="J196" i="10"/>
  <c r="J140" i="12"/>
  <c r="J90" i="13"/>
  <c r="BK158" i="15"/>
  <c r="J120" i="16"/>
  <c r="J163" i="17"/>
  <c r="BK360" i="18"/>
  <c r="J139" i="19"/>
  <c r="BK210" i="22"/>
  <c r="BK160" i="24"/>
  <c r="BK130" i="24"/>
  <c r="BK279" i="26"/>
  <c r="BK192" i="26"/>
  <c r="BK294" i="27"/>
  <c r="J192" i="27"/>
  <c r="BK264" i="29"/>
  <c r="BK199" i="29"/>
  <c r="BK185" i="29"/>
  <c r="BK452" i="30"/>
  <c r="J88" i="31"/>
  <c r="J196" i="32"/>
  <c r="J111" i="33"/>
  <c r="J116" i="35"/>
  <c r="BK277" i="36"/>
  <c r="J388" i="36"/>
  <c r="BK117" i="36"/>
  <c r="BK89" i="36"/>
  <c r="BK100" i="38"/>
  <c r="BK90" i="39"/>
  <c r="BK127" i="39"/>
  <c r="J232" i="40"/>
  <c r="J150" i="40"/>
  <c r="J144" i="40"/>
  <c r="BK232" i="40"/>
  <c r="J153" i="40"/>
  <c r="BK149" i="41"/>
  <c r="J335" i="41"/>
  <c r="J339" i="41"/>
  <c r="J115" i="41"/>
  <c r="BK131" i="41"/>
  <c r="BK199" i="42"/>
  <c r="BK135" i="42"/>
  <c r="J167" i="43"/>
  <c r="J220" i="44"/>
  <c r="J89" i="44"/>
  <c r="J186" i="45"/>
  <c r="J198" i="47"/>
  <c r="BK105" i="48"/>
  <c r="BK284" i="49"/>
  <c r="J161" i="49"/>
  <c r="BK94" i="49"/>
  <c r="J139" i="49"/>
  <c r="BK138" i="50"/>
  <c r="BK147" i="50"/>
  <c r="BK185" i="51"/>
  <c r="BK218" i="51"/>
  <c r="J108" i="52"/>
  <c r="BK179" i="53"/>
  <c r="BK196" i="4"/>
  <c r="J122" i="5"/>
  <c r="BK113" i="7"/>
  <c r="BK209" i="8"/>
  <c r="J91" i="9"/>
  <c r="J263" i="43"/>
  <c r="BK121" i="43"/>
  <c r="J150" i="43"/>
  <c r="BK158" i="44"/>
  <c r="BK193" i="46"/>
  <c r="J249" i="47"/>
  <c r="J224" i="48"/>
  <c r="J111" i="52"/>
  <c r="J237" i="53"/>
  <c r="BK144" i="2"/>
  <c r="J86" i="4"/>
  <c r="J170" i="6"/>
  <c r="J194" i="6"/>
  <c r="BK309" i="8"/>
  <c r="J263" i="8"/>
  <c r="J110" i="9"/>
  <c r="J217" i="12"/>
  <c r="BK188" i="16"/>
  <c r="BK159" i="17"/>
  <c r="J87" i="20"/>
  <c r="BK120" i="21"/>
  <c r="BK186" i="22"/>
  <c r="J359" i="27"/>
  <c r="J420" i="27"/>
  <c r="J94" i="32"/>
  <c r="BK201" i="34"/>
  <c r="J466" i="36"/>
  <c r="J351" i="36"/>
  <c r="J152" i="46"/>
  <c r="BK273" i="48"/>
  <c r="J191" i="51"/>
  <c r="J264" i="53"/>
  <c r="J104" i="54"/>
  <c r="J83" i="2"/>
  <c r="J170" i="4"/>
  <c r="J99" i="5"/>
  <c r="J309" i="8"/>
  <c r="J153" i="8"/>
  <c r="BK174" i="9"/>
  <c r="BK151" i="13"/>
  <c r="J227" i="17"/>
  <c r="J156" i="18"/>
  <c r="BK139" i="19"/>
  <c r="J147" i="20"/>
  <c r="J189" i="22"/>
  <c r="BK98" i="23"/>
  <c r="BK169" i="24"/>
  <c r="BK93" i="25"/>
  <c r="BK104" i="26"/>
  <c r="J171" i="26"/>
  <c r="BK101" i="26"/>
  <c r="J214" i="26"/>
  <c r="J177" i="27"/>
  <c r="J149" i="27"/>
  <c r="BK119" i="27"/>
  <c r="J258" i="29"/>
  <c r="BK238" i="30"/>
  <c r="BK170" i="30"/>
  <c r="J193" i="31"/>
  <c r="J110" i="32"/>
  <c r="BK132" i="33"/>
  <c r="J125" i="35"/>
  <c r="J512" i="36"/>
  <c r="BK422" i="36"/>
  <c r="BK366" i="36"/>
  <c r="BK219" i="45"/>
  <c r="BK214" i="46"/>
  <c r="BK239" i="47"/>
  <c r="BK279" i="48"/>
  <c r="BK113" i="51"/>
  <c r="BK171" i="3"/>
  <c r="BK83" i="7"/>
  <c r="BK203" i="9"/>
  <c r="BK215" i="10"/>
  <c r="BK90" i="11"/>
  <c r="J97" i="12"/>
  <c r="BK349" i="13"/>
  <c r="BK186" i="14"/>
  <c r="J135" i="15"/>
  <c r="BK115" i="16"/>
  <c r="BK85" i="18"/>
  <c r="J320" i="18"/>
  <c r="J403" i="27"/>
  <c r="J281" i="36"/>
  <c r="J326" i="36"/>
  <c r="BK188" i="46"/>
  <c r="J210" i="48"/>
  <c r="BK146" i="53"/>
  <c r="BK135" i="2"/>
  <c r="J97" i="5"/>
  <c r="J276" i="8"/>
  <c r="J96" i="8"/>
  <c r="J107" i="9"/>
  <c r="J249" i="12"/>
  <c r="BK126" i="14"/>
  <c r="BK243" i="30"/>
  <c r="BK96" i="31"/>
  <c r="J243" i="32"/>
  <c r="J171" i="3"/>
  <c r="J191" i="6"/>
  <c r="J99" i="8"/>
  <c r="BK430" i="9"/>
  <c r="BK146" i="10"/>
  <c r="BK120" i="14"/>
  <c r="BK201" i="17"/>
  <c r="J153" i="20"/>
  <c r="J108" i="20"/>
  <c r="J177" i="21"/>
  <c r="BK126" i="23"/>
  <c r="J453" i="27"/>
  <c r="BK237" i="29"/>
  <c r="BK435" i="30"/>
  <c r="BK205" i="36"/>
  <c r="J310" i="41"/>
  <c r="BK111" i="42"/>
  <c r="BK100" i="44"/>
  <c r="BK144" i="48"/>
  <c r="J110" i="49"/>
  <c r="J242" i="51"/>
  <c r="BK126" i="5"/>
  <c r="BK452" i="9"/>
  <c r="BK230" i="12"/>
  <c r="J244" i="13"/>
  <c r="BK93" i="16"/>
  <c r="BK314" i="18"/>
  <c r="J242" i="20"/>
  <c r="J387" i="27"/>
  <c r="J338" i="29"/>
  <c r="BK114" i="30"/>
  <c r="BK167" i="31"/>
  <c r="BK159" i="34"/>
  <c r="BK398" i="36"/>
  <c r="BK437" i="36"/>
  <c r="J114" i="38"/>
  <c r="J187" i="39"/>
  <c r="J116" i="39"/>
  <c r="J212" i="40"/>
  <c r="BK220" i="40"/>
  <c r="BK198" i="41"/>
  <c r="J269" i="41"/>
  <c r="BK107" i="41"/>
  <c r="J268" i="42"/>
  <c r="J215" i="43"/>
  <c r="J124" i="44"/>
  <c r="BK268" i="47"/>
  <c r="J189" i="53"/>
  <c r="J89" i="4"/>
  <c r="J179" i="6"/>
  <c r="J255" i="8"/>
  <c r="J430" i="9"/>
  <c r="J195" i="9"/>
  <c r="BK196" i="10"/>
  <c r="BK249" i="12"/>
  <c r="J306" i="13"/>
  <c r="J131" i="14"/>
  <c r="BK227" i="17"/>
  <c r="J276" i="18"/>
  <c r="BK203" i="18"/>
  <c r="J280" i="42"/>
  <c r="BK307" i="43"/>
  <c r="BK223" i="43"/>
  <c r="BK293" i="44"/>
  <c r="J188" i="46"/>
  <c r="BK95" i="47"/>
  <c r="J185" i="51"/>
  <c r="BK252" i="53"/>
  <c r="J198" i="53"/>
  <c r="BK83" i="3"/>
  <c r="BK89" i="4"/>
  <c r="J174" i="7"/>
  <c r="J244" i="8"/>
  <c r="BK393" i="9"/>
  <c r="J99" i="9"/>
  <c r="J207" i="12"/>
  <c r="J344" i="13"/>
  <c r="J215" i="14"/>
  <c r="J244" i="16"/>
  <c r="J183" i="17"/>
  <c r="J355" i="18"/>
  <c r="BK100" i="18"/>
  <c r="J155" i="19"/>
  <c r="BK105" i="20"/>
  <c r="BK156" i="21"/>
  <c r="BK155" i="22"/>
  <c r="J207" i="22"/>
  <c r="BK120" i="23"/>
  <c r="J101" i="24"/>
  <c r="J279" i="26"/>
  <c r="BK158" i="26"/>
  <c r="J127" i="26"/>
  <c r="J175" i="26"/>
  <c r="BK450" i="27"/>
  <c r="J120" i="29"/>
  <c r="BK226" i="32"/>
  <c r="J89" i="33"/>
  <c r="BK237" i="35"/>
  <c r="J303" i="36"/>
  <c r="BK329" i="36"/>
  <c r="BK304" i="41"/>
  <c r="J180" i="42"/>
  <c r="J108" i="46"/>
  <c r="BK176" i="49"/>
  <c r="J154" i="49"/>
  <c r="BK128" i="49"/>
  <c r="BK153" i="50"/>
  <c r="J144" i="50"/>
  <c r="BK203" i="51"/>
  <c r="BK197" i="51"/>
  <c r="J123" i="52"/>
  <c r="BK255" i="53"/>
  <c r="BK107" i="5"/>
  <c r="BK239" i="8"/>
  <c r="BK283" i="9"/>
  <c r="BK121" i="10"/>
  <c r="J113" i="15"/>
  <c r="BK197" i="17"/>
  <c r="BK114" i="20"/>
  <c r="BK113" i="21"/>
  <c r="J98" i="22"/>
  <c r="J172" i="27"/>
  <c r="J260" i="27"/>
  <c r="BK95" i="28"/>
  <c r="J278" i="29"/>
  <c r="BK475" i="30"/>
  <c r="J159" i="31"/>
  <c r="BK121" i="32"/>
  <c r="BK168" i="34"/>
  <c r="BK130" i="35"/>
  <c r="J361" i="36"/>
  <c r="J97" i="36"/>
  <c r="BK638" i="36"/>
  <c r="BK94" i="36"/>
  <c r="J109" i="37"/>
  <c r="J118" i="37"/>
  <c r="BK91" i="37"/>
  <c r="BK138" i="38"/>
  <c r="J140" i="39"/>
  <c r="J95" i="40"/>
  <c r="J130" i="40"/>
  <c r="BK150" i="40"/>
  <c r="BK88" i="41"/>
  <c r="J158" i="44"/>
  <c r="BK203" i="46"/>
  <c r="J180" i="2"/>
  <c r="J137" i="4"/>
  <c r="BK133" i="6"/>
  <c r="J232" i="42"/>
  <c r="BK176" i="44"/>
  <c r="BK217" i="46"/>
  <c r="J126" i="47"/>
  <c r="BK128" i="53"/>
  <c r="BK141" i="3"/>
  <c r="BK203" i="6"/>
  <c r="J249" i="8"/>
  <c r="BK515" i="9"/>
  <c r="BK489" i="9"/>
  <c r="BK204" i="10"/>
  <c r="J126" i="10"/>
  <c r="BK103" i="11"/>
  <c r="BK326" i="13"/>
  <c r="J141" i="14"/>
  <c r="BK123" i="15"/>
  <c r="J172" i="16"/>
  <c r="J103" i="18"/>
  <c r="BK217" i="19"/>
  <c r="BK172" i="20"/>
  <c r="BK86" i="21"/>
  <c r="J110" i="22"/>
  <c r="J92" i="24"/>
  <c r="BK116" i="27"/>
  <c r="J210" i="27"/>
  <c r="J212" i="29"/>
  <c r="J119" i="30"/>
  <c r="BK163" i="31"/>
  <c r="J161" i="32"/>
  <c r="J137" i="34"/>
  <c r="BK184" i="35"/>
  <c r="J298" i="36"/>
  <c r="BK457" i="36"/>
  <c r="BK542" i="36"/>
  <c r="J626" i="36"/>
  <c r="BK216" i="53"/>
  <c r="J162" i="2"/>
  <c r="BK146" i="4"/>
  <c r="BK118" i="6"/>
  <c r="BK189" i="7"/>
  <c r="BK283" i="8"/>
  <c r="J149" i="9"/>
  <c r="BK445" i="9"/>
  <c r="J174" i="9"/>
  <c r="BK170" i="11"/>
  <c r="BK97" i="12"/>
  <c r="J266" i="13"/>
  <c r="J154" i="13"/>
  <c r="BK143" i="14"/>
  <c r="BK136" i="16"/>
  <c r="J111" i="17"/>
  <c r="J198" i="18"/>
  <c r="BK108" i="18"/>
  <c r="BK253" i="19"/>
  <c r="BK142" i="19"/>
  <c r="BK102" i="20"/>
  <c r="J171" i="21"/>
  <c r="BK178" i="22"/>
  <c r="BK98" i="22"/>
  <c r="J157" i="24"/>
  <c r="J160" i="24"/>
  <c r="BK177" i="26"/>
  <c r="J206" i="26"/>
  <c r="J183" i="26"/>
  <c r="J263" i="26"/>
  <c r="BK256" i="26"/>
  <c r="J119" i="27"/>
  <c r="BK445" i="27"/>
  <c r="BK273" i="27"/>
  <c r="J435" i="30"/>
  <c r="J124" i="30"/>
  <c r="BK175" i="31"/>
  <c r="BK138" i="33"/>
  <c r="J143" i="34"/>
  <c r="J243" i="35"/>
  <c r="BK408" i="36"/>
  <c r="J651" i="36"/>
  <c r="J150" i="42"/>
  <c r="J174" i="42"/>
  <c r="BK116" i="44"/>
  <c r="BK178" i="47"/>
  <c r="J178" i="48"/>
  <c r="J114" i="2"/>
  <c r="J102" i="2"/>
  <c r="J127" i="6"/>
  <c r="BK143" i="7"/>
  <c r="BK215" i="8"/>
  <c r="J358" i="9"/>
  <c r="BK479" i="9"/>
  <c r="BK151" i="10"/>
  <c r="BK151" i="12"/>
  <c r="J185" i="13"/>
  <c r="J138" i="14"/>
  <c r="BK97" i="17"/>
  <c r="BK198" i="18"/>
  <c r="J205" i="20"/>
  <c r="J164" i="22"/>
  <c r="BK234" i="27"/>
  <c r="J364" i="27"/>
  <c r="J283" i="29"/>
  <c r="J145" i="32"/>
  <c r="BK219" i="34"/>
  <c r="J230" i="35"/>
  <c r="J153" i="35"/>
  <c r="BK466" i="36"/>
  <c r="BK603" i="36"/>
  <c r="BK240" i="42"/>
  <c r="J305" i="42"/>
  <c r="J299" i="43"/>
  <c r="J227" i="47"/>
  <c r="BK249" i="53"/>
  <c r="BK125" i="53"/>
  <c r="BK107" i="3"/>
  <c r="BK200" i="8"/>
  <c r="J190" i="9"/>
  <c r="J120" i="12"/>
  <c r="BK119" i="17"/>
  <c r="BK285" i="44"/>
  <c r="J261" i="44"/>
  <c r="J163" i="45"/>
  <c r="J97" i="46"/>
  <c r="BK101" i="51"/>
  <c r="J95" i="54"/>
  <c r="J129" i="2"/>
  <c r="J116" i="3"/>
  <c r="J89" i="6"/>
  <c r="BK166" i="8"/>
  <c r="BK346" i="9"/>
  <c r="BK132" i="10"/>
  <c r="J202" i="12"/>
  <c r="J160" i="13"/>
  <c r="J147" i="14"/>
  <c r="J256" i="26"/>
  <c r="BK119" i="26"/>
  <c r="J217" i="26"/>
  <c r="BK148" i="26"/>
  <c r="J223" i="27"/>
  <c r="BK141" i="28"/>
  <c r="J275" i="29"/>
  <c r="J154" i="29"/>
  <c r="J325" i="30"/>
  <c r="BK179" i="31"/>
  <c r="BK145" i="32"/>
  <c r="BK125" i="35"/>
  <c r="BK649" i="36"/>
  <c r="BK448" i="36"/>
  <c r="BK444" i="36"/>
  <c r="J545" i="36"/>
  <c r="BK128" i="36"/>
  <c r="BK115" i="37"/>
  <c r="J127" i="37"/>
  <c r="BK146" i="37"/>
  <c r="J103" i="38"/>
  <c r="J166" i="39"/>
  <c r="BK218" i="39"/>
  <c r="BK112" i="41"/>
  <c r="J107" i="41"/>
  <c r="J120" i="41"/>
  <c r="J149" i="41"/>
  <c r="J283" i="41"/>
  <c r="BK144" i="42"/>
  <c r="BK232" i="42"/>
  <c r="J160" i="42"/>
  <c r="BK305" i="42"/>
  <c r="J116" i="43"/>
  <c r="BK100" i="43"/>
  <c r="BK261" i="44"/>
  <c r="J136" i="45"/>
  <c r="J147" i="46"/>
  <c r="J121" i="48"/>
  <c r="J197" i="49"/>
  <c r="J204" i="49"/>
  <c r="J236" i="49"/>
  <c r="BK204" i="49"/>
  <c r="J117" i="50"/>
  <c r="BK248" i="51"/>
  <c r="BK89" i="51"/>
  <c r="BK116" i="51"/>
  <c r="BK219" i="53"/>
  <c r="BK92" i="53"/>
  <c r="J174" i="2"/>
  <c r="J119" i="4"/>
  <c r="BK265" i="44"/>
  <c r="BK271" i="44"/>
  <c r="J167" i="46"/>
  <c r="J227" i="48"/>
  <c r="BK237" i="53"/>
  <c r="BK107" i="54"/>
  <c r="BK156" i="3"/>
  <c r="BK107" i="4"/>
  <c r="BK121" i="6"/>
  <c r="J186" i="8"/>
  <c r="BK414" i="9"/>
  <c r="J258" i="9"/>
  <c r="J360" i="18"/>
  <c r="J172" i="20"/>
  <c r="BK150" i="21"/>
  <c r="BK204" i="22"/>
  <c r="J144" i="23"/>
  <c r="BK325" i="27"/>
  <c r="J317" i="29"/>
  <c r="J98" i="30"/>
  <c r="J129" i="33"/>
  <c r="BK105" i="35"/>
  <c r="J489" i="36"/>
  <c r="BK204" i="47"/>
  <c r="J207" i="53"/>
  <c r="J147" i="2"/>
  <c r="BK113" i="4"/>
  <c r="J85" i="8"/>
  <c r="BK159" i="9"/>
  <c r="BK149" i="11"/>
  <c r="BK306" i="13"/>
  <c r="J330" i="18"/>
  <c r="J191" i="19"/>
  <c r="BK132" i="20"/>
  <c r="J185" i="20"/>
  <c r="BK125" i="22"/>
  <c r="J148" i="24"/>
  <c r="BK151" i="24"/>
  <c r="J110" i="24"/>
  <c r="J229" i="26"/>
  <c r="J85" i="26"/>
  <c r="BK208" i="26"/>
  <c r="J221" i="26"/>
  <c r="J105" i="27"/>
  <c r="J268" i="27"/>
  <c r="J286" i="27"/>
  <c r="BK116" i="28"/>
  <c r="J245" i="29"/>
  <c r="BK234" i="30"/>
  <c r="BK404" i="30"/>
  <c r="BK184" i="32"/>
  <c r="BK107" i="34"/>
  <c r="BK134" i="34"/>
  <c r="J158" i="35"/>
  <c r="J146" i="35"/>
  <c r="J486" i="36"/>
  <c r="BK336" i="36"/>
  <c r="J178" i="45"/>
  <c r="BK177" i="46"/>
  <c r="BK287" i="48"/>
  <c r="J135" i="48"/>
  <c r="J113" i="3"/>
  <c r="BK140" i="4"/>
  <c r="J203" i="6"/>
  <c r="BK234" i="8"/>
  <c r="BK436" i="9"/>
  <c r="J181" i="10"/>
  <c r="BK141" i="11"/>
  <c r="BK220" i="13"/>
  <c r="J276" i="13"/>
  <c r="BK194" i="15"/>
  <c r="J175" i="17"/>
  <c r="BK320" i="18"/>
  <c r="BK138" i="23"/>
  <c r="J439" i="27"/>
  <c r="J215" i="27"/>
  <c r="BK98" i="29"/>
  <c r="BK186" i="30"/>
  <c r="J394" i="30"/>
  <c r="BK165" i="30"/>
  <c r="J188" i="32"/>
  <c r="J204" i="32"/>
  <c r="J159" i="34"/>
  <c r="J269" i="35"/>
  <c r="J270" i="36"/>
  <c r="J481" i="36"/>
  <c r="J654" i="36"/>
  <c r="J142" i="45"/>
  <c r="J263" i="48"/>
  <c r="J89" i="52"/>
  <c r="J195" i="53"/>
  <c r="J168" i="3"/>
  <c r="J100" i="6"/>
  <c r="J180" i="7"/>
  <c r="J414" i="9"/>
  <c r="BK439" i="9"/>
  <c r="BK126" i="10"/>
  <c r="J329" i="13"/>
  <c r="J118" i="14"/>
  <c r="J93" i="16"/>
  <c r="BK125" i="18"/>
  <c r="J249" i="19"/>
  <c r="BK229" i="20"/>
  <c r="BK126" i="21"/>
  <c r="J143" i="22"/>
  <c r="J424" i="27"/>
  <c r="BK245" i="29"/>
  <c r="J461" i="30"/>
  <c r="BK222" i="30"/>
  <c r="BK92" i="31"/>
  <c r="J138" i="33"/>
  <c r="J184" i="35"/>
  <c r="BK140" i="35"/>
  <c r="BK427" i="36"/>
  <c r="J371" i="36"/>
  <c r="J263" i="47"/>
  <c r="BK255" i="48"/>
  <c r="J173" i="51"/>
  <c r="J204" i="53"/>
  <c r="J86" i="54"/>
  <c r="J140" i="4"/>
  <c r="BK122" i="5"/>
  <c r="J125" i="8"/>
  <c r="BK258" i="9"/>
  <c r="J163" i="10"/>
  <c r="BK108" i="15"/>
  <c r="BK135" i="18"/>
  <c r="BK111" i="20"/>
  <c r="J89" i="21"/>
  <c r="J134" i="22"/>
  <c r="BK349" i="27"/>
  <c r="J138" i="27"/>
  <c r="J138" i="30"/>
  <c r="J122" i="34"/>
  <c r="BK313" i="36"/>
  <c r="BK351" i="41"/>
  <c r="BK221" i="42"/>
  <c r="BK95" i="43"/>
  <c r="BK184" i="45"/>
  <c r="BK220" i="47"/>
  <c r="BK244" i="49"/>
  <c r="BK216" i="49"/>
  <c r="J141" i="50"/>
  <c r="J239" i="51"/>
  <c r="BK138" i="3"/>
  <c r="BK110" i="7"/>
  <c r="BK301" i="8"/>
  <c r="J410" i="9"/>
  <c r="J136" i="11"/>
  <c r="BK171" i="12"/>
  <c r="J352" i="13"/>
  <c r="J131" i="15"/>
  <c r="J240" i="17"/>
  <c r="BK230" i="18"/>
  <c r="BK333" i="18"/>
  <c r="J178" i="22"/>
  <c r="BK135" i="27"/>
  <c r="J98" i="29"/>
  <c r="BK424" i="30"/>
  <c r="BK136" i="31"/>
  <c r="BK230" i="32"/>
  <c r="BK156" i="34"/>
  <c r="BK163" i="35"/>
  <c r="J462" i="36"/>
  <c r="BK171" i="36"/>
  <c r="BK166" i="36"/>
  <c r="BK112" i="36"/>
  <c r="J152" i="37"/>
  <c r="J188" i="37"/>
  <c r="J176" i="37"/>
  <c r="J128" i="38"/>
  <c r="J157" i="38"/>
  <c r="BK202" i="39"/>
  <c r="BK89" i="40"/>
  <c r="BK195" i="40"/>
  <c r="BK271" i="41"/>
  <c r="BK310" i="41"/>
  <c r="J98" i="4"/>
  <c r="J173" i="6"/>
  <c r="BK276" i="8"/>
  <c r="BK99" i="9"/>
  <c r="J277" i="9"/>
  <c r="BK262" i="10"/>
  <c r="BK161" i="12"/>
  <c r="J212" i="13"/>
  <c r="J184" i="14"/>
  <c r="BK217" i="16"/>
  <c r="BK115" i="17"/>
  <c r="BK341" i="18"/>
  <c r="BK273" i="18"/>
  <c r="J223" i="42"/>
  <c r="J100" i="43"/>
  <c r="BK185" i="44"/>
  <c r="BK261" i="47"/>
  <c r="BK121" i="48"/>
  <c r="BK195" i="53"/>
  <c r="BK96" i="2"/>
  <c r="BK149" i="4"/>
  <c r="BK104" i="4"/>
  <c r="J136" i="9"/>
  <c r="J257" i="10"/>
  <c r="J180" i="11"/>
  <c r="BK225" i="12"/>
  <c r="J288" i="13"/>
  <c r="BK162" i="14"/>
  <c r="BK196" i="16"/>
  <c r="BK112" i="16"/>
  <c r="BK105" i="17"/>
  <c r="J159" i="18"/>
  <c r="BK189" i="20"/>
  <c r="J168" i="22"/>
  <c r="BK154" i="24"/>
  <c r="J306" i="26"/>
  <c r="J231" i="26"/>
  <c r="J344" i="27"/>
  <c r="J202" i="27"/>
  <c r="J95" i="28"/>
  <c r="BK112" i="29"/>
  <c r="J190" i="30"/>
  <c r="J418" i="30"/>
  <c r="J256" i="32"/>
  <c r="BK126" i="33"/>
  <c r="BK294" i="35"/>
  <c r="J201" i="35"/>
  <c r="BK484" i="36"/>
  <c r="J208" i="36"/>
  <c r="J565" i="36"/>
  <c r="BK121" i="42"/>
  <c r="J277" i="43"/>
  <c r="J86" i="46"/>
  <c r="BK153" i="48"/>
  <c r="J256" i="49"/>
  <c r="J295" i="49"/>
  <c r="J224" i="49"/>
  <c r="BK105" i="49"/>
  <c r="J126" i="50"/>
  <c r="J156" i="50"/>
  <c r="J224" i="51"/>
  <c r="BK242" i="51"/>
  <c r="BK83" i="51"/>
  <c r="BK179" i="51"/>
  <c r="J92" i="53"/>
  <c r="J113" i="53"/>
  <c r="J147" i="3"/>
  <c r="BK100" i="6"/>
  <c r="BK153" i="21"/>
  <c r="J104" i="22"/>
  <c r="J213" i="34"/>
  <c r="J176" i="35"/>
  <c r="J193" i="35"/>
  <c r="BK284" i="36"/>
  <c r="J411" i="36"/>
  <c r="BK338" i="36"/>
  <c r="BK179" i="37"/>
  <c r="BK182" i="37"/>
  <c r="BK203" i="37"/>
  <c r="BK172" i="38"/>
  <c r="BK213" i="39"/>
  <c r="J161" i="39"/>
  <c r="BK212" i="40"/>
  <c r="BK121" i="40"/>
  <c r="BK256" i="40"/>
  <c r="J174" i="40"/>
  <c r="J201" i="41"/>
  <c r="J351" i="41"/>
  <c r="J205" i="46"/>
  <c r="J95" i="47"/>
  <c r="BK265" i="48"/>
  <c r="BK295" i="49"/>
  <c r="BK221" i="49"/>
  <c r="J158" i="49"/>
  <c r="J123" i="50"/>
  <c r="BK95" i="50"/>
  <c r="J203" i="51"/>
  <c r="J140" i="51"/>
  <c r="J108" i="2"/>
  <c r="J113" i="4"/>
  <c r="J124" i="5"/>
  <c r="BK179" i="6"/>
  <c r="BK242" i="43"/>
  <c r="BK116" i="43"/>
  <c r="BK220" i="44"/>
  <c r="BK169" i="47"/>
  <c r="BK192" i="53"/>
  <c r="J150" i="2"/>
  <c r="BK167" i="4"/>
  <c r="BK113" i="5"/>
  <c r="J283" i="8"/>
  <c r="BK208" i="9"/>
  <c r="BK322" i="9"/>
  <c r="J118" i="10"/>
  <c r="BK111" i="11"/>
  <c r="J225" i="12"/>
  <c r="BK352" i="13"/>
  <c r="J168" i="14"/>
  <c r="BK97" i="15"/>
  <c r="J228" i="16"/>
  <c r="BK175" i="17"/>
  <c r="J238" i="18"/>
  <c r="BK200" i="20"/>
  <c r="J84" i="20"/>
  <c r="BK95" i="21"/>
  <c r="J162" i="22"/>
  <c r="BK187" i="27"/>
  <c r="J136" i="28"/>
  <c r="J102" i="29"/>
  <c r="J382" i="30"/>
  <c r="BK136" i="32"/>
  <c r="BK192" i="32"/>
  <c r="BK183" i="34"/>
  <c r="J303" i="35"/>
  <c r="J205" i="36"/>
  <c r="BK156" i="36"/>
  <c r="J126" i="52"/>
  <c r="BK183" i="2"/>
  <c r="BK153" i="3"/>
  <c r="BK164" i="4"/>
  <c r="BK191" i="6"/>
  <c r="BK131" i="7"/>
  <c r="J179" i="9"/>
  <c r="BK330" i="9"/>
  <c r="J251" i="10"/>
  <c r="J85" i="10"/>
  <c r="BK132" i="12"/>
  <c r="BK250" i="43"/>
  <c r="BK168" i="2"/>
  <c r="BK86" i="4"/>
  <c r="J197" i="8"/>
  <c r="BK317" i="9"/>
  <c r="J188" i="11"/>
  <c r="BK174" i="15"/>
  <c r="J144" i="17"/>
  <c r="J286" i="18"/>
  <c r="BK122" i="20"/>
  <c r="BK201" i="22"/>
  <c r="J398" i="27"/>
  <c r="BK316" i="27"/>
  <c r="BK283" i="29"/>
  <c r="BK461" i="30"/>
  <c r="J221" i="31"/>
  <c r="BK135" i="33"/>
  <c r="J189" i="34"/>
  <c r="BK452" i="36"/>
  <c r="BK175" i="41"/>
  <c r="BK139" i="42"/>
  <c r="J287" i="43"/>
  <c r="J158" i="47"/>
  <c r="J182" i="51"/>
  <c r="BK174" i="2"/>
  <c r="J130" i="44"/>
  <c r="BK108" i="45"/>
  <c r="J100" i="47"/>
  <c r="BK174" i="48"/>
  <c r="BK159" i="2"/>
  <c r="J188" i="4"/>
  <c r="BK154" i="6"/>
  <c r="BK180" i="7"/>
  <c r="J425" i="9"/>
  <c r="J523" i="9"/>
  <c r="J141" i="10"/>
  <c r="J161" i="12"/>
  <c r="J165" i="13"/>
  <c r="BK165" i="13"/>
  <c r="BK142" i="24"/>
  <c r="BK251" i="26"/>
  <c r="J301" i="26"/>
  <c r="BK287" i="26"/>
  <c r="BK434" i="27"/>
  <c r="BK361" i="27"/>
  <c r="J146" i="29"/>
  <c r="BK382" i="30"/>
  <c r="BK293" i="30"/>
  <c r="J186" i="30"/>
  <c r="J215" i="31"/>
  <c r="BK117" i="32"/>
  <c r="J110" i="34"/>
  <c r="BK474" i="36"/>
  <c r="J501" i="36"/>
  <c r="J176" i="36"/>
  <c r="J380" i="36"/>
  <c r="J374" i="36"/>
  <c r="J90" i="38"/>
  <c r="J192" i="39"/>
  <c r="BK208" i="39"/>
  <c r="BK140" i="39"/>
  <c r="BK135" i="40"/>
  <c r="BK248" i="40"/>
  <c r="J111" i="40"/>
  <c r="BK144" i="40"/>
  <c r="J230" i="41"/>
  <c r="BK230" i="41"/>
  <c r="BK324" i="41"/>
  <c r="J293" i="43"/>
  <c r="J277" i="44"/>
  <c r="J216" i="49"/>
  <c r="J194" i="49"/>
  <c r="BK144" i="50"/>
  <c r="J111" i="50"/>
  <c r="BK98" i="51"/>
  <c r="J149" i="51"/>
  <c r="BK86" i="52"/>
  <c r="J179" i="53"/>
  <c r="J117" i="2"/>
  <c r="J164" i="4"/>
  <c r="J188" i="6"/>
  <c r="BK104" i="7"/>
  <c r="J221" i="8"/>
  <c r="J476" i="9"/>
  <c r="J144" i="43"/>
  <c r="BK259" i="43"/>
  <c r="J203" i="44"/>
  <c r="J126" i="45"/>
  <c r="BK116" i="47"/>
  <c r="J111" i="48"/>
  <c r="BK135" i="52"/>
  <c r="J134" i="53"/>
  <c r="BK128" i="3"/>
  <c r="J109" i="5"/>
  <c r="BK149" i="7"/>
  <c r="BK286" i="8"/>
  <c r="J349" i="9"/>
  <c r="BK94" i="9"/>
  <c r="BK322" i="13"/>
  <c r="J102" i="16"/>
  <c r="J249" i="18"/>
  <c r="BK147" i="20"/>
  <c r="J138" i="21"/>
  <c r="BK164" i="22"/>
  <c r="J355" i="27"/>
  <c r="J132" i="28"/>
  <c r="BK201" i="31"/>
  <c r="J157" i="32"/>
  <c r="BK280" i="35"/>
  <c r="J332" i="36"/>
  <c r="BK598" i="36"/>
  <c r="BK150" i="47"/>
  <c r="BK191" i="48"/>
  <c r="J83" i="51"/>
  <c r="BK83" i="53"/>
  <c r="J83" i="53"/>
  <c r="J141" i="3"/>
  <c r="J131" i="4"/>
  <c r="BK142" i="6"/>
  <c r="BK292" i="8"/>
  <c r="J364" i="9"/>
  <c r="BK176" i="12"/>
  <c r="BK205" i="17"/>
  <c r="BK90" i="20"/>
  <c r="J183" i="22"/>
  <c r="J89" i="23"/>
  <c r="BK126" i="24"/>
  <c r="BK98" i="24"/>
  <c r="J208" i="26"/>
  <c r="J254" i="26"/>
  <c r="J124" i="26"/>
  <c r="BK196" i="26"/>
  <c r="J252" i="27"/>
  <c r="J384" i="27"/>
  <c r="BK299" i="29"/>
  <c r="J323" i="30"/>
  <c r="BK140" i="31"/>
  <c r="J239" i="32"/>
  <c r="BK83" i="33"/>
  <c r="BK95" i="34"/>
  <c r="J259" i="35"/>
  <c r="BK432" i="36"/>
  <c r="BK267" i="36"/>
  <c r="J576" i="36"/>
  <c r="BK228" i="45"/>
  <c r="BK153" i="47"/>
  <c r="J255" i="48"/>
  <c r="J183" i="53"/>
  <c r="BK194" i="4"/>
  <c r="J133" i="6"/>
  <c r="BK183" i="7"/>
  <c r="J353" i="9"/>
  <c r="BK138" i="10"/>
  <c r="J166" i="12"/>
  <c r="J239" i="13"/>
  <c r="J322" i="13"/>
  <c r="J97" i="14"/>
  <c r="J118" i="15"/>
  <c r="BK261" i="16"/>
  <c r="J184" i="18"/>
  <c r="BK125" i="19"/>
  <c r="J201" i="22"/>
  <c r="J218" i="27"/>
  <c r="J450" i="27"/>
  <c r="BK161" i="27"/>
  <c r="J209" i="29"/>
  <c r="BK146" i="29"/>
  <c r="J108" i="30"/>
  <c r="J475" i="30"/>
  <c r="J207" i="30"/>
  <c r="J265" i="30"/>
  <c r="BK193" i="31"/>
  <c r="BK172" i="32"/>
  <c r="BK86" i="34"/>
  <c r="BK177" i="34"/>
  <c r="BK187" i="35"/>
  <c r="BK162" i="36"/>
  <c r="J422" i="36"/>
  <c r="J184" i="36"/>
  <c r="J607" i="36"/>
  <c r="BK126" i="45"/>
  <c r="BK152" i="46"/>
  <c r="J150" i="47"/>
  <c r="BK158" i="48"/>
  <c r="BK95" i="52"/>
  <c r="J181" i="53"/>
  <c r="J252" i="53"/>
  <c r="J96" i="2"/>
  <c r="BK158" i="4"/>
  <c r="J148" i="6"/>
  <c r="J128" i="7"/>
  <c r="J197" i="7"/>
  <c r="BK117" i="8"/>
  <c r="BK136" i="9"/>
  <c r="BK187" i="9"/>
  <c r="BK144" i="9"/>
  <c r="J103" i="10"/>
  <c r="BK128" i="12"/>
  <c r="J136" i="13"/>
  <c r="J208" i="15"/>
  <c r="J202" i="16"/>
  <c r="J115" i="17"/>
  <c r="J101" i="17"/>
  <c r="J190" i="18"/>
  <c r="BK246" i="19"/>
  <c r="J150" i="20"/>
  <c r="BK167" i="20"/>
  <c r="BK137" i="22"/>
  <c r="BK119" i="22"/>
  <c r="J152" i="22"/>
  <c r="J86" i="24"/>
  <c r="J320" i="27"/>
  <c r="J121" i="28"/>
  <c r="J204" i="29"/>
  <c r="J329" i="29"/>
  <c r="BK180" i="30"/>
  <c r="J337" i="30"/>
  <c r="J110" i="31"/>
  <c r="BK151" i="31"/>
  <c r="BK176" i="32"/>
  <c r="BK95" i="33"/>
  <c r="BK108" i="33"/>
  <c r="BK92" i="34"/>
  <c r="J294" i="35"/>
  <c r="BK90" i="35"/>
  <c r="BK332" i="36"/>
  <c r="BK580" i="36"/>
  <c r="BK238" i="36"/>
  <c r="BK202" i="4"/>
  <c r="J103" i="5"/>
  <c r="J94" i="6"/>
  <c r="BK200" i="6"/>
  <c r="J117" i="8"/>
  <c r="BK102" i="8"/>
  <c r="J492" i="9"/>
  <c r="J94" i="9"/>
  <c r="BK95" i="11"/>
  <c r="J201" i="14"/>
  <c r="BK355" i="18"/>
  <c r="BK156" i="18"/>
  <c r="BK120" i="19"/>
  <c r="J156" i="20"/>
  <c r="BK171" i="21"/>
  <c r="J156" i="21"/>
  <c r="J198" i="22"/>
  <c r="J264" i="41"/>
  <c r="J135" i="42"/>
  <c r="J282" i="42"/>
  <c r="BK263" i="43"/>
  <c r="J251" i="44"/>
  <c r="J113" i="45"/>
  <c r="BK191" i="47"/>
  <c r="BK224" i="49"/>
  <c r="BK148" i="49"/>
  <c r="BK83" i="50"/>
  <c r="J163" i="51"/>
  <c r="J213" i="53"/>
  <c r="BK105" i="2"/>
  <c r="J160" i="6"/>
  <c r="BK173" i="8"/>
  <c r="J171" i="9"/>
  <c r="BK225" i="10"/>
  <c r="J254" i="12"/>
  <c r="BK90" i="13"/>
  <c r="BK146" i="15"/>
  <c r="BK149" i="16"/>
  <c r="BK189" i="17"/>
  <c r="BK365" i="18"/>
  <c r="J227" i="19"/>
  <c r="BK197" i="27"/>
  <c r="J110" i="27"/>
  <c r="BK195" i="29"/>
  <c r="BK284" i="30"/>
  <c r="J376" i="30"/>
  <c r="BK153" i="32"/>
  <c r="J156" i="34"/>
  <c r="J215" i="35"/>
  <c r="J414" i="36"/>
  <c r="J603" i="36"/>
  <c r="J618" i="36"/>
  <c r="BK630" i="36"/>
  <c r="J345" i="36"/>
  <c r="BK127" i="37"/>
  <c r="J146" i="37"/>
  <c r="BK147" i="38"/>
  <c r="J143" i="39"/>
  <c r="J164" i="40"/>
  <c r="J248" i="40"/>
  <c r="BK253" i="41"/>
  <c r="BK329" i="41"/>
  <c r="BK335" i="41"/>
  <c r="BK220" i="41"/>
  <c r="J229" i="43"/>
  <c r="J111" i="44"/>
  <c r="BK174" i="47"/>
  <c r="J113" i="54"/>
  <c r="BK109" i="5"/>
  <c r="BK176" i="6"/>
  <c r="J173" i="8"/>
  <c r="J512" i="9"/>
  <c r="BK367" i="9"/>
  <c r="J125" i="11"/>
  <c r="BK186" i="12"/>
  <c r="J316" i="13"/>
  <c r="J152" i="15"/>
  <c r="J251" i="16"/>
  <c r="J135" i="17"/>
  <c r="J122" i="18"/>
  <c r="J304" i="18"/>
  <c r="J144" i="42"/>
  <c r="J162" i="43"/>
  <c r="J135" i="43"/>
  <c r="BK95" i="44"/>
  <c r="J147" i="45"/>
  <c r="J279" i="47"/>
  <c r="J107" i="51"/>
  <c r="BK155" i="53"/>
  <c r="BK251" i="10"/>
  <c r="J94" i="12"/>
  <c r="BK127" i="13"/>
  <c r="BK160" i="13"/>
  <c r="J97" i="15"/>
  <c r="J188" i="16"/>
  <c r="BK155" i="17"/>
  <c r="J155" i="17"/>
  <c r="J226" i="18"/>
  <c r="BK122" i="18"/>
  <c r="J174" i="19"/>
  <c r="BK222" i="20"/>
  <c r="J162" i="20"/>
  <c r="BK147" i="21"/>
  <c r="J107" i="22"/>
  <c r="J142" i="24"/>
  <c r="J132" i="24"/>
  <c r="BK235" i="26"/>
  <c r="BK114" i="26"/>
  <c r="J251" i="26"/>
  <c r="BK204" i="26"/>
  <c r="BK138" i="27"/>
  <c r="BK246" i="27"/>
  <c r="J113" i="27"/>
  <c r="BK292" i="29"/>
  <c r="BK258" i="29"/>
  <c r="J140" i="31"/>
  <c r="J192" i="34"/>
  <c r="BK210" i="35"/>
  <c r="J526" i="36"/>
  <c r="BK651" i="36"/>
  <c r="J199" i="42"/>
  <c r="BK254" i="43"/>
  <c r="BK224" i="48"/>
  <c r="BK197" i="49"/>
  <c r="BK187" i="49"/>
  <c r="BK110" i="49"/>
  <c r="J252" i="49"/>
  <c r="J98" i="51"/>
  <c r="BK125" i="51"/>
  <c r="BK95" i="3"/>
  <c r="BK130" i="9"/>
  <c r="J191" i="13"/>
  <c r="BK144" i="17"/>
  <c r="BK83" i="24"/>
  <c r="BK410" i="30"/>
  <c r="J196" i="13"/>
  <c r="J147" i="17"/>
  <c r="J90" i="19"/>
  <c r="J105" i="20"/>
  <c r="J180" i="22"/>
  <c r="BK92" i="27"/>
  <c r="BK447" i="27"/>
  <c r="BK209" i="29"/>
  <c r="J253" i="30"/>
  <c r="BK210" i="32"/>
  <c r="J143" i="7"/>
  <c r="BK325" i="9"/>
  <c r="J151" i="10"/>
  <c r="BK197" i="11"/>
  <c r="J212" i="12"/>
  <c r="J234" i="13"/>
  <c r="J226" i="13"/>
  <c r="J158" i="15"/>
  <c r="BK147" i="17"/>
  <c r="J264" i="18"/>
  <c r="J230" i="18"/>
  <c r="BK95" i="19"/>
  <c r="BK162" i="20"/>
  <c r="J127" i="20"/>
  <c r="J104" i="21"/>
  <c r="J116" i="22"/>
  <c r="J98" i="23"/>
  <c r="J134" i="24"/>
  <c r="BK134" i="24"/>
  <c r="BK163" i="26"/>
  <c r="BK132" i="26"/>
  <c r="BK124" i="26"/>
  <c r="J196" i="26"/>
  <c r="J194" i="26"/>
  <c r="BK403" i="27"/>
  <c r="J442" i="27"/>
  <c r="J155" i="28"/>
  <c r="J176" i="30"/>
  <c r="BK416" i="30"/>
  <c r="BK124" i="31"/>
  <c r="J149" i="32"/>
  <c r="BK210" i="34"/>
  <c r="BK171" i="35"/>
  <c r="J213" i="36"/>
  <c r="BK623" i="36"/>
  <c r="BK308" i="42"/>
  <c r="J158" i="43"/>
  <c r="J135" i="47"/>
  <c r="J105" i="48"/>
  <c r="J243" i="53"/>
  <c r="J120" i="2"/>
  <c r="BK155" i="4"/>
  <c r="BK194" i="7"/>
  <c r="BK92" i="7"/>
  <c r="J234" i="8"/>
  <c r="J283" i="9"/>
  <c r="J445" i="9"/>
  <c r="J220" i="10"/>
  <c r="BK88" i="12"/>
  <c r="BK122" i="13"/>
  <c r="BK209" i="14"/>
  <c r="BK255" i="16"/>
  <c r="J114" i="18"/>
  <c r="J90" i="18"/>
  <c r="BK105" i="19"/>
  <c r="J150" i="21"/>
  <c r="J322" i="27"/>
  <c r="J102" i="27"/>
  <c r="J217" i="29"/>
  <c r="J96" i="31"/>
  <c r="J180" i="34"/>
  <c r="J89" i="43"/>
  <c r="BK245" i="48"/>
  <c r="BK186" i="53"/>
  <c r="BK153" i="2"/>
  <c r="BK199" i="7"/>
  <c r="J377" i="9"/>
  <c r="BK190" i="9"/>
  <c r="BK183" i="17"/>
  <c r="J209" i="44"/>
  <c r="J305" i="44"/>
  <c r="J97" i="45"/>
  <c r="BK223" i="46"/>
  <c r="J95" i="48"/>
  <c r="J177" i="53"/>
  <c r="BK108" i="2"/>
  <c r="J138" i="3"/>
  <c r="BK80" i="4"/>
  <c r="BK130" i="6"/>
  <c r="BK277" i="9"/>
  <c r="BK216" i="9"/>
  <c r="J108" i="10"/>
  <c r="BK140" i="12"/>
  <c r="BK131" i="13"/>
  <c r="J120" i="14"/>
  <c r="BK258" i="16"/>
  <c r="BK236" i="17"/>
  <c r="BK128" i="17"/>
  <c r="BK299" i="18"/>
  <c r="BK150" i="19"/>
  <c r="J312" i="27"/>
  <c r="J199" i="29"/>
  <c r="BK133" i="30"/>
  <c r="J339" i="30"/>
  <c r="J186" i="31"/>
  <c r="J90" i="32"/>
  <c r="BK110" i="34"/>
  <c r="BK545" i="36"/>
  <c r="BK522" i="36"/>
  <c r="BK654" i="36"/>
  <c r="BK287" i="36"/>
  <c r="BK151" i="36"/>
  <c r="J398" i="36"/>
  <c r="BK185" i="37"/>
  <c r="BK206" i="37"/>
  <c r="J124" i="37"/>
  <c r="J185" i="37"/>
  <c r="J179" i="38"/>
  <c r="J167" i="38"/>
  <c r="J108" i="39"/>
  <c r="BK187" i="39"/>
  <c r="J90" i="39"/>
  <c r="BK187" i="40"/>
  <c r="BK105" i="40"/>
  <c r="BK111" i="40"/>
  <c r="J124" i="40"/>
  <c r="J214" i="41"/>
  <c r="J170" i="42"/>
  <c r="BK269" i="43"/>
  <c r="J139" i="44"/>
  <c r="BK257" i="44"/>
  <c r="J92" i="46"/>
  <c r="BK124" i="47"/>
  <c r="BK278" i="49"/>
  <c r="J123" i="49"/>
  <c r="BK180" i="49"/>
  <c r="BK141" i="50"/>
  <c r="BK123" i="50"/>
  <c r="BK245" i="51"/>
  <c r="BK134" i="51"/>
  <c r="BK137" i="53"/>
  <c r="BK92" i="54"/>
  <c r="BK182" i="4"/>
  <c r="BK94" i="6"/>
  <c r="J95" i="7"/>
  <c r="J269" i="8"/>
  <c r="J229" i="9"/>
  <c r="BK118" i="10"/>
  <c r="BK162" i="43"/>
  <c r="BK235" i="43"/>
  <c r="J166" i="44"/>
  <c r="BK131" i="45"/>
  <c r="J193" i="46"/>
  <c r="BK178" i="48"/>
  <c r="J221" i="51"/>
  <c r="J146" i="53"/>
  <c r="J99" i="2"/>
  <c r="J176" i="4"/>
  <c r="BK87" i="5"/>
  <c r="BK125" i="7"/>
  <c r="J224" i="8"/>
  <c r="BK253" i="9"/>
  <c r="J95" i="11"/>
  <c r="J125" i="16"/>
  <c r="BK249" i="18"/>
  <c r="J159" i="20"/>
  <c r="J126" i="21"/>
  <c r="J137" i="22"/>
  <c r="BK128" i="24"/>
  <c r="J156" i="36"/>
  <c r="J239" i="48"/>
  <c r="BK83" i="54"/>
  <c r="BK188" i="2"/>
  <c r="BK133" i="3"/>
  <c r="J85" i="5"/>
  <c r="BK156" i="8"/>
  <c r="J269" i="9"/>
  <c r="J401" i="9"/>
  <c r="J230" i="13"/>
  <c r="BK190" i="15"/>
  <c r="J168" i="18"/>
  <c r="BK174" i="19"/>
  <c r="BK150" i="20"/>
  <c r="J176" i="22"/>
  <c r="J163" i="24"/>
  <c r="BK138" i="24"/>
  <c r="BK263" i="26"/>
  <c r="J186" i="26"/>
  <c r="J219" i="26"/>
  <c r="BK259" i="26"/>
  <c r="J96" i="26"/>
  <c r="J294" i="27"/>
  <c r="BK390" i="27"/>
  <c r="J127" i="27"/>
  <c r="J247" i="29"/>
  <c r="BK280" i="30"/>
  <c r="J238" i="30"/>
  <c r="J151" i="31"/>
  <c r="J101" i="33"/>
  <c r="BK137" i="34"/>
  <c r="J140" i="34"/>
  <c r="BK85" i="35"/>
  <c r="BK321" i="36"/>
  <c r="J157" i="45"/>
  <c r="BK172" i="46"/>
  <c r="BK158" i="47"/>
  <c r="BK233" i="48"/>
  <c r="BK138" i="52"/>
  <c r="BK186" i="2"/>
  <c r="J173" i="4"/>
  <c r="BK146" i="7"/>
  <c r="J199" i="7"/>
  <c r="J266" i="9"/>
  <c r="J225" i="10"/>
  <c r="J197" i="12"/>
  <c r="BK273" i="13"/>
  <c r="J98" i="16"/>
  <c r="BK296" i="18"/>
  <c r="J89" i="22"/>
  <c r="BK113" i="27"/>
  <c r="BK158" i="27"/>
  <c r="BK171" i="29"/>
  <c r="J299" i="29"/>
  <c r="J469" i="30"/>
  <c r="BK400" i="30"/>
  <c r="BK147" i="31"/>
  <c r="BK149" i="32"/>
  <c r="J98" i="33"/>
  <c r="J149" i="34"/>
  <c r="J437" i="36"/>
  <c r="BK512" i="36"/>
  <c r="J646" i="36"/>
  <c r="J131" i="45"/>
  <c r="BK218" i="48"/>
  <c r="BK200" i="13"/>
  <c r="BK214" i="16"/>
  <c r="J299" i="18"/>
  <c r="BK145" i="18"/>
  <c r="J136" i="19"/>
  <c r="BK96" i="20"/>
  <c r="J186" i="22"/>
  <c r="BK223" i="27"/>
  <c r="J296" i="29"/>
  <c r="J276" i="30"/>
  <c r="J259" i="30"/>
  <c r="J147" i="30"/>
  <c r="J140" i="32"/>
  <c r="BK195" i="34"/>
  <c r="J204" i="34"/>
  <c r="J506" i="36"/>
  <c r="BK273" i="36"/>
  <c r="J108" i="45"/>
  <c r="BK130" i="47"/>
  <c r="BK236" i="51"/>
  <c r="J276" i="53"/>
  <c r="BK207" i="53"/>
  <c r="BK191" i="4"/>
  <c r="BK83" i="6"/>
  <c r="J258" i="8"/>
  <c r="J216" i="9"/>
  <c r="J175" i="11"/>
  <c r="J114" i="12"/>
  <c r="BK235" i="16"/>
  <c r="J206" i="18"/>
  <c r="J90" i="20"/>
  <c r="J123" i="21"/>
  <c r="BK158" i="22"/>
  <c r="BK86" i="22"/>
  <c r="BK153" i="27"/>
  <c r="J129" i="30"/>
  <c r="BK92" i="33"/>
  <c r="BK385" i="36"/>
  <c r="BK237" i="42"/>
  <c r="BK124" i="42"/>
  <c r="J144" i="44"/>
  <c r="BK113" i="46"/>
  <c r="BK290" i="49"/>
  <c r="J148" i="49"/>
  <c r="BK132" i="50"/>
  <c r="J128" i="51"/>
  <c r="J119" i="54"/>
  <c r="J110" i="4"/>
  <c r="J89" i="7"/>
  <c r="J299" i="9"/>
  <c r="J208" i="9"/>
  <c r="BK192" i="11"/>
  <c r="J156" i="12"/>
  <c r="BK125" i="13"/>
  <c r="BK138" i="14"/>
  <c r="BK194" i="16"/>
  <c r="J176" i="18"/>
  <c r="J235" i="18"/>
  <c r="BK141" i="27"/>
  <c r="J176" i="29"/>
  <c r="BK234" i="29"/>
  <c r="BK156" i="30"/>
  <c r="J197" i="31"/>
  <c r="BK123" i="33"/>
  <c r="BK285" i="35"/>
  <c r="J356" i="36"/>
  <c r="J341" i="36"/>
  <c r="J190" i="36"/>
  <c r="J264" i="36"/>
  <c r="BK109" i="37"/>
  <c r="J121" i="37"/>
  <c r="BK155" i="37"/>
  <c r="BK167" i="38"/>
  <c r="J218" i="39"/>
  <c r="J122" i="39"/>
  <c r="BK126" i="40"/>
  <c r="BK197" i="40"/>
  <c r="BK120" i="41"/>
  <c r="BK115" i="41"/>
  <c r="J324" i="41"/>
  <c r="BK174" i="42"/>
  <c r="J173" i="43"/>
  <c r="BK124" i="44"/>
  <c r="BK164" i="47"/>
  <c r="J174" i="48"/>
  <c r="J83" i="5"/>
  <c r="BK269" i="8"/>
  <c r="J93" i="8"/>
  <c r="J393" i="9"/>
  <c r="BK248" i="10"/>
  <c r="BK160" i="11"/>
  <c r="BK181" i="12"/>
  <c r="BK206" i="13"/>
  <c r="J221" i="17"/>
  <c r="J370" i="18"/>
  <c r="BK259" i="18"/>
  <c r="J147" i="19"/>
  <c r="BK87" i="20"/>
  <c r="J101" i="21"/>
  <c r="BK166" i="22"/>
  <c r="J169" i="24"/>
  <c r="J128" i="24"/>
  <c r="J83" i="24"/>
  <c r="J240" i="26"/>
  <c r="BK190" i="26"/>
  <c r="BK274" i="26"/>
  <c r="BK130" i="27"/>
  <c r="J87" i="27"/>
  <c r="BK252" i="27"/>
  <c r="BK204" i="29"/>
  <c r="BK326" i="29"/>
  <c r="J472" i="30"/>
  <c r="J430" i="30"/>
  <c r="BK239" i="32"/>
  <c r="J186" i="34"/>
  <c r="J108" i="35"/>
  <c r="J432" i="36"/>
  <c r="J92" i="21"/>
  <c r="J213" i="22"/>
  <c r="BK145" i="24"/>
  <c r="J89" i="24"/>
  <c r="J259" i="26"/>
  <c r="BK306" i="26"/>
  <c r="BK225" i="26"/>
  <c r="J88" i="26"/>
  <c r="J352" i="27"/>
  <c r="BK205" i="27"/>
  <c r="BK329" i="27"/>
  <c r="BK208" i="43"/>
  <c r="J116" i="48"/>
  <c r="BK102" i="54"/>
  <c r="BK170" i="4"/>
  <c r="J145" i="6"/>
  <c r="BK140" i="7"/>
  <c r="BK466" i="9"/>
  <c r="J439" i="9"/>
  <c r="J88" i="10"/>
  <c r="J176" i="12"/>
  <c r="J181" i="13"/>
  <c r="J217" i="16"/>
  <c r="BK103" i="18"/>
  <c r="BK201" i="19"/>
  <c r="BK108" i="20"/>
  <c r="BK176" i="22"/>
  <c r="BK398" i="27"/>
  <c r="J228" i="27"/>
  <c r="BK85" i="28"/>
  <c r="BK141" i="29"/>
  <c r="BK88" i="31"/>
  <c r="J207" i="34"/>
  <c r="BK290" i="35"/>
  <c r="J550" i="36"/>
  <c r="J128" i="36"/>
  <c r="BK259" i="41"/>
  <c r="J229" i="42"/>
  <c r="J126" i="43"/>
  <c r="BK162" i="44"/>
  <c r="BK83" i="52"/>
  <c r="J228" i="53"/>
  <c r="BK119" i="3"/>
  <c r="J118" i="6"/>
  <c r="BK108" i="8"/>
  <c r="J304" i="9"/>
  <c r="BK120" i="16"/>
  <c r="BK247" i="43"/>
  <c r="BK150" i="44"/>
  <c r="BK203" i="44"/>
  <c r="BK92" i="45"/>
  <c r="BK210" i="47"/>
  <c r="J125" i="53"/>
  <c r="BK177" i="2"/>
  <c r="J150" i="3"/>
  <c r="J89" i="5"/>
  <c r="J98" i="7"/>
  <c r="BK198" i="9"/>
  <c r="BK339" i="9"/>
  <c r="BK244" i="12"/>
  <c r="J206" i="14"/>
  <c r="BK92" i="15"/>
  <c r="BK248" i="16"/>
  <c r="J159" i="17"/>
  <c r="J214" i="18"/>
  <c r="BK100" i="19"/>
  <c r="J140" i="24"/>
  <c r="J116" i="24"/>
  <c r="BK90" i="25"/>
  <c r="J210" i="26"/>
  <c r="BK240" i="26"/>
  <c r="BK210" i="26"/>
  <c r="J303" i="27"/>
  <c r="BK381" i="27"/>
  <c r="J280" i="29"/>
  <c r="BK120" i="29"/>
  <c r="BK138" i="30"/>
  <c r="BK195" i="30"/>
  <c r="BK180" i="32"/>
  <c r="J83" i="34"/>
  <c r="J484" i="36"/>
  <c r="BK555" i="36"/>
  <c r="BK356" i="36"/>
  <c r="J560" i="36"/>
  <c r="BK253" i="36"/>
  <c r="BK97" i="36"/>
  <c r="BK149" i="37"/>
  <c r="BK191" i="37"/>
  <c r="J115" i="37"/>
  <c r="BK112" i="37"/>
  <c r="J117" i="38"/>
  <c r="J142" i="38"/>
  <c r="J152" i="38"/>
  <c r="BK103" i="39"/>
  <c r="BK148" i="39"/>
  <c r="BK95" i="40"/>
  <c r="BK158" i="40"/>
  <c r="BK185" i="40"/>
  <c r="J200" i="40"/>
  <c r="BK264" i="41"/>
  <c r="BK247" i="41"/>
  <c r="BK281" i="41"/>
  <c r="J217" i="41"/>
  <c r="J297" i="41"/>
  <c r="BK210" i="42"/>
  <c r="BK280" i="42"/>
  <c r="J164" i="42"/>
  <c r="J324" i="43"/>
  <c r="J130" i="43"/>
  <c r="J208" i="43"/>
  <c r="J302" i="44"/>
  <c r="J210" i="45"/>
  <c r="BK167" i="46"/>
  <c r="J89" i="47"/>
  <c r="BK139" i="49"/>
  <c r="J190" i="49"/>
  <c r="BK151" i="49"/>
  <c r="BK164" i="49"/>
  <c r="BK98" i="50"/>
  <c r="BK107" i="50"/>
  <c r="J92" i="51"/>
  <c r="BK167" i="51"/>
  <c r="J86" i="51"/>
  <c r="J110" i="54"/>
  <c r="J204" i="4"/>
  <c r="BK95" i="5"/>
  <c r="J97" i="6"/>
  <c r="J183" i="8"/>
  <c r="BK234" i="9"/>
  <c r="BK105" i="43"/>
  <c r="BK198" i="43"/>
  <c r="J95" i="44"/>
  <c r="J203" i="46"/>
  <c r="J139" i="47"/>
  <c r="J198" i="48"/>
  <c r="BK210" i="53"/>
  <c r="BK167" i="53"/>
  <c r="BK93" i="2"/>
  <c r="J107" i="4"/>
  <c r="J209" i="6"/>
  <c r="BK171" i="7"/>
  <c r="J295" i="8"/>
  <c r="BK358" i="9"/>
  <c r="BK509" i="9"/>
  <c r="BK85" i="12"/>
  <c r="BK146" i="16"/>
  <c r="BK326" i="18"/>
  <c r="BK84" i="20"/>
  <c r="BK141" i="21"/>
  <c r="J216" i="22"/>
  <c r="J86" i="23"/>
  <c r="J160" i="28"/>
  <c r="BK153" i="30"/>
  <c r="J121" i="32"/>
  <c r="BK119" i="34"/>
  <c r="BK254" i="35"/>
  <c r="BK111" i="44"/>
  <c r="BK181" i="53"/>
  <c r="J138" i="2"/>
  <c r="J113" i="5"/>
  <c r="J102" i="8"/>
  <c r="BK401" i="9"/>
  <c r="J86" i="14"/>
  <c r="BK281" i="18"/>
  <c r="BK165" i="21"/>
  <c r="BK175" i="24"/>
  <c r="BK227" i="26"/>
  <c r="J268" i="26"/>
  <c r="J447" i="27"/>
  <c r="BK90" i="28"/>
  <c r="BK344" i="30"/>
  <c r="BK252" i="32"/>
  <c r="J235" i="35"/>
  <c r="BK290" i="36"/>
  <c r="BK118" i="45"/>
  <c r="BK186" i="47"/>
  <c r="BK138" i="2"/>
  <c r="BK130" i="5"/>
  <c r="BK383" i="9"/>
  <c r="BK133" i="11"/>
  <c r="BK251" i="13"/>
  <c r="BK171" i="31"/>
  <c r="BK117" i="33"/>
  <c r="BK149" i="34"/>
  <c r="BK95" i="35"/>
  <c r="BK594" i="36"/>
  <c r="BK251" i="44"/>
  <c r="BK139" i="47"/>
  <c r="BK86" i="51"/>
  <c r="BK123" i="52"/>
  <c r="J246" i="53"/>
  <c r="J101" i="3"/>
  <c r="BK112" i="6"/>
  <c r="J204" i="7"/>
  <c r="J88" i="8"/>
  <c r="BK149" i="9"/>
  <c r="BK119" i="9"/>
  <c r="BK137" i="12"/>
  <c r="BK168" i="14"/>
  <c r="BK125" i="16"/>
  <c r="J193" i="17"/>
  <c r="J232" i="19"/>
  <c r="J159" i="21"/>
  <c r="BK95" i="23"/>
  <c r="J278" i="27"/>
  <c r="BK296" i="29"/>
  <c r="BK276" i="30"/>
  <c r="J106" i="31"/>
  <c r="BK247" i="32"/>
  <c r="BK186" i="34"/>
  <c r="BK162" i="34"/>
  <c r="BK264" i="36"/>
  <c r="J444" i="36"/>
  <c r="J174" i="47"/>
  <c r="J83" i="52"/>
  <c r="BK204" i="53"/>
  <c r="J110" i="3"/>
  <c r="BK93" i="5"/>
  <c r="J158" i="7"/>
  <c r="J460" i="9"/>
  <c r="J117" i="12"/>
  <c r="BK206" i="18"/>
  <c r="BK130" i="19"/>
  <c r="BK197" i="20"/>
  <c r="BK162" i="22"/>
  <c r="J138" i="23"/>
  <c r="BK93" i="29"/>
  <c r="BK447" i="30"/>
  <c r="J95" i="35"/>
  <c r="BK233" i="41"/>
  <c r="BK160" i="42"/>
  <c r="J121" i="44"/>
  <c r="BK224" i="47"/>
  <c r="J278" i="49"/>
  <c r="J101" i="50"/>
  <c r="J215" i="51"/>
  <c r="J186" i="53"/>
  <c r="J153" i="2"/>
  <c r="BK117" i="5"/>
  <c r="J314" i="8"/>
  <c r="J317" i="9"/>
  <c r="BK103" i="10"/>
  <c r="BK116" i="11"/>
  <c r="BK112" i="13"/>
  <c r="J178" i="14"/>
  <c r="J199" i="15"/>
  <c r="BK221" i="17"/>
  <c r="BK195" i="18"/>
  <c r="BK174" i="18"/>
  <c r="J234" i="20"/>
  <c r="BK228" i="27"/>
  <c r="BK146" i="28"/>
  <c r="J284" i="30"/>
  <c r="BK127" i="30"/>
  <c r="BK106" i="31"/>
  <c r="J153" i="32"/>
  <c r="BK131" i="34"/>
  <c r="J151" i="36"/>
  <c r="BK176" i="38"/>
  <c r="J98" i="39"/>
  <c r="BK169" i="40"/>
  <c r="J116" i="40"/>
  <c r="BK95" i="4"/>
  <c r="J157" i="6"/>
  <c r="BK148" i="8"/>
  <c r="J253" i="9"/>
  <c r="J132" i="10"/>
  <c r="J111" i="12"/>
  <c r="J326" i="13"/>
  <c r="J194" i="15"/>
  <c r="BK179" i="17"/>
  <c r="J273" i="18"/>
  <c r="BK224" i="18"/>
  <c r="J115" i="19"/>
  <c r="J132" i="21"/>
  <c r="J210" i="35"/>
  <c r="BK576" i="36"/>
  <c r="J193" i="36"/>
  <c r="BK377" i="36"/>
  <c r="BK509" i="36"/>
  <c r="J206" i="37"/>
  <c r="J182" i="37"/>
  <c r="J100" i="38"/>
  <c r="J176" i="38"/>
  <c r="BK177" i="39"/>
  <c r="BK116" i="40"/>
  <c r="BK200" i="40"/>
  <c r="BK214" i="41"/>
  <c r="BK93" i="41"/>
  <c r="BK339" i="41"/>
  <c r="J253" i="41"/>
  <c r="J296" i="42"/>
  <c r="J214" i="45"/>
  <c r="J261" i="48"/>
  <c r="J99" i="54"/>
  <c r="J91" i="5"/>
  <c r="J113" i="7"/>
  <c r="J113" i="9"/>
  <c r="BK463" i="9"/>
  <c r="J129" i="10"/>
  <c r="J85" i="11"/>
  <c r="J122" i="13"/>
  <c r="J113" i="14"/>
  <c r="BK182" i="16"/>
  <c r="J195" i="18"/>
  <c r="J206" i="19"/>
  <c r="J95" i="42"/>
  <c r="J203" i="43"/>
  <c r="J239" i="44"/>
  <c r="J105" i="44"/>
  <c r="BK97" i="46"/>
  <c r="BK89" i="47"/>
  <c r="J101" i="51"/>
  <c r="J122" i="53"/>
  <c r="J105" i="2"/>
  <c r="BK179" i="4"/>
  <c r="BK127" i="6"/>
  <c r="BK280" i="8"/>
  <c r="J286" i="9"/>
  <c r="BK239" i="9"/>
  <c r="J339" i="9"/>
  <c r="J238" i="10"/>
  <c r="BK183" i="11"/>
  <c r="BK125" i="11"/>
  <c r="BK145" i="13"/>
  <c r="BK300" i="13"/>
  <c r="J172" i="14"/>
  <c r="J112" i="16"/>
  <c r="J93" i="17"/>
  <c r="BK85" i="26"/>
  <c r="BK186" i="26"/>
  <c r="BK384" i="27"/>
  <c r="J149" i="29"/>
  <c r="J201" i="31"/>
  <c r="BK188" i="32"/>
  <c r="J101" i="34"/>
  <c r="J90" i="35"/>
  <c r="BK107" i="36"/>
  <c r="J377" i="36"/>
  <c r="J342" i="41"/>
  <c r="J121" i="43"/>
  <c r="BK102" i="45"/>
  <c r="BK260" i="49"/>
  <c r="BK252" i="49"/>
  <c r="BK97" i="49"/>
  <c r="BK92" i="50"/>
  <c r="J107" i="50"/>
  <c r="J179" i="51"/>
  <c r="BK165" i="51"/>
  <c r="J104" i="51"/>
  <c r="BK228" i="53"/>
  <c r="BK104" i="54"/>
  <c r="BK101" i="5"/>
  <c r="BK178" i="8"/>
  <c r="J224" i="9"/>
  <c r="BK221" i="9"/>
  <c r="J102" i="15"/>
  <c r="BK323" i="18"/>
  <c r="J125" i="19"/>
  <c r="J110" i="21"/>
  <c r="J125" i="22"/>
  <c r="BK129" i="23"/>
  <c r="J331" i="27"/>
  <c r="BK272" i="29"/>
  <c r="BK136" i="29"/>
  <c r="BK350" i="30"/>
  <c r="BK144" i="31"/>
  <c r="J172" i="32"/>
  <c r="J83" i="33"/>
  <c r="BK85" i="38"/>
  <c r="J202" i="39"/>
  <c r="BK172" i="39"/>
  <c r="BK236" i="40"/>
  <c r="J89" i="40"/>
  <c r="J236" i="41"/>
  <c r="J178" i="41"/>
  <c r="BK121" i="44"/>
  <c r="BK92" i="46"/>
  <c r="BK111" i="47"/>
  <c r="J186" i="48"/>
  <c r="J180" i="49"/>
  <c r="BK120" i="50"/>
  <c r="BK104" i="51"/>
  <c r="J137" i="51"/>
  <c r="J159" i="2"/>
  <c r="BK176" i="4"/>
  <c r="J125" i="7"/>
  <c r="BK377" i="9"/>
  <c r="J498" i="9"/>
  <c r="BK165" i="11"/>
  <c r="J181" i="12"/>
  <c r="BK154" i="13"/>
  <c r="BK172" i="14"/>
  <c r="BK177" i="16"/>
  <c r="J89" i="17"/>
  <c r="J174" i="18"/>
  <c r="J243" i="19"/>
  <c r="BK257" i="27"/>
  <c r="J272" i="29"/>
  <c r="BK159" i="29"/>
  <c r="BK358" i="30"/>
  <c r="J155" i="31"/>
  <c r="J108" i="33"/>
  <c r="BK152" i="34"/>
  <c r="J238" i="36"/>
  <c r="BK153" i="39"/>
  <c r="J197" i="40"/>
  <c r="BK265" i="40"/>
  <c r="J136" i="41"/>
  <c r="BK154" i="41"/>
  <c r="J294" i="42"/>
  <c r="J179" i="44"/>
  <c r="J121" i="47"/>
  <c r="BK153" i="8"/>
  <c r="BK353" i="9"/>
  <c r="BK191" i="10"/>
  <c r="J123" i="12"/>
  <c r="BK140" i="13"/>
  <c r="J86" i="15"/>
  <c r="J224" i="17"/>
  <c r="BK228" i="18"/>
  <c r="J246" i="19"/>
  <c r="BK186" i="42"/>
  <c r="BK287" i="43"/>
  <c r="BK228" i="44"/>
  <c r="J219" i="45"/>
  <c r="BK265" i="47"/>
  <c r="J138" i="52"/>
  <c r="BK150" i="2"/>
  <c r="J107" i="5"/>
  <c r="J122" i="7"/>
  <c r="J143" i="8"/>
  <c r="J380" i="9"/>
  <c r="J191" i="10"/>
  <c r="J103" i="11"/>
  <c r="BK136" i="13"/>
  <c r="J220" i="13"/>
  <c r="J140" i="15"/>
  <c r="J154" i="16"/>
  <c r="BK111" i="17"/>
  <c r="BK130" i="18"/>
  <c r="BK176" i="18"/>
  <c r="J212" i="19"/>
  <c r="BK159" i="20"/>
  <c r="J182" i="20"/>
  <c r="BK89" i="22"/>
  <c r="J131" i="22"/>
  <c r="J172" i="24"/>
  <c r="BK87" i="25"/>
  <c r="BK212" i="26"/>
  <c r="J145" i="26"/>
  <c r="BK322" i="27"/>
  <c r="BK371" i="27"/>
  <c r="BK161" i="30"/>
  <c r="J107" i="32"/>
  <c r="J98" i="34"/>
  <c r="J280" i="35"/>
  <c r="BK380" i="36"/>
  <c r="BK259" i="36"/>
  <c r="J260" i="49"/>
  <c r="BK190" i="49"/>
  <c r="J138" i="50"/>
  <c r="J104" i="50"/>
  <c r="J248" i="51"/>
  <c r="J154" i="51"/>
  <c r="BK105" i="52"/>
  <c r="BK104" i="53"/>
  <c r="BK125" i="3"/>
  <c r="J206" i="8"/>
  <c r="J479" i="9"/>
  <c r="J358" i="13"/>
  <c r="BK240" i="17"/>
  <c r="J165" i="19"/>
  <c r="J153" i="21"/>
  <c r="BK207" i="22"/>
  <c r="J316" i="27"/>
  <c r="BK149" i="27"/>
  <c r="J241" i="29"/>
  <c r="J216" i="30"/>
  <c r="BK90" i="32"/>
  <c r="BK89" i="34"/>
  <c r="BK269" i="35"/>
  <c r="BK570" i="36"/>
  <c r="J228" i="36"/>
  <c r="J159" i="36"/>
  <c r="J96" i="37"/>
  <c r="J197" i="37"/>
  <c r="J85" i="38"/>
  <c r="BK301" i="41"/>
  <c r="BK255" i="47"/>
  <c r="BK164" i="48"/>
  <c r="BK301" i="49"/>
  <c r="BK236" i="49"/>
  <c r="J132" i="50"/>
  <c r="J86" i="52"/>
  <c r="J185" i="4"/>
  <c r="J87" i="5"/>
  <c r="J250" i="43"/>
  <c r="J231" i="44"/>
  <c r="J210" i="47"/>
  <c r="J240" i="53"/>
  <c r="BK85" i="37"/>
  <c r="BK161" i="39"/>
  <c r="BK124" i="40"/>
  <c r="J175" i="41"/>
  <c r="J240" i="41"/>
  <c r="BK203" i="43"/>
  <c r="J126" i="44"/>
  <c r="J131" i="46"/>
  <c r="BK240" i="53"/>
  <c r="J143" i="4"/>
  <c r="J206" i="6"/>
  <c r="J145" i="12"/>
  <c r="J349" i="13"/>
  <c r="BK140" i="15"/>
  <c r="J246" i="16"/>
  <c r="J211" i="18"/>
  <c r="BK238" i="19"/>
  <c r="BK294" i="42"/>
  <c r="BK135" i="43"/>
  <c r="BK135" i="44"/>
  <c r="BK157" i="45"/>
  <c r="J204" i="47"/>
  <c r="J225" i="53"/>
  <c r="BK276" i="53"/>
  <c r="BK188" i="4"/>
  <c r="J131" i="7"/>
  <c r="BK101" i="7"/>
  <c r="J289" i="9"/>
  <c r="J466" i="9"/>
  <c r="BK176" i="10"/>
  <c r="J128" i="11"/>
  <c r="J200" i="13"/>
  <c r="J310" i="13"/>
  <c r="BK223" i="16"/>
  <c r="BK217" i="17"/>
  <c r="BK170" i="22"/>
  <c r="BK114" i="23"/>
  <c r="J83" i="25"/>
  <c r="BK127" i="26"/>
  <c r="BK202" i="26"/>
  <c r="J161" i="27"/>
  <c r="BK151" i="28"/>
  <c r="J167" i="29"/>
  <c r="J161" i="30"/>
  <c r="BK643" i="36"/>
  <c r="BK89" i="42"/>
  <c r="BK221" i="43"/>
  <c r="BK287" i="47"/>
  <c r="J301" i="49"/>
  <c r="J143" i="49"/>
  <c r="J270" i="49"/>
  <c r="BK143" i="49"/>
  <c r="J135" i="50"/>
  <c r="BK126" i="50"/>
  <c r="BK128" i="51"/>
  <c r="BK140" i="51"/>
  <c r="BK234" i="53"/>
  <c r="BK261" i="53"/>
  <c r="BK98" i="4"/>
  <c r="BK218" i="8"/>
  <c r="BK299" i="9"/>
  <c r="J128" i="12"/>
  <c r="J177" i="16"/>
  <c r="BK171" i="19"/>
  <c r="BK129" i="21"/>
  <c r="J158" i="22"/>
  <c r="BK144" i="23"/>
  <c r="BK268" i="27"/>
  <c r="J159" i="29"/>
  <c r="BK217" i="29"/>
  <c r="J313" i="30"/>
  <c r="BK197" i="31"/>
  <c r="BK98" i="33"/>
  <c r="J219" i="34"/>
  <c r="BK142" i="38"/>
  <c r="J95" i="39"/>
  <c r="BK98" i="39"/>
  <c r="BK164" i="40"/>
  <c r="J169" i="40"/>
  <c r="BK292" i="41"/>
  <c r="BK283" i="41"/>
  <c r="BK172" i="44"/>
  <c r="J126" i="46"/>
  <c r="J284" i="47"/>
  <c r="J118" i="49"/>
  <c r="J248" i="49"/>
  <c r="BK212" i="49"/>
  <c r="J83" i="50"/>
  <c r="BK224" i="51"/>
  <c r="J197" i="51"/>
  <c r="BK159" i="3"/>
  <c r="BK143" i="4"/>
  <c r="J197" i="6"/>
  <c r="BK153" i="44"/>
  <c r="J86" i="45"/>
  <c r="J98" i="52"/>
  <c r="BK171" i="2"/>
  <c r="J153" i="3"/>
  <c r="BK119" i="7"/>
  <c r="BK280" i="9"/>
  <c r="J449" i="9"/>
  <c r="J119" i="9"/>
  <c r="J209" i="10"/>
  <c r="BK294" i="13"/>
  <c r="BK222" i="19"/>
  <c r="BK117" i="20"/>
  <c r="J86" i="21"/>
  <c r="BK123" i="21"/>
  <c r="BK113" i="22"/>
  <c r="BK172" i="27"/>
  <c r="BK97" i="27"/>
  <c r="BK149" i="29"/>
  <c r="J220" i="29"/>
  <c r="BK272" i="30"/>
  <c r="J272" i="35"/>
  <c r="BK560" i="36"/>
  <c r="BK243" i="36"/>
  <c r="J329" i="36"/>
  <c r="J539" i="36"/>
  <c r="J86" i="53"/>
  <c r="J128" i="3"/>
  <c r="BK145" i="6"/>
  <c r="BK115" i="6"/>
  <c r="J215" i="8"/>
  <c r="J309" i="9"/>
  <c r="BK398" i="9"/>
  <c r="BK88" i="10"/>
  <c r="J183" i="11"/>
  <c r="J91" i="12"/>
  <c r="J112" i="13"/>
  <c r="J186" i="14"/>
  <c r="J214" i="16"/>
  <c r="BK330" i="18"/>
  <c r="J219" i="18"/>
  <c r="J201" i="19"/>
  <c r="J229" i="20"/>
  <c r="BK132" i="21"/>
  <c r="J86" i="22"/>
  <c r="J122" i="24"/>
  <c r="BK110" i="24"/>
  <c r="BK233" i="26"/>
  <c r="J148" i="26"/>
  <c r="J109" i="26"/>
  <c r="J283" i="27"/>
  <c r="J426" i="27"/>
  <c r="BK100" i="28"/>
  <c r="BK265" i="30"/>
  <c r="BK133" i="31"/>
  <c r="BK105" i="33"/>
  <c r="BK213" i="34"/>
  <c r="J277" i="35"/>
  <c r="J240" i="35"/>
  <c r="J202" i="36"/>
  <c r="BK615" i="36"/>
  <c r="J254" i="43"/>
  <c r="J144" i="48"/>
  <c r="BK113" i="3"/>
  <c r="BK98" i="7"/>
  <c r="BK349" i="9"/>
  <c r="J90" i="11"/>
  <c r="J151" i="12"/>
  <c r="BK107" i="16"/>
  <c r="J140" i="18"/>
  <c r="BK179" i="18"/>
  <c r="BK288" i="30"/>
  <c r="J113" i="32"/>
  <c r="J168" i="34"/>
  <c r="J105" i="35"/>
  <c r="BK417" i="36"/>
  <c r="J403" i="36"/>
  <c r="BK264" i="42"/>
  <c r="BK180" i="42"/>
  <c r="BK274" i="42"/>
  <c r="J247" i="43"/>
  <c r="J293" i="48"/>
  <c r="J95" i="52"/>
  <c r="BK113" i="53"/>
  <c r="BK162" i="3"/>
  <c r="BK107" i="7"/>
  <c r="BK168" i="9"/>
  <c r="BK259" i="12"/>
  <c r="BK108" i="17"/>
  <c r="J192" i="44"/>
  <c r="BK203" i="45"/>
  <c r="BK198" i="46"/>
  <c r="BK204" i="48"/>
  <c r="J155" i="53"/>
  <c r="J83" i="4"/>
  <c r="BK97" i="6"/>
  <c r="J186" i="7"/>
  <c r="BK523" i="9"/>
  <c r="BK335" i="9"/>
  <c r="BK209" i="10"/>
  <c r="BK217" i="12"/>
  <c r="J294" i="13"/>
  <c r="BK135" i="15"/>
  <c r="BK88" i="16"/>
  <c r="J341" i="18"/>
  <c r="J208" i="20"/>
  <c r="BK163" i="24"/>
  <c r="BK254" i="26"/>
  <c r="J153" i="26"/>
  <c r="J243" i="26"/>
  <c r="J237" i="26"/>
  <c r="J381" i="27"/>
  <c r="J257" i="27"/>
  <c r="J234" i="29"/>
  <c r="BK119" i="30"/>
  <c r="J293" i="30"/>
  <c r="J170" i="30"/>
  <c r="J214" i="32"/>
  <c r="J248" i="35"/>
  <c r="BK213" i="36"/>
  <c r="BK442" i="36"/>
  <c r="BK351" i="36"/>
  <c r="J94" i="36"/>
  <c r="J598" i="36"/>
  <c r="J196" i="36"/>
  <c r="BK141" i="37"/>
  <c r="BK138" i="37"/>
  <c r="J108" i="38"/>
  <c r="BK117" i="38"/>
  <c r="J148" i="39"/>
  <c r="J172" i="39"/>
  <c r="J127" i="39"/>
  <c r="J274" i="40"/>
  <c r="J256" i="40"/>
  <c r="J260" i="40"/>
  <c r="J105" i="40"/>
  <c r="J170" i="41"/>
  <c r="J159" i="41"/>
  <c r="J304" i="41"/>
  <c r="BK164" i="41"/>
  <c r="BK286" i="41"/>
  <c r="BK252" i="42"/>
  <c r="J250" i="42"/>
  <c r="BK258" i="42"/>
  <c r="J288" i="42"/>
  <c r="J327" i="43"/>
  <c r="J236" i="44"/>
  <c r="BK198" i="45"/>
  <c r="BK181" i="46"/>
  <c r="J186" i="47"/>
  <c r="BK95" i="48"/>
  <c r="J114" i="49"/>
  <c r="BK101" i="49"/>
  <c r="J120" i="50"/>
  <c r="J86" i="50"/>
  <c r="BK156" i="50"/>
  <c r="J212" i="51"/>
  <c r="J230" i="51"/>
  <c r="BK273" i="53"/>
  <c r="J159" i="3"/>
  <c r="BK86" i="6"/>
  <c r="J152" i="7"/>
  <c r="BK244" i="8"/>
  <c r="J168" i="9"/>
  <c r="J138" i="10"/>
  <c r="J194" i="51"/>
  <c r="J234" i="53"/>
  <c r="BK141" i="2"/>
  <c r="BK99" i="5"/>
  <c r="J167" i="7"/>
  <c r="J133" i="8"/>
  <c r="J171" i="10"/>
  <c r="J241" i="16"/>
  <c r="J323" i="18"/>
  <c r="BK208" i="20"/>
  <c r="BK152" i="22"/>
  <c r="J140" i="22"/>
  <c r="J233" i="47"/>
  <c r="J93" i="2"/>
  <c r="BK161" i="4"/>
  <c r="J177" i="7"/>
  <c r="BK244" i="9"/>
  <c r="BK94" i="12"/>
  <c r="BK254" i="18"/>
  <c r="BK182" i="20"/>
  <c r="J195" i="22"/>
  <c r="J113" i="24"/>
  <c r="BK145" i="26"/>
  <c r="J91" i="26"/>
  <c r="BK453" i="27"/>
  <c r="J153" i="47"/>
  <c r="J141" i="2"/>
  <c r="J125" i="4"/>
  <c r="BK170" i="8"/>
  <c r="BK235" i="10"/>
  <c r="J165" i="11"/>
  <c r="J236" i="13"/>
  <c r="J107" i="16"/>
  <c r="J119" i="18"/>
  <c r="BK110" i="21"/>
  <c r="J238" i="27"/>
  <c r="J325" i="27"/>
  <c r="J131" i="29"/>
  <c r="BK142" i="30"/>
  <c r="J303" i="30"/>
  <c r="BK99" i="31"/>
  <c r="BK110" i="32"/>
  <c r="J104" i="34"/>
  <c r="BK243" i="35"/>
  <c r="BK102" i="36"/>
  <c r="BK391" i="36"/>
  <c r="J271" i="44"/>
  <c r="BK86" i="46"/>
  <c r="J124" i="48"/>
  <c r="BK209" i="51"/>
  <c r="J104" i="53"/>
  <c r="BK165" i="2"/>
  <c r="J125" i="3"/>
  <c r="J105" i="5"/>
  <c r="J194" i="7"/>
  <c r="BK286" i="9"/>
  <c r="J503" i="9"/>
  <c r="BK91" i="9"/>
  <c r="J220" i="12"/>
  <c r="BK191" i="13"/>
  <c r="J162" i="15"/>
  <c r="BK193" i="17"/>
  <c r="J109" i="6"/>
  <c r="J367" i="9"/>
  <c r="J170" i="11"/>
  <c r="BK277" i="35"/>
  <c r="BK223" i="36"/>
  <c r="J287" i="36"/>
  <c r="J91" i="37"/>
  <c r="BK121" i="37"/>
  <c r="J182" i="38"/>
  <c r="BK108" i="38"/>
  <c r="J213" i="39"/>
  <c r="J103" i="39"/>
  <c r="J265" i="40"/>
  <c r="BK159" i="41"/>
  <c r="J281" i="41"/>
  <c r="BK345" i="41"/>
  <c r="J345" i="41"/>
  <c r="J111" i="43"/>
  <c r="BK249" i="44"/>
  <c r="J268" i="47"/>
  <c r="J227" i="51"/>
  <c r="J155" i="4"/>
  <c r="BK105" i="5"/>
  <c r="BK93" i="8"/>
  <c r="J144" i="9"/>
  <c r="J489" i="9"/>
  <c r="BK289" i="9"/>
  <c r="BK141" i="10"/>
  <c r="J111" i="11"/>
  <c r="J278" i="13"/>
  <c r="BK182" i="15"/>
  <c r="J196" i="16"/>
  <c r="J139" i="17"/>
  <c r="J267" i="18"/>
  <c r="BK105" i="44"/>
  <c r="BK210" i="45"/>
  <c r="J224" i="47"/>
  <c r="BK163" i="51"/>
  <c r="BK110" i="53"/>
  <c r="BK135" i="3"/>
  <c r="J149" i="4"/>
  <c r="J167" i="6"/>
  <c r="BK152" i="7"/>
  <c r="J138" i="8"/>
  <c r="BK476" i="9"/>
  <c r="BK484" i="9"/>
  <c r="BK108" i="10"/>
  <c r="J160" i="11"/>
  <c r="J230" i="12"/>
  <c r="J127" i="13"/>
  <c r="J108" i="15"/>
  <c r="BK244" i="16"/>
  <c r="BK224" i="17"/>
  <c r="J135" i="18"/>
  <c r="J309" i="18"/>
  <c r="J95" i="19"/>
  <c r="J99" i="20"/>
  <c r="J92" i="22"/>
  <c r="J166" i="22"/>
  <c r="BK119" i="24"/>
  <c r="J119" i="24"/>
  <c r="J158" i="26"/>
  <c r="J282" i="26"/>
  <c r="J227" i="26"/>
  <c r="BK290" i="26"/>
  <c r="BK102" i="27"/>
  <c r="J393" i="27"/>
  <c r="J189" i="29"/>
  <c r="BK287" i="29"/>
  <c r="BK362" i="30"/>
  <c r="BK442" i="30"/>
  <c r="J234" i="32"/>
  <c r="J120" i="33"/>
  <c r="BK193" i="35"/>
  <c r="J417" i="36"/>
  <c r="J338" i="36"/>
  <c r="J277" i="36"/>
  <c r="J112" i="41"/>
  <c r="BK130" i="42"/>
  <c r="BK222" i="45"/>
  <c r="J245" i="47"/>
  <c r="J290" i="49"/>
  <c r="J232" i="49"/>
  <c r="J212" i="49"/>
  <c r="BK168" i="49"/>
  <c r="BK111" i="50"/>
  <c r="BK221" i="51"/>
  <c r="J110" i="51"/>
  <c r="J216" i="53"/>
  <c r="BK89" i="6"/>
  <c r="BK171" i="9"/>
  <c r="BK206" i="19"/>
  <c r="J129" i="21"/>
  <c r="BK140" i="22"/>
  <c r="J341" i="27"/>
  <c r="J315" i="29"/>
  <c r="BK309" i="9"/>
  <c r="J168" i="10"/>
  <c r="J155" i="10"/>
  <c r="BK214" i="13"/>
  <c r="J324" i="13"/>
  <c r="J162" i="14"/>
  <c r="J182" i="15"/>
  <c r="BK251" i="16"/>
  <c r="BK114" i="18"/>
  <c r="J196" i="19"/>
  <c r="BK144" i="20"/>
  <c r="BK180" i="21"/>
  <c r="BK149" i="22"/>
  <c r="J123" i="23"/>
  <c r="J308" i="27"/>
  <c r="BK243" i="27"/>
  <c r="J332" i="29"/>
  <c r="BK115" i="29"/>
  <c r="J226" i="32"/>
  <c r="J285" i="35"/>
  <c r="J452" i="36"/>
  <c r="BK146" i="36"/>
  <c r="BK611" i="36"/>
  <c r="J92" i="52"/>
  <c r="J116" i="54"/>
  <c r="BK83" i="5"/>
  <c r="J154" i="6"/>
  <c r="BK111" i="8"/>
  <c r="BK407" i="9"/>
  <c r="BK364" i="9"/>
  <c r="J186" i="10"/>
  <c r="BK120" i="11"/>
  <c r="BK145" i="12"/>
  <c r="BK117" i="13"/>
  <c r="J169" i="13"/>
  <c r="BK147" i="14"/>
  <c r="J164" i="16"/>
  <c r="J108" i="17"/>
  <c r="J346" i="18"/>
  <c r="J108" i="18"/>
  <c r="J326" i="18"/>
  <c r="BK147" i="19"/>
  <c r="BK239" i="20"/>
  <c r="J210" i="22"/>
  <c r="BK86" i="23"/>
  <c r="J166" i="24"/>
  <c r="BK86" i="24"/>
  <c r="BK171" i="26"/>
  <c r="J247" i="26"/>
  <c r="BK194" i="26"/>
  <c r="BK146" i="27"/>
  <c r="BK298" i="27"/>
  <c r="J130" i="27"/>
  <c r="J234" i="30"/>
  <c r="J142" i="30"/>
  <c r="BK196" i="32"/>
  <c r="J174" i="34"/>
  <c r="J135" i="35"/>
  <c r="BK220" i="35"/>
  <c r="J318" i="36"/>
  <c r="J187" i="36"/>
  <c r="J116" i="42"/>
  <c r="J258" i="42"/>
  <c r="BK271" i="43"/>
  <c r="J111" i="47"/>
  <c r="BK284" i="48"/>
  <c r="BK164" i="53"/>
  <c r="J130" i="3"/>
  <c r="BK148" i="6"/>
  <c r="J86" i="7"/>
  <c r="BK120" i="8"/>
  <c r="J218" i="8"/>
  <c r="J280" i="9"/>
  <c r="J133" i="11"/>
  <c r="BK117" i="12"/>
  <c r="J125" i="13"/>
  <c r="J208" i="16"/>
  <c r="BK291" i="18"/>
  <c r="BK214" i="18"/>
  <c r="BK212" i="19"/>
  <c r="BK177" i="21"/>
  <c r="BK135" i="23"/>
  <c r="J153" i="27"/>
  <c r="J243" i="27"/>
  <c r="J151" i="28"/>
  <c r="BK259" i="30"/>
  <c r="J124" i="31"/>
  <c r="J132" i="33"/>
  <c r="BK180" i="34"/>
  <c r="BK168" i="35"/>
  <c r="J143" i="35"/>
  <c r="J313" i="36"/>
  <c r="BK348" i="36"/>
  <c r="BK146" i="41"/>
  <c r="BK244" i="42"/>
  <c r="J285" i="44"/>
  <c r="BK198" i="48"/>
  <c r="BK183" i="53"/>
  <c r="BK119" i="54"/>
  <c r="BK152" i="4"/>
  <c r="J229" i="8"/>
  <c r="BK88" i="9"/>
  <c r="BK196" i="13"/>
  <c r="J228" i="44"/>
  <c r="BK87" i="2"/>
  <c r="J152" i="4"/>
  <c r="BK91" i="5"/>
  <c r="J140" i="7"/>
  <c r="J159" i="8"/>
  <c r="BK460" i="9"/>
  <c r="J203" i="9"/>
  <c r="BK100" i="11"/>
  <c r="BK181" i="13"/>
  <c r="BK212" i="13"/>
  <c r="BK228" i="16"/>
  <c r="J232" i="17"/>
  <c r="J179" i="17"/>
  <c r="BK165" i="19"/>
  <c r="J113" i="22"/>
  <c r="J151" i="24"/>
  <c r="BK89" i="24"/>
  <c r="J223" i="26"/>
  <c r="BK91" i="26"/>
  <c r="J190" i="26"/>
  <c r="BK111" i="33"/>
  <c r="J131" i="34"/>
  <c r="BK486" i="36"/>
  <c r="J253" i="36"/>
  <c r="J273" i="36"/>
  <c r="J542" i="36"/>
  <c r="J267" i="36"/>
  <c r="BK194" i="37"/>
  <c r="BK124" i="37"/>
  <c r="J179" i="37"/>
  <c r="BK96" i="37"/>
  <c r="J106" i="37"/>
  <c r="J95" i="38"/>
  <c r="J208" i="39"/>
  <c r="J197" i="39"/>
  <c r="BK158" i="39"/>
  <c r="J185" i="40"/>
  <c r="J208" i="40"/>
  <c r="BK226" i="40"/>
  <c r="BK179" i="40"/>
  <c r="BK141" i="41"/>
  <c r="BK225" i="41"/>
  <c r="J156" i="42"/>
  <c r="BK229" i="43"/>
  <c r="BK277" i="43"/>
  <c r="J162" i="44"/>
  <c r="J222" i="44"/>
  <c r="BK113" i="45"/>
  <c r="J293" i="47"/>
  <c r="J169" i="48"/>
  <c r="J240" i="49"/>
  <c r="BK201" i="49"/>
  <c r="BK270" i="49"/>
  <c r="J267" i="49"/>
  <c r="J95" i="50"/>
  <c r="BK104" i="50"/>
  <c r="J125" i="51"/>
  <c r="J157" i="51"/>
  <c r="J120" i="52"/>
  <c r="J137" i="53"/>
  <c r="BK116" i="3"/>
  <c r="BK119" i="4"/>
  <c r="BK209" i="6"/>
  <c r="BK210" i="7"/>
  <c r="J289" i="8"/>
  <c r="BK273" i="8"/>
  <c r="J342" i="9"/>
  <c r="J111" i="42"/>
  <c r="BK158" i="43"/>
  <c r="J333" i="43"/>
  <c r="J135" i="44"/>
  <c r="BK231" i="44"/>
  <c r="BK147" i="45"/>
  <c r="BK102" i="46"/>
  <c r="BK293" i="48"/>
  <c r="BK119" i="51"/>
  <c r="J89" i="53"/>
  <c r="BK113" i="54"/>
  <c r="J122" i="4"/>
  <c r="J164" i="6"/>
  <c r="BK86" i="7"/>
  <c r="J166" i="8"/>
  <c r="J156" i="8"/>
  <c r="J197" i="11"/>
  <c r="BK86" i="15"/>
  <c r="BK93" i="17"/>
  <c r="J177" i="20"/>
  <c r="BK107" i="21"/>
  <c r="J174" i="21"/>
  <c r="J119" i="22"/>
  <c r="BK331" i="27"/>
  <c r="J455" i="30"/>
  <c r="BK110" i="31"/>
  <c r="BK147" i="33"/>
  <c r="J128" i="34"/>
  <c r="BK565" i="36"/>
  <c r="BK618" i="36"/>
  <c r="J208" i="45"/>
  <c r="BK273" i="47"/>
  <c r="BK150" i="48"/>
  <c r="BK143" i="53"/>
  <c r="BK101" i="53"/>
  <c r="BK116" i="54"/>
  <c r="BK123" i="2"/>
  <c r="BK137" i="4"/>
  <c r="BK295" i="8"/>
  <c r="BK163" i="9"/>
  <c r="J263" i="9"/>
  <c r="BK288" i="13"/>
  <c r="BK89" i="17"/>
  <c r="J85" i="19"/>
  <c r="J102" i="20"/>
  <c r="J155" i="22"/>
  <c r="J136" i="24"/>
  <c r="J126" i="24"/>
  <c r="BK83" i="25"/>
  <c r="J200" i="26"/>
  <c r="BK243" i="26"/>
  <c r="J225" i="26"/>
  <c r="BK249" i="26"/>
  <c r="BK355" i="27"/>
  <c r="BK121" i="27"/>
  <c r="J205" i="27"/>
  <c r="J229" i="29"/>
  <c r="J341" i="30"/>
  <c r="J368" i="30"/>
  <c r="BK120" i="31"/>
  <c r="BK164" i="32"/>
  <c r="BK89" i="33"/>
  <c r="J171" i="34"/>
  <c r="BK108" i="35"/>
  <c r="J321" i="36"/>
  <c r="J107" i="36"/>
  <c r="BK178" i="45"/>
  <c r="J217" i="46"/>
  <c r="BK227" i="47"/>
  <c r="BK135" i="48"/>
  <c r="BK231" i="53"/>
  <c r="J92" i="3"/>
  <c r="BK132" i="5"/>
  <c r="J189" i="7"/>
  <c r="BK314" i="9"/>
  <c r="BK129" i="10"/>
  <c r="J186" i="12"/>
  <c r="BK310" i="13"/>
  <c r="J262" i="13"/>
  <c r="J176" i="15"/>
  <c r="BK208" i="16"/>
  <c r="J232" i="16"/>
  <c r="J254" i="18"/>
  <c r="BK211" i="20"/>
  <c r="J128" i="22"/>
  <c r="J371" i="27"/>
  <c r="BK429" i="27"/>
  <c r="BK338" i="29"/>
  <c r="BK320" i="29"/>
  <c r="BK332" i="29"/>
  <c r="J466" i="30"/>
  <c r="J103" i="30"/>
  <c r="J442" i="30"/>
  <c r="BK98" i="30"/>
  <c r="J144" i="31"/>
  <c r="J102" i="32"/>
  <c r="BK153" i="33"/>
  <c r="J210" i="34"/>
  <c r="BK189" i="34"/>
  <c r="BK235" i="35"/>
  <c r="J112" i="36"/>
  <c r="BK394" i="36"/>
  <c r="J635" i="36"/>
  <c r="BK646" i="36"/>
  <c r="BK173" i="45"/>
  <c r="J198" i="46"/>
  <c r="J178" i="47"/>
  <c r="BK124" i="48"/>
  <c r="BK108" i="52"/>
  <c r="BK270" i="53"/>
  <c r="J131" i="53"/>
  <c r="J144" i="2"/>
  <c r="BK147" i="3"/>
  <c r="J93" i="5"/>
  <c r="J106" i="6"/>
  <c r="BK158" i="7"/>
  <c r="BK186" i="8"/>
  <c r="BK128" i="8"/>
  <c r="J294" i="9"/>
  <c r="J398" i="9"/>
  <c r="BK243" i="10"/>
  <c r="J103" i="12"/>
  <c r="J96" i="13"/>
  <c r="BK141" i="14"/>
  <c r="BK241" i="16"/>
  <c r="BK251" i="17"/>
  <c r="J167" i="17"/>
  <c r="BK187" i="18"/>
  <c r="J185" i="19"/>
  <c r="J120" i="19"/>
  <c r="BK214" i="20"/>
  <c r="BK198" i="22"/>
  <c r="BK141" i="23"/>
  <c r="BK359" i="27"/>
  <c r="BK127" i="27"/>
  <c r="J146" i="28"/>
  <c r="BK164" i="29"/>
  <c r="J195" i="29"/>
  <c r="J410" i="30"/>
  <c r="J388" i="30"/>
  <c r="BK103" i="31"/>
  <c r="BK183" i="31"/>
  <c r="J222" i="32"/>
  <c r="J117" i="32"/>
  <c r="J135" i="33"/>
  <c r="BK128" i="34"/>
  <c r="BK122" i="34"/>
  <c r="BK298" i="35"/>
  <c r="J85" i="35"/>
  <c r="BK526" i="36"/>
  <c r="J199" i="36"/>
  <c r="BK635" i="36"/>
  <c r="BK212" i="47"/>
  <c r="J105" i="47"/>
  <c r="J153" i="48"/>
  <c r="BK239" i="51"/>
  <c r="J114" i="52"/>
  <c r="J270" i="53"/>
  <c r="J173" i="53"/>
  <c r="BK99" i="2"/>
  <c r="J104" i="4"/>
  <c r="J115" i="5"/>
  <c r="BK139" i="6"/>
  <c r="BK122" i="7"/>
  <c r="BK125" i="8"/>
  <c r="J139" i="9"/>
  <c r="J230" i="10"/>
  <c r="J141" i="11"/>
  <c r="BK256" i="13"/>
  <c r="J92" i="15"/>
  <c r="J165" i="18"/>
  <c r="J351" i="18"/>
  <c r="BK232" i="19"/>
  <c r="BK177" i="19"/>
  <c r="BK156" i="20"/>
  <c r="J211" i="20"/>
  <c r="BK174" i="21"/>
  <c r="BK92" i="22"/>
  <c r="BK189" i="22"/>
  <c r="BK104" i="23"/>
  <c r="J164" i="27"/>
  <c r="BK367" i="27"/>
  <c r="J179" i="29"/>
  <c r="J115" i="29"/>
  <c r="J416" i="30"/>
  <c r="J147" i="31"/>
  <c r="J149" i="35"/>
  <c r="J638" i="36"/>
  <c r="J153" i="42"/>
  <c r="J237" i="42"/>
  <c r="BK167" i="43"/>
  <c r="BK144" i="43"/>
  <c r="BK179" i="44"/>
  <c r="J157" i="46"/>
  <c r="J130" i="47"/>
  <c r="J90" i="49"/>
  <c r="BK183" i="49"/>
  <c r="BK232" i="49"/>
  <c r="J129" i="50"/>
  <c r="BK194" i="51"/>
  <c r="J200" i="51"/>
  <c r="J149" i="53"/>
  <c r="BK85" i="5"/>
  <c r="J178" i="8"/>
  <c r="BK422" i="9"/>
  <c r="BK116" i="9"/>
  <c r="BK156" i="12"/>
  <c r="J145" i="13"/>
  <c r="BK215" i="14"/>
  <c r="BK199" i="15"/>
  <c r="J261" i="16"/>
  <c r="BK167" i="17"/>
  <c r="J270" i="18"/>
  <c r="J222" i="19"/>
  <c r="BK283" i="27"/>
  <c r="J390" i="27"/>
  <c r="BK278" i="29"/>
  <c r="J320" i="29"/>
  <c r="J93" i="30"/>
  <c r="J120" i="31"/>
  <c r="BK102" i="32"/>
  <c r="J117" i="33"/>
  <c r="BK143" i="34"/>
  <c r="BK259" i="35"/>
  <c r="J146" i="36"/>
  <c r="J509" i="36"/>
  <c r="BK193" i="36"/>
  <c r="BK550" i="36"/>
  <c r="J580" i="36"/>
  <c r="J200" i="37"/>
  <c r="BK103" i="38"/>
  <c r="BK132" i="39"/>
  <c r="BK174" i="40"/>
  <c r="BK242" i="40"/>
  <c r="J225" i="41"/>
  <c r="AS54" i="1"/>
  <c r="BK315" i="43"/>
  <c r="BK279" i="44"/>
  <c r="BK85" i="11"/>
  <c r="BK316" i="13"/>
  <c r="BK329" i="13"/>
  <c r="BK98" i="16"/>
  <c r="J97" i="17"/>
  <c r="J301" i="18"/>
  <c r="BK95" i="18"/>
  <c r="BK243" i="19"/>
  <c r="J239" i="20"/>
  <c r="J180" i="21"/>
  <c r="J168" i="26"/>
  <c r="BK312" i="27"/>
  <c r="BK344" i="27"/>
  <c r="J350" i="30"/>
  <c r="J192" i="32"/>
  <c r="BK216" i="34"/>
  <c r="BK201" i="35"/>
  <c r="BK361" i="36"/>
  <c r="BK374" i="36"/>
  <c r="J252" i="42"/>
  <c r="BK89" i="43"/>
  <c r="BK186" i="46"/>
  <c r="J100" i="48"/>
  <c r="J284" i="49"/>
  <c r="J183" i="49"/>
  <c r="BK129" i="50"/>
  <c r="J98" i="50"/>
  <c r="BK188" i="51"/>
  <c r="J209" i="51"/>
  <c r="BK122" i="51"/>
  <c r="BK102" i="52"/>
  <c r="BK95" i="53"/>
  <c r="J135" i="3"/>
  <c r="J116" i="7"/>
  <c r="BK183" i="8"/>
  <c r="BK433" i="9"/>
  <c r="J182" i="16"/>
  <c r="J189" i="17"/>
  <c r="J245" i="20"/>
  <c r="J162" i="21"/>
  <c r="BK143" i="22"/>
  <c r="BK308" i="27"/>
  <c r="J135" i="27"/>
  <c r="BK176" i="29"/>
  <c r="BK303" i="30"/>
  <c r="J205" i="31"/>
  <c r="J180" i="32"/>
  <c r="BK198" i="35"/>
  <c r="BK462" i="36"/>
  <c r="BK187" i="36"/>
  <c r="BK208" i="36"/>
  <c r="J531" i="36"/>
  <c r="BK118" i="37"/>
  <c r="J159" i="37"/>
  <c r="BK122" i="39"/>
  <c r="BK143" i="39"/>
  <c r="J236" i="40"/>
  <c r="J218" i="40"/>
  <c r="BK260" i="40"/>
  <c r="J184" i="41"/>
  <c r="BK240" i="41"/>
  <c r="J292" i="41"/>
  <c r="BK162" i="46"/>
  <c r="BK284" i="47"/>
  <c r="BK111" i="48"/>
  <c r="J264" i="49"/>
  <c r="J221" i="49"/>
  <c r="J92" i="50"/>
  <c r="BK146" i="51"/>
  <c r="J90" i="2"/>
  <c r="J198" i="4"/>
  <c r="BK164" i="42"/>
  <c r="BK124" i="43"/>
  <c r="BK97" i="45"/>
  <c r="J136" i="46"/>
  <c r="BK99" i="54"/>
  <c r="J95" i="5"/>
  <c r="BK138" i="8"/>
  <c r="BK191" i="8"/>
  <c r="J124" i="9"/>
  <c r="BK179" i="9"/>
  <c r="BK144" i="11"/>
  <c r="J197" i="20"/>
  <c r="BK135" i="21"/>
  <c r="BK134" i="22"/>
  <c r="BK123" i="23"/>
  <c r="J329" i="27"/>
  <c r="BK155" i="28"/>
  <c r="J93" i="29"/>
  <c r="J447" i="30"/>
  <c r="J103" i="31"/>
  <c r="BK104" i="34"/>
  <c r="BK100" i="35"/>
  <c r="BK136" i="36"/>
  <c r="J102" i="36"/>
  <c r="BK270" i="36"/>
  <c r="J119" i="53"/>
  <c r="BK83" i="4"/>
  <c r="BK173" i="6"/>
  <c r="BK167" i="7"/>
  <c r="J114" i="8"/>
  <c r="BK512" i="9"/>
  <c r="J452" i="9"/>
  <c r="BK238" i="10"/>
  <c r="BK180" i="11"/>
  <c r="J148" i="12"/>
  <c r="J151" i="13"/>
  <c r="BK234" i="13"/>
  <c r="BK188" i="15"/>
  <c r="J125" i="18"/>
  <c r="BK246" i="18"/>
  <c r="BK133" i="19"/>
  <c r="J122" i="20"/>
  <c r="BK98" i="21"/>
  <c r="J146" i="22"/>
  <c r="J145" i="24"/>
  <c r="BK148" i="24"/>
  <c r="J287" i="26"/>
  <c r="J114" i="26"/>
  <c r="J173" i="26"/>
  <c r="J233" i="26"/>
  <c r="BK217" i="26"/>
  <c r="J335" i="27"/>
  <c r="J415" i="27"/>
  <c r="J111" i="28"/>
  <c r="BK466" i="30"/>
  <c r="J133" i="31"/>
  <c r="J198" i="34"/>
  <c r="BK303" i="36"/>
  <c r="J193" i="42"/>
  <c r="BK239" i="43"/>
  <c r="J144" i="47"/>
  <c r="BK189" i="53"/>
  <c r="BK134" i="7"/>
  <c r="BK164" i="16"/>
  <c r="J85" i="18"/>
  <c r="BK93" i="20"/>
  <c r="BK174" i="22"/>
  <c r="BK265" i="27"/>
  <c r="BK442" i="27"/>
  <c r="BK270" i="29"/>
  <c r="J201" i="30"/>
  <c r="J136" i="31"/>
  <c r="BK174" i="34"/>
  <c r="BK308" i="35"/>
  <c r="J204" i="35"/>
  <c r="J427" i="36"/>
  <c r="BK388" i="36"/>
  <c r="J139" i="42"/>
  <c r="BK153" i="42"/>
  <c r="J223" i="43"/>
  <c r="BK139" i="44"/>
  <c r="J176" i="51"/>
  <c r="J152" i="53"/>
  <c r="BK102" i="2"/>
  <c r="BK160" i="6"/>
  <c r="BK224" i="8"/>
  <c r="J520" i="9"/>
  <c r="BK114" i="12"/>
  <c r="J259" i="18"/>
  <c r="J100" i="44"/>
  <c r="BK209" i="44"/>
  <c r="BK126" i="46"/>
  <c r="J218" i="48"/>
  <c r="BK89" i="53"/>
  <c r="J168" i="2"/>
  <c r="J98" i="3"/>
  <c r="J185" i="6"/>
  <c r="BK95" i="7"/>
  <c r="BK374" i="9"/>
  <c r="J273" i="9"/>
  <c r="BK135" i="10"/>
  <c r="J258" i="13"/>
  <c r="BK113" i="14"/>
  <c r="J129" i="23"/>
  <c r="J154" i="24"/>
  <c r="J93" i="25"/>
  <c r="BK198" i="26"/>
  <c r="BK173" i="26"/>
  <c r="J235" i="26"/>
  <c r="BK204" i="32"/>
  <c r="BK101" i="34"/>
  <c r="BK589" i="36"/>
  <c r="J519" i="36"/>
  <c r="BK190" i="36"/>
  <c r="J290" i="36"/>
  <c r="J248" i="36"/>
  <c r="J203" i="37"/>
  <c r="J133" i="37"/>
  <c r="J149" i="37"/>
  <c r="BK133" i="37"/>
  <c r="J123" i="38"/>
  <c r="BK133" i="38"/>
  <c r="J182" i="39"/>
  <c r="J137" i="39"/>
  <c r="BK85" i="39"/>
  <c r="BK193" i="40"/>
  <c r="J193" i="40"/>
  <c r="BK274" i="40"/>
  <c r="J179" i="40"/>
  <c r="J194" i="41"/>
  <c r="J209" i="41"/>
  <c r="BK217" i="41"/>
  <c r="BK201" i="41"/>
  <c r="J326" i="41"/>
  <c r="J198" i="41"/>
  <c r="J126" i="42"/>
  <c r="J177" i="46"/>
  <c r="BK249" i="47"/>
  <c r="J279" i="48"/>
  <c r="J94" i="49"/>
  <c r="J97" i="49"/>
  <c r="BK256" i="49"/>
  <c r="BK90" i="49"/>
  <c r="J114" i="50"/>
  <c r="J134" i="51"/>
  <c r="BK107" i="51"/>
  <c r="BK143" i="51"/>
  <c r="J128" i="53"/>
  <c r="J133" i="3"/>
  <c r="BK124" i="5"/>
  <c r="J124" i="6"/>
  <c r="J120" i="8"/>
  <c r="J335" i="9"/>
  <c r="J319" i="43"/>
  <c r="J179" i="43"/>
  <c r="J313" i="43"/>
  <c r="J297" i="44"/>
  <c r="BK136" i="45"/>
  <c r="BK118" i="46"/>
  <c r="J116" i="47"/>
  <c r="BK95" i="51"/>
  <c r="BK86" i="53"/>
  <c r="J179" i="4"/>
  <c r="J119" i="5"/>
  <c r="J121" i="6"/>
  <c r="J183" i="7"/>
  <c r="J194" i="8"/>
  <c r="BK273" i="9"/>
  <c r="J149" i="11"/>
  <c r="BK192" i="14"/>
  <c r="BK124" i="17"/>
  <c r="J153" i="18"/>
  <c r="J225" i="20"/>
  <c r="BK116" i="22"/>
  <c r="BK132" i="23"/>
  <c r="J197" i="27"/>
  <c r="J153" i="30"/>
  <c r="BK113" i="32"/>
  <c r="J308" i="35"/>
  <c r="J168" i="35"/>
  <c r="J336" i="36"/>
  <c r="BK626" i="36"/>
  <c r="J273" i="47"/>
  <c r="J245" i="48"/>
  <c r="J146" i="51"/>
  <c r="J192" i="53"/>
  <c r="BK170" i="53"/>
  <c r="BK162" i="2"/>
  <c r="BK89" i="3"/>
  <c r="BK97" i="5"/>
  <c r="BK263" i="8"/>
  <c r="J184" i="9"/>
  <c r="J238" i="12"/>
  <c r="BK206" i="14"/>
  <c r="BK184" i="18"/>
  <c r="BK110" i="19"/>
  <c r="BK242" i="20"/>
  <c r="BK117" i="21"/>
  <c r="BK260" i="27"/>
  <c r="J116" i="27"/>
  <c r="J167" i="27"/>
  <c r="J234" i="27"/>
  <c r="J270" i="29"/>
  <c r="J195" i="30"/>
  <c r="BK394" i="30"/>
  <c r="BK186" i="31"/>
  <c r="BK114" i="33"/>
  <c r="J195" i="34"/>
  <c r="BK215" i="35"/>
  <c r="J181" i="35"/>
  <c r="BK199" i="36"/>
  <c r="BK202" i="36"/>
  <c r="J203" i="45"/>
  <c r="J141" i="46"/>
  <c r="BK198" i="47"/>
  <c r="J89" i="48"/>
  <c r="J132" i="2"/>
  <c r="BK101" i="4"/>
  <c r="BK157" i="6"/>
  <c r="J104" i="7"/>
  <c r="J239" i="9"/>
  <c r="J133" i="9"/>
  <c r="BK188" i="11"/>
  <c r="J171" i="12"/>
  <c r="BK232" i="13"/>
  <c r="J106" i="13"/>
  <c r="BK184" i="14"/>
  <c r="BK210" i="16"/>
  <c r="J128" i="17"/>
  <c r="BK168" i="18"/>
  <c r="BK162" i="21"/>
  <c r="J123" i="27"/>
  <c r="BK408" i="27"/>
  <c r="BK310" i="29"/>
  <c r="J252" i="29"/>
  <c r="J264" i="29"/>
  <c r="J222" i="30"/>
  <c r="J211" i="30"/>
  <c r="BK107" i="32"/>
  <c r="BK141" i="33"/>
  <c r="BK116" i="34"/>
  <c r="J111" i="35"/>
  <c r="J555" i="36"/>
  <c r="BK621" i="36"/>
  <c r="J570" i="36"/>
  <c r="J124" i="47"/>
  <c r="J89" i="51"/>
  <c r="BK111" i="52"/>
  <c r="BK120" i="2"/>
  <c r="BK122" i="3"/>
  <c r="J86" i="6"/>
  <c r="J252" i="8"/>
  <c r="J383" i="9"/>
  <c r="J457" i="9"/>
  <c r="BK155" i="10"/>
  <c r="J102" i="14"/>
  <c r="J131" i="17"/>
  <c r="BK159" i="18"/>
  <c r="J132" i="20"/>
  <c r="BK89" i="21"/>
  <c r="J104" i="23"/>
  <c r="BK164" i="27"/>
  <c r="J85" i="28"/>
  <c r="BK212" i="29"/>
  <c r="BK472" i="30"/>
  <c r="BK205" i="31"/>
  <c r="J98" i="32"/>
  <c r="J95" i="34"/>
  <c r="BK190" i="35"/>
  <c r="BK501" i="36"/>
  <c r="J589" i="36"/>
  <c r="J255" i="47"/>
  <c r="BK268" i="48"/>
  <c r="J122" i="51"/>
  <c r="J101" i="53"/>
  <c r="BK86" i="54"/>
  <c r="J122" i="3"/>
  <c r="J117" i="5"/>
  <c r="BK174" i="7"/>
  <c r="J326" i="29"/>
  <c r="BK216" i="30"/>
  <c r="BK607" i="36"/>
  <c r="J206" i="41"/>
  <c r="J210" i="42"/>
  <c r="J279" i="44"/>
  <c r="J244" i="49"/>
  <c r="BK123" i="49"/>
  <c r="J153" i="50"/>
  <c r="BK130" i="3"/>
  <c r="BK197" i="6"/>
  <c r="J111" i="8"/>
  <c r="BK410" i="9"/>
  <c r="BK236" i="13"/>
  <c r="BK226" i="13"/>
  <c r="BK246" i="16"/>
  <c r="J209" i="17"/>
  <c r="J100" i="18"/>
  <c r="J111" i="20"/>
  <c r="BK123" i="27"/>
  <c r="BK280" i="29"/>
  <c r="BK267" i="29"/>
  <c r="J280" i="30"/>
  <c r="BK116" i="31"/>
  <c r="BK126" i="32"/>
  <c r="J123" i="33"/>
  <c r="BK122" i="35"/>
  <c r="J295" i="36"/>
  <c r="J478" i="36"/>
  <c r="J259" i="36"/>
  <c r="BK188" i="37"/>
  <c r="BK192" i="39"/>
  <c r="BK113" i="39"/>
  <c r="J195" i="40"/>
  <c r="J158" i="40"/>
  <c r="J271" i="41"/>
  <c r="J233" i="41"/>
  <c r="BK229" i="42"/>
  <c r="BK299" i="43"/>
  <c r="J311" i="44"/>
  <c r="BK209" i="46"/>
  <c r="BK183" i="48"/>
  <c r="BK110" i="4"/>
  <c r="BK182" i="6"/>
  <c r="J209" i="8"/>
  <c r="J154" i="9"/>
  <c r="J346" i="9"/>
  <c r="BK175" i="11"/>
  <c r="BK202" i="12"/>
  <c r="J135" i="14"/>
  <c r="J188" i="15"/>
  <c r="J105" i="17"/>
  <c r="J246" i="18"/>
  <c r="BK90" i="19"/>
  <c r="J259" i="43"/>
  <c r="J153" i="43"/>
  <c r="J249" i="44"/>
  <c r="BK153" i="45"/>
  <c r="BK100" i="47"/>
  <c r="J204" i="48"/>
  <c r="BK213" i="53"/>
  <c r="BK258" i="53"/>
  <c r="BK210" i="4"/>
  <c r="BK164" i="6"/>
  <c r="BK116" i="7"/>
  <c r="J159" i="9"/>
  <c r="BK503" i="9"/>
  <c r="J98" i="10"/>
  <c r="BK344" i="13"/>
  <c r="BK102" i="15"/>
  <c r="J267" i="16"/>
  <c r="BK232" i="17"/>
  <c r="J130" i="18"/>
  <c r="BK136" i="19"/>
  <c r="BK185" i="20"/>
  <c r="J200" i="20"/>
  <c r="BK144" i="21"/>
  <c r="BK128" i="22"/>
  <c r="J95" i="22"/>
  <c r="J104" i="24"/>
  <c r="BK104" i="24"/>
  <c r="J192" i="26"/>
  <c r="BK142" i="26"/>
  <c r="J271" i="26"/>
  <c r="BK206" i="26"/>
  <c r="J182" i="27"/>
  <c r="BK393" i="27"/>
  <c r="BK147" i="30"/>
  <c r="J175" i="31"/>
  <c r="J230" i="32"/>
  <c r="BK192" i="34"/>
  <c r="BK225" i="35"/>
  <c r="BK141" i="36"/>
  <c r="BK184" i="36"/>
  <c r="BK314" i="42"/>
  <c r="J139" i="43"/>
  <c r="BK135" i="49"/>
  <c r="BK274" i="49"/>
  <c r="BK154" i="49"/>
  <c r="J89" i="54"/>
  <c r="J101" i="5"/>
  <c r="BK186" i="7"/>
  <c r="BK124" i="9"/>
  <c r="BK85" i="10"/>
  <c r="BK113" i="15"/>
  <c r="BK191" i="19"/>
  <c r="BK219" i="20"/>
  <c r="J122" i="22"/>
  <c r="J117" i="23"/>
  <c r="J376" i="27"/>
  <c r="J100" i="28"/>
  <c r="J362" i="30"/>
  <c r="J424" i="30"/>
  <c r="BK256" i="32"/>
  <c r="J126" i="33"/>
  <c r="J237" i="35"/>
  <c r="J348" i="36"/>
  <c r="BK176" i="36"/>
  <c r="J448" i="36"/>
  <c r="BK200" i="37"/>
  <c r="J101" i="37"/>
  <c r="J147" i="38"/>
  <c r="BK182" i="38"/>
  <c r="BK182" i="39"/>
  <c r="J85" i="39"/>
  <c r="BK139" i="40"/>
  <c r="J242" i="40"/>
  <c r="BK102" i="41"/>
  <c r="BK184" i="41"/>
  <c r="J118" i="46"/>
  <c r="J220" i="48"/>
  <c r="J164" i="48"/>
  <c r="J128" i="49"/>
  <c r="BK240" i="49"/>
  <c r="BK215" i="51"/>
  <c r="J105" i="52"/>
  <c r="J95" i="3"/>
  <c r="J134" i="5"/>
  <c r="BK100" i="42"/>
  <c r="BK179" i="43"/>
  <c r="BK243" i="44"/>
  <c r="BK191" i="51"/>
  <c r="BK119" i="53"/>
  <c r="BK200" i="4"/>
  <c r="BK103" i="6"/>
  <c r="J128" i="8"/>
  <c r="BK249" i="9"/>
  <c r="J374" i="9"/>
  <c r="BK98" i="10"/>
  <c r="J144" i="11"/>
  <c r="BK244" i="13"/>
  <c r="J140" i="13"/>
  <c r="J126" i="14"/>
  <c r="J223" i="16"/>
  <c r="BK163" i="17"/>
  <c r="J171" i="18"/>
  <c r="J188" i="19"/>
  <c r="J167" i="20"/>
  <c r="J147" i="21"/>
  <c r="J174" i="22"/>
  <c r="J408" i="27"/>
  <c r="BK167" i="27"/>
  <c r="BK376" i="27"/>
  <c r="BK229" i="29"/>
  <c r="BK88" i="29"/>
  <c r="BK168" i="32"/>
  <c r="J146" i="34"/>
  <c r="BK230" i="35"/>
  <c r="BK371" i="36"/>
  <c r="BK539" i="36"/>
  <c r="J611" i="36"/>
  <c r="BK152" i="53"/>
  <c r="J123" i="2"/>
  <c r="BK198" i="4"/>
  <c r="J103" i="6"/>
  <c r="J92" i="7"/>
  <c r="J417" i="9"/>
  <c r="BK342" i="9"/>
  <c r="J244" i="9"/>
  <c r="J121" i="10"/>
  <c r="J108" i="12"/>
  <c r="BK247" i="13"/>
  <c r="J92" i="14"/>
  <c r="J123" i="15"/>
  <c r="J136" i="16"/>
  <c r="BK351" i="18"/>
  <c r="J179" i="18"/>
  <c r="J171" i="19"/>
  <c r="BK135" i="20"/>
  <c r="J144" i="21"/>
  <c r="J141" i="21"/>
  <c r="BK122" i="22"/>
  <c r="BK101" i="23"/>
  <c r="BK136" i="24"/>
  <c r="BK122" i="24"/>
  <c r="J204" i="26"/>
  <c r="BK301" i="26"/>
  <c r="J245" i="26"/>
  <c r="BK352" i="27"/>
  <c r="J429" i="27"/>
  <c r="BK87" i="27"/>
  <c r="J185" i="29"/>
  <c r="J272" i="30"/>
  <c r="J167" i="31"/>
  <c r="J119" i="34"/>
  <c r="J100" i="35"/>
  <c r="J585" i="36"/>
  <c r="BK125" i="41"/>
  <c r="BK150" i="42"/>
  <c r="BK293" i="43"/>
  <c r="J113" i="46"/>
  <c r="J169" i="47"/>
  <c r="BK267" i="53"/>
  <c r="J188" i="2"/>
  <c r="J111" i="5"/>
  <c r="J207" i="7"/>
  <c r="BK305" i="8"/>
  <c r="J162" i="8"/>
  <c r="BK133" i="9"/>
  <c r="BK220" i="10"/>
  <c r="BK238" i="12"/>
  <c r="BK111" i="12"/>
  <c r="J251" i="13"/>
  <c r="BK178" i="14"/>
  <c r="J111" i="18"/>
  <c r="BK190" i="18"/>
  <c r="BK160" i="19"/>
  <c r="BK83" i="21"/>
  <c r="BK166" i="24"/>
  <c r="BK413" i="27"/>
  <c r="J106" i="28"/>
  <c r="BK313" i="30"/>
  <c r="BK155" i="31"/>
  <c r="J150" i="33"/>
  <c r="BK204" i="34"/>
  <c r="J225" i="35"/>
  <c r="BK318" i="36"/>
  <c r="J657" i="36"/>
  <c r="J522" i="36"/>
  <c r="BK276" i="41"/>
  <c r="J314" i="42"/>
  <c r="BK215" i="43"/>
  <c r="BK214" i="44"/>
  <c r="BK279" i="47"/>
  <c r="J116" i="51"/>
  <c r="J95" i="53"/>
  <c r="BK98" i="53"/>
  <c r="BK151" i="6"/>
  <c r="J292" i="8"/>
  <c r="J433" i="9"/>
  <c r="J325" i="9"/>
  <c r="BK86" i="14"/>
  <c r="J237" i="43"/>
  <c r="J214" i="44"/>
  <c r="J118" i="45"/>
  <c r="J92" i="45"/>
  <c r="J287" i="47"/>
  <c r="BK186" i="48"/>
  <c r="J111" i="2"/>
  <c r="BK103" i="5"/>
  <c r="BK194" i="6"/>
  <c r="J149" i="7"/>
  <c r="J105" i="8"/>
  <c r="J322" i="9"/>
  <c r="BK110" i="9"/>
  <c r="BK93" i="10"/>
  <c r="J247" i="13"/>
  <c r="BK101" i="13"/>
  <c r="BK202" i="15"/>
  <c r="J167" i="16"/>
  <c r="BK131" i="17"/>
  <c r="J336" i="18"/>
  <c r="BK180" i="19"/>
  <c r="BK131" i="22"/>
  <c r="BK95" i="24"/>
  <c r="BK107" i="24"/>
  <c r="J198" i="26"/>
  <c r="J104" i="26"/>
  <c r="BK168" i="26"/>
  <c r="BK245" i="26"/>
  <c r="J231" i="27"/>
  <c r="J146" i="27"/>
  <c r="J112" i="29"/>
  <c r="J313" i="29"/>
  <c r="BK469" i="30"/>
  <c r="J452" i="30"/>
  <c r="J179" i="31"/>
  <c r="J126" i="32"/>
  <c r="BK101" i="33"/>
  <c r="BK248" i="35"/>
  <c r="BK572" i="36"/>
  <c r="BK403" i="36"/>
  <c r="J141" i="36"/>
  <c r="BK248" i="36"/>
  <c r="J218" i="36"/>
  <c r="BK170" i="37"/>
  <c r="BK197" i="37"/>
  <c r="BK173" i="37"/>
  <c r="J133" i="38"/>
  <c r="BK162" i="38"/>
  <c r="BK95" i="38"/>
  <c r="J177" i="39"/>
  <c r="BK197" i="39"/>
  <c r="J100" i="40"/>
  <c r="J268" i="40"/>
  <c r="BK218" i="40"/>
  <c r="J135" i="40"/>
  <c r="BK188" i="41"/>
  <c r="BK269" i="41"/>
  <c r="J286" i="41"/>
  <c r="J301" i="41"/>
  <c r="J131" i="41"/>
  <c r="BK206" i="41"/>
  <c r="J154" i="41"/>
  <c r="J221" i="42"/>
  <c r="BK204" i="42"/>
  <c r="BK116" i="42"/>
  <c r="J183" i="43"/>
  <c r="J105" i="43"/>
  <c r="J116" i="44"/>
  <c r="J102" i="45"/>
  <c r="BK293" i="47"/>
  <c r="J268" i="48"/>
  <c r="BK210" i="48"/>
  <c r="J101" i="49"/>
  <c r="J228" i="49"/>
  <c r="BK208" i="49"/>
  <c r="BK150" i="50"/>
  <c r="BK212" i="51"/>
  <c r="BK227" i="51"/>
  <c r="BK131" i="51"/>
  <c r="BK177" i="53"/>
  <c r="BK122" i="53"/>
  <c r="BK173" i="4"/>
  <c r="BK128" i="5"/>
  <c r="BK170" i="6"/>
  <c r="J319" i="8"/>
  <c r="J286" i="8"/>
  <c r="J495" i="9"/>
  <c r="J235" i="43"/>
  <c r="J283" i="43"/>
  <c r="BK222" i="44"/>
  <c r="BK302" i="44"/>
  <c r="BK214" i="45"/>
  <c r="BK263" i="48"/>
  <c r="J129" i="52"/>
  <c r="J201" i="53"/>
  <c r="J182" i="4"/>
  <c r="BK119" i="5"/>
  <c r="J130" i="6"/>
  <c r="J161" i="7"/>
  <c r="BK206" i="8"/>
  <c r="BK105" i="8"/>
  <c r="BK107" i="9"/>
  <c r="BK198" i="14"/>
  <c r="BK135" i="17"/>
  <c r="BK301" i="18"/>
  <c r="BK141" i="20"/>
  <c r="J98" i="21"/>
  <c r="BK180" i="22"/>
  <c r="BK111" i="23"/>
  <c r="J141" i="27"/>
  <c r="BK388" i="30"/>
  <c r="J207" i="32"/>
  <c r="BK171" i="34"/>
  <c r="J391" i="36"/>
  <c r="BK144" i="47"/>
  <c r="BK169" i="48"/>
  <c r="J255" i="53"/>
  <c r="BK243" i="53"/>
  <c r="BK89" i="54"/>
  <c r="J86" i="3"/>
  <c r="BK106" i="6"/>
  <c r="J273" i="8"/>
  <c r="BK212" i="12"/>
  <c r="BK102" i="14"/>
  <c r="BK226" i="18"/>
  <c r="BK209" i="19"/>
  <c r="BK194" i="20"/>
  <c r="BK92" i="21"/>
  <c r="J141" i="23"/>
  <c r="BK92" i="24"/>
  <c r="BK282" i="26"/>
  <c r="BK214" i="26"/>
  <c r="J101" i="26"/>
  <c r="J249" i="26"/>
  <c r="BK200" i="26"/>
  <c r="BK424" i="27"/>
  <c r="BK426" i="27"/>
  <c r="J116" i="28"/>
  <c r="BK167" i="29"/>
  <c r="BK93" i="30"/>
  <c r="BK190" i="30"/>
  <c r="J209" i="31"/>
  <c r="BK130" i="32"/>
  <c r="J113" i="34"/>
  <c r="J298" i="35"/>
  <c r="J130" i="35"/>
  <c r="BK218" i="36"/>
  <c r="BK342" i="41"/>
  <c r="BK123" i="46"/>
  <c r="BK121" i="47"/>
  <c r="J191" i="48"/>
  <c r="J102" i="54"/>
  <c r="BK98" i="3"/>
  <c r="BK197" i="7"/>
  <c r="J198" i="9"/>
  <c r="J262" i="10"/>
  <c r="J259" i="12"/>
  <c r="BK106" i="13"/>
  <c r="BK278" i="13"/>
  <c r="BK156" i="14"/>
  <c r="J202" i="15"/>
  <c r="BK167" i="16"/>
  <c r="J224" i="18"/>
  <c r="J333" i="18"/>
  <c r="J83" i="23"/>
  <c r="BK218" i="27"/>
  <c r="J349" i="27"/>
  <c r="BK224" i="29"/>
  <c r="BK102" i="29"/>
  <c r="J107" i="29"/>
  <c r="BK317" i="30"/>
  <c r="J243" i="30"/>
  <c r="J114" i="30"/>
  <c r="J183" i="31"/>
  <c r="J92" i="31"/>
  <c r="BK243" i="32"/>
  <c r="J86" i="33"/>
  <c r="BK198" i="34"/>
  <c r="J140" i="35"/>
  <c r="BK498" i="36"/>
  <c r="J394" i="36"/>
  <c r="BK506" i="36"/>
  <c r="BK516" i="36"/>
  <c r="BK536" i="36"/>
  <c r="J192" i="45"/>
  <c r="BK183" i="47"/>
  <c r="J158" i="48"/>
  <c r="BK149" i="51"/>
  <c r="BK92" i="52"/>
  <c r="BK117" i="2"/>
  <c r="J80" i="4"/>
  <c r="J136" i="6"/>
  <c r="BK88" i="8"/>
  <c r="BK159" i="8"/>
  <c r="J234" i="9"/>
  <c r="BK492" i="9"/>
  <c r="BK229" i="9"/>
  <c r="BK113" i="10"/>
  <c r="BK197" i="12"/>
  <c r="BK92" i="14"/>
  <c r="J174" i="15"/>
  <c r="BK232" i="16"/>
  <c r="BK186" i="17"/>
  <c r="J314" i="18"/>
  <c r="BK238" i="27"/>
  <c r="J237" i="29"/>
  <c r="BK131" i="29"/>
  <c r="J133" i="30"/>
  <c r="J127" i="30"/>
  <c r="BK129" i="30"/>
  <c r="BK200" i="32"/>
  <c r="J176" i="32"/>
  <c r="BK129" i="33"/>
  <c r="BK113" i="34"/>
  <c r="J152" i="34"/>
  <c r="J263" i="35"/>
  <c r="BK143" i="35"/>
  <c r="J498" i="36"/>
  <c r="BK341" i="36"/>
  <c r="J474" i="36"/>
  <c r="J172" i="46"/>
  <c r="J265" i="47"/>
  <c r="J150" i="48"/>
  <c r="J113" i="51"/>
  <c r="BK114" i="52"/>
  <c r="BK120" i="52"/>
  <c r="BK158" i="53"/>
  <c r="J167" i="53"/>
  <c r="BK114" i="2"/>
  <c r="J146" i="4"/>
  <c r="BK125" i="4"/>
  <c r="BK136" i="6"/>
  <c r="BK167" i="6"/>
  <c r="BK99" i="8"/>
  <c r="J298" i="8"/>
  <c r="BK506" i="9"/>
  <c r="J163" i="9"/>
  <c r="BK100" i="12"/>
  <c r="BK108" i="14"/>
  <c r="BK276" i="18"/>
  <c r="BK162" i="18"/>
  <c r="J160" i="19"/>
  <c r="J219" i="20"/>
  <c r="BK159" i="21"/>
  <c r="J192" i="22"/>
  <c r="BK83" i="22"/>
  <c r="J92" i="23"/>
  <c r="J175" i="24"/>
  <c r="J158" i="27"/>
  <c r="BK132" i="28"/>
  <c r="BK329" i="29"/>
  <c r="J432" i="30"/>
  <c r="J370" i="30"/>
  <c r="J147" i="33"/>
  <c r="BK196" i="36"/>
  <c r="BK531" i="36"/>
  <c r="J89" i="42"/>
  <c r="J239" i="43"/>
  <c r="J242" i="43"/>
  <c r="J168" i="45"/>
  <c r="BK218" i="47"/>
  <c r="J183" i="48"/>
  <c r="J105" i="49"/>
  <c r="BK118" i="49"/>
  <c r="J150" i="50"/>
  <c r="J143" i="51"/>
  <c r="J116" i="53"/>
  <c r="BK95" i="54"/>
  <c r="T170" i="19" l="1"/>
  <c r="P170" i="19"/>
  <c r="P237" i="19"/>
  <c r="T166" i="43"/>
  <c r="T214" i="43"/>
  <c r="R170" i="19"/>
  <c r="R149" i="43"/>
  <c r="T86" i="2"/>
  <c r="T81" i="2" s="1"/>
  <c r="P84" i="18"/>
  <c r="T82" i="21"/>
  <c r="P82" i="24"/>
  <c r="T86" i="25"/>
  <c r="T81" i="25"/>
  <c r="R370" i="27"/>
  <c r="T135" i="28"/>
  <c r="BK286" i="29"/>
  <c r="J286" i="29"/>
  <c r="J63" i="29" s="1"/>
  <c r="BK169" i="30"/>
  <c r="J169" i="30" s="1"/>
  <c r="J62" i="30" s="1"/>
  <c r="BK271" i="30"/>
  <c r="J271" i="30"/>
  <c r="J64" i="30" s="1"/>
  <c r="BK292" i="30"/>
  <c r="J292" i="30" s="1"/>
  <c r="J65" i="30" s="1"/>
  <c r="BK160" i="32"/>
  <c r="J160" i="32"/>
  <c r="J66" i="32" s="1"/>
  <c r="BK82" i="33"/>
  <c r="R82" i="34"/>
  <c r="P253" i="35"/>
  <c r="BK165" i="36"/>
  <c r="J165" i="36" s="1"/>
  <c r="J61" i="36" s="1"/>
  <c r="BK280" i="36"/>
  <c r="J280" i="36" s="1"/>
  <c r="J64" i="36" s="1"/>
  <c r="BK169" i="37"/>
  <c r="J169" i="37"/>
  <c r="J63" i="37" s="1"/>
  <c r="BK113" i="38"/>
  <c r="J113" i="38" s="1"/>
  <c r="J61" i="38" s="1"/>
  <c r="R84" i="39"/>
  <c r="T171" i="39"/>
  <c r="R88" i="40"/>
  <c r="BK211" i="40"/>
  <c r="J211" i="40"/>
  <c r="J65" i="40" s="1"/>
  <c r="BK258" i="41"/>
  <c r="J258" i="41"/>
  <c r="J62" i="41" s="1"/>
  <c r="BK334" i="41"/>
  <c r="J334" i="41" s="1"/>
  <c r="J65" i="41" s="1"/>
  <c r="BK88" i="42"/>
  <c r="J88" i="42"/>
  <c r="J60" i="42" s="1"/>
  <c r="P192" i="42"/>
  <c r="P203" i="42"/>
  <c r="T214" i="42"/>
  <c r="P299" i="42"/>
  <c r="BK88" i="43"/>
  <c r="J88" i="43" s="1"/>
  <c r="J60" i="43" s="1"/>
  <c r="T202" i="43"/>
  <c r="T296" i="44"/>
  <c r="T135" i="45"/>
  <c r="BK85" i="46"/>
  <c r="J85" i="46" s="1"/>
  <c r="J60" i="46" s="1"/>
  <c r="T208" i="46"/>
  <c r="R88" i="47"/>
  <c r="T232" i="47"/>
  <c r="BK88" i="48"/>
  <c r="T168" i="48"/>
  <c r="R278" i="48"/>
  <c r="P109" i="49"/>
  <c r="T122" i="49"/>
  <c r="T277" i="49"/>
  <c r="BK82" i="50"/>
  <c r="P82" i="51"/>
  <c r="R101" i="52"/>
  <c r="R82" i="3"/>
  <c r="R81" i="3"/>
  <c r="R87" i="9"/>
  <c r="T370" i="9"/>
  <c r="P214" i="10"/>
  <c r="P84" i="12"/>
  <c r="T243" i="12"/>
  <c r="BK150" i="13"/>
  <c r="J150" i="13" s="1"/>
  <c r="J61" i="13" s="1"/>
  <c r="P205" i="13"/>
  <c r="T250" i="13"/>
  <c r="P137" i="14"/>
  <c r="R193" i="15"/>
  <c r="BK222" i="16"/>
  <c r="J222" i="16" s="1"/>
  <c r="J63" i="16" s="1"/>
  <c r="R222" i="16"/>
  <c r="R240" i="16"/>
  <c r="R88" i="17"/>
  <c r="R319" i="18"/>
  <c r="P83" i="20"/>
  <c r="P188" i="20"/>
  <c r="T228" i="20"/>
  <c r="P82" i="21"/>
  <c r="T82" i="24"/>
  <c r="P86" i="27"/>
  <c r="R222" i="27"/>
  <c r="R87" i="29"/>
  <c r="BK263" i="29"/>
  <c r="J263" i="29"/>
  <c r="J62" i="29" s="1"/>
  <c r="P304" i="29"/>
  <c r="R92" i="30"/>
  <c r="R271" i="30"/>
  <c r="BK97" i="32"/>
  <c r="J97" i="32" s="1"/>
  <c r="J61" i="32" s="1"/>
  <c r="BK125" i="32"/>
  <c r="J125" i="32"/>
  <c r="J63" i="32" s="1"/>
  <c r="P238" i="32"/>
  <c r="T104" i="33"/>
  <c r="P82" i="34"/>
  <c r="R152" i="35"/>
  <c r="R165" i="36"/>
  <c r="R280" i="36"/>
  <c r="R84" i="38"/>
  <c r="P84" i="39"/>
  <c r="R148" i="41"/>
  <c r="R291" i="41"/>
  <c r="T192" i="42"/>
  <c r="P214" i="43"/>
  <c r="P318" i="43"/>
  <c r="BK88" i="44"/>
  <c r="J88" i="44"/>
  <c r="J60" i="44" s="1"/>
  <c r="BK213" i="44"/>
  <c r="J213" i="44" s="1"/>
  <c r="J64" i="44" s="1"/>
  <c r="BK296" i="44"/>
  <c r="J296" i="44" s="1"/>
  <c r="J66" i="44" s="1"/>
  <c r="R85" i="45"/>
  <c r="P213" i="45"/>
  <c r="R125" i="46"/>
  <c r="BK149" i="47"/>
  <c r="J149" i="47"/>
  <c r="J61" i="47" s="1"/>
  <c r="P232" i="47"/>
  <c r="BK168" i="48"/>
  <c r="J168" i="48"/>
  <c r="J62" i="48" s="1"/>
  <c r="BK197" i="48"/>
  <c r="J197" i="48" s="1"/>
  <c r="J64" i="48" s="1"/>
  <c r="P278" i="48"/>
  <c r="BK109" i="49"/>
  <c r="J109" i="49"/>
  <c r="J61" i="49" s="1"/>
  <c r="R171" i="49"/>
  <c r="R79" i="4"/>
  <c r="R165" i="8"/>
  <c r="BK162" i="9"/>
  <c r="J162" i="9" s="1"/>
  <c r="J61" i="9" s="1"/>
  <c r="P252" i="9"/>
  <c r="BK214" i="10"/>
  <c r="J214" i="10" s="1"/>
  <c r="J62" i="10" s="1"/>
  <c r="P119" i="11"/>
  <c r="BK196" i="12"/>
  <c r="J196" i="12"/>
  <c r="J62" i="12" s="1"/>
  <c r="T205" i="13"/>
  <c r="BK85" i="14"/>
  <c r="P200" i="14"/>
  <c r="R125" i="15"/>
  <c r="T240" i="16"/>
  <c r="BK104" i="17"/>
  <c r="J104" i="17" s="1"/>
  <c r="J61" i="17" s="1"/>
  <c r="P231" i="17"/>
  <c r="T84" i="18"/>
  <c r="R354" i="18"/>
  <c r="BK84" i="19"/>
  <c r="BK170" i="19"/>
  <c r="J170" i="19" s="1"/>
  <c r="J61" i="19" s="1"/>
  <c r="R237" i="19"/>
  <c r="P116" i="21"/>
  <c r="R82" i="22"/>
  <c r="BK370" i="27"/>
  <c r="J370" i="27"/>
  <c r="J65" i="27" s="1"/>
  <c r="P135" i="28"/>
  <c r="P286" i="29"/>
  <c r="BK92" i="30"/>
  <c r="J92" i="30" s="1"/>
  <c r="J60" i="30" s="1"/>
  <c r="P271" i="30"/>
  <c r="T89" i="32"/>
  <c r="R125" i="32"/>
  <c r="R238" i="32"/>
  <c r="R82" i="33"/>
  <c r="P293" i="35"/>
  <c r="T165" i="36"/>
  <c r="P280" i="36"/>
  <c r="T132" i="37"/>
  <c r="P175" i="38"/>
  <c r="R171" i="39"/>
  <c r="P149" i="40"/>
  <c r="P211" i="40"/>
  <c r="T148" i="41"/>
  <c r="T334" i="41"/>
  <c r="P243" i="42"/>
  <c r="R202" i="43"/>
  <c r="R88" i="44"/>
  <c r="T202" i="44"/>
  <c r="T85" i="45"/>
  <c r="R213" i="45"/>
  <c r="T135" i="46"/>
  <c r="P168" i="47"/>
  <c r="T278" i="47"/>
  <c r="R220" i="49"/>
  <c r="BK110" i="50"/>
  <c r="J110" i="50" s="1"/>
  <c r="J61" i="50" s="1"/>
  <c r="P86" i="2"/>
  <c r="P81" i="2"/>
  <c r="AU55" i="1" s="1"/>
  <c r="T82" i="3"/>
  <c r="T81" i="3" s="1"/>
  <c r="P79" i="4"/>
  <c r="AU57" i="1" s="1"/>
  <c r="R121" i="5"/>
  <c r="T165" i="8"/>
  <c r="T87" i="9"/>
  <c r="R448" i="9"/>
  <c r="BK84" i="10"/>
  <c r="J84" i="10" s="1"/>
  <c r="J60" i="10" s="1"/>
  <c r="R256" i="10"/>
  <c r="BK159" i="11"/>
  <c r="J159" i="11" s="1"/>
  <c r="J62" i="11" s="1"/>
  <c r="T84" i="12"/>
  <c r="P272" i="13"/>
  <c r="P125" i="14"/>
  <c r="P193" i="15"/>
  <c r="BK187" i="16"/>
  <c r="J187" i="16" s="1"/>
  <c r="J62" i="16" s="1"/>
  <c r="P254" i="16"/>
  <c r="T123" i="17"/>
  <c r="T178" i="18"/>
  <c r="R116" i="21"/>
  <c r="P161" i="22"/>
  <c r="T82" i="23"/>
  <c r="R82" i="24"/>
  <c r="P370" i="27"/>
  <c r="P84" i="28"/>
  <c r="T154" i="28"/>
  <c r="BK253" i="35"/>
  <c r="J253" i="35" s="1"/>
  <c r="J62" i="35" s="1"/>
  <c r="P88" i="36"/>
  <c r="BK263" i="36"/>
  <c r="J263" i="36"/>
  <c r="J62" i="36" s="1"/>
  <c r="P344" i="36"/>
  <c r="P113" i="38"/>
  <c r="T121" i="39"/>
  <c r="T207" i="39"/>
  <c r="T149" i="40"/>
  <c r="BK178" i="40"/>
  <c r="J178" i="40" s="1"/>
  <c r="J64" i="40" s="1"/>
  <c r="T259" i="40"/>
  <c r="BK148" i="41"/>
  <c r="J148" i="41" s="1"/>
  <c r="J61" i="41" s="1"/>
  <c r="P291" i="41"/>
  <c r="R192" i="42"/>
  <c r="BK243" i="42"/>
  <c r="J243" i="42" s="1"/>
  <c r="J65" i="42" s="1"/>
  <c r="T299" i="42"/>
  <c r="R88" i="43"/>
  <c r="BK214" i="43"/>
  <c r="J214" i="43" s="1"/>
  <c r="J64" i="43" s="1"/>
  <c r="R318" i="43"/>
  <c r="R213" i="44"/>
  <c r="P296" i="44"/>
  <c r="P85" i="45"/>
  <c r="R85" i="46"/>
  <c r="R208" i="46"/>
  <c r="P278" i="47"/>
  <c r="P88" i="48"/>
  <c r="P232" i="48"/>
  <c r="BK122" i="49"/>
  <c r="J122" i="49"/>
  <c r="J62" i="49"/>
  <c r="R147" i="49"/>
  <c r="BK277" i="49"/>
  <c r="J277" i="49" s="1"/>
  <c r="J67" i="49" s="1"/>
  <c r="R110" i="50"/>
  <c r="P82" i="52"/>
  <c r="P82" i="53"/>
  <c r="T121" i="5"/>
  <c r="T81" i="5" s="1"/>
  <c r="P170" i="7"/>
  <c r="P84" i="8"/>
  <c r="BK304" i="8"/>
  <c r="J304" i="8" s="1"/>
  <c r="J63" i="8" s="1"/>
  <c r="T162" i="9"/>
  <c r="P448" i="9"/>
  <c r="T214" i="10"/>
  <c r="R84" i="11"/>
  <c r="P191" i="11"/>
  <c r="R131" i="12"/>
  <c r="R159" i="13"/>
  <c r="P85" i="14"/>
  <c r="P84" i="14"/>
  <c r="AU67" i="1" s="1"/>
  <c r="R200" i="14"/>
  <c r="T125" i="15"/>
  <c r="BK87" i="16"/>
  <c r="R254" i="16"/>
  <c r="P319" i="18"/>
  <c r="P107" i="23"/>
  <c r="BK86" i="25"/>
  <c r="J86" i="25"/>
  <c r="J61" i="25"/>
  <c r="BK152" i="27"/>
  <c r="J152" i="27"/>
  <c r="J61" i="27" s="1"/>
  <c r="T105" i="28"/>
  <c r="P263" i="29"/>
  <c r="P325" i="29"/>
  <c r="T169" i="30"/>
  <c r="T316" i="30"/>
  <c r="P87" i="31"/>
  <c r="BK102" i="31"/>
  <c r="J102" i="31" s="1"/>
  <c r="J61" i="31" s="1"/>
  <c r="BK128" i="31"/>
  <c r="J128" i="31" s="1"/>
  <c r="J62" i="31" s="1"/>
  <c r="R143" i="31"/>
  <c r="P208" i="31"/>
  <c r="R97" i="32"/>
  <c r="T125" i="32"/>
  <c r="BK148" i="32"/>
  <c r="J148" i="32" s="1"/>
  <c r="J65" i="32" s="1"/>
  <c r="T251" i="32"/>
  <c r="P82" i="33"/>
  <c r="R293" i="35"/>
  <c r="T525" i="36"/>
  <c r="T169" i="37"/>
  <c r="R141" i="38"/>
  <c r="T88" i="42"/>
  <c r="BK203" i="42"/>
  <c r="J203" i="42"/>
  <c r="J63" i="42"/>
  <c r="T203" i="42"/>
  <c r="R299" i="42"/>
  <c r="BK253" i="43"/>
  <c r="J253" i="43"/>
  <c r="J65" i="43" s="1"/>
  <c r="P149" i="44"/>
  <c r="T213" i="44"/>
  <c r="R125" i="45"/>
  <c r="R135" i="46"/>
  <c r="R232" i="47"/>
  <c r="P220" i="49"/>
  <c r="T82" i="52"/>
  <c r="BK121" i="5"/>
  <c r="J121" i="5" s="1"/>
  <c r="J61" i="5" s="1"/>
  <c r="BK84" i="8"/>
  <c r="R304" i="8"/>
  <c r="P370" i="9"/>
  <c r="T256" i="10"/>
  <c r="R84" i="12"/>
  <c r="P159" i="13"/>
  <c r="T338" i="13"/>
  <c r="T137" i="14"/>
  <c r="BK125" i="15"/>
  <c r="J125" i="15" s="1"/>
  <c r="J61" i="15" s="1"/>
  <c r="BK254" i="16"/>
  <c r="J254" i="16" s="1"/>
  <c r="J65" i="16" s="1"/>
  <c r="BK88" i="17"/>
  <c r="P123" i="17"/>
  <c r="BK319" i="18"/>
  <c r="J319" i="18"/>
  <c r="J62" i="18" s="1"/>
  <c r="BK82" i="21"/>
  <c r="J82" i="21"/>
  <c r="J60" i="21" s="1"/>
  <c r="BK161" i="22"/>
  <c r="J161" i="22" s="1"/>
  <c r="J61" i="22" s="1"/>
  <c r="BK107" i="23"/>
  <c r="J107" i="23" s="1"/>
  <c r="J61" i="23" s="1"/>
  <c r="P125" i="24"/>
  <c r="R86" i="25"/>
  <c r="R81" i="25" s="1"/>
  <c r="R84" i="26"/>
  <c r="BK253" i="26"/>
  <c r="J253" i="26"/>
  <c r="J62" i="26" s="1"/>
  <c r="BK293" i="26"/>
  <c r="J293" i="26"/>
  <c r="J63" i="26" s="1"/>
  <c r="R86" i="27"/>
  <c r="BK222" i="27"/>
  <c r="J222" i="27"/>
  <c r="J62" i="27" s="1"/>
  <c r="BK105" i="28"/>
  <c r="J105" i="28" s="1"/>
  <c r="J61" i="28" s="1"/>
  <c r="BK84" i="35"/>
  <c r="BK293" i="35"/>
  <c r="J293" i="35"/>
  <c r="J63" i="35"/>
  <c r="R397" i="36"/>
  <c r="P84" i="37"/>
  <c r="T113" i="38"/>
  <c r="P88" i="40"/>
  <c r="R211" i="40"/>
  <c r="BK87" i="41"/>
  <c r="BK309" i="41"/>
  <c r="J309" i="41"/>
  <c r="J64" i="41" s="1"/>
  <c r="BK214" i="42"/>
  <c r="J214" i="42" s="1"/>
  <c r="J64" i="42" s="1"/>
  <c r="BK149" i="43"/>
  <c r="J149" i="43" s="1"/>
  <c r="J61" i="43" s="1"/>
  <c r="P149" i="43"/>
  <c r="R166" i="43"/>
  <c r="T253" i="43"/>
  <c r="T149" i="44"/>
  <c r="T242" i="44"/>
  <c r="T125" i="45"/>
  <c r="T85" i="46"/>
  <c r="P88" i="47"/>
  <c r="R149" i="47"/>
  <c r="T197" i="47"/>
  <c r="R149" i="48"/>
  <c r="T197" i="48"/>
  <c r="T89" i="49"/>
  <c r="BK220" i="49"/>
  <c r="J220" i="49" s="1"/>
  <c r="J66" i="49" s="1"/>
  <c r="P110" i="50"/>
  <c r="BK160" i="51"/>
  <c r="J160" i="51" s="1"/>
  <c r="J61" i="51" s="1"/>
  <c r="BK82" i="6"/>
  <c r="R84" i="8"/>
  <c r="BK87" i="9"/>
  <c r="J87" i="9" s="1"/>
  <c r="J60" i="9" s="1"/>
  <c r="BK252" i="9"/>
  <c r="J252" i="9" s="1"/>
  <c r="J62" i="9" s="1"/>
  <c r="BK448" i="9"/>
  <c r="J448" i="9" s="1"/>
  <c r="J66" i="9" s="1"/>
  <c r="R84" i="10"/>
  <c r="BK191" i="11"/>
  <c r="J191" i="11"/>
  <c r="J63" i="11" s="1"/>
  <c r="BK84" i="12"/>
  <c r="P243" i="12"/>
  <c r="BK272" i="13"/>
  <c r="J272" i="13"/>
  <c r="J66" i="13" s="1"/>
  <c r="BK200" i="14"/>
  <c r="J200" i="14" s="1"/>
  <c r="J63" i="14" s="1"/>
  <c r="T139" i="15"/>
  <c r="R187" i="16"/>
  <c r="BK123" i="17"/>
  <c r="J123" i="17" s="1"/>
  <c r="J62" i="17" s="1"/>
  <c r="T231" i="17"/>
  <c r="T354" i="18"/>
  <c r="BK83" i="20"/>
  <c r="J83" i="20" s="1"/>
  <c r="J60" i="20" s="1"/>
  <c r="BK188" i="20"/>
  <c r="J188" i="20"/>
  <c r="J61" i="20" s="1"/>
  <c r="BK228" i="20"/>
  <c r="J228" i="20" s="1"/>
  <c r="J62" i="20" s="1"/>
  <c r="T84" i="26"/>
  <c r="T189" i="26"/>
  <c r="R253" i="26"/>
  <c r="R293" i="26"/>
  <c r="P242" i="27"/>
  <c r="R135" i="28"/>
  <c r="T148" i="29"/>
  <c r="T304" i="29"/>
  <c r="BK152" i="30"/>
  <c r="J152" i="30"/>
  <c r="J61" i="30" s="1"/>
  <c r="BK247" i="30"/>
  <c r="J247" i="30" s="1"/>
  <c r="J63" i="30" s="1"/>
  <c r="P292" i="30"/>
  <c r="BK465" i="30"/>
  <c r="J465" i="30" s="1"/>
  <c r="J71" i="30" s="1"/>
  <c r="BK87" i="31"/>
  <c r="J87" i="31" s="1"/>
  <c r="J60" i="31" s="1"/>
  <c r="P102" i="31"/>
  <c r="T128" i="31"/>
  <c r="T143" i="31"/>
  <c r="BK208" i="31"/>
  <c r="J208" i="31"/>
  <c r="J65" i="31" s="1"/>
  <c r="T97" i="32"/>
  <c r="P104" i="33"/>
  <c r="R253" i="35"/>
  <c r="T397" i="36"/>
  <c r="P132" i="37"/>
  <c r="P84" i="38"/>
  <c r="BK175" i="38"/>
  <c r="J175" i="38" s="1"/>
  <c r="J63" i="38" s="1"/>
  <c r="R149" i="40"/>
  <c r="R87" i="41"/>
  <c r="T309" i="41"/>
  <c r="BK192" i="42"/>
  <c r="J192" i="42" s="1"/>
  <c r="J62" i="42" s="1"/>
  <c r="R203" i="42"/>
  <c r="BK299" i="42"/>
  <c r="J299" i="42" s="1"/>
  <c r="J66" i="42" s="1"/>
  <c r="P166" i="43"/>
  <c r="R253" i="43"/>
  <c r="P213" i="44"/>
  <c r="R296" i="44"/>
  <c r="BK125" i="45"/>
  <c r="J125" i="45" s="1"/>
  <c r="J61" i="45" s="1"/>
  <c r="BK135" i="46"/>
  <c r="J135" i="46"/>
  <c r="J62" i="46" s="1"/>
  <c r="BK88" i="47"/>
  <c r="J88" i="47"/>
  <c r="J60" i="47" s="1"/>
  <c r="BK232" i="47"/>
  <c r="J232" i="47" s="1"/>
  <c r="J65" i="47" s="1"/>
  <c r="BK149" i="48"/>
  <c r="J149" i="48"/>
  <c r="J61" i="48" s="1"/>
  <c r="BK232" i="48"/>
  <c r="J232" i="48" s="1"/>
  <c r="J65" i="48" s="1"/>
  <c r="T109" i="49"/>
  <c r="P147" i="49"/>
  <c r="P277" i="49"/>
  <c r="R82" i="50"/>
  <c r="R81" i="50" s="1"/>
  <c r="P160" i="51"/>
  <c r="BK82" i="53"/>
  <c r="J82" i="53"/>
  <c r="J60" i="53" s="1"/>
  <c r="P121" i="5"/>
  <c r="R163" i="6"/>
  <c r="BK82" i="7"/>
  <c r="P268" i="8"/>
  <c r="BK276" i="9"/>
  <c r="J276" i="9" s="1"/>
  <c r="J64" i="9" s="1"/>
  <c r="T84" i="10"/>
  <c r="BK84" i="11"/>
  <c r="T191" i="11"/>
  <c r="BK243" i="12"/>
  <c r="J243" i="12" s="1"/>
  <c r="J63" i="12" s="1"/>
  <c r="T89" i="13"/>
  <c r="P150" i="13"/>
  <c r="R195" i="13"/>
  <c r="BK338" i="13"/>
  <c r="J338" i="13" s="1"/>
  <c r="J67" i="13" s="1"/>
  <c r="T200" i="14"/>
  <c r="BK85" i="15"/>
  <c r="BK193" i="15"/>
  <c r="J193" i="15" s="1"/>
  <c r="J63" i="15" s="1"/>
  <c r="BK148" i="16"/>
  <c r="J148" i="16"/>
  <c r="J61" i="16" s="1"/>
  <c r="P88" i="17"/>
  <c r="R123" i="17"/>
  <c r="BK84" i="18"/>
  <c r="J84" i="18"/>
  <c r="J60" i="18" s="1"/>
  <c r="BK354" i="18"/>
  <c r="J354" i="18" s="1"/>
  <c r="J63" i="18" s="1"/>
  <c r="T84" i="19"/>
  <c r="BK237" i="19"/>
  <c r="J237" i="19" s="1"/>
  <c r="J62" i="19" s="1"/>
  <c r="P82" i="22"/>
  <c r="P81" i="22"/>
  <c r="AU75" i="1"/>
  <c r="BK82" i="23"/>
  <c r="J82" i="23" s="1"/>
  <c r="J60" i="23" s="1"/>
  <c r="BK125" i="24"/>
  <c r="J125" i="24" s="1"/>
  <c r="J61" i="24" s="1"/>
  <c r="R242" i="27"/>
  <c r="R84" i="28"/>
  <c r="P154" i="28"/>
  <c r="T87" i="29"/>
  <c r="T286" i="29"/>
  <c r="P92" i="30"/>
  <c r="BK316" i="30"/>
  <c r="J316" i="30"/>
  <c r="J66" i="30"/>
  <c r="P160" i="32"/>
  <c r="R104" i="33"/>
  <c r="T84" i="35"/>
  <c r="P165" i="36"/>
  <c r="T280" i="36"/>
  <c r="BK132" i="37"/>
  <c r="J132" i="37" s="1"/>
  <c r="J61" i="37" s="1"/>
  <c r="R175" i="38"/>
  <c r="R121" i="39"/>
  <c r="R207" i="39"/>
  <c r="P178" i="40"/>
  <c r="P259" i="40"/>
  <c r="T87" i="41"/>
  <c r="R309" i="41"/>
  <c r="P149" i="42"/>
  <c r="P214" i="42"/>
  <c r="T149" i="43"/>
  <c r="P253" i="43"/>
  <c r="P88" i="44"/>
  <c r="R242" i="44"/>
  <c r="P125" i="45"/>
  <c r="BK125" i="46"/>
  <c r="J125" i="46"/>
  <c r="J61" i="46" s="1"/>
  <c r="T149" i="47"/>
  <c r="P168" i="48"/>
  <c r="T278" i="48"/>
  <c r="T171" i="49"/>
  <c r="R160" i="51"/>
  <c r="BK101" i="52"/>
  <c r="J101" i="52"/>
  <c r="J61" i="52"/>
  <c r="R82" i="53"/>
  <c r="BK163" i="6"/>
  <c r="J163" i="6"/>
  <c r="J61" i="6" s="1"/>
  <c r="R170" i="7"/>
  <c r="P304" i="8"/>
  <c r="P276" i="9"/>
  <c r="R154" i="10"/>
  <c r="R159" i="11"/>
  <c r="T196" i="12"/>
  <c r="R272" i="13"/>
  <c r="BK137" i="14"/>
  <c r="J137" i="14" s="1"/>
  <c r="J62" i="14" s="1"/>
  <c r="P125" i="15"/>
  <c r="P187" i="16"/>
  <c r="P104" i="17"/>
  <c r="R231" i="17"/>
  <c r="R82" i="23"/>
  <c r="T125" i="24"/>
  <c r="P86" i="25"/>
  <c r="P81" i="25" s="1"/>
  <c r="AU78" i="1" s="1"/>
  <c r="T86" i="27"/>
  <c r="P222" i="27"/>
  <c r="R105" i="28"/>
  <c r="P148" i="29"/>
  <c r="BK304" i="29"/>
  <c r="J304" i="29" s="1"/>
  <c r="J64" i="29" s="1"/>
  <c r="T152" i="30"/>
  <c r="R247" i="30"/>
  <c r="P316" i="30"/>
  <c r="R87" i="31"/>
  <c r="T102" i="31"/>
  <c r="R128" i="31"/>
  <c r="BK143" i="31"/>
  <c r="J143" i="31" s="1"/>
  <c r="J64" i="31" s="1"/>
  <c r="R208" i="31"/>
  <c r="R89" i="32"/>
  <c r="T106" i="32"/>
  <c r="P148" i="32"/>
  <c r="BK251" i="32"/>
  <c r="J251" i="32" s="1"/>
  <c r="J68" i="32" s="1"/>
  <c r="BK104" i="33"/>
  <c r="J104" i="33" s="1"/>
  <c r="J61" i="33" s="1"/>
  <c r="BK82" i="34"/>
  <c r="P84" i="35"/>
  <c r="BK397" i="36"/>
  <c r="J397" i="36" s="1"/>
  <c r="J66" i="36" s="1"/>
  <c r="BK84" i="37"/>
  <c r="T141" i="38"/>
  <c r="P121" i="39"/>
  <c r="BK170" i="7"/>
  <c r="J170" i="7"/>
  <c r="J61" i="7" s="1"/>
  <c r="T304" i="8"/>
  <c r="R276" i="9"/>
  <c r="R214" i="10"/>
  <c r="T159" i="11"/>
  <c r="BK131" i="12"/>
  <c r="J131" i="12" s="1"/>
  <c r="J61" i="12" s="1"/>
  <c r="R243" i="12"/>
  <c r="R89" i="13"/>
  <c r="BK205" i="13"/>
  <c r="J205" i="13"/>
  <c r="J64" i="13" s="1"/>
  <c r="R250" i="13"/>
  <c r="R85" i="14"/>
  <c r="P85" i="15"/>
  <c r="T148" i="16"/>
  <c r="BK240" i="16"/>
  <c r="J240" i="16"/>
  <c r="J64" i="16"/>
  <c r="P143" i="17"/>
  <c r="BK178" i="18"/>
  <c r="J178" i="18" s="1"/>
  <c r="J61" i="18" s="1"/>
  <c r="P354" i="18"/>
  <c r="R84" i="19"/>
  <c r="R83" i="19" s="1"/>
  <c r="T83" i="20"/>
  <c r="R188" i="20"/>
  <c r="P228" i="20"/>
  <c r="R82" i="21"/>
  <c r="R81" i="21"/>
  <c r="P82" i="23"/>
  <c r="T242" i="27"/>
  <c r="BK135" i="28"/>
  <c r="J135" i="28"/>
  <c r="J62" i="28" s="1"/>
  <c r="BK148" i="29"/>
  <c r="J148" i="29" s="1"/>
  <c r="J61" i="29" s="1"/>
  <c r="R286" i="29"/>
  <c r="T92" i="30"/>
  <c r="T247" i="30"/>
  <c r="R292" i="30"/>
  <c r="R465" i="30"/>
  <c r="R464" i="30"/>
  <c r="BK106" i="32"/>
  <c r="J106" i="32"/>
  <c r="J62" i="32" s="1"/>
  <c r="T148" i="32"/>
  <c r="P251" i="32"/>
  <c r="T82" i="33"/>
  <c r="T81" i="33" s="1"/>
  <c r="T155" i="34"/>
  <c r="T152" i="35"/>
  <c r="R525" i="36"/>
  <c r="R84" i="37"/>
  <c r="R113" i="38"/>
  <c r="BK121" i="39"/>
  <c r="J121" i="39"/>
  <c r="J61" i="39" s="1"/>
  <c r="BK207" i="39"/>
  <c r="J207" i="39" s="1"/>
  <c r="J63" i="39" s="1"/>
  <c r="BK88" i="40"/>
  <c r="J88" i="40" s="1"/>
  <c r="J60" i="40" s="1"/>
  <c r="T211" i="40"/>
  <c r="P148" i="41"/>
  <c r="BK291" i="41"/>
  <c r="J291" i="41" s="1"/>
  <c r="J63" i="41" s="1"/>
  <c r="BK149" i="42"/>
  <c r="J149" i="42" s="1"/>
  <c r="J61" i="42" s="1"/>
  <c r="R214" i="42"/>
  <c r="P88" i="43"/>
  <c r="BK149" i="44"/>
  <c r="J149" i="44" s="1"/>
  <c r="J61" i="44" s="1"/>
  <c r="P202" i="44"/>
  <c r="R135" i="45"/>
  <c r="BK208" i="46"/>
  <c r="J208" i="46"/>
  <c r="J63" i="46"/>
  <c r="R168" i="47"/>
  <c r="BK278" i="47"/>
  <c r="J278" i="47"/>
  <c r="J66" i="47" s="1"/>
  <c r="R168" i="48"/>
  <c r="BK278" i="48"/>
  <c r="J278" i="48"/>
  <c r="J66" i="48" s="1"/>
  <c r="R122" i="49"/>
  <c r="R82" i="52"/>
  <c r="R81" i="52"/>
  <c r="T176" i="53"/>
  <c r="BK86" i="2"/>
  <c r="J86" i="2"/>
  <c r="J61" i="2"/>
  <c r="R82" i="5"/>
  <c r="R81" i="5" s="1"/>
  <c r="T82" i="7"/>
  <c r="R268" i="8"/>
  <c r="P162" i="9"/>
  <c r="T252" i="9"/>
  <c r="P84" i="10"/>
  <c r="BK256" i="10"/>
  <c r="J256" i="10" s="1"/>
  <c r="J63" i="10" s="1"/>
  <c r="R119" i="11"/>
  <c r="P89" i="13"/>
  <c r="R150" i="13"/>
  <c r="P195" i="13"/>
  <c r="P338" i="13"/>
  <c r="T125" i="14"/>
  <c r="R139" i="15"/>
  <c r="P87" i="16"/>
  <c r="T222" i="16"/>
  <c r="T88" i="17"/>
  <c r="BK231" i="17"/>
  <c r="J231" i="17" s="1"/>
  <c r="J66" i="17" s="1"/>
  <c r="P84" i="26"/>
  <c r="BK189" i="26"/>
  <c r="J189" i="26"/>
  <c r="J61" i="26" s="1"/>
  <c r="R189" i="26"/>
  <c r="T253" i="26"/>
  <c r="T293" i="26"/>
  <c r="R152" i="27"/>
  <c r="R154" i="28"/>
  <c r="R304" i="29"/>
  <c r="P152" i="30"/>
  <c r="P247" i="30"/>
  <c r="T292" i="30"/>
  <c r="T87" i="31"/>
  <c r="R102" i="31"/>
  <c r="P128" i="31"/>
  <c r="P143" i="31"/>
  <c r="T208" i="31"/>
  <c r="P97" i="32"/>
  <c r="P125" i="32"/>
  <c r="T238" i="32"/>
  <c r="P155" i="34"/>
  <c r="T253" i="35"/>
  <c r="BK88" i="36"/>
  <c r="P263" i="36"/>
  <c r="R344" i="36"/>
  <c r="R132" i="37"/>
  <c r="T84" i="39"/>
  <c r="T83" i="39"/>
  <c r="P207" i="39"/>
  <c r="R178" i="40"/>
  <c r="P258" i="41"/>
  <c r="T291" i="41"/>
  <c r="R149" i="42"/>
  <c r="P202" i="43"/>
  <c r="T318" i="43"/>
  <c r="R149" i="44"/>
  <c r="P242" i="44"/>
  <c r="BK85" i="45"/>
  <c r="BK213" i="45"/>
  <c r="J213" i="45"/>
  <c r="J63" i="45" s="1"/>
  <c r="T125" i="46"/>
  <c r="BK197" i="47"/>
  <c r="J197" i="47"/>
  <c r="J64" i="47" s="1"/>
  <c r="T149" i="48"/>
  <c r="R197" i="48"/>
  <c r="P89" i="49"/>
  <c r="P122" i="49"/>
  <c r="T147" i="49"/>
  <c r="R277" i="49"/>
  <c r="T110" i="50"/>
  <c r="T82" i="51"/>
  <c r="R86" i="2"/>
  <c r="R81" i="2"/>
  <c r="P82" i="3"/>
  <c r="P81" i="3" s="1"/>
  <c r="AU56" i="1" s="1"/>
  <c r="P82" i="5"/>
  <c r="P81" i="5"/>
  <c r="AU58" i="1" s="1"/>
  <c r="T163" i="6"/>
  <c r="BK268" i="8"/>
  <c r="J268" i="8"/>
  <c r="J62" i="8" s="1"/>
  <c r="R370" i="9"/>
  <c r="BK154" i="10"/>
  <c r="J154" i="10"/>
  <c r="J61" i="10" s="1"/>
  <c r="T119" i="11"/>
  <c r="BK89" i="13"/>
  <c r="T150" i="13"/>
  <c r="T195" i="13"/>
  <c r="P250" i="13"/>
  <c r="R125" i="14"/>
  <c r="T85" i="15"/>
  <c r="R87" i="16"/>
  <c r="T254" i="16"/>
  <c r="R143" i="17"/>
  <c r="T319" i="18"/>
  <c r="BK86" i="27"/>
  <c r="J86" i="27"/>
  <c r="J60" i="27" s="1"/>
  <c r="T222" i="27"/>
  <c r="R148" i="29"/>
  <c r="T325" i="29"/>
  <c r="R169" i="30"/>
  <c r="T271" i="30"/>
  <c r="P465" i="30"/>
  <c r="P464" i="30" s="1"/>
  <c r="T160" i="32"/>
  <c r="T293" i="35"/>
  <c r="R88" i="36"/>
  <c r="R87" i="36" s="1"/>
  <c r="R263" i="36"/>
  <c r="T344" i="36"/>
  <c r="R169" i="37"/>
  <c r="T84" i="38"/>
  <c r="R176" i="53"/>
  <c r="BK79" i="4"/>
  <c r="J79" i="4" s="1"/>
  <c r="T82" i="6"/>
  <c r="T81" i="6"/>
  <c r="R82" i="7"/>
  <c r="R81" i="7" s="1"/>
  <c r="BK165" i="8"/>
  <c r="J165" i="8"/>
  <c r="J61" i="8" s="1"/>
  <c r="T448" i="9"/>
  <c r="T154" i="10"/>
  <c r="P84" i="11"/>
  <c r="R191" i="11"/>
  <c r="P196" i="12"/>
  <c r="T159" i="13"/>
  <c r="BK250" i="13"/>
  <c r="J250" i="13" s="1"/>
  <c r="J65" i="13" s="1"/>
  <c r="R137" i="14"/>
  <c r="R85" i="15"/>
  <c r="R84" i="15" s="1"/>
  <c r="R148" i="16"/>
  <c r="R104" i="17"/>
  <c r="R178" i="18"/>
  <c r="P84" i="19"/>
  <c r="P83" i="19" s="1"/>
  <c r="AU72" i="1" s="1"/>
  <c r="T237" i="19"/>
  <c r="R83" i="20"/>
  <c r="R82" i="20"/>
  <c r="T188" i="20"/>
  <c r="R228" i="20"/>
  <c r="T116" i="21"/>
  <c r="T161" i="22"/>
  <c r="BK82" i="24"/>
  <c r="BK81" i="24"/>
  <c r="J81" i="24" s="1"/>
  <c r="T152" i="27"/>
  <c r="BK154" i="28"/>
  <c r="J154" i="28"/>
  <c r="J63" i="28" s="1"/>
  <c r="R160" i="32"/>
  <c r="T82" i="34"/>
  <c r="T81" i="34"/>
  <c r="BK152" i="35"/>
  <c r="J152" i="35"/>
  <c r="J61" i="35" s="1"/>
  <c r="P525" i="36"/>
  <c r="T84" i="37"/>
  <c r="T83" i="37" s="1"/>
  <c r="P141" i="38"/>
  <c r="BK89" i="49"/>
  <c r="J89" i="49" s="1"/>
  <c r="J60" i="49" s="1"/>
  <c r="P171" i="49"/>
  <c r="P82" i="50"/>
  <c r="P81" i="50" s="1"/>
  <c r="AU103" i="1" s="1"/>
  <c r="BK82" i="52"/>
  <c r="J82" i="52" s="1"/>
  <c r="J60" i="52" s="1"/>
  <c r="P82" i="6"/>
  <c r="P82" i="7"/>
  <c r="P81" i="7"/>
  <c r="AU60" i="1" s="1"/>
  <c r="P165" i="8"/>
  <c r="R162" i="9"/>
  <c r="R252" i="9"/>
  <c r="P256" i="10"/>
  <c r="BK119" i="11"/>
  <c r="J119" i="11" s="1"/>
  <c r="J61" i="11" s="1"/>
  <c r="T131" i="12"/>
  <c r="R205" i="13"/>
  <c r="T193" i="15"/>
  <c r="T187" i="16"/>
  <c r="P222" i="16"/>
  <c r="P240" i="16"/>
  <c r="BK143" i="17"/>
  <c r="J143" i="17"/>
  <c r="J65" i="17" s="1"/>
  <c r="P178" i="18"/>
  <c r="BK82" i="22"/>
  <c r="J82" i="22" s="1"/>
  <c r="J60" i="22" s="1"/>
  <c r="BK242" i="27"/>
  <c r="J242" i="27" s="1"/>
  <c r="J64" i="27" s="1"/>
  <c r="P105" i="28"/>
  <c r="P87" i="29"/>
  <c r="P86" i="29" s="1"/>
  <c r="AU82" i="1" s="1"/>
  <c r="T263" i="29"/>
  <c r="R325" i="29"/>
  <c r="P169" i="30"/>
  <c r="T465" i="30"/>
  <c r="T464" i="30" s="1"/>
  <c r="P89" i="32"/>
  <c r="R106" i="32"/>
  <c r="R148" i="32"/>
  <c r="R251" i="32"/>
  <c r="R155" i="34"/>
  <c r="P152" i="35"/>
  <c r="BK525" i="36"/>
  <c r="J525" i="36" s="1"/>
  <c r="J67" i="36" s="1"/>
  <c r="BK141" i="38"/>
  <c r="J141" i="38" s="1"/>
  <c r="J62" i="38" s="1"/>
  <c r="BK171" i="39"/>
  <c r="J171" i="39" s="1"/>
  <c r="J62" i="39" s="1"/>
  <c r="BK149" i="40"/>
  <c r="J149" i="40"/>
  <c r="J61" i="40" s="1"/>
  <c r="R259" i="40"/>
  <c r="P87" i="41"/>
  <c r="P309" i="41"/>
  <c r="T149" i="42"/>
  <c r="T88" i="43"/>
  <c r="T87" i="43" s="1"/>
  <c r="BK166" i="43"/>
  <c r="BK87" i="43" s="1"/>
  <c r="J87" i="43" s="1"/>
  <c r="J30" i="43" s="1"/>
  <c r="R214" i="43"/>
  <c r="BK242" i="44"/>
  <c r="J242" i="44" s="1"/>
  <c r="J65" i="44" s="1"/>
  <c r="BK135" i="45"/>
  <c r="J135" i="45"/>
  <c r="J62" i="45" s="1"/>
  <c r="P135" i="46"/>
  <c r="T88" i="47"/>
  <c r="R197" i="47"/>
  <c r="P149" i="48"/>
  <c r="P197" i="48"/>
  <c r="R109" i="49"/>
  <c r="BK147" i="49"/>
  <c r="J147" i="49" s="1"/>
  <c r="J63" i="49" s="1"/>
  <c r="T160" i="51"/>
  <c r="T101" i="52"/>
  <c r="BK176" i="53"/>
  <c r="BK81" i="53" s="1"/>
  <c r="J81" i="53" s="1"/>
  <c r="J59" i="53" s="1"/>
  <c r="J176" i="53"/>
  <c r="J61" i="53" s="1"/>
  <c r="R82" i="54"/>
  <c r="T79" i="4"/>
  <c r="T82" i="5"/>
  <c r="R82" i="6"/>
  <c r="R81" i="6" s="1"/>
  <c r="T170" i="7"/>
  <c r="T268" i="8"/>
  <c r="P87" i="9"/>
  <c r="P86" i="9" s="1"/>
  <c r="AU62" i="1" s="1"/>
  <c r="BK370" i="9"/>
  <c r="J370" i="9"/>
  <c r="J65" i="9" s="1"/>
  <c r="P154" i="10"/>
  <c r="P159" i="11"/>
  <c r="R196" i="12"/>
  <c r="T272" i="13"/>
  <c r="BK125" i="14"/>
  <c r="J125" i="14"/>
  <c r="J61" i="14"/>
  <c r="BK139" i="15"/>
  <c r="J139" i="15" s="1"/>
  <c r="J62" i="15" s="1"/>
  <c r="P148" i="16"/>
  <c r="T104" i="17"/>
  <c r="R84" i="18"/>
  <c r="R83" i="18" s="1"/>
  <c r="R161" i="22"/>
  <c r="T107" i="23"/>
  <c r="R125" i="24"/>
  <c r="P152" i="27"/>
  <c r="BK84" i="28"/>
  <c r="J84" i="28"/>
  <c r="J60" i="28" s="1"/>
  <c r="P397" i="36"/>
  <c r="T175" i="38"/>
  <c r="T178" i="40"/>
  <c r="T258" i="41"/>
  <c r="R334" i="41"/>
  <c r="P88" i="42"/>
  <c r="P87" i="42" s="1"/>
  <c r="AU95" i="1" s="1"/>
  <c r="T243" i="42"/>
  <c r="BK202" i="44"/>
  <c r="J202" i="44" s="1"/>
  <c r="J63" i="44" s="1"/>
  <c r="P135" i="45"/>
  <c r="P85" i="46"/>
  <c r="P125" i="46"/>
  <c r="P149" i="47"/>
  <c r="T168" i="47"/>
  <c r="R278" i="47"/>
  <c r="T88" i="48"/>
  <c r="R232" i="48"/>
  <c r="BK171" i="49"/>
  <c r="J171" i="49"/>
  <c r="J65" i="49" s="1"/>
  <c r="T82" i="50"/>
  <c r="T81" i="50" s="1"/>
  <c r="BK82" i="51"/>
  <c r="J82" i="51" s="1"/>
  <c r="J60" i="51" s="1"/>
  <c r="P101" i="52"/>
  <c r="P176" i="53"/>
  <c r="BK82" i="54"/>
  <c r="J82" i="54"/>
  <c r="J60" i="54"/>
  <c r="T82" i="54"/>
  <c r="BK82" i="3"/>
  <c r="J82" i="3" s="1"/>
  <c r="J60" i="3" s="1"/>
  <c r="BK82" i="5"/>
  <c r="J82" i="5" s="1"/>
  <c r="J60" i="5" s="1"/>
  <c r="P163" i="6"/>
  <c r="T84" i="8"/>
  <c r="T83" i="8"/>
  <c r="T276" i="9"/>
  <c r="T84" i="11"/>
  <c r="T83" i="11"/>
  <c r="P131" i="12"/>
  <c r="BK159" i="13"/>
  <c r="J159" i="13"/>
  <c r="J62" i="13" s="1"/>
  <c r="BK195" i="13"/>
  <c r="J195" i="13" s="1"/>
  <c r="J63" i="13" s="1"/>
  <c r="R338" i="13"/>
  <c r="T85" i="14"/>
  <c r="T84" i="14" s="1"/>
  <c r="P139" i="15"/>
  <c r="T87" i="16"/>
  <c r="T86" i="16"/>
  <c r="T143" i="17"/>
  <c r="BK116" i="21"/>
  <c r="J116" i="21"/>
  <c r="J61" i="21" s="1"/>
  <c r="T82" i="22"/>
  <c r="T81" i="22"/>
  <c r="R107" i="23"/>
  <c r="BK84" i="26"/>
  <c r="BK83" i="26" s="1"/>
  <c r="J83" i="26" s="1"/>
  <c r="P189" i="26"/>
  <c r="P253" i="26"/>
  <c r="P293" i="26"/>
  <c r="T370" i="27"/>
  <c r="T84" i="28"/>
  <c r="T83" i="28"/>
  <c r="BK87" i="29"/>
  <c r="R263" i="29"/>
  <c r="BK325" i="29"/>
  <c r="J325" i="29" s="1"/>
  <c r="J65" i="29" s="1"/>
  <c r="R152" i="30"/>
  <c r="R316" i="30"/>
  <c r="BK89" i="32"/>
  <c r="P106" i="32"/>
  <c r="BK238" i="32"/>
  <c r="J238" i="32" s="1"/>
  <c r="J67" i="32" s="1"/>
  <c r="BK155" i="34"/>
  <c r="J155" i="34"/>
  <c r="J61" i="34" s="1"/>
  <c r="R84" i="35"/>
  <c r="R83" i="35" s="1"/>
  <c r="T88" i="36"/>
  <c r="T87" i="36"/>
  <c r="T263" i="36"/>
  <c r="BK344" i="36"/>
  <c r="J344" i="36"/>
  <c r="J65" i="36" s="1"/>
  <c r="P169" i="37"/>
  <c r="BK84" i="38"/>
  <c r="J84" i="38"/>
  <c r="J60" i="38" s="1"/>
  <c r="BK84" i="39"/>
  <c r="J84" i="39" s="1"/>
  <c r="J60" i="39" s="1"/>
  <c r="P171" i="39"/>
  <c r="T88" i="40"/>
  <c r="T87" i="40" s="1"/>
  <c r="BK259" i="40"/>
  <c r="J259" i="40"/>
  <c r="J66" i="40" s="1"/>
  <c r="R258" i="41"/>
  <c r="P334" i="41"/>
  <c r="R88" i="42"/>
  <c r="R243" i="42"/>
  <c r="BK202" i="43"/>
  <c r="J202" i="43"/>
  <c r="J63" i="43" s="1"/>
  <c r="BK318" i="43"/>
  <c r="J318" i="43" s="1"/>
  <c r="J66" i="43" s="1"/>
  <c r="T88" i="44"/>
  <c r="T87" i="44"/>
  <c r="R202" i="44"/>
  <c r="T213" i="45"/>
  <c r="P208" i="46"/>
  <c r="BK168" i="47"/>
  <c r="J168" i="47"/>
  <c r="J62" i="47"/>
  <c r="P197" i="47"/>
  <c r="R88" i="48"/>
  <c r="R87" i="48" s="1"/>
  <c r="T232" i="48"/>
  <c r="R89" i="49"/>
  <c r="R88" i="49" s="1"/>
  <c r="T220" i="49"/>
  <c r="R82" i="51"/>
  <c r="R81" i="51" s="1"/>
  <c r="T82" i="53"/>
  <c r="T81" i="53" s="1"/>
  <c r="P82" i="54"/>
  <c r="BK98" i="54"/>
  <c r="J98" i="54" s="1"/>
  <c r="J61" i="54" s="1"/>
  <c r="P98" i="54"/>
  <c r="R98" i="54"/>
  <c r="T98" i="54"/>
  <c r="BK332" i="43"/>
  <c r="J332" i="43"/>
  <c r="J67" i="43" s="1"/>
  <c r="BK167" i="49"/>
  <c r="J167" i="49" s="1"/>
  <c r="J64" i="49" s="1"/>
  <c r="BK191" i="44"/>
  <c r="J191" i="44"/>
  <c r="J62" i="44" s="1"/>
  <c r="BK272" i="9"/>
  <c r="J272" i="9"/>
  <c r="J63" i="9" s="1"/>
  <c r="BK244" i="17"/>
  <c r="J244" i="17"/>
  <c r="J67" i="17" s="1"/>
  <c r="BK252" i="19"/>
  <c r="J252" i="19" s="1"/>
  <c r="J63" i="19" s="1"/>
  <c r="BK276" i="36"/>
  <c r="J276" i="36" s="1"/>
  <c r="J63" i="36" s="1"/>
  <c r="BK158" i="37"/>
  <c r="J158" i="37" s="1"/>
  <c r="J62" i="37" s="1"/>
  <c r="BK190" i="47"/>
  <c r="J190" i="47"/>
  <c r="J63" i="47"/>
  <c r="BK138" i="17"/>
  <c r="J138" i="17"/>
  <c r="J64" i="17"/>
  <c r="BK222" i="46"/>
  <c r="BK84" i="46" s="1"/>
  <c r="J84" i="46" s="1"/>
  <c r="J59" i="46" s="1"/>
  <c r="J222" i="46"/>
  <c r="J64" i="46" s="1"/>
  <c r="BK292" i="48"/>
  <c r="J292" i="48" s="1"/>
  <c r="J67" i="48" s="1"/>
  <c r="BK82" i="25"/>
  <c r="BK81" i="25"/>
  <c r="J81" i="25" s="1"/>
  <c r="BK139" i="31"/>
  <c r="J139" i="31"/>
  <c r="J63" i="31"/>
  <c r="BK273" i="40"/>
  <c r="J273" i="40"/>
  <c r="J67" i="40"/>
  <c r="BK227" i="45"/>
  <c r="J227" i="45"/>
  <c r="J64" i="45" s="1"/>
  <c r="BK168" i="40"/>
  <c r="J168" i="40" s="1"/>
  <c r="J62" i="40" s="1"/>
  <c r="BK134" i="17"/>
  <c r="J134" i="17"/>
  <c r="J63" i="17" s="1"/>
  <c r="BK237" i="27"/>
  <c r="J237" i="27" s="1"/>
  <c r="J63" i="27" s="1"/>
  <c r="BK337" i="29"/>
  <c r="J337" i="29" s="1"/>
  <c r="J66" i="29" s="1"/>
  <c r="BK225" i="31"/>
  <c r="BK86" i="31" s="1"/>
  <c r="J86" i="31" s="1"/>
  <c r="J59" i="31" s="1"/>
  <c r="BK82" i="2"/>
  <c r="BK81" i="2"/>
  <c r="J81" i="2" s="1"/>
  <c r="BK214" i="14"/>
  <c r="J214" i="14" s="1"/>
  <c r="J64" i="14" s="1"/>
  <c r="BK207" i="15"/>
  <c r="J207" i="15"/>
  <c r="J64" i="15" s="1"/>
  <c r="BK350" i="41"/>
  <c r="J350" i="41"/>
  <c r="J66" i="41" s="1"/>
  <c r="BK313" i="42"/>
  <c r="J313" i="42"/>
  <c r="J67" i="42" s="1"/>
  <c r="BK190" i="48"/>
  <c r="J190" i="48" s="1"/>
  <c r="J63" i="48" s="1"/>
  <c r="BK460" i="30"/>
  <c r="J460" i="30" s="1"/>
  <c r="J69" i="30" s="1"/>
  <c r="BK357" i="13"/>
  <c r="J357" i="13" s="1"/>
  <c r="J68" i="13" s="1"/>
  <c r="BK310" i="44"/>
  <c r="J310" i="44"/>
  <c r="J67" i="44"/>
  <c r="BK292" i="47"/>
  <c r="J292" i="47"/>
  <c r="J67" i="47"/>
  <c r="BK294" i="49"/>
  <c r="J294" i="49"/>
  <c r="J68" i="49" s="1"/>
  <c r="BK266" i="16"/>
  <c r="J266" i="16" s="1"/>
  <c r="J66" i="16" s="1"/>
  <c r="BK144" i="32"/>
  <c r="J144" i="32"/>
  <c r="J64" i="32" s="1"/>
  <c r="BK173" i="40"/>
  <c r="J173" i="40" s="1"/>
  <c r="J63" i="40" s="1"/>
  <c r="F77" i="54"/>
  <c r="BE83" i="54"/>
  <c r="F55" i="54"/>
  <c r="J77" i="54"/>
  <c r="BE107" i="54"/>
  <c r="BE119" i="54"/>
  <c r="BE104" i="54"/>
  <c r="E48" i="54"/>
  <c r="BE116" i="54"/>
  <c r="BE89" i="54"/>
  <c r="BE95" i="54"/>
  <c r="J78" i="54"/>
  <c r="BE110" i="54"/>
  <c r="BE99" i="54"/>
  <c r="J75" i="54"/>
  <c r="BE86" i="54"/>
  <c r="BE102" i="54"/>
  <c r="BE92" i="54"/>
  <c r="BE113" i="54"/>
  <c r="J54" i="53"/>
  <c r="BE104" i="53"/>
  <c r="BE222" i="53"/>
  <c r="BE234" i="53"/>
  <c r="BE267" i="53"/>
  <c r="J55" i="53"/>
  <c r="BE119" i="53"/>
  <c r="BE128" i="53"/>
  <c r="BE161" i="53"/>
  <c r="BE273" i="53"/>
  <c r="E71" i="53"/>
  <c r="BE89" i="53"/>
  <c r="BE95" i="53"/>
  <c r="BE116" i="53"/>
  <c r="BE140" i="53"/>
  <c r="BE219" i="53"/>
  <c r="BE243" i="53"/>
  <c r="BE258" i="53"/>
  <c r="BE204" i="53"/>
  <c r="BE231" i="53"/>
  <c r="BE101" i="53"/>
  <c r="BE170" i="53"/>
  <c r="BE198" i="53"/>
  <c r="BE276" i="53"/>
  <c r="BE92" i="53"/>
  <c r="BE110" i="53"/>
  <c r="BE143" i="53"/>
  <c r="BE192" i="53"/>
  <c r="BE207" i="53"/>
  <c r="F54" i="53"/>
  <c r="F78" i="53"/>
  <c r="BE113" i="53"/>
  <c r="BE164" i="53"/>
  <c r="BE249" i="53"/>
  <c r="BE155" i="53"/>
  <c r="BE177" i="53"/>
  <c r="BE183" i="53"/>
  <c r="J52" i="53"/>
  <c r="BE83" i="53"/>
  <c r="BE146" i="53"/>
  <c r="BE216" i="53"/>
  <c r="BE195" i="53"/>
  <c r="BE237" i="53"/>
  <c r="BE107" i="53"/>
  <c r="BE122" i="53"/>
  <c r="BE131" i="53"/>
  <c r="BE181" i="53"/>
  <c r="BE189" i="53"/>
  <c r="BE201" i="53"/>
  <c r="BE225" i="53"/>
  <c r="BE261" i="53"/>
  <c r="BE264" i="53"/>
  <c r="BE270" i="53"/>
  <c r="BE98" i="53"/>
  <c r="BE137" i="53"/>
  <c r="BE158" i="53"/>
  <c r="BE179" i="53"/>
  <c r="BE240" i="53"/>
  <c r="BE246" i="53"/>
  <c r="BE255" i="53"/>
  <c r="BE86" i="53"/>
  <c r="BE125" i="53"/>
  <c r="BE149" i="53"/>
  <c r="BE167" i="53"/>
  <c r="BE213" i="53"/>
  <c r="BE228" i="53"/>
  <c r="BE252" i="53"/>
  <c r="BE134" i="53"/>
  <c r="BE152" i="53"/>
  <c r="BE173" i="53"/>
  <c r="BE186" i="53"/>
  <c r="BE210" i="53"/>
  <c r="BE89" i="52"/>
  <c r="BE92" i="52"/>
  <c r="F78" i="52"/>
  <c r="E48" i="52"/>
  <c r="BE86" i="52"/>
  <c r="BE120" i="52"/>
  <c r="BE129" i="52"/>
  <c r="J52" i="52"/>
  <c r="BE132" i="52"/>
  <c r="BE114" i="52"/>
  <c r="J54" i="52"/>
  <c r="BE102" i="52"/>
  <c r="BE105" i="52"/>
  <c r="F77" i="52"/>
  <c r="BE123" i="52"/>
  <c r="BE138" i="52"/>
  <c r="J55" i="52"/>
  <c r="BE117" i="52"/>
  <c r="BE135" i="52"/>
  <c r="BE98" i="52"/>
  <c r="BE83" i="52"/>
  <c r="BE95" i="52"/>
  <c r="BE126" i="52"/>
  <c r="BE108" i="52"/>
  <c r="BE111" i="52"/>
  <c r="E48" i="51"/>
  <c r="J55" i="51"/>
  <c r="J77" i="51"/>
  <c r="BE209" i="51"/>
  <c r="BE230" i="51"/>
  <c r="BE233" i="51"/>
  <c r="BE95" i="51"/>
  <c r="J75" i="51"/>
  <c r="BE116" i="51"/>
  <c r="BE119" i="51"/>
  <c r="BE122" i="51"/>
  <c r="BE128" i="51"/>
  <c r="BE131" i="51"/>
  <c r="BE146" i="51"/>
  <c r="BE149" i="51"/>
  <c r="BE161" i="51"/>
  <c r="BE165" i="51"/>
  <c r="BE188" i="51"/>
  <c r="BE194" i="51"/>
  <c r="BE197" i="51"/>
  <c r="BE218" i="51"/>
  <c r="BE98" i="51"/>
  <c r="BE242" i="51"/>
  <c r="BE245" i="51"/>
  <c r="BE248" i="51"/>
  <c r="J82" i="50"/>
  <c r="J60" i="50" s="1"/>
  <c r="F54" i="51"/>
  <c r="BE134" i="51"/>
  <c r="BE137" i="51"/>
  <c r="BE140" i="51"/>
  <c r="BE143" i="51"/>
  <c r="BE154" i="51"/>
  <c r="BE157" i="51"/>
  <c r="BE167" i="51"/>
  <c r="BE170" i="51"/>
  <c r="BE83" i="51"/>
  <c r="BE107" i="51"/>
  <c r="BE110" i="51"/>
  <c r="BE125" i="51"/>
  <c r="BE176" i="51"/>
  <c r="BE179" i="51"/>
  <c r="BE182" i="51"/>
  <c r="BE185" i="51"/>
  <c r="BE191" i="51"/>
  <c r="BE86" i="51"/>
  <c r="F55" i="51"/>
  <c r="BE101" i="51"/>
  <c r="BE203" i="51"/>
  <c r="BE224" i="51"/>
  <c r="BE227" i="51"/>
  <c r="BE236" i="51"/>
  <c r="BE239" i="51"/>
  <c r="BE212" i="51"/>
  <c r="BE221" i="51"/>
  <c r="BE89" i="51"/>
  <c r="BE92" i="51"/>
  <c r="BE104" i="51"/>
  <c r="BE215" i="51"/>
  <c r="BE206" i="51"/>
  <c r="BE113" i="51"/>
  <c r="BE163" i="51"/>
  <c r="BE173" i="51"/>
  <c r="BE200" i="51"/>
  <c r="BE117" i="50"/>
  <c r="BE141" i="50"/>
  <c r="BE104" i="50"/>
  <c r="BE135" i="50"/>
  <c r="BE144" i="50"/>
  <c r="BE147" i="50"/>
  <c r="BE95" i="50"/>
  <c r="BE150" i="50"/>
  <c r="F55" i="50"/>
  <c r="BE92" i="50"/>
  <c r="BE111" i="50"/>
  <c r="F77" i="50"/>
  <c r="BE98" i="50"/>
  <c r="J55" i="50"/>
  <c r="J77" i="50"/>
  <c r="BE86" i="50"/>
  <c r="BE89" i="50"/>
  <c r="BE114" i="50"/>
  <c r="BE83" i="50"/>
  <c r="BE120" i="50"/>
  <c r="BE126" i="50"/>
  <c r="BE156" i="50"/>
  <c r="E48" i="50"/>
  <c r="BE107" i="50"/>
  <c r="BE123" i="50"/>
  <c r="BE153" i="50"/>
  <c r="BE132" i="50"/>
  <c r="BE138" i="50"/>
  <c r="J52" i="50"/>
  <c r="BE101" i="50"/>
  <c r="BE129" i="50"/>
  <c r="F54" i="49"/>
  <c r="BE135" i="49"/>
  <c r="BE154" i="49"/>
  <c r="BE264" i="49"/>
  <c r="J88" i="48"/>
  <c r="J60" i="48"/>
  <c r="J54" i="49"/>
  <c r="BE139" i="49"/>
  <c r="BE158" i="49"/>
  <c r="J82" i="49"/>
  <c r="BE114" i="49"/>
  <c r="BE151" i="49"/>
  <c r="BE161" i="49"/>
  <c r="BE216" i="49"/>
  <c r="BE221" i="49"/>
  <c r="BE228" i="49"/>
  <c r="BE236" i="49"/>
  <c r="BE274" i="49"/>
  <c r="J85" i="49"/>
  <c r="BE94" i="49"/>
  <c r="BE105" i="49"/>
  <c r="BE240" i="49"/>
  <c r="BE252" i="49"/>
  <c r="BE90" i="49"/>
  <c r="BE128" i="49"/>
  <c r="BE168" i="49"/>
  <c r="BE187" i="49"/>
  <c r="BE190" i="49"/>
  <c r="BE201" i="49"/>
  <c r="BE224" i="49"/>
  <c r="F55" i="49"/>
  <c r="BE123" i="49"/>
  <c r="BE132" i="49"/>
  <c r="BE172" i="49"/>
  <c r="BE208" i="49"/>
  <c r="BE232" i="49"/>
  <c r="BE256" i="49"/>
  <c r="BE143" i="49"/>
  <c r="E78" i="49"/>
  <c r="BE97" i="49"/>
  <c r="BE101" i="49"/>
  <c r="BE118" i="49"/>
  <c r="BE183" i="49"/>
  <c r="BE204" i="49"/>
  <c r="BE212" i="49"/>
  <c r="BE284" i="49"/>
  <c r="BE110" i="49"/>
  <c r="BE164" i="49"/>
  <c r="BE197" i="49"/>
  <c r="BE244" i="49"/>
  <c r="BE176" i="49"/>
  <c r="BE260" i="49"/>
  <c r="BE148" i="49"/>
  <c r="BE180" i="49"/>
  <c r="BE267" i="49"/>
  <c r="BE278" i="49"/>
  <c r="BE290" i="49"/>
  <c r="BE295" i="49"/>
  <c r="BE301" i="49"/>
  <c r="BE248" i="49"/>
  <c r="BE270" i="49"/>
  <c r="BE194" i="49"/>
  <c r="F83" i="48"/>
  <c r="BE116" i="48"/>
  <c r="BE124" i="48"/>
  <c r="BE150" i="48"/>
  <c r="BE224" i="48"/>
  <c r="E77" i="48"/>
  <c r="BE126" i="48"/>
  <c r="BE178" i="48"/>
  <c r="BE191" i="48"/>
  <c r="J81" i="48"/>
  <c r="BE100" i="48"/>
  <c r="BE144" i="48"/>
  <c r="BE135" i="48"/>
  <c r="BE139" i="48"/>
  <c r="BE183" i="48"/>
  <c r="J84" i="48"/>
  <c r="BE105" i="48"/>
  <c r="BE121" i="48"/>
  <c r="J54" i="48"/>
  <c r="BE204" i="48"/>
  <c r="BE158" i="48"/>
  <c r="BE164" i="48"/>
  <c r="BE169" i="48"/>
  <c r="BE174" i="48"/>
  <c r="BE233" i="48"/>
  <c r="BE153" i="48"/>
  <c r="F55" i="48"/>
  <c r="BE89" i="48"/>
  <c r="BE130" i="48"/>
  <c r="BE210" i="48"/>
  <c r="BE95" i="48"/>
  <c r="BE245" i="48"/>
  <c r="BE249" i="48"/>
  <c r="BE227" i="48"/>
  <c r="BE265" i="48"/>
  <c r="BE284" i="48"/>
  <c r="BK87" i="47"/>
  <c r="J87" i="47"/>
  <c r="J30" i="47" s="1"/>
  <c r="BE186" i="48"/>
  <c r="BE198" i="48"/>
  <c r="BE220" i="48"/>
  <c r="BE239" i="48"/>
  <c r="BE263" i="48"/>
  <c r="BE268" i="48"/>
  <c r="BE273" i="48"/>
  <c r="BE279" i="48"/>
  <c r="BE287" i="48"/>
  <c r="BE111" i="48"/>
  <c r="BE212" i="48"/>
  <c r="BE218" i="48"/>
  <c r="BE255" i="48"/>
  <c r="BE261" i="48"/>
  <c r="BE293" i="48"/>
  <c r="E48" i="47"/>
  <c r="BE124" i="47"/>
  <c r="BE135" i="47"/>
  <c r="J55" i="47"/>
  <c r="BE126" i="47"/>
  <c r="J81" i="47"/>
  <c r="BE116" i="47"/>
  <c r="BE153" i="47"/>
  <c r="J54" i="47"/>
  <c r="F83" i="47"/>
  <c r="BE150" i="47"/>
  <c r="BE178" i="47"/>
  <c r="BE191" i="47"/>
  <c r="BE227" i="47"/>
  <c r="F84" i="47"/>
  <c r="BE218" i="47"/>
  <c r="BE111" i="47"/>
  <c r="BE121" i="47"/>
  <c r="BE186" i="47"/>
  <c r="BE204" i="47"/>
  <c r="BE105" i="47"/>
  <c r="BE183" i="47"/>
  <c r="BE220" i="47"/>
  <c r="BE210" i="47"/>
  <c r="BE279" i="47"/>
  <c r="BE293" i="47"/>
  <c r="BE255" i="47"/>
  <c r="BE233" i="47"/>
  <c r="BE249" i="47"/>
  <c r="BE89" i="47"/>
  <c r="BE164" i="47"/>
  <c r="BE198" i="47"/>
  <c r="BE224" i="47"/>
  <c r="BE245" i="47"/>
  <c r="BE268" i="47"/>
  <c r="BE287" i="47"/>
  <c r="BE100" i="47"/>
  <c r="BE130" i="47"/>
  <c r="BE144" i="47"/>
  <c r="BE169" i="47"/>
  <c r="BE174" i="47"/>
  <c r="BE212" i="47"/>
  <c r="BE265" i="47"/>
  <c r="BE273" i="47"/>
  <c r="BE95" i="47"/>
  <c r="BE139" i="47"/>
  <c r="BE239" i="47"/>
  <c r="BE158" i="47"/>
  <c r="BE261" i="47"/>
  <c r="BE263" i="47"/>
  <c r="BE284" i="47"/>
  <c r="J85" i="45"/>
  <c r="J60" i="45"/>
  <c r="J78" i="46"/>
  <c r="BE97" i="46"/>
  <c r="BE118" i="46"/>
  <c r="F54" i="46"/>
  <c r="J55" i="46"/>
  <c r="BE113" i="46"/>
  <c r="BE123" i="46"/>
  <c r="BE126" i="46"/>
  <c r="BE131" i="46"/>
  <c r="BE136" i="46"/>
  <c r="BE86" i="46"/>
  <c r="E48" i="46"/>
  <c r="F81" i="46"/>
  <c r="J80" i="46"/>
  <c r="BE108" i="46"/>
  <c r="BE157" i="46"/>
  <c r="BE167" i="46"/>
  <c r="BE193" i="46"/>
  <c r="BE198" i="46"/>
  <c r="BE203" i="46"/>
  <c r="BE209" i="46"/>
  <c r="BE102" i="46"/>
  <c r="BE205" i="46"/>
  <c r="BE147" i="46"/>
  <c r="BE152" i="46"/>
  <c r="BE162" i="46"/>
  <c r="BE177" i="46"/>
  <c r="BE181" i="46"/>
  <c r="BE186" i="46"/>
  <c r="BE214" i="46"/>
  <c r="BE217" i="46"/>
  <c r="BE223" i="46"/>
  <c r="BE92" i="46"/>
  <c r="BE141" i="46"/>
  <c r="BE172" i="46"/>
  <c r="BE188" i="46"/>
  <c r="J55" i="45"/>
  <c r="BE108" i="45"/>
  <c r="BE184" i="45"/>
  <c r="J52" i="45"/>
  <c r="BE86" i="45"/>
  <c r="BE142" i="45"/>
  <c r="BE131" i="45"/>
  <c r="BE157" i="45"/>
  <c r="BE192" i="45"/>
  <c r="BE210" i="45"/>
  <c r="BE219" i="45"/>
  <c r="F55" i="45"/>
  <c r="F80" i="45"/>
  <c r="BE228" i="45"/>
  <c r="E48" i="45"/>
  <c r="BE97" i="45"/>
  <c r="BE208" i="45"/>
  <c r="BE113" i="45"/>
  <c r="BE126" i="45"/>
  <c r="BE178" i="45"/>
  <c r="BE118" i="45"/>
  <c r="BE147" i="45"/>
  <c r="J54" i="45"/>
  <c r="BE153" i="45"/>
  <c r="BK87" i="44"/>
  <c r="J87" i="44"/>
  <c r="J59" i="44" s="1"/>
  <c r="BE163" i="45"/>
  <c r="BE203" i="45"/>
  <c r="BE92" i="45"/>
  <c r="BE102" i="45"/>
  <c r="BE186" i="45"/>
  <c r="BE198" i="45"/>
  <c r="BE214" i="45"/>
  <c r="BE222" i="45"/>
  <c r="BE123" i="45"/>
  <c r="BE168" i="45"/>
  <c r="BE136" i="45"/>
  <c r="BE173" i="45"/>
  <c r="J55" i="44"/>
  <c r="BE100" i="44"/>
  <c r="BE257" i="44"/>
  <c r="BE172" i="44"/>
  <c r="BE209" i="44"/>
  <c r="BE214" i="44"/>
  <c r="BE228" i="44"/>
  <c r="BE251" i="44"/>
  <c r="BE265" i="44"/>
  <c r="BE297" i="44"/>
  <c r="BE285" i="44"/>
  <c r="F55" i="44"/>
  <c r="BE105" i="44"/>
  <c r="E48" i="44"/>
  <c r="BE192" i="44"/>
  <c r="J81" i="44"/>
  <c r="BE111" i="44"/>
  <c r="BE116" i="44"/>
  <c r="BE185" i="44"/>
  <c r="BE239" i="44"/>
  <c r="BE249" i="44"/>
  <c r="BE279" i="44"/>
  <c r="J83" i="44"/>
  <c r="BE153" i="44"/>
  <c r="BE236" i="44"/>
  <c r="BE302" i="44"/>
  <c r="BE135" i="44"/>
  <c r="BE291" i="44"/>
  <c r="BE293" i="44"/>
  <c r="BE305" i="44"/>
  <c r="BE121" i="44"/>
  <c r="BE176" i="44"/>
  <c r="BE95" i="44"/>
  <c r="BE139" i="44"/>
  <c r="BE150" i="44"/>
  <c r="BE158" i="44"/>
  <c r="BE179" i="44"/>
  <c r="BE203" i="44"/>
  <c r="BE261" i="44"/>
  <c r="BE144" i="44"/>
  <c r="BE124" i="44"/>
  <c r="BE126" i="44"/>
  <c r="BE162" i="44"/>
  <c r="BE166" i="44"/>
  <c r="BE198" i="44"/>
  <c r="BE220" i="44"/>
  <c r="BE222" i="44"/>
  <c r="F54" i="44"/>
  <c r="BE89" i="44"/>
  <c r="BE130" i="44"/>
  <c r="BE231" i="44"/>
  <c r="BE243" i="44"/>
  <c r="BE311" i="44"/>
  <c r="BE277" i="44"/>
  <c r="BE271" i="44"/>
  <c r="BE223" i="43"/>
  <c r="BE235" i="43"/>
  <c r="BE254" i="43"/>
  <c r="F55" i="43"/>
  <c r="J81" i="43"/>
  <c r="BE105" i="43"/>
  <c r="BE263" i="43"/>
  <c r="J55" i="43"/>
  <c r="J83" i="43"/>
  <c r="BE95" i="43"/>
  <c r="BE287" i="43"/>
  <c r="BE121" i="43"/>
  <c r="BE126" i="43"/>
  <c r="BE144" i="43"/>
  <c r="BE162" i="43"/>
  <c r="BE186" i="43"/>
  <c r="BE215" i="43"/>
  <c r="BE250" i="43"/>
  <c r="BE333" i="43"/>
  <c r="BE158" i="43"/>
  <c r="BE198" i="43"/>
  <c r="BE221" i="43"/>
  <c r="BE283" i="43"/>
  <c r="BE315" i="43"/>
  <c r="BE319" i="43"/>
  <c r="BE150" i="43"/>
  <c r="BE208" i="43"/>
  <c r="F83" i="43"/>
  <c r="BE153" i="43"/>
  <c r="BE277" i="43"/>
  <c r="BE269" i="43"/>
  <c r="BE313" i="43"/>
  <c r="BE100" i="43"/>
  <c r="BE111" i="43"/>
  <c r="BE237" i="43"/>
  <c r="BE247" i="43"/>
  <c r="BE259" i="43"/>
  <c r="BE271" i="43"/>
  <c r="BE130" i="43"/>
  <c r="BE183" i="43"/>
  <c r="BE192" i="43"/>
  <c r="BE327" i="43"/>
  <c r="BK87" i="42"/>
  <c r="J87" i="42"/>
  <c r="J59" i="42" s="1"/>
  <c r="BE124" i="43"/>
  <c r="BE299" i="43"/>
  <c r="E77" i="43"/>
  <c r="BE116" i="43"/>
  <c r="BE293" i="43"/>
  <c r="BE229" i="43"/>
  <c r="BE239" i="43"/>
  <c r="BE179" i="43"/>
  <c r="BE203" i="43"/>
  <c r="BE257" i="43"/>
  <c r="BE301" i="43"/>
  <c r="BE89" i="43"/>
  <c r="BE135" i="43"/>
  <c r="BE139" i="43"/>
  <c r="BE167" i="43"/>
  <c r="BE173" i="43"/>
  <c r="BE242" i="43"/>
  <c r="BE307" i="43"/>
  <c r="BE324" i="43"/>
  <c r="J83" i="42"/>
  <c r="BE121" i="42"/>
  <c r="BE199" i="42"/>
  <c r="BE204" i="42"/>
  <c r="BE229" i="42"/>
  <c r="BE232" i="42"/>
  <c r="BE264" i="42"/>
  <c r="BE280" i="42"/>
  <c r="F83" i="42"/>
  <c r="BE144" i="42"/>
  <c r="BE288" i="42"/>
  <c r="J87" i="41"/>
  <c r="J60" i="41" s="1"/>
  <c r="BE223" i="42"/>
  <c r="BE294" i="42"/>
  <c r="J81" i="42"/>
  <c r="BE95" i="42"/>
  <c r="BE126" i="42"/>
  <c r="BE139" i="42"/>
  <c r="BE150" i="42"/>
  <c r="BE153" i="42"/>
  <c r="BE156" i="42"/>
  <c r="BE215" i="42"/>
  <c r="BE258" i="42"/>
  <c r="E77" i="42"/>
  <c r="BE105" i="42"/>
  <c r="BE164" i="42"/>
  <c r="BE244" i="42"/>
  <c r="BE116" i="42"/>
  <c r="BE237" i="42"/>
  <c r="BE268" i="42"/>
  <c r="BE274" i="42"/>
  <c r="BE296" i="42"/>
  <c r="J84" i="42"/>
  <c r="BE160" i="42"/>
  <c r="BE250" i="42"/>
  <c r="BE305" i="42"/>
  <c r="F84" i="42"/>
  <c r="BE186" i="42"/>
  <c r="BE252" i="42"/>
  <c r="BE308" i="42"/>
  <c r="BE100" i="42"/>
  <c r="BE282" i="42"/>
  <c r="BE300" i="42"/>
  <c r="BE314" i="42"/>
  <c r="BE89" i="42"/>
  <c r="BE111" i="42"/>
  <c r="BE124" i="42"/>
  <c r="BE170" i="42"/>
  <c r="BE193" i="42"/>
  <c r="BE174" i="42"/>
  <c r="BE180" i="42"/>
  <c r="BE210" i="42"/>
  <c r="BE240" i="42"/>
  <c r="BE130" i="42"/>
  <c r="BE135" i="42"/>
  <c r="BE221" i="42"/>
  <c r="BE281" i="41"/>
  <c r="BE304" i="41"/>
  <c r="BE326" i="41"/>
  <c r="BK87" i="40"/>
  <c r="J87" i="40" s="1"/>
  <c r="J30" i="40" s="1"/>
  <c r="E48" i="41"/>
  <c r="BE112" i="41"/>
  <c r="BE184" i="41"/>
  <c r="BE217" i="41"/>
  <c r="J52" i="41"/>
  <c r="F83" i="41"/>
  <c r="BE98" i="41"/>
  <c r="BE115" i="41"/>
  <c r="BE149" i="41"/>
  <c r="BE159" i="41"/>
  <c r="BE178" i="41"/>
  <c r="BE188" i="41"/>
  <c r="BE271" i="41"/>
  <c r="BE342" i="41"/>
  <c r="BE88" i="41"/>
  <c r="BE131" i="41"/>
  <c r="BE146" i="41"/>
  <c r="BE225" i="41"/>
  <c r="BE230" i="41"/>
  <c r="BE242" i="41"/>
  <c r="BE292" i="41"/>
  <c r="BE310" i="41"/>
  <c r="J55" i="41"/>
  <c r="BE141" i="41"/>
  <c r="BE164" i="41"/>
  <c r="BE198" i="41"/>
  <c r="BE220" i="41"/>
  <c r="BE247" i="41"/>
  <c r="BE259" i="41"/>
  <c r="BE264" i="41"/>
  <c r="BE286" i="41"/>
  <c r="BE297" i="41"/>
  <c r="BE329" i="41"/>
  <c r="J54" i="41"/>
  <c r="BE93" i="41"/>
  <c r="BE136" i="41"/>
  <c r="BE206" i="41"/>
  <c r="BE315" i="41"/>
  <c r="BE324" i="41"/>
  <c r="BE313" i="41"/>
  <c r="BE321" i="41"/>
  <c r="BE335" i="41"/>
  <c r="BE345" i="41"/>
  <c r="BE351" i="41"/>
  <c r="F82" i="41"/>
  <c r="BE339" i="41"/>
  <c r="BE167" i="41"/>
  <c r="BE301" i="41"/>
  <c r="BE125" i="41"/>
  <c r="BE175" i="41"/>
  <c r="BE102" i="41"/>
  <c r="BE194" i="41"/>
  <c r="BE201" i="41"/>
  <c r="BE209" i="41"/>
  <c r="BE233" i="41"/>
  <c r="BE236" i="41"/>
  <c r="BE154" i="41"/>
  <c r="BE269" i="41"/>
  <c r="BE170" i="41"/>
  <c r="BE107" i="41"/>
  <c r="BE120" i="41"/>
  <c r="BE214" i="41"/>
  <c r="BE240" i="41"/>
  <c r="BE253" i="41"/>
  <c r="BE283" i="41"/>
  <c r="BE276" i="41"/>
  <c r="BE226" i="40"/>
  <c r="BE236" i="40"/>
  <c r="BE200" i="40"/>
  <c r="BE212" i="40"/>
  <c r="BE218" i="40"/>
  <c r="BE144" i="40"/>
  <c r="BE193" i="40"/>
  <c r="BE260" i="40"/>
  <c r="BE95" i="40"/>
  <c r="BE126" i="40"/>
  <c r="BE208" i="40"/>
  <c r="BE274" i="40"/>
  <c r="BE121" i="40"/>
  <c r="BE158" i="40"/>
  <c r="BE89" i="40"/>
  <c r="BE153" i="40"/>
  <c r="BE150" i="40"/>
  <c r="BE187" i="40"/>
  <c r="BE268" i="40"/>
  <c r="BE116" i="40"/>
  <c r="BE135" i="40"/>
  <c r="J55" i="40"/>
  <c r="F84" i="40"/>
  <c r="BE179" i="40"/>
  <c r="BE197" i="40"/>
  <c r="BE232" i="40"/>
  <c r="BE248" i="40"/>
  <c r="BK83" i="39"/>
  <c r="J83" i="39" s="1"/>
  <c r="J30" i="39" s="1"/>
  <c r="F54" i="40"/>
  <c r="E77" i="40"/>
  <c r="BE124" i="40"/>
  <c r="BE130" i="40"/>
  <c r="BE169" i="40"/>
  <c r="BE205" i="40"/>
  <c r="BE220" i="40"/>
  <c r="BE242" i="40"/>
  <c r="BE254" i="40"/>
  <c r="BE256" i="40"/>
  <c r="BE185" i="40"/>
  <c r="BE265" i="40"/>
  <c r="J81" i="40"/>
  <c r="BE105" i="40"/>
  <c r="BE111" i="40"/>
  <c r="BE139" i="40"/>
  <c r="BE164" i="40"/>
  <c r="J83" i="40"/>
  <c r="BE100" i="40"/>
  <c r="BE174" i="40"/>
  <c r="BE195" i="40"/>
  <c r="F55" i="39"/>
  <c r="BE108" i="39"/>
  <c r="BE137" i="39"/>
  <c r="J77" i="39"/>
  <c r="BE103" i="39"/>
  <c r="BE113" i="39"/>
  <c r="BE148" i="39"/>
  <c r="BE192" i="39"/>
  <c r="J79" i="39"/>
  <c r="BE116" i="39"/>
  <c r="BE132" i="39"/>
  <c r="BE161" i="39"/>
  <c r="BE177" i="39"/>
  <c r="J80" i="39"/>
  <c r="BE95" i="39"/>
  <c r="BE127" i="39"/>
  <c r="BK83" i="38"/>
  <c r="J83" i="38"/>
  <c r="J59" i="38"/>
  <c r="F54" i="39"/>
  <c r="BE85" i="39"/>
  <c r="BE140" i="39"/>
  <c r="BE187" i="39"/>
  <c r="BE122" i="39"/>
  <c r="BE166" i="39"/>
  <c r="E73" i="39"/>
  <c r="BE153" i="39"/>
  <c r="BE208" i="39"/>
  <c r="BE218" i="39"/>
  <c r="BE98" i="39"/>
  <c r="BE172" i="39"/>
  <c r="BE182" i="39"/>
  <c r="BE197" i="39"/>
  <c r="BE202" i="39"/>
  <c r="BE213" i="39"/>
  <c r="BE90" i="39"/>
  <c r="BE143" i="39"/>
  <c r="BE158" i="39"/>
  <c r="J84" i="37"/>
  <c r="J60" i="37"/>
  <c r="F54" i="38"/>
  <c r="J79" i="38"/>
  <c r="BE90" i="38"/>
  <c r="BE117" i="38"/>
  <c r="F55" i="38"/>
  <c r="BE114" i="38"/>
  <c r="BE142" i="38"/>
  <c r="BE152" i="38"/>
  <c r="J80" i="38"/>
  <c r="BE157" i="38"/>
  <c r="BE167" i="38"/>
  <c r="BE138" i="38"/>
  <c r="BE100" i="38"/>
  <c r="BE123" i="38"/>
  <c r="BE172" i="38"/>
  <c r="BE147" i="38"/>
  <c r="BE182" i="38"/>
  <c r="BE176" i="38"/>
  <c r="E73" i="38"/>
  <c r="BE103" i="38"/>
  <c r="BE179" i="38"/>
  <c r="J52" i="38"/>
  <c r="BE85" i="38"/>
  <c r="BE95" i="38"/>
  <c r="BE120" i="38"/>
  <c r="BE162" i="38"/>
  <c r="BE108" i="38"/>
  <c r="BE128" i="38"/>
  <c r="BE133" i="38"/>
  <c r="J88" i="36"/>
  <c r="J60" i="36" s="1"/>
  <c r="BE101" i="37"/>
  <c r="E48" i="37"/>
  <c r="F54" i="37"/>
  <c r="F80" i="37"/>
  <c r="BE91" i="37"/>
  <c r="BE106" i="37"/>
  <c r="J80" i="37"/>
  <c r="BE96" i="37"/>
  <c r="BE133" i="37"/>
  <c r="BE164" i="37"/>
  <c r="BE182" i="37"/>
  <c r="BE118" i="37"/>
  <c r="BE127" i="37"/>
  <c r="BE152" i="37"/>
  <c r="BE170" i="37"/>
  <c r="J79" i="37"/>
  <c r="BE109" i="37"/>
  <c r="BE121" i="37"/>
  <c r="BE138" i="37"/>
  <c r="BE146" i="37"/>
  <c r="BE149" i="37"/>
  <c r="BE159" i="37"/>
  <c r="BE173" i="37"/>
  <c r="BE176" i="37"/>
  <c r="BE188" i="37"/>
  <c r="BE200" i="37"/>
  <c r="BE206" i="37"/>
  <c r="J52" i="37"/>
  <c r="BE85" i="37"/>
  <c r="BE88" i="37"/>
  <c r="BE112" i="37"/>
  <c r="BE115" i="37"/>
  <c r="BE124" i="37"/>
  <c r="BE141" i="37"/>
  <c r="BE155" i="37"/>
  <c r="BE179" i="37"/>
  <c r="BE185" i="37"/>
  <c r="BE191" i="37"/>
  <c r="BE194" i="37"/>
  <c r="BE197" i="37"/>
  <c r="BE203" i="37"/>
  <c r="E77" i="36"/>
  <c r="F83" i="36"/>
  <c r="BE102" i="36"/>
  <c r="BE107" i="36"/>
  <c r="BE141" i="36"/>
  <c r="BE166" i="36"/>
  <c r="BE176" i="36"/>
  <c r="BE290" i="36"/>
  <c r="BE318" i="36"/>
  <c r="BE332" i="36"/>
  <c r="BE385" i="36"/>
  <c r="BE391" i="36"/>
  <c r="BE444" i="36"/>
  <c r="BE462" i="36"/>
  <c r="J52" i="36"/>
  <c r="BE238" i="36"/>
  <c r="BE348" i="36"/>
  <c r="BE361" i="36"/>
  <c r="BE388" i="36"/>
  <c r="BE398" i="36"/>
  <c r="BE411" i="36"/>
  <c r="BE501" i="36"/>
  <c r="BE603" i="36"/>
  <c r="J84" i="35"/>
  <c r="J60" i="35" s="1"/>
  <c r="J55" i="36"/>
  <c r="BE94" i="36"/>
  <c r="BE97" i="36"/>
  <c r="BE171" i="36"/>
  <c r="BE218" i="36"/>
  <c r="BE233" i="36"/>
  <c r="BE243" i="36"/>
  <c r="BE253" i="36"/>
  <c r="BE295" i="36"/>
  <c r="BE298" i="36"/>
  <c r="BE321" i="36"/>
  <c r="BE336" i="36"/>
  <c r="BE417" i="36"/>
  <c r="BE481" i="36"/>
  <c r="BE493" i="36"/>
  <c r="BE512" i="36"/>
  <c r="BE589" i="36"/>
  <c r="BE643" i="36"/>
  <c r="F84" i="36"/>
  <c r="BE112" i="36"/>
  <c r="BE128" i="36"/>
  <c r="BE146" i="36"/>
  <c r="BE159" i="36"/>
  <c r="BE199" i="36"/>
  <c r="BE308" i="36"/>
  <c r="BE313" i="36"/>
  <c r="BE408" i="36"/>
  <c r="BE466" i="36"/>
  <c r="BE522" i="36"/>
  <c r="BE526" i="36"/>
  <c r="BE550" i="36"/>
  <c r="BE576" i="36"/>
  <c r="BE585" i="36"/>
  <c r="BE621" i="36"/>
  <c r="BE394" i="36"/>
  <c r="BE580" i="36"/>
  <c r="BE598" i="36"/>
  <c r="BE615" i="36"/>
  <c r="BE618" i="36"/>
  <c r="BE623" i="36"/>
  <c r="BE649" i="36"/>
  <c r="BE264" i="36"/>
  <c r="BE351" i="36"/>
  <c r="BE374" i="36"/>
  <c r="BE131" i="36"/>
  <c r="BE190" i="36"/>
  <c r="BE202" i="36"/>
  <c r="BE205" i="36"/>
  <c r="BE213" i="36"/>
  <c r="BE228" i="36"/>
  <c r="BE267" i="36"/>
  <c r="BE270" i="36"/>
  <c r="BE284" i="36"/>
  <c r="BE338" i="36"/>
  <c r="BE484" i="36"/>
  <c r="BE498" i="36"/>
  <c r="BE506" i="36"/>
  <c r="BE531" i="36"/>
  <c r="BE555" i="36"/>
  <c r="BE565" i="36"/>
  <c r="BE611" i="36"/>
  <c r="BE626" i="36"/>
  <c r="BE630" i="36"/>
  <c r="BE635" i="36"/>
  <c r="BE638" i="36"/>
  <c r="BE646" i="36"/>
  <c r="BE657" i="36"/>
  <c r="BE223" i="36"/>
  <c r="BE303" i="36"/>
  <c r="BE403" i="36"/>
  <c r="BE478" i="36"/>
  <c r="BE486" i="36"/>
  <c r="BE594" i="36"/>
  <c r="BE651" i="36"/>
  <c r="BE187" i="36"/>
  <c r="BE281" i="36"/>
  <c r="BE356" i="36"/>
  <c r="BE432" i="36"/>
  <c r="BE371" i="36"/>
  <c r="BE448" i="36"/>
  <c r="BE654" i="36"/>
  <c r="BE89" i="36"/>
  <c r="BE117" i="36"/>
  <c r="BE136" i="36"/>
  <c r="BE273" i="36"/>
  <c r="BE489" i="36"/>
  <c r="BE509" i="36"/>
  <c r="BE519" i="36"/>
  <c r="BE560" i="36"/>
  <c r="BE452" i="36"/>
  <c r="BE536" i="36"/>
  <c r="J83" i="36"/>
  <c r="BE122" i="36"/>
  <c r="BE125" i="36"/>
  <c r="BE156" i="36"/>
  <c r="BE162" i="36"/>
  <c r="BE181" i="36"/>
  <c r="BE184" i="36"/>
  <c r="BE196" i="36"/>
  <c r="BE208" i="36"/>
  <c r="BE329" i="36"/>
  <c r="BE341" i="36"/>
  <c r="BE345" i="36"/>
  <c r="BE380" i="36"/>
  <c r="BE437" i="36"/>
  <c r="BE151" i="36"/>
  <c r="BE259" i="36"/>
  <c r="BE277" i="36"/>
  <c r="BE287" i="36"/>
  <c r="BE326" i="36"/>
  <c r="BE414" i="36"/>
  <c r="BE457" i="36"/>
  <c r="BE474" i="36"/>
  <c r="BE539" i="36"/>
  <c r="BE542" i="36"/>
  <c r="BE545" i="36"/>
  <c r="BE572" i="36"/>
  <c r="BE193" i="36"/>
  <c r="BE248" i="36"/>
  <c r="BE366" i="36"/>
  <c r="BE377" i="36"/>
  <c r="BE422" i="36"/>
  <c r="BE427" i="36"/>
  <c r="BE442" i="36"/>
  <c r="BE470" i="36"/>
  <c r="BE516" i="36"/>
  <c r="BE570" i="36"/>
  <c r="BE607" i="36"/>
  <c r="BE187" i="35"/>
  <c r="J54" i="35"/>
  <c r="F80" i="35"/>
  <c r="BE85" i="35"/>
  <c r="BE95" i="35"/>
  <c r="BE130" i="35"/>
  <c r="BE176" i="35"/>
  <c r="BE184" i="35"/>
  <c r="BE122" i="35"/>
  <c r="J52" i="35"/>
  <c r="E73" i="35"/>
  <c r="F79" i="35"/>
  <c r="BE90" i="35"/>
  <c r="BE125" i="35"/>
  <c r="BE207" i="35"/>
  <c r="BE215" i="35"/>
  <c r="BE254" i="35"/>
  <c r="BE259" i="35"/>
  <c r="BE263" i="35"/>
  <c r="BE163" i="35"/>
  <c r="BE193" i="35"/>
  <c r="J82" i="34"/>
  <c r="J60" i="34"/>
  <c r="BE108" i="35"/>
  <c r="BE198" i="35"/>
  <c r="BE140" i="35"/>
  <c r="BE143" i="35"/>
  <c r="BE149" i="35"/>
  <c r="BE105" i="35"/>
  <c r="BE116" i="35"/>
  <c r="BE119" i="35"/>
  <c r="BE153" i="35"/>
  <c r="BE171" i="35"/>
  <c r="BE237" i="35"/>
  <c r="BE243" i="35"/>
  <c r="BE248" i="35"/>
  <c r="BE294" i="35"/>
  <c r="BE146" i="35"/>
  <c r="BE181" i="35"/>
  <c r="BE235" i="35"/>
  <c r="BE240" i="35"/>
  <c r="BE272" i="35"/>
  <c r="J55" i="35"/>
  <c r="BE100" i="35"/>
  <c r="BE111" i="35"/>
  <c r="BE135" i="35"/>
  <c r="BE168" i="35"/>
  <c r="BE204" i="35"/>
  <c r="BE266" i="35"/>
  <c r="BE280" i="35"/>
  <c r="BE158" i="35"/>
  <c r="BE210" i="35"/>
  <c r="BE277" i="35"/>
  <c r="BE290" i="35"/>
  <c r="BE190" i="35"/>
  <c r="BE201" i="35"/>
  <c r="BE220" i="35"/>
  <c r="BE230" i="35"/>
  <c r="BE269" i="35"/>
  <c r="BE298" i="35"/>
  <c r="BE308" i="35"/>
  <c r="BE225" i="35"/>
  <c r="BE285" i="35"/>
  <c r="BE303" i="35"/>
  <c r="J55" i="34"/>
  <c r="F78" i="34"/>
  <c r="BE95" i="34"/>
  <c r="BE104" i="34"/>
  <c r="BE110" i="34"/>
  <c r="BE134" i="34"/>
  <c r="BE101" i="34"/>
  <c r="J75" i="34"/>
  <c r="BE98" i="34"/>
  <c r="BE137" i="34"/>
  <c r="BE159" i="34"/>
  <c r="BE207" i="34"/>
  <c r="J82" i="33"/>
  <c r="J60" i="33" s="1"/>
  <c r="BE119" i="34"/>
  <c r="BE131" i="34"/>
  <c r="BE168" i="34"/>
  <c r="BE195" i="34"/>
  <c r="BE171" i="34"/>
  <c r="BE180" i="34"/>
  <c r="BE201" i="34"/>
  <c r="BE113" i="34"/>
  <c r="BE183" i="34"/>
  <c r="BE86" i="34"/>
  <c r="BE146" i="34"/>
  <c r="BE152" i="34"/>
  <c r="BE156" i="34"/>
  <c r="BE165" i="34"/>
  <c r="BE174" i="34"/>
  <c r="BE83" i="34"/>
  <c r="BE92" i="34"/>
  <c r="BE116" i="34"/>
  <c r="BE198" i="34"/>
  <c r="BE89" i="34"/>
  <c r="BE125" i="34"/>
  <c r="BE186" i="34"/>
  <c r="E71" i="34"/>
  <c r="BE122" i="34"/>
  <c r="BE140" i="34"/>
  <c r="BE143" i="34"/>
  <c r="BE149" i="34"/>
  <c r="BE162" i="34"/>
  <c r="BE204" i="34"/>
  <c r="BE216" i="34"/>
  <c r="BE128" i="34"/>
  <c r="BE177" i="34"/>
  <c r="BE189" i="34"/>
  <c r="BE210" i="34"/>
  <c r="BE213" i="34"/>
  <c r="BE219" i="34"/>
  <c r="F77" i="34"/>
  <c r="J54" i="34"/>
  <c r="BE107" i="34"/>
  <c r="BE192" i="34"/>
  <c r="F54" i="33"/>
  <c r="BE114" i="33"/>
  <c r="J75" i="33"/>
  <c r="BE95" i="33"/>
  <c r="J78" i="33"/>
  <c r="BE117" i="33"/>
  <c r="BE132" i="33"/>
  <c r="BE83" i="33"/>
  <c r="BE86" i="33"/>
  <c r="BE92" i="33"/>
  <c r="BE105" i="33"/>
  <c r="BE98" i="33"/>
  <c r="BE129" i="33"/>
  <c r="BE135" i="33"/>
  <c r="BE147" i="33"/>
  <c r="J77" i="33"/>
  <c r="BE123" i="33"/>
  <c r="BE138" i="33"/>
  <c r="E48" i="33"/>
  <c r="BE101" i="33"/>
  <c r="BE120" i="33"/>
  <c r="J89" i="32"/>
  <c r="J60" i="32"/>
  <c r="F78" i="33"/>
  <c r="BE89" i="33"/>
  <c r="BE108" i="33"/>
  <c r="BE141" i="33"/>
  <c r="BE144" i="33"/>
  <c r="BE150" i="33"/>
  <c r="BE111" i="33"/>
  <c r="BE126" i="33"/>
  <c r="BE153" i="33"/>
  <c r="BE102" i="32"/>
  <c r="BE136" i="32"/>
  <c r="BE149" i="32"/>
  <c r="BE153" i="32"/>
  <c r="BE168" i="32"/>
  <c r="BE180" i="32"/>
  <c r="BE184" i="32"/>
  <c r="BE196" i="32"/>
  <c r="BE200" i="32"/>
  <c r="BE204" i="32"/>
  <c r="BE207" i="32"/>
  <c r="BE210" i="32"/>
  <c r="BE218" i="32"/>
  <c r="BE222" i="32"/>
  <c r="BE234" i="32"/>
  <c r="F84" i="32"/>
  <c r="BE243" i="32"/>
  <c r="BE110" i="32"/>
  <c r="BE230" i="32"/>
  <c r="BE256" i="32"/>
  <c r="BE214" i="32"/>
  <c r="BE226" i="32"/>
  <c r="BE247" i="32"/>
  <c r="J84" i="32"/>
  <c r="BE145" i="32"/>
  <c r="BE172" i="32"/>
  <c r="BE117" i="32"/>
  <c r="BE130" i="32"/>
  <c r="BE133" i="32"/>
  <c r="BE161" i="32"/>
  <c r="BE164" i="32"/>
  <c r="J85" i="32"/>
  <c r="BE113" i="32"/>
  <c r="F55" i="32"/>
  <c r="BE94" i="32"/>
  <c r="BE107" i="32"/>
  <c r="BE98" i="32"/>
  <c r="BE252" i="32"/>
  <c r="J52" i="32"/>
  <c r="BE239" i="32"/>
  <c r="BE90" i="32"/>
  <c r="BE121" i="32"/>
  <c r="BE126" i="32"/>
  <c r="BE140" i="32"/>
  <c r="BE157" i="32"/>
  <c r="BE176" i="32"/>
  <c r="BE188" i="32"/>
  <c r="BE192" i="32"/>
  <c r="E48" i="32"/>
  <c r="E48" i="31"/>
  <c r="J55" i="31"/>
  <c r="F82" i="31"/>
  <c r="BE116" i="31"/>
  <c r="BE124" i="31"/>
  <c r="BE167" i="31"/>
  <c r="BE189" i="31"/>
  <c r="BE193" i="31"/>
  <c r="BE197" i="31"/>
  <c r="J80" i="31"/>
  <c r="BE133" i="31"/>
  <c r="BE215" i="31"/>
  <c r="BE201" i="31"/>
  <c r="BE226" i="31"/>
  <c r="BE186" i="31"/>
  <c r="BE205" i="31"/>
  <c r="BE209" i="31"/>
  <c r="BE221" i="31"/>
  <c r="F55" i="31"/>
  <c r="BE103" i="31"/>
  <c r="BE144" i="31"/>
  <c r="BE159" i="31"/>
  <c r="BK464" i="30"/>
  <c r="J464" i="30" s="1"/>
  <c r="J70" i="30" s="1"/>
  <c r="BE179" i="31"/>
  <c r="BE92" i="31"/>
  <c r="BE96" i="31"/>
  <c r="BE120" i="31"/>
  <c r="BE88" i="31"/>
  <c r="BE140" i="31"/>
  <c r="BE99" i="31"/>
  <c r="BE110" i="31"/>
  <c r="BE163" i="31"/>
  <c r="BE151" i="31"/>
  <c r="BE183" i="31"/>
  <c r="J54" i="31"/>
  <c r="BE106" i="31"/>
  <c r="BE147" i="31"/>
  <c r="BE155" i="31"/>
  <c r="BE175" i="31"/>
  <c r="BE129" i="31"/>
  <c r="BE136" i="31"/>
  <c r="BE171" i="31"/>
  <c r="BE114" i="30"/>
  <c r="BE161" i="30"/>
  <c r="BE211" i="30"/>
  <c r="BE238" i="30"/>
  <c r="BE339" i="30"/>
  <c r="BE344" i="30"/>
  <c r="BE368" i="30"/>
  <c r="J87" i="29"/>
  <c r="J60" i="29"/>
  <c r="J55" i="30"/>
  <c r="BE119" i="30"/>
  <c r="BE138" i="30"/>
  <c r="BE201" i="30"/>
  <c r="BE394" i="30"/>
  <c r="J52" i="30"/>
  <c r="J87" i="30"/>
  <c r="BE103" i="30"/>
  <c r="BE153" i="30"/>
  <c r="BE180" i="30"/>
  <c r="BE195" i="30"/>
  <c r="BE207" i="30"/>
  <c r="BE234" i="30"/>
  <c r="BE416" i="30"/>
  <c r="BE142" i="30"/>
  <c r="BE276" i="30"/>
  <c r="BE216" i="30"/>
  <c r="BE430" i="30"/>
  <c r="F55" i="30"/>
  <c r="BE127" i="30"/>
  <c r="BE156" i="30"/>
  <c r="BE190" i="30"/>
  <c r="BE228" i="30"/>
  <c r="BE253" i="30"/>
  <c r="BE404" i="30"/>
  <c r="BE447" i="30"/>
  <c r="BE432" i="30"/>
  <c r="F87" i="30"/>
  <c r="BE176" i="30"/>
  <c r="BE248" i="30"/>
  <c r="BE280" i="30"/>
  <c r="BE350" i="30"/>
  <c r="BE410" i="30"/>
  <c r="BE424" i="30"/>
  <c r="BE452" i="30"/>
  <c r="BE133" i="30"/>
  <c r="BE341" i="30"/>
  <c r="BE362" i="30"/>
  <c r="BE370" i="30"/>
  <c r="BE382" i="30"/>
  <c r="BE400" i="30"/>
  <c r="BE222" i="30"/>
  <c r="BE284" i="30"/>
  <c r="BE331" i="30"/>
  <c r="BE388" i="30"/>
  <c r="BE466" i="30"/>
  <c r="BE93" i="30"/>
  <c r="BE98" i="30"/>
  <c r="BE124" i="30"/>
  <c r="BE165" i="30"/>
  <c r="BE272" i="30"/>
  <c r="BE418" i="30"/>
  <c r="BE455" i="30"/>
  <c r="BE469" i="30"/>
  <c r="BE472" i="30"/>
  <c r="BE475" i="30"/>
  <c r="E48" i="30"/>
  <c r="BE186" i="30"/>
  <c r="BE265" i="30"/>
  <c r="BE288" i="30"/>
  <c r="BE313" i="30"/>
  <c r="BE323" i="30"/>
  <c r="BE337" i="30"/>
  <c r="BE354" i="30"/>
  <c r="BE358" i="30"/>
  <c r="BE376" i="30"/>
  <c r="BE442" i="30"/>
  <c r="BE461" i="30"/>
  <c r="BE129" i="30"/>
  <c r="BE147" i="30"/>
  <c r="BE293" i="30"/>
  <c r="BE303" i="30"/>
  <c r="BE317" i="30"/>
  <c r="BE325" i="30"/>
  <c r="BE435" i="30"/>
  <c r="BE170" i="30"/>
  <c r="BE243" i="30"/>
  <c r="BE108" i="30"/>
  <c r="BE259" i="30"/>
  <c r="BE112" i="29"/>
  <c r="BE224" i="29"/>
  <c r="F83" i="29"/>
  <c r="BE258" i="29"/>
  <c r="BE93" i="29"/>
  <c r="BE107" i="29"/>
  <c r="BE272" i="29"/>
  <c r="F82" i="29"/>
  <c r="BE204" i="29"/>
  <c r="BE234" i="29"/>
  <c r="BE247" i="29"/>
  <c r="BE317" i="29"/>
  <c r="BK83" i="28"/>
  <c r="J83" i="28"/>
  <c r="J59" i="28"/>
  <c r="BE154" i="29"/>
  <c r="BE292" i="29"/>
  <c r="BE313" i="29"/>
  <c r="BE195" i="29"/>
  <c r="BE102" i="29"/>
  <c r="BE141" i="29"/>
  <c r="BE237" i="29"/>
  <c r="BE267" i="29"/>
  <c r="BE296" i="29"/>
  <c r="BE338" i="29"/>
  <c r="E76" i="29"/>
  <c r="J82" i="29"/>
  <c r="BE115" i="29"/>
  <c r="BE125" i="29"/>
  <c r="BE149" i="29"/>
  <c r="BE164" i="29"/>
  <c r="BE185" i="29"/>
  <c r="BE217" i="29"/>
  <c r="BE264" i="29"/>
  <c r="BE280" i="29"/>
  <c r="BE308" i="29"/>
  <c r="BE310" i="29"/>
  <c r="BE120" i="29"/>
  <c r="BE136" i="29"/>
  <c r="BE199" i="29"/>
  <c r="BE209" i="29"/>
  <c r="BE287" i="29"/>
  <c r="BE275" i="29"/>
  <c r="BE88" i="29"/>
  <c r="BE179" i="29"/>
  <c r="BE229" i="29"/>
  <c r="BE241" i="29"/>
  <c r="BE305" i="29"/>
  <c r="J52" i="29"/>
  <c r="J55" i="29"/>
  <c r="BE146" i="29"/>
  <c r="BE167" i="29"/>
  <c r="BE176" i="29"/>
  <c r="BE252" i="29"/>
  <c r="BE299" i="29"/>
  <c r="BE315" i="29"/>
  <c r="BE320" i="29"/>
  <c r="BE326" i="29"/>
  <c r="BE329" i="29"/>
  <c r="BE332" i="29"/>
  <c r="BE98" i="29"/>
  <c r="BE212" i="29"/>
  <c r="BE278" i="29"/>
  <c r="BE131" i="29"/>
  <c r="BE159" i="29"/>
  <c r="BE171" i="29"/>
  <c r="BE189" i="29"/>
  <c r="BE220" i="29"/>
  <c r="BE245" i="29"/>
  <c r="BE270" i="29"/>
  <c r="BE283" i="29"/>
  <c r="BE136" i="28"/>
  <c r="E48" i="28"/>
  <c r="J52" i="28"/>
  <c r="F55" i="28"/>
  <c r="BE111" i="28"/>
  <c r="BE127" i="28"/>
  <c r="BE132" i="28"/>
  <c r="BE155" i="28"/>
  <c r="BE100" i="28"/>
  <c r="F54" i="28"/>
  <c r="J79" i="28"/>
  <c r="BE85" i="28"/>
  <c r="BE95" i="28"/>
  <c r="BE146" i="28"/>
  <c r="J55" i="28"/>
  <c r="BE90" i="28"/>
  <c r="BE106" i="28"/>
  <c r="BE124" i="28"/>
  <c r="BE141" i="28"/>
  <c r="BE151" i="28"/>
  <c r="BE160" i="28"/>
  <c r="BE116" i="28"/>
  <c r="BE121" i="28"/>
  <c r="J82" i="27"/>
  <c r="BE141" i="27"/>
  <c r="BE202" i="27"/>
  <c r="BE218" i="27"/>
  <c r="BE257" i="27"/>
  <c r="BE325" i="27"/>
  <c r="BE381" i="27"/>
  <c r="BE92" i="27"/>
  <c r="BE172" i="27"/>
  <c r="BE344" i="27"/>
  <c r="BE359" i="27"/>
  <c r="BE393" i="27"/>
  <c r="BE331" i="27"/>
  <c r="BE413" i="27"/>
  <c r="BE426" i="27"/>
  <c r="J84" i="26"/>
  <c r="J60" i="26" s="1"/>
  <c r="BE125" i="27"/>
  <c r="BE164" i="27"/>
  <c r="BE338" i="27"/>
  <c r="BE408" i="27"/>
  <c r="BE415" i="27"/>
  <c r="BE364" i="27"/>
  <c r="BE439" i="27"/>
  <c r="E48" i="27"/>
  <c r="F82" i="27"/>
  <c r="BE97" i="27"/>
  <c r="BE113" i="27"/>
  <c r="BE119" i="27"/>
  <c r="BE231" i="27"/>
  <c r="BE238" i="27"/>
  <c r="BE249" i="27"/>
  <c r="BE260" i="27"/>
  <c r="BE278" i="27"/>
  <c r="BE294" i="27"/>
  <c r="BE349" i="27"/>
  <c r="BE387" i="27"/>
  <c r="BE424" i="27"/>
  <c r="BE445" i="27"/>
  <c r="F54" i="27"/>
  <c r="BE87" i="27"/>
  <c r="BE102" i="27"/>
  <c r="BE268" i="27"/>
  <c r="BE283" i="27"/>
  <c r="BE312" i="27"/>
  <c r="BE320" i="27"/>
  <c r="BE335" i="27"/>
  <c r="BE403" i="27"/>
  <c r="BE431" i="27"/>
  <c r="BE215" i="27"/>
  <c r="BE273" i="27"/>
  <c r="BE303" i="27"/>
  <c r="BE322" i="27"/>
  <c r="BE398" i="27"/>
  <c r="BE429" i="27"/>
  <c r="BE442" i="27"/>
  <c r="BE447" i="27"/>
  <c r="BE450" i="27"/>
  <c r="BE453" i="27"/>
  <c r="BE187" i="27"/>
  <c r="BE243" i="27"/>
  <c r="BE376" i="27"/>
  <c r="BE384" i="27"/>
  <c r="BE105" i="27"/>
  <c r="BE138" i="27"/>
  <c r="BE146" i="27"/>
  <c r="BE153" i="27"/>
  <c r="BE177" i="27"/>
  <c r="BE182" i="27"/>
  <c r="J52" i="27"/>
  <c r="BE352" i="27"/>
  <c r="BE361" i="27"/>
  <c r="BE367" i="27"/>
  <c r="BE390" i="27"/>
  <c r="BE121" i="27"/>
  <c r="BE127" i="27"/>
  <c r="BE158" i="27"/>
  <c r="BE167" i="27"/>
  <c r="BE197" i="27"/>
  <c r="BE289" i="27"/>
  <c r="BE298" i="27"/>
  <c r="BE246" i="27"/>
  <c r="BE252" i="27"/>
  <c r="BE316" i="27"/>
  <c r="BE371" i="27"/>
  <c r="BE434" i="27"/>
  <c r="BE116" i="27"/>
  <c r="BE130" i="27"/>
  <c r="BE135" i="27"/>
  <c r="BE228" i="27"/>
  <c r="BE286" i="27"/>
  <c r="BE341" i="27"/>
  <c r="BE355" i="27"/>
  <c r="J81" i="27"/>
  <c r="BE123" i="27"/>
  <c r="BE149" i="27"/>
  <c r="BE205" i="27"/>
  <c r="BE234" i="27"/>
  <c r="BE308" i="27"/>
  <c r="BE329" i="27"/>
  <c r="BE420" i="27"/>
  <c r="BE110" i="27"/>
  <c r="BE161" i="27"/>
  <c r="BE192" i="27"/>
  <c r="BE210" i="27"/>
  <c r="BE223" i="27"/>
  <c r="BE265" i="27"/>
  <c r="J55" i="26"/>
  <c r="BE119" i="26"/>
  <c r="BE177" i="26"/>
  <c r="BE204" i="26"/>
  <c r="BE227" i="26"/>
  <c r="BE240" i="26"/>
  <c r="BE259" i="26"/>
  <c r="BE274" i="26"/>
  <c r="BE282" i="26"/>
  <c r="J52" i="26"/>
  <c r="BE158" i="26"/>
  <c r="BE192" i="26"/>
  <c r="BE208" i="26"/>
  <c r="BE235" i="26"/>
  <c r="BE114" i="26"/>
  <c r="BE153" i="26"/>
  <c r="BE223" i="26"/>
  <c r="BE231" i="26"/>
  <c r="BE279" i="26"/>
  <c r="BE104" i="26"/>
  <c r="BE127" i="26"/>
  <c r="BE145" i="26"/>
  <c r="BE148" i="26"/>
  <c r="BE171" i="26"/>
  <c r="BE173" i="26"/>
  <c r="BE186" i="26"/>
  <c r="BE287" i="26"/>
  <c r="BE301" i="26"/>
  <c r="F80" i="26"/>
  <c r="BE96" i="26"/>
  <c r="BE109" i="26"/>
  <c r="BE210" i="26"/>
  <c r="BE212" i="26"/>
  <c r="BE233" i="26"/>
  <c r="BE163" i="26"/>
  <c r="J82" i="25"/>
  <c r="J60" i="25" s="1"/>
  <c r="BE202" i="26"/>
  <c r="BE251" i="26"/>
  <c r="BE256" i="26"/>
  <c r="BE294" i="26"/>
  <c r="BE306" i="26"/>
  <c r="F79" i="26"/>
  <c r="BE88" i="26"/>
  <c r="BE91" i="26"/>
  <c r="BE194" i="26"/>
  <c r="BE200" i="26"/>
  <c r="BE249" i="26"/>
  <c r="BE263" i="26"/>
  <c r="J79" i="26"/>
  <c r="BE124" i="26"/>
  <c r="BE137" i="26"/>
  <c r="BE196" i="26"/>
  <c r="BE206" i="26"/>
  <c r="BE214" i="26"/>
  <c r="BE245" i="26"/>
  <c r="BE247" i="26"/>
  <c r="BE290" i="26"/>
  <c r="E73" i="26"/>
  <c r="BE132" i="26"/>
  <c r="BE168" i="26"/>
  <c r="BE180" i="26"/>
  <c r="BE183" i="26"/>
  <c r="BE221" i="26"/>
  <c r="BE254" i="26"/>
  <c r="BE101" i="26"/>
  <c r="BE175" i="26"/>
  <c r="BE190" i="26"/>
  <c r="BE217" i="26"/>
  <c r="BE219" i="26"/>
  <c r="BE225" i="26"/>
  <c r="BE268" i="26"/>
  <c r="BE142" i="26"/>
  <c r="BE198" i="26"/>
  <c r="BE85" i="26"/>
  <c r="BE229" i="26"/>
  <c r="BE243" i="26"/>
  <c r="BE271" i="26"/>
  <c r="BE237" i="26"/>
  <c r="BE296" i="26"/>
  <c r="J82" i="24"/>
  <c r="J60" i="24" s="1"/>
  <c r="J54" i="25"/>
  <c r="J75" i="25"/>
  <c r="F78" i="25"/>
  <c r="BE93" i="25"/>
  <c r="J55" i="25"/>
  <c r="E48" i="25"/>
  <c r="F54" i="25"/>
  <c r="BE83" i="25"/>
  <c r="BE87" i="25"/>
  <c r="BE90" i="25"/>
  <c r="BK81" i="23"/>
  <c r="J81" i="23"/>
  <c r="J30" i="23" s="1"/>
  <c r="F55" i="24"/>
  <c r="J75" i="24"/>
  <c r="BE95" i="24"/>
  <c r="BE98" i="24"/>
  <c r="BE101" i="24"/>
  <c r="BE107" i="24"/>
  <c r="BE113" i="24"/>
  <c r="J54" i="24"/>
  <c r="F77" i="24"/>
  <c r="J78" i="24"/>
  <c r="BE83" i="24"/>
  <c r="BE86" i="24"/>
  <c r="BE89" i="24"/>
  <c r="BE92" i="24"/>
  <c r="BE128" i="24"/>
  <c r="BE130" i="24"/>
  <c r="BE132" i="24"/>
  <c r="BE138" i="24"/>
  <c r="BE148" i="24"/>
  <c r="BE151" i="24"/>
  <c r="BE154" i="24"/>
  <c r="BE160" i="24"/>
  <c r="BE163" i="24"/>
  <c r="BE166" i="24"/>
  <c r="BE172" i="24"/>
  <c r="BE110" i="24"/>
  <c r="BE175" i="24"/>
  <c r="E48" i="24"/>
  <c r="BE104" i="24"/>
  <c r="BE122" i="24"/>
  <c r="BE126" i="24"/>
  <c r="BE140" i="24"/>
  <c r="BE142" i="24"/>
  <c r="BE145" i="24"/>
  <c r="BE157" i="24"/>
  <c r="BE169" i="24"/>
  <c r="BE116" i="24"/>
  <c r="BE119" i="24"/>
  <c r="BE134" i="24"/>
  <c r="BE136" i="24"/>
  <c r="J78" i="23"/>
  <c r="BE92" i="23"/>
  <c r="BK81" i="22"/>
  <c r="J81" i="22" s="1"/>
  <c r="J30" i="22" s="1"/>
  <c r="F77" i="23"/>
  <c r="BE117" i="23"/>
  <c r="E71" i="23"/>
  <c r="F55" i="23"/>
  <c r="BE86" i="23"/>
  <c r="BE98" i="23"/>
  <c r="J75" i="23"/>
  <c r="BE83" i="23"/>
  <c r="BE95" i="23"/>
  <c r="BE101" i="23"/>
  <c r="BE104" i="23"/>
  <c r="BE126" i="23"/>
  <c r="BE129" i="23"/>
  <c r="BE138" i="23"/>
  <c r="J54" i="23"/>
  <c r="BE111" i="23"/>
  <c r="BE123" i="23"/>
  <c r="BE89" i="23"/>
  <c r="BE108" i="23"/>
  <c r="BE114" i="23"/>
  <c r="BE120" i="23"/>
  <c r="BE132" i="23"/>
  <c r="BE135" i="23"/>
  <c r="BE141" i="23"/>
  <c r="BE144" i="23"/>
  <c r="J54" i="22"/>
  <c r="BE172" i="22"/>
  <c r="BE189" i="22"/>
  <c r="F77" i="22"/>
  <c r="BE98" i="22"/>
  <c r="BE168" i="22"/>
  <c r="BK81" i="21"/>
  <c r="J81" i="21"/>
  <c r="J59" i="21" s="1"/>
  <c r="J52" i="22"/>
  <c r="BE83" i="22"/>
  <c r="BE86" i="22"/>
  <c r="BE107" i="22"/>
  <c r="BE110" i="22"/>
  <c r="BE183" i="22"/>
  <c r="BE122" i="22"/>
  <c r="BE186" i="22"/>
  <c r="BE134" i="22"/>
  <c r="BE158" i="22"/>
  <c r="BE166" i="22"/>
  <c r="BE89" i="22"/>
  <c r="BE140" i="22"/>
  <c r="BE146" i="22"/>
  <c r="BE170" i="22"/>
  <c r="BE176" i="22"/>
  <c r="BE210" i="22"/>
  <c r="BE213" i="22"/>
  <c r="BE192" i="22"/>
  <c r="E71" i="22"/>
  <c r="BE152" i="22"/>
  <c r="F78" i="22"/>
  <c r="BE104" i="22"/>
  <c r="BE113" i="22"/>
  <c r="BE125" i="22"/>
  <c r="BE143" i="22"/>
  <c r="BE178" i="22"/>
  <c r="BE207" i="22"/>
  <c r="BE216" i="22"/>
  <c r="BE201" i="22"/>
  <c r="BE92" i="22"/>
  <c r="J55" i="22"/>
  <c r="BE128" i="22"/>
  <c r="BE131" i="22"/>
  <c r="BE137" i="22"/>
  <c r="BE155" i="22"/>
  <c r="BE174" i="22"/>
  <c r="BE180" i="22"/>
  <c r="BE164" i="22"/>
  <c r="BE116" i="22"/>
  <c r="BE119" i="22"/>
  <c r="BE195" i="22"/>
  <c r="BE149" i="22"/>
  <c r="BE162" i="22"/>
  <c r="BE95" i="22"/>
  <c r="BE101" i="22"/>
  <c r="BE198" i="22"/>
  <c r="BE204" i="22"/>
  <c r="BE89" i="21"/>
  <c r="BE95" i="21"/>
  <c r="J54" i="21"/>
  <c r="J78" i="21"/>
  <c r="BE144" i="21"/>
  <c r="BE147" i="21"/>
  <c r="BE150" i="21"/>
  <c r="BE159" i="21"/>
  <c r="BE177" i="21"/>
  <c r="BK82" i="20"/>
  <c r="J82" i="20" s="1"/>
  <c r="J30" i="20" s="1"/>
  <c r="BE123" i="21"/>
  <c r="BE138" i="21"/>
  <c r="J52" i="21"/>
  <c r="F77" i="21"/>
  <c r="BE92" i="21"/>
  <c r="BE113" i="21"/>
  <c r="BE120" i="21"/>
  <c r="BE129" i="21"/>
  <c r="BE168" i="21"/>
  <c r="BE174" i="21"/>
  <c r="BE117" i="21"/>
  <c r="BE135" i="21"/>
  <c r="BE141" i="21"/>
  <c r="BE162" i="21"/>
  <c r="BE86" i="21"/>
  <c r="BE101" i="21"/>
  <c r="BE107" i="21"/>
  <c r="BE110" i="21"/>
  <c r="BE126" i="21"/>
  <c r="BE156" i="21"/>
  <c r="E71" i="21"/>
  <c r="F78" i="21"/>
  <c r="BE83" i="21"/>
  <c r="BE153" i="21"/>
  <c r="BE171" i="21"/>
  <c r="BE180" i="21"/>
  <c r="BE98" i="21"/>
  <c r="BE104" i="21"/>
  <c r="BE132" i="21"/>
  <c r="BE165" i="21"/>
  <c r="F54" i="20"/>
  <c r="BE114" i="20"/>
  <c r="BE135" i="20"/>
  <c r="BE200" i="20"/>
  <c r="E72" i="20"/>
  <c r="BE138" i="20"/>
  <c r="F55" i="20"/>
  <c r="BE87" i="20"/>
  <c r="BE189" i="20"/>
  <c r="BE208" i="20"/>
  <c r="BE242" i="20"/>
  <c r="BE214" i="20"/>
  <c r="J52" i="20"/>
  <c r="BE90" i="20"/>
  <c r="BE105" i="20"/>
  <c r="BE150" i="20"/>
  <c r="BE211" i="20"/>
  <c r="BE245" i="20"/>
  <c r="J78" i="20"/>
  <c r="BE122" i="20"/>
  <c r="BE153" i="20"/>
  <c r="BE156" i="20"/>
  <c r="BE84" i="20"/>
  <c r="BE159" i="20"/>
  <c r="BE162" i="20"/>
  <c r="BE177" i="20"/>
  <c r="BE185" i="20"/>
  <c r="BE219" i="20"/>
  <c r="BE225" i="20"/>
  <c r="BE234" i="20"/>
  <c r="J55" i="20"/>
  <c r="BE93" i="20"/>
  <c r="BE96" i="20"/>
  <c r="BE144" i="20"/>
  <c r="BE194" i="20"/>
  <c r="BE197" i="20"/>
  <c r="BE222" i="20"/>
  <c r="J84" i="19"/>
  <c r="J60" i="19" s="1"/>
  <c r="BE99" i="20"/>
  <c r="BE102" i="20"/>
  <c r="BE117" i="20"/>
  <c r="BE132" i="20"/>
  <c r="BE108" i="20"/>
  <c r="BE111" i="20"/>
  <c r="BE147" i="20"/>
  <c r="BE229" i="20"/>
  <c r="BE141" i="20"/>
  <c r="BE172" i="20"/>
  <c r="BE182" i="20"/>
  <c r="BE239" i="20"/>
  <c r="BE127" i="20"/>
  <c r="BE167" i="20"/>
  <c r="BE205" i="20"/>
  <c r="BK83" i="18"/>
  <c r="J83" i="18"/>
  <c r="J59" i="18"/>
  <c r="J54" i="19"/>
  <c r="J77" i="19"/>
  <c r="BE85" i="19"/>
  <c r="BE105" i="19"/>
  <c r="BE110" i="19"/>
  <c r="BE125" i="19"/>
  <c r="BE133" i="19"/>
  <c r="F80" i="19"/>
  <c r="BE139" i="19"/>
  <c r="BE115" i="19"/>
  <c r="BE130" i="19"/>
  <c r="BE136" i="19"/>
  <c r="BE155" i="19"/>
  <c r="BE147" i="19"/>
  <c r="BE180" i="19"/>
  <c r="J55" i="19"/>
  <c r="BE150" i="19"/>
  <c r="BE174" i="19"/>
  <c r="F54" i="19"/>
  <c r="BE95" i="19"/>
  <c r="BE120" i="19"/>
  <c r="BE160" i="19"/>
  <c r="BE165" i="19"/>
  <c r="E73" i="19"/>
  <c r="BE185" i="19"/>
  <c r="BE212" i="19"/>
  <c r="BE253" i="19"/>
  <c r="BE142" i="19"/>
  <c r="BE177" i="19"/>
  <c r="BE196" i="19"/>
  <c r="BE206" i="19"/>
  <c r="BE243" i="19"/>
  <c r="BE90" i="19"/>
  <c r="BE100" i="19"/>
  <c r="BE188" i="19"/>
  <c r="BE201" i="19"/>
  <c r="BE209" i="19"/>
  <c r="BE217" i="19"/>
  <c r="BE227" i="19"/>
  <c r="BE232" i="19"/>
  <c r="BE238" i="19"/>
  <c r="BE246" i="19"/>
  <c r="BE249" i="19"/>
  <c r="BE171" i="19"/>
  <c r="BE191" i="19"/>
  <c r="BE222" i="19"/>
  <c r="J52" i="18"/>
  <c r="BE130" i="18"/>
  <c r="BE162" i="18"/>
  <c r="BE198" i="18"/>
  <c r="BE211" i="18"/>
  <c r="BE224" i="18"/>
  <c r="BE246" i="18"/>
  <c r="BE276" i="18"/>
  <c r="J80" i="18"/>
  <c r="BE103" i="18"/>
  <c r="BE165" i="18"/>
  <c r="BE259" i="18"/>
  <c r="BE273" i="18"/>
  <c r="BE95" i="18"/>
  <c r="BE214" i="18"/>
  <c r="BE226" i="18"/>
  <c r="BE249" i="18"/>
  <c r="BE241" i="18"/>
  <c r="BE270" i="18"/>
  <c r="BE291" i="18"/>
  <c r="J79" i="18"/>
  <c r="BE365" i="18"/>
  <c r="BE370" i="18"/>
  <c r="E73" i="18"/>
  <c r="BE100" i="18"/>
  <c r="BE206" i="18"/>
  <c r="BE254" i="18"/>
  <c r="BE346" i="18"/>
  <c r="BE360" i="18"/>
  <c r="J88" i="17"/>
  <c r="J60" i="17"/>
  <c r="F54" i="18"/>
  <c r="F80" i="18"/>
  <c r="BE114" i="18"/>
  <c r="BE190" i="18"/>
  <c r="BE230" i="18"/>
  <c r="BE264" i="18"/>
  <c r="BE122" i="18"/>
  <c r="BE145" i="18"/>
  <c r="BE267" i="18"/>
  <c r="BE355" i="18"/>
  <c r="BE125" i="18"/>
  <c r="BE195" i="18"/>
  <c r="BE119" i="18"/>
  <c r="BE135" i="18"/>
  <c r="BE140" i="18"/>
  <c r="BE156" i="18"/>
  <c r="BE168" i="18"/>
  <c r="BE176" i="18"/>
  <c r="BE323" i="18"/>
  <c r="BE85" i="18"/>
  <c r="BE150" i="18"/>
  <c r="BE219" i="18"/>
  <c r="BE330" i="18"/>
  <c r="BE341" i="18"/>
  <c r="BE111" i="18"/>
  <c r="BE153" i="18"/>
  <c r="BE174" i="18"/>
  <c r="BE286" i="18"/>
  <c r="BE333" i="18"/>
  <c r="BE351" i="18"/>
  <c r="BE90" i="18"/>
  <c r="BE184" i="18"/>
  <c r="BE203" i="18"/>
  <c r="BE171" i="18"/>
  <c r="BE235" i="18"/>
  <c r="BE296" i="18"/>
  <c r="BE299" i="18"/>
  <c r="BE309" i="18"/>
  <c r="BE320" i="18"/>
  <c r="BE326" i="18"/>
  <c r="BE108" i="18"/>
  <c r="BE159" i="18"/>
  <c r="BE179" i="18"/>
  <c r="BE187" i="18"/>
  <c r="BE228" i="18"/>
  <c r="BE238" i="18"/>
  <c r="BE281" i="18"/>
  <c r="BE301" i="18"/>
  <c r="BE304" i="18"/>
  <c r="BE314" i="18"/>
  <c r="BE336" i="18"/>
  <c r="BE131" i="17"/>
  <c r="BE159" i="17"/>
  <c r="E77" i="17"/>
  <c r="J84" i="17"/>
  <c r="BE115" i="17"/>
  <c r="BE119" i="17"/>
  <c r="BE124" i="17"/>
  <c r="F55" i="17"/>
  <c r="BE151" i="17"/>
  <c r="BE101" i="17"/>
  <c r="BE105" i="17"/>
  <c r="BE193" i="17"/>
  <c r="BE201" i="17"/>
  <c r="BE213" i="17"/>
  <c r="BE186" i="17"/>
  <c r="J81" i="17"/>
  <c r="BE97" i="17"/>
  <c r="BE147" i="17"/>
  <c r="BE155" i="17"/>
  <c r="BE189" i="17"/>
  <c r="BE205" i="17"/>
  <c r="BE89" i="17"/>
  <c r="BE93" i="17"/>
  <c r="BE209" i="17"/>
  <c r="BE224" i="17"/>
  <c r="J87" i="16"/>
  <c r="J60" i="16"/>
  <c r="BE179" i="17"/>
  <c r="BE183" i="17"/>
  <c r="BE167" i="17"/>
  <c r="BE217" i="17"/>
  <c r="BE128" i="17"/>
  <c r="BE197" i="17"/>
  <c r="F54" i="17"/>
  <c r="BE139" i="17"/>
  <c r="BE144" i="17"/>
  <c r="BE171" i="17"/>
  <c r="J54" i="17"/>
  <c r="BE175" i="17"/>
  <c r="BE236" i="17"/>
  <c r="BE240" i="17"/>
  <c r="BE245" i="17"/>
  <c r="BE251" i="17"/>
  <c r="BE108" i="17"/>
  <c r="BE111" i="17"/>
  <c r="BE135" i="17"/>
  <c r="BE163" i="17"/>
  <c r="BE221" i="17"/>
  <c r="BE227" i="17"/>
  <c r="BE232" i="17"/>
  <c r="BE172" i="16"/>
  <c r="BE232" i="16"/>
  <c r="BE235" i="16"/>
  <c r="BE248" i="16"/>
  <c r="BE251" i="16"/>
  <c r="J55" i="16"/>
  <c r="J80" i="16"/>
  <c r="BE159" i="16"/>
  <c r="BE167" i="16"/>
  <c r="BE246" i="16"/>
  <c r="BE217" i="16"/>
  <c r="BE208" i="16"/>
  <c r="BE214" i="16"/>
  <c r="BE244" i="16"/>
  <c r="BE255" i="16"/>
  <c r="BE261" i="16"/>
  <c r="BE267" i="16"/>
  <c r="BE258" i="16"/>
  <c r="BE182" i="16"/>
  <c r="BE202" i="16"/>
  <c r="J85" i="15"/>
  <c r="J60" i="15" s="1"/>
  <c r="E48" i="16"/>
  <c r="F55" i="16"/>
  <c r="J82" i="16"/>
  <c r="BE93" i="16"/>
  <c r="BE115" i="16"/>
  <c r="BE120" i="16"/>
  <c r="BE125" i="16"/>
  <c r="BE131" i="16"/>
  <c r="BE136" i="16"/>
  <c r="BE141" i="16"/>
  <c r="BE164" i="16"/>
  <c r="BE88" i="16"/>
  <c r="BE98" i="16"/>
  <c r="BE102" i="16"/>
  <c r="BE112" i="16"/>
  <c r="BE146" i="16"/>
  <c r="BE149" i="16"/>
  <c r="BE154" i="16"/>
  <c r="BE188" i="16"/>
  <c r="BE196" i="16"/>
  <c r="BE241" i="16"/>
  <c r="BE228" i="16"/>
  <c r="F54" i="16"/>
  <c r="BE107" i="16"/>
  <c r="BE194" i="16"/>
  <c r="BE223" i="16"/>
  <c r="BE177" i="16"/>
  <c r="BE210" i="16"/>
  <c r="BE140" i="15"/>
  <c r="BE158" i="15"/>
  <c r="BE168" i="15"/>
  <c r="BE118" i="15"/>
  <c r="J85" i="14"/>
  <c r="J60" i="14" s="1"/>
  <c r="J52" i="15"/>
  <c r="E74" i="15"/>
  <c r="F81" i="15"/>
  <c r="BE97" i="15"/>
  <c r="BE162" i="15"/>
  <c r="BE190" i="15"/>
  <c r="BE208" i="15"/>
  <c r="F54" i="15"/>
  <c r="J81" i="15"/>
  <c r="BE102" i="15"/>
  <c r="BE188" i="15"/>
  <c r="J54" i="15"/>
  <c r="BE86" i="15"/>
  <c r="BE92" i="15"/>
  <c r="BE113" i="15"/>
  <c r="BE123" i="15"/>
  <c r="BE126" i="15"/>
  <c r="BE176" i="15"/>
  <c r="BE108" i="15"/>
  <c r="BE135" i="15"/>
  <c r="BE146" i="15"/>
  <c r="BE199" i="15"/>
  <c r="BE194" i="15"/>
  <c r="BE202" i="15"/>
  <c r="BE131" i="15"/>
  <c r="BE152" i="15"/>
  <c r="BE174" i="15"/>
  <c r="BE182" i="15"/>
  <c r="F54" i="14"/>
  <c r="J81" i="14"/>
  <c r="F55" i="14"/>
  <c r="BE86" i="14"/>
  <c r="BE102" i="14"/>
  <c r="J54" i="14"/>
  <c r="BE113" i="14"/>
  <c r="BE126" i="14"/>
  <c r="BE141" i="14"/>
  <c r="BE131" i="14"/>
  <c r="BE156" i="14"/>
  <c r="J89" i="13"/>
  <c r="J60" i="13"/>
  <c r="BE178" i="14"/>
  <c r="J52" i="14"/>
  <c r="E48" i="14"/>
  <c r="BE92" i="14"/>
  <c r="BE162" i="14"/>
  <c r="BE209" i="14"/>
  <c r="BE215" i="14"/>
  <c r="BE118" i="14"/>
  <c r="BE150" i="14"/>
  <c r="BE120" i="14"/>
  <c r="BE135" i="14"/>
  <c r="BE138" i="14"/>
  <c r="BE206" i="14"/>
  <c r="BE108" i="14"/>
  <c r="BE143" i="14"/>
  <c r="BE147" i="14"/>
  <c r="BE186" i="14"/>
  <c r="BE198" i="14"/>
  <c r="BE97" i="14"/>
  <c r="BE168" i="14"/>
  <c r="BE172" i="14"/>
  <c r="BE192" i="14"/>
  <c r="BE201" i="14"/>
  <c r="BE184" i="14"/>
  <c r="BE145" i="13"/>
  <c r="BE232" i="13"/>
  <c r="J54" i="13"/>
  <c r="BE127" i="13"/>
  <c r="BE226" i="13"/>
  <c r="J84" i="12"/>
  <c r="J60" i="12"/>
  <c r="BE125" i="13"/>
  <c r="BE175" i="13"/>
  <c r="BE196" i="13"/>
  <c r="BE212" i="13"/>
  <c r="E48" i="13"/>
  <c r="J85" i="13"/>
  <c r="BE230" i="13"/>
  <c r="BE239" i="13"/>
  <c r="BE276" i="13"/>
  <c r="BE306" i="13"/>
  <c r="J52" i="13"/>
  <c r="BE206" i="13"/>
  <c r="BE244" i="13"/>
  <c r="BE256" i="13"/>
  <c r="BE344" i="13"/>
  <c r="BE352" i="13"/>
  <c r="BE258" i="13"/>
  <c r="BE282" i="13"/>
  <c r="BE322" i="13"/>
  <c r="BE329" i="13"/>
  <c r="BE117" i="13"/>
  <c r="BE191" i="13"/>
  <c r="BE324" i="13"/>
  <c r="BE300" i="13"/>
  <c r="BE310" i="13"/>
  <c r="BE316" i="13"/>
  <c r="BE333" i="13"/>
  <c r="BE339" i="13"/>
  <c r="BE349" i="13"/>
  <c r="BE358" i="13"/>
  <c r="BE136" i="13"/>
  <c r="BE262" i="13"/>
  <c r="BE266" i="13"/>
  <c r="BE96" i="13"/>
  <c r="BE140" i="13"/>
  <c r="BE247" i="13"/>
  <c r="BE90" i="13"/>
  <c r="BE122" i="13"/>
  <c r="BE131" i="13"/>
  <c r="BE154" i="13"/>
  <c r="BE181" i="13"/>
  <c r="BE220" i="13"/>
  <c r="BE251" i="13"/>
  <c r="BE273" i="13"/>
  <c r="BE294" i="13"/>
  <c r="BE326" i="13"/>
  <c r="BE112" i="13"/>
  <c r="BE160" i="13"/>
  <c r="BE165" i="13"/>
  <c r="BE200" i="13"/>
  <c r="BE288" i="13"/>
  <c r="F84" i="13"/>
  <c r="BE101" i="13"/>
  <c r="BE185" i="13"/>
  <c r="BE278" i="13"/>
  <c r="F55" i="13"/>
  <c r="BE214" i="13"/>
  <c r="BE234" i="13"/>
  <c r="BE106" i="13"/>
  <c r="BE151" i="13"/>
  <c r="BE169" i="13"/>
  <c r="BE236" i="13"/>
  <c r="BE140" i="12"/>
  <c r="J84" i="11"/>
  <c r="J60" i="11"/>
  <c r="BE166" i="12"/>
  <c r="J54" i="12"/>
  <c r="BE85" i="12"/>
  <c r="BE114" i="12"/>
  <c r="BE128" i="12"/>
  <c r="BE212" i="12"/>
  <c r="BE259" i="12"/>
  <c r="BE103" i="12"/>
  <c r="BE202" i="12"/>
  <c r="E48" i="12"/>
  <c r="J80" i="12"/>
  <c r="BE132" i="12"/>
  <c r="BE161" i="12"/>
  <c r="BE217" i="12"/>
  <c r="BE207" i="12"/>
  <c r="BE176" i="12"/>
  <c r="BE123" i="12"/>
  <c r="BE156" i="12"/>
  <c r="BE186" i="12"/>
  <c r="BE254" i="12"/>
  <c r="F55" i="12"/>
  <c r="BE111" i="12"/>
  <c r="BE120" i="12"/>
  <c r="BE181" i="12"/>
  <c r="BE220" i="12"/>
  <c r="J52" i="12"/>
  <c r="BE94" i="12"/>
  <c r="BE145" i="12"/>
  <c r="BE151" i="12"/>
  <c r="BE171" i="12"/>
  <c r="BE197" i="12"/>
  <c r="BE230" i="12"/>
  <c r="BE238" i="12"/>
  <c r="BE244" i="12"/>
  <c r="BE88" i="12"/>
  <c r="BE97" i="12"/>
  <c r="BE117" i="12"/>
  <c r="BE148" i="12"/>
  <c r="BE91" i="12"/>
  <c r="BE100" i="12"/>
  <c r="BE108" i="12"/>
  <c r="BE137" i="12"/>
  <c r="BE191" i="12"/>
  <c r="F54" i="12"/>
  <c r="BE225" i="12"/>
  <c r="BE233" i="12"/>
  <c r="BE249" i="12"/>
  <c r="F55" i="11"/>
  <c r="BE103" i="11"/>
  <c r="J55" i="11"/>
  <c r="J52" i="11"/>
  <c r="BE95" i="11"/>
  <c r="F54" i="11"/>
  <c r="BE85" i="11"/>
  <c r="BE136" i="11"/>
  <c r="E73" i="11"/>
  <c r="BE100" i="11"/>
  <c r="BE125" i="11"/>
  <c r="BE144" i="11"/>
  <c r="BE149" i="11"/>
  <c r="BE165" i="11"/>
  <c r="BE170" i="11"/>
  <c r="BK83" i="10"/>
  <c r="J83" i="10"/>
  <c r="J59" i="10" s="1"/>
  <c r="J79" i="11"/>
  <c r="BE133" i="11"/>
  <c r="BE90" i="11"/>
  <c r="BE183" i="11"/>
  <c r="BE197" i="11"/>
  <c r="BE120" i="11"/>
  <c r="BE141" i="11"/>
  <c r="BE154" i="11"/>
  <c r="BE160" i="11"/>
  <c r="BE175" i="11"/>
  <c r="BE180" i="11"/>
  <c r="BE188" i="11"/>
  <c r="BE106" i="11"/>
  <c r="BE111" i="11"/>
  <c r="BE116" i="11"/>
  <c r="BE128" i="11"/>
  <c r="BE192" i="11"/>
  <c r="BE113" i="10"/>
  <c r="J77" i="10"/>
  <c r="BE163" i="10"/>
  <c r="BE171" i="10"/>
  <c r="BE243" i="10"/>
  <c r="BE251" i="10"/>
  <c r="BK86" i="9"/>
  <c r="J86" i="9"/>
  <c r="J79" i="10"/>
  <c r="BE88" i="10"/>
  <c r="BE248" i="10"/>
  <c r="BE146" i="10"/>
  <c r="BE121" i="10"/>
  <c r="BE141" i="10"/>
  <c r="BE160" i="10"/>
  <c r="J55" i="10"/>
  <c r="BE181" i="10"/>
  <c r="BE196" i="10"/>
  <c r="BE215" i="10"/>
  <c r="BE235" i="10"/>
  <c r="E48" i="10"/>
  <c r="BE129" i="10"/>
  <c r="BE168" i="10"/>
  <c r="BE191" i="10"/>
  <c r="BE230" i="10"/>
  <c r="BE103" i="10"/>
  <c r="BE108" i="10"/>
  <c r="BE118" i="10"/>
  <c r="BE257" i="10"/>
  <c r="F80" i="10"/>
  <c r="BE126" i="10"/>
  <c r="BE132" i="10"/>
  <c r="BE186" i="10"/>
  <c r="BE204" i="10"/>
  <c r="BE93" i="10"/>
  <c r="BE135" i="10"/>
  <c r="BE98" i="10"/>
  <c r="BE151" i="10"/>
  <c r="BE176" i="10"/>
  <c r="BE199" i="10"/>
  <c r="BE220" i="10"/>
  <c r="F54" i="10"/>
  <c r="BE85" i="10"/>
  <c r="BE138" i="10"/>
  <c r="BE155" i="10"/>
  <c r="BE209" i="10"/>
  <c r="BE238" i="10"/>
  <c r="BE262" i="10"/>
  <c r="BE225" i="10"/>
  <c r="F83" i="9"/>
  <c r="BE113" i="9"/>
  <c r="BE124" i="9"/>
  <c r="BE127" i="9"/>
  <c r="BE139" i="9"/>
  <c r="BE179" i="9"/>
  <c r="BE322" i="9"/>
  <c r="BE339" i="9"/>
  <c r="BE130" i="9"/>
  <c r="BE149" i="9"/>
  <c r="BE346" i="9"/>
  <c r="BE364" i="9"/>
  <c r="BE445" i="9"/>
  <c r="BE460" i="9"/>
  <c r="BE492" i="9"/>
  <c r="BE91" i="9"/>
  <c r="BE107" i="9"/>
  <c r="BE216" i="9"/>
  <c r="BE229" i="9"/>
  <c r="BE234" i="9"/>
  <c r="BE280" i="9"/>
  <c r="BE286" i="9"/>
  <c r="BE304" i="9"/>
  <c r="BE361" i="9"/>
  <c r="BE422" i="9"/>
  <c r="BE489" i="9"/>
  <c r="J83" i="9"/>
  <c r="BE94" i="9"/>
  <c r="BE224" i="9"/>
  <c r="BE358" i="9"/>
  <c r="BE380" i="9"/>
  <c r="BE407" i="9"/>
  <c r="BE414" i="9"/>
  <c r="BE342" i="9"/>
  <c r="BE374" i="9"/>
  <c r="BE410" i="9"/>
  <c r="BE498" i="9"/>
  <c r="J84" i="8"/>
  <c r="J60" i="8"/>
  <c r="J54" i="9"/>
  <c r="F82" i="9"/>
  <c r="BE99" i="9"/>
  <c r="BE221" i="9"/>
  <c r="BE239" i="9"/>
  <c r="BE266" i="9"/>
  <c r="BE289" i="9"/>
  <c r="BE294" i="9"/>
  <c r="BE309" i="9"/>
  <c r="BE317" i="9"/>
  <c r="BE335" i="9"/>
  <c r="BE377" i="9"/>
  <c r="BE393" i="9"/>
  <c r="BE439" i="9"/>
  <c r="BE457" i="9"/>
  <c r="BE466" i="9"/>
  <c r="BE495" i="9"/>
  <c r="BE509" i="9"/>
  <c r="BE208" i="9"/>
  <c r="BE442" i="9"/>
  <c r="BE449" i="9"/>
  <c r="BE471" i="9"/>
  <c r="BE476" i="9"/>
  <c r="BE479" i="9"/>
  <c r="BE484" i="9"/>
  <c r="BE515" i="9"/>
  <c r="BE371" i="9"/>
  <c r="BE398" i="9"/>
  <c r="BE436" i="9"/>
  <c r="BE452" i="9"/>
  <c r="BE506" i="9"/>
  <c r="BE314" i="9"/>
  <c r="BE330" i="9"/>
  <c r="BE463" i="9"/>
  <c r="BE503" i="9"/>
  <c r="BE512" i="9"/>
  <c r="BE520" i="9"/>
  <c r="BE523" i="9"/>
  <c r="BE159" i="9"/>
  <c r="BE249" i="9"/>
  <c r="BE269" i="9"/>
  <c r="BE353" i="9"/>
  <c r="BE401" i="9"/>
  <c r="BE417" i="9"/>
  <c r="J52" i="9"/>
  <c r="BE116" i="9"/>
  <c r="BE144" i="9"/>
  <c r="BE263" i="9"/>
  <c r="BE325" i="9"/>
  <c r="BE433" i="9"/>
  <c r="E48" i="9"/>
  <c r="BE171" i="9"/>
  <c r="BE174" i="9"/>
  <c r="BE187" i="9"/>
  <c r="BE211" i="9"/>
  <c r="BE258" i="9"/>
  <c r="BE277" i="9"/>
  <c r="BE283" i="9"/>
  <c r="BE349" i="9"/>
  <c r="BE367" i="9"/>
  <c r="BE88" i="9"/>
  <c r="BE104" i="9"/>
  <c r="BE119" i="9"/>
  <c r="BE154" i="9"/>
  <c r="BE163" i="9"/>
  <c r="BE168" i="9"/>
  <c r="BE184" i="9"/>
  <c r="BE203" i="9"/>
  <c r="BE244" i="9"/>
  <c r="BE273" i="9"/>
  <c r="BE136" i="9"/>
  <c r="BE110" i="9"/>
  <c r="BE190" i="9"/>
  <c r="BE198" i="9"/>
  <c r="BE253" i="9"/>
  <c r="BE299" i="9"/>
  <c r="BE388" i="9"/>
  <c r="BE425" i="9"/>
  <c r="BE430" i="9"/>
  <c r="BE133" i="9"/>
  <c r="BE195" i="9"/>
  <c r="BE383" i="9"/>
  <c r="J77" i="8"/>
  <c r="J54" i="8"/>
  <c r="J80" i="8"/>
  <c r="BE173" i="8"/>
  <c r="BE212" i="8"/>
  <c r="BE283" i="8"/>
  <c r="J82" i="7"/>
  <c r="J60" i="7"/>
  <c r="BE125" i="8"/>
  <c r="BE143" i="8"/>
  <c r="BE153" i="8"/>
  <c r="BE159" i="8"/>
  <c r="BE249" i="8"/>
  <c r="BE258" i="8"/>
  <c r="BE263" i="8"/>
  <c r="BE166" i="8"/>
  <c r="BE229" i="8"/>
  <c r="BE234" i="8"/>
  <c r="BE252" i="8"/>
  <c r="BE276" i="8"/>
  <c r="BE319" i="8"/>
  <c r="F79" i="8"/>
  <c r="BE178" i="8"/>
  <c r="BE224" i="8"/>
  <c r="BE309" i="8"/>
  <c r="BE221" i="8"/>
  <c r="E48" i="8"/>
  <c r="F80" i="8"/>
  <c r="BE88" i="8"/>
  <c r="BE280" i="8"/>
  <c r="BE286" i="8"/>
  <c r="BE186" i="8"/>
  <c r="BE194" i="8"/>
  <c r="BE197" i="8"/>
  <c r="BE215" i="8"/>
  <c r="BE255" i="8"/>
  <c r="BE292" i="8"/>
  <c r="BE99" i="8"/>
  <c r="BE133" i="8"/>
  <c r="BE289" i="8"/>
  <c r="BE114" i="8"/>
  <c r="BE117" i="8"/>
  <c r="BE162" i="8"/>
  <c r="BE170" i="8"/>
  <c r="BE183" i="8"/>
  <c r="BE111" i="8"/>
  <c r="BE156" i="8"/>
  <c r="BE269" i="8"/>
  <c r="BE298" i="8"/>
  <c r="BE305" i="8"/>
  <c r="BE314" i="8"/>
  <c r="BE85" i="8"/>
  <c r="BE96" i="8"/>
  <c r="BE108" i="8"/>
  <c r="BE128" i="8"/>
  <c r="BE148" i="8"/>
  <c r="BE200" i="8"/>
  <c r="BE203" i="8"/>
  <c r="BE206" i="8"/>
  <c r="BE239" i="8"/>
  <c r="BE244" i="8"/>
  <c r="BE295" i="8"/>
  <c r="BE93" i="8"/>
  <c r="BE102" i="8"/>
  <c r="BE105" i="8"/>
  <c r="BE120" i="8"/>
  <c r="BE138" i="8"/>
  <c r="BE191" i="8"/>
  <c r="BE209" i="8"/>
  <c r="BE218" i="8"/>
  <c r="BE273" i="8"/>
  <c r="BE301" i="8"/>
  <c r="F54" i="7"/>
  <c r="J82" i="6"/>
  <c r="J60" i="6" s="1"/>
  <c r="F55" i="7"/>
  <c r="BE110" i="7"/>
  <c r="BE89" i="7"/>
  <c r="BE122" i="7"/>
  <c r="BE137" i="7"/>
  <c r="BE171" i="7"/>
  <c r="BE174" i="7"/>
  <c r="BE180" i="7"/>
  <c r="BE186" i="7"/>
  <c r="J55" i="7"/>
  <c r="BE161" i="7"/>
  <c r="BE167" i="7"/>
  <c r="BE183" i="7"/>
  <c r="BE197" i="7"/>
  <c r="BE207" i="7"/>
  <c r="E71" i="7"/>
  <c r="BE194" i="7"/>
  <c r="BE210" i="7"/>
  <c r="J54" i="7"/>
  <c r="BE101" i="7"/>
  <c r="BE140" i="7"/>
  <c r="BE146" i="7"/>
  <c r="BE152" i="7"/>
  <c r="BE199" i="7"/>
  <c r="BE204" i="7"/>
  <c r="BE131" i="7"/>
  <c r="BE164" i="7"/>
  <c r="BE113" i="7"/>
  <c r="BE134" i="7"/>
  <c r="BE155" i="7"/>
  <c r="BE95" i="7"/>
  <c r="BE98" i="7"/>
  <c r="BE143" i="7"/>
  <c r="BE158" i="7"/>
  <c r="BE104" i="7"/>
  <c r="BE128" i="7"/>
  <c r="BE92" i="7"/>
  <c r="BE149" i="7"/>
  <c r="BE107" i="7"/>
  <c r="BE116" i="7"/>
  <c r="BE125" i="7"/>
  <c r="J52" i="7"/>
  <c r="BE119" i="7"/>
  <c r="BE177" i="7"/>
  <c r="BE189" i="7"/>
  <c r="BE83" i="7"/>
  <c r="BE86" i="7"/>
  <c r="BK81" i="5"/>
  <c r="J81" i="5"/>
  <c r="J59" i="5" s="1"/>
  <c r="E48" i="6"/>
  <c r="J75" i="6"/>
  <c r="BE106" i="6"/>
  <c r="BE133" i="6"/>
  <c r="BE139" i="6"/>
  <c r="BE145" i="6"/>
  <c r="J77" i="6"/>
  <c r="BE109" i="6"/>
  <c r="BE151" i="6"/>
  <c r="BE164" i="6"/>
  <c r="BE197" i="6"/>
  <c r="BE209" i="6"/>
  <c r="BE103" i="6"/>
  <c r="BE154" i="6"/>
  <c r="BE160" i="6"/>
  <c r="BE167" i="6"/>
  <c r="BE170" i="6"/>
  <c r="BE176" i="6"/>
  <c r="BE173" i="6"/>
  <c r="F77" i="6"/>
  <c r="BE136" i="6"/>
  <c r="BE142" i="6"/>
  <c r="BE179" i="6"/>
  <c r="BE83" i="6"/>
  <c r="BE94" i="6"/>
  <c r="BE97" i="6"/>
  <c r="BE112" i="6"/>
  <c r="BE127" i="6"/>
  <c r="BE115" i="6"/>
  <c r="BE121" i="6"/>
  <c r="BE206" i="6"/>
  <c r="F55" i="6"/>
  <c r="BE148" i="6"/>
  <c r="BE157" i="6"/>
  <c r="BE185" i="6"/>
  <c r="BE188" i="6"/>
  <c r="BE194" i="6"/>
  <c r="BE130" i="6"/>
  <c r="BE89" i="6"/>
  <c r="BE100" i="6"/>
  <c r="BE191" i="6"/>
  <c r="BE200" i="6"/>
  <c r="BE203" i="6"/>
  <c r="J55" i="6"/>
  <c r="BE86" i="6"/>
  <c r="BE118" i="6"/>
  <c r="BE124" i="6"/>
  <c r="BE182" i="6"/>
  <c r="BE91" i="5"/>
  <c r="BE105" i="5"/>
  <c r="BE107" i="5"/>
  <c r="BE109" i="5"/>
  <c r="E48" i="5"/>
  <c r="F77" i="5"/>
  <c r="BE124" i="5"/>
  <c r="BE83" i="5"/>
  <c r="BE97" i="5"/>
  <c r="BE115" i="5"/>
  <c r="BE119" i="5"/>
  <c r="J54" i="5"/>
  <c r="BE89" i="5"/>
  <c r="BE93" i="5"/>
  <c r="BE99" i="5"/>
  <c r="BE134" i="5"/>
  <c r="BE128" i="5"/>
  <c r="J52" i="5"/>
  <c r="J78" i="5"/>
  <c r="BE132" i="5"/>
  <c r="F78" i="5"/>
  <c r="BE111" i="5"/>
  <c r="BE122" i="5"/>
  <c r="BE87" i="5"/>
  <c r="BE85" i="5"/>
  <c r="BE95" i="5"/>
  <c r="BE126" i="5"/>
  <c r="BE130" i="5"/>
  <c r="BE103" i="5"/>
  <c r="BE113" i="5"/>
  <c r="BE101" i="5"/>
  <c r="BE117" i="5"/>
  <c r="BE80" i="4"/>
  <c r="BE86" i="4"/>
  <c r="BE125" i="4"/>
  <c r="E48" i="4"/>
  <c r="BE95" i="4"/>
  <c r="BE101" i="4"/>
  <c r="BE146" i="4"/>
  <c r="BE92" i="4"/>
  <c r="BE119" i="4"/>
  <c r="BE137" i="4"/>
  <c r="BE113" i="4"/>
  <c r="BE149" i="4"/>
  <c r="J76" i="4"/>
  <c r="BE131" i="4"/>
  <c r="BE140" i="4"/>
  <c r="BK81" i="3"/>
  <c r="J81" i="3"/>
  <c r="J30" i="3" s="1"/>
  <c r="F75" i="4"/>
  <c r="BE152" i="4"/>
  <c r="BE98" i="4"/>
  <c r="BE107" i="4"/>
  <c r="BE116" i="4"/>
  <c r="J54" i="4"/>
  <c r="F76" i="4"/>
  <c r="BE122" i="4"/>
  <c r="BE134" i="4"/>
  <c r="BE158" i="4"/>
  <c r="BE164" i="4"/>
  <c r="BE110" i="4"/>
  <c r="BE155" i="4"/>
  <c r="BE179" i="4"/>
  <c r="BE185" i="4"/>
  <c r="BE194" i="4"/>
  <c r="BE198" i="4"/>
  <c r="BE200" i="4"/>
  <c r="BE202" i="4"/>
  <c r="BE204" i="4"/>
  <c r="BE83" i="4"/>
  <c r="BE143" i="4"/>
  <c r="BE173" i="4"/>
  <c r="BE176" i="4"/>
  <c r="BE196" i="4"/>
  <c r="BE210" i="4"/>
  <c r="J52" i="4"/>
  <c r="BE89" i="4"/>
  <c r="BE104" i="4"/>
  <c r="BE128" i="4"/>
  <c r="BE161" i="4"/>
  <c r="BE182" i="4"/>
  <c r="BE188" i="4"/>
  <c r="BE191" i="4"/>
  <c r="BE207" i="4"/>
  <c r="BE167" i="4"/>
  <c r="BE170" i="4"/>
  <c r="J82" i="2"/>
  <c r="J60" i="2" s="1"/>
  <c r="E48" i="3"/>
  <c r="F55" i="3"/>
  <c r="BE83" i="3"/>
  <c r="BE86" i="3"/>
  <c r="BE95" i="3"/>
  <c r="BE101" i="3"/>
  <c r="BE119" i="3"/>
  <c r="BE125" i="3"/>
  <c r="BE165" i="3"/>
  <c r="BE141" i="3"/>
  <c r="BE98" i="3"/>
  <c r="BE147" i="3"/>
  <c r="BE153" i="3"/>
  <c r="BE150" i="3"/>
  <c r="BE116" i="3"/>
  <c r="BE171" i="3"/>
  <c r="BE122" i="3"/>
  <c r="BE128" i="3"/>
  <c r="F54" i="3"/>
  <c r="J77" i="3"/>
  <c r="BE113" i="3"/>
  <c r="BE159" i="3"/>
  <c r="BE107" i="3"/>
  <c r="BE138" i="3"/>
  <c r="BE144" i="3"/>
  <c r="BE156" i="3"/>
  <c r="J52" i="3"/>
  <c r="BE89" i="3"/>
  <c r="BE110" i="3"/>
  <c r="BE130" i="3"/>
  <c r="BE168" i="3"/>
  <c r="J78" i="3"/>
  <c r="BE92" i="3"/>
  <c r="BE104" i="3"/>
  <c r="BE133" i="3"/>
  <c r="BE135" i="3"/>
  <c r="BE162" i="3"/>
  <c r="J52" i="2"/>
  <c r="BE83" i="2"/>
  <c r="BE114" i="2"/>
  <c r="BE117" i="2"/>
  <c r="BE120" i="2"/>
  <c r="BE123" i="2"/>
  <c r="BE132" i="2"/>
  <c r="J54" i="2"/>
  <c r="E71" i="2"/>
  <c r="BE99" i="2"/>
  <c r="BE102" i="2"/>
  <c r="BE129" i="2"/>
  <c r="BE144" i="2"/>
  <c r="BE147" i="2"/>
  <c r="BE153" i="2"/>
  <c r="F55" i="2"/>
  <c r="BE87" i="2"/>
  <c r="BE93" i="2"/>
  <c r="BE105" i="2"/>
  <c r="BE108" i="2"/>
  <c r="BE111" i="2"/>
  <c r="BE135" i="2"/>
  <c r="BE138" i="2"/>
  <c r="BE141" i="2"/>
  <c r="J55" i="2"/>
  <c r="F77" i="2"/>
  <c r="BE168" i="2"/>
  <c r="BE177" i="2"/>
  <c r="BE171" i="2"/>
  <c r="BE186" i="2"/>
  <c r="BE188" i="2"/>
  <c r="BE90" i="2"/>
  <c r="BE96" i="2"/>
  <c r="BE126" i="2"/>
  <c r="BE150" i="2"/>
  <c r="BE156" i="2"/>
  <c r="BE159" i="2"/>
  <c r="BE162" i="2"/>
  <c r="BE165" i="2"/>
  <c r="BE174" i="2"/>
  <c r="BE180" i="2"/>
  <c r="BE183" i="2"/>
  <c r="BC55" i="1"/>
  <c r="F35" i="27"/>
  <c r="BB80" i="1"/>
  <c r="F35" i="41"/>
  <c r="BB94" i="1" s="1"/>
  <c r="F34" i="9"/>
  <c r="BA62" i="1"/>
  <c r="J34" i="20"/>
  <c r="AW73" i="1"/>
  <c r="F35" i="49"/>
  <c r="BB102" i="1"/>
  <c r="F37" i="15"/>
  <c r="BD68" i="1" s="1"/>
  <c r="F35" i="13"/>
  <c r="BB66" i="1"/>
  <c r="F36" i="29"/>
  <c r="BC82" i="1"/>
  <c r="F35" i="43"/>
  <c r="BB96" i="1"/>
  <c r="F37" i="51"/>
  <c r="BD104" i="1" s="1"/>
  <c r="F34" i="10"/>
  <c r="BA63" i="1"/>
  <c r="J34" i="33"/>
  <c r="AW86" i="1"/>
  <c r="F35" i="15"/>
  <c r="BB68" i="1" s="1"/>
  <c r="F36" i="38"/>
  <c r="BC91" i="1" s="1"/>
  <c r="J34" i="52"/>
  <c r="AW105" i="1"/>
  <c r="F34" i="17"/>
  <c r="BA70" i="1"/>
  <c r="F34" i="24"/>
  <c r="BA77" i="1"/>
  <c r="F37" i="35"/>
  <c r="BD88" i="1" s="1"/>
  <c r="F36" i="48"/>
  <c r="BC101" i="1"/>
  <c r="F35" i="9"/>
  <c r="BB62" i="1"/>
  <c r="F36" i="33"/>
  <c r="BC86" i="1" s="1"/>
  <c r="F37" i="5"/>
  <c r="BD58" i="1" s="1"/>
  <c r="F36" i="30"/>
  <c r="BC83" i="1"/>
  <c r="F34" i="22"/>
  <c r="BA75" i="1"/>
  <c r="J34" i="32"/>
  <c r="AW85" i="1" s="1"/>
  <c r="F34" i="8"/>
  <c r="BA61" i="1" s="1"/>
  <c r="F37" i="22"/>
  <c r="BD75" i="1"/>
  <c r="F36" i="41"/>
  <c r="BC94" i="1"/>
  <c r="F34" i="15"/>
  <c r="BA68" i="1" s="1"/>
  <c r="F37" i="21"/>
  <c r="BD74" i="1" s="1"/>
  <c r="F36" i="43"/>
  <c r="BC96" i="1"/>
  <c r="F37" i="42"/>
  <c r="BD95" i="1"/>
  <c r="F36" i="32"/>
  <c r="BC85" i="1" s="1"/>
  <c r="J34" i="9"/>
  <c r="AW62" i="1" s="1"/>
  <c r="F37" i="11"/>
  <c r="BD64" i="1"/>
  <c r="F35" i="34"/>
  <c r="BB87" i="1"/>
  <c r="F34" i="4"/>
  <c r="BA57" i="1" s="1"/>
  <c r="J34" i="39"/>
  <c r="AW92" i="1" s="1"/>
  <c r="F36" i="46"/>
  <c r="BC99" i="1"/>
  <c r="F35" i="31"/>
  <c r="BB84" i="1"/>
  <c r="F34" i="40"/>
  <c r="BA93" i="1" s="1"/>
  <c r="F37" i="38"/>
  <c r="BD91" i="1" s="1"/>
  <c r="J34" i="47"/>
  <c r="AW100" i="1"/>
  <c r="J34" i="12"/>
  <c r="AW65" i="1"/>
  <c r="F36" i="15"/>
  <c r="BC68" i="1" s="1"/>
  <c r="F37" i="32"/>
  <c r="BD85" i="1" s="1"/>
  <c r="F35" i="6"/>
  <c r="BB59" i="1"/>
  <c r="J34" i="15"/>
  <c r="AW68" i="1"/>
  <c r="F36" i="37"/>
  <c r="BC90" i="1" s="1"/>
  <c r="J34" i="53"/>
  <c r="AW106" i="1" s="1"/>
  <c r="F34" i="30"/>
  <c r="BA83" i="1"/>
  <c r="J34" i="7"/>
  <c r="AW60" i="1" s="1"/>
  <c r="F34" i="11"/>
  <c r="BA64" i="1"/>
  <c r="F36" i="26"/>
  <c r="BC79" i="1"/>
  <c r="F35" i="12"/>
  <c r="BB65" i="1"/>
  <c r="F35" i="48"/>
  <c r="BB101" i="1" s="1"/>
  <c r="F37" i="8"/>
  <c r="BD61" i="1" s="1"/>
  <c r="J34" i="5"/>
  <c r="AW58" i="1"/>
  <c r="F37" i="36"/>
  <c r="BD89" i="1"/>
  <c r="F36" i="53"/>
  <c r="BC106" i="1"/>
  <c r="F36" i="17"/>
  <c r="BC70" i="1"/>
  <c r="F34" i="52"/>
  <c r="BA105" i="1" s="1"/>
  <c r="F37" i="25"/>
  <c r="BD78" i="1" s="1"/>
  <c r="J34" i="48"/>
  <c r="AW101" i="1"/>
  <c r="F35" i="28"/>
  <c r="BB81" i="1"/>
  <c r="F34" i="43"/>
  <c r="BA96" i="1" s="1"/>
  <c r="F34" i="49"/>
  <c r="BA102" i="1" s="1"/>
  <c r="F35" i="14"/>
  <c r="BB67" i="1"/>
  <c r="F37" i="41"/>
  <c r="BD94" i="1"/>
  <c r="F34" i="14"/>
  <c r="BA67" i="1" s="1"/>
  <c r="F34" i="21"/>
  <c r="BA74" i="1" s="1"/>
  <c r="F34" i="31"/>
  <c r="BA84" i="1"/>
  <c r="F37" i="47"/>
  <c r="BD100" i="1"/>
  <c r="J34" i="54"/>
  <c r="AW107" i="1" s="1"/>
  <c r="F34" i="29"/>
  <c r="BA82" i="1" s="1"/>
  <c r="F35" i="51"/>
  <c r="BB104" i="1"/>
  <c r="F37" i="45"/>
  <c r="BD98" i="1"/>
  <c r="F37" i="9"/>
  <c r="BD62" i="1" s="1"/>
  <c r="F37" i="50"/>
  <c r="BD103" i="1" s="1"/>
  <c r="J34" i="25"/>
  <c r="AW78" i="1" s="1"/>
  <c r="J34" i="26"/>
  <c r="AW79" i="1"/>
  <c r="F36" i="31"/>
  <c r="BC84" i="1"/>
  <c r="J34" i="21"/>
  <c r="AW74" i="1" s="1"/>
  <c r="J34" i="38"/>
  <c r="AW91" i="1" s="1"/>
  <c r="F34" i="12"/>
  <c r="BA65" i="1"/>
  <c r="F35" i="11"/>
  <c r="BB64" i="1"/>
  <c r="J34" i="50"/>
  <c r="AW103" i="1" s="1"/>
  <c r="F35" i="4"/>
  <c r="BB57" i="1" s="1"/>
  <c r="F35" i="20"/>
  <c r="BB73" i="1"/>
  <c r="F36" i="47"/>
  <c r="BC100" i="1"/>
  <c r="F35" i="3"/>
  <c r="BB56" i="1" s="1"/>
  <c r="F36" i="18"/>
  <c r="BC71" i="1" s="1"/>
  <c r="F34" i="35"/>
  <c r="BA88" i="1"/>
  <c r="F36" i="52"/>
  <c r="BC105" i="1"/>
  <c r="J34" i="17"/>
  <c r="AW70" i="1" s="1"/>
  <c r="F36" i="23"/>
  <c r="BC76" i="1" s="1"/>
  <c r="J34" i="49"/>
  <c r="AW102" i="1"/>
  <c r="F34" i="42"/>
  <c r="BA95" i="1"/>
  <c r="F35" i="38"/>
  <c r="BB91" i="1" s="1"/>
  <c r="F37" i="2"/>
  <c r="BD55" i="1" s="1"/>
  <c r="F37" i="43"/>
  <c r="BD96" i="1"/>
  <c r="F37" i="20"/>
  <c r="BD73" i="1"/>
  <c r="J34" i="19"/>
  <c r="AW72" i="1" s="1"/>
  <c r="F34" i="44"/>
  <c r="BA97" i="1" s="1"/>
  <c r="J34" i="44"/>
  <c r="AW97" i="1"/>
  <c r="J34" i="51"/>
  <c r="AW104" i="1"/>
  <c r="F36" i="6"/>
  <c r="BC59" i="1" s="1"/>
  <c r="F34" i="37"/>
  <c r="BA90" i="1" s="1"/>
  <c r="F36" i="14"/>
  <c r="BC67" i="1"/>
  <c r="F35" i="44"/>
  <c r="BB97" i="1"/>
  <c r="F36" i="20"/>
  <c r="BC73" i="1" s="1"/>
  <c r="J34" i="23"/>
  <c r="AW76" i="1" s="1"/>
  <c r="F36" i="25"/>
  <c r="BC78" i="1"/>
  <c r="F36" i="45"/>
  <c r="BC98" i="1"/>
  <c r="F35" i="21"/>
  <c r="BB74" i="1" s="1"/>
  <c r="J34" i="45"/>
  <c r="AW98" i="1" s="1"/>
  <c r="F36" i="40"/>
  <c r="BC93" i="1"/>
  <c r="F35" i="10"/>
  <c r="BB63" i="1"/>
  <c r="J34" i="31"/>
  <c r="AW84" i="1" s="1"/>
  <c r="F37" i="49"/>
  <c r="BD102" i="1" s="1"/>
  <c r="F34" i="48"/>
  <c r="BA101" i="1"/>
  <c r="F34" i="2"/>
  <c r="BA55" i="1"/>
  <c r="F34" i="16"/>
  <c r="BA69" i="1" s="1"/>
  <c r="F36" i="27"/>
  <c r="BC80" i="1" s="1"/>
  <c r="F35" i="35"/>
  <c r="BB88" i="1"/>
  <c r="F36" i="7"/>
  <c r="BC60" i="1"/>
  <c r="F36" i="21"/>
  <c r="BC74" i="1" s="1"/>
  <c r="F36" i="13"/>
  <c r="BC66" i="1" s="1"/>
  <c r="F35" i="22"/>
  <c r="BB75" i="1" s="1"/>
  <c r="F34" i="19"/>
  <c r="BA72" i="1" s="1"/>
  <c r="F37" i="24"/>
  <c r="BD77" i="1"/>
  <c r="F36" i="4"/>
  <c r="BC57" i="1"/>
  <c r="F37" i="31"/>
  <c r="BD84" i="1" s="1"/>
  <c r="F35" i="8"/>
  <c r="BB61" i="1" s="1"/>
  <c r="F35" i="52"/>
  <c r="BB105" i="1"/>
  <c r="F36" i="28"/>
  <c r="BC81" i="1"/>
  <c r="F37" i="53"/>
  <c r="BD106" i="1" s="1"/>
  <c r="F37" i="39"/>
  <c r="BD92" i="1" s="1"/>
  <c r="J34" i="28"/>
  <c r="AW81" i="1"/>
  <c r="F34" i="33"/>
  <c r="BA86" i="1"/>
  <c r="F36" i="9"/>
  <c r="BC62" i="1" s="1"/>
  <c r="F34" i="6"/>
  <c r="BA59" i="1" s="1"/>
  <c r="F37" i="18"/>
  <c r="BD71" i="1"/>
  <c r="J34" i="11"/>
  <c r="AW64" i="1"/>
  <c r="F37" i="26"/>
  <c r="BD79" i="1" s="1"/>
  <c r="F35" i="19"/>
  <c r="BB72" i="1" s="1"/>
  <c r="F37" i="6"/>
  <c r="BD59" i="1"/>
  <c r="F34" i="39"/>
  <c r="BA92" i="1"/>
  <c r="F35" i="37"/>
  <c r="BB90" i="1"/>
  <c r="F37" i="17"/>
  <c r="BD70" i="1" s="1"/>
  <c r="F37" i="3"/>
  <c r="BD56" i="1"/>
  <c r="J34" i="27"/>
  <c r="AW80" i="1"/>
  <c r="F36" i="49"/>
  <c r="BC102" i="1" s="1"/>
  <c r="F37" i="27"/>
  <c r="BD80" i="1" s="1"/>
  <c r="F35" i="17"/>
  <c r="BB70" i="1"/>
  <c r="F37" i="30"/>
  <c r="BD83" i="1"/>
  <c r="F35" i="26"/>
  <c r="BB79" i="1"/>
  <c r="F35" i="7"/>
  <c r="BB60" i="1" s="1"/>
  <c r="F35" i="5"/>
  <c r="BB58" i="1" s="1"/>
  <c r="F35" i="25"/>
  <c r="BB78" i="1"/>
  <c r="F34" i="45"/>
  <c r="BA98" i="1"/>
  <c r="J34" i="40"/>
  <c r="AW93" i="1" s="1"/>
  <c r="F34" i="53"/>
  <c r="BA106" i="1" s="1"/>
  <c r="F35" i="42"/>
  <c r="BB95" i="1"/>
  <c r="F34" i="3"/>
  <c r="BA56" i="1"/>
  <c r="F35" i="47"/>
  <c r="BB100" i="1" s="1"/>
  <c r="F35" i="33"/>
  <c r="BB86" i="1" s="1"/>
  <c r="J34" i="8"/>
  <c r="AW61" i="1"/>
  <c r="F37" i="13"/>
  <c r="BD66" i="1"/>
  <c r="J34" i="42"/>
  <c r="AW95" i="1" s="1"/>
  <c r="J30" i="9"/>
  <c r="F36" i="10"/>
  <c r="BC63" i="1"/>
  <c r="F34" i="36"/>
  <c r="BA89" i="1" s="1"/>
  <c r="F34" i="5"/>
  <c r="BA58" i="1" s="1"/>
  <c r="F36" i="19"/>
  <c r="BC72" i="1"/>
  <c r="F37" i="48"/>
  <c r="BD101" i="1"/>
  <c r="F37" i="40"/>
  <c r="BD93" i="1" s="1"/>
  <c r="F36" i="24"/>
  <c r="BC77" i="1" s="1"/>
  <c r="J34" i="3"/>
  <c r="AW56" i="1"/>
  <c r="J34" i="14"/>
  <c r="AW67" i="1"/>
  <c r="J34" i="2"/>
  <c r="AW55" i="1"/>
  <c r="F35" i="30"/>
  <c r="BB83" i="1" s="1"/>
  <c r="J34" i="16"/>
  <c r="AW69" i="1"/>
  <c r="F36" i="42"/>
  <c r="BC95" i="1"/>
  <c r="F37" i="19"/>
  <c r="BD72" i="1" s="1"/>
  <c r="F36" i="54"/>
  <c r="BC107" i="1" s="1"/>
  <c r="J34" i="18"/>
  <c r="AW71" i="1"/>
  <c r="F34" i="26"/>
  <c r="BA79" i="1"/>
  <c r="F35" i="46"/>
  <c r="BB99" i="1"/>
  <c r="F37" i="10"/>
  <c r="BD63" i="1" s="1"/>
  <c r="F36" i="36"/>
  <c r="BC89" i="1"/>
  <c r="F36" i="50"/>
  <c r="BC103" i="1"/>
  <c r="F35" i="32"/>
  <c r="BB85" i="1" s="1"/>
  <c r="F37" i="12"/>
  <c r="BD65" i="1" s="1"/>
  <c r="F35" i="29"/>
  <c r="BB82" i="1"/>
  <c r="F37" i="4"/>
  <c r="BD57" i="1"/>
  <c r="F37" i="29"/>
  <c r="BD82" i="1" s="1"/>
  <c r="J34" i="10"/>
  <c r="AW63" i="1" s="1"/>
  <c r="F36" i="22"/>
  <c r="BC75" i="1"/>
  <c r="J34" i="13"/>
  <c r="AW66" i="1"/>
  <c r="J34" i="29"/>
  <c r="AW82" i="1" s="1"/>
  <c r="F37" i="23"/>
  <c r="BD76" i="1" s="1"/>
  <c r="F35" i="39"/>
  <c r="BB92" i="1"/>
  <c r="F34" i="50"/>
  <c r="BA103" i="1"/>
  <c r="F34" i="27"/>
  <c r="BA80" i="1" s="1"/>
  <c r="F35" i="53"/>
  <c r="BB106" i="1" s="1"/>
  <c r="J34" i="22"/>
  <c r="AW75" i="1"/>
  <c r="F35" i="2"/>
  <c r="BB55" i="1" s="1"/>
  <c r="F36" i="51"/>
  <c r="BC104" i="1" s="1"/>
  <c r="F37" i="37"/>
  <c r="BD90" i="1" s="1"/>
  <c r="F36" i="12"/>
  <c r="BC65" i="1"/>
  <c r="J34" i="46"/>
  <c r="AW99" i="1"/>
  <c r="F34" i="13"/>
  <c r="BA66" i="1"/>
  <c r="F35" i="18"/>
  <c r="BB71" i="1" s="1"/>
  <c r="F34" i="20"/>
  <c r="BA73" i="1"/>
  <c r="F34" i="25"/>
  <c r="BA78" i="1" s="1"/>
  <c r="J34" i="30"/>
  <c r="AW83" i="1" s="1"/>
  <c r="F34" i="46"/>
  <c r="BA99" i="1" s="1"/>
  <c r="F34" i="32"/>
  <c r="BA85" i="1"/>
  <c r="F34" i="47"/>
  <c r="BA100" i="1"/>
  <c r="J34" i="35"/>
  <c r="AW88" i="1"/>
  <c r="F36" i="44"/>
  <c r="BC97" i="1" s="1"/>
  <c r="F35" i="50"/>
  <c r="BB103" i="1"/>
  <c r="F37" i="52"/>
  <c r="BD105" i="1" s="1"/>
  <c r="F37" i="28"/>
  <c r="BD81" i="1" s="1"/>
  <c r="F34" i="51"/>
  <c r="BA104" i="1" s="1"/>
  <c r="F34" i="41"/>
  <c r="BA94" i="1"/>
  <c r="F37" i="34"/>
  <c r="BD87" i="1"/>
  <c r="J34" i="6"/>
  <c r="AW59" i="1"/>
  <c r="F34" i="23"/>
  <c r="BA76" i="1" s="1"/>
  <c r="J34" i="34"/>
  <c r="AW87" i="1" s="1"/>
  <c r="F37" i="7"/>
  <c r="BD60" i="1" s="1"/>
  <c r="J34" i="41"/>
  <c r="AW94" i="1"/>
  <c r="F35" i="45"/>
  <c r="BB98" i="1"/>
  <c r="F35" i="24"/>
  <c r="BB77" i="1"/>
  <c r="F36" i="34"/>
  <c r="BC87" i="1"/>
  <c r="F36" i="8"/>
  <c r="BC61" i="1" s="1"/>
  <c r="F34" i="28"/>
  <c r="BA81" i="1"/>
  <c r="F34" i="38"/>
  <c r="BA91" i="1"/>
  <c r="F37" i="44"/>
  <c r="BD97" i="1"/>
  <c r="F36" i="3"/>
  <c r="BC56" i="1" s="1"/>
  <c r="F34" i="34"/>
  <c r="BA87" i="1"/>
  <c r="J34" i="36"/>
  <c r="AW89" i="1"/>
  <c r="J34" i="37"/>
  <c r="AW90" i="1"/>
  <c r="F35" i="40"/>
  <c r="BB93" i="1" s="1"/>
  <c r="F37" i="33"/>
  <c r="BD86" i="1" s="1"/>
  <c r="F35" i="23"/>
  <c r="BB76" i="1" s="1"/>
  <c r="F37" i="54"/>
  <c r="BD107" i="1"/>
  <c r="F36" i="16"/>
  <c r="BC69" i="1"/>
  <c r="F36" i="5"/>
  <c r="BC58" i="1"/>
  <c r="F34" i="18"/>
  <c r="BA71" i="1" s="1"/>
  <c r="J34" i="43"/>
  <c r="AW96" i="1" s="1"/>
  <c r="F37" i="14"/>
  <c r="BD67" i="1"/>
  <c r="F36" i="35"/>
  <c r="BC88" i="1"/>
  <c r="F34" i="7"/>
  <c r="BA60" i="1"/>
  <c r="F35" i="54"/>
  <c r="BB107" i="1" s="1"/>
  <c r="F37" i="46"/>
  <c r="BD99" i="1"/>
  <c r="F37" i="16"/>
  <c r="BD69" i="1"/>
  <c r="J34" i="4"/>
  <c r="AW57" i="1"/>
  <c r="F36" i="11"/>
  <c r="BC64" i="1" s="1"/>
  <c r="F36" i="39"/>
  <c r="BC92" i="1" s="1"/>
  <c r="J34" i="24"/>
  <c r="AW77" i="1" s="1"/>
  <c r="F35" i="36"/>
  <c r="BB89" i="1"/>
  <c r="F35" i="16"/>
  <c r="BB69" i="1"/>
  <c r="F34" i="54"/>
  <c r="BA107" i="1"/>
  <c r="J59" i="4" l="1"/>
  <c r="J30" i="4"/>
  <c r="J30" i="2"/>
  <c r="J59" i="2"/>
  <c r="J30" i="25"/>
  <c r="J59" i="25"/>
  <c r="J59" i="26"/>
  <c r="J30" i="26"/>
  <c r="J30" i="24"/>
  <c r="J59" i="24"/>
  <c r="BK81" i="51"/>
  <c r="J81" i="51" s="1"/>
  <c r="BK85" i="27"/>
  <c r="J85" i="27" s="1"/>
  <c r="J59" i="27" s="1"/>
  <c r="BK81" i="52"/>
  <c r="J81" i="52" s="1"/>
  <c r="J59" i="52" s="1"/>
  <c r="J166" i="43"/>
  <c r="J62" i="43" s="1"/>
  <c r="J225" i="31"/>
  <c r="J66" i="31" s="1"/>
  <c r="T86" i="31"/>
  <c r="BK441" i="30"/>
  <c r="J441" i="30"/>
  <c r="J68" i="30"/>
  <c r="P84" i="46"/>
  <c r="AU99" i="1"/>
  <c r="P83" i="35"/>
  <c r="AU88" i="1" s="1"/>
  <c r="T84" i="46"/>
  <c r="T81" i="23"/>
  <c r="T84" i="45"/>
  <c r="P83" i="39"/>
  <c r="AU92" i="1"/>
  <c r="P81" i="21"/>
  <c r="AU74" i="1"/>
  <c r="R87" i="47"/>
  <c r="R83" i="39"/>
  <c r="P88" i="32"/>
  <c r="AU85" i="1"/>
  <c r="T84" i="15"/>
  <c r="BK84" i="45"/>
  <c r="J84" i="45"/>
  <c r="J59" i="45"/>
  <c r="T83" i="26"/>
  <c r="P87" i="47"/>
  <c r="AU100" i="1" s="1"/>
  <c r="BK86" i="16"/>
  <c r="J86" i="16"/>
  <c r="R81" i="33"/>
  <c r="R87" i="17"/>
  <c r="BK88" i="32"/>
  <c r="J88" i="32"/>
  <c r="J59" i="32" s="1"/>
  <c r="T81" i="7"/>
  <c r="R86" i="31"/>
  <c r="R86" i="41"/>
  <c r="BK83" i="12"/>
  <c r="J83" i="12"/>
  <c r="BK83" i="35"/>
  <c r="J83" i="35" s="1"/>
  <c r="J59" i="35" s="1"/>
  <c r="R84" i="45"/>
  <c r="P86" i="41"/>
  <c r="AU94" i="1"/>
  <c r="T81" i="51"/>
  <c r="BK81" i="34"/>
  <c r="J81" i="34"/>
  <c r="J59" i="34"/>
  <c r="R83" i="28"/>
  <c r="BK84" i="15"/>
  <c r="J84" i="15"/>
  <c r="R83" i="8"/>
  <c r="P87" i="40"/>
  <c r="AU93" i="1" s="1"/>
  <c r="R81" i="22"/>
  <c r="P81" i="51"/>
  <c r="AU104" i="1" s="1"/>
  <c r="BK88" i="13"/>
  <c r="J88" i="13" s="1"/>
  <c r="J30" i="13" s="1"/>
  <c r="AG66" i="1" s="1"/>
  <c r="T85" i="27"/>
  <c r="P87" i="44"/>
  <c r="AU97" i="1" s="1"/>
  <c r="T83" i="19"/>
  <c r="R87" i="44"/>
  <c r="T88" i="32"/>
  <c r="P82" i="20"/>
  <c r="AU73" i="1"/>
  <c r="P83" i="12"/>
  <c r="AU65" i="1"/>
  <c r="T87" i="48"/>
  <c r="P91" i="30"/>
  <c r="AU83" i="1"/>
  <c r="R85" i="27"/>
  <c r="BK87" i="17"/>
  <c r="J87" i="17" s="1"/>
  <c r="J59" i="17" s="1"/>
  <c r="P83" i="8"/>
  <c r="AU61" i="1" s="1"/>
  <c r="P87" i="36"/>
  <c r="AU89" i="1"/>
  <c r="BK83" i="19"/>
  <c r="J83" i="19" s="1"/>
  <c r="J59" i="19" s="1"/>
  <c r="R91" i="30"/>
  <c r="R87" i="42"/>
  <c r="BK86" i="29"/>
  <c r="J86" i="29"/>
  <c r="J59" i="29"/>
  <c r="T91" i="30"/>
  <c r="P81" i="53"/>
  <c r="AU106" i="1" s="1"/>
  <c r="P84" i="45"/>
  <c r="AU98" i="1"/>
  <c r="T83" i="12"/>
  <c r="P81" i="54"/>
  <c r="AU107" i="1"/>
  <c r="P83" i="10"/>
  <c r="AU63" i="1" s="1"/>
  <c r="R83" i="37"/>
  <c r="T81" i="54"/>
  <c r="P83" i="26"/>
  <c r="AU79" i="1" s="1"/>
  <c r="R84" i="14"/>
  <c r="R81" i="24"/>
  <c r="R86" i="9"/>
  <c r="P84" i="15"/>
  <c r="AU68" i="1" s="1"/>
  <c r="BK83" i="37"/>
  <c r="J83" i="37"/>
  <c r="J59" i="37" s="1"/>
  <c r="P83" i="37"/>
  <c r="AU90" i="1"/>
  <c r="P81" i="23"/>
  <c r="AU76" i="1" s="1"/>
  <c r="R84" i="46"/>
  <c r="BK84" i="14"/>
  <c r="J84" i="14"/>
  <c r="T81" i="24"/>
  <c r="BK81" i="50"/>
  <c r="J81" i="50"/>
  <c r="P81" i="6"/>
  <c r="AU59" i="1" s="1"/>
  <c r="P83" i="11"/>
  <c r="AU64" i="1"/>
  <c r="R81" i="53"/>
  <c r="T86" i="41"/>
  <c r="T83" i="35"/>
  <c r="T86" i="29"/>
  <c r="R83" i="10"/>
  <c r="T88" i="49"/>
  <c r="T81" i="52"/>
  <c r="P81" i="52"/>
  <c r="AU105" i="1"/>
  <c r="R86" i="29"/>
  <c r="R87" i="40"/>
  <c r="R86" i="16"/>
  <c r="P88" i="49"/>
  <c r="AU102" i="1" s="1"/>
  <c r="R81" i="23"/>
  <c r="P87" i="17"/>
  <c r="AU70" i="1"/>
  <c r="BK83" i="11"/>
  <c r="J83" i="11"/>
  <c r="P83" i="28"/>
  <c r="AU81" i="1" s="1"/>
  <c r="P85" i="27"/>
  <c r="AU80" i="1" s="1"/>
  <c r="BK87" i="48"/>
  <c r="J87" i="48"/>
  <c r="J59" i="48" s="1"/>
  <c r="T87" i="47"/>
  <c r="BK87" i="36"/>
  <c r="J87" i="36" s="1"/>
  <c r="J59" i="36" s="1"/>
  <c r="P88" i="13"/>
  <c r="AU66" i="1" s="1"/>
  <c r="T82" i="20"/>
  <c r="BK81" i="6"/>
  <c r="J81" i="6"/>
  <c r="R83" i="26"/>
  <c r="P81" i="33"/>
  <c r="AU86" i="1"/>
  <c r="P86" i="31"/>
  <c r="AU84" i="1" s="1"/>
  <c r="R87" i="43"/>
  <c r="BK81" i="33"/>
  <c r="J81" i="33"/>
  <c r="T87" i="17"/>
  <c r="R88" i="32"/>
  <c r="BK81" i="7"/>
  <c r="J81" i="7" s="1"/>
  <c r="J30" i="7" s="1"/>
  <c r="AG60" i="1" s="1"/>
  <c r="BK83" i="8"/>
  <c r="J83" i="8"/>
  <c r="J59" i="8" s="1"/>
  <c r="R83" i="11"/>
  <c r="T86" i="9"/>
  <c r="T83" i="18"/>
  <c r="R83" i="38"/>
  <c r="R81" i="34"/>
  <c r="P81" i="24"/>
  <c r="AU77" i="1" s="1"/>
  <c r="T81" i="21"/>
  <c r="T83" i="38"/>
  <c r="P86" i="16"/>
  <c r="AU69" i="1" s="1"/>
  <c r="R88" i="13"/>
  <c r="T83" i="10"/>
  <c r="P83" i="38"/>
  <c r="AU91" i="1"/>
  <c r="BK86" i="41"/>
  <c r="J86" i="41"/>
  <c r="T87" i="42"/>
  <c r="P87" i="48"/>
  <c r="AU101" i="1"/>
  <c r="P81" i="34"/>
  <c r="AU87" i="1"/>
  <c r="P83" i="18"/>
  <c r="AU71" i="1" s="1"/>
  <c r="R81" i="54"/>
  <c r="BK88" i="49"/>
  <c r="J88" i="49" s="1"/>
  <c r="J59" i="49" s="1"/>
  <c r="P87" i="43"/>
  <c r="AU96" i="1" s="1"/>
  <c r="T88" i="13"/>
  <c r="R83" i="12"/>
  <c r="AG79" i="1"/>
  <c r="AG77" i="1"/>
  <c r="AG55" i="1"/>
  <c r="BK349" i="30"/>
  <c r="J349" i="30" s="1"/>
  <c r="J67" i="30" s="1"/>
  <c r="BK81" i="54"/>
  <c r="J81" i="54" s="1"/>
  <c r="J59" i="54" s="1"/>
  <c r="AG100" i="1"/>
  <c r="J59" i="47"/>
  <c r="AG96" i="1"/>
  <c r="J59" i="43"/>
  <c r="AG93" i="1"/>
  <c r="J59" i="40"/>
  <c r="AG92" i="1"/>
  <c r="J59" i="39"/>
  <c r="AG78" i="1"/>
  <c r="AG76" i="1"/>
  <c r="J59" i="23"/>
  <c r="AG75" i="1"/>
  <c r="J59" i="22"/>
  <c r="AG73" i="1"/>
  <c r="J59" i="20"/>
  <c r="AG62" i="1"/>
  <c r="J59" i="9"/>
  <c r="AG57" i="1"/>
  <c r="AG56" i="1"/>
  <c r="J59" i="3"/>
  <c r="F33" i="11"/>
  <c r="AZ64" i="1" s="1"/>
  <c r="F33" i="9"/>
  <c r="AZ62" i="1"/>
  <c r="J33" i="31"/>
  <c r="AV84" i="1"/>
  <c r="AT84" i="1" s="1"/>
  <c r="J33" i="15"/>
  <c r="AV68" i="1" s="1"/>
  <c r="AT68" i="1" s="1"/>
  <c r="J30" i="31"/>
  <c r="AG84" i="1"/>
  <c r="F33" i="36"/>
  <c r="AZ89" i="1" s="1"/>
  <c r="J30" i="18"/>
  <c r="AG71" i="1" s="1"/>
  <c r="J33" i="21"/>
  <c r="AV74" i="1" s="1"/>
  <c r="AT74" i="1" s="1"/>
  <c r="F33" i="16"/>
  <c r="AZ69" i="1" s="1"/>
  <c r="J33" i="44"/>
  <c r="AV97" i="1" s="1"/>
  <c r="AT97" i="1" s="1"/>
  <c r="F33" i="8"/>
  <c r="AZ61" i="1"/>
  <c r="F33" i="44"/>
  <c r="AZ97" i="1"/>
  <c r="F33" i="19"/>
  <c r="AZ72" i="1" s="1"/>
  <c r="F33" i="25"/>
  <c r="AZ78" i="1" s="1"/>
  <c r="J33" i="48"/>
  <c r="AV101" i="1" s="1"/>
  <c r="AT101" i="1" s="1"/>
  <c r="J30" i="14"/>
  <c r="AG67" i="1" s="1"/>
  <c r="J30" i="44"/>
  <c r="AG97" i="1"/>
  <c r="F33" i="45"/>
  <c r="AZ98" i="1" s="1"/>
  <c r="J33" i="25"/>
  <c r="AV78" i="1" s="1"/>
  <c r="AT78" i="1" s="1"/>
  <c r="AN78" i="1" s="1"/>
  <c r="F33" i="5"/>
  <c r="AZ58" i="1"/>
  <c r="J33" i="24"/>
  <c r="AV77" i="1"/>
  <c r="AT77" i="1"/>
  <c r="AN77" i="1"/>
  <c r="F33" i="2"/>
  <c r="AZ55" i="1" s="1"/>
  <c r="F33" i="28"/>
  <c r="AZ81" i="1"/>
  <c r="J33" i="6"/>
  <c r="AV59" i="1" s="1"/>
  <c r="AT59" i="1" s="1"/>
  <c r="F33" i="24"/>
  <c r="AZ77" i="1"/>
  <c r="F33" i="31"/>
  <c r="AZ84" i="1" s="1"/>
  <c r="J33" i="5"/>
  <c r="AV58" i="1" s="1"/>
  <c r="AT58" i="1" s="1"/>
  <c r="J30" i="28"/>
  <c r="AG81" i="1"/>
  <c r="F33" i="38"/>
  <c r="AZ91" i="1" s="1"/>
  <c r="F33" i="54"/>
  <c r="AZ107" i="1"/>
  <c r="J30" i="12"/>
  <c r="AG65" i="1" s="1"/>
  <c r="AN65" i="1" s="1"/>
  <c r="J30" i="11"/>
  <c r="AG64" i="1" s="1"/>
  <c r="AN64" i="1" s="1"/>
  <c r="J33" i="2"/>
  <c r="AV55" i="1" s="1"/>
  <c r="AT55" i="1" s="1"/>
  <c r="AN55" i="1" s="1"/>
  <c r="J33" i="10"/>
  <c r="AV63" i="1"/>
  <c r="AT63" i="1"/>
  <c r="J33" i="11"/>
  <c r="AV64" i="1" s="1"/>
  <c r="AT64" i="1" s="1"/>
  <c r="F33" i="30"/>
  <c r="AZ83" i="1" s="1"/>
  <c r="J33" i="37"/>
  <c r="AV90" i="1"/>
  <c r="AT90" i="1" s="1"/>
  <c r="F33" i="27"/>
  <c r="AZ80" i="1" s="1"/>
  <c r="F33" i="12"/>
  <c r="AZ65" i="1" s="1"/>
  <c r="J33" i="38"/>
  <c r="AV91" i="1"/>
  <c r="AT91" i="1"/>
  <c r="F33" i="23"/>
  <c r="AZ76" i="1" s="1"/>
  <c r="J33" i="40"/>
  <c r="AV93" i="1"/>
  <c r="AT93" i="1"/>
  <c r="AN93" i="1" s="1"/>
  <c r="J33" i="54"/>
  <c r="AV107" i="1"/>
  <c r="AT107" i="1" s="1"/>
  <c r="J33" i="23"/>
  <c r="AV76" i="1" s="1"/>
  <c r="AT76" i="1" s="1"/>
  <c r="J30" i="46"/>
  <c r="AG99" i="1"/>
  <c r="F33" i="47"/>
  <c r="AZ100" i="1" s="1"/>
  <c r="J30" i="21"/>
  <c r="AG74" i="1"/>
  <c r="J33" i="41"/>
  <c r="AV94" i="1"/>
  <c r="AT94" i="1" s="1"/>
  <c r="F33" i="52"/>
  <c r="AZ105" i="1"/>
  <c r="J30" i="16"/>
  <c r="AG69" i="1"/>
  <c r="J33" i="26"/>
  <c r="AV79" i="1"/>
  <c r="AT79" i="1" s="1"/>
  <c r="AN79" i="1" s="1"/>
  <c r="J33" i="51"/>
  <c r="AV104" i="1"/>
  <c r="AT104" i="1" s="1"/>
  <c r="F33" i="42"/>
  <c r="AZ95" i="1"/>
  <c r="J33" i="49"/>
  <c r="AV102" i="1" s="1"/>
  <c r="AT102" i="1" s="1"/>
  <c r="J33" i="20"/>
  <c r="AV73" i="1" s="1"/>
  <c r="AT73" i="1" s="1"/>
  <c r="AN73" i="1" s="1"/>
  <c r="F33" i="51"/>
  <c r="AZ104" i="1" s="1"/>
  <c r="F33" i="6"/>
  <c r="AZ59" i="1" s="1"/>
  <c r="F33" i="13"/>
  <c r="AZ66" i="1" s="1"/>
  <c r="J33" i="52"/>
  <c r="AV105" i="1"/>
  <c r="AT105" i="1"/>
  <c r="J30" i="50"/>
  <c r="AG103" i="1" s="1"/>
  <c r="AN103" i="1" s="1"/>
  <c r="J30" i="41"/>
  <c r="AG94" i="1"/>
  <c r="J33" i="35"/>
  <c r="AV88" i="1"/>
  <c r="AT88" i="1" s="1"/>
  <c r="J30" i="38"/>
  <c r="AG91" i="1" s="1"/>
  <c r="F33" i="49"/>
  <c r="AZ102" i="1" s="1"/>
  <c r="J33" i="16"/>
  <c r="AV69" i="1" s="1"/>
  <c r="AT69" i="1" s="1"/>
  <c r="AN69" i="1" s="1"/>
  <c r="J30" i="6"/>
  <c r="AG59" i="1"/>
  <c r="F33" i="10"/>
  <c r="AZ63" i="1" s="1"/>
  <c r="J33" i="33"/>
  <c r="AV86" i="1" s="1"/>
  <c r="AT86" i="1" s="1"/>
  <c r="F33" i="32"/>
  <c r="AZ85" i="1" s="1"/>
  <c r="F33" i="33"/>
  <c r="AZ86" i="1"/>
  <c r="F33" i="3"/>
  <c r="AZ56" i="1"/>
  <c r="J30" i="10"/>
  <c r="AG63" i="1" s="1"/>
  <c r="J30" i="27"/>
  <c r="AG80" i="1"/>
  <c r="J33" i="29"/>
  <c r="AV82" i="1" s="1"/>
  <c r="AT82" i="1" s="1"/>
  <c r="J33" i="7"/>
  <c r="AV60" i="1" s="1"/>
  <c r="AT60" i="1" s="1"/>
  <c r="J33" i="28"/>
  <c r="AV81" i="1" s="1"/>
  <c r="AT81" i="1" s="1"/>
  <c r="J30" i="52"/>
  <c r="AG105" i="1" s="1"/>
  <c r="F33" i="53"/>
  <c r="AZ106" i="1" s="1"/>
  <c r="J33" i="13"/>
  <c r="AV66" i="1"/>
  <c r="AT66" i="1"/>
  <c r="J33" i="32"/>
  <c r="AV85" i="1" s="1"/>
  <c r="AT85" i="1" s="1"/>
  <c r="BD54" i="1"/>
  <c r="W33" i="1" s="1"/>
  <c r="J33" i="19"/>
  <c r="AV72" i="1" s="1"/>
  <c r="AT72" i="1" s="1"/>
  <c r="F33" i="43"/>
  <c r="AZ96" i="1"/>
  <c r="F33" i="35"/>
  <c r="AZ88" i="1"/>
  <c r="J33" i="27"/>
  <c r="AV80" i="1" s="1"/>
  <c r="AT80" i="1" s="1"/>
  <c r="F33" i="14"/>
  <c r="AZ67" i="1"/>
  <c r="J33" i="46"/>
  <c r="AV99" i="1" s="1"/>
  <c r="AT99" i="1" s="1"/>
  <c r="F33" i="15"/>
  <c r="AZ68" i="1"/>
  <c r="J33" i="50"/>
  <c r="AV103" i="1" s="1"/>
  <c r="AT103" i="1" s="1"/>
  <c r="F33" i="4"/>
  <c r="AZ57" i="1"/>
  <c r="F33" i="48"/>
  <c r="AZ101" i="1" s="1"/>
  <c r="J30" i="33"/>
  <c r="AG86" i="1" s="1"/>
  <c r="J33" i="39"/>
  <c r="AV92" i="1"/>
  <c r="AT92" i="1" s="1"/>
  <c r="AN92" i="1" s="1"/>
  <c r="J33" i="36"/>
  <c r="AV89" i="1" s="1"/>
  <c r="AT89" i="1" s="1"/>
  <c r="J33" i="14"/>
  <c r="AV67" i="1" s="1"/>
  <c r="AT67" i="1" s="1"/>
  <c r="F33" i="34"/>
  <c r="AZ87" i="1" s="1"/>
  <c r="F33" i="26"/>
  <c r="AZ79" i="1"/>
  <c r="F33" i="17"/>
  <c r="AZ70" i="1" s="1"/>
  <c r="J33" i="3"/>
  <c r="AV56" i="1"/>
  <c r="AT56" i="1" s="1"/>
  <c r="AN56" i="1" s="1"/>
  <c r="J33" i="47"/>
  <c r="AV100" i="1" s="1"/>
  <c r="AT100" i="1" s="1"/>
  <c r="AN100" i="1" s="1"/>
  <c r="J33" i="22"/>
  <c r="AV75" i="1" s="1"/>
  <c r="AT75" i="1" s="1"/>
  <c r="AN75" i="1" s="1"/>
  <c r="J30" i="53"/>
  <c r="AG106" i="1"/>
  <c r="J30" i="5"/>
  <c r="AG58" i="1" s="1"/>
  <c r="J33" i="8"/>
  <c r="AV61" i="1"/>
  <c r="AT61" i="1" s="1"/>
  <c r="J33" i="12"/>
  <c r="AV65" i="1" s="1"/>
  <c r="AT65" i="1" s="1"/>
  <c r="J33" i="9"/>
  <c r="AV62" i="1" s="1"/>
  <c r="AT62" i="1" s="1"/>
  <c r="AN62" i="1" s="1"/>
  <c r="F33" i="37"/>
  <c r="AZ90" i="1"/>
  <c r="J33" i="18"/>
  <c r="AV71" i="1" s="1"/>
  <c r="AT71" i="1" s="1"/>
  <c r="F33" i="29"/>
  <c r="AZ82" i="1" s="1"/>
  <c r="J33" i="45"/>
  <c r="AV98" i="1"/>
  <c r="AT98" i="1"/>
  <c r="F33" i="21"/>
  <c r="AZ74" i="1" s="1"/>
  <c r="F33" i="46"/>
  <c r="AZ99" i="1" s="1"/>
  <c r="F33" i="50"/>
  <c r="AZ103" i="1"/>
  <c r="J33" i="17"/>
  <c r="AV70" i="1"/>
  <c r="AT70" i="1"/>
  <c r="F33" i="41"/>
  <c r="AZ94" i="1" s="1"/>
  <c r="BC54" i="1"/>
  <c r="AY54" i="1"/>
  <c r="J30" i="15"/>
  <c r="AG68" i="1" s="1"/>
  <c r="J33" i="53"/>
  <c r="AV106" i="1"/>
  <c r="AT106" i="1" s="1"/>
  <c r="F33" i="39"/>
  <c r="AZ92" i="1"/>
  <c r="J33" i="4"/>
  <c r="AV57" i="1"/>
  <c r="AT57" i="1"/>
  <c r="AN57" i="1"/>
  <c r="BB54" i="1"/>
  <c r="AX54" i="1"/>
  <c r="J33" i="34"/>
  <c r="AV87" i="1" s="1"/>
  <c r="AT87" i="1" s="1"/>
  <c r="F33" i="40"/>
  <c r="AZ93" i="1" s="1"/>
  <c r="F33" i="22"/>
  <c r="AZ75" i="1"/>
  <c r="F33" i="18"/>
  <c r="AZ71" i="1" s="1"/>
  <c r="F33" i="20"/>
  <c r="AZ73" i="1" s="1"/>
  <c r="F33" i="7"/>
  <c r="AZ60" i="1"/>
  <c r="J33" i="30"/>
  <c r="AV83" i="1" s="1"/>
  <c r="AT83" i="1" s="1"/>
  <c r="J33" i="42"/>
  <c r="AV95" i="1" s="1"/>
  <c r="AT95" i="1" s="1"/>
  <c r="BA54" i="1"/>
  <c r="AW54" i="1" s="1"/>
  <c r="AK30" i="1" s="1"/>
  <c r="J30" i="42"/>
  <c r="AG95" i="1"/>
  <c r="J33" i="43"/>
  <c r="AV96" i="1" s="1"/>
  <c r="AT96" i="1" s="1"/>
  <c r="AN96" i="1" s="1"/>
  <c r="AN76" i="1" l="1"/>
  <c r="J59" i="51"/>
  <c r="J30" i="51"/>
  <c r="AG104" i="1" s="1"/>
  <c r="AN104" i="1" s="1"/>
  <c r="BK91" i="30"/>
  <c r="J91" i="30"/>
  <c r="J59" i="33"/>
  <c r="J59" i="6"/>
  <c r="J59" i="50"/>
  <c r="J59" i="13"/>
  <c r="J59" i="14"/>
  <c r="J59" i="11"/>
  <c r="J59" i="16"/>
  <c r="J59" i="12"/>
  <c r="J59" i="41"/>
  <c r="J59" i="7"/>
  <c r="J59" i="15"/>
  <c r="AN106" i="1"/>
  <c r="AN105" i="1"/>
  <c r="J39" i="53"/>
  <c r="J39" i="52"/>
  <c r="J39" i="51"/>
  <c r="J39" i="50"/>
  <c r="AN99" i="1"/>
  <c r="J39" i="47"/>
  <c r="J39" i="46"/>
  <c r="AN97" i="1"/>
  <c r="J39" i="44"/>
  <c r="AN95" i="1"/>
  <c r="J39" i="43"/>
  <c r="J39" i="42"/>
  <c r="J39" i="41"/>
  <c r="J39" i="40"/>
  <c r="AN91" i="1"/>
  <c r="J39" i="39"/>
  <c r="J39" i="38"/>
  <c r="J39" i="33"/>
  <c r="AN84" i="1"/>
  <c r="J59" i="30"/>
  <c r="J39" i="31"/>
  <c r="AN81" i="1"/>
  <c r="AN80" i="1"/>
  <c r="J39" i="28"/>
  <c r="J39" i="27"/>
  <c r="J39" i="26"/>
  <c r="J39" i="25"/>
  <c r="J39" i="24"/>
  <c r="J39" i="23"/>
  <c r="AN74" i="1"/>
  <c r="J39" i="22"/>
  <c r="J39" i="21"/>
  <c r="J39" i="20"/>
  <c r="AN71" i="1"/>
  <c r="J39" i="18"/>
  <c r="J39" i="16"/>
  <c r="J39" i="15"/>
  <c r="J39" i="14"/>
  <c r="J39" i="13"/>
  <c r="J39" i="12"/>
  <c r="AN63" i="1"/>
  <c r="J39" i="11"/>
  <c r="J39" i="10"/>
  <c r="J39" i="9"/>
  <c r="J39" i="7"/>
  <c r="AN58" i="1"/>
  <c r="J39" i="6"/>
  <c r="J39" i="5"/>
  <c r="J39" i="4"/>
  <c r="J39" i="3"/>
  <c r="J39" i="2"/>
  <c r="AN60" i="1"/>
  <c r="AN67" i="1"/>
  <c r="AN68" i="1"/>
  <c r="AN59" i="1"/>
  <c r="AN94" i="1"/>
  <c r="AN86" i="1"/>
  <c r="AN66" i="1"/>
  <c r="J30" i="30"/>
  <c r="AG83" i="1" s="1"/>
  <c r="AN83" i="1" s="1"/>
  <c r="J30" i="49"/>
  <c r="AG102" i="1" s="1"/>
  <c r="J30" i="37"/>
  <c r="AG90" i="1"/>
  <c r="J30" i="29"/>
  <c r="AG82" i="1" s="1"/>
  <c r="J30" i="54"/>
  <c r="AG107" i="1"/>
  <c r="J30" i="36"/>
  <c r="AG89" i="1" s="1"/>
  <c r="J30" i="8"/>
  <c r="AG61" i="1" s="1"/>
  <c r="AU54" i="1"/>
  <c r="J30" i="48"/>
  <c r="AG101" i="1"/>
  <c r="J30" i="17"/>
  <c r="AG70" i="1" s="1"/>
  <c r="J30" i="19"/>
  <c r="AG72" i="1" s="1"/>
  <c r="W30" i="1"/>
  <c r="J30" i="45"/>
  <c r="AG98" i="1" s="1"/>
  <c r="W31" i="1"/>
  <c r="J30" i="32"/>
  <c r="AG85" i="1" s="1"/>
  <c r="W32" i="1"/>
  <c r="AZ54" i="1"/>
  <c r="W29" i="1" s="1"/>
  <c r="J30" i="35"/>
  <c r="AG88" i="1"/>
  <c r="J30" i="34"/>
  <c r="AG87" i="1"/>
  <c r="J39" i="30" l="1"/>
  <c r="J39" i="8"/>
  <c r="J39" i="29"/>
  <c r="J39" i="49"/>
  <c r="J39" i="19"/>
  <c r="J39" i="32"/>
  <c r="J39" i="37"/>
  <c r="J39" i="17"/>
  <c r="J39" i="34"/>
  <c r="J39" i="35"/>
  <c r="J39" i="48"/>
  <c r="J39" i="36"/>
  <c r="J39" i="54"/>
  <c r="J39" i="45"/>
  <c r="AN88" i="1"/>
  <c r="AN101" i="1"/>
  <c r="AN98" i="1"/>
  <c r="AN107" i="1"/>
  <c r="AN70" i="1"/>
  <c r="AN87" i="1"/>
  <c r="AN89" i="1"/>
  <c r="AN85" i="1"/>
  <c r="AN102" i="1"/>
  <c r="AN61" i="1"/>
  <c r="AN90" i="1"/>
  <c r="AN72" i="1"/>
  <c r="AN82" i="1"/>
  <c r="AV54" i="1"/>
  <c r="AK29" i="1"/>
  <c r="AG54" i="1"/>
  <c r="AK26" i="1" l="1"/>
  <c r="AT54" i="1"/>
  <c r="AN54" i="1" l="1"/>
  <c r="AK35" i="1"/>
</calcChain>
</file>

<file path=xl/sharedStrings.xml><?xml version="1.0" encoding="utf-8"?>
<sst xmlns="http://schemas.openxmlformats.org/spreadsheetml/2006/main" count="79886" uniqueCount="4892">
  <si>
    <t>Export Komplet</t>
  </si>
  <si>
    <t>VZ</t>
  </si>
  <si>
    <t>2.0</t>
  </si>
  <si>
    <t>ZAMOK</t>
  </si>
  <si>
    <t>False</t>
  </si>
  <si>
    <t>{1045a601-b89c-4551-94b7-918ac9a74fab}</t>
  </si>
  <si>
    <t>0,01</t>
  </si>
  <si>
    <t>21</t>
  </si>
  <si>
    <t>12</t>
  </si>
  <si>
    <t>REKAPITULACE STAVBY</t>
  </si>
  <si>
    <t>v ---  níže se nacházejí doplnkové a pomocné údaje k sestavám  --- v</t>
  </si>
  <si>
    <t>Návod na vyplnění</t>
  </si>
  <si>
    <t>0,001</t>
  </si>
  <si>
    <t>Kód:</t>
  </si>
  <si>
    <t>64023XXX</t>
  </si>
  <si>
    <t>Měnit lze pouze buňky se žlutým podbarvením!_x000D_
_x000D_
1) v Rekapitulaci stavby vyplňte údaje o Uchazeči (přenesou se do ostatních sestav i v jiných listech)_x000D_
_x000D_
2) na vybraných listech vyplňte v sestavě Soupis prací ceny u položek</t>
  </si>
  <si>
    <t>Stavba:</t>
  </si>
  <si>
    <t>Oprava trati v úseku Tanvald - Kořenov</t>
  </si>
  <si>
    <t>KSO:</t>
  </si>
  <si>
    <t/>
  </si>
  <si>
    <t>CC-CZ:</t>
  </si>
  <si>
    <t>Místo:</t>
  </si>
  <si>
    <t xml:space="preserve"> </t>
  </si>
  <si>
    <t>Datum:</t>
  </si>
  <si>
    <t>14. 6. 2023</t>
  </si>
  <si>
    <t>Zadavatel:</t>
  </si>
  <si>
    <t>IČ:</t>
  </si>
  <si>
    <t>DIČ:</t>
  </si>
  <si>
    <t>Uchazeč:</t>
  </si>
  <si>
    <t>Vyplň údaj</t>
  </si>
  <si>
    <t>Projektant:</t>
  </si>
  <si>
    <t>True</t>
  </si>
  <si>
    <t>Zpracovatel:</t>
  </si>
  <si>
    <t>Poznámka:</t>
  </si>
  <si>
    <t>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webu podminky.urs.cz.</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</si>
  <si>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</si>
  <si>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</si>
  <si>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</si>
  <si>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</si>
  <si>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</si>
  <si>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</si>
  <si>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</si>
  <si>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</si>
  <si>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</si>
  <si>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</si>
  <si>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</si>
  <si>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</si>
  <si>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</si>
  <si>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</si>
  <si>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</si>
  <si>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</si>
  <si>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</si>
  <si>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</si>
  <si>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</si>
  <si>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</si>
  <si>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</si>
  <si>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</si>
  <si>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</si>
  <si>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</si>
  <si>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</si>
  <si>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</si>
  <si>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</si>
  <si>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</si>
  <si>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</si>
  <si>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</si>
  <si>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</si>
  <si>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</si>
  <si>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</si>
  <si>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</si>
  <si>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</si>
  <si>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</si>
  <si>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</si>
  <si>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</si>
  <si>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t>
  </si>
  <si>
    <t>PS 00-21-01</t>
  </si>
  <si>
    <t>Přeložky kabelů</t>
  </si>
  <si>
    <t>STA</t>
  </si>
  <si>
    <t>1</t>
  </si>
  <si>
    <t>{ff516158-4888-4ead-9b09-e64cc4d60993}</t>
  </si>
  <si>
    <t>2</t>
  </si>
  <si>
    <t>PS 02-10-01</t>
  </si>
  <si>
    <t>Dopravna Desná, SZZ</t>
  </si>
  <si>
    <t>{87729dd1-a377-4b90-9a8a-d7fda578f650}</t>
  </si>
  <si>
    <t>PS 02-27-01</t>
  </si>
  <si>
    <t>Dopravna  Desná, napájení zab. zař.</t>
  </si>
  <si>
    <t>{09d27414-d3ab-473b-ac49-625376c911e4}</t>
  </si>
  <si>
    <t>PS 02-27-02</t>
  </si>
  <si>
    <t>Dopravna Desná, informační systém pro cestující</t>
  </si>
  <si>
    <t>{720a130d-cae2-4997-b2c4-8c0d19a56a0d}</t>
  </si>
  <si>
    <t>PS 02-37-01</t>
  </si>
  <si>
    <t>Dopravna  Desná, napájení sil. Rozvodů</t>
  </si>
  <si>
    <t>{cc12d14d-f633-4db4-8f19-d8f7d772e561}</t>
  </si>
  <si>
    <t>SO 00-10-01</t>
  </si>
  <si>
    <t>Výstroj trati</t>
  </si>
  <si>
    <t>{d5ae0c9d-8424-4763-849d-773478b7edf7}</t>
  </si>
  <si>
    <t>SO 01-10-01</t>
  </si>
  <si>
    <t>Tanvald (mimo) - Desná (mimo), železniční svršek</t>
  </si>
  <si>
    <t>{3915a858-36d7-451b-9a5b-9a30dda99758}</t>
  </si>
  <si>
    <t>SO 01-11-01</t>
  </si>
  <si>
    <t>Tanvald (mimo) - Desná (mimo), železniční spodek</t>
  </si>
  <si>
    <t>{55c6854a-d207-4ca3-9197-853502dcc7a0}</t>
  </si>
  <si>
    <t>SO 01-13-01</t>
  </si>
  <si>
    <t>Přejezd P5545 v ev. km 27,642</t>
  </si>
  <si>
    <t>{7181a854-039e-4f37-94d6-763da12792fb}</t>
  </si>
  <si>
    <t>SO 01-13-02</t>
  </si>
  <si>
    <t>Přejezd P5546 v ev. km 27,985</t>
  </si>
  <si>
    <t>{1117b7e5-d982-4f36-a291-d72d7dc864a1}</t>
  </si>
  <si>
    <t>SO 01-13-03</t>
  </si>
  <si>
    <t>Přejezd P5547 v ev. km 28,651</t>
  </si>
  <si>
    <t>{231b7a35-7801-4911-81e0-c811d1418300}</t>
  </si>
  <si>
    <t>SO 01-14-01</t>
  </si>
  <si>
    <t>Most v ev. km 28,253</t>
  </si>
  <si>
    <t>{8ae66dee-851d-4e72-a0c4-619f6513e9ce}</t>
  </si>
  <si>
    <t>SO 01-14-02</t>
  </si>
  <si>
    <t>Zeď v km 28,285 - 28,345</t>
  </si>
  <si>
    <t>{b14eaef6-4105-4087-ba86-467924b9f771}</t>
  </si>
  <si>
    <t>SO 01-14-03</t>
  </si>
  <si>
    <t>Zeď v km 28,586 - 28,643</t>
  </si>
  <si>
    <t>{c99ef33a-9f28-4cd5-b077-88408f3326f4}</t>
  </si>
  <si>
    <t>SO 01-14-04</t>
  </si>
  <si>
    <t>Propustek v ev. km 28,631</t>
  </si>
  <si>
    <t>{56359e3d-f16a-4547-b872-959d638a5b86}</t>
  </si>
  <si>
    <t>SO 01-17-01</t>
  </si>
  <si>
    <t>Tunel Žďárský km 27,776 - 27,843</t>
  </si>
  <si>
    <t>{67f835dd-2d0a-4694-a24e-e01b665dd877}</t>
  </si>
  <si>
    <t>SO 02-10-01</t>
  </si>
  <si>
    <t>Dopravna Desná, železniční svršek</t>
  </si>
  <si>
    <t>{b9afc75e-3bcd-4ad7-a1ef-13dabc22300c}</t>
  </si>
  <si>
    <t>SO 02-11-01</t>
  </si>
  <si>
    <t>Dopravna Desná, železniční spodek</t>
  </si>
  <si>
    <t>{3712d65f-089c-4ab5-ba97-7b952f01a80e}</t>
  </si>
  <si>
    <t>SO 02-12-01</t>
  </si>
  <si>
    <t>Dopravna Desná, nástupiště</t>
  </si>
  <si>
    <t>{0c62307c-516a-412d-9945-53bb21d74987}</t>
  </si>
  <si>
    <t>SO 02-24-01</t>
  </si>
  <si>
    <t>Dopravna Desná, orientační systém</t>
  </si>
  <si>
    <t>{bc4ccd61-2ad4-4796-81fd-6f9f638252dc}</t>
  </si>
  <si>
    <t>SO 02-34-01</t>
  </si>
  <si>
    <t>Dopravna Desná, EOV</t>
  </si>
  <si>
    <t>{2572cbba-6966-4e55-835f-6ad019bec347}</t>
  </si>
  <si>
    <t>SO 02-36-01</t>
  </si>
  <si>
    <t>Dopravna Desná, přípojka NN - ČEZ</t>
  </si>
  <si>
    <t>{5d2f82c7-e4df-411c-8697-7837c281e039}</t>
  </si>
  <si>
    <t>SO 02-36-02</t>
  </si>
  <si>
    <t>Dopravna Desná, osvětlení</t>
  </si>
  <si>
    <t>{ec5db972-786c-464a-b6eb-473e649e0b76}</t>
  </si>
  <si>
    <t>SO 02-36-03</t>
  </si>
  <si>
    <t>Dopravna Desná, přípojka zab. zař.</t>
  </si>
  <si>
    <t>{c98b8d7c-8d7b-4fa4-aef1-7860715924c0}</t>
  </si>
  <si>
    <t>SO 03-10-01</t>
  </si>
  <si>
    <t>Desná (mimo) - Dolní Polubný (mimo), železniční svršek</t>
  </si>
  <si>
    <t>{2431ea6e-94aa-482b-80de-7b8a49a001b1}</t>
  </si>
  <si>
    <t>SO 03-11-01</t>
  </si>
  <si>
    <t>Desná (mimo) - Dolní Polubný (mimo), železniční spodek</t>
  </si>
  <si>
    <t>{92054cbb-9aaf-49d1-9608-a9ef831e15be}</t>
  </si>
  <si>
    <t>SO 03-13-01</t>
  </si>
  <si>
    <t>Přejezd P5548 v ev. km 29,107</t>
  </si>
  <si>
    <t>{3755a440-fcc8-4d57-8bec-2b79e0b9a41a}</t>
  </si>
  <si>
    <t>SO 03-14-01</t>
  </si>
  <si>
    <t>Propustek v ev. km 29,085</t>
  </si>
  <si>
    <t>{a5036abc-e79e-4cf2-a115-94a08c9dc30a}</t>
  </si>
  <si>
    <t>SO 03-14-02</t>
  </si>
  <si>
    <t>Most v ev. km 29,281</t>
  </si>
  <si>
    <t>{552b5be1-38d5-49bc-a00f-71fd47186c93}</t>
  </si>
  <si>
    <t>SO 03-17-01</t>
  </si>
  <si>
    <t>Tunel Desenský km 29,438 - 29,690</t>
  </si>
  <si>
    <t>{7c6e66ac-454b-46ab-a49a-bebcf6171354}</t>
  </si>
  <si>
    <t>SO 03-17-02</t>
  </si>
  <si>
    <t>Tunel Dolnopolubenský km 30,375 - 30,542</t>
  </si>
  <si>
    <t>{b2265337-f4c2-4aac-9d8a-6e474477bcbc}</t>
  </si>
  <si>
    <t>SO 03-36-01</t>
  </si>
  <si>
    <t>Zast. Desná - Riedlova vila, přípojka NN - ČEZ</t>
  </si>
  <si>
    <t>{cd66a8ae-c323-4a3e-a3be-e2b705aaddb7}</t>
  </si>
  <si>
    <t>SO 03-36-02</t>
  </si>
  <si>
    <t>Zast. Desná - Riedlova vila, osvětlení</t>
  </si>
  <si>
    <t>{9e50dfea-11b7-492c-b4cb-6c2b769b9460}</t>
  </si>
  <si>
    <t>SO 04-10-01</t>
  </si>
  <si>
    <t>Dolní Polubný (mimo) - Kořenov (mimo), železniční svršek</t>
  </si>
  <si>
    <t>{da8a8bd7-0fa9-4fd3-9fa6-6d0dee2c4b60}</t>
  </si>
  <si>
    <t>SO 04-11-01</t>
  </si>
  <si>
    <t>Dolní Polubný (mimo) - Kořenov (mimo), železniční spodek</t>
  </si>
  <si>
    <t>{3cb7ac97-f65a-42e7-b8b1-0824c3da875f}</t>
  </si>
  <si>
    <t>SO 04-12-01</t>
  </si>
  <si>
    <t>Zast. Kořenov zastávka, nástupiště</t>
  </si>
  <si>
    <t>{c00b9852-ffb9-4498-8d85-c25b827a26e6}</t>
  </si>
  <si>
    <t>SO 04-13-01</t>
  </si>
  <si>
    <t>Přejezd P5550 v ev. km 31,049</t>
  </si>
  <si>
    <t>{d0a5fea8-62af-48c7-9fd4-a4441ac834a3}</t>
  </si>
  <si>
    <t>SO 04-13-02</t>
  </si>
  <si>
    <t>Přejezd P5551 v ev. km 34,067</t>
  </si>
  <si>
    <t>{984abdf0-27de-475b-837b-556a0e7839c7}</t>
  </si>
  <si>
    <t>SO 04-14-01</t>
  </si>
  <si>
    <t>Most v ev. km 30,922</t>
  </si>
  <si>
    <t>{966d8c65-dac5-4047-af5e-3fee09d222c8}</t>
  </si>
  <si>
    <t>SO 04-14-02</t>
  </si>
  <si>
    <t>Propustek v ev. km 31,076</t>
  </si>
  <si>
    <t>{dc7a3b85-1460-4aef-bb6e-d2839ae811a7}</t>
  </si>
  <si>
    <t>SO 04-14-03</t>
  </si>
  <si>
    <t>Most v ev. km 31,694</t>
  </si>
  <si>
    <t>{a5e430ad-aace-4f27-a684-8235dd6fd2a3}</t>
  </si>
  <si>
    <t>SO 04-14-04</t>
  </si>
  <si>
    <t>Most v ev. km 31,860</t>
  </si>
  <si>
    <t>{1684d3dc-1975-4ab1-b298-3e12cc4ad3e4}</t>
  </si>
  <si>
    <t>SO 04-14-05</t>
  </si>
  <si>
    <t>Most v ev. km 32,360</t>
  </si>
  <si>
    <t>{79efb98d-010f-41c8-b665-fcc65cdf6bb0}</t>
  </si>
  <si>
    <t>SO 04-14-06</t>
  </si>
  <si>
    <t>Zeď v km 32,543 - 32,689</t>
  </si>
  <si>
    <t>{65b0baf4-8bff-46d3-a9af-3ed0afc887d7}</t>
  </si>
  <si>
    <t>SO 04-14-07</t>
  </si>
  <si>
    <t>Zeď v km 33,631 - 33,704</t>
  </si>
  <si>
    <t>{bbb16977-016a-46f2-bdd5-ab0ba8b24b26}</t>
  </si>
  <si>
    <t>SO 04-14-08</t>
  </si>
  <si>
    <t>Propustek v ev. km 33,967</t>
  </si>
  <si>
    <t>{91b300f1-f62b-4e94-8876-f5c3d5ded4d6}</t>
  </si>
  <si>
    <t>SO 04-14-09</t>
  </si>
  <si>
    <t>Propustek v ev. km 34,054</t>
  </si>
  <si>
    <t>{eab8682d-2ef6-4ac9-9453-000b7e6f383e}</t>
  </si>
  <si>
    <t>SO 04-17-01</t>
  </si>
  <si>
    <t>Tunel Polubenský km 32,691 - 33,631</t>
  </si>
  <si>
    <t>{c4d42ab5-812d-466b-bd8e-c4b6109fa40d}</t>
  </si>
  <si>
    <t>SO 04-36-01</t>
  </si>
  <si>
    <t>Zast. Desná - Pustinská, přípojka NN - ČEZ</t>
  </si>
  <si>
    <t>{910477f1-19dd-4f08-85ba-8233d1b0a6d3}</t>
  </si>
  <si>
    <t>SO 04-36-02</t>
  </si>
  <si>
    <t>Zast. Desná - Pustinská, osvětlení</t>
  </si>
  <si>
    <t>{b580ca70-84f3-4259-92a2-d59f6be3dc11}</t>
  </si>
  <si>
    <t>SO 04-36-04</t>
  </si>
  <si>
    <t>Zast. Kořenov zastávka, přípojka NN - ČEZ</t>
  </si>
  <si>
    <t>{9e01b7cc-9d47-4d00-8b3c-e1806667d2fd}</t>
  </si>
  <si>
    <t>SO 04-36-05</t>
  </si>
  <si>
    <t>Zast. Kořenov zastávka, osvětlení</t>
  </si>
  <si>
    <t>{1801f946-643b-4199-b076-b415e7ae963b}</t>
  </si>
  <si>
    <t>SO 98-98</t>
  </si>
  <si>
    <t>VON</t>
  </si>
  <si>
    <t>{fddd7d28-0e11-43fd-89dd-17908cce36c7}</t>
  </si>
  <si>
    <t>KRYCÍ LIST SOUPISU PRACÍ</t>
  </si>
  <si>
    <t>Objekt:</t>
  </si>
  <si>
    <t>PS 00-21-01 - Přeložky kabelů</t>
  </si>
  <si>
    <t>REKAPITULACE ČLENĚNÍ SOUPISU PRACÍ</t>
  </si>
  <si>
    <t>Kód dílu - Popis</t>
  </si>
  <si>
    <t>Cena celkem [CZK]</t>
  </si>
  <si>
    <t>-1</t>
  </si>
  <si>
    <t>5 - Komunikace</t>
  </si>
  <si>
    <t>7 - Přidružená stavební výroba</t>
  </si>
  <si>
    <t>SOUPIS PRACÍ</t>
  </si>
  <si>
    <t>PČ</t>
  </si>
  <si>
    <t>MJ</t>
  </si>
  <si>
    <t>Množství</t>
  </si>
  <si>
    <t>J.cena [CZK]</t>
  </si>
  <si>
    <t>Cenová soustava</t>
  </si>
  <si>
    <t>J. Nh [h]</t>
  </si>
  <si>
    <t>Nh celkem [h]</t>
  </si>
  <si>
    <t>J. hmotnost [t]</t>
  </si>
  <si>
    <t>Hmotnost celkem [t]</t>
  </si>
  <si>
    <t>J. suť [t]</t>
  </si>
  <si>
    <t>Suť Celkem [t]</t>
  </si>
  <si>
    <t>Náklady soupisu celkem</t>
  </si>
  <si>
    <t>5</t>
  </si>
  <si>
    <t>Komunikace</t>
  </si>
  <si>
    <t>ROZPOCET</t>
  </si>
  <si>
    <t>K</t>
  </si>
  <si>
    <t>5915005030</t>
  </si>
  <si>
    <t>Hloubení rýh nebo jam ručně na železničním spodku třídy těžitelnosti I skupiny 3</t>
  </si>
  <si>
    <t>M3</t>
  </si>
  <si>
    <t>Sborník UOŽI 01 2023</t>
  </si>
  <si>
    <t>4</t>
  </si>
  <si>
    <t>PP</t>
  </si>
  <si>
    <t>Hloubení rýh nebo jam ručně na železničním spodku třídy těžitelnosti I skupiny 3. Poznámka: 1. V cenách jsou započteny náklady na hloubení a uložení výzisku na terén nebo naložení na dopravní prostředek a uložení na úložišti.</t>
  </si>
  <si>
    <t>P</t>
  </si>
  <si>
    <t>Poznámka k položce:_x000D_
Hloubení rýh nebo jam na železničním spodku III. třídy. Poznámka: 1. V cenách jsou započteny náklady na hloubení a uložení výzisku na terén nebo naložení na dopravní prostředek a uložení na úložišti.  2. Zásyp kabelové trasy bude součástí prací na železničním spodku a svršku_x000D_
Technická specifikace položky odpovídá příslušné cenové soustavě.</t>
  </si>
  <si>
    <t>7</t>
  </si>
  <si>
    <t>Přidružená stavební výroba</t>
  </si>
  <si>
    <t>M</t>
  </si>
  <si>
    <t>R7491201093</t>
  </si>
  <si>
    <t>Elektroinstalační materiál Elektroinstalační lišty a kabelové žlaby Zemní kanál 130x140 tělo+  víko 2m</t>
  </si>
  <si>
    <t>KUS</t>
  </si>
  <si>
    <t>8</t>
  </si>
  <si>
    <t>Poznámka k položce:_x000D_
Elektroinstalační materiál Elektroinstalační lišty a kabelové žlaby Zemní kanál 130x140  tělo+ víko 2m_x000D_
Technická specifikace položky odpovídá příslušné cenové soustavě.</t>
  </si>
  <si>
    <t>3</t>
  </si>
  <si>
    <t>R7491201097</t>
  </si>
  <si>
    <t>Elektroinstalační materiál Elektroinstalační lišty a kabelové žlaby Spojka zemního kanálu</t>
  </si>
  <si>
    <t>6</t>
  </si>
  <si>
    <t>Poznámka k položce:_x000D_
Elektroinstalační materiál Elektroinstalační lišty a kabelové žlaby Spojka zemního kanálu_x000D_
Technická specifikace položky odpovídá příslušné cenové soustavě.</t>
  </si>
  <si>
    <t>7593505200</t>
  </si>
  <si>
    <t>Uložení HDPE trubky pro optický kabel do kabelového žlabu</t>
  </si>
  <si>
    <t>Poznámka k položce:_x000D_
Uložení HDPE trubky pro optický kabel do kabelového žlabu - přechodná poloha + konečná poloha_x000D_
Technická specifikace položky odpovídá příslušné cenové soustavě.</t>
  </si>
  <si>
    <t>7593500165</t>
  </si>
  <si>
    <t>Trasy kabelového vedení Kabelové žlaby (200x126) T kus plast</t>
  </si>
  <si>
    <t>10</t>
  </si>
  <si>
    <t>Poznámka k položce:_x000D_
Trasy kabelového vedení Kabelové žlaby (200x126) T kus plast_x000D_
Technická specifikace položky odpovídá příslušné cenové soustavě.</t>
  </si>
  <si>
    <t>7593501173</t>
  </si>
  <si>
    <t>Trasy kabelového vedení Chránička dělená KKHR 40 trubka půlená opravná HDPE 2m</t>
  </si>
  <si>
    <t>Poznámka k položce:_x000D_
Trasy kabelového vedení Chránička dělená KKHR 40 trubka půlená opravná HDPE 2m_x000D_
Technická specifikace položky odpovídá příslušné cenové soustavě.</t>
  </si>
  <si>
    <t>7593501174</t>
  </si>
  <si>
    <t>Trasy kabelového vedení Chránička dělená KKHRM 40 zámek (na trubku nutné objednat 2ks)</t>
  </si>
  <si>
    <t>14</t>
  </si>
  <si>
    <t>Poznámka k položce:_x000D_
Trasy kabelového vedení Chránička dělená KKHRM 40 zámek (na trubku nutné objednat 2ks)_x000D_
Technická specifikace položky odpovídá příslušné cenové soustavě.</t>
  </si>
  <si>
    <t>7593501195</t>
  </si>
  <si>
    <t>Trasy kabelového vedení Spojky šroubovací pro chráničky optického kabelu HDPE 5050 průměr 40 mm</t>
  </si>
  <si>
    <t>16</t>
  </si>
  <si>
    <t>Poznámka k položce:_x000D_
Trasy kabelového vedení Spojky šroubovací pro chráničky optického kabelu HDPE 5050 průměr 40 mm_x000D_
Technická specifikace položky odpovídá příslušné cenové soustavě.</t>
  </si>
  <si>
    <t>9</t>
  </si>
  <si>
    <t>R7593505200</t>
  </si>
  <si>
    <t>Montáž dělené KKHR 40</t>
  </si>
  <si>
    <t>18</t>
  </si>
  <si>
    <t>Poznámka k položce:_x000D_
Technická specifikace položky odpovídá příslušné cenové soustavě.</t>
  </si>
  <si>
    <t>7598035105</t>
  </si>
  <si>
    <t>Měření OTDR (reflektometrická metoda) pro tři vlnové délky obousměrné</t>
  </si>
  <si>
    <t>VLÁKNO</t>
  </si>
  <si>
    <t>20</t>
  </si>
  <si>
    <t>Poznámka k položce:_x000D_
Měření OTDR pro dvě vlnové délky obousměrné, na začátku a na konci stavby_x000D_
Technická specifikace položky odpovídá příslušné cenové soustavě.</t>
  </si>
  <si>
    <t>11</t>
  </si>
  <si>
    <t>7598035125</t>
  </si>
  <si>
    <t>Měření TM (přímá metoda) pro tři vlnové délky obousměrné</t>
  </si>
  <si>
    <t>22</t>
  </si>
  <si>
    <t>Poznámka k položce:_x000D_
Měření PM obousměrné pro dvě vlnové délky, na začátku a na konci stavby_x000D_
Technická specifikace položky odpovídá příslušné cenové soustavě.</t>
  </si>
  <si>
    <t>R7598025340</t>
  </si>
  <si>
    <t>Měření dálkových kabelů měření v obou směrech za provozu 10 čtyřek</t>
  </si>
  <si>
    <t>ÚSEK</t>
  </si>
  <si>
    <t>24</t>
  </si>
  <si>
    <t>Poznámka k položce:_x000D_
Měření dálkových kabelů v obou směrech za provozu 10 čtyřek_x000D_
Technická specifikace položky odpovídá příslušné cenové soustavě.</t>
  </si>
  <si>
    <t>13</t>
  </si>
  <si>
    <t>7598095700</t>
  </si>
  <si>
    <t>Dozor pracovníků provozovatele při práci na živém zařízení</t>
  </si>
  <si>
    <t>HOD</t>
  </si>
  <si>
    <t>26</t>
  </si>
  <si>
    <t>Poznámka k položce:_x000D_
Dozor pracovníků provozovatele při práci na provozovaném zařízení - kabelová vedení_x000D_
Technická specifikace položky odpovídá příslušné cenové soustavě.</t>
  </si>
  <si>
    <t>R7593333990</t>
  </si>
  <si>
    <t>Hodinová zúčtovací sazba - manipulace s provozovanou kabelovou trasou</t>
  </si>
  <si>
    <t>28</t>
  </si>
  <si>
    <t>Poznámka k položce:_x000D_
Hodinová zúčtovací sazba - manipulace s provozovanou kabelovou trasou_x000D_
Technická specifikace položky odpovídá příslušné cenové soustavě.</t>
  </si>
  <si>
    <t>15</t>
  </si>
  <si>
    <t>7593500600</t>
  </si>
  <si>
    <t>Trasy kabelového vedení Kabelové krycí desky a pásy Fólie výstražná modrá š. 34cm (HM0673909991034)</t>
  </si>
  <si>
    <t>30</t>
  </si>
  <si>
    <t>Poznámka k položce:_x000D_
Trasy kabelového vedení Kabelové krycí desky a pásy Fólie výstražná modrá š. 34 cm_x000D_
Technická specifikace položky odpovídá příslušné cenové soustavě.</t>
  </si>
  <si>
    <t>7593505150</t>
  </si>
  <si>
    <t>Pokládka výstražné fólie do výkopu</t>
  </si>
  <si>
    <t>32</t>
  </si>
  <si>
    <t>Poznámka k položce:_x000D_
Pokládka výstražné fólie do výkopu_x000D_
Technická specifikace položky odpovídá příslušné cenové soustavě.</t>
  </si>
  <si>
    <t>17</t>
  </si>
  <si>
    <t>R7593505270</t>
  </si>
  <si>
    <t>Montáž kabelového označníku Ball Marker včetně dodávky</t>
  </si>
  <si>
    <t>34</t>
  </si>
  <si>
    <t>Poznámka k položce:_x000D_
Montáž kabelového označníku Ball Marker - upevnění kabelového označníku na plášť kabelu upevňovacími prvky_x000D_
Technická specifikace položky odpovídá příslušné cenové soustavě.</t>
  </si>
  <si>
    <t>7593500960</t>
  </si>
  <si>
    <t>Trasy kabelového vedení Ohebná dvouplášťová korugovaná chránička 125/105 smotek</t>
  </si>
  <si>
    <t>36</t>
  </si>
  <si>
    <t>Poznámka k položce:_x000D_
Trasy kabelového vedení Ohebná dvouplášťová korugovaná chránička 125/105 smotek_x000D_
Technická specifikace položky odpovídá příslušné cenové soustavě.</t>
  </si>
  <si>
    <t>19</t>
  </si>
  <si>
    <t>7590717034</t>
  </si>
  <si>
    <t>Demontáž světelného návěstidla jednostranného stožárového se 3 svítilnami</t>
  </si>
  <si>
    <t>38</t>
  </si>
  <si>
    <t>Demontáž světelného návěstidla jednostranného stožárového se 3 svítilnami - bez bourání (demontáže) základu</t>
  </si>
  <si>
    <t>Poznámka k položce:_x000D_
Demontáž světelného návěstidla jednostranného stožárového se 3 svítilnami - bez bourání (demontáže) základu_x000D_
Technická specifikace položky odpovídá příslušné cenové soustavě.</t>
  </si>
  <si>
    <t>7590717032</t>
  </si>
  <si>
    <t>Demontáž světelného návěstidla jednostranného stožárového se 2 svítilnami</t>
  </si>
  <si>
    <t>40</t>
  </si>
  <si>
    <t>Demontáž světelného návěstidla jednostranného stožárového se 2 svítilnami - bez bourání (demontáže) základu</t>
  </si>
  <si>
    <t>Poznámka k položce:_x000D_
Demontáž světelného návěstidla jednostranného stožárového se 2 svítilnami - bez bourání (demontáže) základu_x000D_
Technická specifikace položky odpovídá příslušné cenové soustavě.</t>
  </si>
  <si>
    <t>7592007050</t>
  </si>
  <si>
    <t>Demontáž počítacího bodu (senzoru) RSR 180</t>
  </si>
  <si>
    <t>kus</t>
  </si>
  <si>
    <t>42</t>
  </si>
  <si>
    <t>Poznámka k položce:_x000D_
Demontáž počítacího bodu (senzoru) RSR 180_x000D_
Technická specifikace položky odpovídá příslušné cenové soustavě.</t>
  </si>
  <si>
    <t>R7592005052</t>
  </si>
  <si>
    <t>Montáž počítacího bodu (senzoru) RSR 180</t>
  </si>
  <si>
    <t>44</t>
  </si>
  <si>
    <t>Poznámka k položce:_x000D_
Montáž počítacího bodu (senzoru) RSR 180  - uložení a připevnění na určené místo, seřízení polohy, přezkoušen_x000D_
Technická specifikace položky odpovídá příslušné cenové soustavě.</t>
  </si>
  <si>
    <t>23</t>
  </si>
  <si>
    <t>7590715032</t>
  </si>
  <si>
    <t>Montáž světelného návěstidla jednostranného stožárového se 2 svítilnami</t>
  </si>
  <si>
    <t>46</t>
  </si>
  <si>
    <t>Montáž světelného návěstidla jednostranného stožárového se 2 svítilnami - sestavení kompletního návěstidla bez označení štítky, postavení návěstidla včetně transformátorové skříně na základ, montáž transformátoru do skříně nebo návěstní svítilny, propojení se svorkovnicemi a svítilnami, montáž obdélníkové tabulky, nasměrování návěstidla, nátěr. Bez ukončení a zapojení zemního kabelu</t>
  </si>
  <si>
    <t>Poznámka k položce:_x000D_
Montáž světelného návěstidla jednostranného stožárového se 2 svítilnami - sestavení kompletního návěstidla bez označení štítky, postavení návěstidla včetně transformátorové skříně na základ, montáž transformátoru do skříně nebo návěstní svítilny, propojení se svorkovnicemi a svítilnami včetně dodání vodičů, montáž obdélníkové tabulky, nasměrování návěstidla, nátěr. Bez ukončení a zapojení zemního kabelu_x000D_
Technická specifikace položky odpovídá příslušné cenové soustavě.</t>
  </si>
  <si>
    <t>7590715034</t>
  </si>
  <si>
    <t>Montáž světelného návěstidla jednostranného stožárového se 3 svítilnami</t>
  </si>
  <si>
    <t>48</t>
  </si>
  <si>
    <t>Montáž světelného návěstidla jednostranného stožárového se 3 svítilnami - sestavení kompletního návěstidla bez označení štítky, postavení návěstidla včetně transformátorové skříně na základ, montáž transformátoru do skříně nebo návěstní svítilny, propojení se svorkovnicemi a svítilnami, montáž obdélníkové tabulky, nasměrování návěstidla, nátěr. Bez ukončení a zapojení zemního kabelu</t>
  </si>
  <si>
    <t>Poznámka k položce:_x000D_
Montáž světelného návěstidla jednostranného stožárového se 3 svítilnami - sestavení kompletního návěstidla bez označení štítky, postavení návěstidla včetně transformátorové skříně na základ, montáž transformátoru do skříně nebo návěstní svítilny, propojení se svorkovnicemi a svítilnami včetně dodání vodičů, montáž obdélníkové tabulky, nasměrování návěstidla, nátěr. Bez ukončení a zapojení zemního kabelu_x000D_
Technická specifikace položky odpovídá příslušné cenové soustavě.</t>
  </si>
  <si>
    <t>25</t>
  </si>
  <si>
    <t>7590525115</t>
  </si>
  <si>
    <t>Montáž kabelu závlačného ruční zatahování do rour kabelovodů TCE/KE, KFE, KEZE s jádrem 1 mm 1 až 7 P</t>
  </si>
  <si>
    <t>50</t>
  </si>
  <si>
    <t>Montáž kabelu závlačného ruční zatahování do rour kabelovodů TCE/KE, KFE, KEZE s jádrem 1 mm 1 až 7 P - příprava kabelového bubnu a přistavení ke kabelovodu, pročištění otvoru, přeměření izolačního stavu a kontinuity žil kabelu, odvinutí kabelu z bubnu, vazelinování a zatažení kabelu do kabelovodu, odřezání kabelu, uzavření konců kabelu a přemístění kabelového bubnu</t>
  </si>
  <si>
    <t>Poznámka k položce:_x000D_
Montáž kabelu závlačného ruční zatahování do rour kabelovodů TCE/KE, KFE, KEZE s jádrem 1 mm 1 až 7 P - příprava kabelového bubnu a přistavení ke kabelovodu, pročištění otvoru, přeměření izolačního stavu a kontinuity žil kabelu, odvinutí kabelu z bubnu, vazelinování a zatažení kabelu do kabelovodu, odřezání kabelu, uzavření konců kabelu a přemístění kabelového bubnu_x000D_
Technická specifikace položky odpovídá příslušné cenové soustavě.</t>
  </si>
  <si>
    <t>7590525116</t>
  </si>
  <si>
    <t>Montáž kabelu závlačného ruční zatahování do rour kabelovodů TCE/KE, KFE, KEZE s jádrem 1 mm 12 až 16 P</t>
  </si>
  <si>
    <t>52</t>
  </si>
  <si>
    <t>Montáž kabelu závlačného ruční zatahování do rour kabelovodů TCE/KE, KFE, KEZE s jádrem 1 mm 12 až 16 P - příprava kabelového bubnu a přistavení ke kabelovodu, pročištění otvoru, přeměření izolačního stavu a kontinuity žil kabelu, odvinutí kabelu z bubnu, vazelinování a zatažení kabelu do kabelovodu, odřezání kabelu, uzavření konců kabelu a přemístění kabelového bubnu</t>
  </si>
  <si>
    <t>Poznámka k položce:_x000D_
Montáž kabelu závlačného ruční zatahování do rour kabelovodů TCE/KE, KFE, KEZE s jádrem 1 mm 12 až 16 P - příprava kabelového bubnu a přistavení ke kabelovodu, pročištění otvoru, přeměření izolačního stavu a kontinuity žil kabelu, odvinutí kabelu z bubnu, vazelinování a zatažení kabelu do kabelovodu, odřezání kabelu, uzavření konců kabelu a přemístění kabelového bubnu_x000D_
Technická specifikace položky odpovídá příslušné cenové soustavě.</t>
  </si>
  <si>
    <t>27</t>
  </si>
  <si>
    <t>7590521454</t>
  </si>
  <si>
    <t>Venkovní vedení kabelová - metalické sítě Plněné, párované s ochr. vodičem TCEKPFLE 3 P 1,0 D</t>
  </si>
  <si>
    <t>54</t>
  </si>
  <si>
    <t>Poznámka k položce:_x000D_
Venkovní vedení kabelová - metalické sítě Plněné, párované s ochr. vodičem TCEKPFLE 3 P 1,0 D_x000D_
Technická specifikace položky odpovídá příslušné cenové soustavě.</t>
  </si>
  <si>
    <t>7590521469</t>
  </si>
  <si>
    <t>Venkovní vedení kabelová - metalické sítě Plněné, párované s ochr. vodičem TCEKPFLE 7 P 1,0 D</t>
  </si>
  <si>
    <t>56</t>
  </si>
  <si>
    <t>Poznámka k položce:_x000D_
Venkovní vedení kabelová - metalické sítě Plněné, párované s ochr. vodičem TCEKPFLE 7 P 1,0 D_x000D_
Technická specifikace položky odpovídá příslušné cenové soustavě.</t>
  </si>
  <si>
    <t>29</t>
  </si>
  <si>
    <t>7590525446</t>
  </si>
  <si>
    <t>Montáž spojky rovné pro plastové kabely párové Raychem XAGA s konektory UDW2 na 1 plášť bez pancíře do 20 žil</t>
  </si>
  <si>
    <t>58</t>
  </si>
  <si>
    <t>Montáž spojky rovné pro plastové kabely párové Raychem XAGA s konektory UDW2 na 1 plášť bez pancíře do 20 žil - nasazení manžety, spojení žil, převlečení manžety, nahřátí pro její tepelné smrštění, uložení spojky v jámě</t>
  </si>
  <si>
    <t>Poznámka k položce:_x000D_
Montáž spojky rovné pro plastové kabely párové Raychem XAGA s konektory UDW2 na 1 plášť bez pancíře do 20 žil - nasazení manžety, spojení žil, převlečení manžety, nahřátí pro její tepelné smrštění, uložení spojky v jámě_x000D_
Technická specifikace položky odpovídá příslušné cenové soustavě.</t>
  </si>
  <si>
    <t>7590525447</t>
  </si>
  <si>
    <t>Montáž spojky rovné pro plastové kabely párové Raychem XAGA s konektory UDW2 na 1 plášť bez pancíře do 32 žil</t>
  </si>
  <si>
    <t>60</t>
  </si>
  <si>
    <t>Montáž spojky rovné pro plastové kabely párové Raychem XAGA s konektory UDW2 na 1 plášť bez pancíře do 32 žil - nasazení manžety, spojení žil, převlečení manžety, nahřátí pro její tepelné smrštění, uložení spojky v jámě</t>
  </si>
  <si>
    <t>Poznámka k položce:_x000D_
Montáž spojky rovné pro plastové kabely párové Raychem XAGA s konektory UDW2 na 1 plášť bez pancíře do 32 žil - nasazení manžety, spojení žil, převlečení manžety, nahřátí pro její tepelné smrštění, uložení spojky v jámě_x000D_
Technická specifikace položky odpovídá příslušné cenové soustavě.</t>
  </si>
  <si>
    <t>31</t>
  </si>
  <si>
    <t>7590521474</t>
  </si>
  <si>
    <t>Venkovní vedení kabelová - metalické sítě Plněné, párované s ochr. vodičem TCEKPFLE 12 P 1,0 D</t>
  </si>
  <si>
    <t>62</t>
  </si>
  <si>
    <t>Poznámka k položce:_x000D_
Venkovní vedení kabelová - metalické sítě Plněné, párované s ochr. vodičem TCEKPFLE 12 P 1,0 D_x000D_
Technická specifikace položky odpovídá příslušné cenové soustavě.</t>
  </si>
  <si>
    <t>7598095085</t>
  </si>
  <si>
    <t>Přezkoušení a regulace senzoru počítacího bodu</t>
  </si>
  <si>
    <t>64</t>
  </si>
  <si>
    <t>Přezkoušení a regulace senzoru počítacího bodu - kontrola (nastavení) mechanických parametrů polohy, regulace napájení, kalibrace, kontrola funkce a započítávání, kontrola indikace</t>
  </si>
  <si>
    <t>Poznámka k položce:_x000D_
Přezkoušení a regulace senzoru počítacího bodu - kontrola (nastavení) mechanických parametrů polohy, regulace napájení, kalibrace, kontrola funkce a započítávání, kontrola indikace_x000D_
Technická specifikace položky odpovídá příslušné cenové soustavě.</t>
  </si>
  <si>
    <t>33</t>
  </si>
  <si>
    <t>7598095090</t>
  </si>
  <si>
    <t>Přezkoušení a regulace počítače náprav včetně vyhotovení protokolu za 1 úsek</t>
  </si>
  <si>
    <t>66</t>
  </si>
  <si>
    <t>Přezkoušení a regulace počítače náprav včetně vyhotovení protokolu za 1 úsek - provedení příslušných měření, nastavení zařízení, přezkoušení funkce a vyhotovení protokolu</t>
  </si>
  <si>
    <t>Poznámka k položce:_x000D_
Přezkoušení a regulace počítače náprav včetně vyhotovení protokolu za 1 úsek - provedení příslušných měření, nastavení zařízení, přezkoušení funkce a vyhotovení protokolu_x000D_
Technická specifikace položky odpovídá příslušné cenové soustavě.</t>
  </si>
  <si>
    <t>7598095075</t>
  </si>
  <si>
    <t>Přezkoušení a regulace proudokruhu světelných návěstidel</t>
  </si>
  <si>
    <t>68</t>
  </si>
  <si>
    <t>Přezkoušení a regulace proudokruhu světelných návěstidel - nastavení hlavice, přezkoušení správné činností relé a přezkoušení všech správných návěstních znaků, přeměření a vyregulovánl napětí na žárovkách, provizorní zaclonění žárovek a jeho odstranění</t>
  </si>
  <si>
    <t>Poznámka k položce:_x000D_
Přezkoušení a regulace proudokruhu světelných návěstidel - nastavení hlavice, přezkoušení správné činností relé a přezkoušení všech správných návěstních znaků, přeměření a vyregulovánl napětí na žárovkách, provizorní zaclonění žárovek a jeho odstranění_x000D_
Technická specifikace položky odpovídá příslušné cenové soustavě.</t>
  </si>
  <si>
    <t>35</t>
  </si>
  <si>
    <t>7499751030</t>
  </si>
  <si>
    <t>Dokončovací práce zkušební provoz</t>
  </si>
  <si>
    <t>hod</t>
  </si>
  <si>
    <t>1487510705</t>
  </si>
  <si>
    <t>Dokončovací práce zkušební provoz - včetně prokázání technických a kvalitativních parametrů zařízení</t>
  </si>
  <si>
    <t>R7498152752</t>
  </si>
  <si>
    <t>Vyhotovení revizní zprávy - TBZ</t>
  </si>
  <si>
    <t>72</t>
  </si>
  <si>
    <t>Poznámka k položce:_x000D_
Vyhotovení revizní zprávy - TBZ hodinová sazba revizního technika - celková prohlídka zařízení včetně měření, zkoušek zařízení tohoto provozního souboru nebo stavebního objektu revizním technikem na zařízení podle požadavku ČSN, včetně hodnocení a vyhotovení celkové revizní zprávy_x000D_
Technická specifikace položky odpovídá příslušné cenové soustavě.</t>
  </si>
  <si>
    <t>PS 02-10-01 - Dopravna Desná, SZZ</t>
  </si>
  <si>
    <t>D1 - Název dílu</t>
  </si>
  <si>
    <t>za  Díl - Název dílu</t>
  </si>
  <si>
    <t>D1</t>
  </si>
  <si>
    <t>Název dílu</t>
  </si>
  <si>
    <t>7590917022</t>
  </si>
  <si>
    <t>Demontáž výkolejky s návěstním tělesem se zámkem kontrolním</t>
  </si>
  <si>
    <t>Poznámka k položce:_x000D_
Demontáž výkolejky s návěstním tělesem se zámkem kontrolním</t>
  </si>
  <si>
    <t>7591307010</t>
  </si>
  <si>
    <t>Demontáž zámku výměnového jednoduchého</t>
  </si>
  <si>
    <t>Poznámka k položce:_x000D_
Demontáž zámku výměnového jednoduchého</t>
  </si>
  <si>
    <t>7591307014</t>
  </si>
  <si>
    <t>Demontáž zámku výměnového kontrolního</t>
  </si>
  <si>
    <t>Poznámka k položce:_x000D_
Demontáž zámku výměnového kontrolního</t>
  </si>
  <si>
    <t>7591307016</t>
  </si>
  <si>
    <t>Demontáž zámku výměnového kontrolního odtlačného</t>
  </si>
  <si>
    <t>Poznámka k položce:_x000D_
Demontáž zámku výměnového kontrolního odtlačného</t>
  </si>
  <si>
    <t>7590910460</t>
  </si>
  <si>
    <t>Výkolejky Výkolejka ruční S49 levá návěst vlevo (CV040719002)</t>
  </si>
  <si>
    <t>Poznámka k položce:_x000D_
Výkolejky Výkolejka ruční S49 levá návěst vlevo (CV040719002)</t>
  </si>
  <si>
    <t>7590910450</t>
  </si>
  <si>
    <t>Výkolejky Výkolejka ruční S49 pravá návěst vpravo (CV040719001)</t>
  </si>
  <si>
    <t>Poznámka k položce:_x000D_
Výkolejky Výkolejka ruční S49 pravá návěst vpravo (CV040719001)</t>
  </si>
  <si>
    <t>7591300050</t>
  </si>
  <si>
    <t>Zámky Zámek kontrolní pro polohu výkolejky na kolejnici (CV040705021)</t>
  </si>
  <si>
    <t>Poznámka k položce:_x000D_
Zámky Kontrolní zámek pro polohu výkolejky na kolejnici (CV040705021)</t>
  </si>
  <si>
    <t>7591300200</t>
  </si>
  <si>
    <t>Zámky Zámek výměn. jednoduchý univerzální (HM0404156060000)</t>
  </si>
  <si>
    <t>Poznámka k položce:_x000D_
Zámky Zámek výměn.jednoduchý univerzální (HM0404156060000)</t>
  </si>
  <si>
    <t>7591300210</t>
  </si>
  <si>
    <t>Zámky Zámek výměn. kontr.odtlačný univerzální (HM0404156090000)</t>
  </si>
  <si>
    <t>Poznámka k položce:_x000D_
Zámky Zámek výměn.kontr.odtlačný univerzální (HM0404156090000)</t>
  </si>
  <si>
    <t>7591010021R01</t>
  </si>
  <si>
    <t>Přestavníky Přestavník elektromotorický pro žlabový pražec</t>
  </si>
  <si>
    <t>Poznámka k položce:_x000D_
Přestavníky Přestavník elektromotorický pro žlabový pražec</t>
  </si>
  <si>
    <t>7590915022</t>
  </si>
  <si>
    <t>Montáž výkolejky s návěstním tělesem se zámkem kontrolním</t>
  </si>
  <si>
    <t>Montáž výkolejky s návěstním tělesem se zámkem kontrolním - položení na dřevěné pražce, označení a vyvrtání otvorů, položení a přišroubování na paty kolejnice, přišroubování dosedacího úhelníku, vyzkoušení, namontování spojovací tyče, přezkoušení chodu, úprava typu klíče, očíslování výkolejky, nátěr</t>
  </si>
  <si>
    <t>Poznámka k položce:_x000D_
Montáž výkolejky s návěstním tělesem se zámkem kontrolním - položení na dřevěné pražce, označení a vyvrtání otvorů, položení a přišroubování na paty kolejnice, přišroubování dosedacího úhelníku, vyzkoušení, namontování spojovací tyče, přezkoušení chodu, úprava typu klíče, očíslování výkolejky, nátěr</t>
  </si>
  <si>
    <t>7591305010</t>
  </si>
  <si>
    <t>Montáž zámku výměnového jednoduchého</t>
  </si>
  <si>
    <t>Montáž zámku výměnového jednoduchého - úprava štěrkového lože, rozebrání zámku, uvolnění závěrného háku, montáž ochranné skříňky a kostry zámku, regulace závěrného háku, přetypování a sestavení zámku, nasazení krytu a jeho zajištění, oštítkování klíčů a kontrola činnosti</t>
  </si>
  <si>
    <t>Poznámka k položce:_x000D_
Montáž zámku výměnového jednoduchého - úprava štěrkového lože, rozebrání zámku, uvolnění závěrného háku, montáž ochranné skříňky a kostry zámku, regulace závěrného háku, přetypování a sestavení zámku, nasazení krytu a jeho zajištění, oštítkování klíčů a kontrola činnosti</t>
  </si>
  <si>
    <t>7591305016</t>
  </si>
  <si>
    <t>Montáž zámku výměnového kontrolního odtlačného</t>
  </si>
  <si>
    <t>Montáž zámku výměnového kontrolního odtlačného - úprava štěrkového lože, rozebrání zámku, uvolnění závěrného háku, montáž ochranné skříňky a kostry zámku, regulace závěrného háku, přetypování a sestavení zámku, nasazení krytu a jeho zajištění, oštítkování klíčů a kontrola činnosti</t>
  </si>
  <si>
    <t>Poznámka k položce:_x000D_
Montáž zámku výměnového kontrolního odtlačného - úprava štěrkového lože, rozebrání zámku, uvolnění závěrného háku, montáž ochranné skříňky a kostry zámku, regulace závěrného háku, přetypování a sestavení zámku, nasazení krytu a jeho zajištění, oštítkování klíčů a kontrola činnosti</t>
  </si>
  <si>
    <t>7591015036</t>
  </si>
  <si>
    <t>Montáž elektromotorického přestavníku na výhybce s kontrolou jazyků s upevněním ve žlabovém pražci</t>
  </si>
  <si>
    <t>Montáž elektromotorického přestavníku na výhybce s kontrolou jazyků s upevněním ve žlabovém pražci - připevnění přestavníku do žlabového pražce a zatažení kabelu s kabelovou formou do kabelového závěru, mechanické přezkoušení chodu</t>
  </si>
  <si>
    <t>Poznámka k položce:_x000D_
Montáž elektromotorického přestavníku na výhybce s kontrolou jazyků s upevněním ve žlabovém pražci - připevnění přestavníku do žlabového pražce a zatažení kabelu s kabelovou formou do kabelového závěru, mechanické přezkoušení chodu</t>
  </si>
  <si>
    <t>7498152752R01</t>
  </si>
  <si>
    <t>Poznámka k položce:_x000D_
Vyhotovení pravidelné revizní zprávy pro jednotlivé technologie hodinová sazba revizního technika - celková prohlídka zařízení včetně měření, zkoušek zařízení tohoto provozního souboru nebo stavebního objektu revizním technikem na zařízení podle požadavku ČSN, včetně hodnocení a vyhotovení celkové revizní zprávy</t>
  </si>
  <si>
    <t>7498152752R02</t>
  </si>
  <si>
    <t>Regulace a přezkoušení SZZ dD3 Desná</t>
  </si>
  <si>
    <t>7499151030R03</t>
  </si>
  <si>
    <t>Poznámka k položce:_x000D_
Dokončovací práce zkušební provoz - včetně prokázání technických a kvalitativních parametrů zařízení</t>
  </si>
  <si>
    <t>7499151010R01</t>
  </si>
  <si>
    <t>Dokončovací práce - úpravy montáže elektromotorického přestavníku</t>
  </si>
  <si>
    <t>7592700202</t>
  </si>
  <si>
    <t>Upozorňovadla, značky Návěsti označující místo na trati Návěst Hranice dopravny tabulka s nápisem, stožár 5m (HM0404129990718)</t>
  </si>
  <si>
    <t>Poznámka k položce:_x000D_
Upozorňovadla, značky Návěsti označující místo na trati Návěst Hranice dopravny tabulka s nápisem, stožár 5m (HM0404129990718)</t>
  </si>
  <si>
    <t>7592700223</t>
  </si>
  <si>
    <t>Upozorňovadla, značky Návěsti označující místo na trati Základ stožáru pro pr.70mm (HM0404129990659)</t>
  </si>
  <si>
    <t>Poznámka k položce:_x000D_
Upozorňovadla, značky Návěsti označující místo na trati Základ stožáru pro pr.70mm (HM0404129990659)</t>
  </si>
  <si>
    <t>7592700795</t>
  </si>
  <si>
    <t>Upozorňovadla, značky Návěsti označující místo na trati Upozorňovadlo vzdálenostní 1 pruh šikmý fólie (HM0404127150010)</t>
  </si>
  <si>
    <t>Poznámka k položce:_x000D_
Upozorňovadla, značky Návěsti označující místo na trati Upozorňovadlo vzdálenostní 1 pruh šikmý fólie (HM0404127150010)</t>
  </si>
  <si>
    <t>7592700810</t>
  </si>
  <si>
    <t>Upozorňovadla, značky Návěsti označující místo na trati Upozorňovadlo vzdálenostní 2 pruhy šikmé fólie (HM0404127160020)</t>
  </si>
  <si>
    <t>Poznámka k položce:_x000D_
Upozorňovadla, značky Návěsti označující místo na trati Upozorňovadlo vzdálenostní 2 pruhy šikmé fólie (HM0404127160020)</t>
  </si>
  <si>
    <t>7592700820</t>
  </si>
  <si>
    <t>Upozorňovadla, značky Návěsti označující místo na trati Upozorňovadlo vzdálenostní 3 pruhy šikmé fólie (HM0404127170030)</t>
  </si>
  <si>
    <t>Poznámka k položce:_x000D_
Upozorňovadla, značky Návěsti označující místo na trati Upozorňovadlo vzdálenostní 3 pruhy šikmé fólie (HM0404127170030)</t>
  </si>
  <si>
    <t>7592700690</t>
  </si>
  <si>
    <t>Upozorňovadla, značky Návěsti označující místo na trati Základ upozorňovadla ZU (HM0321859992108)</t>
  </si>
  <si>
    <t>Poznámka k položce:_x000D_
Upozorňovadla, značky Návěsti označující místo na trati Základ upozorňovadla ZU (HM0321859992108)</t>
  </si>
  <si>
    <t>7592700910</t>
  </si>
  <si>
    <t>Upozorňovadla, značky Návěsti označující místo na trati Trubka pro upozorňovadlo (HM0404129990505)</t>
  </si>
  <si>
    <t>Poznámka k položce:_x000D_
Upozorňovadla, značky Návěsti označující místo na trati Trubka pro upozorňovadlo  (HM0404129990505)</t>
  </si>
  <si>
    <t>7592701050</t>
  </si>
  <si>
    <t>Upozorňovadla, značky Návěsti označující místo na trati Pás označov.lichoběž.tabul. pruhy šikmé černobílé (HM0404129990560)</t>
  </si>
  <si>
    <t>Poznámka k položce:_x000D_
Upozorňovadla, značky Návěsti označující místo na trati Pás označov.lichoběž.tabul. pruhy šikmé černobílé (HM0404129990560)</t>
  </si>
  <si>
    <t>7592701045</t>
  </si>
  <si>
    <t>Upozorňovadla, značky Návěsti označující místo na trati Návěst Vlak se blíží k hl.náv. 3 trojúhelníky 780x290 - štít (HM0404129990559)</t>
  </si>
  <si>
    <t>Poznámka k položce:_x000D_
Upozorňovadla, značky Návěsti označující místo na trati Návěst Vlak se blíží k hl.náv. 3 trojúhelníky 780x290 - štít (HM0404129990559)</t>
  </si>
  <si>
    <t>7592701040</t>
  </si>
  <si>
    <t>Upozorňovadla, značky Návěsti označující místo na trati Návěst Vlak se blíží k hl.náv. 2 trojúhelníky 780x290 - štít (HM0404129990558)</t>
  </si>
  <si>
    <t>Poznámka k položce:_x000D_
Upozorňovadla, značky Návěsti označující místo na trati Návěst Vlak se blíží k hl.náv. 2 trojúhelníky 780x290 - štít (HM0404129990558)</t>
  </si>
  <si>
    <t>7592701035</t>
  </si>
  <si>
    <t>Upozorňovadla, značky Návěsti označující místo na trati Návěst Vlak se blíží k hl.náv. 1 trojúhelník 780x290 - štít (HM0404129990557)</t>
  </si>
  <si>
    <t>Poznámka k položce:_x000D_
Upozorňovadla, značky Návěsti označující místo na trati Návěst Vlak se blíží k hl.náv. 1 trojúhelník 780x290 - štít (HM0404129990557)</t>
  </si>
  <si>
    <t>7592701015</t>
  </si>
  <si>
    <t>Upozorňovadla, značky Návěsti označující místo na trati Stožár lichoběžníkové tabulky délka 5 000mm s víčkem (HM0404129990551)</t>
  </si>
  <si>
    <t>Poznámka k položce:_x000D_
Upozorňovadla, značky Návěsti označující místo na trati Stožár lichoběžníkové tabulky délka 5 000mm s víčkem (HM0404129990551)</t>
  </si>
  <si>
    <t>7592705014</t>
  </si>
  <si>
    <t>Montáž upozorňovadla vysokého na sloupek</t>
  </si>
  <si>
    <t>Poznámka k položce:_x000D_
Montáž upozorňovadla vysokého na sloupek</t>
  </si>
  <si>
    <t>za  Díl</t>
  </si>
  <si>
    <t>PS 02-27-01 - Dopravna  Desná, napájení zab. zař.</t>
  </si>
  <si>
    <t>7491600020</t>
  </si>
  <si>
    <t>Uzemnění Vnitřní Uzemňovací vedení na povrchu, páskem FeZn do 120 mm2</t>
  </si>
  <si>
    <t>m</t>
  </si>
  <si>
    <t>Poznámka k položce:_x000D_
Uzemňovací vedení na povrchu, páskem FeZn do 120 mm2_x000D_
Technická specifikace položky odpovídá příslušné cenové soustavě.</t>
  </si>
  <si>
    <t>7492500340</t>
  </si>
  <si>
    <t>Kabely, vodiče, šňůry Cu - nn Vodič jednožílový Cu, plastová izolace H07V-U 6 černý (CY)</t>
  </si>
  <si>
    <t>Poznámka k položce:_x000D_
H07V-U 6 černý (CY)_x000D_
Technická specifikace položky odpovídá příslušné cenové soustavě.</t>
  </si>
  <si>
    <t>7492104720</t>
  </si>
  <si>
    <t>Spojovací vedení, podpěrné izolátory Spojky, ukončení pasu, ostatní Kabelová koncovka do 1kV KSCZ4X 6-95</t>
  </si>
  <si>
    <t>Poznámka k položce:_x000D_
Kabelová koncovka do 1kV KSCZ4X 6-95_x000D_
Technická specifikace položky odpovídá příslušné cenové soustavě.</t>
  </si>
  <si>
    <t>7494002782</t>
  </si>
  <si>
    <t>Rozvodnicové a rozváděčové skříně Distri Rozváděčové skříně Příslušenství Přístrojové lišty Š lišty x Š skříně 200 x 1200, pro např. QA</t>
  </si>
  <si>
    <t>Poznámka k položce:_x000D_
Š lišty x Š skříně 200 x 1200, pro např. QA_x000D_
Technická specifikace položky odpovídá příslušné cenové soustavě.</t>
  </si>
  <si>
    <t>7494002796</t>
  </si>
  <si>
    <t>Rozvodnicové a rozváděčové skříně Distri Rozváděčové skříně Příslušenství Svorkové lišty Š lišty x Š skříně 60 x 1000, pro např. QA</t>
  </si>
  <si>
    <t>Poznámka k položce:_x000D_
Š lišty x Š skříně 60 x 1000, pro např. QA_x000D_
Technická specifikace položky odpovídá příslušné cenové soustavě.</t>
  </si>
  <si>
    <t>7494002812</t>
  </si>
  <si>
    <t>Rozvodnicové a rozváděčové skříně Distri Rozváděčové skříně Příslušenství Zámky uzamykací vložka pro výklopnou kliku, pro např. QA</t>
  </si>
  <si>
    <t>Poznámka k položce:_x000D_
uzamykací vložka pro výklopnou kliku, pro např. QA_x000D_
Technická specifikace položky odpovídá příslušné cenové soustavě.</t>
  </si>
  <si>
    <t>7494002836</t>
  </si>
  <si>
    <t>Rozvodnicové a rozváděčové skříně Distri Rozváděčové skříně Příslušenství rozváděčových skříní klíč DB5, pro např. QA, NP</t>
  </si>
  <si>
    <t>Poznámka k položce:_x000D_
klíč DB5, pro např. QA, NP_x000D_
Technická specifikace položky odpovídá příslušné cenové soustavě.</t>
  </si>
  <si>
    <t>7492501870</t>
  </si>
  <si>
    <t>Kabely, vodiče, šňůry Cu - nn Kabel silový 4 a 5-žílový Cu, plastová izolace CYKY 4J10 (4Bx10)</t>
  </si>
  <si>
    <t>Poznámka k položce:_x000D_
CYKY 4J10 (4Bx10)_x000D_
Technická specifikace položky odpovídá příslušné cenové soustavě.</t>
  </si>
  <si>
    <t>7494010394</t>
  </si>
  <si>
    <t>Přístroje pro spínání a ovládání Svornice a pomocný materiál Svornice Svorka RSA 6 A řadová</t>
  </si>
  <si>
    <t>Poznámka k položce:_x000D_
Svorka RSA  6 A řadová_x000D_
Technická specifikace položky odpovídá příslušné cenové soustavě.</t>
  </si>
  <si>
    <t>7494010416</t>
  </si>
  <si>
    <t>Přístroje pro spínání a ovládání Svornice a pomocný materiál Svornice Svorka RSA 10 A řadová černá</t>
  </si>
  <si>
    <t>Poznámka k položce:_x000D_
Svorka RSA 10 A řadová černá_x000D_
Technická specifikace položky odpovídá příslušné cenové soustavě.</t>
  </si>
  <si>
    <t>7494001250</t>
  </si>
  <si>
    <t>Rozvodnicové a rozváděčové skříně Distri Rozváděčové skříně Řadové (IP40) - oceloplechové krytí IP40, dvoukřídlé dveře, V x Š x H 1800 x 1200 x 600</t>
  </si>
  <si>
    <t>Poznámka k položce:_x000D_
krytí IP40, dvoukřídlé dveře, V x Š x H 1800 x 1200 x 600</t>
  </si>
  <si>
    <t>7494002986</t>
  </si>
  <si>
    <t>Modulární přístroje Jističe do 63 A; 6 kA 1-pólové In 6 A, Ue AC 230 V / DC 72 V, charakteristika B, 1pól, Icn 6 kA</t>
  </si>
  <si>
    <t>Poznámka k položce:_x000D_
In 6 A, Ue AC 230 V / DC 72 V, charakteristika B, 1pól, Icn 6 kA_x000D_
Technická specifikace položky odpovídá příslušné cenové soustavě.</t>
  </si>
  <si>
    <t>7494003082</t>
  </si>
  <si>
    <t>Modulární přístroje Jističe do 63 A; 6 kA 3-pólové In 20 A, Ue AC 230/400 V / DC 216 V, charakteristika B, 3pól, Icn 6 kA</t>
  </si>
  <si>
    <t>Poznámka k položce:_x000D_
In 20 A, Ue AC 230/400 V / DC 216 V, charakteristika B, 3pól, Icn 6 kA_x000D_
Technická specifikace položky odpovídá příslušné cenové soustavě.</t>
  </si>
  <si>
    <t>7494004526</t>
  </si>
  <si>
    <t>Modulární přístroje Ostatní přístroje -modulární přístroje Vypínače In 80 A, Ue AC 250/440 V, 3pól</t>
  </si>
  <si>
    <t>Poznámka k položce:_x000D_
In 80 A, Ue AC 250/440 V, 3pól_x000D_
Technická specifikace položky odpovídá příslušné cenové soustavě.</t>
  </si>
  <si>
    <t>7494004026</t>
  </si>
  <si>
    <t>Modulární přístroje Proudové chrániče Proudové chrániče s nadproudovou ochranou 10 kA typ A In 16 A, Ue AC 230 V, charakteristika B, Idn 30 mA, 1+N-pól, Icn 10 kA, typ A</t>
  </si>
  <si>
    <t>Poznámka k položce:_x000D_
In 16 A, Ue AC 230 V, charakteristika B, Idn 30 mA, 1+N-pól, Icn 10 kA, typ A_x000D_
Technická specifikace položky odpovídá příslušné cenové soustavě.</t>
  </si>
  <si>
    <t>7491205700</t>
  </si>
  <si>
    <t>Elektroinstalační materiál Zásuvky instalační Zásuvka3 fázová 400V/32A montáž do rozváděče, 5 pólová</t>
  </si>
  <si>
    <t>Poznámka k položce:_x000D_
Zásuvka3 fázová 400V/32A montáž do rozváděče, 5 pólová_x000D_
Technická specifikace položky odpovídá příslušné cenové soustavě.</t>
  </si>
  <si>
    <t>7491205690</t>
  </si>
  <si>
    <t>Elektroinstalační materiál Zásuvky instalační Zásuvka 1 fázová 230V/16A montáž na DIN lištu</t>
  </si>
  <si>
    <t>Poznámka k položce:_x000D_
Zásuvka 1 fázová 230V/16A montáž na DIN lištu_x000D_
Technická specifikace položky odpovídá příslušné cenové soustavě.</t>
  </si>
  <si>
    <t>7492554010</t>
  </si>
  <si>
    <t>Montáž kabelů 4- a 5-žílových Cu do 16 mm2</t>
  </si>
  <si>
    <t>Montáž kabelů 4- a 5-žílových Cu do 16 mm2 - uložení do země, chráničky, na rošty, pod omítku apod.</t>
  </si>
  <si>
    <t>Poznámka k položce:_x000D_
do 16 mm2_x000D_
Technická specifikace položky odpovídá příslušné cenové soustavě.</t>
  </si>
  <si>
    <t>7494251014</t>
  </si>
  <si>
    <t>Montáž rozvaděčů skříňových oceloplechových IP40, prázdných jednostranného pole výška do 2 250 mm hloubka do 800 mm š 900-1 200 mm</t>
  </si>
  <si>
    <t>Montáž rozvaděčů skříňových oceloplechových IP40, prázdných jednostranného pole výška do 2 250 mm hloubka do 800 mm š 900-1 200 mm - včetně bočních zákrytů, dodání atestů a celkové revizní zprávy včetně kusové zkoušky, neobsahuje elektrovýzbroj</t>
  </si>
  <si>
    <t>Poznámka k položce:_x000D_
š.800_x000D_
Technická specifikace položky odpovídá příslušné cenové soustavě.</t>
  </si>
  <si>
    <t>7491254010</t>
  </si>
  <si>
    <t>Montáž zásuvek instalačních domovních 10/16 A, 250 V, IP20 bez přepěťové ochrany nebo se zabudovanou přepěťovou ochranou jednoduchých nebo dvojitých</t>
  </si>
  <si>
    <t>Montáž zásuvek instalačních domovních 10/16 A, 250 V, IP20 bez přepěťové ochrany nebo se zabudovanou přepěťovou ochranou jednoduchých nebo dvojitých - včetně zapojení a osazení</t>
  </si>
  <si>
    <t>Poznámka k položce:_x000D_
jednoduchých nebo dvojitých_x000D_
Technická specifikace položky odpovídá příslušné cenové soustavě.</t>
  </si>
  <si>
    <t>7494450515</t>
  </si>
  <si>
    <t>Montáž proudových chráničů čtyřpólových (10 kA)</t>
  </si>
  <si>
    <t>Montáž proudových chráničů čtyřpólových (10 kA) - do skříně nebo rozvaděče</t>
  </si>
  <si>
    <t>Poznámka k položce:_x000D_
čtyřpólových (10 kA)_x000D_
Technická specifikace položky odpovídá příslušné cenové soustavě.</t>
  </si>
  <si>
    <t>7494450520</t>
  </si>
  <si>
    <t>Montáž proudových chráničů dvoupólových s nadproudovou ochranou (10 kA)</t>
  </si>
  <si>
    <t>Montáž proudových chráničů dvoupólových s nadproudovou ochranou (10 kA) - do skříně nebo rozvaděče</t>
  </si>
  <si>
    <t>Poznámka k položce:_x000D_
dvoupólových s nadproudovou ochranou (10 kA)_x000D_
Technická specifikace položky odpovídá příslušné cenové soustavě.</t>
  </si>
  <si>
    <t>7494551022</t>
  </si>
  <si>
    <t>Montáž vačkových silových spínačů - vypínačů třípólových nebo čtyřpólových do 63 A - vypínač 0-1</t>
  </si>
  <si>
    <t>Poznámka k položce:_x000D_
do 63 A - vypínač 0-1_x000D_
Technická specifikace položky odpovídá příslušné cenové soustavě.</t>
  </si>
  <si>
    <t>7492753010</t>
  </si>
  <si>
    <t>Montáž ukončení kabelu kabelovou koncovkou pro průřez 10-35 mm2</t>
  </si>
  <si>
    <t>Poznámka k položce:_x000D_
10-35 mm2_x000D_
Technická specifikace položky odpovídá příslušné cenové soustavě.</t>
  </si>
  <si>
    <t>7491651010</t>
  </si>
  <si>
    <t>Montáž vnitřního uzemnění uzemňovacích vodičů pevně na povrchu z pozinkované oceli (FeZn) do 120 mm2</t>
  </si>
  <si>
    <t>Montáž vnitřního uzemnění uzemňovacích vodičů pevně na povrchu z pozinkované oceli (FeZn) do 120 mm2 - včetně upevnění, propojení a připojení pomocí svorek (chráničky, na rošty apod.)</t>
  </si>
  <si>
    <t>Poznámka k položce:_x000D_
do 120 mm2_x000D_
Technická specifikace položky odpovídá příslušné cenové soustavě.</t>
  </si>
  <si>
    <t>7491651030</t>
  </si>
  <si>
    <t>Montáž vnitřního uzemnění ochranné pospojování volně nebo pod omítkou vodič Cu 2,5-16 mm2</t>
  </si>
  <si>
    <t>Poznámka k položce:_x000D_
vodič Cu 2,5-16 mm2_x000D_
Technická specifikace položky odpovídá příslušné cenové soustavě.</t>
  </si>
  <si>
    <t>7492551010</t>
  </si>
  <si>
    <t>Montáž vodičů jednožílových Cu do 16 mm2</t>
  </si>
  <si>
    <t>Montáž vodičů jednožílových Cu do 16 mm2 - uložení na rošty, pod omítku, do rozvaděče apod.</t>
  </si>
  <si>
    <t>7492751022</t>
  </si>
  <si>
    <t>Montáž ukončení kabelů nn v rozvaděči nebo na přístroji izolovaných s označením 2 - 5-ti žílových do 25 mm2</t>
  </si>
  <si>
    <t>Montáž ukončení kabelů nn v rozvaděči nebo na přístroji izolovaných s označením 2 - 5-ti žílových do 25 mm2 - montáž kabelové koncovky nebo záklopky včetně odizolování pláště a izolace žil kabelu, ukončení žil v rozvaděči, upevnění kabelových ok, roz. trubice, zakončení stínění apod.</t>
  </si>
  <si>
    <t>Poznámka k položce:_x000D_
do 25 mm2_x000D_
Technická specifikace položky odpovídá příslušné cenové soustavě.</t>
  </si>
  <si>
    <t>7494351010</t>
  </si>
  <si>
    <t>Montáž jističů (do 10 kA) jednopólových do 20 A</t>
  </si>
  <si>
    <t>Poznámka k položce:_x000D_
do 20 A_x000D_
Technická specifikace položky odpovídá příslušné cenové soustavě.</t>
  </si>
  <si>
    <t>7494351030</t>
  </si>
  <si>
    <t>Montáž jističů (do 10 kA) třípólových do 20 A</t>
  </si>
  <si>
    <t>7494756014</t>
  </si>
  <si>
    <t>Montáž svornic řadových nn včetně upevnění a štítku pro Cu/Al vodiče do 6 mm2</t>
  </si>
  <si>
    <t>Montáž svornic řadových nn včetně upevnění a štítku pro Cu/Al vodiče do 6 mm2 - do rozvaděče nebo skříně</t>
  </si>
  <si>
    <t>Poznámka k položce:_x000D_
do 6 mm2_x000D_
Technická specifikace položky odpovídá příslušné cenové soustavě.</t>
  </si>
  <si>
    <t>7494756016</t>
  </si>
  <si>
    <t>Montáž svornic řadových nn včetně upevnění a štítku pro Cu/Al vodiče do 16 mm2</t>
  </si>
  <si>
    <t>Montáž svornic řadových nn včetně upevnění a štítku pro Cu/Al vodiče do 16 mm2 - do rozvaděče nebo skříně</t>
  </si>
  <si>
    <t>7494758010</t>
  </si>
  <si>
    <t>Montáž ostatních zařízení rozvaděčů nn přístrojový rošt</t>
  </si>
  <si>
    <t>Montáž ostatních zařízení rozvaděčů nn přístrojový rošt - do rozvaděče nebo skříně</t>
  </si>
  <si>
    <t>Poznámka k položce:_x000D_
přístrojový rošt_x000D_
Technická specifikace položky odpovídá příslušné cenové soustavě.</t>
  </si>
  <si>
    <t>7494758015</t>
  </si>
  <si>
    <t>Montáž ostatních zařízení rozvaděčů nn označovací lišta</t>
  </si>
  <si>
    <t>70</t>
  </si>
  <si>
    <t>Montáž ostatních zařízení rozvaděčů nn označovací lišta - do rozvaděče nebo skříně</t>
  </si>
  <si>
    <t>Poznámka k položce:_x000D_
označovací lišta_x000D_
Technická specifikace položky odpovídá příslušné cenové soustavě.</t>
  </si>
  <si>
    <t>7494758020</t>
  </si>
  <si>
    <t>Montáž ostatních zařízení rozvaděčů nn označovací štítek</t>
  </si>
  <si>
    <t>Montáž ostatních zařízení rozvaděčů nn označovací štítek - do rozvaděče nebo skříně</t>
  </si>
  <si>
    <t>Poznámka k položce:_x000D_
označovací štítek_x000D_
Technická specifikace položky odpovídá příslušné cenové soustavě.</t>
  </si>
  <si>
    <t>7494758025</t>
  </si>
  <si>
    <t>Montáž ostatních zařízení rozvaděčů nn obal na výkresy do rozvaděče</t>
  </si>
  <si>
    <t>74</t>
  </si>
  <si>
    <t>Montáž ostatních zařízení rozvaděčů nn obal na výkresy do rozvaděče - do rozvaděče nebo skříně</t>
  </si>
  <si>
    <t>Poznámka k položce:_x000D_
obal na výkresy do rozvaděče_x000D_
Technická specifikace položky odpovídá příslušné cenové soustavě.</t>
  </si>
  <si>
    <t>37</t>
  </si>
  <si>
    <t>7499151010R</t>
  </si>
  <si>
    <t>Dokončovací práce</t>
  </si>
  <si>
    <t>76</t>
  </si>
  <si>
    <t>Poznámka k položce:_x000D_
na elektrickém zařízení_x000D_
Technická specifikace položky odpovídá příslušné cenové soustavě.</t>
  </si>
  <si>
    <t>7499151020R</t>
  </si>
  <si>
    <t>78</t>
  </si>
  <si>
    <t>Dokončovací práce - úprava zapojení stávajících kabelových skříní/rozvaděčů.</t>
  </si>
  <si>
    <t>Poznámka k položce:_x000D_
Úprava zapojení stávajících kabelových skříní/rozvaděčů_x000D_
Technická specifikace položky odpovídá příslušné cenové soustavě.</t>
  </si>
  <si>
    <t>39</t>
  </si>
  <si>
    <t>-1434720225</t>
  </si>
  <si>
    <t>7499250510</t>
  </si>
  <si>
    <t>Vyhotovení výchozí revizní zprávy pro opravné práce pro objem investičních nákladů do 100 000 Kč</t>
  </si>
  <si>
    <t>2091759799</t>
  </si>
  <si>
    <t>Vyhotovení výchozí revizní zprávy pro opravné práce pro objem investičních nákladů do 100 000 Kč - celková prohlídka zařízení provozního souboru nebo stavebního objektu včetně měření, zkoušek zařízení tohoto provozního souboru nebo stavebního objektu revizním technikem na zařízení podle požadavku ČSN, včetně hodnocení a vyhotovení celkové revizní zprávy</t>
  </si>
  <si>
    <t>41</t>
  </si>
  <si>
    <t>7499250515</t>
  </si>
  <si>
    <t>Vyhotovení výchozí revizní zprávy pro opravné práce pro objem investičních nákladů přes 100 000 do 500 000 Kč</t>
  </si>
  <si>
    <t>-1101865666</t>
  </si>
  <si>
    <t>Vyhotovení výchozí revizní zprávy pro opravné práce pro objem investičních nákladů přes 100 000 do 500 000 Kč - celková prohlídka zařízení provozního souboru nebo stavebního objektu včetně měření, zkoušek zařízení tohoto provozního souboru nebo stavebního objektu revizním technikem na zařízení podle požadavku ČSN, včetně hodnocení a vyhotovení celkové revizní zprávy</t>
  </si>
  <si>
    <t>7499250520</t>
  </si>
  <si>
    <t>Vyhotovení výchozí revizní zprávy pro opravné práce pro objem investičních nákladů přes 500 000 do 1 000 000 Kč</t>
  </si>
  <si>
    <t>-738997364</t>
  </si>
  <si>
    <t>Vyhotovení výchozí revizní zprávy pro opravné práce pro objem investičních nákladů přes 500 000 do 1 000 000 Kč - celková prohlídka zařízení provozního souboru nebo stavebního objektu včetně měření, zkoušek zařízení tohoto provozního souboru nebo stavebního objektu revizním technikem na zařízení podle požadavku ČSN, včetně hodnocení a vyhotovení celkové revizní zprávy</t>
  </si>
  <si>
    <t>43</t>
  </si>
  <si>
    <t>7499250525</t>
  </si>
  <si>
    <t>Vyhotovení výchozí revizní zprávy příplatek za každých dalších i započatých 500 000 Kč přes 1 000 000 Kč</t>
  </si>
  <si>
    <t>-830241378</t>
  </si>
  <si>
    <t>7498351010R</t>
  </si>
  <si>
    <t>Vydání průkazu způsobilosti</t>
  </si>
  <si>
    <t>90</t>
  </si>
  <si>
    <t>Poznámka k položce:_x000D_
pro funkční celek, provizorní stav_x000D_
Technická specifikace položky odpovídá příslušné cenové soustavě.</t>
  </si>
  <si>
    <t>45</t>
  </si>
  <si>
    <t>7498351510R</t>
  </si>
  <si>
    <t>Vyhotovení zprávy o posouzení bezpečnosti (rizik)</t>
  </si>
  <si>
    <t>92</t>
  </si>
  <si>
    <t>Poznámka k položce:_x000D_
včetně analýzy a hodnocení rizik_x000D_
Technická specifikace položky odpovídá příslušné cenové soustavě.</t>
  </si>
  <si>
    <t>7499151110</t>
  </si>
  <si>
    <t>Montáž bezpečnostní tabulky výstražné nebo označovací</t>
  </si>
  <si>
    <t>-1331623983</t>
  </si>
  <si>
    <t>PS 02-27-02 - Dopravna Desná, informační systém pro cestující</t>
  </si>
  <si>
    <t>1 - Hodinové zařízení</t>
  </si>
  <si>
    <t>2 - Rozvaděč</t>
  </si>
  <si>
    <t>Hodinové zařízení</t>
  </si>
  <si>
    <t>7596630172</t>
  </si>
  <si>
    <t>Hodinová zařízení Exteriérové hodiny ručičkové kruhové venkovní dvoustranné, závěs sloup-středový, průměr 50 cm</t>
  </si>
  <si>
    <t>7596610005</t>
  </si>
  <si>
    <t>Hodinová zařízení Hlavní hodiny hlavní mikroprocesorové hodiny se střadačem, možno připojit přijímač DCF, krytí IP 65</t>
  </si>
  <si>
    <t>7596610160</t>
  </si>
  <si>
    <t>Hodinová zařízení Hlavní hodiny Přijímací modul pro bezdrátovou komunikaci, výstup DCF 77</t>
  </si>
  <si>
    <t>7596615034</t>
  </si>
  <si>
    <t>Montáž hodin hlavních HSH 3</t>
  </si>
  <si>
    <t>Montáž hodin hlavních HSH 3 - úplná montáž na předem připravené úchytné body nebo na konstrukci, zapojení přívodů od akubaterie, hodinových smyček, uzemnění a sítě 220/50 Hz, uvedení do provozu, seřízení řídicích a rezervních hodin, přezkoušení funkce, vysvětlení manipulace</t>
  </si>
  <si>
    <t>7596625015</t>
  </si>
  <si>
    <t>Montáž hodin podružných 2-stranných</t>
  </si>
  <si>
    <t>Montáž hodin podružných 2-stranných - úplná montáž na předem připravené úchytné body nebo na konstrukci, zapojení přívodů, přezkoušení funkce, nastavení na jednotný čas</t>
  </si>
  <si>
    <t>7492501680</t>
  </si>
  <si>
    <t>Kabely, vodiče, šňůry Cu - nn Kabel silový 2 a 3-žílový Cu, plastová izolace CYKY 2Ax1,5</t>
  </si>
  <si>
    <t>7492501760</t>
  </si>
  <si>
    <t>Kabely, vodiče, šňůry Cu - nn Kabel silový 2 a 3-žílový Cu, plastová izolace CYKY 3J1,5 (3Cx 1,5)</t>
  </si>
  <si>
    <t>7492553010</t>
  </si>
  <si>
    <t>Montáž kabelů 2- a 3-žílových Cu do 16 mm2</t>
  </si>
  <si>
    <t>Montáž kabelů 2- a 3-žílových Cu do 16 mm2 - uložení do země, chráničky, na rošty, pod omítku apod.</t>
  </si>
  <si>
    <t>7491100160</t>
  </si>
  <si>
    <t>Trubková vedení Ohebné elektroinstalační trubky 1225 pr.25 750N SUPERFLEX</t>
  </si>
  <si>
    <t>7491151010R</t>
  </si>
  <si>
    <t>Montáž trubek ohebných elektroinstalačních hladkých z PVC uložených volně průměru do 50 mm</t>
  </si>
  <si>
    <t>7493100050</t>
  </si>
  <si>
    <t>Venkovní osvětlení Osvětlovací stožáry sklopné výšky od 7 do 9 m, žárově zinkovaný, vč. Výstroje,stožár nesmí mít dvířka (z důvodu neoprávněného vstupu)</t>
  </si>
  <si>
    <t>7493151020</t>
  </si>
  <si>
    <t>Montáž osvětlovacích stožárů včetně výstroje sklopných pro přídavnou montáž rozhlasového zařízení výšky do 12 m</t>
  </si>
  <si>
    <t>Montáž osvětlovacích stožárů včetně výstroje sklopných pro přídavnou montáž rozhlasového zařízení výšky do 12 m - včetně připojovací svorkovnice pro 2x svítidla, kabelového vedení ke svítidlům a veškerého příslušenství. Neobsahuje základovou konstrukci a montáž svítidla</t>
  </si>
  <si>
    <t>7493155510</t>
  </si>
  <si>
    <t>Montáž stožárových rozvodnic s jedním až dvěmi jistícími prvky</t>
  </si>
  <si>
    <t>7493102020</t>
  </si>
  <si>
    <t>Venkovní osvětlení Elektrovýzbroje stožárů a stožárové rozvodnice Stožárová rozvodnice s jedním až dvěma jistícími prvky</t>
  </si>
  <si>
    <t>7497150520R</t>
  </si>
  <si>
    <t>Základy pro stožár</t>
  </si>
  <si>
    <t>7497154510R</t>
  </si>
  <si>
    <t>Uzemnění stožáru</t>
  </si>
  <si>
    <t>7593310627</t>
  </si>
  <si>
    <t>Konstrukční díly RACK 19" 42U perforované dveře, odnímatelné boky</t>
  </si>
  <si>
    <t>7593310580</t>
  </si>
  <si>
    <t>Konstrukční díly Police oboustranná hloubka 480mm (CV726459001)</t>
  </si>
  <si>
    <t>7593315330</t>
  </si>
  <si>
    <t>Montáž datové skříně rack</t>
  </si>
  <si>
    <t>Rozvaděč</t>
  </si>
  <si>
    <t>7494000340R</t>
  </si>
  <si>
    <t>Rozvodnicové a rozváděčové skříně Distri Rozvodnicové skříně DistriTon Oceloplechové rozvodnicové skříně (IP30)</t>
  </si>
  <si>
    <t>7494002988</t>
  </si>
  <si>
    <t>Modulární přístroje Jističe do 63 A; 6 kA 1-pólové In 10 A, Ue AC 230 V / DC 72 V, charakteristika B, 1pól, Icn 6 kA</t>
  </si>
  <si>
    <t>7494003780</t>
  </si>
  <si>
    <t>Modulární přístroje Proudové chrániče 6 kA 2-pólové In 25 A, Ue AC 230/400 V, Idn 30 mA, 2pól, Inc 6 kA, typ AC</t>
  </si>
  <si>
    <t>7494450510</t>
  </si>
  <si>
    <t>Montáž proudových chráničů dvoupólových do 40 A (10 kA)</t>
  </si>
  <si>
    <t>Montáž proudových chráničů dvoupólových do 40 A (10 kA) - do skříně nebo rozvaděče</t>
  </si>
  <si>
    <t>7494151010</t>
  </si>
  <si>
    <t>Montáž modulárních rozvodnic min. IP 30, počet modulů do 72</t>
  </si>
  <si>
    <t>Montáž modulárních rozvodnic min. IP 30, počet modulů do 72 - do zdi, na zeď nebo konstrukci, včetně montáže nosné konstrukce, kotevní, spojovací prvků, provedení zkoušek, dodání atestů, revizní zprávy včetně kusové zkoušky. Neobsahuje elektrovýzbroj</t>
  </si>
  <si>
    <t>PS 02-37-01 - Dopravna  Desná, napájení sil. Rozvodů</t>
  </si>
  <si>
    <t>1 - Dodávky</t>
  </si>
  <si>
    <t>2 - Práce</t>
  </si>
  <si>
    <t>Dodávky</t>
  </si>
  <si>
    <t>7492104360</t>
  </si>
  <si>
    <t>Spojovací vedení, podpěrné izolátory Spojky, ukončení pasu, ostatní Spojka 35 KU-L kabelová</t>
  </si>
  <si>
    <t>Poznámka k položce:_x000D_
Spojka 35 KU-L kabelová_x000D_
Technická specifikace položky odpovídá příslušné cenové soustavě.</t>
  </si>
  <si>
    <t>7492100010</t>
  </si>
  <si>
    <t>Spojovací vedení, podpěrné izolátory Spojovací vedení z Cu pasů do 25x 3 mm (0,67 kg/m) bez držáků</t>
  </si>
  <si>
    <t>Poznámka k položce:_x000D_
do 25x 3 mm (0,67 kg/m) bez držáků_x000D_
Technická specifikace položky odpovídá příslušné cenové soustavě.</t>
  </si>
  <si>
    <t>VV</t>
  </si>
  <si>
    <t>"do 25x 3 mm (0,67 kg/m) bez držáků"</t>
  </si>
  <si>
    <t>7492100850</t>
  </si>
  <si>
    <t>Spojovací vedení, podpěrné izolátory Podpěrné izolátory, průchodky Izolátor M8</t>
  </si>
  <si>
    <t>Poznámka k položce:_x000D_
Izolátor M8_x000D_
Technická specifikace položky odpovídá příslušné cenové soustavě.</t>
  </si>
  <si>
    <t>7492501980</t>
  </si>
  <si>
    <t>Kabely, vodiče, šňůry Cu - nn Kabel silový 4 a 5-žílový Cu, plastová izolace CYKY 5J10 (5Cx10)</t>
  </si>
  <si>
    <t>Poznámka k položce:_x000D_
CYKY 5J10 (5Cx10)_x000D_
Technická specifikace položky odpovídá příslušné cenové soustavě.</t>
  </si>
  <si>
    <t>7492501990</t>
  </si>
  <si>
    <t>Kabely, vodiče, šňůry Cu - nn Kabel silový 4 a 5-žílový Cu, plastová izolace CYKY 5J16 (5Cx16)</t>
  </si>
  <si>
    <t>Poznámka k položce:_x000D_
CYKY 5J16 (5Cx16)_x000D_
Technická specifikace položky odpovídá příslušné cenové soustavě.</t>
  </si>
  <si>
    <t>R7492700460</t>
  </si>
  <si>
    <t>Kabelové spojky pro plastové a pryžové kabely do 6kV</t>
  </si>
  <si>
    <t xml:space="preserve">Poznámka k položce:_x000D_
Zadavatel  požaduje spojky, kterými se spojují  kabely v zemních rýhách_x000D_
</t>
  </si>
  <si>
    <t>Poznámka k položce:_x000D_
krytí IP40, dvoukřídlé dveře, V x Š x H 1800 x 1200 x 600_x000D_
Technická specifikace položky odpovídá příslušné cenové soustavě.</t>
  </si>
  <si>
    <t>7494003086</t>
  </si>
  <si>
    <t>Modulární přístroje Jističe do 63 A; 6 kA 3-pólové In 32 A, Ue AC 230/400 V / DC 216 V, charakteristika B, 3pól, Icn 6 kA</t>
  </si>
  <si>
    <t>Poznámka k položce:_x000D_
In 32 A, Ue AC 230/400 V / DC 216 V, charakteristika B, 3pól, Icn 6 kA_x000D_
Technická specifikace položky odpovídá příslušné cenové soustavě.</t>
  </si>
  <si>
    <t>7494003090</t>
  </si>
  <si>
    <t>Modulární přístroje Jističe do 63 A; 6 kA 3-pólové In 50 A, Ue AC 230/400 V / DC 216 V, charakteristika B, 3pól, Icn 6 kA</t>
  </si>
  <si>
    <t>Poznámka k položce:_x000D_
In 50 A, Ue AC 230/400 V / DC 216 V, charakteristika B, 3pól, Icn 6 kA_x000D_
Technická specifikace položky odpovídá příslušné cenové soustavě.</t>
  </si>
  <si>
    <t>7494003088</t>
  </si>
  <si>
    <t>Modulární přístroje Jističe do 63 A; 6 kA 3-pólové In 40 A, Ue AC 230/400 V / DC 216 V, charakteristika B, 3pól, Icn 6 kA</t>
  </si>
  <si>
    <t>Poznámka k položce:_x000D_
In 40 A, Ue AC 230/400 V / DC 216 V, charakteristika B, 3pól, Icn 6 kA_x000D_
Technická specifikace položky odpovídá příslušné cenové soustavě.</t>
  </si>
  <si>
    <t>7494003390</t>
  </si>
  <si>
    <t>Modulární přístroje Jističe do 80 A; 10 kA 3-pólové In 25 A, Ue AC 230/400 V / DC 216 V, charakteristika B, 3pól, Icn 10 kA</t>
  </si>
  <si>
    <t>Poznámka k položce:_x000D_
In 25 A, Ue AC 230/400 V / DC 216 V, charakteristika B, 3pól, Icn 10 kA_x000D_
Technická specifikace položky odpovídá příslušné cenové soustavě.</t>
  </si>
  <si>
    <t>7494004096</t>
  </si>
  <si>
    <t>Modulární přístroje Přepěťové ochrany Kombinované svodiče bleskových proudů a přepětí typ 1 + 2, Iimp 25 kA, Uc AC 350 V, výměnné moduly, se signalizací, jiskřiště, varistor, 3+N-pól</t>
  </si>
  <si>
    <t>Poznámka k položce:_x000D_
typ 1 + 2, Iimp 25 kA, Uc AC 350 V, výměnné moduly, se signalizací, jiskřiště, varistor, 3+N-pól_x000D_
Technická specifikace položky odpovídá příslušné cenové soustavě.</t>
  </si>
  <si>
    <t>7494003832</t>
  </si>
  <si>
    <t>Modulární přístroje Proudové chrániče 10 kA typ AC 4-pólové In 25 A, Ue AC 230/400 V, Idn 100 mA, 4pól, Inc 10 kA, typ AC</t>
  </si>
  <si>
    <t>Poznámka k položce:_x000D_
In 25 A, Ue AC 230/400 V, Idn 100 mA, 4pól, Inc 10 kA, typ AC_x000D_
Technická specifikace položky odpovídá příslušné cenové soustavě.</t>
  </si>
  <si>
    <t>7491205710</t>
  </si>
  <si>
    <t>Elektroinstalační materiál Zásuvky instalační Zásuvka PCE 400V/16A, 5 pól., IP44, povrchová montáž kombinovaná se zásuvkou 230V</t>
  </si>
  <si>
    <t>Poznámka k položce:_x000D_
Zásuvka PCE 400V/16A, 5 pól., IP44, povrchová montáž kombinovaná se zásuvkou 230V_x000D_
Technická specifikace položky odpovídá příslušné cenové soustavě.</t>
  </si>
  <si>
    <t>7494003076</t>
  </si>
  <si>
    <t>Modulární přístroje Jističe do 63 A; 6 kA 3-pólové In 10 A, Ue AC 230/400 V / DC 216 V, charakteristika B, 3pól, Icn 6 kA</t>
  </si>
  <si>
    <t>Poznámka k položce:_x000D_
In 10 A, Ue AC 230/400 V / DC 216 V, charakteristika B, 3pól, Icn 6 kA_x000D_
Technická specifikace položky odpovídá příslušné cenové soustavě.</t>
  </si>
  <si>
    <t>7494003084</t>
  </si>
  <si>
    <t>Modulární přístroje Jističe do 63 A; 6 kA 3-pólové In 25 A, Ue AC 230/400 V / DC 216 V, charakteristika B, 3pól, Icn 6 kA</t>
  </si>
  <si>
    <t>Poznámka k položce:_x000D_
In 25 A, Ue AC 230/400 V / DC 216 V, charakteristika B, 3pól, Icn 6 kA_x000D_
Technická specifikace položky odpovídá příslušné cenové soustavě.</t>
  </si>
  <si>
    <t>7494010334</t>
  </si>
  <si>
    <t>Přístroje pro spínání a ovládání Měřící přístroje, elektroměry Elektroměry iME3 trojfázový digitální</t>
  </si>
  <si>
    <t>Poznámka k položce:_x000D_
iME3 trojfázový digitální_x000D_
Technická specifikace položky odpovídá příslušné cenové soustavě.</t>
  </si>
  <si>
    <t>7493102290</t>
  </si>
  <si>
    <t>Venkovní osvětlení Rozvaděče pro napájení veřejného osvětlení pro 7 - 12 ks 3-f větví</t>
  </si>
  <si>
    <t>Poznámka k položce:_x000D_
pro 7 - 12 ks 3-f větví_x000D_
Technická specifikace položky odpovídá příslušné cenové soustavě.</t>
  </si>
  <si>
    <t>7493102320</t>
  </si>
  <si>
    <t>Venkovní osvětlení Rozvaděče pro napájení veřejného osvětlení Rozšíření RVO o regulátor osvětlení s řídící jednotkou; Imax - 20A s kompenzací. Regulátor musí být mikroprocesorově řízen a jednotka musí umožňovat několik režimů regulace.</t>
  </si>
  <si>
    <t>Poznámka k položce:_x000D_
Rozšíření RVO o regulátor osvětlení s řídící jednotkou; Imax - 20A s kompenzací. Regulátor musí být mikroprocesorově řízen a jednotka musí umožňovat několik režimů regulace. Jednotka musí dále hlídat nastavené regulační napětí, provozní a špičkové proudy. Dále musí obsahovat elektroměrový rozvaděč s přenosem stavových veličin tj. pouze dálková diagnostika + s možností stahovat veličiny z regulátoru. Regulátor musí být příkonově omezen._x000D_
Technická specifikace položky odpovídá příslušné cenové soustavě.</t>
  </si>
  <si>
    <t>7493300160</t>
  </si>
  <si>
    <t>Elektrický ohřev výhybek (EOV) Řídící rozváděče Rozváděč pro ovládání a signalizaci-centrální, 4 okruhy,do 28 rozvaděčů,do 160 okruhů VO a až se 128 připojenými vyhybkami EOV</t>
  </si>
  <si>
    <t>Poznámka k položce:_x000D_
Rozváděč pro ovládání a signalizaci-centrální, 4 okruhy,do 28 rozvaděčů,do 160 okruhů VO a až se 128 připojenými vyhybkami EOV_x000D_
Technická specifikace položky odpovídá příslušné cenové soustavě.</t>
  </si>
  <si>
    <t>7493300100</t>
  </si>
  <si>
    <t>Elektrický ohřev výhybek (EOV) Periferní rozváděče Rozváděč ohřevu výměn pro 2 výhybky s měřením a podřízenou jednotkou</t>
  </si>
  <si>
    <t>Poznámka k položce:_x000D_
Rozváděč ohřevu výměn pro 2 výhybky s měřením a podřízenou jednotkou_x000D_
1 ks_x000D_
Technická specifikace položky odpovídá příslušné cenové soustavě.</t>
  </si>
  <si>
    <t>7493300110</t>
  </si>
  <si>
    <t>Elektrický ohřev výhybek (EOV) Periferní rozváděče Rozváděč ohřevu výměn pro 2 výhybky s měřením bez podřízené jednotky</t>
  </si>
  <si>
    <t>Poznámka k položce:_x000D_
Rozváděč ohřevu výměn pro 2 výhybky s měřením bez podřízené jednotky_x000D_
Technická specifikace položky odpovídá příslušné cenové soustavě.</t>
  </si>
  <si>
    <t>Práce</t>
  </si>
  <si>
    <t>7491651035</t>
  </si>
  <si>
    <t>Montáž vnitřního uzemnění ochranné pospojování pevně vodič Cu 4-16 mm2</t>
  </si>
  <si>
    <t>Poznámka k položce:_x000D_
vodič Cu 4-16 mm2_x000D_
Technická specifikace položky odpovídá příslušné cenové soustavě.</t>
  </si>
  <si>
    <t>7492151010</t>
  </si>
  <si>
    <t>Montáž spojovacího vedení z Cu nebo Al pasů do 50x10 mm</t>
  </si>
  <si>
    <t>Poznámka k položce:_x000D_
do 50x10 mm_x000D_
Technická specifikace položky odpovídá příslušné cenové soustavě.</t>
  </si>
  <si>
    <t>7494752010</t>
  </si>
  <si>
    <t>Montáž svodičů přepětí pro sítě nn - typ 1+2 (třída B+C) pro třífázové sítě</t>
  </si>
  <si>
    <t>Montáž svodičů přepětí pro sítě nn - typ 1+2 (třída B+C) pro třífázové sítě - do rozvaděče nebo skříně</t>
  </si>
  <si>
    <t>7494658012</t>
  </si>
  <si>
    <t>Montáž elektroměrů trojfázových</t>
  </si>
  <si>
    <t>Montáž elektroměrů trojfázových - do rozvaděče nebo skříně</t>
  </si>
  <si>
    <t>Poznámka k položce:_x000D_
trojfázových_x000D_
Technická specifikace položky odpovídá příslušné cenové soustavě.</t>
  </si>
  <si>
    <t>7494351032</t>
  </si>
  <si>
    <t>Montáž jističů (do 10 kA) třípólových přes 20 do 63 A</t>
  </si>
  <si>
    <t>Poznámka k položce:_x000D_
přes 20 do 63 A_x000D_
Technická specifikace položky odpovídá příslušné cenové soustavě.</t>
  </si>
  <si>
    <t>7494251012</t>
  </si>
  <si>
    <t>Montáž rozvaděčů skříňových oceloplechových IP40, prázdných jednostranného pole výška do 2 250 mm hloubka do 800 mm š 600-800 mm</t>
  </si>
  <si>
    <t>Montáž rozvaděčů skříňových oceloplechových IP40, prázdných jednostranného pole výška do 2 250 mm hloubka do 800 mm š 600-800 mm - včetně bočních zákrytů, dodání atestů a celkové revizní zprávy včetně kusové zkoušky, neobsahuje elektrovýzbroj</t>
  </si>
  <si>
    <t>Poznámka k položce:_x000D_
š 600-800 mm_x000D_
Technická specifikace položky odpovídá příslušné cenové soustavě.</t>
  </si>
  <si>
    <t>7494752020</t>
  </si>
  <si>
    <t>Montáž svodičů přepětí pro sítě nn - typ 1+2 (třída B+C) modul dálkové signalizace s bezpotenciálovým přepínačem</t>
  </si>
  <si>
    <t>Montáž svodičů přepětí pro sítě nn - typ 1+2 (třída B+C) modul dálkové signalizace s bezpotenciálovým přepínačem - do rozvaděče nebo skříně</t>
  </si>
  <si>
    <t>Poznámka k položce:_x000D_
modul dálkové signalizace s bezpotenciálovým přepínačem_x000D_
Technická specifikace položky odpovídá příslušné cenové soustavě.</t>
  </si>
  <si>
    <t>7493156010</t>
  </si>
  <si>
    <t>Montáž rozvaděče pro napájení osvětlení železničních prostranství do 8 kusů 3-f vývodů</t>
  </si>
  <si>
    <t>Montáž rozvaděče pro napájení osvětlení železničních prostranství do 8 kusů 3-f vývodů - do terénu nebo rozvodny včetně elektrovýzbroje</t>
  </si>
  <si>
    <t>Poznámka k položce:_x000D_
do 8 kusů 3-f vývodů_x000D_
Technická specifikace položky odpovídá příslušné cenové soustavě.</t>
  </si>
  <si>
    <t>7493156020</t>
  </si>
  <si>
    <t>Montáž rozvaděče pro napájení osvětlení železničních prostranství řídící PLC jednotky</t>
  </si>
  <si>
    <t>80</t>
  </si>
  <si>
    <t>Poznámka k položce:_x000D_
řídící PLC jednotky_x000D_
Technická specifikace položky odpovídá příslušné cenové soustavě.</t>
  </si>
  <si>
    <t>7493156030</t>
  </si>
  <si>
    <t>Montáž rozvaděče pro napájení osvětlení železničních prostranství řídícího software do PLC řídící jednotky</t>
  </si>
  <si>
    <t>82</t>
  </si>
  <si>
    <t>Montáž rozvaděče pro napájení osvětlení železničních prostranství řídícího software do PLC řídící jednotky - pro možnost chodu rozvaděče a jeho oživení</t>
  </si>
  <si>
    <t>Poznámka k položce:_x000D_
řídícího software do PLC řídící jednotky_x000D_
Technická specifikace položky odpovídá příslušné cenové soustavě.</t>
  </si>
  <si>
    <t>7493352010</t>
  </si>
  <si>
    <t>Montáž rozvaděče pro elektrický ohřev výhybky silového pro připojení základních výhybkových jednotek do 8 kusů 3-f vývodů</t>
  </si>
  <si>
    <t>84</t>
  </si>
  <si>
    <t>Montáž rozvaděče pro elektrický ohřev výhybky silového pro připojení základních výhybkových jednotek do 8 kusů 3-f vývodů - instalace rozvaděče do terénu nebo rozvodny včetně elektrovýzbroje</t>
  </si>
  <si>
    <t>SO 00-10-01 - Výstroj trati</t>
  </si>
  <si>
    <t>5962101110</t>
  </si>
  <si>
    <t>Návěstidlo sklonovník reflexní</t>
  </si>
  <si>
    <t>5962101120</t>
  </si>
  <si>
    <t>Návěstidlo hektometrovník železobetonový se znaky</t>
  </si>
  <si>
    <t>5962101105</t>
  </si>
  <si>
    <t>Návěstidlo staničník 480x610 pozink dvoumístný</t>
  </si>
  <si>
    <t>R5962101105</t>
  </si>
  <si>
    <t>Návěstidlo staničník 480x610 pozink, žlutý</t>
  </si>
  <si>
    <t>Poznámka k položce:_x000D_
žlutý před přejezdem_x000D_
Technická specifikace položky odpovídá příslušné cenové soustavě.</t>
  </si>
  <si>
    <t>5962101100</t>
  </si>
  <si>
    <t>Návěstidlo staničník 320x610 pozink jednomístný</t>
  </si>
  <si>
    <t>Poznámka k položce:_x000D_
na mostech 2*2_x000D_
Technická specifikace položky odpovídá příslušné cenové soustavě.</t>
  </si>
  <si>
    <t>5962101010</t>
  </si>
  <si>
    <t>Návěstidlo rychlostník - obdélník</t>
  </si>
  <si>
    <t>5962101020</t>
  </si>
  <si>
    <t>Návěstidlo očekávejte traťovou rychlost - trojúhelník</t>
  </si>
  <si>
    <t>5962101030</t>
  </si>
  <si>
    <t>Návěstidlo tabulka dodatková lokomotiva</t>
  </si>
  <si>
    <t>R5962101030A</t>
  </si>
  <si>
    <t>Dodatková tabulka šipka vpravo</t>
  </si>
  <si>
    <t>R5962101030B</t>
  </si>
  <si>
    <t>Dodatková tabulka zkrácená vzdálenost</t>
  </si>
  <si>
    <t>5962101045</t>
  </si>
  <si>
    <t>Návěstidlo konec nástupiště</t>
  </si>
  <si>
    <t>R5962101045A</t>
  </si>
  <si>
    <t>Návěstidlo místo zastavení</t>
  </si>
  <si>
    <t>5962101050</t>
  </si>
  <si>
    <t>Návěstidlo tabule před zastávkou</t>
  </si>
  <si>
    <t>5962101090</t>
  </si>
  <si>
    <t>Návěstidlo sloupek s návěstí pískejte</t>
  </si>
  <si>
    <t>R5962101045B</t>
  </si>
  <si>
    <t>Návěstidlo rádiovník</t>
  </si>
  <si>
    <t>5962104000</t>
  </si>
  <si>
    <t>Hranice námezník betonový</t>
  </si>
  <si>
    <t>Poznámka k položce:_x000D_
5* námezník bílé s černými pruhy, 1* žlutý hraničník_x000D_
Technická specifikace položky odpovídá příslušné cenové soustavě.</t>
  </si>
  <si>
    <t>5962101065</t>
  </si>
  <si>
    <t>Návěstidlo výstražný kříž jednokolejný-značka 32a fluorescenční obrys</t>
  </si>
  <si>
    <t>Poznámka k položce:_x000D_
5 přejezdů *2_x000D_
Technická specifikace položky odpovídá příslušné cenové soustavě.</t>
  </si>
  <si>
    <t>5962101080</t>
  </si>
  <si>
    <t>Návěstidlo stůj dej přednost v jízdě - fluorescenční obrys</t>
  </si>
  <si>
    <t>Poznámka k položce:_x000D_
3 přejezdy *2_x000D_
Technická specifikace položky odpovídá příslušné cenové soustavě.</t>
  </si>
  <si>
    <t>R5962101085</t>
  </si>
  <si>
    <t>Návěstidlo zákaz vjezdu vozidel nebo souprav vozidel, jejichž délka přesahuje vyznačenou mez; reflexní</t>
  </si>
  <si>
    <t>Poznámka k položce:_x000D_
vyznačená mez 8 m_x000D_
Technická specifikace položky odpovídá příslušné cenové soustavě.</t>
  </si>
  <si>
    <t>R5962101045C</t>
  </si>
  <si>
    <t>Návěst začátek ozubnice</t>
  </si>
  <si>
    <t>R5962101045D</t>
  </si>
  <si>
    <t>Návěst konec ozubnice</t>
  </si>
  <si>
    <t>R5962101110A</t>
  </si>
  <si>
    <t>Tabule Pozor úzký profil</t>
  </si>
  <si>
    <t>R5962113005A</t>
  </si>
  <si>
    <t>Tunelový držák</t>
  </si>
  <si>
    <t>ks</t>
  </si>
  <si>
    <t>Poznámka k položce:_x000D_
na plocho na ostění vč. šroubů kompletní_x000D_
Technická specifikace položky odpovídá příslušné cenové soustavě.</t>
  </si>
  <si>
    <t>R5962113005B</t>
  </si>
  <si>
    <t>Poznámka k položce:_x000D_
kolmo na ostění vč. šroubů kompletní + na mostech na zábradlí_x000D_
Technická specifikace položky odpovídá příslušné cenové soustavě.</t>
  </si>
  <si>
    <t>R5962119025</t>
  </si>
  <si>
    <t>Betonový základ pro konzolovou značku</t>
  </si>
  <si>
    <t>Poznámka k položce:_x000D_
sklonovník 47-8 v tunelu = 39ks; staničník 26+1-15 v tunelu = 12ks; rychlostník 14ks; předvěstník 3ks; konec nástupiště 2ks; místo zastavení 1ks; tabule před zastávkou 6*2ks; výstražná kolík 14ks; výstražný kříž 10ks; začátek/konec ozubnice 5+5ks; 2ks rádiovník; 23ks tabule Pozor_x000D_
Technická specifikace položky odpovídá příslušné cenové soustavě.</t>
  </si>
  <si>
    <t>5962114020</t>
  </si>
  <si>
    <t>Výstroj sloupku víčko plast 60 mm</t>
  </si>
  <si>
    <t>5962113005</t>
  </si>
  <si>
    <t>Sloupek ocelový pozinkovaný 60 mm</t>
  </si>
  <si>
    <t>5962114025</t>
  </si>
  <si>
    <t>Výstroj sloupku patka hliníková kompletní (4 otvory)</t>
  </si>
  <si>
    <t>5962114000</t>
  </si>
  <si>
    <t>Výstroj sloupku objímka 50 až 100 mm kompletní</t>
  </si>
  <si>
    <t>5912050120</t>
  </si>
  <si>
    <t>Staničení demontáž hektometrovníku</t>
  </si>
  <si>
    <t>Staničení demontáž hektometrovníku. Poznámka: 1. V cenách jsou započteny náklady na zemní práce a výměnu, demontáž nebo montáž staničení. 2. V cenách nejsou obsaženy náklady na dodávku materiálu.</t>
  </si>
  <si>
    <t>Poznámka k položce:_x000D_
km 27,6-34,1; 65 - 15 tunely = 50ks_x000D_
Technická specifikace položky odpovídá příslušné cenové soustavě.</t>
  </si>
  <si>
    <t>5912050130</t>
  </si>
  <si>
    <t>Staničení demontáž mezníku</t>
  </si>
  <si>
    <t>Staničení demontáž mezníku. Poznámka: 1. V cenách jsou započteny náklady na zemní práce a výměnu, demontáž nebo montáž staničení. 2. V cenách nejsou obsaženy náklady na dodávku materiálu.</t>
  </si>
  <si>
    <t>R5912060210</t>
  </si>
  <si>
    <t>Demontáž návěstidla včetně sloupku a základu konzolové</t>
  </si>
  <si>
    <t>Poznámka k položce:_x000D_
odhad vč. výstražných křížů_x000D_
Technická specifikace položky odpovídá příslušné cenové soustavě.</t>
  </si>
  <si>
    <t>R5912065210</t>
  </si>
  <si>
    <t>Montáž návěstidla včetně sloupku a základu konzolové</t>
  </si>
  <si>
    <t>5912050220</t>
  </si>
  <si>
    <t>Staničení montáž hektometrovníku</t>
  </si>
  <si>
    <t>Staničení montáž hektometrovníku. Poznámka: 1. V cenách jsou započteny náklady na zemní práce a výměnu, demontáž nebo montáž staničení. 2. V cenách nejsou obsaženy náklady na dodávku materiálu.</t>
  </si>
  <si>
    <t>Poznámka k položce:_x000D_
železobetonové_x000D_
Technická specifikace položky odpovídá příslušné cenové soustavě.</t>
  </si>
  <si>
    <t>5912050230</t>
  </si>
  <si>
    <t>Staničení montáž mezníku</t>
  </si>
  <si>
    <t>Staničení montáž mezníku. Poznámka: 1. V cenách jsou započteny náklady na zemní práce a výměnu, demontáž nebo montáž staničení. 2. V cenách nejsou obsaženy náklady na dodávku materiálu.</t>
  </si>
  <si>
    <t>R5912065110</t>
  </si>
  <si>
    <t>Montáž návěstidla a staničníku včetně tunelového držáku</t>
  </si>
  <si>
    <t>Poznámka k položce:_x000D_
v tunelu a na mostech_x000D_
Technická specifikace položky odpovídá příslušné cenové soustavě.</t>
  </si>
  <si>
    <t>15+20</t>
  </si>
  <si>
    <t>Součet</t>
  </si>
  <si>
    <t>R5912035040</t>
  </si>
  <si>
    <t>Montáž návěstidla na společném sloupku nebo držáku</t>
  </si>
  <si>
    <t>Poznámka k položce:_x000D_
Technická specifikace položky odpovídá příslušné cenové soustavě._x000D_
Doprava jednosměrná mechanizací o nosnosti přes 3,5 t objemnějšího kusového materiálu do 200 km_x000D_
dovoz_x000D_
Technická specifikace položky odpovídá příslušné cenové soustavě.</t>
  </si>
  <si>
    <t>9902400900</t>
  </si>
  <si>
    <t>Doprava jednosměrná mechanizací o nosnosti přes 3,5 t objemnějšího kusového materiálu (prefabrikátů, stožárů, výhybek, rozvaděčů, vybouraných hmot atd.) do 200 km</t>
  </si>
  <si>
    <t>t</t>
  </si>
  <si>
    <t>356120024</t>
  </si>
  <si>
    <t>Doprava jednosměrná mechanizací o nosnosti přes 3,5 t objemnějšího kusového materiálu (prefabrikátů, stožárů, výhybek, rozvaděčů, vybouraných hmot atd.) do 200 km Poznámka: 1. Ceny jsou určeny pro dopravu silničními i kolejovými vozidly. 2.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</si>
  <si>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9902100300</t>
  </si>
  <si>
    <t>Doprava obousměrná mechanizací o nosnosti přes 3,5 t sypanin (kameniva, písku, suti, dlažebních kostek, atd.) do 30 km</t>
  </si>
  <si>
    <t>Doprava obousměrná mechanizací o nosnosti přes 3,5 t sypanin (kameniva, písku, suti, dlažebních kostek, atd.) do 30 km Poznámka: 1. Ceny jsou určeny pro dopravu silničními i kolejovými vozidly. 2. V cenách obousměrné dopravy jsou započteny náklady na přepravu materiálu na místo určení včetně složení, poplatku za použití dopravní cesty a zpáteční cesty nenaloženého dopravního prostředku.</t>
  </si>
  <si>
    <t>Poznámka k položce:_x000D_
odvoz - zemina z výkopu pro bet. základ_x000D_
Technická specifikace položky odpovídá příslušné cenové soustavě.</t>
  </si>
  <si>
    <t>0,077*95*1,8</t>
  </si>
  <si>
    <t>9902200300</t>
  </si>
  <si>
    <t>Doprava obousměrná mechanizací o nosnosti přes 3,5 t objemnějšího kusového materiálu (prefabrikátů, stožárů, výhybek, rozvaděčů, vybouraných hmot atd.) do 30 km</t>
  </si>
  <si>
    <t>Doprava obousměrná mechanizací o nosnosti přes 3,5 t objemnějšího kusového materiálu (prefabrikátů, stožárů, výhybek, rozvaděčů, vybouraných hmot atd.) do 30 km Poznámka: 1. Ceny jsou určeny pro dopravu silničními i kolejovými vozidly. 2. V cenách obousměrné dopravy jsou započteny náklady na přepravu materiálu na místo určení včetně složení, poplatku za použití dopravní cesty a zpáteční cesty nenaloženého dopravního prostředku.</t>
  </si>
  <si>
    <t>Poznámka k položce:_x000D_
odvoz - hektometrovníky + mezníky + bet. základy_x000D_
Technická specifikace položky odpovídá příslušné cenové soustavě.</t>
  </si>
  <si>
    <t>9909000500</t>
  </si>
  <si>
    <t>Poplatek uložení odpadu betonových prefabrikátů</t>
  </si>
  <si>
    <t>Poplatek uložení odpadu betonových prefabrikátů Poznámka: 1. V cenách jsou započteny náklady na uložení stavebního odpadu na oficiální skládku. 2. Ceny jsou doporučené, je třeba zohlednit regionální rozdíly v cenách poplatků za uložení suti a odpadů. Tyto se mohou výrazně lišit s ohledem nejen na region, ale také na množství a druh ukládaného odpadu.</t>
  </si>
  <si>
    <t>Poznámka k položce:_x000D_
hektometrovníky, mezníky, základy návěstí_x000D_
Technická specifikace položky odpovídá příslušné cenové soustavě.</t>
  </si>
  <si>
    <t>9909000100</t>
  </si>
  <si>
    <t>Poplatek za uložení suti nebo hmot na oficiální skládku</t>
  </si>
  <si>
    <t>Poplatek za uložení suti nebo hmot na oficiální skládku Poznámka: 1. V cenách jsou započteny náklady na uložení stavebního odpadu na oficiální skládku. 2. Ceny jsou doporučené, je třeba zohlednit regionální rozdíly v cenách poplatků za uložení suti a odpadů. Tyto se mohou výrazně lišit s ohledem nejen na region, ale také na množství a druh ukládaného odpadu.</t>
  </si>
  <si>
    <t>Poznámka k položce:_x000D_
zemina z výkopu pro bet. základ_x000D_
Technická specifikace položky odpovídá příslušné cenové soustavě.</t>
  </si>
  <si>
    <t>SO 01-10-01 - Tanvald (mimo) - Desná (mimo), železniční svršek</t>
  </si>
  <si>
    <t>3 - Doprava</t>
  </si>
  <si>
    <t>4 - Poplatky</t>
  </si>
  <si>
    <t>5955101005</t>
  </si>
  <si>
    <t>Kamenivo drcené štěrk frakce 31,5/63 třídy min. BII</t>
  </si>
  <si>
    <t>Poznámka k položce:_x000D_
kolejové lože_x000D_
Technická specifikace položky odpovídá příslušné cenové soustavě.</t>
  </si>
  <si>
    <t>R5955101012</t>
  </si>
  <si>
    <t>Kamenivo drcené recyklované štěrk frakce 16/32</t>
  </si>
  <si>
    <t>Poznámka k položce:_x000D_
zapuštěné kolejové lože - recyklované_x000D_
Technická specifikace položky odpovídá příslušné cenové soustavě.</t>
  </si>
  <si>
    <t>(45+35+15+125+40+20)*0,3*1,1*1,9</t>
  </si>
  <si>
    <t>5956134017</t>
  </si>
  <si>
    <t>Pražec ocelový tv. Y příčný vystrojené základní S 49 rozevření 650</t>
  </si>
  <si>
    <t>Poznámka k položce:_x000D_
bez úprav_x000D_
Technická specifikace položky odpovídá příslušné cenové soustavě.</t>
  </si>
  <si>
    <t>R5956134017</t>
  </si>
  <si>
    <t>Poznámka k položce:_x000D_
 držák ozubnice_x000D_
Technická specifikace položky odpovídá příslušné cenové soustavě.</t>
  </si>
  <si>
    <t>5956134022</t>
  </si>
  <si>
    <t>Pražec ocelový tv. Y příčný vystrojené přechodové 49 rozevření 650</t>
  </si>
  <si>
    <t>Poznámka k položce:_x000D_
 bez úprav_x000D_
Technická specifikace položky odpovídá příslušné cenové soustavě.</t>
  </si>
  <si>
    <t>R5956134022</t>
  </si>
  <si>
    <t>Pražec ocelový tv. Y příčný vystrojené přechodové S 49 pozink rozevření 650</t>
  </si>
  <si>
    <t>5956134027</t>
  </si>
  <si>
    <t>Pražec ocelový tv. Y příčný vystrojené základní 49 pozink rozevření 650</t>
  </si>
  <si>
    <t>Poznámka k položce:_x000D_
 přejezdy_x000D_
Technická specifikace položky odpovídá příslušné cenové soustavě.</t>
  </si>
  <si>
    <t>R5956134027</t>
  </si>
  <si>
    <t>Poznámka k položce:_x000D_
 držák ozubnice; přejezdy, tunely_x000D_
Technická specifikace položky odpovídá příslušné cenové soustavě.</t>
  </si>
  <si>
    <t>R5956134027A</t>
  </si>
  <si>
    <t>Poznámka k položce:_x000D_
 držák ozubnice; přejezd s ozubnicí, pražec s držákem pro plastbetonovou vnitřní desku_x000D_
Technická specifikace položky odpovídá příslušné cenové soustavě.</t>
  </si>
  <si>
    <t>R5959999999A</t>
  </si>
  <si>
    <t>Ozubnicové tyče vč. spojovacího materiálu</t>
  </si>
  <si>
    <t>Poznámka k položce:_x000D_
vč. dopravy; (27,708-28,402)_x000D_
Technická specifikace položky odpovídá příslušné cenové soustavě.</t>
  </si>
  <si>
    <t>R5959999999B</t>
  </si>
  <si>
    <t>Ozubnicový nájezd vč. spojovacího materiálu</t>
  </si>
  <si>
    <t>Poznámka k položce:_x000D_
vč. dopravy, bez Y pražců (3 ks)_x000D_
Technická specifikace položky odpovídá příslušné cenové soustavě.</t>
  </si>
  <si>
    <t>5957107015</t>
  </si>
  <si>
    <t>Kolejnicové pásy R350HT tv.49 E1 délky 120 metrů</t>
  </si>
  <si>
    <t>Poznámka k položce:_x000D_
dle TZ_x000D_
Technická specifikace položky odpovídá příslušné cenové soustavě.</t>
  </si>
  <si>
    <t>9*2</t>
  </si>
  <si>
    <t>5956149001</t>
  </si>
  <si>
    <t>Pražec betonový neutrální nevystrojený</t>
  </si>
  <si>
    <t>Poznámka k položce:_x000D_
nevystrojený (28,654-28,657);2,6x4; _x000D_
Technická specifikace položky odpovídá příslušné cenové soustavě.</t>
  </si>
  <si>
    <t>5958128005</t>
  </si>
  <si>
    <t>Komplety Skl 24 (šroub RS 0, matice M 22, podložka Uls 6)</t>
  </si>
  <si>
    <t>Poznámka k položce:_x000D_
vč. SKL 24, neutrální pražce_x000D_
Technická specifikace položky odpovídá příslušné cenové soustavě.</t>
  </si>
  <si>
    <t>4*4</t>
  </si>
  <si>
    <t>5958140000</t>
  </si>
  <si>
    <t>Podkladnice žebrová tv. S4</t>
  </si>
  <si>
    <t>Poznámka k položce:_x000D_
neutrální pražce, pro úklon kolejnice 1:80 (2x) + bez úklonu (2x)_x000D_
Technická specifikace položky odpovídá příslušné cenové soustavě.</t>
  </si>
  <si>
    <t>4*2</t>
  </si>
  <si>
    <t>5958158005</t>
  </si>
  <si>
    <t>Podložka pryžová pod patu kolejnice S49 183/126/6</t>
  </si>
  <si>
    <t>Poznámka k položce:_x000D_
neutrální pražce_x000D_
Technická specifikace položky odpovídá příslušné cenové soustavě.</t>
  </si>
  <si>
    <t>5958158070</t>
  </si>
  <si>
    <t>Podložka polyetylenová pod podkladnici 380/160/2 (S4, R4)</t>
  </si>
  <si>
    <t>5957110040</t>
  </si>
  <si>
    <t>Kolejnice tv. 49 E 1, třídy R350HT</t>
  </si>
  <si>
    <t>Poznámka k položce:_x000D_
zbývající část + 4 m kvůli podélnému sklonu_x000D_
Technická specifikace položky odpovídá příslušné cenové soustavě.</t>
  </si>
  <si>
    <t>36*2</t>
  </si>
  <si>
    <t>5962119000</t>
  </si>
  <si>
    <t>Zajištění PPK značka ocelová sloupková zajišťovací k betonáži na místě včetně betonu</t>
  </si>
  <si>
    <t>Poznámka k položce:_x000D_
kovový sloupek vč. betonového základu (např. U-600); počet dle TZ_x000D_
Technická specifikace položky odpovídá příslušné cenové soustavě.</t>
  </si>
  <si>
    <t>5962119010R</t>
  </si>
  <si>
    <t>Zajištění PPK konzolová značka</t>
  </si>
  <si>
    <t>5962119015R</t>
  </si>
  <si>
    <t>Zajištění PPK hřebová litinová značka</t>
  </si>
  <si>
    <t>5962119020R</t>
  </si>
  <si>
    <t>Zajištění PPK štítek konzolové a hřebové značky</t>
  </si>
  <si>
    <t>R5905120020</t>
  </si>
  <si>
    <t>Prolití kameniva KL pryskyřicí strukturní pro zvýšení odporu KL tl. do 600 mm</t>
  </si>
  <si>
    <t>M2</t>
  </si>
  <si>
    <t>-1626655041</t>
  </si>
  <si>
    <t>včetně materiálu, prolévání: strukturálně 5 m, slabě 3,5 m = 8,5*2,8</t>
  </si>
  <si>
    <t>23,8</t>
  </si>
  <si>
    <t>5905055010</t>
  </si>
  <si>
    <t>Odstranění stávajícího kolejového lože odtěžením v koleji</t>
  </si>
  <si>
    <t>m3</t>
  </si>
  <si>
    <t>Odstranění stávajícího kolejového lože odtěžením v koleji. Poznámka: 1. V cenách jsou započteny náklady na odstranění KL, úpravu pláně a rozprostření výzisku na terén nebo jeho naložení na dopravní prostředek. 2. V cenách nejsou obsaženy náklady na dopravu výzisku na skládku a skládkovné.</t>
  </si>
  <si>
    <t>Poznámka k položce:_x000D_
(27,558-27,665)+(27,695-28,657)_x000D_
Technická specifikace položky odpovídá příslušné cenové soustavě.</t>
  </si>
  <si>
    <t>5905060010</t>
  </si>
  <si>
    <t>Zřízení nového kolejového lože v koleji</t>
  </si>
  <si>
    <t>Zřízení nového kolejového lože v koleji. Poznámka: 1. V cenách jsou započteny náklady na zřízení KL, rozprostření vrstvy kameniva, zřízení homogenizované vrstvy kameniva a úprava KL do profilu. 2. V cenách nejsou obsaženy náklady na položení KR, úpravu směrového a výškového uspořádání, dodávku kameniva a snížení KL pod patou kolejnice.</t>
  </si>
  <si>
    <t>Poznámka k položce:_x000D_
vč. zapuštěného KL_x000D_
Technická specifikace položky odpovídá příslušné cenové soustavě.</t>
  </si>
  <si>
    <t>(959*1,35+110*1,15)*1,1+(45+35+15+125+40+20)*0,3*1,1</t>
  </si>
  <si>
    <t>5905105030</t>
  </si>
  <si>
    <t>Doplnění KL kamenivem souvisle strojně v koleji</t>
  </si>
  <si>
    <t>Doplnění KL kamenivem souvisle strojně v koleji. Poznámka: 1. V cenách jsou započteny náklady na doplnění kameniva ojediněle ručně vidlemi a/nebo souvisle strojně z výsypných vozů případně nakladačem. 2. V cenách nejsou obsaženy náklady na dodávku kameniva.</t>
  </si>
  <si>
    <t>5905110010</t>
  </si>
  <si>
    <t>Snížení KL pod patou kolejnice v koleji</t>
  </si>
  <si>
    <t>km</t>
  </si>
  <si>
    <t>Snížení KL pod patou kolejnice v koleji. Poznámka: 1. V cenách jsou započteny náklady na snížení KL pod patou kolejnice ručně vidlemi. 2. V cenách nejsou obsaženy náklady na doplnění a dodávku kameniva.</t>
  </si>
  <si>
    <t>Poznámka k položce:_x000D_
km (27,558-27,665)+(27,695-28,657)_x000D_
Technická specifikace položky odpovídá příslušné cenové soustavě.</t>
  </si>
  <si>
    <t>5906080115</t>
  </si>
  <si>
    <t>Vystrojení pražce betonového s podkladnicovým upevněním čtyři vrtule</t>
  </si>
  <si>
    <t>úl.pl.</t>
  </si>
  <si>
    <t>Vystrojení pražce betonového s podkladnicovým upevněním čtyři vrtule. Poznámka: 1. V cenách jsou započteny náklady na montáž výstroje, potřebnou manipulaci a ošetření součástí mazivem. 2. V cenách nejsou obsaženy náklady na vrtání dřevěných pražců a dodávku materiálu.</t>
  </si>
  <si>
    <t>R5906130290</t>
  </si>
  <si>
    <t>Montáž kolejového roštu v ose koleje pražce betonové nevystrojené, tvar S49, 49E1</t>
  </si>
  <si>
    <t>Montáž kolejového roštu v ose koleje pražce betonové nevystrojené, tvar S49, 49E1. Poznámka: 1. V cenách jsou započteny náklady na manipulaci a montáž KR, u pražců dřevěných nevystrojených i na vrtání pražců. 2. V cenách nejsou obsaženy náklady na dodávku materiálu.</t>
  </si>
  <si>
    <t>Poznámka k položce:_x000D_
dlouhé a krátké výhybkové pražce_x000D_
Technická specifikace položky odpovídá příslušné cenové soustavě.</t>
  </si>
  <si>
    <t>5906130425</t>
  </si>
  <si>
    <t>Montáž kolejového roštu v ose koleje pražce ocelové tvar Y vystrojené, tvar S49, 49E1</t>
  </si>
  <si>
    <t>Montáž kolejového roštu v ose koleje pražce ocelové tvar Y vystrojené, tvar S49, 49E1. Poznámka: 1. V cenách jsou započteny náklady na manipulaci a montáž KR, u pražců dřevěných nevystrojených i na vrtání pražců. 2. V cenách nejsou obsaženy náklady na dodávku materiálu.</t>
  </si>
  <si>
    <t>Poznámka k položce:_x000D_
km (27,558-27,705)+(28,405-28,654)_x000D_
Technická specifikace položky odpovídá příslušné cenové soustavě.</t>
  </si>
  <si>
    <t>R5906130430</t>
  </si>
  <si>
    <t>Poznámka k položce:_x000D_
vč. ozubnice; (27,705-28,405) - 2 x nájezd (2,640)_x000D_
Technická specifikace položky odpovídá příslušné cenové soustavě.</t>
  </si>
  <si>
    <t>R5959999999C</t>
  </si>
  <si>
    <t>Montáž ozubnicového nájezdu</t>
  </si>
  <si>
    <t>Poznámka k položce:_x000D_
2 ks_x000D_
_x000D_
Technická specifikace položky odpovídá příslušné cenové soustavě.</t>
  </si>
  <si>
    <t>R5906140250A</t>
  </si>
  <si>
    <t>Demontáž kolejového roštu koleje v ose koleje pražce ocelové válcované tv. T, S49 nebo A válcované rozdělení "b"</t>
  </si>
  <si>
    <t>R5906140250B</t>
  </si>
  <si>
    <t>Poznámka k položce:_x000D_
vč. ozubnice a nájezdu (2 ks), (27,705-28,405) _x000D_
Technická specifikace položky odpovídá příslušné cenové soustavě.</t>
  </si>
  <si>
    <t>5907050020</t>
  </si>
  <si>
    <t>Dělení kolejnic řezáním nebo rozbroušením, soustavy S49 nebo T</t>
  </si>
  <si>
    <t>Dělení kolejnic řezáním nebo rozbroušením, soustavy S49 nebo T. Poznámka: 1. V cenách jsou započteny náklady na manipulaci, podložení, označení a provedení řezu kolejnice.</t>
  </si>
  <si>
    <t>Poznámka k položce:_x000D_
6 ks 120 m (4 ks most v ev. km 27,681 + 2 ks KÚ)_x000D_
Technická specifikace položky odpovídá příslušné cenové soustavě.</t>
  </si>
  <si>
    <t>5909030030</t>
  </si>
  <si>
    <t>Následná úprava GPK koleje směrové a výškové uspořádání pražce ocelové tv. Y</t>
  </si>
  <si>
    <t>Následná úprava GPK koleje směrové a výškové uspořádání pražce ocelové tv. Y. Poznámka: 1. V cenách jsou započteny náklady na úpravu směrového a výškového uspořádání strojní linkou ASP do projektované polohy s přesným zaměřením její prostorové polohy po konsolidaci KL,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</si>
  <si>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Poznámka k položce:_x000D_
úseky s ozubnicí_x000D_
Technická specifikace položky odpovídá příslušné cenové soustavě.</t>
  </si>
  <si>
    <t>R5909032010</t>
  </si>
  <si>
    <t>Přesná úprava GPK koleje směrové a výškové uspořádání pražce dřevěné nebo ocelové nebo betonové</t>
  </si>
  <si>
    <t>Poznámka k položce:_x000D_
km (27,533-27,558) + (28,655-28,657)_x000D_
Technická specifikace položky odpovídá příslušné cenové soustavě.</t>
  </si>
  <si>
    <t>5909032030</t>
  </si>
  <si>
    <t>Přesná úprava GPK koleje směrové a výškové uspořádání pražce ocelové tv. Y</t>
  </si>
  <si>
    <t>Přesná úprava GPK koleje směrové a výškové uspořádání pražce ocelové tv. Y. Poznámka: 1. V cenách jsou započteny náklady na úpravu směrového a výškového uspořádání strojní linkou ASP do projektované polohy s přesným zaměřením její prostorové polohy,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</si>
  <si>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5909050010</t>
  </si>
  <si>
    <t>Stabilizace kolejového lože koleje nově zřízeného nebo čistého</t>
  </si>
  <si>
    <t>Stabilizace kolejového lože koleje nově zřízeného nebo čistého. Poznámka: 1. V cenách jsou započteny náklady na stabilizaci v režimu s řízeným (konstantním) poklesem včetně měření a předání tištěných výstupů.</t>
  </si>
  <si>
    <t>5910020030</t>
  </si>
  <si>
    <t>Svařování kolejnic termitem plný předehřev standardní spára svar sériový tv. S49</t>
  </si>
  <si>
    <t>svar</t>
  </si>
  <si>
    <t>Svařování kolejnic termitem plný předehřev standardní spára svar sériový tv. S49.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</si>
  <si>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11*2</t>
  </si>
  <si>
    <t>5910030310</t>
  </si>
  <si>
    <t>Příplatek za směrové vyrovnání kolejnic v obloucích o poloměru 300 m a menším</t>
  </si>
  <si>
    <t>Příplatek za směrové vyrovnání kolejnic v obloucích o poloměru 300 m a menším. Poznámka: 1. V cenách jsou započteny náklady na použití přípravku pro směrové vyrovnání kolejnic.</t>
  </si>
  <si>
    <t>5910035030</t>
  </si>
  <si>
    <t>Dosažení dovolené upínací teploty v BK prodloužením kolejnicového pásu v koleji tv. S49</t>
  </si>
  <si>
    <t>Dosažení dovolené upínací teploty v BK prodloužením kolejnicového pásu v koleji tv. S49. Poznámka: 1. V cenách jsou započteny náklady na montáž a demontáž napínacího zařízení nebo ohřevu kolejnic a udržování potřebného prodloužení kolejnicového pásu. 2. V cenách nejsou obsaženy náklady na demontáž upevňovadel a kolejnicových spojek.</t>
  </si>
  <si>
    <t>Poznámka k položce:_x000D_
závěrné svary_x000D_
Technická specifikace položky odpovídá příslušné cenové soustavě.</t>
  </si>
  <si>
    <t>5*2</t>
  </si>
  <si>
    <t>R5910040310</t>
  </si>
  <si>
    <t>Umožnění volné dilatace kolejnice demontáž upevňovadel s osazením kluzných podložek rozdělení pražců "k"</t>
  </si>
  <si>
    <t>1124*2</t>
  </si>
  <si>
    <t>R5910040410</t>
  </si>
  <si>
    <t>Umožnění volné dilatace kolejnice montáž upevňovadel s odstraněním kluzných podložek rozdělení pražců "k"</t>
  </si>
  <si>
    <t>86</t>
  </si>
  <si>
    <t>Demontáž zajišťovací značky ocelové sloupkové s prefabrikovaným betonovým základem</t>
  </si>
  <si>
    <t>88</t>
  </si>
  <si>
    <t>Demontáž zajišťovací značky ocelové sloupkové s prefabrikovaným betonovým základem. Poznámka: 1. V cenách jsou započteny náklady na demontáž součástí značky, úpravu a urovnání terénu.</t>
  </si>
  <si>
    <t>Poznámka k položce:_x000D_
Vypočteno ze zaměření stávajícího stavu_x000D_
Technická specifikace položky odpovídá příslušné cenové soustavě.</t>
  </si>
  <si>
    <t>R5912065020</t>
  </si>
  <si>
    <t>Montáž bodu ŽBP hřebové značky</t>
  </si>
  <si>
    <t>Montáž bodu ŽBP hřebové značky. Poznámka: 1. V cenách jsou započteny náklady na montáž součástí bodu včetně zemních prací a úpravy terénu. 2. V cenách nejsou obsaženy náklady na dodávku materiálu.</t>
  </si>
  <si>
    <t>5912065215</t>
  </si>
  <si>
    <t>Montáž zajišťovací značky ocelové sloupkové s prefabrikovaným betonovým základem</t>
  </si>
  <si>
    <t>Montáž zajišťovací značky ocelové sloupkové s prefabrikovaným betonovým základem. Poznámka: 1. V cenách jsou započteny náklady na montáž součástí značky včetně zemních prací a úpravy terénu. 2. V cenách nejsou obsaženy náklady na dodávku materiálu.</t>
  </si>
  <si>
    <t>47</t>
  </si>
  <si>
    <t>5999005010</t>
  </si>
  <si>
    <t>Třídění spojovacích a upevňovacích součástí</t>
  </si>
  <si>
    <t>94</t>
  </si>
  <si>
    <t>Třídění spojovacích a upevňovacích součástí. Poznámka: 1. V cenách jsou započteny náklady na manipulaci, vytřídění a uložení materiálu na úložiště nebo do skladu.</t>
  </si>
  <si>
    <t>11*1,094</t>
  </si>
  <si>
    <t>5999005030</t>
  </si>
  <si>
    <t>Třídění kolejnic</t>
  </si>
  <si>
    <t>96</t>
  </si>
  <si>
    <t>Třídění kolejnic. Poznámka: 1. V cenách jsou započteny náklady na manipulaci, vytřídění a uložení materiálu na úložiště nebo do skladu.</t>
  </si>
  <si>
    <t>88*1,094</t>
  </si>
  <si>
    <t>Doprava</t>
  </si>
  <si>
    <t>63</t>
  </si>
  <si>
    <t>9902401100</t>
  </si>
  <si>
    <t>Doprava jednosměrná mechanizací o nosnosti přes 3,5 t objemnějšího kusového materiálu (prefabrikátů, stožárů, výhybek, rozvaděčů, vybouraných hmot atd.) do 300 km</t>
  </si>
  <si>
    <t>-1161338089</t>
  </si>
  <si>
    <t>Doprava jednosměrná mechanizací o nosnosti přes 3,5 t objemnějšího kusového materiálu (prefabrikátů, stožárů, výhybek, rozvaděčů, vybouraných hmot atd.) do 300 km Poznámka: 1. Ceny jsou určeny pro dopravu silničními i kolejovými vozidly. 2.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</si>
  <si>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bet. pražce, komplety, podložky - Prostějov</t>
  </si>
  <si>
    <t>1,75</t>
  </si>
  <si>
    <t>49</t>
  </si>
  <si>
    <t>9902300400</t>
  </si>
  <si>
    <t>Doprava jednosměrná mechanizací o nosnosti přes 3,5 t sypanin (kameniva, písku, suti, dlažebních kostek, atd.) do 40 km</t>
  </si>
  <si>
    <t>98</t>
  </si>
  <si>
    <t>Doprava jednosměrná mechanizací o nosnosti přes 3,5 t sypanin (kameniva, písku, suti, dlažebních kostek, atd.) do 40 km Poznámka: 1. Ceny jsou určeny pro dopravu silničními i kolejovými vozidly. 2.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</si>
  <si>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Poznámka k položce:_x000D_
nový štěrk - Košťálov_x000D_
Technická specifikace položky odpovídá příslušné cenové soustavě.</t>
  </si>
  <si>
    <t>R9902401200</t>
  </si>
  <si>
    <t>Doprava jednosměrná mechanizací o nosnosti přes 3,5 t objemnějšího kusového materiálu do 350 km</t>
  </si>
  <si>
    <t>-595666460</t>
  </si>
  <si>
    <t>Poznámka k položce:_x000D_
Y pražce, dovoz od výrobce</t>
  </si>
  <si>
    <t>139,66</t>
  </si>
  <si>
    <t>9902401200</t>
  </si>
  <si>
    <t>Doprava jednosměrná mechanizací o nosnosti přes 3,5 t objemnějšího kusového materiálu (prefabrikátů, stožárů, výhybek, rozvaděčů, vybouraných hmot atd.) do 350 km</t>
  </si>
  <si>
    <t>100</t>
  </si>
  <si>
    <t>Doprava jednosměrná mechanizací o nosnosti přes 3,5 t objemnějšího kusového materiálu (prefabrikátů, stožárů, výhybek, rozvaděčů, vybouraných hmot atd.) do 350 km Poznámka: 1. Ceny jsou určeny pro dopravu silničními i kolejovými vozidly. 2.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</si>
  <si>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Poznámka k položce:_x000D_
nové kolejnice - Třinec nebo Polsko_x000D_
Technická specifikace položky odpovídá příslušné cenové soustavě.</t>
  </si>
  <si>
    <t>51</t>
  </si>
  <si>
    <t>9902200900</t>
  </si>
  <si>
    <t>Doprava obousměrná mechanizací o nosnosti přes 3,5 t objemnějšího kusového materiálu (prefabrikátů, stožárů, výhybek, rozvaděčů, vybouraných hmot atd.) do 200 km</t>
  </si>
  <si>
    <t>102</t>
  </si>
  <si>
    <t>Doprava obousměrná mechanizací o nosnosti přes 3,5 t objemnějšího kusového materiálu (prefabrikátů, stožárů, výhybek, rozvaděčů, vybouraných hmot atd.) do 200 km Poznámka: 1. Ceny jsou určeny pro dopravu silničními i kolejovými vozidly. 2. V cenách obousměrné dopravy jsou započteny náklady na přepravu materiálu na místo určení včetně složení, poplatku za použití dopravní cesty a zpáteční cesty nenaloženého dopravního prostředku.</t>
  </si>
  <si>
    <t>Poznámka k položce:_x000D_
nové zajišťovací značky_x000D_
Technická specifikace položky odpovídá příslušné cenové soustavě.</t>
  </si>
  <si>
    <t>9902900100</t>
  </si>
  <si>
    <t>Naložení sypanin, drobného kusového materiálu, suti</t>
  </si>
  <si>
    <t>104</t>
  </si>
  <si>
    <t>Naložení sypanin, drobného kusového materiálu, suti Poznámka: 1. Ceny jsou určeny pro nakládání materiálu v případech, kdy není naložení součástí dodávky materiálu nebo není uvedeno v popisu cen a pro nakládání z meziskládky. 2. Ceny se použijí i pro nakládání materiálu z vlastních zásob objednatele.</t>
  </si>
  <si>
    <t>Poznámka k položce:_x000D_
recyklované kamenivo_x000D_
Technická specifikace položky odpovídá příslušné cenové soustavě.</t>
  </si>
  <si>
    <t>53</t>
  </si>
  <si>
    <t>106</t>
  </si>
  <si>
    <t>Poznámka k položce:_x000D_
odpad po recyklaci_x000D_
Technická specifikace položky odpovídá příslušné cenové soustavě.</t>
  </si>
  <si>
    <t>9902300100</t>
  </si>
  <si>
    <t>Doprava jednosměrná mechanizací o nosnosti přes 3,5 t sypanin (kameniva, písku, suti, dlažebních kostek, atd.) do 10 km</t>
  </si>
  <si>
    <t>108</t>
  </si>
  <si>
    <t>Doprava jednosměrná mechanizací o nosnosti přes 3,5 t sypanin (kameniva, písku, suti, dlažebních kostek, atd.) do 10 km Poznámka: 1. Ceny jsou určeny pro dopravu silničními i kolejovými vozidly. 2.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</si>
  <si>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Poznámka k položce:_x000D_
vnitrostaveništní doprava - recyklované kamenivo_x000D_
Technická specifikace položky odpovídá příslušné cenové soustavě.</t>
  </si>
  <si>
    <t>55</t>
  </si>
  <si>
    <t>9902100100</t>
  </si>
  <si>
    <t>Doprava obousměrná mechanizací o nosnosti přes 3,5 t sypanin (kameniva, písku, suti, dlažebních kostek, atd.) do 10 km</t>
  </si>
  <si>
    <t>110</t>
  </si>
  <si>
    <t>Doprava obousměrná mechanizací o nosnosti přes 3,5 t sypanin (kameniva, písku, suti, dlažebních kostek, atd.) do 10 km Poznámka: 1. Ceny jsou určeny pro dopravu silničními i kolejovými vozidly. 2. V cenách obousměrné dopravy jsou započteny náklady na přepravu materiálu na místo určení včetně složení, poplatku za použití dopravní cesty a zpáteční cesty nenaloženého dopravního prostředku.</t>
  </si>
  <si>
    <t>Poznámka k položce:_x000D_
odvoz Velké Hamry - kolejové lože, beton_x000D_
Technická specifikace položky odpovídá příslušné cenové soustavě._x000D_
Doprava obousměrná mechanizací o nosnosti přes 3,5 t objemnějšího kusového materiálu do 10 km_x000D_
vnitrostaveništní doprava - demontovaný kolejový rošt_x000D_
Technická specifikace položky odpovídá příslušné cenové soustavě.</t>
  </si>
  <si>
    <t>9902200100</t>
  </si>
  <si>
    <t>Doprava obousměrná mechanizací o nosnosti přes 3,5 t objemnějšího kusového materiálu (prefabrikátů, stožárů, výhybek, rozvaděčů, vybouraných hmot atd.) do 10 km</t>
  </si>
  <si>
    <t>878725570</t>
  </si>
  <si>
    <t>Doprava obousměrná mechanizací o nosnosti přes 3,5 t objemnějšího kusového materiálu (prefabrikátů, stožárů, výhybek, rozvaděčů, vybouraných hmot atd.) do 10 km Poznámka: 1. Ceny jsou určeny pro dopravu silničními i kolejovými vozidly. 2. V cenách obousměrné dopravy jsou započteny náklady na přepravu materiálu na místo určení včetně složení, poplatku za použití dopravní cesty a zpáteční cesty nenaloženého dopravního prostředku.</t>
  </si>
  <si>
    <t>Poznámka k položce:_x000D_
Vnitrostaveništní doprava - demontovaný kolejový rošt.</t>
  </si>
  <si>
    <t>57</t>
  </si>
  <si>
    <t>9903200200</t>
  </si>
  <si>
    <t>Přeprava mechanizace na místo prováděných prací o hmotnosti přes 12 t do 200 km</t>
  </si>
  <si>
    <t>112</t>
  </si>
  <si>
    <t>Přeprava mechanizace na místo prováděných prací o hmotnosti přes 12 t do 200 km Poznámka: 1. Ceny jsou určeny pro dopravu mechanizmů na místo prováděných prací po silnici i po kolejích. 2. V ceně jsou započteny i náklady na zpáteční cestu dopravního prostředku. Měrnou jednotkou je kus přepravovaného stroje.</t>
  </si>
  <si>
    <t>Poznámka k položce:_x000D_
2xMHS, ASP, PUŠL, DGS_x000D_
Technická specifikace položky odpovídá příslušné cenové soustavě.</t>
  </si>
  <si>
    <t>Poplatky</t>
  </si>
  <si>
    <t>9909000110</t>
  </si>
  <si>
    <t>Poplatek za uložení výzisku ze štěrkového lože nekontaminovaného</t>
  </si>
  <si>
    <t>1435721404</t>
  </si>
  <si>
    <t>Poplatek za uložení výzisku ze štěrkového lože nekontaminovaného Poznámka: 1. V cenách jsou započteny náklady na uložení stavebního odpadu na oficiální skládku. 2. Ceny jsou doporučené, je třeba zohlednit regionální rozdíly v cenách poplatků za uložení suti a odpadů. Tyto se mohou výrazně lišit s ohledem nejen na region, ale také na množství a druh ukládaného odpadu.</t>
  </si>
  <si>
    <t>1069*1,5*1,9-175,560</t>
  </si>
  <si>
    <t>59</t>
  </si>
  <si>
    <t>9909000400</t>
  </si>
  <si>
    <t>Poplatek za likvidaci plastových součástí</t>
  </si>
  <si>
    <t>116</t>
  </si>
  <si>
    <t>Poplatek za likvidaci plastových součástí Poznámka: 1. V cenách jsou započteny náklady na uložení stavebního odpadu na oficiální skládku. 2. Ceny jsou doporučené, je třeba zohlednit regionální rozdíly v cenách poplatků za uložení suti a odpadů. Tyto se mohou výrazně lišit s ohledem nejen na region, ale také na množství a druh ukládaného odpadu.</t>
  </si>
  <si>
    <t>Poznámka k položce:_x000D_
pryžové podložky_x000D_
Technická specifikace položky odpovídá příslušné cenové soustavě.</t>
  </si>
  <si>
    <t>1069/0,755*0,00018*2</t>
  </si>
  <si>
    <t>118</t>
  </si>
  <si>
    <t>Poznámka k položce:_x000D_
zaj.značky_x000D_
Technická specifikace položky odpovídá příslušné cenové soustavě.</t>
  </si>
  <si>
    <t>24*0,06</t>
  </si>
  <si>
    <t>61</t>
  </si>
  <si>
    <t>9909000700</t>
  </si>
  <si>
    <t>Poplatek za recyklaci kameniva</t>
  </si>
  <si>
    <t>120</t>
  </si>
  <si>
    <t>Poplatek za recyklaci kameniva Poznámka: 1. V cenách jsou započteny náklady na uložení stavebního odpadu na oficiální skládku. 2. Ceny jsou doporučené, je třeba zohlednit regionální rozdíly v cenách poplatků za uložení suti a odpadů. Tyto se mohou výrazně lišit s ohledem nejen na region, ale také na množství a druh ukládaného odpadu.</t>
  </si>
  <si>
    <t>SO 01-11-01 - Tanvald (mimo) - Desná (mimo), železniční spodek</t>
  </si>
  <si>
    <t>5 - Zajištění skalních svahů úsek č.1 km 27,844 - 27,872</t>
  </si>
  <si>
    <t>6 - Zajištění skalních svahů úsek č.2 km 28,025 - 28,045</t>
  </si>
  <si>
    <t>7 - Zajištění skalních svahů úsek č.3 km 28,080 - 28,155</t>
  </si>
  <si>
    <t>5955101012</t>
  </si>
  <si>
    <t>Kamenivo drcené štěrk frakce 16/32</t>
  </si>
  <si>
    <t>Poznámka k položce:_x000D_
trativod  a vsakovací žebro_x000D_
Technická specifikace položky odpovídá příslušné cenové soustavě.</t>
  </si>
  <si>
    <t>114</t>
  </si>
  <si>
    <t>695890823</t>
  </si>
  <si>
    <t>109 * 0,79 * 1,9</t>
  </si>
  <si>
    <t>5955101020</t>
  </si>
  <si>
    <t>Kamenivo drcené štěrkodrť frakce 0/32</t>
  </si>
  <si>
    <t>Poznámka k položce:_x000D_
podsyp pod pod.drenáží, trativody a sv. potrubí, sanace_x000D_
Technická specifikace položky odpovídá příslušné cenové soustavě.</t>
  </si>
  <si>
    <t>((221*0,05*0,5)+(162*0,1)+(786*0,2)+(210*0,3)+(190*0,4))*1,1*1,9</t>
  </si>
  <si>
    <t>58935150</t>
  </si>
  <si>
    <t>směs stmelená cementem SC C 8/10 (kamenivo zpevněné cementem KSC I)</t>
  </si>
  <si>
    <t>CS ÚRS 2023 01</t>
  </si>
  <si>
    <t>Poznámka k položce:_x000D_
sanace_x000D_
Technická specifikace položky odpovídá příslušné cenové soustavě.</t>
  </si>
  <si>
    <t>(18+15+20)*6*0,3</t>
  </si>
  <si>
    <t>5955101045</t>
  </si>
  <si>
    <t>Lomový kámen tříděný pro rovnaniny</t>
  </si>
  <si>
    <t>Poznámka k položce:_x000D_
odláždění zpevněného příkopu_x000D_
Technická specifikace položky odpovídá příslušné cenové soustavě.</t>
  </si>
  <si>
    <t>R5964107000</t>
  </si>
  <si>
    <t>železobetonová trouba DN 250</t>
  </si>
  <si>
    <t>Poznámka k položce:_x000D_
km 27,844 - 27,853</t>
  </si>
  <si>
    <t>5964104005</t>
  </si>
  <si>
    <t>Kanalizační díly plastové trubka hladká DN 200</t>
  </si>
  <si>
    <t>Poznámka k položce:_x000D_
svodné potrubí šachty v km 27,653</t>
  </si>
  <si>
    <t>5964104010</t>
  </si>
  <si>
    <t>Kanalizační díly plastové trubka hladká DN 250</t>
  </si>
  <si>
    <t>Poznámka k položce:_x000D_
svodné potrubí km 28,630 - 28,632</t>
  </si>
  <si>
    <t>R5964125010</t>
  </si>
  <si>
    <t>Mříž odvodňovací ocelová</t>
  </si>
  <si>
    <t>Poznámka k položce:_x000D_
doplnění horských vpustí</t>
  </si>
  <si>
    <t>5964103010</t>
  </si>
  <si>
    <t>Drenážní plastové díly trubka celoperforovaná DN 200 mm</t>
  </si>
  <si>
    <t>27 + 74 + 75 + 25</t>
  </si>
  <si>
    <t>R5964104015</t>
  </si>
  <si>
    <t>Drenážní plastové díly trubka DN 300 mm</t>
  </si>
  <si>
    <t>Poznámka k položce:_x000D_
příčné odvodňovací žebro</t>
  </si>
  <si>
    <t>R5964103120</t>
  </si>
  <si>
    <t>Drenážní plastové díly šachta průchozí DN 400 /200 1 vtok/1 odtok DN 200 mm</t>
  </si>
  <si>
    <t>5964103135</t>
  </si>
  <si>
    <t>Drenážní plastové díly krytka šachty plastová D 400</t>
  </si>
  <si>
    <t>5964115005</t>
  </si>
  <si>
    <t>Příkopový žlab tvaru J velký</t>
  </si>
  <si>
    <t>Poznámka k položce:_x000D_
109/2,5</t>
  </si>
  <si>
    <t>5964117005</t>
  </si>
  <si>
    <t>Poklop příkopového žlabu tvaru J velký</t>
  </si>
  <si>
    <t>Poznámka k položce:_x000D_
109/0,3</t>
  </si>
  <si>
    <t>5964119010</t>
  </si>
  <si>
    <t>Příkopová tvárnice TZZ 4a</t>
  </si>
  <si>
    <t>12/0,3</t>
  </si>
  <si>
    <t>5964133005</t>
  </si>
  <si>
    <t>Geotextilie separační</t>
  </si>
  <si>
    <t>m2</t>
  </si>
  <si>
    <t>Poznámka k položce:_x000D_
tartivod a vsakovací žebro_x000D_
Technická specifikace položky odpovídá příslušné cenové soustavě.</t>
  </si>
  <si>
    <t>(2,6*201+5*5)*1,1</t>
  </si>
  <si>
    <t>5964161005</t>
  </si>
  <si>
    <t>Beton lehce zhutnitelný C 16/20;X0 F5 2 200 2 662</t>
  </si>
  <si>
    <t>Poznámka k položce:_x000D_
pod TZZ4, pod J žlaby, pod dlažbu a ostatní _x000D_
Technická specifikace položky odpovídá příslušné cenové soustavě.</t>
  </si>
  <si>
    <t>0,94 + 20,27 + 5,25</t>
  </si>
  <si>
    <t>58912400</t>
  </si>
  <si>
    <t>malta cementová MC5 kamenivo frakce 0/4</t>
  </si>
  <si>
    <t>Poznámka k položce:_x000D_
Betonová mazanina kolem J-žlabů a spárování zádlažby_x000D_
Technická specifikace položky odpovídá příslušné cenové soustavě.</t>
  </si>
  <si>
    <t>54,5 + 2,4</t>
  </si>
  <si>
    <t>895931111R</t>
  </si>
  <si>
    <t>Vpusti kanalizační horské z betonu</t>
  </si>
  <si>
    <t>Poznámka k položce:_x000D_
vč. rektif.rámečku a kompozitní mřiže_x000D_
Technická specifikace položky odpovídá příslušné cenové soustavě.</t>
  </si>
  <si>
    <t>5905020010</t>
  </si>
  <si>
    <t>Oprava stezky strojně s odstraněním drnu a nánosu do 10 cm</t>
  </si>
  <si>
    <t>Oprava stezky strojně s odstraněním drnu a nánosu do 10 cm. Poznámka: 1. V cenách jsou započteny náklady na odtěžení nánosu stezky a rozprostření výzisku na terén nebo naložení na dopravní prostředek a úprava povrchu stezky.</t>
  </si>
  <si>
    <t>Poznámka k položce:_x000D_
km 27,557-27,640; 27,699-27,776; 27,843-27,983; 27,990 - 28,641_x000D_
Technická specifikace položky odpovídá příslušné cenové soustavě.</t>
  </si>
  <si>
    <t>(83 + 77 + 140 + 651)*0,8</t>
  </si>
  <si>
    <t>5914020020</t>
  </si>
  <si>
    <t>Čištění otevřených odvodňovacích zařízení strojně příkop nezpevněný</t>
  </si>
  <si>
    <t>Čištění otevřených odvodňovacích zařízení strojně příkop nezpevněný. Poznámka: 1. V cenách jsou započteny náklady na odtěžení nánosu a nečistot, rozprostření výzisku na terén nebo naložení na dopravní prostředek. 2. V cenách nejsou obsaženy náklady na dopravu a skládkovné.</t>
  </si>
  <si>
    <t>Poznámka k položce:_x000D_
příkop nezpevněný</t>
  </si>
  <si>
    <t>R5914015080</t>
  </si>
  <si>
    <t>Čištění odvodňovacích zařízení ručně - příkopová zídka</t>
  </si>
  <si>
    <t>Poznámka k položce:_x000D_
včetně vyčištění drenážních otvorů, dodávky a zabudováníplastových mřížek a potrubí DN 50</t>
  </si>
  <si>
    <t>5914035010</t>
  </si>
  <si>
    <t>Zřízení otevřených odvodňovacích zařízení příkopové tvárnice</t>
  </si>
  <si>
    <t>Zřízení otevřených odvodňovacích zařízení příkopové tvárnice. Poznámka: 1. V cenách jsou započteny náklady na zřízení podkladní vrstvy a uložení zařízení podle vzorového listu a rozprostření výzisku na terén nebo naložení na dopravní prostředek. 2. V cenách nejsou obsaženy náklady na provedení výkopku, ruční dočištění a dodávku materiálu.</t>
  </si>
  <si>
    <t>2+10</t>
  </si>
  <si>
    <t>5914035150</t>
  </si>
  <si>
    <t>Zřízení otevřených odvodňovacích zařízení příkopového žlabu staveništního prefabrikátu</t>
  </si>
  <si>
    <t>Zřízení otevřených odvodňovacích zařízení příkopového žlabu staveništního prefabrikátu. Poznámka: 1. V cenách jsou započteny náklady na zřízení podkladní vrstvy a uložení zařízení podle vzorového listu a rozprostření výzisku na terén nebo naložení na dopravní prostředek. 2. V cenách nejsou obsaženy náklady na provedení výkopku, ruční dočištění a dodávku materiálu.</t>
  </si>
  <si>
    <t>Poznámka k položce:_x000D_
J žlab_x000D_
Technická specifikace položky odpovídá příslušné cenové soustavě.</t>
  </si>
  <si>
    <t>109</t>
  </si>
  <si>
    <t>5914035360</t>
  </si>
  <si>
    <t>Zřízení otevřených odvodňovacích zařízení horské vpusti staveništní prefabrikát</t>
  </si>
  <si>
    <t>Zřízení otevřených odvodňovacích zařízení horské vpusti staveništní prefabrikát. Poznámka: 1. V cenách jsou započteny náklady na zřízení podkladní vrstvy a uložení zařízení podle vzorového listu a rozprostření výzisku na terén nebo naložení na dopravní prostředek. 2. V cenách nejsou obsaženy náklady na provedení výkopku, ruční dočištění a dodávku materiálu.</t>
  </si>
  <si>
    <t>Poznámka k položce:_x000D_
km 27,929_x000D_
Technická specifikace položky odpovídá příslušné cenové soustavě.</t>
  </si>
  <si>
    <t>R5914015050</t>
  </si>
  <si>
    <t>Čištění a sanace odvoňovacích zařízení  - horská vpusť</t>
  </si>
  <si>
    <t>Čištění a sanace odvoňovacích zařízení - horská vpusť</t>
  </si>
  <si>
    <t>Poznámka k položce:_x000D_
sanace zdiva a přpadně zřízení napojení na nově budované odvodnění_x000D_
Technická specifikace položky odpovídá příslušné cenové soustavě.</t>
  </si>
  <si>
    <t>5914055010</t>
  </si>
  <si>
    <t>Zřízení krytých odvodňovacích zařízení potrubí trativodu</t>
  </si>
  <si>
    <t>Zřízení krytých odvodňovacích zařízení potrubí trativodu. Poznámka: 1. V cenách jsou započteny náklady na zřízení podkladní vrstvy, uložení, obsypání a zásyp zařízení podle vzorového listu a rozprostření výzisku na terén nebo naložení na dopravní prostředek. 2. V cenách nejsou obsaženy náklady na provedení výkopku, ruční dočištění a dodávku materiálu.</t>
  </si>
  <si>
    <t>Poznámka k položce:_x000D_
tartivod a podélná drenáž_x000D_
Technická specifikace položky odpovídá příslušné cenové soustavě.</t>
  </si>
  <si>
    <t>5914055020</t>
  </si>
  <si>
    <t>Zřízení krytých odvodňovacích zařízení šachty trativodu</t>
  </si>
  <si>
    <t>Zřízení krytých odvodňovacích zařízení šachty trativodu. Poznámka: 1. V cenách jsou započteny náklady na zřízení podkladní vrstvy, uložení, obsypání a zásyp zařízení podle vzorového listu a rozprostření výzisku na terén nebo naložení na dopravní prostředek. 2. V cenách nejsou obsaženy náklady na provedení výkopku, ruční dočištění a dodávku materiálu.</t>
  </si>
  <si>
    <t>5914055030</t>
  </si>
  <si>
    <t>Zřízení krytých odvodňovacích zařízení svodného potrubí</t>
  </si>
  <si>
    <t>Zřízení krytých odvodňovacích zařízení svodného potrubí. Poznámka: 1. V cenách jsou započteny náklady na zřízení podkladní vrstvy, uložení, obsypání a zásyp zařízení podle vzorového listu a rozprostření výzisku na terén nebo naložení na dopravní prostředek. 2. V cenách nejsou obsaženy náklady na provedení výkopku, ruční dočištění a dodávku materiálu.</t>
  </si>
  <si>
    <t>2,7 + 2 + 9 + 11</t>
  </si>
  <si>
    <t>R5914075010</t>
  </si>
  <si>
    <t>Zřízení konstrukční vrstvy pražcového podloží bez geomateriálu tl. 0,10 m</t>
  </si>
  <si>
    <t>Poznámka k položce:_x000D_
ŠD 0/32_x000D_
Technická specifikace položky odpovídá příslušné cenové soustavě.</t>
  </si>
  <si>
    <t>162</t>
  </si>
  <si>
    <t>R5914075020</t>
  </si>
  <si>
    <t>Zřízení konstrukční vrstvy pražcového podloží bez geomateriálu tl. 0,20 m</t>
  </si>
  <si>
    <t>R5914075030</t>
  </si>
  <si>
    <t>Zřízení konstrukční vrstvy pražcového podloží bez geomateriálu tl. 0,30 m</t>
  </si>
  <si>
    <t>Poznámka k položce:_x000D_
KZC a ŠD 0/32</t>
  </si>
  <si>
    <t>318 + 210</t>
  </si>
  <si>
    <t>R5914075040</t>
  </si>
  <si>
    <t>Zřízení konstrukční vrstvy pražcového podloží bez geomateriálu tl. 0,40 m</t>
  </si>
  <si>
    <t>Poznámka k položce:_x000D_
ŠD 0/32</t>
  </si>
  <si>
    <t>190</t>
  </si>
  <si>
    <t>5914080020</t>
  </si>
  <si>
    <t>Zřízení ochrany zemních svahů technické</t>
  </si>
  <si>
    <t>Zřízení ochrany zemních svahů technické. Poznámka: 1. V cenách jsou započteny náklady na naložení výzisku na dopravní prostředek. 2. V cenách nejsou obsaženy náklady na dodávku materiálu a zemní práce.</t>
  </si>
  <si>
    <t>5915005020</t>
  </si>
  <si>
    <t>Hloubení rýh nebo jam ručně na železničním spodku třídy těžitelnosti I skupiny 2</t>
  </si>
  <si>
    <t>Hloubení rýh nebo jam ručně na železničním spodku třídy těžitelnosti I skupiny 2. Poznámka: 1. V cenách jsou započteny náklady na hloubení a uložení výzisku na terén nebo naložení na dopravní prostředek a uložení na úložišti.</t>
  </si>
  <si>
    <t>Poznámka k položce:_x000D_
trativody, svodná potrubí - 75%_x000D_
Technická specifikace položky odpovídá příslušné cenové soustavě.</t>
  </si>
  <si>
    <t>118,5 * 0,75</t>
  </si>
  <si>
    <t>5915005040</t>
  </si>
  <si>
    <t>Hloubení rýh nebo jam ručně na železničním spodku třídy těžitelnosti II skupiny 4</t>
  </si>
  <si>
    <t>Hloubení rýh nebo jam ručně na železničním spodku třídy těžitelnosti II skupiny 4. Poznámka: 1. V cenách jsou započteny náklady na hloubení a uložení výzisku na terén nebo naložení na dopravní prostředek a uložení na úložišti.</t>
  </si>
  <si>
    <t>Poznámka k položce:_x000D_
trativody, svodná potrubí - 25%_x000D_
Technická specifikace položky odpovídá příslušné cenové soustavě.</t>
  </si>
  <si>
    <t>118,5 * 0,25</t>
  </si>
  <si>
    <t>5915010020</t>
  </si>
  <si>
    <t>Těžení zeminy nebo horniny železničního spodku třídy těžitelnosti I skupiny 2</t>
  </si>
  <si>
    <t>Těžení zeminy nebo horniny železničního spodku třídy těžitelnosti I skupiny 2. Poznámka: 1. V cenách jsou započteny náklady na těžení a uložení výzisku na terén nebo naložení na dopravní prostředek a uložení na úložišti.</t>
  </si>
  <si>
    <t>Poznámka k položce:_x000D_
příkopy, J žlaby, sanace a ostatní odkopávky - 75%_x000D_
Technická specifikace položky odpovídá příslušné cenové soustavě.</t>
  </si>
  <si>
    <t>(42 + 196,2 + 195 + 102) * 0,75</t>
  </si>
  <si>
    <t>5915010040</t>
  </si>
  <si>
    <t>Těžení zeminy nebo horniny železničního spodku třídy těžitelnosti II skupiny 4</t>
  </si>
  <si>
    <t>Těžení zeminy nebo horniny železničního spodku třídy těžitelnosti II skupiny 4. Poznámka: 1. V cenách jsou započteny náklady na těžení a uložení výzisku na terén nebo naložení na dopravní prostředek a uložení na úložišti.</t>
  </si>
  <si>
    <t>Poznámka k položce:_x000D_
příkopy, J žlaby,  sanace a ostatní odkopávky - 25%_x000D_
Technická specifikace položky odpovídá příslušné cenové soustavě.</t>
  </si>
  <si>
    <t>(42 + 196,2 + 195 + 102) * 0,25</t>
  </si>
  <si>
    <t>R5915030010</t>
  </si>
  <si>
    <t>Bourání drobných staveb železničního spodku</t>
  </si>
  <si>
    <t>Poznámka k položce:_x000D_
rozebrání zárubní zdi u příčného odvodňovacího žebra_x000D_
Technická specifikace položky odpovídá příslušné cenové soustavě.</t>
  </si>
  <si>
    <t>4,6</t>
  </si>
  <si>
    <t>R5914080110</t>
  </si>
  <si>
    <t>Zřízení kamenné zdi</t>
  </si>
  <si>
    <t>Poznámka k položce:_x000D_
Obnova zárubní zdi včetně vyústění odvodnění</t>
  </si>
  <si>
    <t>Poznámka k položce:_x000D_
odvoz odtěžené zeminy  na skládku nebo na místo uložení</t>
  </si>
  <si>
    <t>653,7 * 1,8</t>
  </si>
  <si>
    <t>9902100400</t>
  </si>
  <si>
    <t>Doprava obousměrná mechanizací o nosnosti přes 3,5 t sypanin (kameniva, písku, suti, dlažebních kostek, atd.) do 40 km</t>
  </si>
  <si>
    <t>Doprava obousměrná mechanizací o nosnosti přes 3,5 t sypanin (kameniva, písku, suti, dlažebních kostek, atd.) do 40 km Poznámka: 1. Ceny jsou určeny pro dopravu silničními i kolejovými vozidly. 2. V cenách obousměrné dopravy jsou započteny náklady na přepravu materiálu na místo určení včetně složení, poplatku za použití dopravní cesty a zpáteční cesty nenaloženého dopravního prostředku.</t>
  </si>
  <si>
    <t>Poznámka k položce:_x000D_
doprava kameniva</t>
  </si>
  <si>
    <t>199,5 + 163,6 + 664,5 + 10,5</t>
  </si>
  <si>
    <t>9902400100</t>
  </si>
  <si>
    <t>Doprava jednosměrná mechanizací o nosnosti přes 3,5 t objemnějšího kusového materiálu (prefabrikátů, stožárů, výhybek, rozvaděčů, vybouraných hmot atd.) do 10 km</t>
  </si>
  <si>
    <t>Doprava jednosměrná mechanizací o nosnosti přes 3,5 t objemnějšího kusového materiálu (prefabrikátů, stožárů, výhybek, rozvaděčů, vybouraných hmot atd.) do 10 km Poznámka: 1. Ceny jsou určeny pro dopravu silničními i kolejovými vozidly. 2.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</si>
  <si>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Poznámka k položce:_x000D_
doprava KSC a betonu</t>
  </si>
  <si>
    <t>9902400500</t>
  </si>
  <si>
    <t>Doprava jednosměrná mechanizací o nosnosti přes 3,5 t objemnějšího kusového materiálu (prefabrikátů, stožárů, výhybek, rozvaděčů, vybouraných hmot atd.) do 60 km</t>
  </si>
  <si>
    <t>Doprava jednosměrná mechanizací o nosnosti přes 3,5 t objemnějšího kusového materiálu (prefabrikátů, stožárů, výhybek, rozvaděčů, vybouraných hmot atd.) do 60 km Poznámka: 1. Ceny jsou určeny pro dopravu silničními i kolejovými vozidly. 2.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</si>
  <si>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Poznámka k položce:_x000D_
dodávka materiálů pro odvodnění a ostatní materiál</t>
  </si>
  <si>
    <t>Poznámka k položce:_x000D_
Betonové prefabrikáty pro odvodnění</t>
  </si>
  <si>
    <t>Poznámka k položce:_x000D_
653,7 * 1,8</t>
  </si>
  <si>
    <t>Zajištění skalních svahů úsek č.1 km 27,844 - 27,872</t>
  </si>
  <si>
    <t>112101101</t>
  </si>
  <si>
    <t>Odstranění stromů listnatých průměru kmene přes 100 do 300 mm</t>
  </si>
  <si>
    <t>Odstranění stromů s odřezáním kmene a s odvětvením listnatých, průměru kmene přes 100 do 300 mm</t>
  </si>
  <si>
    <t>Online PSC</t>
  </si>
  <si>
    <t>https://podminky.urs.cz/item/CS_URS_2023_01/112101101</t>
  </si>
  <si>
    <t>112155311</t>
  </si>
  <si>
    <t>Štěpkování keřového porostu středně hustého s naložením</t>
  </si>
  <si>
    <t>Štěpkování s naložením na dopravní prostředek a odvozem do 20 km keřového porostu středně hustého</t>
  </si>
  <si>
    <t>https://podminky.urs.cz/item/CS_URS_2023_01/112155311</t>
  </si>
  <si>
    <t>113311171</t>
  </si>
  <si>
    <t>Odstranění geotextilií ze základové spáry</t>
  </si>
  <si>
    <t>Odstranění geosyntetik s uložením na vzdálenost do 20 m nebo naložením na dopravní prostředek geotextilie</t>
  </si>
  <si>
    <t>https://podminky.urs.cz/item/CS_URS_2023_01/113311171</t>
  </si>
  <si>
    <t>122351403</t>
  </si>
  <si>
    <t>Vykopávky v zemníku na suchu v hornině třídy těžitelnosti II skupiny 4 objem do 100 m3 strojně</t>
  </si>
  <si>
    <t>Vykopávky v zemnících na suchu strojně zapažených i nezapažených v hornině třídy těžitelnosti II skupiny 4 přes 50 do 100 m3</t>
  </si>
  <si>
    <t>https://podminky.urs.cz/item/CS_URS_2023_01/122351403</t>
  </si>
  <si>
    <t>122352501</t>
  </si>
  <si>
    <t>Odkopávky a prokopávky nezapažené pro spodní stavbu železnic v hornině třídy těžitelnosti II skupiny 4 objem do 100 m3 strojně</t>
  </si>
  <si>
    <t>Odkopávky a prokopávky nezapažené pro spodní stavbu železnic strojně v hornině třídy těžitelnosti II skupiny 4 do 100 m3</t>
  </si>
  <si>
    <t>https://podminky.urs.cz/item/CS_URS_2023_01/122352501</t>
  </si>
  <si>
    <t>6,54+3,5+(15+28)*1</t>
  </si>
  <si>
    <t>155211112</t>
  </si>
  <si>
    <t>Odstranění vegetace ze skalních ploch horolezeckou technikou včetně stažení k zemi</t>
  </si>
  <si>
    <t>Očištění skalních ploch horolezeckou technikou odstranění vegetace včetně stažení k zemi, odklizení na hromady na vzdálenost do 50 m nebo na naložení na dopravní prostředek keřů a stromů do průměru 10 cm</t>
  </si>
  <si>
    <t>https://podminky.urs.cz/item/CS_URS_2023_01/155211112</t>
  </si>
  <si>
    <t>((10*2)+(12*2)+(6*4)+(12*4)+(18*1))*0,8</t>
  </si>
  <si>
    <t>155211122</t>
  </si>
  <si>
    <t>Očištění skalních ploch ručními nástroji (motykami, páčidly) horolezeckou technikou</t>
  </si>
  <si>
    <t>Očištění skalních ploch horolezeckou technikou očištění ručními nástroji motykami, páčidly</t>
  </si>
  <si>
    <t>https://podminky.urs.cz/item/CS_URS_2023_01/155211122</t>
  </si>
  <si>
    <t>(6*4*0,2)*0,4+(15*6*0,1)*0,3+(12*4*0,1)*0,4</t>
  </si>
  <si>
    <t>155211311</t>
  </si>
  <si>
    <t>Odtěžení nestabilních hornin ze skalních stěn horolezeckou technikou sbíječkou</t>
  </si>
  <si>
    <t>Odtěžení nestabilních hornin ze skalních stěn horolezeckou technikou s přehozením na vzdálenost do 3 m nebo s naložením na dopravní prostředek s použitím pneumatického nářadí</t>
  </si>
  <si>
    <t>https://podminky.urs.cz/item/CS_URS_2023_01/155211311</t>
  </si>
  <si>
    <t>1+1+(2*0,75)</t>
  </si>
  <si>
    <t>155211411</t>
  </si>
  <si>
    <t>Doplnění skalní stěny kamenem do aktivované cementové malty prováděné horolezecky</t>
  </si>
  <si>
    <t>Doplnění skalní stěny kamenem prováděné horolezeckou technikou do aktivované cementové malty</t>
  </si>
  <si>
    <t>https://podminky.urs.cz/item/CS_URS_2023_01/155211411</t>
  </si>
  <si>
    <t>0,5</t>
  </si>
  <si>
    <t>155213613</t>
  </si>
  <si>
    <t>Trn z injekčních zavrtávacích tyčí D 32 mm l přes 3 do 4 m včetně vrtu D 51 mm prováděný horolezecky</t>
  </si>
  <si>
    <t>515936327</t>
  </si>
  <si>
    <t>Trny z injekčních zavrtávacích tyčí prováděné horolezeckou technikou zainjektované cementovou maltou průměru 32 mm včetně vrtů přenosnými vrtacími kladivy na ztracenou korunku průměru 51 mm, délky přes 3 do 4 m</t>
  </si>
  <si>
    <t>https://podminky.urs.cz/item/CS_URS_2023_01/155213613</t>
  </si>
  <si>
    <t>162432511</t>
  </si>
  <si>
    <t>Vodorovné přemístění výkopku do 2000 m pracovním vlakem</t>
  </si>
  <si>
    <t>Vodorovné přemístění výkopku pracovním vlakem bez naložení výkopku, avšak s jeho vyložením, pro jakoukoliv třídu těžitelnosti, na vzdálenost do 2 000 m</t>
  </si>
  <si>
    <t>https://podminky.urs.cz/item/CS_URS_2023_01/162432511</t>
  </si>
  <si>
    <t>53,040*1,7</t>
  </si>
  <si>
    <t>162751137</t>
  </si>
  <si>
    <t>Vodorovné přemístění přes 9 000 do 10000 m výkopku/sypaniny z horniny třídy těžitelnosti II skupiny 4 a 5</t>
  </si>
  <si>
    <t>Vodorovné přemístění výkopku nebo sypaniny po suchu na obvyklém dopravním prostředku, bez naložení výkopku, avšak se složením bez rozhrnutí z horniny třídy těžitelnosti II skupiny 4 a 5 na vzdálenost přes 9 000 do 10 000 m</t>
  </si>
  <si>
    <t>https://podminky.urs.cz/item/CS_URS_2023_01/162751137</t>
  </si>
  <si>
    <t>162751139</t>
  </si>
  <si>
    <t>Příplatek k vodorovnému přemístění výkopku/sypaniny z horniny třídy těžitelnosti II skupiny 4 a 5 ZKD 1000 m přes 10000 m</t>
  </si>
  <si>
    <t>Vodorovné přemístění výkopku nebo sypaniny po suchu na obvyklém dopravním prostředku, bez naložení výkopku, avšak se složením bez rozhrnutí z horniny třídy těžitelnosti II skupiny 4 a 5 na vzdálenost Příplatek k ceně za každých dalších i započatých 1 000 m</t>
  </si>
  <si>
    <t>https://podminky.urs.cz/item/CS_URS_2023_01/162751139</t>
  </si>
  <si>
    <t>16*53,040</t>
  </si>
  <si>
    <t>171201221</t>
  </si>
  <si>
    <t>Poplatek za uložení na skládce (skládkovné) zeminy a kamení kód odpadu 17 05 04</t>
  </si>
  <si>
    <t>122</t>
  </si>
  <si>
    <t>Poplatek za uložení stavebního odpadu na skládce (skládkovné) zeminy a kamení zatříděného do Katalogu odpadů pod kódem 17 05 04</t>
  </si>
  <si>
    <t>https://podminky.urs.cz/item/CS_URS_2023_01/171201221</t>
  </si>
  <si>
    <t>789324210</t>
  </si>
  <si>
    <t>Zhotovení nátěru ocelových konstrukcí třídy IV dvousložkového základního tl do 40 µm</t>
  </si>
  <si>
    <t>124</t>
  </si>
  <si>
    <t>Zhotovení nátěru ocelových konstrukcí třídy IV dvousložkového základního, tloušťky do 40 μm</t>
  </si>
  <si>
    <t>https://podminky.urs.cz/item/CS_URS_2023_01/789324210</t>
  </si>
  <si>
    <t>Poznámka k položce:_x000D_
barva černá_x000D_
Technická specifikace položky odpovídá příslušné cenové soustavě.</t>
  </si>
  <si>
    <t>24629111</t>
  </si>
  <si>
    <t>hmota nátěrová PUR základní na ocelové konstrukce</t>
  </si>
  <si>
    <t>kg</t>
  </si>
  <si>
    <t>126</t>
  </si>
  <si>
    <t>789324220</t>
  </si>
  <si>
    <t>Zhotovení nátěru ocelových konstrukcí třídy IV dvousložkového krycího (vrchního) tl do 40 µm</t>
  </si>
  <si>
    <t>128</t>
  </si>
  <si>
    <t>Zhotovení nátěru ocelových konstrukcí třídy IV dvousložkového krycího (vrchního), tloušťky do 40 μm</t>
  </si>
  <si>
    <t>https://podminky.urs.cz/item/CS_URS_2023_01/789324220</t>
  </si>
  <si>
    <t>65</t>
  </si>
  <si>
    <t>24613582</t>
  </si>
  <si>
    <t>hmota nátěrová PUR krycí (email) na kovy</t>
  </si>
  <si>
    <t>130</t>
  </si>
  <si>
    <t>58380650</t>
  </si>
  <si>
    <t>kámen lomový neupravený žula, třída I netříděný</t>
  </si>
  <si>
    <t>132</t>
  </si>
  <si>
    <t>0,5*1,9</t>
  </si>
  <si>
    <t>67</t>
  </si>
  <si>
    <t>213141111</t>
  </si>
  <si>
    <t>Zřízení vrstvy z geotextilie v rovině nebo ve sklonu do 1:5 š do 3 m</t>
  </si>
  <si>
    <t>134</t>
  </si>
  <si>
    <t>Zřízení vrstvy z geotextilie filtrační, separační, odvodňovací, ochranné, výztužné nebo protierozní v rovině nebo ve sklonu do 1:5, šířky do 3 m</t>
  </si>
  <si>
    <t>https://podminky.urs.cz/item/CS_URS_2023_01/213141111</t>
  </si>
  <si>
    <t>(30*3)+(15*3)</t>
  </si>
  <si>
    <t>919726123</t>
  </si>
  <si>
    <t>Geotextilie pro ochranu, separaci a filtraci netkaná měrná hm přes 300 do 500 g/m2</t>
  </si>
  <si>
    <t>-1908704209</t>
  </si>
  <si>
    <t>Geotextilie netkaná pro ochranu, separaci nebo filtraci měrná hmotnost přes 300 do 500 g/m2</t>
  </si>
  <si>
    <t>https://podminky.urs.cz/item/CS_URS_2023_01/919726123</t>
  </si>
  <si>
    <t>69</t>
  </si>
  <si>
    <t>998004011</t>
  </si>
  <si>
    <t>Přesun hmot pro injektování, kotvy a mikropiloty</t>
  </si>
  <si>
    <t>138</t>
  </si>
  <si>
    <t>Přesun hmot pro injektování, mikropiloty nebo kotvy</t>
  </si>
  <si>
    <t>https://podminky.urs.cz/item/CS_URS_2023_01/998004011</t>
  </si>
  <si>
    <t>998006011</t>
  </si>
  <si>
    <t>Přesun hmot pro vrty samostatné</t>
  </si>
  <si>
    <t>140</t>
  </si>
  <si>
    <t>https://podminky.urs.cz/item/CS_URS_2023_01/998006011</t>
  </si>
  <si>
    <t>71</t>
  </si>
  <si>
    <t>091104000</t>
  </si>
  <si>
    <t>Stroje a zařízení nevyžadující montáž</t>
  </si>
  <si>
    <t>142</t>
  </si>
  <si>
    <t>https://podminky.urs.cz/item/CS_URS_2023_01/091104000</t>
  </si>
  <si>
    <t>Zajištění skalních svahů úsek č.2 km 28,025 - 28,045</t>
  </si>
  <si>
    <t>112151114</t>
  </si>
  <si>
    <t>Směrové kácení stromů s rozřezáním a odvětvením D kmene přes 400 do 500 mm</t>
  </si>
  <si>
    <t>144</t>
  </si>
  <si>
    <t>Pokácení stromu směrové v celku s odřezáním kmene a s odvětvením průměru kmene přes 400 do 500 mm</t>
  </si>
  <si>
    <t>https://podminky.urs.cz/item/CS_URS_2023_01/112151114</t>
  </si>
  <si>
    <t>73</t>
  </si>
  <si>
    <t>146</t>
  </si>
  <si>
    <t>148</t>
  </si>
  <si>
    <t>75</t>
  </si>
  <si>
    <t>150</t>
  </si>
  <si>
    <t>152</t>
  </si>
  <si>
    <t>5+(20*0,5)</t>
  </si>
  <si>
    <t>77</t>
  </si>
  <si>
    <t>154</t>
  </si>
  <si>
    <t>(20*5)*0,6</t>
  </si>
  <si>
    <t>156</t>
  </si>
  <si>
    <t>(20*5*0,1)*0,2+(20*5*0,3)*0,1</t>
  </si>
  <si>
    <t>79</t>
  </si>
  <si>
    <t>-1179158511</t>
  </si>
  <si>
    <t>160</t>
  </si>
  <si>
    <t xml:space="preserve">"nátěr všech kotevních prvků včetně matek a podložek"(0,2*0,2*2+0,01+0,0125)*6   </t>
  </si>
  <si>
    <t>81</t>
  </si>
  <si>
    <t>164</t>
  </si>
  <si>
    <t>83</t>
  </si>
  <si>
    <t>R24613582</t>
  </si>
  <si>
    <t>166</t>
  </si>
  <si>
    <t>168</t>
  </si>
  <si>
    <t>15*1,7</t>
  </si>
  <si>
    <t>85</t>
  </si>
  <si>
    <t>170</t>
  </si>
  <si>
    <t>172</t>
  </si>
  <si>
    <t>16*15</t>
  </si>
  <si>
    <t>87</t>
  </si>
  <si>
    <t>174</t>
  </si>
  <si>
    <t>176</t>
  </si>
  <si>
    <t>89</t>
  </si>
  <si>
    <t>351623892</t>
  </si>
  <si>
    <t>180</t>
  </si>
  <si>
    <t>91</t>
  </si>
  <si>
    <t>182</t>
  </si>
  <si>
    <t>184</t>
  </si>
  <si>
    <t>Zajištění skalních svahů úsek č.3 km 28,080 - 28,155</t>
  </si>
  <si>
    <t>93</t>
  </si>
  <si>
    <t>112151112</t>
  </si>
  <si>
    <t>Směrové kácení stromů s rozřezáním a odvětvením D kmene přes 200 do 300 mm</t>
  </si>
  <si>
    <t>186</t>
  </si>
  <si>
    <t>Pokácení stromu směrové v celku s odřezáním kmene a s odvětvením průměru kmene přes 200 do 300 mm</t>
  </si>
  <si>
    <t>https://podminky.urs.cz/item/CS_URS_2023_01/112151112</t>
  </si>
  <si>
    <t>188</t>
  </si>
  <si>
    <t>95</t>
  </si>
  <si>
    <t>192</t>
  </si>
  <si>
    <t>97</t>
  </si>
  <si>
    <t>194</t>
  </si>
  <si>
    <t>196</t>
  </si>
  <si>
    <t>98,415+16+(75*0,5)</t>
  </si>
  <si>
    <t>99</t>
  </si>
  <si>
    <t>198</t>
  </si>
  <si>
    <t>((40*10)+(8*3)+(10*10)+(5*7)+(10*2)+(75*2))*0,8</t>
  </si>
  <si>
    <t>200</t>
  </si>
  <si>
    <t>101</t>
  </si>
  <si>
    <t>202</t>
  </si>
  <si>
    <t>204</t>
  </si>
  <si>
    <t>103</t>
  </si>
  <si>
    <t>364561827</t>
  </si>
  <si>
    <t>208</t>
  </si>
  <si>
    <t>105</t>
  </si>
  <si>
    <t>210</t>
  </si>
  <si>
    <t>212</t>
  </si>
  <si>
    <t>16*151,915</t>
  </si>
  <si>
    <t>107</t>
  </si>
  <si>
    <t>214</t>
  </si>
  <si>
    <t>216</t>
  </si>
  <si>
    <t>558752317</t>
  </si>
  <si>
    <t>985222111</t>
  </si>
  <si>
    <t>Sbírání a třídění kamene ručně ze suti s očištěním</t>
  </si>
  <si>
    <t>220</t>
  </si>
  <si>
    <t>Sbírání a třídění kamene nebo cihel ručně ze suti s očištěním kamene</t>
  </si>
  <si>
    <t>https://podminky.urs.cz/item/CS_URS_2023_01/985222111</t>
  </si>
  <si>
    <t>111</t>
  </si>
  <si>
    <t>222</t>
  </si>
  <si>
    <t>1,5</t>
  </si>
  <si>
    <t>224</t>
  </si>
  <si>
    <t>113</t>
  </si>
  <si>
    <t>226</t>
  </si>
  <si>
    <t>SO 01-13-01 - Přejezd P5545 v ev. km 27,642</t>
  </si>
  <si>
    <t>5963122001</t>
  </si>
  <si>
    <t>Přejezd z polymerového betonu kompletní sestava</t>
  </si>
  <si>
    <t>Poznámka k položce:_x000D_
vč. mezideskových klínů, náběhových klínů, základů a dopravy_x000D_
Technická specifikace položky odpovídá příslušné cenové soustavě.</t>
  </si>
  <si>
    <t>5963146000</t>
  </si>
  <si>
    <t>Asfaltový beton ACO 11S 50/70 střednězrnný-obrusná vrstva</t>
  </si>
  <si>
    <t>Poznámka k položce:_x000D_
vlevo + vpravo trati_x000D_
Technická specifikace položky odpovídá příslušné cenové soustavě.</t>
  </si>
  <si>
    <t>58*0,04*2,2</t>
  </si>
  <si>
    <t>5963146010</t>
  </si>
  <si>
    <t>Asfaltový beton ACL 16S 50/70 hrubozrnný-ložní vrstva</t>
  </si>
  <si>
    <t>58*0,06*2,2</t>
  </si>
  <si>
    <t>5963146020</t>
  </si>
  <si>
    <t>Asfaltový beton ACP 16S 50/70 středněznný-podkladní vrstva</t>
  </si>
  <si>
    <t>58*0,05*2,2</t>
  </si>
  <si>
    <t>R5955101020</t>
  </si>
  <si>
    <t>Kamenivo drcené štěrkodrť (první vrstva)</t>
  </si>
  <si>
    <t>Poznámka k položce:_x000D_
vozovková vrstva, typ A_x000D_
Technická specifikace položky odpovídá příslušné cenové soustavě.</t>
  </si>
  <si>
    <t>58*0,15*1,8</t>
  </si>
  <si>
    <t>R5955101020.1</t>
  </si>
  <si>
    <t>Kamenivo drcené štěrkodrť (druhá vrstva)</t>
  </si>
  <si>
    <t>Poznámka k položce:_x000D_
vsakovací žebro_x000D_
Technická specifikace položky odpovídá příslušné cenové soustavě.</t>
  </si>
  <si>
    <t>0,5*1*5*1,8</t>
  </si>
  <si>
    <t>Poznámka k položce:_x000D_
min 250 g/m2_x000D_
Technická specifikace položky odpovídá příslušné cenové soustavě.</t>
  </si>
  <si>
    <t>5964104000</t>
  </si>
  <si>
    <t>Kanalizační díly plastové trubka hladká DN 150</t>
  </si>
  <si>
    <t>2,2</t>
  </si>
  <si>
    <t>5964104050</t>
  </si>
  <si>
    <t>Kanalizační díly plastové koleno 15° DN 150</t>
  </si>
  <si>
    <t>5964104100</t>
  </si>
  <si>
    <t>Kanalizační díly plastové odbočka 45° DN 150</t>
  </si>
  <si>
    <t>5964123000</t>
  </si>
  <si>
    <t>Odvodňovací žlab s mříží</t>
  </si>
  <si>
    <t>Poznámka k položce:_x000D_
3 ks_x000D_
Technická specifikace položky odpovídá příslušné cenové soustavě.</t>
  </si>
  <si>
    <t>5964123005</t>
  </si>
  <si>
    <t>Odvodňovací žlab s mříží koncový</t>
  </si>
  <si>
    <t>Poznámka k položce:_x000D_
1 ks_x000D_
Technická specifikace položky odpovídá příslušné cenové soustavě.</t>
  </si>
  <si>
    <t>5964123010</t>
  </si>
  <si>
    <t>Odvodňovací žlab s mříží a vývodem</t>
  </si>
  <si>
    <t>Poznámka k položce:_x000D_
1ks_x000D_
Technická specifikace položky odpovídá příslušné cenové soustavě.</t>
  </si>
  <si>
    <t>Poznámka k položce:_x000D_
podsyp žlabu + základ z. zídky + svodné potrubí_x000D_
Technická specifikace položky odpovídá příslušné cenové soustavě.</t>
  </si>
  <si>
    <t>(0,05*0,8*7,5+0,5*0,05*20,4+2,4*0,05*0,3)*1,8</t>
  </si>
  <si>
    <t>5964161000</t>
  </si>
  <si>
    <t>Beton lehce zhutnitelný C 12/15;X0 F5 2 080 2 517</t>
  </si>
  <si>
    <t>Poznámka k položce:_x000D_
odv.žlab_x000D_
Technická specifikace položky odpovídá příslušné cenové soustavě.</t>
  </si>
  <si>
    <t>0,1*7,5</t>
  </si>
  <si>
    <t>5963125015</t>
  </si>
  <si>
    <t>Panel železobetonový silniční rozměru 300x100x15</t>
  </si>
  <si>
    <t>Poznámka k položce:_x000D_
provizorní stav_x000D_
Technická specifikace položky odpovídá příslušné cenové soustavě.</t>
  </si>
  <si>
    <t>5913170030</t>
  </si>
  <si>
    <t>Montáž polymerové přejezdové konstrukce část vnější a vnitřní včetně závěrných zídek</t>
  </si>
  <si>
    <t>Montáž polymerové přejezdové konstrukce část vnější a vnitřní včetně závěrných zídek. Poznámka: 1. V cenách jsou započteny náklady na montáž a manipulaci. 2. V cenách nejsou obsaženy náklady na dodávku materiálu.</t>
  </si>
  <si>
    <t>9,68</t>
  </si>
  <si>
    <t>5913160050</t>
  </si>
  <si>
    <t>Montáž dílů polymerového přejezdu rektifikačního zařízení</t>
  </si>
  <si>
    <t>Montáž dílů polymerového přejezdu rektifikačního zařízení. Poznámka: 1. V cenách jsou započteny náklady na montáž a manipulaci. 2. V cenách nejsou obsaženy náklady na dodávku materiálu.</t>
  </si>
  <si>
    <t>Poznámka k položce:_x000D_
nastavitelné a úhlové držáky_x000D_
Technická specifikace položky odpovídá příslušné cenové soustavě.</t>
  </si>
  <si>
    <t>5913160030</t>
  </si>
  <si>
    <t>Montáž dílů polymerového přejezdu náběhového klínu</t>
  </si>
  <si>
    <t>Montáž dílů polymerového přejezdu náběhového klínu. Poznámka: 1. V cenách jsou započteny náklady na montáž a manipulaci. 2. V cenách nejsou obsaženy náklady na dodávku materiálu.</t>
  </si>
  <si>
    <t>5913215020</t>
  </si>
  <si>
    <t>Demontáž kolejnicových dílů přejezdu ochranná kolejnice</t>
  </si>
  <si>
    <t>Demontáž kolejnicových dílů přejezdu ochranná kolejnice. Poznámka: 1. V cenách jsou započteny náklady na demontáž a naložení na dopravní prostředek.</t>
  </si>
  <si>
    <t>Poznámka k položce:_x000D_
kolejnice_x000D_
Technická specifikace položky odpovídá příslušné cenové soustavě.</t>
  </si>
  <si>
    <t>5913235020</t>
  </si>
  <si>
    <t>Dělení AB komunikace řezáním hloubky do 20 cm</t>
  </si>
  <si>
    <t>Dělení AB komunikace řezáním hloubky do 20 cm. Poznámka: 1. V cenách jsou započteny náklady na provedení úkolu.</t>
  </si>
  <si>
    <t>6,1+7,7+6,7+6,7</t>
  </si>
  <si>
    <t>5913240020</t>
  </si>
  <si>
    <t>Odstranění AB komunikace odtěžením nebo frézováním hloubky do 20 cm</t>
  </si>
  <si>
    <t>Odstranění AB komunikace odtěžením nebo frézováním hloubky do 20 cm. Poznámka: 1. V cenách jsou započteny náklady na odtěžení nebo frézování a naložení výzisku na dopravní prostředek.</t>
  </si>
  <si>
    <t>Poznámka k položce:_x000D_
vlevo trati, v koleji, vpravo trati + žlab_x000D_
Technická specifikace položky odpovídá příslušné cenové soustavě.</t>
  </si>
  <si>
    <t>62,3+17,9</t>
  </si>
  <si>
    <t>5913250020</t>
  </si>
  <si>
    <t>Zřízení konstrukce vozovky asfaltobetonové dle vzorového listu Ž těžké - podkladní, ložní a obrusná vrstva tloušťky do 25 cm</t>
  </si>
  <si>
    <t>Zřízení konstrukce vozovky asfaltobetonové dle vzorového listu Ž těžké - podkladní, ložní a obrusná vrstva tloušťky do 25 cm. Poznámka: 1. V cenách jsou započteny náklady na zřízení netuhé vozovky podle VL s živičným podkladem ze stmelených vrstev podle vzorového listu Ž. 2. V cenách nejsou obsaženy náklady na dodávku materiálu.</t>
  </si>
  <si>
    <t>Poznámka k položce:_x000D_
vlevo + vpravo trati, včetně zřízení vrstvy štěrkodrti_x000D_
Technická specifikace položky odpovídá příslušné cenové soustavě.</t>
  </si>
  <si>
    <t>5914035550</t>
  </si>
  <si>
    <t>Zřízení otevřených odvodňovacích zařízení prahové vpusti prefabrikované díly</t>
  </si>
  <si>
    <t>Zřízení otevřených odvodňovacích zařízení prahové vpusti prefabrikované díly. Poznámka: 1. V cenách jsou započteny náklady na zřízení podkladní vrstvy a uložení zařízení podle vzorového listu a rozprostření výzisku na terén nebo naložení na dopravní prostředek. 2. V cenách nejsou obsaženy náklady na provedení výkopku, ruční dočištění a dodávku materiálu.</t>
  </si>
  <si>
    <t>Poznámka k položce:_x000D_
odvodňovací žlab s mříží_x000D_
Technická specifikace položky odpovídá příslušné cenové soustavě.</t>
  </si>
  <si>
    <t>7,5</t>
  </si>
  <si>
    <t>Poznámka k položce:_x000D_
svodné potrubí + kolena_x000D_
Technická specifikace položky odpovídá příslušné cenové soustavě.</t>
  </si>
  <si>
    <t>2,4</t>
  </si>
  <si>
    <t>5914055060</t>
  </si>
  <si>
    <t>Zřízení krytých odvodňovacích zařízení vsakovacího žebra</t>
  </si>
  <si>
    <t>Zřízení krytých odvodňovacích zařízení vsakovacího žebra. Poznámka: 1. V cenách jsou započteny náklady na zřízení podkladní vrstvy, uložení, obsypání a zásyp zařízení podle vzorového listu a rozprostření výzisku na terén nebo naložení na dopravní prostředek. 2. V cenách nejsou obsaženy náklady na provedení výkopku, ruční dočištění a dodávku materiálu.</t>
  </si>
  <si>
    <t>Poznámka k položce:_x000D_
včetně uložení geotextilie_x000D_
Technická specifikace položky odpovídá příslušné cenové soustavě.</t>
  </si>
  <si>
    <t>5915010010</t>
  </si>
  <si>
    <t>Těžení zeminy nebo horniny železničního spodku třídy těžitelnosti I skupiny 1</t>
  </si>
  <si>
    <t>Těžení zeminy nebo horniny železničního spodku třídy těžitelnosti I skupiny 1. Poznámka: 1. V cenách jsou započteny náklady na těžení a uložení výzisku na terén nebo naložení na dopravní prostředek a uložení na úložišti.</t>
  </si>
  <si>
    <t>Poznámka k položce:_x000D_
komunikace + žlab + vsak. žebro_x000D_
Technická specifikace položky odpovídá příslušné cenové soustavě.</t>
  </si>
  <si>
    <t>14,15+7,5+3</t>
  </si>
  <si>
    <t>5913305010</t>
  </si>
  <si>
    <t>Montáž silničních panelů komunikace dočasná</t>
  </si>
  <si>
    <t>Montáž silničních panelů komunikace dočasná. Poznámka: 1. V cenách jsou započteny náklady na úpravu podkladní vrstvy a uložení panelů. 2. V cenách nejsou obsaženy náklady na dodávku materiálu.</t>
  </si>
  <si>
    <t>Poznámka k položce:_x000D_
provizorní přejezd_x000D_
Technická specifikace položky odpovídá příslušné cenové soustavě.</t>
  </si>
  <si>
    <t>9*3*1</t>
  </si>
  <si>
    <t>5913300010</t>
  </si>
  <si>
    <t>Demontáž silničních panelů komunikace dočasná</t>
  </si>
  <si>
    <t>Demontáž silničních panelů komunikace dočasná. Poznámka: 1. V cenách jsou započteny náklady na odstranění panelů, úpravu plochy a naložení na dopravní prostředek.</t>
  </si>
  <si>
    <t>Poznámka k položce:_x000D_
dovoz - štěrkodrť_x000D_
Technická specifikace položky odpovídá příslušné cenové soustavě.</t>
  </si>
  <si>
    <t>15,66+15,66+4,5+1,523</t>
  </si>
  <si>
    <t>9902300200</t>
  </si>
  <si>
    <t>Doprava jednosměrná mechanizací o nosnosti přes 3,5 t sypanin (kameniva, písku, suti, dlažebních kostek, atd.) do 20 km</t>
  </si>
  <si>
    <t>Doprava jednosměrná mechanizací o nosnosti přes 3,5 t sypanin (kameniva, písku, suti, dlažebních kostek, atd.) do 20 km Poznámka: 1. Ceny jsou určeny pro dopravu silničními i kolejovými vozidly. 2.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</si>
  <si>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Poznámka k položce:_x000D_
dovoz - asfaltový beton_x000D_
Technická specifikace položky odpovídá příslušné cenové soustavě.</t>
  </si>
  <si>
    <t>5,104+7,656+6,38</t>
  </si>
  <si>
    <t>9902400800</t>
  </si>
  <si>
    <t>Doprava jednosměrná mechanizací o nosnosti přes 3,5 t objemnějšího kusového materiálu (prefabrikátů, stožárů, výhybek, rozvaděčů, vybouraných hmot atd.) do 150 km</t>
  </si>
  <si>
    <t>Doprava jednosměrná mechanizací o nosnosti přes 3,5 t objemnějšího kusového materiálu (prefabrikátů, stožárů, výhybek, rozvaděčů, vybouraných hmot atd.) do 150 km Poznámka: 1. Ceny jsou určeny pro dopravu silničními i kolejovými vozidly. 2.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</si>
  <si>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Poznámka k položce:_x000D_
dovoz - odvodňovací žlab s mříží + silniční panely_x000D_
Technická specifikace položky odpovídá příslušné cenové soustavě.</t>
  </si>
  <si>
    <t>2*0,9+3*0,88+9*1,1</t>
  </si>
  <si>
    <t>Poznámka k položce:_x000D_
dovoz - beton_x000D_
Technická specifikace položky odpovídá příslušné cenové soustavě.</t>
  </si>
  <si>
    <t>0,75*2,2</t>
  </si>
  <si>
    <t>9902400400</t>
  </si>
  <si>
    <t>Doprava jednosměrná mechanizací o nosnosti přes 3,5 t objemnějšího kusového materiálu (prefabrikátů, stožárů, výhybek, rozvaděčů, vybouraných hmot atd.) do 40 km</t>
  </si>
  <si>
    <t>Doprava jednosměrná mechanizací o nosnosti přes 3,5 t objemnějšího kusového materiálu (prefabrikátů, stožárů, výhybek, rozvaděčů, vybouraných hmot atd.) do 40 km Poznámka: 1. Ceny jsou určeny pro dopravu silničními i kolejovými vozidly. 2.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</si>
  <si>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Poznámka k položce:_x000D_
dovoz - koleno, trouba DN 150_x000D_
Technická specifikace položky odpovídá příslušné cenové soustavě.</t>
  </si>
  <si>
    <t>Poznámka k položce:_x000D_
odvoz - asfaltový beton_x000D_
Technická specifikace položky odpovídá příslušné cenové soustavě.</t>
  </si>
  <si>
    <t>80,2*0,2*2,2</t>
  </si>
  <si>
    <t>9902200200</t>
  </si>
  <si>
    <t>Doprava obousměrná mechanizací o nosnosti přes 3,5 t objemnějšího kusového materiálu (prefabrikátů, stožárů, výhybek, rozvaděčů, vybouraných hmot atd.) do 20 km</t>
  </si>
  <si>
    <t>Doprava obousměrná mechanizací o nosnosti přes 3,5 t objemnějšího kusového materiálu (prefabrikátů, stožárů, výhybek, rozvaděčů, vybouraných hmot atd.) do 20 km Poznámka: 1. Ceny jsou určeny pro dopravu silničními i kolejovými vozidly. 2. V cenách obousměrné dopravy jsou započteny náklady na přepravu materiálu na místo určení včetně složení, poplatku za použití dopravní cesty a zpáteční cesty nenaloženého dopravního prostředku.</t>
  </si>
  <si>
    <t>Poznámka k položce:_x000D_
odvoz - kolejnice_x000D_
Technická specifikace položky odpovídá příslušné cenové soustavě.</t>
  </si>
  <si>
    <t>13*0,05</t>
  </si>
  <si>
    <t>Poznámka k položce:_x000D_
silniční panely_x000D_
Technická specifikace položky odpovídá příslušné cenové soustavě.</t>
  </si>
  <si>
    <t>Poznámka k položce:_x000D_
odvoz - zemina_x000D_
Technická specifikace položky odpovídá příslušné cenové soustavě.</t>
  </si>
  <si>
    <t>24,65*1,8</t>
  </si>
  <si>
    <t>Poznámka k položce:_x000D_
zemina_x000D_
Technická specifikace položky odpovídá příslušné cenové soustavě.</t>
  </si>
  <si>
    <t>44,37</t>
  </si>
  <si>
    <t>9909000200</t>
  </si>
  <si>
    <t>Poplatek za uložení nebezpečného odpadu na oficiální skládku</t>
  </si>
  <si>
    <t>Poplatek za uložení nebezpečného odpadu na oficiální skládku Poznámka: 1. V cenách jsou započteny náklady na uložení stavebního odpadu na oficiální skládku. 2. Ceny jsou doporučené, je třeba zohlednit regionální rozdíly v cenách poplatků za uložení suti a odpadů. Tyto se mohou výrazně lišit s ohledem nejen na region, ale také na množství a druh ukládaného odpadu.</t>
  </si>
  <si>
    <t>Poznámka k položce:_x000D_
asfaltový beton_x000D_
Technická specifikace položky odpovídá příslušné cenové soustavě.</t>
  </si>
  <si>
    <t>35,288</t>
  </si>
  <si>
    <t>SO 01-13-02 - Přejezd P5546 v ev. km 27,985</t>
  </si>
  <si>
    <t>5,28</t>
  </si>
  <si>
    <t>19,3*0,05*2,2</t>
  </si>
  <si>
    <t>R5963146025</t>
  </si>
  <si>
    <t>Podkladní vrstva recyklovaný materiál</t>
  </si>
  <si>
    <t>Kamenivo drcené štěrkodrť</t>
  </si>
  <si>
    <t>Poznámka k položce:_x000D_
vozovková vrstva, typ B_x000D_
Technická specifikace položky odpovídá příslušné cenové soustavě.</t>
  </si>
  <si>
    <t>810392111R</t>
  </si>
  <si>
    <t>Potrubí z jedné betonové trouby kanalizační DN 400</t>
  </si>
  <si>
    <t>Poznámka k položce:_x000D_
trouba_x000D_
Technická specifikace položky odpovídá příslušné cenové soustavě.</t>
  </si>
  <si>
    <t>0,08*8</t>
  </si>
  <si>
    <t>Poznámka k položce:_x000D_
podsyp trouby + základ záv. zídky_x000D_
Technická specifikace položky odpovídá příslušné cenové soustavě.</t>
  </si>
  <si>
    <t>(0,7*0,05*8+0,5*0,05*12)*1,8</t>
  </si>
  <si>
    <t>5913250010</t>
  </si>
  <si>
    <t>Zřízení konstrukce vozovky asfaltobetonové dle vzorového listu Ž lehké - ložní a obrusná vrstva tloušťky do 12 cm</t>
  </si>
  <si>
    <t>Zřízení konstrukce vozovky asfaltobetonové dle vzorového listu Ž lehké - ložní a obrusná vrstva tloušťky do 12 cm. Poznámka: 1. V cenách jsou započteny náklady na zřízení netuhé vozovky podle VL s živičným podkladem ze stmelených vrstev podle vzorového listu Ž. 2. V cenách nejsou obsaženy náklady na dodávku materiálu.</t>
  </si>
  <si>
    <t>19,3</t>
  </si>
  <si>
    <t>5913190020</t>
  </si>
  <si>
    <t>Demontáž dřevěných dílů přejezdu trámec vnitřní části</t>
  </si>
  <si>
    <t>Demontáž dřevěných dílů přejezdu trámec vnitřní části. Poznámka: 1. V cenách jsou započteny náklady na demontáž a naložení na dopravní prostředek.</t>
  </si>
  <si>
    <t>Poznámka k položce:_x000D_
komunikace_x000D_
Technická specifikace položky odpovídá příslušné cenové soustavě.</t>
  </si>
  <si>
    <t>46*0,3</t>
  </si>
  <si>
    <t>R5914055030</t>
  </si>
  <si>
    <t>Zřízení krytých odvodňovacích zařízení trouby</t>
  </si>
  <si>
    <t>Poznámka k položce:_x000D_
včetně podkladních vrstev_x000D_
Technická specifikace položky odpovídá příslušné cenové soustavě.</t>
  </si>
  <si>
    <t>11,6</t>
  </si>
  <si>
    <t>6*3*1</t>
  </si>
  <si>
    <t>6,95+1,044</t>
  </si>
  <si>
    <t>Poznámka k položce:_x000D_
dovoz - asfaltový beton, recyklovaný m._x000D_
Technická specifikace položky odpovídá příslušné cenové soustavě.</t>
  </si>
  <si>
    <t>2,123+2,123</t>
  </si>
  <si>
    <t>Poznámka k položce:_x000D_
dovoz - silniční panely, trouby_x000D_
Technická specifikace položky odpovídá příslušné cenové soustavě.</t>
  </si>
  <si>
    <t>6,6+0,335*9</t>
  </si>
  <si>
    <t>0,64*2,2</t>
  </si>
  <si>
    <t>Poznámka k položce:_x000D_
odvoz - trámce_x000D_
Technická specifikace položky odpovídá příslušné cenové soustavě.</t>
  </si>
  <si>
    <t>11,6*1,8+13,8*1,8</t>
  </si>
  <si>
    <t>Poznámka k položce:_x000D_
odvoz- silniční panely_x000D_
Technická specifikace položky odpovídá příslušné cenové soustavě.</t>
  </si>
  <si>
    <t>45,72</t>
  </si>
  <si>
    <t>9909000300</t>
  </si>
  <si>
    <t>Poplatek za likvidaci dřevěných kolejnicových podpor</t>
  </si>
  <si>
    <t>Poplatek za likvidaci dřevěných kolejnicových podpor Poznámka: 1. V cenách jsou započteny náklady na uložení stavebního odpadu na oficiální skládku. 2. Ceny jsou doporučené, je třeba zohlednit regionální rozdíly v cenách poplatků za uložení suti a odpadů. Tyto se mohou výrazně lišit s ohledem nejen na region, ale také na množství a druh ukládaného odpadu.</t>
  </si>
  <si>
    <t>Poznámka k položce:_x000D_
trámce_x000D_
Technická specifikace položky odpovídá příslušné cenové soustavě.</t>
  </si>
  <si>
    <t>SO 01-13-03 - Přejezd P5547 v ev. km 28,651</t>
  </si>
  <si>
    <t>11,7</t>
  </si>
  <si>
    <t>Poznámka k položce:_x000D_
6 ks_x000D_
Technická specifikace položky odpovídá příslušné cenové soustavě.</t>
  </si>
  <si>
    <t>Poznámka k položce:_x000D_
podsyp žlabu + základ z. zídky + svodné p._x000D_
Technická specifikace položky odpovídá příslušné cenové soustavě.</t>
  </si>
  <si>
    <t>0,1*10,5</t>
  </si>
  <si>
    <t>11,44</t>
  </si>
  <si>
    <t>5913215040</t>
  </si>
  <si>
    <t>Demontáž kolejnicových dílů přejezdu náběhový klín</t>
  </si>
  <si>
    <t>Demontáž kolejnicových dílů přejezdu náběhový klín. Poznámka: 1. V cenách jsou započteny náklady na demontáž a naložení na dopravní prostředek.</t>
  </si>
  <si>
    <t>5913025020</t>
  </si>
  <si>
    <t>Demontáž dílů přejezdu celopryžového v koleji vnitřní panel</t>
  </si>
  <si>
    <t>Demontáž dílů přejezdu celopryžového v koleji vnitřní panel. Poznámka: 1. V cenách jsou započteny náklady na demontáž a naložení dílů na dopravní prostředek.</t>
  </si>
  <si>
    <t>7,1+16,3</t>
  </si>
  <si>
    <t>Poznámka k položce:_x000D_
vlevo trati, vpravo trati_x000D_
Technická specifikace položky odpovídá příslušné cenové soustavě.</t>
  </si>
  <si>
    <t>99,5</t>
  </si>
  <si>
    <t>73,5</t>
  </si>
  <si>
    <t>5914030520</t>
  </si>
  <si>
    <t>Demontáž dílů otevřeného odvodnění silničního žlabu štěrbinového</t>
  </si>
  <si>
    <t>Demontáž dílů otevřeného odvodnění silničního žlabu štěrbinového. Poznámka: 1. V cenách jsou započteny náklady na demontáž dílů, zához, urovnání a úpravu terénu nebo naložení výzisku na dopravní prostředek. 2. V cenách nejsou obsaženy náklady na dopravu a skládkovné.</t>
  </si>
  <si>
    <t>Poznámka k položce:_x000D_
komunikace + žlab_x000D_
Technická specifikace položky odpovídá příslušné cenové soustavě.</t>
  </si>
  <si>
    <t>24,9+2,8</t>
  </si>
  <si>
    <t>19,85+19,85+2,02</t>
  </si>
  <si>
    <t>6,47+9,7+8,09</t>
  </si>
  <si>
    <t>2*0,9+6*0,88+9*1,1</t>
  </si>
  <si>
    <t>1,05*2,2</t>
  </si>
  <si>
    <t>99,5*0,2*2,2</t>
  </si>
  <si>
    <t>Poznámka k položce:_x000D_
odvoz - pryžové panely, náběhové klíny_x000D_
Technická specifikace položky odpovídá příslušné cenové soustavě.</t>
  </si>
  <si>
    <t>17*0,135+0,01</t>
  </si>
  <si>
    <t>Poznámka k položce:_x000D_
odvoz - štěrbinový žlab_x000D_
Technická specifikace položky odpovídá příslušné cenové soustavě.</t>
  </si>
  <si>
    <t>10*0,11</t>
  </si>
  <si>
    <t>27,7*1,8</t>
  </si>
  <si>
    <t>49,86</t>
  </si>
  <si>
    <t>Poznámka k položce:_x000D_
od. žlab_x000D_
Technická specifikace položky odpovídá příslušné cenové soustavě.</t>
  </si>
  <si>
    <t>Poznámka k položce:_x000D_
pryžové panely_x000D_
Technická specifikace položky odpovídá příslušné cenové soustavě.</t>
  </si>
  <si>
    <t>17*0,135</t>
  </si>
  <si>
    <t>43,78</t>
  </si>
  <si>
    <t>SO 01-14-01 - Most v ev. km 28,253</t>
  </si>
  <si>
    <t>1 - Zemní práce</t>
  </si>
  <si>
    <t>2 - Zakládání</t>
  </si>
  <si>
    <t>3 - Svislé a kompletní konstrukce</t>
  </si>
  <si>
    <t>4 - Vodorovné konstrukce</t>
  </si>
  <si>
    <t>711 - Izolace proti vodě, vlhkosti a plynům</t>
  </si>
  <si>
    <t>782 - Dokončovací práce - obklady z kamene</t>
  </si>
  <si>
    <t>9 - Ostatní konstrukce a práce, bourání</t>
  </si>
  <si>
    <t>997 - Přesun sutě</t>
  </si>
  <si>
    <t>998 - Přesun hmot</t>
  </si>
  <si>
    <t>Zemní práce</t>
  </si>
  <si>
    <t>122152501</t>
  </si>
  <si>
    <t>Odkopávky a prokopávky nezapažené pro spodní stavbu železnic v hornině třídy těžitelnosti I skupiny 1 a 2 objem do 100 m3 strojně</t>
  </si>
  <si>
    <t>Odkopávky a prokopávky nezapažené pro spodní stavbu železnic strojně v hornině třídy těžitelnosti I skupiny 1 a 2 do 100 m3</t>
  </si>
  <si>
    <t>https://podminky.urs.cz/item/CS_URS_2023_01/122152501</t>
  </si>
  <si>
    <t>Poznámka k položce:_x000D_
1. Ceny lze použít i pro vykopávky:   a) příkopů pro železnice a to i tehdy, jsou-li vykopávky těchto příkopů samostatným objektem,   b) v zemnících na suchu, jestliže tyto vykopávky souvisejí územně s odkopávkami nebo prokopávkami pro spodní stavbu železnic,   2. V cenách jsou započteny i náklady na přemístění výkopku v příčných profilech na vzdálenost do 15 m nebo naložení na dopravní prostředek.</t>
  </si>
  <si>
    <t>14,5*4,5</t>
  </si>
  <si>
    <t>122152508</t>
  </si>
  <si>
    <t>Příplatek k odkopávkám nezapaženým pro spodní stavbu železnic v hornině třídy těžitelnosti I skupiny 1 a 2 za ztížení při rekonstrukci</t>
  </si>
  <si>
    <t>Odkopávky a prokopávky nezapažené pro spodní stavbu železnic strojně v hornině třídy těžitelnosti I skupiny 1 a 2 Příplatek k cenám za ztížení při rekonstrukcích</t>
  </si>
  <si>
    <t>https://podminky.urs.cz/item/CS_URS_2023_01/122152508</t>
  </si>
  <si>
    <t>162751117</t>
  </si>
  <si>
    <t>Vodorovné přemístění přes 9 000 do 10000 m výkopku/sypaniny z horniny třídy těžitelnosti I skupiny 1 až 3</t>
  </si>
  <si>
    <t>Vodorovné přemístění výkopku nebo sypaniny po suchu na obvyklém dopravním prostředku, bez naložení výkopku, avšak se složením bez rozhrnutí z horniny třídy těžitelnosti I skupiny 1 až 3 na vzdálenost přes 9 000 do 10 000 m</t>
  </si>
  <si>
    <t>https://podminky.urs.cz/item/CS_URS_2023_01/162751117</t>
  </si>
  <si>
    <t>162751119</t>
  </si>
  <si>
    <t>Příplatek k vodorovnému přemístění výkopku/sypaniny z horniny třídy těžitelnosti I skupiny 1 až 3 ZKD 1000 m přes 10000 m</t>
  </si>
  <si>
    <t>Vodorovné přemístění výkopku nebo sypaniny po suchu na obvyklém dopravním prostředku, bez naložení výkopku, avšak se složením bez rozhrnutí z horniny třídy těžitelnosti I skupiny 1 až 3 na vzdálenost Příplatek k ceně za každých dalších i započatých 1 000 m</t>
  </si>
  <si>
    <t>https://podminky.urs.cz/item/CS_URS_2023_01/162751119</t>
  </si>
  <si>
    <t>Poznámka k položce:_x000D_
1. Přemísťuje-li se výkopek z dočasných skládek vzdálených do 50 m, neoceňuje se nakládání výkopku, i když se provádí. Toto ustanovení neplatí, vylučuje-li projekt použití dozeru.   2. Ceny nelze použít, předepisuje-li projekt přemístit výkopek na místo nepřístupné obvyklým dopravním prostředkům; toto přemístění se oceňuje individuálně.</t>
  </si>
  <si>
    <t>14,5*4,5*5</t>
  </si>
  <si>
    <t>65,25*1,9</t>
  </si>
  <si>
    <t>171251201</t>
  </si>
  <si>
    <t>Uložení sypaniny na skládky nebo meziskládky</t>
  </si>
  <si>
    <t>Uložení sypaniny na skládky nebo meziskládky bez hutnění s upravením uložené sypaniny do předepsaného tvaru</t>
  </si>
  <si>
    <t>https://podminky.urs.cz/item/CS_URS_2023_01/171251201</t>
  </si>
  <si>
    <t>65,25</t>
  </si>
  <si>
    <t>175151101</t>
  </si>
  <si>
    <t>Obsypání potrubí strojně sypaninou bez prohození, uloženou do 3 m</t>
  </si>
  <si>
    <t>Obsypání potrubí strojně sypaninou z vhodných třídy těžitelnosti I a II, skupiny 1 až 4 nebo materiálem připraveným podél výkopu ve vzdálenosti do 3 m od jeho kraje, pro jakoukoliv hloubku výkopu a míru zhutnění bez prohození sypaniny</t>
  </si>
  <si>
    <t>https://podminky.urs.cz/item/CS_URS_2023_01/175151101</t>
  </si>
  <si>
    <t>58343930</t>
  </si>
  <si>
    <t>kamenivo drcené hrubé frakce 16/32</t>
  </si>
  <si>
    <t>R182351023</t>
  </si>
  <si>
    <t>Rozprostření a urovnání ornice ve svahu sklonu přes 1:5 strojně při souvislé ploše do 100 m2, tl. vrstvy do 200 mm - vč. materiálu</t>
  </si>
  <si>
    <t>2*5,0</t>
  </si>
  <si>
    <t>183405211</t>
  </si>
  <si>
    <t>Výsev trávníku hydroosevem na ornici</t>
  </si>
  <si>
    <t>https://podminky.urs.cz/item/CS_URS_2023_01/183405211</t>
  </si>
  <si>
    <t>00572470</t>
  </si>
  <si>
    <t>osivo směs travní univerzál</t>
  </si>
  <si>
    <t>10,0*0,025 "Přepočtené koeficientem množství</t>
  </si>
  <si>
    <t>185803111</t>
  </si>
  <si>
    <t>Ošetření trávníku shrabáním v rovině a svahu do 1:5</t>
  </si>
  <si>
    <t>Ošetření trávníku jednorázové v rovině nebo na svahu do 1:5</t>
  </si>
  <si>
    <t>https://podminky.urs.cz/item/CS_URS_2023_01/185803111</t>
  </si>
  <si>
    <t>185804311</t>
  </si>
  <si>
    <t>Zalití rostlin vodou plocha do 20 m2</t>
  </si>
  <si>
    <t>Zalití rostlin vodou plochy záhonů jednotlivě do 20 m2</t>
  </si>
  <si>
    <t>https://podminky.urs.cz/item/CS_URS_2023_01/185804311</t>
  </si>
  <si>
    <t>10,0*0,1</t>
  </si>
  <si>
    <t>Zakládání</t>
  </si>
  <si>
    <t>212311111</t>
  </si>
  <si>
    <t>Obetonování výústění příčného odvodnění mostu včetně žlabovky</t>
  </si>
  <si>
    <t>Obetonování vyústění příčného odvodnění včetně žlabovky</t>
  </si>
  <si>
    <t>https://podminky.urs.cz/item/CS_URS_2023_01/212311111</t>
  </si>
  <si>
    <t>212752501</t>
  </si>
  <si>
    <t>Trativod z drenážních trubek korugovaných PP SN 8 perforace 360° včetně lože otevřený výkop DN 150 pro liniové stavby</t>
  </si>
  <si>
    <t>Trativody z drenážních trubek pro liniové stavby a komunikace se zřízením štěrkového lože pod trubky a s jejich obsypem v otevřeném výkopu trubka korugovaná PP SN 8 celoperforovaná 360° DN 150</t>
  </si>
  <si>
    <t>https://podminky.urs.cz/item/CS_URS_2023_01/212752501</t>
  </si>
  <si>
    <t>2*8,9</t>
  </si>
  <si>
    <t>Svislé a kompletní konstrukce</t>
  </si>
  <si>
    <t>317221111</t>
  </si>
  <si>
    <t>Osazení kamenných římsových desek do maltového lože</t>
  </si>
  <si>
    <t>https://podminky.urs.cz/item/CS_URS_2023_01/317221111</t>
  </si>
  <si>
    <t>0,6*0,3*9,0</t>
  </si>
  <si>
    <t>58380757</t>
  </si>
  <si>
    <t>kámen lomový soklový (10 t = 6,2 m3)</t>
  </si>
  <si>
    <t>"římsa" (0,6*0,3*9,0)*10/6,2</t>
  </si>
  <si>
    <t>327323128</t>
  </si>
  <si>
    <t>Opěrné zdi a valy ze ŽB tř. C 30/37</t>
  </si>
  <si>
    <t>Opěrné zdi a valy z betonu železového bez zvláštních nároků na vliv prostředí tř. C 30/37</t>
  </si>
  <si>
    <t>https://podminky.urs.cz/item/CS_URS_2023_01/327323128</t>
  </si>
  <si>
    <t>Poznámka k položce:_x000D_
1. Ceny jsou určeny pro jakoukoliv tloušťku zdí.</t>
  </si>
  <si>
    <t>"přechodové zídky" 0,4*2,26*3</t>
  </si>
  <si>
    <t>327351211</t>
  </si>
  <si>
    <t>Bednění opěrných zdí a valů svislých i skloněných zřízení</t>
  </si>
  <si>
    <t>Bednění opěrných zdí a valů svislých i skloněných, výšky do 20 m zřízení</t>
  </si>
  <si>
    <t>https://podminky.urs.cz/item/CS_URS_2023_01/327351211</t>
  </si>
  <si>
    <t>Poznámka k položce:_x000D_
1. Bednění zdí a valů výšky přes 20 m se oceňuje podle ustanovení úvodního katalogu.   2. Ceny lze použít i pro bednění základů z betonu prostého nebo železového.</t>
  </si>
  <si>
    <t>"přechodové zídky" 2*1,1*2,26*3+2*0,4</t>
  </si>
  <si>
    <t>327351221</t>
  </si>
  <si>
    <t>Bednění opěrných zdí a valů svislých i skloněných odstranění</t>
  </si>
  <si>
    <t>Bednění opěrných zdí a valů svislých i skloněných, výšky do 20 m odstranění</t>
  </si>
  <si>
    <t>https://podminky.urs.cz/item/CS_URS_2023_01/327351221</t>
  </si>
  <si>
    <t>327361006</t>
  </si>
  <si>
    <t>Výztuž opěrných zdí a valů D 12 mm z betonářské oceli 10 505</t>
  </si>
  <si>
    <t>Výztuž opěrných zdí a valů průměru do 12 mm, z oceli 10 505 (R) nebo BSt 500</t>
  </si>
  <si>
    <t>https://podminky.urs.cz/item/CS_URS_2023_01/327361006</t>
  </si>
  <si>
    <t>Poznámka k položce:_x000D_
1. Ceny lze použít i pro případné výztuže základů opěrných zdí a valů.</t>
  </si>
  <si>
    <t>"přechodové zídky" 0,4*2,26*3*0,18</t>
  </si>
  <si>
    <t>348171191R</t>
  </si>
  <si>
    <t>Mostní ocelové zábradlí - dodávka a montáž</t>
  </si>
  <si>
    <t>8,96+4,9</t>
  </si>
  <si>
    <t>Vodorovné konstrukce</t>
  </si>
  <si>
    <t>457311115</t>
  </si>
  <si>
    <t>Vyrovnávací nebo spádový beton C 16/20 včetně úpravy povrchu</t>
  </si>
  <si>
    <t>Vyrovnávací nebo spádový beton včetně úpravy povrchu C 16/20</t>
  </si>
  <si>
    <t>https://podminky.urs.cz/item/CS_URS_2023_01/457311115</t>
  </si>
  <si>
    <t>Poznámka k položce:_x000D_
1. V cenách jsou započteny náklady na kontrolu bednění, vlastní betonáž zejména čerpadlem betonu, rozhrnutí a hutnění betonu vibrační lištou, uhlazení horního povrchu betonu vyrovnávací nebo spádové konstrukce v tloušťce větší než 60 mm, v případě železobetonu přes 100 mm, ošetření a ochranu čerstvě uloženého certifikovaného betonu požadované konzistence. Rovinnost povrchu - třída 9 až 10.   2. Příplatek za rovinnost povrchu platí pro všechny ceny ukládaného konstrukčního betonu pod celoplošnou izolaci mostovky v požadovaném příčném nebo podélném minimálním sklonu 0,5 %. Rovinnost je daná normou 8 mm pod 2 m lati a třídou 8 přesnosti.   3. V cenách nejsou započteny náklady na:   a) železobetonovou desku nebo spřahující desku ze železobetonu tloušťky přes 100 mm,   b) bednění vyrovnávacího a spádového betonu,   c) vyrovnávací vrstvy ze sanační reprofilační malty, tyto se oceňují souborem cen 628 63-21 Úprava příčných spár u montovaných mostů,   d) dobroušení povrchu na požadovanou třídu 6 přesnosti.</t>
  </si>
  <si>
    <t>457451133</t>
  </si>
  <si>
    <t>Ochranná betonová vrstva na izolaci přesýpaných objektů tl 60 mm s výztuží sítí beton C 25/30</t>
  </si>
  <si>
    <t>Ochranná betonová vrstva na izolaci přesýpaných objektů tloušťky 60 mm s vyhlazením povrchu s výztuží ze sítí C 25/30</t>
  </si>
  <si>
    <t>https://podminky.urs.cz/item/CS_URS_2023_01/457451133</t>
  </si>
  <si>
    <t>8,1*5,4</t>
  </si>
  <si>
    <t>711</t>
  </si>
  <si>
    <t>Izolace proti vodě, vlhkosti a plynům</t>
  </si>
  <si>
    <t>711141559</t>
  </si>
  <si>
    <t>Provedení izolace proti zemní vlhkosti pásy přitavením vodorovné NAIP</t>
  </si>
  <si>
    <t>Provedení izolace proti zemní vlhkosti pásy přitavením NAIP na ploše vodorovné V</t>
  </si>
  <si>
    <t>https://podminky.urs.cz/item/CS_URS_2023_01/711141559</t>
  </si>
  <si>
    <t>Poznámka k položce:_x000D_
1. Izolace plochy jednotlivě do 10 m2 se oceňují skladebně cenou příslušné izolace a cenou 711 19-9097 Příplatek za plochu do 10 m2.</t>
  </si>
  <si>
    <t>120,0</t>
  </si>
  <si>
    <t>62853004</t>
  </si>
  <si>
    <t>pás asfaltový natavitelný modifikovaný SBS tl 4,0mm s vložkou ze skleněné tkaniny a spalitelnou PE fólií nebo jemnozrnným minerálním posypem na horním povrchu</t>
  </si>
  <si>
    <t>711132111</t>
  </si>
  <si>
    <t>Provedení izolace proti zemní vlhkosti pásy na sucho samolepící svislé</t>
  </si>
  <si>
    <t>Provedení izolace proti zemní vlhkosti pásy na sucho samolepícího asfaltového pásu na ploše svislé S</t>
  </si>
  <si>
    <t>https://podminky.urs.cz/item/CS_URS_2023_01/711132111</t>
  </si>
  <si>
    <t>Poznámka k položce:_x000D_
1. Izolace plochy jednotlivě do 10 m2 se oceňují skladebně cenou příslušné izolace a cenou 711 19-9096 Příplatek za plochu do 10 m2.</t>
  </si>
  <si>
    <t>7,0+6,0</t>
  </si>
  <si>
    <t>711491177</t>
  </si>
  <si>
    <t>Připevnění doplňků izolace proti vodě nerezovou lištou</t>
  </si>
  <si>
    <t>Provedení doplňků izolace proti vodě textilií připevnění izolace nerezovou lištou</t>
  </si>
  <si>
    <t>https://podminky.urs.cz/item/CS_URS_2023_01/711491177</t>
  </si>
  <si>
    <t>Poznámka k položce:_x000D_
1. V ceně -1177 jsou započteny i náklady na navrtání, osazení hmoždinek a zatmelení.</t>
  </si>
  <si>
    <t>2*13,1</t>
  </si>
  <si>
    <t>28323018</t>
  </si>
  <si>
    <t>lišta ukončovací pro drenážní fólie profilované tl 20mm</t>
  </si>
  <si>
    <t>28323070</t>
  </si>
  <si>
    <t>hřeb drážkový 50mm s plastovou podložkou pro uchycení profilované fólie</t>
  </si>
  <si>
    <t>59051450</t>
  </si>
  <si>
    <t>podložka distanční pod zakládací lištu 2mm</t>
  </si>
  <si>
    <t>28323131</t>
  </si>
  <si>
    <t>páska oboustranně lepící butylkaučuková</t>
  </si>
  <si>
    <t>998711101</t>
  </si>
  <si>
    <t>Přesun hmot tonážní pro izolace proti vodě, vlhkosti a plynům v objektech v do 6 m</t>
  </si>
  <si>
    <t>Přesun hmot pro izolace proti vodě, vlhkosti a plynům stanovený z hmotnosti přesunovaného materiálu vodorovná dopravní vzdálenost do 50 m v objektech výšky do 6 m</t>
  </si>
  <si>
    <t>https://podminky.urs.cz/item/CS_URS_2023_01/998711101</t>
  </si>
  <si>
    <t>998711199</t>
  </si>
  <si>
    <t>Příplatek k přesunu hmot tonážní 711 za zvětšený přesun ZKD 1000 m přes 1000 m</t>
  </si>
  <si>
    <t>Přesun hmot pro izolace proti vodě, vlhkosti a plynům stanovený z hmotnosti přesunovaného materiálu Příplatek k cenám za zvětšený přesun přes vymezenou největší dopravní vzdálenost za každých dalších i započatých 1000 m</t>
  </si>
  <si>
    <t>https://podminky.urs.cz/item/CS_URS_2023_01/998711199</t>
  </si>
  <si>
    <t>0,909*19 "Přepočtené koeficientem množství</t>
  </si>
  <si>
    <t>711191001</t>
  </si>
  <si>
    <t>Provedení adhezního můstku na vodorovné ploše</t>
  </si>
  <si>
    <t>-1586986167</t>
  </si>
  <si>
    <t>Provedení nátěru adhezního můstku na ploše vodorovné V</t>
  </si>
  <si>
    <t>https://podminky.urs.cz/item/CS_URS_2023_01/711191001</t>
  </si>
  <si>
    <t>24551391</t>
  </si>
  <si>
    <t>adhezní můstek epoxidový 2-složkový</t>
  </si>
  <si>
    <t>57185955</t>
  </si>
  <si>
    <t>120*0,12075 'Přepočtené koeficientem množství</t>
  </si>
  <si>
    <t>782</t>
  </si>
  <si>
    <t>Dokončovací práce - obklady z kamene</t>
  </si>
  <si>
    <t>782132112</t>
  </si>
  <si>
    <t>Montáž obkladu stěn z pravoúhlých desek z tvrdého kamene do lepidla tl přes 25 do 30 mm</t>
  </si>
  <si>
    <t>Montáž obkladů stěn z tvrdých kamenů kladených do lepidla z nejvýše dvou rozdílných druhů pravoúhlých desek ve skladbě se pravidelně opakujících tl. přes 25 do 30 mm</t>
  </si>
  <si>
    <t>https://podminky.urs.cz/item/CS_URS_2023_01/782132112</t>
  </si>
  <si>
    <t>"obklad zídek" 3*2,4</t>
  </si>
  <si>
    <t>58384673</t>
  </si>
  <si>
    <t>kámen nepravidelný pískovec pískový obklad/dlažba D 100-500mm tl 20-40mm</t>
  </si>
  <si>
    <t>998782101</t>
  </si>
  <si>
    <t>Přesun hmot tonážní pro obklady kamenné v objektech v do 6 m</t>
  </si>
  <si>
    <t>Přesun hmot pro obklady kamenné stanovený z hmotnosti přesunovaného materiálu vodorovná dopravní vzdálenost do 50 m v objektech výšky do 6 m</t>
  </si>
  <si>
    <t>https://podminky.urs.cz/item/CS_URS_2023_01/998782101</t>
  </si>
  <si>
    <t>Poznámka k položce:_x000D_
1. Ceny pro přesun hmot stanovený z hmotnosti přesunovaného materiálu se používají tehdy, pokud je možné určit hmotnost za celý stavební díl. Do této hmotnosti se započítává i hmotnost materiálů oceňovaných ve specifikaci.   2. Pokud nelze jednoznačně stanovit hmotnost přesunovaných materiálů, lze pro výpočet přesunu hmot použít orientačně procentní sazbu. Touto sazbou se vynásobí rozpočtové náklady za celý stavební díl včetně nákladů na materiál ve specifikacích.   3. Příplatek k cenám -2181 pro přesun prováděný bez použití mechanizace, tj. za ztížených podmínek, lze použít pouze pro hmotnost materiálu, která se tímto způsobem skutečně přemísťuje.</t>
  </si>
  <si>
    <t>998782194</t>
  </si>
  <si>
    <t>Příplatek k přesunu hmot tonážní 782 za zvětšený přesun do 1000 m</t>
  </si>
  <si>
    <t>Přesun hmot pro obklady kamenné stanovený z hmotnosti přesunovaného materiálu Příplatek k ceně za zvětšený přesun přes vymezenou největší dopravní vzdálenost do 1000 m</t>
  </si>
  <si>
    <t>https://podminky.urs.cz/item/CS_URS_2023_01/998782194</t>
  </si>
  <si>
    <t>998782199</t>
  </si>
  <si>
    <t>Příplatek k přesunu hmot tonážní 782 za zvětšený přesun ZKD 1000 m přes 1000 m</t>
  </si>
  <si>
    <t>Přesun hmot pro obklady kamenné stanovený z hmotnosti přesunovaného materiálu Příplatek k ceně za zvětšený přesun přes vymezenou největší dopravní vzdálenost za každých dalších i započatých 1000 m</t>
  </si>
  <si>
    <t>https://podminky.urs.cz/item/CS_URS_2023_01/998782199</t>
  </si>
  <si>
    <t>0,589 * 9 " Přepočtené koeficientem množství</t>
  </si>
  <si>
    <t>Ostatní konstrukce a práce, bourání</t>
  </si>
  <si>
    <t>936172123</t>
  </si>
  <si>
    <t>Osazení kovových doplňků mostního vybavení - roštů a rámů do 50 kg uchycených šrouby</t>
  </si>
  <si>
    <t>Osazení kovových doplňků mostního vybavení jednotlivě roštů a rámů do 50 kg uchycených šrouby</t>
  </si>
  <si>
    <t>https://podminky.urs.cz/item/CS_URS_2023_01/936172123</t>
  </si>
  <si>
    <t>55347031R</t>
  </si>
  <si>
    <t>rošt podlahový lisovaný žárově zinkovaný velikost 40/3mm 400x1000mm</t>
  </si>
  <si>
    <t>13611238</t>
  </si>
  <si>
    <t>plech ocelový hladký jakost S235JR tl 15mm tabule</t>
  </si>
  <si>
    <t>"SVAŘOVANÝ T  NOSNÍK KONZOLY " 63,7/1000</t>
  </si>
  <si>
    <t>938111111</t>
  </si>
  <si>
    <t>Čištění zdiva opěr, pilířů, křídel od mechu a jiné vegetace</t>
  </si>
  <si>
    <t>https://podminky.urs.cz/item/CS_URS_2023_01/938111111</t>
  </si>
  <si>
    <t>Poznámka k položce:_x000D_
1. Cena je určena pro čištění jakéhokoliv zdiva.   2. Počet měrných jednotek se měří v m2 čištěné plochy zdiva.</t>
  </si>
  <si>
    <t>5,5*6,0+2*8,7</t>
  </si>
  <si>
    <t>985121122</t>
  </si>
  <si>
    <t>Tryskání degradovaného betonu stěn a rubu kleneb vodou pod tlakem přes 300 do 1250 barů</t>
  </si>
  <si>
    <t>Tryskání degradovaného betonu stěn, rubu kleneb a podlah vodou pod tlakem přes 300 do 1 250 barů</t>
  </si>
  <si>
    <t>https://podminky.urs.cz/item/CS_URS_2023_01/985121122</t>
  </si>
  <si>
    <t>Poznámka k položce:_x000D_
1. V cenách jsou započteny i náklady na dodání vody a písku.   2. V cenách tryskání pískem jsou započteny i náklady na smetení písku na hromady nebo naložení na dopravní prostředek.   3. V cenách tryskání pískem nejsou započteny náklady na odvoz písku, které se oceňují cenami odvozu suti příslušného katalogu pro objekt, na kterém se tryskání provádí.</t>
  </si>
  <si>
    <t>2*(23,3+15,1)+13,0+18,5</t>
  </si>
  <si>
    <t>985121222</t>
  </si>
  <si>
    <t>Tryskání degradovaného betonu líce kleneb vodou pod tlakem přes 300 do 1250 barů</t>
  </si>
  <si>
    <t>Tryskání degradovaného betonu líce kleneb a podhledů vodou pod tlakem přes 300 do 1 250 barů</t>
  </si>
  <si>
    <t>https://podminky.urs.cz/item/CS_URS_2023_01/985121222</t>
  </si>
  <si>
    <t>8,0*(1,4+1,8)</t>
  </si>
  <si>
    <t>985223211</t>
  </si>
  <si>
    <t>Přezdívání kamenného zdiva do aktivované malty přes 1 do 3 m3</t>
  </si>
  <si>
    <t>Přezdívání zdiva do aktivované malty kamenného, objemu přes 1 do 3 m3</t>
  </si>
  <si>
    <t>https://podminky.urs.cz/item/CS_URS_2023_01/985223211</t>
  </si>
  <si>
    <t>Poznámka k položce:_x000D_
1. V cenách jsou započteny náklady na odstranění narušených zdicích prvků a jejich postupnou náhradu prvky novými.   2. V cenách nejsou započteny náklady na:   a) dodávku zdicích prvků; tato dodávka se oceňuje ve specifikaci,   b) fixování okolního zdiva např. vyklínováním, rozepřením, apod.,   c) spárování zdiva, které se oceňuje cenami souborů cen 985 23-11 Spárování zdiva hloubky do 40 mm nebo 985 23-21 Hloubkové spárování zdiva hloubky do 80 mm.</t>
  </si>
  <si>
    <t>(5,5*6,0+2*8,7)*0,2*0,1 "10% z objemu"</t>
  </si>
  <si>
    <t>1,008*2,1"Přepočtené koeficientem množství</t>
  </si>
  <si>
    <t>985231111</t>
  </si>
  <si>
    <t>Spárování zdiva aktivovanou maltou spára hl do 40 mm dl do 6 m/m2</t>
  </si>
  <si>
    <t>Spárování zdiva hloubky do 40 mm aktivovanou maltou délky spáry na 1 m2 upravované plochy do 6 m</t>
  </si>
  <si>
    <t>https://podminky.urs.cz/item/CS_URS_2023_01/985231111</t>
  </si>
  <si>
    <t>Poznámka k položce:_x000D_
1. Ceny jsou určeny pro spárování cihelného nebo kamenného zdiva.   2. V cenách jsou započteny i náklady na:   a) dodání potřebných hmot,   b) vypláchnutí spár vodou před spárováním a očištění okolního zdiva po spárování.   3. V cenách nejsou započteny náklady na:   a) vysekání a vyčištění spár; tyto práce se oceňují cenami souboru cen 985 14-2 Vysekání spojovací hmoty za spár zdiva,   b) úpravu spár po provedeném spárování; tyto práce se oceňují cenami souboru cen 985 23-3.   4. Délce spáry na 1 m2 upravované plochy odpovídají tyto počty kamenů:   a) do 6 m - do 10 kusů na 1 m2,   b) přes 6 do 12 m - přes 10 do 35 kusů na 1 m2,   c) přes 12 m - přes 35 kusů na 1 m2.</t>
  </si>
  <si>
    <t>985331217</t>
  </si>
  <si>
    <t>Dodatečné vlepování betonářské výztuže D 20 mm do chemické malty včetně vyvrtání otvoru</t>
  </si>
  <si>
    <t>Dodatečné vlepování betonářské výztuže včetně vyvrtání a vyčištění otvoru chemickou maltou průměr výztuže 20 mm</t>
  </si>
  <si>
    <t>https://podminky.urs.cz/item/CS_URS_2023_01/985331217</t>
  </si>
  <si>
    <t>Poznámka k položce:_x000D_
1. Množství měrných jednotek se určuje v m délky vyvrtaného otvoru pro zasunutí výztuže.   2. V cenách jsou započteny i náklady na:   a) rozměření, vrtání a spotřebu vrtáků,   b) vyčištění otvoru, vyplnění otvorů maltou včetně dodání materiálu,   c) zasunutí betonářské výztuže do otvoru vyplněného maltou.   3. V cenách nejsou započteny náklady na dodání betonářské výztuže.</t>
  </si>
  <si>
    <t>36*0,6</t>
  </si>
  <si>
    <t>13021017</t>
  </si>
  <si>
    <t>tyč ocelová kruhová žebírková DIN 488 jakost B500B (10 505) výztuž do betonu D 20mm</t>
  </si>
  <si>
    <t>R91345</t>
  </si>
  <si>
    <t>Nivelační značky kovové</t>
  </si>
  <si>
    <t>936942211</t>
  </si>
  <si>
    <t>Zhotovení tabulky s letopočtem opravy mostu vložením šablony do bednění</t>
  </si>
  <si>
    <t>Zhotovení tabulky s letopočtem opravy nebo větší údržby vložením šablony do bednění</t>
  </si>
  <si>
    <t>https://podminky.urs.cz/item/CS_URS_2023_01/936942211</t>
  </si>
  <si>
    <t>962051111</t>
  </si>
  <si>
    <t>Bourání mostních zdí a pilířů z ŽB</t>
  </si>
  <si>
    <t>Bourání mostních konstrukcí zdiva a pilířů ze železového betonu</t>
  </si>
  <si>
    <t>https://podminky.urs.cz/item/CS_URS_2023_01/962051111</t>
  </si>
  <si>
    <t>Poznámka k položce:_x000D_
1. Cena 05-1111 lze použít i pro bourání konstrukcí z předpjatého betonu.   2. Ceny 06-5413 a 06-5423 lze použít i pro rozebrání dřevěných truhlíků nebo žlabů uložených na dřevěné konstrukci mostu.   3. Ceny nelze použít:   a) pro bourání základových konstrukcí prováděné ve spojitosti se zemními pracemi; toto bourání se oceňuje cenami 122 90-1 - Bourání konstrukcí, části A 01 katalogu 800-1 Zemní práce;   b) ceny nelze použít pro bourání konstrukcí pod vodou; tyto práce se oceňují podle ustanovení úvodního katalogu.   4. Ceny 04-1211 až 05-1111 nelze použít pro ocenění demontáže (vyjmutí) prefabrikovaných dílců nebo nosných konstrukcí v celku; tyto práce se oceňují podle ustanovení úvodního katalogu.   5. Ceny 06-5111 a 06-5112, 06-5611 a 06-5612 nelze použít pro vytažení pilot, bárek na pilotách a ledolamů; vytažení pilot se oceňuje příslušnými cenami katalogu 800-2 - Zvláštní zakládání objektů.   6. Množství měrných jednotek se určuje:   a) u cen 02-1112 až 05-1111 v m3 objemu konstrukce nebo její části před bouráním,   b) u cen 06-5111 až 06-5612 v m3 objemu dřeva v konstrukci nebo její části před bouráním.</t>
  </si>
  <si>
    <t>966075141</t>
  </si>
  <si>
    <t>Odstranění kovového zábradlí vcelku</t>
  </si>
  <si>
    <t>Odstranění různých konstrukcí na mostech kovového zábradlí vcelku</t>
  </si>
  <si>
    <t>https://podminky.urs.cz/item/CS_URS_2023_01/966075141</t>
  </si>
  <si>
    <t>2*12,1</t>
  </si>
  <si>
    <t>997</t>
  </si>
  <si>
    <t>Přesun sutě</t>
  </si>
  <si>
    <t>997013862</t>
  </si>
  <si>
    <t>Poplatek za uložení stavebního odpadu na recyklační skládce (skládkovné) z armovaného betonu kód odpadu 17 01 01</t>
  </si>
  <si>
    <t>Poplatek za uložení stavebního odpadu na recyklační skládce (skládkovné) z armovaného betonu zatříděného do Katalogu odpadů pod kódem 17 01 01</t>
  </si>
  <si>
    <t>https://podminky.urs.cz/item/CS_URS_2023_01/997013862</t>
  </si>
  <si>
    <t>1,792+7,581+52,488</t>
  </si>
  <si>
    <t>997013871</t>
  </si>
  <si>
    <t>Poplatek za uložení stavebního odpadu na recyklační skládce (skládkovné) směsného stavebního a demoličního kód odpadu 17 09 04</t>
  </si>
  <si>
    <t>Poplatek za uložení stavebního odpadu na recyklační skládce (skládkovné) směsného stavebního a demoličního zatříděného do Katalogu odpadů pod kódem 17 09 04</t>
  </si>
  <si>
    <t>https://podminky.urs.cz/item/CS_URS_2023_01/997013871</t>
  </si>
  <si>
    <t>0,015+2,52</t>
  </si>
  <si>
    <t>997211511</t>
  </si>
  <si>
    <t>Vodorovná doprava suti po suchu na vzdálenost do 1 km</t>
  </si>
  <si>
    <t>Vodorovná doprava suti nebo vybouraných hmot suti se složením a hrubým urovnáním, na vzdálenost do 1 km</t>
  </si>
  <si>
    <t>https://podminky.urs.cz/item/CS_URS_2023_01/997211511</t>
  </si>
  <si>
    <t>997211519</t>
  </si>
  <si>
    <t>Příplatek ZKD 1 km u vodorovné dopravy suti</t>
  </si>
  <si>
    <t>Vodorovná doprava suti nebo vybouraných hmot suti se složením a hrubým urovnáním, na vzdálenost Příplatek k ceně za každý další i započatý 1 km přes 1 km</t>
  </si>
  <si>
    <t>https://podminky.urs.cz/item/CS_URS_2023_01/997211519</t>
  </si>
  <si>
    <t>64,832*19 "Přepočtené koeficientem množství</t>
  </si>
  <si>
    <t>998</t>
  </si>
  <si>
    <t>Přesun hmot</t>
  </si>
  <si>
    <t>998212111</t>
  </si>
  <si>
    <t>Přesun hmot pro mosty zděné, monolitické betonové nebo ocelové v do 20 m</t>
  </si>
  <si>
    <t>Přesun hmot pro mosty zděné, betonové monolitické, spřažené ocelobetonové nebo kovové vodorovná dopravní vzdálenost do 100 m výška mostu do 20 m</t>
  </si>
  <si>
    <t>https://podminky.urs.cz/item/CS_URS_2023_01/998212111</t>
  </si>
  <si>
    <t>SO 01-14-02 - Zeď v km 28,285 - 28,345</t>
  </si>
  <si>
    <t>1933040088</t>
  </si>
  <si>
    <t>0,5*70,0</t>
  </si>
  <si>
    <t>73143889</t>
  </si>
  <si>
    <t>1513727170</t>
  </si>
  <si>
    <t>-472834628</t>
  </si>
  <si>
    <t>0,5*70,0*5</t>
  </si>
  <si>
    <t>-2018683414</t>
  </si>
  <si>
    <t>0,5*70,0*1,9</t>
  </si>
  <si>
    <t>1853666007</t>
  </si>
  <si>
    <t>73658841</t>
  </si>
  <si>
    <t>-60397257</t>
  </si>
  <si>
    <t>"zásyp" 0,5*70,0</t>
  </si>
  <si>
    <t>1656977403</t>
  </si>
  <si>
    <t>0,6*0,3*70,0</t>
  </si>
  <si>
    <t>-3453361</t>
  </si>
  <si>
    <t>"římsa" (0,6*0,3*70,0)*10/6,2</t>
  </si>
  <si>
    <t>-1236655950</t>
  </si>
  <si>
    <t>-860023568</t>
  </si>
  <si>
    <t>349049713</t>
  </si>
  <si>
    <t>-456027671</t>
  </si>
  <si>
    <t>"SVAŘOVANÝ T  NOSNÍK KONZOLY " 31,9/1000</t>
  </si>
  <si>
    <t>1814245827</t>
  </si>
  <si>
    <t>-1945461737</t>
  </si>
  <si>
    <t>0,5*8,5+113,0+0,5*29,4</t>
  </si>
  <si>
    <t>962021112</t>
  </si>
  <si>
    <t>Bourání mostních zdí a pilířů z kamene</t>
  </si>
  <si>
    <t>138779316</t>
  </si>
  <si>
    <t>Bourání mostních konstrukcí zdiva a pilířů z kamene nebo cihel</t>
  </si>
  <si>
    <t>https://podminky.urs.cz/item/CS_URS_2023_01/962021112</t>
  </si>
  <si>
    <t>730319645</t>
  </si>
  <si>
    <t>(0,5*8,5+113,0+0,5*29,4)*0,2*0,1 "10% z objemu"</t>
  </si>
  <si>
    <t>-1073656404</t>
  </si>
  <si>
    <t>2,639*2,1"Přepočtené koeficientem množství</t>
  </si>
  <si>
    <t>1371805337</t>
  </si>
  <si>
    <t>-1007977067</t>
  </si>
  <si>
    <t>140*0,3</t>
  </si>
  <si>
    <t>668764794</t>
  </si>
  <si>
    <t>985421123</t>
  </si>
  <si>
    <t>Injektáž trhlin š 5 mm v cihelném zdivu tl přes 450 do 600 mm aktivovanou cementovou maltou včetně vrtů</t>
  </si>
  <si>
    <t>44504560</t>
  </si>
  <si>
    <t>Injektáž trhlin v cihelném, kamenném nebo smíšeném zdivu nízkotlaká do 0,6 MP, včetně provedení vrtů aktivovanou cementovou maltou šířka trhlin přes 2 do 5 mm tloušťka zdiva přes 450 do 600 mm</t>
  </si>
  <si>
    <t>https://podminky.urs.cz/item/CS_URS_2023_01/985421123</t>
  </si>
  <si>
    <t>Poznámka k položce:_x000D_
1. Šířka trhlin je určena šířkou trhliny na povrchu konstrukce.   2. Množství měrných jednotek se určuje v m délky trhliny.   3. V cenách jsou započteny i náklady na:   a) vyčištění trhlin,   b) vyvrtání otvorů pro injektážní jehly a jejich vyčištění - jsou uvažovány 4 vrty na 1 m trhliny. U zdiva tloušťky do 450 mm je uvažováno provedení vrtů z jedné strany zdiva, u tloušťky přes 450 mm z obou stran zdiva,   c) úpravu trhlin před injektáží (temování),   d) hrubé zapravení otvorů po injektážních jehlách.   4. V cenách nejsou započteny náklady na zednické zapravení trhlin a opravu omítek, které se oceňují cenami katalogu 801-4 Budovy a haly - opravy a údržba.</t>
  </si>
  <si>
    <t>"odhad" 12</t>
  </si>
  <si>
    <t>985421133</t>
  </si>
  <si>
    <t>Injektáž trhlin š 10 mm v cihelném zdivu tl přes 450 do 600 mm aktivovanou cementovou maltou včetně vrtů</t>
  </si>
  <si>
    <t>-1966485966</t>
  </si>
  <si>
    <t>Injektáž trhlin v cihelném, kamenném nebo smíšeném zdivu nízkotlaká do 0,6 MP, včetně provedení vrtů aktivovanou cementovou maltou šířka trhlin přes 5 do 10 mm tloušťka zdiva přes 450 do 600 mm</t>
  </si>
  <si>
    <t>https://podminky.urs.cz/item/CS_URS_2023_01/985421133</t>
  </si>
  <si>
    <t>838646702</t>
  </si>
  <si>
    <t>1383862591</t>
  </si>
  <si>
    <t>0,04+6,598+0,042+31,374</t>
  </si>
  <si>
    <t>410542925</t>
  </si>
  <si>
    <t>489628230</t>
  </si>
  <si>
    <t>38,053*19 "Přepočtené koeficientem množství</t>
  </si>
  <si>
    <t>-1865594258</t>
  </si>
  <si>
    <t>SO 01-14-03 - Zeď v km 28,586 - 28,643</t>
  </si>
  <si>
    <t>0,5*61,3</t>
  </si>
  <si>
    <t>0,5*61,3*5</t>
  </si>
  <si>
    <t>0,5*61,3*1,9</t>
  </si>
  <si>
    <t>"zásyp" 0,5*61,3</t>
  </si>
  <si>
    <t>0,6*0,3*61,3</t>
  </si>
  <si>
    <t>"římsa" (0,6*0,3*61,3)*10/6,2</t>
  </si>
  <si>
    <t>21,0+21,0+18,0</t>
  </si>
  <si>
    <t>183,0+0,5*13,6</t>
  </si>
  <si>
    <t>(183,0+0,5*13,6)*0,2*0,1 "10% z objemu"</t>
  </si>
  <si>
    <t>3,796*2,1"Přepočtené koeficientem množství</t>
  </si>
  <si>
    <t>120*0,3</t>
  </si>
  <si>
    <t>0,057+27,475+9,49+0,037</t>
  </si>
  <si>
    <t>37,058*19 "Přepočtené koeficientem množství</t>
  </si>
  <si>
    <t>SO 01-14-04 - Propustek v ev. km 28,631</t>
  </si>
  <si>
    <t>767 - Konstrukce zámečnické</t>
  </si>
  <si>
    <t>131151201</t>
  </si>
  <si>
    <t>Hloubení jam zapažených v hornině třídy těžitelnosti I skupiny 1 a 2 objem do 20 m3 strojně</t>
  </si>
  <si>
    <t>Hloubení zapažených jam a zářezů strojně s urovnáním dna do předepsaného profilu a spádu v hornině třídy těžitelnosti I skupiny 1 a 2 do 20 m3</t>
  </si>
  <si>
    <t>https://podminky.urs.cz/item/CS_URS_2023_01/131151201</t>
  </si>
  <si>
    <t>3,8*2,6</t>
  </si>
  <si>
    <t>151711111</t>
  </si>
  <si>
    <t>Osazení zápor ocelových dl do 8 m</t>
  </si>
  <si>
    <t>Osazení ocelových zápor pro pažení hloubených vykopávek do předem provedených vrtů se zabetonováním spodního konce, s případným obsypem zápory pískem délky od 0 do 8 m</t>
  </si>
  <si>
    <t>https://podminky.urs.cz/item/CS_URS_2023_01/151711111</t>
  </si>
  <si>
    <t>7*6,0</t>
  </si>
  <si>
    <t>13010974</t>
  </si>
  <si>
    <t>ocel profilová jakost S235JR (11 375) průřez HEB 140</t>
  </si>
  <si>
    <t>7*6,0*33,8/1000</t>
  </si>
  <si>
    <t>151711131</t>
  </si>
  <si>
    <t>Vytažení zápor ocelových dl do 8 m</t>
  </si>
  <si>
    <t>Vytažení ocelových zápor pro pažení délky od 0 do 8 m</t>
  </si>
  <si>
    <t>https://podminky.urs.cz/item/CS_URS_2023_01/151711131</t>
  </si>
  <si>
    <t>151712111</t>
  </si>
  <si>
    <t>Převázka ocelová zdvojená pro kotvení záporového pažení</t>
  </si>
  <si>
    <t>Převázka ocelová pro ukotvení záporového pažení pro jakoukoliv délku převázky zdvojená</t>
  </si>
  <si>
    <t>https://podminky.urs.cz/item/CS_URS_2023_01/151712111</t>
  </si>
  <si>
    <t>2*1,68+2,5</t>
  </si>
  <si>
    <t>151712121</t>
  </si>
  <si>
    <t>Odstranění ocelové převázky zdvojené pro kotvení záporového pažení</t>
  </si>
  <si>
    <t>Odstranění ocelové převázky pro ukotvení záporového pažení jakékoliv délky převázky zdvojené</t>
  </si>
  <si>
    <t>https://podminky.urs.cz/item/CS_URS_2023_01/151712121</t>
  </si>
  <si>
    <t>151721111</t>
  </si>
  <si>
    <t>Zřízení pažení do ocelových zápor hl výkopu do 4 m s jeho následným odstraněním</t>
  </si>
  <si>
    <t>Pažení do ocelových zápor bez ohledu na druh pažin, s odstraněním pažení, hloubky výkopu do 4 m</t>
  </si>
  <si>
    <t>https://podminky.urs.cz/item/CS_URS_2023_01/151721111</t>
  </si>
  <si>
    <t>(2,5+2*1,68)*2,6</t>
  </si>
  <si>
    <t>3,8*2,6*5</t>
  </si>
  <si>
    <t>3,8*2,6*1,9</t>
  </si>
  <si>
    <t>"zásyp" 2,5*2,6</t>
  </si>
  <si>
    <t>225411112</t>
  </si>
  <si>
    <t>Vrty maloprofilové jádrové D přes 156 do 195 mm úklon do 45° hl 0 až 25 m hornina I a II</t>
  </si>
  <si>
    <t>Maloprofilové vrty jádrové průměru přes 156 do 195 mm do úklonu 45° v hl 0 až 25 m v hornině tř. I a II</t>
  </si>
  <si>
    <t>https://podminky.urs.cz/item/CS_URS_2023_01/225411112</t>
  </si>
  <si>
    <t>380326132</t>
  </si>
  <si>
    <t>Kompletní konstrukce ČOV, nádrží ze ŽB se zvýšenými nároky na prostředí tř. C 30/37 tl přes 150 do 300 mm</t>
  </si>
  <si>
    <t>Kompletní konstrukce čistíren odpadních vod, nádrží, vodojemů, kanálů z betonu železového bez výztuže a bednění se zvýšenými nároky na prostředí tř. C 30/37, tl. přes 150 do 300 mm</t>
  </si>
  <si>
    <t>https://podminky.urs.cz/item/CS_URS_2023_01/380326132</t>
  </si>
  <si>
    <t>"jímka" 1,6*1,4*0,3+1,44*2,1</t>
  </si>
  <si>
    <t>380356231</t>
  </si>
  <si>
    <t>Bednění kompletních konstrukcí ČOV, nádrží nebo vodojemů neomítaných ploch rovinných zřízení</t>
  </si>
  <si>
    <t>Bednění kompletních konstrukcí čistíren odpadních vod, nádrží, vodojemů, kanálů konstrukcí neomítaných z betonu prostého nebo železového ploch rovinných zřízení</t>
  </si>
  <si>
    <t>https://podminky.urs.cz/item/CS_URS_2023_01/380356231</t>
  </si>
  <si>
    <t>"jímka" 6,0*2,3+3,6*2,1</t>
  </si>
  <si>
    <t>380356232</t>
  </si>
  <si>
    <t>Bednění kompletních konstrukcí ČOV, nádrží nebo vodojemů neomítaných ploch rovinných odstranění</t>
  </si>
  <si>
    <t>Bednění kompletních konstrukcí čistíren odpadních vod, nádrží, vodojemů, kanálů konstrukcí neomítaných z betonu prostého nebo železového ploch rovinných odstranění</t>
  </si>
  <si>
    <t>https://podminky.urs.cz/item/CS_URS_2023_01/380356232</t>
  </si>
  <si>
    <t>380361006</t>
  </si>
  <si>
    <t>Výztuž kompletních konstrukcí ČOV, nádrží nebo vodojemů z betonářské oceli 10 505</t>
  </si>
  <si>
    <t>Výztuž kompletních konstrukcí čistíren odpadních vod, nádrží, vodojemů, kanálů z oceli 10 505 (R) nebo BSt 500</t>
  </si>
  <si>
    <t>https://podminky.urs.cz/item/CS_URS_2023_01/380361006</t>
  </si>
  <si>
    <t>495,3/1000</t>
  </si>
  <si>
    <t>451315114</t>
  </si>
  <si>
    <t>Podkladní nebo výplňová vrstva z betonu C 12/15 tl do 100 mm</t>
  </si>
  <si>
    <t>Podkladní a výplňové vrstvy z betonu prostého tloušťky do 100 mm, z betonu C 12/15</t>
  </si>
  <si>
    <t>https://podminky.urs.cz/item/CS_URS_2023_01/451315114</t>
  </si>
  <si>
    <t>1,9*1,9</t>
  </si>
  <si>
    <t>451315136</t>
  </si>
  <si>
    <t>Podkladní nebo výplňová vrstva z betonu C 20/25 tl do 200 mm</t>
  </si>
  <si>
    <t>Podkladní a výplňové vrstvy z betonu prostého tloušťky do 200 mm, z betonu C 20/25</t>
  </si>
  <si>
    <t>https://podminky.urs.cz/item/CS_URS_2023_01/451315136</t>
  </si>
  <si>
    <t>0,8*1,0</t>
  </si>
  <si>
    <t>465513327</t>
  </si>
  <si>
    <t>Dlažba z lomového kamene na cementovou maltu s vyspárováním tl 300 mm pro hráze</t>
  </si>
  <si>
    <t>Dlažba z lomového kamene lomařsky upraveného na cementovou maltu, s vyspárováním cementovou maltou, tl. kamene 300 mm</t>
  </si>
  <si>
    <t>https://podminky.urs.cz/item/CS_URS_2023_01/465513327</t>
  </si>
  <si>
    <t>0,8</t>
  </si>
  <si>
    <t>6,0*2,3+3,6*0,6</t>
  </si>
  <si>
    <t>2*3,0</t>
  </si>
  <si>
    <t>28323021</t>
  </si>
  <si>
    <t>lišta tvarovací nerezová tvaru L š 12mm</t>
  </si>
  <si>
    <t>56280141</t>
  </si>
  <si>
    <t>hmoždinka teleskopická pro kotvení povlakových hydroizolací dl 105mm využitelná dl 90mm</t>
  </si>
  <si>
    <t>2*10</t>
  </si>
  <si>
    <t>0,108*19 "Přepočtené koeficientem množství</t>
  </si>
  <si>
    <t>767</t>
  </si>
  <si>
    <t>Konstrukce zámečnické</t>
  </si>
  <si>
    <t>767591012</t>
  </si>
  <si>
    <t>Montáž podlah nebo podest z kompozitních pochůzných skládaných roštů o hm přes 15 do 30 kg/m2</t>
  </si>
  <si>
    <t>Montáž výrobků z kompozitů podlah nebo podest z pochůzných skládaných roštů hmotnosti přes 15 do 30 kg/m2</t>
  </si>
  <si>
    <t>https://podminky.urs.cz/item/CS_URS_2023_01/767591012</t>
  </si>
  <si>
    <t>1,1*1,6</t>
  </si>
  <si>
    <t>63126013</t>
  </si>
  <si>
    <t>rošt kompozitní pochůzný skládaný 25x25/50mm A15</t>
  </si>
  <si>
    <t>998767101</t>
  </si>
  <si>
    <t>Přesun hmot tonážní pro zámečnické konstrukce v objektech v do 6 m</t>
  </si>
  <si>
    <t>Přesun hmot pro zámečnické konstrukce stanovený z hmotnosti přesunovaného materiálu vodorovná dopravní vzdálenost do 50 m v objektech výšky do 6 m</t>
  </si>
  <si>
    <t>https://podminky.urs.cz/item/CS_URS_2023_01/998767101</t>
  </si>
  <si>
    <t>998767199</t>
  </si>
  <si>
    <t>Příplatek k přesunu hmot tonážní 767 za zvětšený přesun ZKD 1000 m přes 1000 m</t>
  </si>
  <si>
    <t>Přesun hmot pro zámečnické konstrukce stanovený z hmotnosti přesunovaného materiálu Příplatek k cenám za zvětšený přesun přes vymezenou největší dopravní vzdálenost za každých dalších i započatých 1000 m</t>
  </si>
  <si>
    <t>https://podminky.urs.cz/item/CS_URS_2023_01/998767199</t>
  </si>
  <si>
    <t>0,027 * 19 " Přepočtené koeficientem množství</t>
  </si>
  <si>
    <t>953171031</t>
  </si>
  <si>
    <t>Osazování stupadel z betonářské oceli nebo litinových nádrže</t>
  </si>
  <si>
    <t>Osazování kovových předmětů stupadel z betonářské oceli nebo litinových</t>
  </si>
  <si>
    <t>https://podminky.urs.cz/item/CS_URS_2023_01/953171031</t>
  </si>
  <si>
    <t>55243802</t>
  </si>
  <si>
    <t>stupadlo ocelové s PE povlakem forma C - P152mm</t>
  </si>
  <si>
    <t>3,66*19 "Přepočtené koeficientem množství</t>
  </si>
  <si>
    <t>SO 01-17-01 - Tunel Žďárský km 27,776 - 27,843</t>
  </si>
  <si>
    <t>46-M - Zemní práce při extr.mont.pracích</t>
  </si>
  <si>
    <t>8 - Trubní vedení</t>
  </si>
  <si>
    <t>212312111</t>
  </si>
  <si>
    <t>Lože pro trativody z betonu prostého</t>
  </si>
  <si>
    <t>https://podminky.urs.cz/item/CS_URS_2023_01/212312111</t>
  </si>
  <si>
    <t>Poznámka k položce:_x000D_
Lože pro trativody z betonu prostého</t>
  </si>
  <si>
    <t>212313111</t>
  </si>
  <si>
    <t>Odvodnění tunelu v opěře svodnicemi výrub do 300/400 mm I stupeň ražnosti suchá</t>
  </si>
  <si>
    <t>Odvodnění tunelu svislými svodnicemi v hornině I. stupně ražnosti, suché nebo ve zdivu v opěře, průřez výrubu pro svodnice do 300/400 mm</t>
  </si>
  <si>
    <t>https://podminky.urs.cz/item/CS_URS_2023_01/212313111</t>
  </si>
  <si>
    <t>Poznámka k položce:_x000D_
Odvodnění tunelu svislými svodnicemi  v hornině I. stupně ražnosti, suché nebo ve zdivu v opěře, průřez výrubu pro svodnice do 300/400 mm</t>
  </si>
  <si>
    <t>212752523</t>
  </si>
  <si>
    <t>Trativod z drenážních trubek korugovaných PP SN 8 perforace 120° včetně lože otevřený výkop DN 250 pro liniové stavby</t>
  </si>
  <si>
    <t>Trativody z drenážních trubek pro liniové stavby a komunikace se zřízením štěrkového lože pod trubky a s jejich obsypem v otevřeném výkopu trubka korugovaná PP SN 8 perforace 120° DN 250</t>
  </si>
  <si>
    <t>https://podminky.urs.cz/item/CS_URS_2023_01/212752523</t>
  </si>
  <si>
    <t>Poznámka k položce:_x000D_
Trativody z drenážních trubek pro liniové stavby a komunikace se zřízením štěrkového lože pod trubky a s jejich obsypem v otevřeném výkopu trubka korugovaná PP SN 8 perforace 120° DN 250</t>
  </si>
  <si>
    <t>974049164</t>
  </si>
  <si>
    <t>Vysekání rýh v betonových zdech hl do 150 mm š do 150 mm</t>
  </si>
  <si>
    <t>1132997747</t>
  </si>
  <si>
    <t>Vysekání rýh v betonových zdech do hl. 150 mm a šířky do 150 mm</t>
  </si>
  <si>
    <t>https://podminky.urs.cz/item/CS_URS_2023_01/974049164</t>
  </si>
  <si>
    <t>319202124R</t>
  </si>
  <si>
    <t>Dodatečná izolace zdiva tl přes 450 do 600 mm nízkotlakou injektáží na bázi polyuretanu</t>
  </si>
  <si>
    <t>-1942395328</t>
  </si>
  <si>
    <t>Poznámka k položce:_x000D_
Dodatečná izolace zdiva injektáží nízkotlakou na bázi polyuretanu, tloušťka zdiva přes 450 do 600 mm_x000D_
Na každý m2 zdiva připadne 5 bm injektáže.</t>
  </si>
  <si>
    <t>395341154</t>
  </si>
  <si>
    <t>Vyrovnávací vrstva ze stříkaného bet se zvýš nároky C 25/30 tl 50 mm v opěře na obezdívku hor suchá</t>
  </si>
  <si>
    <t>-2142134011</t>
  </si>
  <si>
    <t>Stříkaný beton vyrovnávací nebo základní záchytná vrstva tl. do 50 mm v opěře na obezdívku v suchu, beton se zvýšenými nároky na prostředí tř. C 25/30</t>
  </si>
  <si>
    <t>https://podminky.urs.cz/item/CS_URS_2023_01/395341154</t>
  </si>
  <si>
    <t>395344114</t>
  </si>
  <si>
    <t>Uzavírací vrstva ze stříkaného betonu se zvýšenými nároky na prostředí C 25/30 tl 30 mm v opěře</t>
  </si>
  <si>
    <t>-1553469432</t>
  </si>
  <si>
    <t>Stříkaný beton uzavírací vrstva tl. do 30 mm v opěře, beton se zvýšenými nároky na prostředí tř. C 25/30</t>
  </si>
  <si>
    <t>https://podminky.urs.cz/item/CS_URS_2023_01/395344114</t>
  </si>
  <si>
    <t>2*57.25</t>
  </si>
  <si>
    <t>395401514</t>
  </si>
  <si>
    <t>Spárování tunelového zdiva MCS l spár přes 8 m hl přes 80 do 150 mm v opěře hornina suchá</t>
  </si>
  <si>
    <t>Spárování hloubkové tunelového zdiva bez vyčištění spár maltou cementovou pro spárování (MCS) při délce spár na m2 plochy zdiva přes 8 m v opěře, v hornině suché, hloubka spáry přes 80 do 150 mm</t>
  </si>
  <si>
    <t>https://podminky.urs.cz/item/CS_URS_2023_01/395401514</t>
  </si>
  <si>
    <t>Poznámka k položce:_x000D_
Spárování hloubkové tunelového zdiva bez vyčištění spár  maltou cementovou pro spárování (MCS) při délce spár na m2 plochy zdiva přes 8 m v opěře, v hornině suché, hloubka spáry přes 80 do 150 mm</t>
  </si>
  <si>
    <t>395901512</t>
  </si>
  <si>
    <t>Vysekání spár l přes 8 m hl přes 40 do 80 mm v opěře hornina suchá</t>
  </si>
  <si>
    <t>Vysekání spár tunelového zdiva pro hloubkové spárování při délce spár na m2 plochy zdiva přes 8 m v opěře, v hornině suché, hloubka spáry přes 40 do 80 mm</t>
  </si>
  <si>
    <t>https://podminky.urs.cz/item/CS_URS_2023_01/395901512</t>
  </si>
  <si>
    <t>Poznámka k položce:_x000D_
Vysekání spár tunelového zdiva pro hloubkové spárování  při délce spár na m2 plochy zdiva přes 8 m v opěře, v hornině suché, hloubka spáry přes 40 do 80 mm</t>
  </si>
  <si>
    <t>46-M</t>
  </si>
  <si>
    <t>Zemní práce při extr.mont.pracích</t>
  </si>
  <si>
    <t>460751112</t>
  </si>
  <si>
    <t>Osazení kabelových kanálů do rýhy z prefabrikovaných betonových žlabů vnější šířky přes 20 do 25 cm</t>
  </si>
  <si>
    <t>Osazení kabelových kanálů včetně utěsnění, vyspárování a zakrytí víkem z prefabrikovaných betonových žlabů do rýhy, bez výkopových prací vnější šířky přes 20 do 25 cm</t>
  </si>
  <si>
    <t>https://podminky.urs.cz/item/CS_URS_2023_01/460751112</t>
  </si>
  <si>
    <t>Poznámka k položce:_x000D_
Osazení kabelových kanálů včetně utěsnění, vyspárování a zakrytí víkem z prefabrikovaných betonových žlabů do rýhy, bez výkopových prací vnější šířky přes 20 do 25 cm</t>
  </si>
  <si>
    <t>59213011</t>
  </si>
  <si>
    <t>žlab kabelový betonový k ochraně zemního drátovodného vedení 100x23x19cm</t>
  </si>
  <si>
    <t>256</t>
  </si>
  <si>
    <t>Poznámka k položce:_x000D_
žlab kabelový betonový k ochraně zemního drátovodného vedení 100x23x19cm</t>
  </si>
  <si>
    <t>59213345</t>
  </si>
  <si>
    <t>poklop kabelového žlabu betonový 500x230x40mm</t>
  </si>
  <si>
    <t>Poznámka k položce:_x000D_
poklop kabelového žlabu betonový 500x230x40mm</t>
  </si>
  <si>
    <t>R711615</t>
  </si>
  <si>
    <t>IZOLACE ŠTOL PROTI ZEM VLHK POLYMERNÍ STŘÍKANÁ</t>
  </si>
  <si>
    <t>Poznámka k položce:_x000D_
IZOLACE ŠTOL PROTI ZEM VLHK POLYMERNÍ STŘÍKANÁ   položka zahrnuje:   - dodání  předepsaného izolačního materiálu   - očištění a ošetření podkladu, zadávací dokumentace může zahrnout i případné vyspravení   - zřízení izolace jako kompletního povlaku, případně komplet. soustavy nebo systému podle příslušného  technolog. předpisu   - zřízení izolace i jednotlivých vrstev po etapách, včetně pracovních spár a spojů   - úprava u okrajů, rohů, hran, dilatačních i pracovních spojů, kotev, obrubníků, dilatačních zařízení, odvodnění, otvorů, neizolovaných míst a pod.   - zajištění odvodnění povrchu izolace, včetně odvodnění nejnižších míst, pokud dokumentace pro zadání stavby nestanoví jinak   - ochrana izolace do doby zřízení definitivní ochranné vrstvy nebo konstrukce   - úprava, očištění a ošetření prostoru kolem izolace   - provedení požadovaných zkoušek   - nezahrnuje ochranné vrstvy, např. geotextilii, cementový potěr, izolační přizdívku</t>
  </si>
  <si>
    <t>Trubní vedení</t>
  </si>
  <si>
    <t>871275811</t>
  </si>
  <si>
    <t>Bourání stávajícího potrubí z PVC nebo PP DN 150</t>
  </si>
  <si>
    <t>Bourání stávajícího potrubí z PVC nebo polypropylenu PP v otevřeném výkopu DN do 150</t>
  </si>
  <si>
    <t>https://podminky.urs.cz/item/CS_URS_2023_01/871275811</t>
  </si>
  <si>
    <t>Poznámka k položce:_x000D_
Bourání stávajícího potrubí z PVC nebo polypropylenu PP v otevřeném výkopu DN do 150</t>
  </si>
  <si>
    <t>91523111R</t>
  </si>
  <si>
    <t>Svislé značeníznačení stříkaným plastem, výstražný profil retroreflexní bílé</t>
  </si>
  <si>
    <t>Poznámka k položce:_x000D_
Svislé značeníznačení stříkaným plastem, výstražný profil retroreflexní bílé</t>
  </si>
  <si>
    <t>Poznámka k položce:_x000D_
Zhotovení tabulky s letopočtem opravy nebo větší údržby vložením šablony do bednění</t>
  </si>
  <si>
    <t>Poznámka k položce:_x000D_
Čištění zdiva opěr, pilířů, křídel  od mechu a jiné vegetace</t>
  </si>
  <si>
    <t>938906112</t>
  </si>
  <si>
    <t>Vyčištění tunelu od odpadu ze stříkaného betonu</t>
  </si>
  <si>
    <t>Vyčištění tunelu, ruční očištění líce obezdívky tunelu, osekání ledu v tunelu vyčištění tunelu od odpadu ze stříkaného betonu</t>
  </si>
  <si>
    <t>https://podminky.urs.cz/item/CS_URS_2023_01/938906112</t>
  </si>
  <si>
    <t>Poznámka k položce:_x000D_
Vyčištění tunelu, ruční očištění líce obezdívky tunelu, osekání ledu v tunelu  vyčištění tunelu od odpadu ze stříkaného betonu</t>
  </si>
  <si>
    <t>946611111</t>
  </si>
  <si>
    <t>Montáž lešení pojízdného tunelového prostorového trubkového těžkého v do 6 m do 300 kg/m2 bez podlah</t>
  </si>
  <si>
    <t>Pojízdné lešení železničních tunelů prostorové těžké pracovní bez podlah, s provozním zatížením tř. 4 do 300 kg/m2 trubkové montáž, výšky do 6 m</t>
  </si>
  <si>
    <t>https://podminky.urs.cz/item/CS_URS_2023_01/946611111</t>
  </si>
  <si>
    <t>Poznámka k položce:_x000D_
Pojízdné lešení železničních tunelů prostorové těžké pracovní bez podlah, s provozním zatížením tř. 4 do 300 kg/m2 trubkové montáž, výšky do 6 m</t>
  </si>
  <si>
    <t>946611211</t>
  </si>
  <si>
    <t>Příplatek k lešení pojízdnému prostorovému trubkovému těžkému v do 6 m za první a ZKD den použití</t>
  </si>
  <si>
    <t>Pojízdné lešení železničních tunelů prostorové těžké pracovní bez podlah, s provozním zatížením tř. 4 do 300 kg/m2 trubkové Příplatek za první a každý další den použití lešení k ceně 946 61-1111</t>
  </si>
  <si>
    <t>https://podminky.urs.cz/item/CS_URS_2023_01/946611211</t>
  </si>
  <si>
    <t>Poznámka k položce:_x000D_
Pojízdné lešení železničních tunelů prostorové těžké pracovní bez podlah, s provozním zatížením tř. 4 do 300 kg/m2 trubkové Příplatek za první a každý další den použití lešení k ceně 946 61-1111</t>
  </si>
  <si>
    <t>946691111</t>
  </si>
  <si>
    <t>Montáž lešeňové podlahy pro pojízdné tunelové trubkové lešení v do 10 m</t>
  </si>
  <si>
    <t>Pojízdné lešení železničních tunelů lešeňová podlaha pro pojízdné lešení trubkové montáž, výšky do 10 m</t>
  </si>
  <si>
    <t>https://podminky.urs.cz/item/CS_URS_2023_01/946691111</t>
  </si>
  <si>
    <t>Poznámka k položce:_x000D_
Pojízdné lešení železničních tunelů lešeňová podlaha pro pojízdné lešení trubkové montáž, výšky do 10 m</t>
  </si>
  <si>
    <t>946691211</t>
  </si>
  <si>
    <t>Příplatek k lešeňové podlaze pro pojízdné tunelové trubkové lešení za první a ZKD den použití</t>
  </si>
  <si>
    <t>Pojízdné lešení železničních tunelů lešeňová podlaha pro pojízdné lešení trubkové Příplatek za první a každý další den použití lešení k ceně 946 69-1111</t>
  </si>
  <si>
    <t>https://podminky.urs.cz/item/CS_URS_2023_01/946691211</t>
  </si>
  <si>
    <t>Poznámka k položce:_x000D_
Pojízdné lešení železničních tunelů lešeňová podlaha pro pojízdné lešení trubkové Příplatek za první a každý další den použití lešení k ceně 946 69-1111</t>
  </si>
  <si>
    <t>952904111</t>
  </si>
  <si>
    <t>Čištění mostních objektů - strojní odstranění nánosů z otvorů</t>
  </si>
  <si>
    <t>Čištění mostních objektů odstranění nánosů z otvorů strojně</t>
  </si>
  <si>
    <t>https://podminky.urs.cz/item/CS_URS_2023_01/952904111</t>
  </si>
  <si>
    <t>Poznámka k položce:_x000D_
Čištění mostních objektů odstranění nánosů z otvorů strojně</t>
  </si>
  <si>
    <t>953993321</t>
  </si>
  <si>
    <t>Osazení bezpečnostní, orientační nebo informační tabulky přilepením</t>
  </si>
  <si>
    <t>Osazení bezpečnostní, orientační nebo informační tabulky plastové nebo smaltované přilepením</t>
  </si>
  <si>
    <t>https://podminky.urs.cz/item/CS_URS_2023_01/953993321</t>
  </si>
  <si>
    <t>Poznámka k položce:_x000D_
Osazení bezpečnostní, orientační nebo informační tabulky plastové nebo smaltované přilepením</t>
  </si>
  <si>
    <t>7353455R</t>
  </si>
  <si>
    <t>tabulka bezpečnostní s tiskem 2 barvy 250x210mm</t>
  </si>
  <si>
    <t xml:space="preserve">                    </t>
  </si>
  <si>
    <t>Poznámka k položce:_x000D_
tabulka bezpečnostní s tiskem 2 barvy 250x210mm</t>
  </si>
  <si>
    <t>7353456R</t>
  </si>
  <si>
    <t>tabulka bezpečnostní fotoluminiscenční  594x441mm značení únikové cesty</t>
  </si>
  <si>
    <t>Poznámka k položce:_x000D_
tabulka bezpečnostní fotoluminiscenční  594x441mm značení únikové cesty</t>
  </si>
  <si>
    <t>981511114</t>
  </si>
  <si>
    <t>Demolice konstrukcí objektů z betonu železového postupným rozebíráním</t>
  </si>
  <si>
    <t>Demolice konstrukcí objektů postupným rozebíráním konstrukcí ze železobetonu</t>
  </si>
  <si>
    <t>https://podminky.urs.cz/item/CS_URS_2023_01/981511114</t>
  </si>
  <si>
    <t>Poznámka k položce:_x000D_
Demolice konstrukcí objektů  postupným rozebíráním konstrukcí ze železobetonu</t>
  </si>
  <si>
    <t>981511116</t>
  </si>
  <si>
    <t>Demolice konstrukcí objektů z betonu prostého postupným rozebíráním</t>
  </si>
  <si>
    <t>Demolice konstrukcí objektů postupným rozebíráním konstrukcí z betonu prostého</t>
  </si>
  <si>
    <t>https://podminky.urs.cz/item/CS_URS_2023_01/981511116</t>
  </si>
  <si>
    <t>Poznámka k položce:_x000D_
Demolice konstrukcí objektů  postupným rozebíráním konstrukcí z betonu prostého</t>
  </si>
  <si>
    <t>Poznámka k položce:_x000D_
Tryskání degradovaného betonu stěn, rubu kleneb a podlah vodou pod tlakem přes 300 do 1 250 barů</t>
  </si>
  <si>
    <t>985311112</t>
  </si>
  <si>
    <t>Reprofilace stěn cementovou sanační maltou tl přes 10 do 20 mm</t>
  </si>
  <si>
    <t>Reprofilace betonu sanačními maltami na cementové bázi ručně stěn, tloušťky přes 10 do 20 mm</t>
  </si>
  <si>
    <t>https://podminky.urs.cz/item/CS_URS_2023_01/985311112</t>
  </si>
  <si>
    <t>Poznámka k položce:_x000D_
Reprofilace betonu sanačními maltami na cementové bázi ručně stěn, tloušťky přes 10 do 20 mm</t>
  </si>
  <si>
    <t>985311120</t>
  </si>
  <si>
    <t>Reprofilace stěn cementovou sanační maltou tl přes 90 do 100 mm</t>
  </si>
  <si>
    <t>Reprofilace betonu sanačními maltami na cementové bázi ručně stěn, tloušťky přes 90 do 100 mm</t>
  </si>
  <si>
    <t>https://podminky.urs.cz/item/CS_URS_2023_01/985311120</t>
  </si>
  <si>
    <t>Poznámka k položce:_x000D_
Reprofilace betonu sanačními maltami na cementové bázi ručně stěn, tloušťky přes 90 do 100 mm</t>
  </si>
  <si>
    <t>985312111</t>
  </si>
  <si>
    <t>Stěrka k vyrovnání betonových ploch stěn tl do 2 mm</t>
  </si>
  <si>
    <t>Stěrka k vyrovnání ploch reprofilovaného betonu stěn, tloušťky do 2 mm</t>
  </si>
  <si>
    <t>https://podminky.urs.cz/item/CS_URS_2023_01/985312111</t>
  </si>
  <si>
    <t>Poznámka k položce:_x000D_
Stěrka k vyrovnání ploch reprofilovaného betonu stěn, tloušťky do 2 mm</t>
  </si>
  <si>
    <t>985323111</t>
  </si>
  <si>
    <t>Spojovací můstek reprofilovaného betonu na cementové bázi tl 1 mm</t>
  </si>
  <si>
    <t>Spojovací můstek reprofilovaného betonu na cementové bázi, tloušťky 1 mm</t>
  </si>
  <si>
    <t>https://podminky.urs.cz/item/CS_URS_2023_01/985323111</t>
  </si>
  <si>
    <t>Poznámka k položce:_x000D_
Spojovací můstek reprofilovaného betonu na cementové bázi, tloušťky 1 mm</t>
  </si>
  <si>
    <t>985331212</t>
  </si>
  <si>
    <t>Dodatečné vlepování betonářské výztuže D 10 mm do chemické malty včetně vyvrtání otvoru</t>
  </si>
  <si>
    <t>Dodatečné vlepování betonářské výztuže včetně vyvrtání a vyčištění otvoru chemickou maltou průměr výztuže 10 mm</t>
  </si>
  <si>
    <t>https://podminky.urs.cz/item/CS_URS_2023_01/985331212</t>
  </si>
  <si>
    <t>Poznámka k položce:_x000D_
Dodatečné vlepování betonářské výztuže včetně vyvrtání a vyčištění otvoru chemickou maltou průměr výztuže 10 mm</t>
  </si>
  <si>
    <t>13021012</t>
  </si>
  <si>
    <t>tyč ocelová kruhová žebírková DIN 488 jakost B500B (10 505) výztuž do betonu D 10mm</t>
  </si>
  <si>
    <t>Poznámka k položce:_x000D_
tyč ocelová kruhová žebírková DIN 488 jakost B500B (10 505) výztuž do betonu D 10mm</t>
  </si>
  <si>
    <t>985422233</t>
  </si>
  <si>
    <t>Injektáž trhlin š přes 1 do 2 mm v ŽB kcích tl přes 200 do 300 mm polyuretanem včetně vrtů</t>
  </si>
  <si>
    <t>-6045173</t>
  </si>
  <si>
    <t>Injektáž trhlin v betonových nebo železobetonových konstrukcích nízkotlaká do 0,6 MP s injektážními jehlami vloženými do vrtů včetně jejich vyvrtání polyuretanovou injektážní hmotou šířka trhlin přes 1 do 2 mm tloušťka konstrukce přes 200 do 300 mm</t>
  </si>
  <si>
    <t>https://podminky.urs.cz/item/CS_URS_2023_01/985422233</t>
  </si>
  <si>
    <t>985562312</t>
  </si>
  <si>
    <t>Výztuž stříkaného betonu stěn ze svařovaných sítí jednovrstvých D drátu 6 mm velikost ok přes 100 mm</t>
  </si>
  <si>
    <t>Výztuž stříkaného betonu ze svařovaných sítí velikosti ok přes 100 mm jednovrstvých stěn, průměru drátu 6 mm</t>
  </si>
  <si>
    <t>https://podminky.urs.cz/item/CS_URS_2023_01/985562312</t>
  </si>
  <si>
    <t>Poznámka k položce:_x000D_
Výztuž stříkaného betonu ze svařovaných sítí velikosti ok přes 100 mm jednovrstvých stěn, průměru drátu 6 mm</t>
  </si>
  <si>
    <t>997013501</t>
  </si>
  <si>
    <t>Odvoz suti a vybouraných hmot na skládku nebo meziskládku do 1 km se složením</t>
  </si>
  <si>
    <t>Odvoz suti a vybouraných hmot na skládku nebo meziskládku se složením, na vzdálenost do 1 km</t>
  </si>
  <si>
    <t>https://podminky.urs.cz/item/CS_URS_2023_01/997013501</t>
  </si>
  <si>
    <t>Poznámka k položce:_x000D_
Odvoz suti a vybouraných hmot na skládku nebo meziskládku  se složením, na vzdálenost do 1 km</t>
  </si>
  <si>
    <t>997013509</t>
  </si>
  <si>
    <t>Příplatek k odvozu suti a vybouraných hmot na skládku ZKD 1 km přes 1 km</t>
  </si>
  <si>
    <t>Odvoz suti a vybouraných hmot na skládku nebo meziskládku se složením, na vzdálenost Příplatek k ceně za každý další i započatý 1 km přes 1 km</t>
  </si>
  <si>
    <t>https://podminky.urs.cz/item/CS_URS_2023_01/997013509</t>
  </si>
  <si>
    <t>Poznámka k položce:_x000D_
Odvoz suti a vybouraných hmot na skládku nebo meziskládku  se složením, na vzdálenost Příplatek k ceně za každý další i započatý 1 km přes 1 km</t>
  </si>
  <si>
    <t>997013631</t>
  </si>
  <si>
    <t>Poplatek za uložení na skládce (skládkovné) stavebního odpadu směsného kód odpadu 17 09 04</t>
  </si>
  <si>
    <t>Poplatek za uložení stavebního odpadu na skládce (skládkovné) směsného stavebního a demoličního zatříděného do Katalogu odpadů pod kódem 17 09 04</t>
  </si>
  <si>
    <t>https://podminky.urs.cz/item/CS_URS_2023_01/997013631</t>
  </si>
  <si>
    <t>Poznámka k položce:_x000D_
Poplatek za uložení stavebního odpadu na skládce (skládkovné) směsného stavebního a demoličního zatříděného do Katalogu odpadů pod kódem 17 09 04</t>
  </si>
  <si>
    <t>998259011</t>
  </si>
  <si>
    <t>Přesun hmot pro rekonstrukce železničních tunelů</t>
  </si>
  <si>
    <t>Přesun hmot pro rekonstrukce a sanace železničních tunelů dopravní vzdálenost do 300 m o stoupání do 15 promile pro jakýkoliv rozsah</t>
  </si>
  <si>
    <t>https://podminky.urs.cz/item/CS_URS_2023_01/998259011</t>
  </si>
  <si>
    <t>Poznámka k položce:_x000D_
Přesun hmot pro rekonstrukce a sanace železničních tunelů  dopravní vzdálenost do 300 m o stoupání do 15 promile pro jakýkoliv rozsah</t>
  </si>
  <si>
    <t>0.49+209.901+10.771+0.04</t>
  </si>
  <si>
    <t>998259099</t>
  </si>
  <si>
    <t>Příplatek k přesunu hmot pro rekonstrukce železničních tunelů za zvětšený přesun ZKD 100 m</t>
  </si>
  <si>
    <t>Přesun hmot pro rekonstrukce a sanace železničních tunelů Příplatek k ceně za zvětšený přesun přes vymezenou největší dopravní vzdálenost za každých dalších 100 m</t>
  </si>
  <si>
    <t>https://podminky.urs.cz/item/CS_URS_2023_01/998259099</t>
  </si>
  <si>
    <t>Poznámka k položce:_x000D_
Přesun hmot pro rekonstrukce a sanace železničních tunelů  Příplatek k ceně za zvětšený přesun přes vymezenou největší dopravní vzdálenost za každých dalších 100 m</t>
  </si>
  <si>
    <t>221.202*2</t>
  </si>
  <si>
    <t>SO 02-10-01 - Dopravna Desná, železniční svršek</t>
  </si>
  <si>
    <t>Poznámka k položce:_x000D_
kolej + výhybky_x000D_
Technická specifikace položky odpovídá příslušné cenové soustavě.</t>
  </si>
  <si>
    <t>((613*1,5+45*2)+(63+55+50+63))*1,8</t>
  </si>
  <si>
    <t>Poznámka k položce:_x000D_
zapuštěné štěrkové lože - nové 50%_x000D_
Technická specifikace položky odpovídá příslušné cenové soustavě.</t>
  </si>
  <si>
    <t>(330*0,9+60*0,8+150*0,6+160*0,7+320*0,6)*1,8*0,5</t>
  </si>
  <si>
    <t>Poznámka k položce:_x000D_
zapuštěné štěrkové lože - recyklované 50%_x000D_
Technická specifikace položky odpovídá příslušné cenové soustavě.</t>
  </si>
  <si>
    <t>5955101085</t>
  </si>
  <si>
    <t>Kamenivo drcené recyklované drť frakce 4/16</t>
  </si>
  <si>
    <t>Poznámka k položce:_x000D_
drážní stezky_x000D_
Technická specifikace položky odpovídá příslušné cenové soustavě.</t>
  </si>
  <si>
    <t>Poznámka k položce:_x000D_
 kolej č.1 + č.2 + č.3 - přechodové a antikorozní_x000D_
Technická specifikace položky odpovídá příslušné cenové soustavě.</t>
  </si>
  <si>
    <t>(190+141+138)-12</t>
  </si>
  <si>
    <t>Poznámka k položce:_x000D_
_x000D_
Technická specifikace položky odpovídá příslušné cenové soustavě.</t>
  </si>
  <si>
    <t>Poznámka k položce:_x000D_
za dlouhými společnými pražci_x000D_
Technická specifikace položky odpovídá příslušné cenové soustavě.</t>
  </si>
  <si>
    <t>(4+6+3+2)*2,4+(3+6+3+3)*2,5</t>
  </si>
  <si>
    <t>Poznámka k položce:_x000D_
kolej č.1_x000D_
Technická specifikace položky odpovídá příslušné cenové soustavě.</t>
  </si>
  <si>
    <t>5957104025</t>
  </si>
  <si>
    <t>Kolejnicové pásy třídy R260 tv. 49 E1 délky 75 metrů</t>
  </si>
  <si>
    <t>Poznámka k položce:_x000D_
kolej č.2 + č.4_x000D_
Technická specifikace položky odpovídá příslušné cenové soustavě.</t>
  </si>
  <si>
    <t>5957110030</t>
  </si>
  <si>
    <t>Kolejnice tv. 49 E 1, třídy R260</t>
  </si>
  <si>
    <t>Poznámka k položce:_x000D_
zbývající část_x000D_
Technická specifikace položky odpovídá příslušné cenové soustavě.</t>
  </si>
  <si>
    <t>25*2+44*2+41*2+3,6*2+3,6*2</t>
  </si>
  <si>
    <t>30*4</t>
  </si>
  <si>
    <t>Poznámka k položce:_x000D_
neutrální pražce, pro úklon kolejnice 1:40_x000D_
Technická specifikace položky odpovídá příslušné cenové soustavě.</t>
  </si>
  <si>
    <t>30*2</t>
  </si>
  <si>
    <t>R5961116005</t>
  </si>
  <si>
    <t>Výhybka jednoduchá smontovaná pražce betonové, soustavy J49 1:6,6-190 levá</t>
  </si>
  <si>
    <t>Poznámka k položce:_x000D_
v.č.3 vč. dlouhých společných pražců (2 ks)_x000D_
Technická specifikace položky odpovídá příslušné cenové soustavě.</t>
  </si>
  <si>
    <t>5961116010</t>
  </si>
  <si>
    <t>Výhybka jednoduchá smontovaná pražce betonové, soustavy J49 1:9-190 pravá</t>
  </si>
  <si>
    <t>Poznámka k položce:_x000D_
v.č.2 vč. dlouhých společných pražců (6 ks)_x000D_
Technická specifikace položky odpovídá příslušné cenové soustavě.</t>
  </si>
  <si>
    <t>5961116025</t>
  </si>
  <si>
    <t>Výhybka jednoduchá smontovaná pražce betonové, soustavy J49 1:9-300 levá</t>
  </si>
  <si>
    <t>Poznámka k položce:_x000D_
v.č.1 a 4, vč. dlouhých společných pražců (6ks)_x000D_
Technická specifikace položky odpovídá příslušné cenové soustavě.</t>
  </si>
  <si>
    <t>5961118395</t>
  </si>
  <si>
    <t>Jazyk perlitizovaný prodloužený J49 1:9-300 ohnutý pravý 13058 mm+700mm</t>
  </si>
  <si>
    <t>Poznámka k položce:_x000D_
v.č.1_x000D_
Technická specifikace položky odpovídá příslušné cenové soustavě.</t>
  </si>
  <si>
    <t>5961119400</t>
  </si>
  <si>
    <t>Opornice prodloužená perlitizovaná J49 1:9-300 přímá pravá 13856 mm+14000mm</t>
  </si>
  <si>
    <t>5961176135</t>
  </si>
  <si>
    <t>Čelisťový závěr I. ČZP pro J49 1:9-300 (žlabový přírubový) pravý/levý</t>
  </si>
  <si>
    <t>Poznámka k položce:_x000D_
v.č. 1 a 4_x000D_
Technická specifikace položky odpovídá příslušné cenové soustavě.</t>
  </si>
  <si>
    <t>5961180015</t>
  </si>
  <si>
    <t>Kryty EOV střední s ČZ pražec betonový soustava 49</t>
  </si>
  <si>
    <t>5962119025</t>
  </si>
  <si>
    <t>Zajištění PPK značka ocelová sloupková zajišťovací s prefabrikovaným betonovým základem</t>
  </si>
  <si>
    <t>-1108771532</t>
  </si>
  <si>
    <t>5962119035</t>
  </si>
  <si>
    <t>Zajištění PPK značka konzolová zajišťovací komplet</t>
  </si>
  <si>
    <t>2111642497</t>
  </si>
  <si>
    <t>5905023020</t>
  </si>
  <si>
    <t>Úprava povrchu stezky rozprostřením štěrkodrtě přes 3 do 5 cm</t>
  </si>
  <si>
    <t>Úprava povrchu stezky rozprostřením štěrkodrtě přes 3 do 5 cm. Poznámka: 1. V cenách jsou započteny náklady na rozprostření a urovnání kameniva včetně zhutnění povrchu stezky. Platí pro nový i stávající stav. 2. V cenách nejsou obsaženy náklady na dodávku drtě.</t>
  </si>
  <si>
    <t>(330+60+150+160+320)*1,6</t>
  </si>
  <si>
    <t>5905025110</t>
  </si>
  <si>
    <t>Doplnění stezky štěrkodrtí souvislé</t>
  </si>
  <si>
    <t>Doplnění stezky štěrkodrtí souvislé. Poznámka: 1. V cenách jsou započteny náklady na doplnění kameniva včetně rozprostření ojediněle ručně z vozíku nebo souvisle mechanizací z vozíků nebo železničních vozů. 2. V cenách nejsou obsaženy náklady na dodávku kameniva.</t>
  </si>
  <si>
    <t>5905055020</t>
  </si>
  <si>
    <t>Odstranění stávajícího kolejového lože odtěžením ve výhybce</t>
  </si>
  <si>
    <t>Odstranění stávajícího kolejového lože odtěžením ve výhybce. Poznámka: 1. V cenách jsou započteny náklady na odstranění KL, úpravu pláně a rozprostření výzisku na terén nebo jeho naložení na dopravní prostředek. 2. V cenách nejsou obsaženy náklady na dopravu výzisku na skládku a skládkovné.</t>
  </si>
  <si>
    <t>45*5</t>
  </si>
  <si>
    <t>Poznámka k položce:_x000D_
vč. zapušt. KL_x000D_
Technická specifikace položky odpovídá příslušné cenové soustavě.</t>
  </si>
  <si>
    <t>5905060020</t>
  </si>
  <si>
    <t>Zřízení nového kolejového lože ve výhybce</t>
  </si>
  <si>
    <t>Zřízení nového kolejového lože ve výhybce. Poznámka: 1. V cenách jsou započteny náklady na zřízení KL, rozprostření vrstvy kameniva, zřízení homogenizované vrstvy kameniva a úprava KL do profilu. 2. V cenách nejsou obsaženy náklady na položení KR, úpravu směrového a výškového uspořádání, dodávku kameniva a snížení KL pod patou kolejnice.</t>
  </si>
  <si>
    <t>63+55+50+63</t>
  </si>
  <si>
    <t>5905105040</t>
  </si>
  <si>
    <t>Doplnění KL kamenivem souvisle strojně ve výhybce</t>
  </si>
  <si>
    <t>Doplnění KL kamenivem souvisle strojně ve výhybce. Poznámka: 1. V cenách jsou započteny náklady na doplnění kameniva ojediněle ručně vidlemi a/nebo souvisle strojně z výsypných vozů případně nakladačem. 2. V cenách nejsou obsaženy náklady na dodávku kameniva.</t>
  </si>
  <si>
    <t>5905110020</t>
  </si>
  <si>
    <t>Snížení KL pod patou kolejnice ve výhybce</t>
  </si>
  <si>
    <t>Snížení KL pod patou kolejnice ve výhybce. Poznámka: 1. V cenách jsou započteny náklady na snížení KL pod patou kolejnice ručně vidlemi. 2. V cenách nejsou obsaženy náklady na doplnění a dodávku kameniva.</t>
  </si>
  <si>
    <t>50+44+43+50</t>
  </si>
  <si>
    <t>5906130235</t>
  </si>
  <si>
    <t>2094205411</t>
  </si>
  <si>
    <t>1272720634</t>
  </si>
  <si>
    <t>5906140265</t>
  </si>
  <si>
    <t>Demontáž kolejového roštu koleje v ose koleje pražce ocelové válcované, tvar T nebo A</t>
  </si>
  <si>
    <t>-992968274</t>
  </si>
  <si>
    <t>Demontáž kolejového roštu koleje v ose koleje pražce ocelové válcované, tvar T nebo A. Poznámka: 1. V cenách jsou započteny náklady na případné odstranění kameniva, rozebrání roštu do součástí, manipulaci, naložení výzisku na dopravní prostředek a uložení na úložišti. 2. V cenách nejsou obsaženy náklady na dopravu a vytřídění.</t>
  </si>
  <si>
    <t>Poznámka k položce:_x000D_
výhybky + kolej po 25 m_x000D_
Technická specifikace položky odpovídá příslušné cenové soustavě.</t>
  </si>
  <si>
    <t>(14+24)*2</t>
  </si>
  <si>
    <t>5909032020</t>
  </si>
  <si>
    <t>Přesná úprava GPK koleje směrové a výškové uspořádání pražce betonové</t>
  </si>
  <si>
    <t>Přesná úprava GPK koleje směrové a výškové uspořádání pražce betonové. Poznámka: 1. V cenách jsou započteny náklady na úpravu směrového a výškového uspořádání strojní linkou ASP do projektované polohy s přesným zaměřením její prostorové polohy,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</si>
  <si>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Poznámka k položce:_x000D_
kolej č.1 + č.2 + č.4_x000D_
Technická specifikace položky odpovídá příslušné cenové soustavě.</t>
  </si>
  <si>
    <t>5909042020</t>
  </si>
  <si>
    <t>Přesná úprava GPK výhybky směrové a výškové uspořádání pražce betonové</t>
  </si>
  <si>
    <t>Přesná úprava GPK výhybky směrové a výškové uspořádání pražce betonové. Poznámka: 1. V cenách jsou započteny náklady na úpravu směrového a výškového uspořádání strojní linkou ASP do projektované polohy s přesným zaměřením její prostorové polohy,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</si>
  <si>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5909050030</t>
  </si>
  <si>
    <t>Stabilizace kolejového lože výhybky nově zřízeného nebo čistého</t>
  </si>
  <si>
    <t>Stabilizace kolejového lože výhybky nově zřízeného nebo čistého. Poznámka: 1. V cenách jsou započteny náklady na stabilizaci v režimu s řízeným (konstantním) poklesem včetně měření a předání tištěných výstupů.</t>
  </si>
  <si>
    <t>(6+6+4)*2</t>
  </si>
  <si>
    <t>Poznámka k položce:_x000D_
kol. pásy délky 75 m_x000D_
Technická specifikace položky odpovídá příslušné cenové soustavě.</t>
  </si>
  <si>
    <t>(4+3+2)*2</t>
  </si>
  <si>
    <t>5910035130</t>
  </si>
  <si>
    <t>Dosažení dovolené upínací teploty v BK prodloužením kolejnicového pásu ve výhybce tv. S49</t>
  </si>
  <si>
    <t>Dosažení dovolené upínací teploty v BK prodloužením kolejnicového pásu ve výhybce tv. S49. Poznámka: 1. V cenách jsou započteny náklady na montáž a demontáž napínacího zařízení nebo ohřevu kolejnic a udržování potřebného prodloužení kolejnicového pásu. 2. V cenách nejsou obsaženy náklady na demontáž upevňovadel a kolejnicových spojek.</t>
  </si>
  <si>
    <t>5910040315</t>
  </si>
  <si>
    <t>Umožnění volné dilatace kolejnice demontáž upevňovadel s osazením kluzných podložek</t>
  </si>
  <si>
    <t>1644827074</t>
  </si>
  <si>
    <t>Umožnění volné dilatace kolejnice demontáž upevňovadel s osazením kluzných podložek. Poznámka: 1. V cenách jsou započteny náklady na uvolnění, demontáž a rovnoměrné prodloužení nebo zkrácení kolejnice, vyznačení značek a vedení dokumentace. 2. V cenách nejsou obsaženy náklady na demontáž kolejnicových spojek.</t>
  </si>
  <si>
    <t>(41+616)*2</t>
  </si>
  <si>
    <t>5910040415</t>
  </si>
  <si>
    <t>Umožnění volné dilatace kolejnice montáž upevňovadel s odstraněním kluzných podložek</t>
  </si>
  <si>
    <t>-1076743202</t>
  </si>
  <si>
    <t>Umožnění volné dilatace kolejnice montáž upevňovadel s odstraněním kluzných podložek. Poznámka: 1. V cenách jsou započteny náklady na uvolnění, demontáž a rovnoměrné prodloužení nebo zkrácení kolejnice, vyznačení značek a vedení dokumentace. 2. V cenách nejsou obsaženy náklady na demontáž kolejnicových spojek.</t>
  </si>
  <si>
    <t>5910050020</t>
  </si>
  <si>
    <t>Umožnění volné dilatace dílů výhybek demontáž upevňovadel výhybka II. generace</t>
  </si>
  <si>
    <t>Umožnění volné dilatace dílů výhybek demontáž upevňovadel výhybka II. generace. Poznámka: 1. V cenách jsou započteny náklady na uvolnění dílů výhybky a jejich rovnoměrné prodloužení nebo zkrácení. 2. V cenách nejsou obsaženy náklady na demontáž spojek.</t>
  </si>
  <si>
    <t>5910050120</t>
  </si>
  <si>
    <t>Umožnění volné dilatace dílů výhybek montáž upevňovadel výhybka II. generace</t>
  </si>
  <si>
    <t>Umožnění volné dilatace dílů výhybek montáž upevňovadel výhybka II. generace. Poznámka: 1. V cenách jsou započteny náklady na uvolnění dílů výhybky a jejich rovnoměrné prodloužení nebo zkrácení. 2. V cenách nejsou obsaženy náklady na demontáž spojek.</t>
  </si>
  <si>
    <t>5911629120</t>
  </si>
  <si>
    <t>Montáž jednoduché výhybky na úložišti betonové pražce soustavy S49</t>
  </si>
  <si>
    <t>Montáž jednoduché výhybky na úložišti betonové pražce soustavy S49. Poznámka: 1. V cenách jsou započteny náklady na zřízení montážní plochy, manipulaci, nanesení součástí, montáž podle montážního plánu, přezkoušení doléhání jazyků a ošetření kluzných částí výhybky mazivem. Demontáž součástí před položením. 2. V cenách nejsou obsaženy náklady na dodávku materiálu.</t>
  </si>
  <si>
    <t>5911655210</t>
  </si>
  <si>
    <t>Demontáž jednoduché výhybky na úložišti ocelové pražce válcované soustavy T</t>
  </si>
  <si>
    <t>Demontáž jednoduché výhybky na úložišti ocelové pražce válcované soustavy T. Poznámka: 1. V cenách jsou započteny náklady na demontáž do součástí, manipulaci, naložení na dopravní prostředek a uložení vyzískaného materiálu na úložišti.</t>
  </si>
  <si>
    <t>5911720080</t>
  </si>
  <si>
    <t>Zřízení krytu EOV u výhybky s ČZ jednozávěrové betonové pražce soustavy 49</t>
  </si>
  <si>
    <t>Zřízení krytu EOV u výhybky s ČZ jednozávěrové betonové pražce soustavy 49. Poznámka: 1. V cenách jsou započteny náklady na odstranění kameniva, montáž objímek na pražec, osazení a uchycení středního krytu, zajištění závlačkami, uchycení bočního krytu přestavníku nebo krytu pro úhlovou páku a/nebo krytu bočního zámku šroubovými svorkami, nasazení přídavné části krytu na nosnou a zajištění polohy pomocí vodicích šroubů a úpravu kameniva u objímek. 2. V cenách nejsou započteny náklady na dodávku materiálu.</t>
  </si>
  <si>
    <t>Poznámka k položce:_x000D_
výh.č.1 a 4_x000D_
Technická specifikace položky odpovídá příslušné cenové soustavě.</t>
  </si>
  <si>
    <t>-1647918159</t>
  </si>
  <si>
    <t>5914145010</t>
  </si>
  <si>
    <t>Demontáž zarážedla zemního</t>
  </si>
  <si>
    <t>Demontáž zarážedla zemního. Poznámka: 1. V cenách jsou započteny náklady na vybourání, odstranění a naložení výzisku na dopravní prostředek.</t>
  </si>
  <si>
    <t>Poznámka k položce:_x000D_
v místě nové koleje č. 1_x000D_
Technická specifikace položky odpovídá příslušné cenové soustavě.</t>
  </si>
  <si>
    <t>200*2,5</t>
  </si>
  <si>
    <t>5999010020</t>
  </si>
  <si>
    <t>Vyjmutí a snesení konstrukcí nebo dílů hmotnosti přes 10 do 20 t</t>
  </si>
  <si>
    <t>Vyjmutí a snesení konstrukcí nebo dílů hmotnosti přes 10 do 20 t. Poznámka: 1. V cenách jsou započteny náklady na manipulaci vyjmutí a snesení zdvihacím prostředkem, naložení, složení, přeprava v místě technologické manipulace. Položka obsahuje náklady na práce v blízkosti trakčního vedení.</t>
  </si>
  <si>
    <t>Poznámka k položce:_x000D_
stávající výhybky_x000D_
Technická specifikace položky odpovídá příslušné cenové soustavě.</t>
  </si>
  <si>
    <t>13*5</t>
  </si>
  <si>
    <t>5999015030</t>
  </si>
  <si>
    <t>Vložení konstrukcí nebo dílů hmotnosti přes 20 t</t>
  </si>
  <si>
    <t>Vložení konstrukcí nebo dílů hmotnosti přes 20 t. Poznámka: 1. V cenách jsou započteny náklady na vložení konstrukce podle technologického postupu, přeprava v místě technologické manipulace. Položka obsahuje náklady na práce v blízkosti trakčního vedení.</t>
  </si>
  <si>
    <t>Poznámka k položce:_x000D_
nové výhybky_x000D_
Technická specifikace položky odpovídá příslušné cenové soustavě.</t>
  </si>
  <si>
    <t>31+32+38+38</t>
  </si>
  <si>
    <t>Poznámka k položce:_x000D_
nové výhybky, bet. pražce, komplety, podložky - Prostějov_x000D_
Technická specifikace položky odpovídá příslušné cenové soustavě.</t>
  </si>
  <si>
    <t>-84691998</t>
  </si>
  <si>
    <t>67,07</t>
  </si>
  <si>
    <t>Poznámka k položce:_x000D_
kryty EOV, zajišťovací značky_x000D_
Technická specifikace položky odpovídá příslušné cenové soustavě.</t>
  </si>
  <si>
    <t>665,1+155</t>
  </si>
  <si>
    <t>1386*1,9-(665,1+155)</t>
  </si>
  <si>
    <t>136</t>
  </si>
  <si>
    <t>Poznámka k položce:_x000D_
kolejové lože, zemina - Velké Hamry_x000D_
Technická specifikace položky odpovídá příslušné cenové soustavě.</t>
  </si>
  <si>
    <t>1813,3+500*2</t>
  </si>
  <si>
    <t>Poznámka k položce:_x000D_
2xMHS, ASP, PUŠL, DGS, EDK_x000D_
Technická specifikace položky odpovídá příslušné cenové soustavě.</t>
  </si>
  <si>
    <t>500*2</t>
  </si>
  <si>
    <t>9909000210</t>
  </si>
  <si>
    <t>Poplatek za uložení výzisku ze štěrkového lože kontaminovaného</t>
  </si>
  <si>
    <t>Poplatek za uložení výzisku ze štěrkového lože kontaminovaného Poznámka: 1. V cenách jsou započteny náklady na uložení stavebního odpadu na oficiální skládku. 2. Ceny jsou doporučené, je třeba zohlednit regionální rozdíly v cenách poplatků za uložení suti a odpadů. Tyto se mohou výrazně lišit s ohledem nejen na region, ale také na množství a druh ukládaného odpadu.</t>
  </si>
  <si>
    <t>726/0,755*0,00018*2</t>
  </si>
  <si>
    <t>1386*1,9</t>
  </si>
  <si>
    <t>SO 02-11-01 - Dopravna Desná, železniční spodek</t>
  </si>
  <si>
    <t>Poznámka k položce:_x000D_
trativod_x000D_
Technická specifikace položky odpovídá příslušné cenové soustavě.</t>
  </si>
  <si>
    <t>(0,5*0,6*446+0,8*0,6*132)*1,9</t>
  </si>
  <si>
    <t>Poznámka k položce:_x000D_
podsyp pod trativody, pod sv. potrubí, pod šachtami, sanace_x000D_
Technická specifikace položky odpovídá příslušné cenové soustavě.</t>
  </si>
  <si>
    <t>(0,5*0,05*(321+125)+1,8*1,8*0,1*7+1*1*0,1*13+1,6*1,6*0,1*4+1400*0,2)*1,9</t>
  </si>
  <si>
    <t>58935150R</t>
  </si>
  <si>
    <t>1400*0,3</t>
  </si>
  <si>
    <t>Poznámka k položce:_x000D_
gabiony a odláždění_x000D_
Technická specifikace položky odpovídá příslušné cenové soustavě.</t>
  </si>
  <si>
    <t>(0,125*17+100*0,1*0,75)*1,9</t>
  </si>
  <si>
    <t>5964102040</t>
  </si>
  <si>
    <t>Gabionový koš kompletní s vázanými oky 100x100 mm 0,50x0,50x0,50 m (0,125m3)</t>
  </si>
  <si>
    <t>8,5*2</t>
  </si>
  <si>
    <t>R5964103030</t>
  </si>
  <si>
    <t>Drenážní plastové díly trubka s částečnou perforací DN 150 mm</t>
  </si>
  <si>
    <t>35+31+35+35+21+21+33+33+20+45+35+30+25+27+7</t>
  </si>
  <si>
    <t>5964103035</t>
  </si>
  <si>
    <t>Drenážní plastové díly trubka s částečnou perforací DN 250 mm</t>
  </si>
  <si>
    <t>33+20+37+55</t>
  </si>
  <si>
    <t>15+15+13+5+5</t>
  </si>
  <si>
    <t>5964104015</t>
  </si>
  <si>
    <t>Kanalizační díly plastové trubka hladká DN 300</t>
  </si>
  <si>
    <t>35+35+21+21+20</t>
  </si>
  <si>
    <t>Drenážní plastové díly šachta průchozí DN 400/150  1 vtok/1 odtok DN 150 mm</t>
  </si>
  <si>
    <t>Poznámka k položce:_x000D_
vrcholové, kontrolní šachty_x000D_
Technická specifikace položky odpovídá příslušné cenové soustavě.</t>
  </si>
  <si>
    <t>5964103120</t>
  </si>
  <si>
    <t>Drenážní plastové díly šachta průchozí DN 400/250 1 vtok/1 odtok DN 250 mm</t>
  </si>
  <si>
    <t>Poznámka k položce:_x000D_
kontrolní šachty_x000D_
Technická specifikace položky odpovídá příslušné cenové soustavě.</t>
  </si>
  <si>
    <t>5964103125</t>
  </si>
  <si>
    <t>Drenážní plastové díly šachta odbočná DN 400/250 2 vtoky/1 odtok DN 250 mm</t>
  </si>
  <si>
    <t>Poznámka k položce:_x000D_
přípojné šacty_x000D_
Technická specifikace položky odpovídá příslušné cenové soustavě.</t>
  </si>
  <si>
    <t>R5964103125</t>
  </si>
  <si>
    <t>Drenážní plastové díly šachta odbočná DN 800/300  2 vtoky/1 odtok DN 300 mm</t>
  </si>
  <si>
    <t>Poznámka k položce:_x000D_
vstupní šachty_x000D_
Technická specifikace položky odpovídá příslušné cenové soustavě.</t>
  </si>
  <si>
    <t>10+3+4</t>
  </si>
  <si>
    <t>R5964103135</t>
  </si>
  <si>
    <t>Drenážní plastové díly krytka šachty plastová D 800</t>
  </si>
  <si>
    <t>Poznámka k položce:_x000D_
trativody_x000D_
Technická specifikace položky odpovídá příslušné cenové soustavě.</t>
  </si>
  <si>
    <t>((0,6+0,5+0,4+0,6)*446+(0,6+0,8+0,4+0,6)*132)*1,1</t>
  </si>
  <si>
    <t>Poznámka k položce:_x000D_
pod trativod a hlavní sběrač, pod vstupní šachty, obetonování svodného potrubí, pod gabion_x000D_
Technická specifikace položky odpovídá příslušné cenové soustavě.</t>
  </si>
  <si>
    <t>(0,8*0,1+0,05)*132+0,5*0,1*102+1*1*0,1*7+0,15*53+0,1*8,5</t>
  </si>
  <si>
    <t>R5964161030</t>
  </si>
  <si>
    <t>Beton lehce zhutnitelný C 30/37;XF1 vyhovuje i XD1-2,XA1,XC3 F5 2 470 2 989</t>
  </si>
  <si>
    <t>Poznámka k položce:_x000D_
odláždění_x000D_
Technická specifikace položky odpovídá příslušné cenové soustavě.</t>
  </si>
  <si>
    <t>100*0,1</t>
  </si>
  <si>
    <t>58912400R</t>
  </si>
  <si>
    <t>100*0,1*0,25</t>
  </si>
  <si>
    <t>5904020110</t>
  </si>
  <si>
    <t>Vyřezání křovin porost hustý 6 a více kusů stonků na m2 plochy sklon terénu do 1:2</t>
  </si>
  <si>
    <t>Vyřezání křovin porost hustý 6 a více kusů stonků na m2 plochy sklon terénu do 1:2. Poznámka: 1. V cenách jsou započteny náklady na vyřezání a likvidaci výřezu spálením, štěpkováním nebo jeho naložení na dopravní prostředek a uložení na skládku. 2. V cenách nejsou obsaženy náklady na dopravu a skládkovné.</t>
  </si>
  <si>
    <t>5904035020</t>
  </si>
  <si>
    <t>Kácení stromů se sklonem terénu do 1:2 obvodem kmene přes 63 do 80 cm</t>
  </si>
  <si>
    <t>Kácení stromů se sklonem terénu do 1:2 obvodem kmene přes 63 do 80 cm. Poznámka: 1. V cenách jsou započteny náklady na kácení, odvětvení a rozřezání kmene na metry, snesení a likvidaci odpadu spálením, štěpkováním nebo jeho naložení na dopravní prostředek a uložení na skládku. Obvod kmene je měřen ve výšce 1,3 m od úrovně terénu. 2. V cenách nejsou obsaženy náklady na dopravu a skládkovné.</t>
  </si>
  <si>
    <t>5904045020</t>
  </si>
  <si>
    <t>Odstranění pařezu mechanicky průměru přes 10 cm do 30 cm</t>
  </si>
  <si>
    <t>Odstranění pařezu mechanicky průměru přes 10 cm do 30 cm. Poznámka: 1. V cenách jsou započteny náklady na mechanickou likvidaci pařezu odtěžením, odfrézováním nebo na biologickou likvidaci aplikací chemikálie do vyvrtaných otvorů včetně jejího dodání, odstranění vzniklého odpadu a urovnání terénu a náklady na dodávku chemikálie.</t>
  </si>
  <si>
    <t>5914001110</t>
  </si>
  <si>
    <t>Zřízení gabionu vázaného s oky 100x100 mm o rozměru 0,5x0,5x0,5 m (0,125 m3)</t>
  </si>
  <si>
    <t>Zřízení gabionu vázaného s oky 100x100 mm o rozměru 0,5x0,5x0,5 m (0,125 m3). Poznámka: 1. V cenách jsou započteny náklady na přípravu gabionové drážky, montáž koše, vyskládání pohledových stran a vyplnění koše kamenivem. 2. V cenách nejsou započteny náklady na zemní práce a na dodávku materiálu.</t>
  </si>
  <si>
    <t>5914035450</t>
  </si>
  <si>
    <t>Zřízení otevřených odvodňovacích zařízení trativodní výusť monolitická betonová konstrukce</t>
  </si>
  <si>
    <t>Zřízení otevřených odvodňovacích zařízení trativodní výusť monolitická betonová konstrukce. Poznámka: 1. V cenách jsou započteny náklady na zřízení podkladní vrstvy a uložení zařízení podle vzorového listu a rozprostření výzisku na terén nebo naložení na dopravní prostředek. 2. V cenách nejsou obsaženy náklady na provedení výkopku, ruční dočištění a dodávku materiálu.</t>
  </si>
  <si>
    <t>5914035470</t>
  </si>
  <si>
    <t>Zřízení otevřených odvodňovacích zařízení trativodní výusť z lomového kamene</t>
  </si>
  <si>
    <t>Zřízení otevřených odvodňovacích zařízení trativodní výusť z lomového kamene. Poznámka: 1. V cenách jsou započteny náklady na zřízení podkladní vrstvy a uložení zařízení podle vzorového listu a rozprostření výzisku na terén nebo naložení na dopravní prostředek. 2. V cenách nejsou obsaženy náklady na provedení výkopku, ruční dočištění a dodávku materiálu.</t>
  </si>
  <si>
    <t>433+145</t>
  </si>
  <si>
    <t>Poznámka k položce:_x000D_
vrcholové, kontrolní, přípojné šachty_x000D_
Technická specifikace položky odpovídá příslušné cenové soustavě.</t>
  </si>
  <si>
    <t>53+132</t>
  </si>
  <si>
    <t>5914055040</t>
  </si>
  <si>
    <t>Zřízení krytých odvodňovacích zařízení svodné šachty</t>
  </si>
  <si>
    <t>Zřízení krytých odvodňovacích zařízení svodné šachty. Poznámka: 1. V cenách jsou započteny náklady na zřízení podkladní vrstvy, uložení, obsypání a zásyp zařízení podle vzorového listu a rozprostření výzisku na terén nebo naložení na dopravní prostředek. 2. V cenách nejsou obsaženy náklady na provedení výkopku, ruční dočištění a dodávku materiálu.</t>
  </si>
  <si>
    <t>Poznámka k položce:_x000D_
vstupní čachty_x000D_
Technická specifikace položky odpovídá příslušné cenové soustavě.</t>
  </si>
  <si>
    <t>5914075430</t>
  </si>
  <si>
    <t>Zřízení konstrukční vrstvy pražcového podloží podle konstrukce typ 6</t>
  </si>
  <si>
    <t>Zřízení konstrukční vrstvy pražcového podloží podle konstrukce typ 6. Poznámka: 1. V cenách nejsou obsaženy náklady na dodávku materiálu a odtěžení zeminy.</t>
  </si>
  <si>
    <t>Poznámka k položce:_x000D_
ŠD 0/32 + SC 0/22 C8/10_x000D_
Technická specifikace položky odpovídá příslušné cenové soustavě.</t>
  </si>
  <si>
    <t>Poznámka k položce:_x000D_
trativody, svodná potrubí, šachty - 75%_x000D_
Technická specifikace položky odpovídá příslušné cenové soustavě.</t>
  </si>
  <si>
    <t>(0,5*0,7*446+0,8*1,5*132+0,5*1,2*53+1*1*0,6*13+1,6*1,6*0,9*4+1,8*1,8*1,6*7)*0,75</t>
  </si>
  <si>
    <t>(0,5*0,7*446+0,8*1,5*132+0,5*1,2*53+1*1*0,6*13+1,6*1,6*0,9*4+1,8*1,8*1,6*7)*0,25</t>
  </si>
  <si>
    <t>Poznámka k položce:_x000D_
sanace, ostatní - 75%_x000D_
Technická specifikace položky odpovídá příslušné cenové soustavě.</t>
  </si>
  <si>
    <t>1400*0,5*0,75</t>
  </si>
  <si>
    <t>Poznámka k položce:_x000D_
sanace, ostatní - 25%_x000D_
Technická specifikace položky odpovídá příslušné cenové soustavě.</t>
  </si>
  <si>
    <t>1400*0,5*0,25</t>
  </si>
  <si>
    <t>Poznámka k položce:_x000D_
nakládací rampy_x000D_
Technická specifikace položky odpovídá příslušné cenové soustavě.</t>
  </si>
  <si>
    <t>(210+80)*1</t>
  </si>
  <si>
    <t>Poznámka k položce:_x000D_
odvoz odtěžené zeminy a vybouraných hmot na skládku</t>
  </si>
  <si>
    <t>(299,703 + 99,901  + 525,000 + 175,000 + 290,000) * 1,8</t>
  </si>
  <si>
    <t>Poznámka k položce:_x000D_
dodávka materiálů pro odvodnění a gabiony</t>
  </si>
  <si>
    <t>SO 02-12-01 - Dopravna Desná, nástupiště</t>
  </si>
  <si>
    <t>1 - Dodávka</t>
  </si>
  <si>
    <t>3 - Likvidace odpadů</t>
  </si>
  <si>
    <t>Dodávka</t>
  </si>
  <si>
    <t>5964147110</t>
  </si>
  <si>
    <t>Nástupištní díly blok L 130</t>
  </si>
  <si>
    <t>Poznámka k položce:_x000D_
Nástupištní prefabrikát "L" šířka nášlapné hrany 180 mm (konstantní výška 1300 mm) délka  2000 mm_x000D_
Technická specifikace položky odpovídá příslušné cenové soustavě a zahrnuje veškeré práce spojené s dodávkou výrobku nebo daného typu materiálu a souvisejících drobných konstrukčních prvků pro osazení a montáž a zahrnuje také dodávku souvisejících drobných konstrukčních prvků pro osazení a montáž.</t>
  </si>
  <si>
    <t>R5964147110</t>
  </si>
  <si>
    <t>Nástupištní díly - hrana L130  (levý) - skloněný 8%</t>
  </si>
  <si>
    <t>Poznámka k položce:_x000D_
Nástupištní prefabrikát "L" (levý) šířka nášlapné hrany 180 mm (výška 1140/980 mm) délka  2000 mm_x000D_
Technická specifikace položky odpovídá cenové Sborníku opravných prací položky 5964147110 se zohledněním specifikace v popisu položky a zahrnuje veškeré práce spojené s dodávkou výrobku nebo daného typu materiálu  a zahrnuje také dodávku souvisejících drobných konstrukčních prvků pro osazení a montáž.</t>
  </si>
  <si>
    <t>Poznámka k položce:_x000D_
Nástupištní prefabrikát "L" (levý) šířka nášlapné hrany 180 mm (výška 1140/980 mm) délka  2000 mm_x000D_
Technická specifikace položky odpovídá cenové Sborníku opravných prací položky 5964147110 se zohledněním specifikace v popisu položky a zahrnuje veškeré práce spojené s dodávkou výrobku nebo daného typu materiálu a zahrnuje také dodávku souvisejících drobných konstrukčních prvků pro osazení a montáž.</t>
  </si>
  <si>
    <t>R5964147110.1</t>
  </si>
  <si>
    <t>Nástupištní díly - hrana L130  (pravý) - skloněný 8%</t>
  </si>
  <si>
    <t>Poznámka k položce:_x000D_
Nástupištní prefabrikát "L" (pravý) šířka nášlapné hrany 180 mm (výška 1140/980 mm) délka  2000 mm_x000D_
Technická specifikace položky odpovídá cenové Sborníku opravných prací položky 5964147110 se zohledněním specifikace v popisu položky a zahrnuje veškeré práce spojené s dodávkou výrobku nebo daného typu materiálu a zahrnuje také dodávku souvisejících drobných konstrukčních prvků pro osazení a montáž.</t>
  </si>
  <si>
    <t>Poznámka k položce:_x000D_
Nástupištní prefabrikát "L" (pravý) šířka nášlapné hrany 180 mm (výška 980/820 mm) délka  2000 mm_x000D_
Technická specifikace položky odpovídá cenové Sborníku opravných prací položky 5964147110 se zohledněním specifikace v popisu položky a zahrnuje veškeré práce spojené s dodávkou výrobku nebo daného typu materiálu a zahrnuje také dodávku souvisejících drobných konstrukčních prvků pro osazení a montáž.</t>
  </si>
  <si>
    <t>5964147130</t>
  </si>
  <si>
    <t>Nástupištní díly hrana H 130 základní</t>
  </si>
  <si>
    <t>Poznámka k položce:_x000D_
Nástupištní prefabrikát "L" šířka nášlapné hrany 250 mm (H) (konstantní výška 1300 mm) délka  2000 mm_x000D_
Technická specifikace položky odpovídá příslušné cenové soustavě a zahrnuje veškeré práce spojené s dodávkou výrobku nebo daného typu materiálu a zahrnuje také dodávku souvisejících drobných konstrukčních prvků pro osazení a montáž.</t>
  </si>
  <si>
    <t>R5964147130</t>
  </si>
  <si>
    <t>Nástupištní díly - hrana H130/2 základní</t>
  </si>
  <si>
    <t>Poznámka k položce:_x000D_
Nástupištní prefabrikát "L" šířka nášlapné hrany 250 mm (H) (konstantní výška 1300 mm) délka  1000 mm_x000D_
Technická specifikace položky odpovídá cenové Sborníku opravných prací položky 5964147130 se zohledněním specifikace v popisu položky a zahrnuje veškeré práce spojené s dodávkou výrobku nebo daného typu materiálu a zahrnuje také dodávku souvisejících drobných konstrukčních prvků pro osazení a montáž.</t>
  </si>
  <si>
    <t>R5964147A</t>
  </si>
  <si>
    <t>Nástupištní díly - staveništní prefabrikát M1 a M2</t>
  </si>
  <si>
    <t>Poznámka k položce:_x000D_
Staveništní prefabrikát ukončení nástupiště - viz výkresová část  2.7.1_x000D_
Dodávka/výroba staveništního prefabrikátu v předepsaných parametrech dle výkazu materiálu včetně povrchové úpravy a  veškerých prací spojených s dodávkou výrobku nebo daného typu materiálu</t>
  </si>
  <si>
    <t>R5964147B</t>
  </si>
  <si>
    <t>Nástupištní díly - staveništní prefabrikát M3</t>
  </si>
  <si>
    <t>Poznámka k položce:_x000D_
Staveništní prefabrikát ukončení nástupiště - viz výkresová část  2.7.2_x000D_
Dodávka/výroba staveništního prefabrikátu v předepsaných parametrech dle výkazu materiálu včetně povrchové úpravy a  veškerých prací spojených s dodávkou výrobku nebo daného typu materiálu</t>
  </si>
  <si>
    <t>R5964147C</t>
  </si>
  <si>
    <t>Nástupištní díly - staveništní prefabrikát M4</t>
  </si>
  <si>
    <t>R5964147C.1</t>
  </si>
  <si>
    <t>Betonová patka</t>
  </si>
  <si>
    <t>Poznámka k položce:_x000D_
Patka z prostého betonu pro osazení zábradlí - viz výkresová část  2.2_x000D_
Dodávka/výroba staveništního prefabrikátu v předepsaných parametrech dle výkazu materiálu včetně povrchové úpravy a  veškerých prací spojených s dodávkou výrobku nebo daného typu materiálu</t>
  </si>
  <si>
    <t>5964151025</t>
  </si>
  <si>
    <t>Dlažba zámková pro nevidomé cihla</t>
  </si>
  <si>
    <t>Poznámka k položce:_x000D_
Dlažba s výstupky varovné pásy (barevně konstrastní)_x000D_
Technická specifikace položky odpovídá příslušné cenové soustavě a zahrnuje veškeré práce spojené s dodávkou výrobku nebo daného typu materiálu</t>
  </si>
  <si>
    <t>0,635+0,94+1+1</t>
  </si>
  <si>
    <t>5964151035</t>
  </si>
  <si>
    <t>Dlažba zámková pro nevidomé íčko</t>
  </si>
  <si>
    <t>Poznámka k položce:_x000D_
Dlažba s výstupky signální pás (barevně konstrastní)_x000D_
Technická specifikace položky odpovídá příslušné cenové soustavě a zahrnuje veškeré práce spojené s dodávkou výrobku nebo daného typu materiálu</t>
  </si>
  <si>
    <t>0,84*2+1,92+1,84+2,65+2,6</t>
  </si>
  <si>
    <t>R596415300</t>
  </si>
  <si>
    <t>Dlaždice - vodící linie</t>
  </si>
  <si>
    <t>Poznámka k položce:_x000D_
Dlažba vodící linie, podélné drážky - šířka 0,40m (barevně nekontrastní)_x000D_
Technická specifikace položky odpovídá cenové Sborníku opravných prací položky 5964153000 se zohledněním specifikace v popisu položky a zahrnuje veškeré práce spojené s dodávkou výrobku nebo daného typu materiálu</t>
  </si>
  <si>
    <t>233,25*0,4</t>
  </si>
  <si>
    <t>5964151010</t>
  </si>
  <si>
    <t>Dlažba zámková hladká íčko</t>
  </si>
  <si>
    <t>Poznámka k položce:_x000D_
Beonová dlažba barva přírodní tl 60 mm_x000D_
Technická specifikace položky odpovídá příslušné cenové soustavě a zahrnuje veškeré práce spojené s dodávkou výrobku nebo daného typu materiálu</t>
  </si>
  <si>
    <t>5963157000</t>
  </si>
  <si>
    <t>Nátěr hmota nátěrová vodou ředitelná základní</t>
  </si>
  <si>
    <t>Poznámka k položce:_x000D_
Vizuální kontrast žlutý pruh š. 150 mm (RAL 1026)_x000D_
Technická specifikace položky odpovídá cenové Sborníku opravných prací položky 5963157005 se zohledněním specifikace v popisu položky a zahrnuje veškeré práce spojené s dodávkou výrobku nebo daného typu materiálu</t>
  </si>
  <si>
    <t>5955101013</t>
  </si>
  <si>
    <t>Kamenivo drcené štěrkodrť frakce 0/4</t>
  </si>
  <si>
    <t>Poznámka k položce:_x000D_
Optimální hodnota štěrkodrť frakce 2/5 mm (tl. 40 mm)_x000D_
Technická specifikace položky odpovídá příslušné cenové soustavě a zahrnuje veškeré práce spojené s dodávkou výrobku nebo daného typu materiálu</t>
  </si>
  <si>
    <t>Poznámka k položce:_x000D_
Štěrkodrť fr. 0/32 mm (tl. 200 mm)_x000D_
Technická specifikace položky odpovídá příslušné cenové soustavě a zahrnuje veškeré práce spojené s dodávkou výrobku nebo daného typu materiálu</t>
  </si>
  <si>
    <t>5964161030</t>
  </si>
  <si>
    <t>Beton lehce zhutnitelný C 25/30;XF1 vyhovuje i XD1-2,XA1,XC3 F5 2 470 2 989</t>
  </si>
  <si>
    <t>Poznámka k položce:_x000D_
Podkladový beton C25/30 XF3_x000D_
Technická specifikace položky odpovídá příslušné cenové soustavě a zahrnuje veškeré práce spojené s dodávkou výrobku nebo daného typu materiálu</t>
  </si>
  <si>
    <t>R5964161000</t>
  </si>
  <si>
    <t>Cementová malta</t>
  </si>
  <si>
    <t>Poznámka k položce:_x000D_
Vyrovnávací vrstva cementové malty  tl 10 mm_x000D_
Technická specifikace položky odpovídá cenové Sborníku opravných prací položky 5964161000 se zohledněním specifikace v popisu položky a zahrnuje veškeré práce spojené s dodávkou výrobku nebo daného typu materiálu</t>
  </si>
  <si>
    <t>5964159005</t>
  </si>
  <si>
    <t>Obrubník chodníkový</t>
  </si>
  <si>
    <t>Poznámka k položce:_x000D_
Chodníkový obrubník (80x250) _x000D_
Technická specifikace položky odpovídá příslušné cenové soustavě a zahrnuje veškeré práce spojené s dodávkou výrobku nebo daného typu materiálu</t>
  </si>
  <si>
    <t>5963104040</t>
  </si>
  <si>
    <t>Přejezd železobetonový panel vnější</t>
  </si>
  <si>
    <t>Poznámka k položce:_x000D_
Plastbetonový přejezdový panel vnější (880x750)_x000D_
Technická specifikace položky odpovídá příslušné cenové soustavě a zahrnuje veškeré práce spojené s dodávkou výrobku nebo daného typu materiálu se zohledněním specifik stanovené projektovou dokumentací.</t>
  </si>
  <si>
    <t>5963104045</t>
  </si>
  <si>
    <t>Přejezd železobetonový panel vnitřní</t>
  </si>
  <si>
    <t>Poznámka k položce:_x000D_
Plastbetonový přejezdový panel vnitřní (880x1448)_x000D_
Technická specifikace položky odpovídá příslušné cenové soustavě a zahrnuje veškeré práce spojené s dodávkou výrobku nebo daného typu materiálu se zohledněním specifik stanovené projektovou dokumentací.</t>
  </si>
  <si>
    <t>5963104050</t>
  </si>
  <si>
    <t>Přejezd železobetonový náběhový klín</t>
  </si>
  <si>
    <t>Poznámka k položce:_x000D_
pro přechody přes kolej č. 2 a 4_x000D_
Technická specifikace položky odpovídá příslušné cenové soustavě a zahrnuje veškeré práce spojené s dodávkou výrobku nebo daného typu materiálu se zohledněním specifik stanovené projektovou dokumentací.</t>
  </si>
  <si>
    <t>R59631000A</t>
  </si>
  <si>
    <t>Závěrná zídka pro přejezdovou konstrukci</t>
  </si>
  <si>
    <t>Poznámka k položce:_x000D_
Technická specifikace položky odpovídá cenové Sborníku opravných prací položky 5963101105 se zohledněním specifik stanovené projektovou dokumentací a zahrnuje veškeré práce spojené s dodávkou výrobku nebo daného typu materiálu</t>
  </si>
  <si>
    <t>1,76*4</t>
  </si>
  <si>
    <t>R59631000B</t>
  </si>
  <si>
    <t>Prefabrikovaný základ pro závěrnou zídku přechodu</t>
  </si>
  <si>
    <t>2*4</t>
  </si>
  <si>
    <t>5964143000</t>
  </si>
  <si>
    <t>Fólie hydroizolační</t>
  </si>
  <si>
    <t>Poznámka k položce:_x000D_
Profilovaná (nopová) fólie, výška nopu 20mm (podél pozemního objektu VB)_x000D_
Technická specifikace položky odpovídá příslušné cenové soustavě a zahrnuje veškeré práce spojené s dodávkou výrobku nebo daného typu materiálu se zohledněním specifik stanovené projektovou dokumentací.</t>
  </si>
  <si>
    <t>(9,40+5)*0,8</t>
  </si>
  <si>
    <t>5963157000.1</t>
  </si>
  <si>
    <t>Nátěr - hmota nátěrová syntetická  základí</t>
  </si>
  <si>
    <t>Sborní 2021</t>
  </si>
  <si>
    <t>Poznámka k položce:_x000D_
Izolace proti zemní vlhkosti nátěr Np+2xNa_x000D_
Technická specifikace položky odpovídá cenové Sborníku opravných prací položky 5963157005 se zohledněním specifikace v popisu položky a zahrnuje veškeré práce spojené s dodávkou výrobku nebo daného typu materiálu</t>
  </si>
  <si>
    <t>2*((270+6)*0,9)</t>
  </si>
  <si>
    <t>R5950000</t>
  </si>
  <si>
    <t>Zábradlí</t>
  </si>
  <si>
    <t>Poznámka k položce:_x000D_
Zábradlí  ocel 11 353 z hranolů, se svislou výplní z pásoviny – nástřik odstín RAL 7016 antracitově šedá_x000D_
Technická specifikace položky zahrnuje dodávku zábradlí včetně povrchových úprav se zohledněním specifik stanovené projektovou dokumentací a zahrnuje veškeré práce spojené s dodávkou výrobku nebo daného typu materiálu</t>
  </si>
  <si>
    <t>R5950009</t>
  </si>
  <si>
    <t>Zábradlí - výrobní dokumentace</t>
  </si>
  <si>
    <t>Poznámka k položce:_x000D_
Technická specifikace položky zarnuje vypracování dílenské dokumentace zábradlí k položce 29 dle technické zprávy a v rozsahu zábradlí uvedeného ve výkresové části dokumentace.</t>
  </si>
  <si>
    <t>5914120040</t>
  </si>
  <si>
    <t>Demontáž nástupiště úrovňového Tischer oboustranného včetně podložek</t>
  </si>
  <si>
    <t>Demontáž nástupiště úrovňového Tischer oboustranného včetně podložek. Poznámka: 1. V cenách jsou započteny náklady na snesení dílů i zásypu a jejich uložení na plochu nebo naložení na dopravní prostředek a uložení na úložišti.</t>
  </si>
  <si>
    <t>Poznámka k položce:_x000D_
Technická specifikace položky odpovídá příslušné cenové soustavě a zahrnuje veškeré činnosti spojené s daným typem stavebních prací stanovené projektovou dokumentací.</t>
  </si>
  <si>
    <t>R591412500A</t>
  </si>
  <si>
    <t>Montáž nástupiště</t>
  </si>
  <si>
    <t>Poznámka k položce:_x000D_
Montáž nástupištních prefabrikátů bez rozdílu typu_x000D_
Technická specifikace položky zahrnuje  náklady na dopravu, snesení, uložení nebo naložení na dopravní prostředek a uložení na úložišti, včetně montáže do předepsané plohy příslušného výrobku nebo materiálu. Položky zahrnuje zřízení podkladových vrstev pro osazení konstrukce</t>
  </si>
  <si>
    <t>R59141A000</t>
  </si>
  <si>
    <t>Montáž zábradlí</t>
  </si>
  <si>
    <t>Poznámka k položce:_x000D_
Osazení zábradlí do betonových prefabrikovaných prvků včetně povrchových úprav_x000D_
Technická specifikace položky zahrnuje  náklady na dopravu, snesení, uložení nebo naložení na dopravní prostředek a uložení na úložišti, včetně montáže do předepsané plohy příslušného výrobku nebo materiálu.</t>
  </si>
  <si>
    <t>5913075030</t>
  </si>
  <si>
    <t>Montáž betonové přejezdové konstrukce část vnější a vnitřní včetně závěrných zídek</t>
  </si>
  <si>
    <t>Montáž betonové přejezdové konstrukce část vnější a vnitřní včetně závěrných zídek. Poznámka: 1. V cenách jsou započteny náklady na montáž konstrukce. 2. V cenách nejsou obsaženy náklady na dodávku materiálu.</t>
  </si>
  <si>
    <t>2*2,64</t>
  </si>
  <si>
    <t>5913285035</t>
  </si>
  <si>
    <t>Montáž dílů komunikace ze zámkové dlažby uložení v podsypu</t>
  </si>
  <si>
    <t>Montáž dílů komunikace ze zámkové dlažby uložení v podsypu. Poznámka: 1. V cenách jsou započteny náklady na osazení dlažby nebo obrubníku. 2. V cenách nejsou obsaženy náklady na dodávku materiálu.</t>
  </si>
  <si>
    <t>Poznámka k položce:_x000D_
Montáž dlažby bez rozdílu typu_x000D_
Technická specifikace položky odpovídá příslušné cenové soustavě a zahrnuje veškeré činnosti spojené s daným typem stavebních prací stanovené projektovou dokumentací.</t>
  </si>
  <si>
    <t>5913285210</t>
  </si>
  <si>
    <t>Montáž dílů komunikace obrubníku uložení v betonu</t>
  </si>
  <si>
    <t>Montáž dílů komunikace obrubníku uložení v betonu. Poznámka: 1. V cenách jsou započteny náklady na osazení dlažby nebo obrubníku. 2. V cenách nejsou obsaženy náklady na dodávku materiálu.</t>
  </si>
  <si>
    <t>5913335030</t>
  </si>
  <si>
    <t>Nátěr vodorovného dopravního značení souvislá čára šíře do 150 mm</t>
  </si>
  <si>
    <t>Nátěr vodorovného dopravního značení souvislá čára šíře do 150 mm. Poznámka: 1. V cenách jsou započteny náklady na očištění povrchu, případně starého nátěru a nečistot a jeho obnovení barvou schváleného typu a odstínu včetně provedení popisu. 2. V cenách nejsou obsaženy náklady na dodávku materiálu.</t>
  </si>
  <si>
    <t>Poznámka k položce:_x000D_
Vizuální kontrast žlutý pruh š. 150 mm (RAL 1003/1023)_x000D_
Technická specifikace položky odpovídá příslušné cenové soustavě a zahrnuje veškeré činnosti spojené s daným typem stavebních prací stanovené projektovou dokumentací.</t>
  </si>
  <si>
    <t>5915015010</t>
  </si>
  <si>
    <t>Svahování zemního tělesa železničního spodku v náspu</t>
  </si>
  <si>
    <t>Svahování zemního tělesa železničního spodku v náspu. Poznámka: 1. V cenách jsou započteny náklady na svahování železničního tělesa a uložení výzisku na terén nebo naložení na dopravní prostředek.</t>
  </si>
  <si>
    <t>8,5+5,1+40,5</t>
  </si>
  <si>
    <t>Poznámka k položce:_x000D_
Výkop pro nástupiště_x000D_
Technická specifikace položky odpovídá příslušné cenové soustavě a zahrnuje veškeré činnosti spojené s daným typem stavebních prací stanovené projektovou dokumentací a specifikací položky.</t>
  </si>
  <si>
    <t>5915007020</t>
  </si>
  <si>
    <t>Zásyp jam nebo rýh sypaninou na železničním spodku se zhutněním</t>
  </si>
  <si>
    <t>Zásyp jam nebo rýh sypaninou na železničním spodku se zhutněním. Poznámka: 1. Ceny zásypu jam a rýh se zhutněním jsou určeny pro jakoukoliv míru zhutnění.</t>
  </si>
  <si>
    <t>Poznámka k položce:_x000D_
Zemní těleso nástupiště hutněno po vrstvách 98% PS, materiál z násypu po odtěžení _x000D_
Technická specifikace položky odpovídá příslušné cenové soustavě a zahrnuje veškeré činnosti spojené s daným typem stavebních prací stanovené projektovou dokumentací a specifikací položky.</t>
  </si>
  <si>
    <t>R591412500B</t>
  </si>
  <si>
    <t>Montáž staveništních prefabrikátů</t>
  </si>
  <si>
    <t>Poznámka k položce:_x000D_
Montáž staveništních prefabrikátů M3 a M4_x000D_
Technická specifikace položky zahrnuje  náklady na dopravu, snesení, uložení nebo naložení na dopravní prostředek a uložení na úložišti, včetně montáže do předepsané plohy příslušného výrobku nebo materiálu. Položky zahrnuje zřízení podkladových vrstev pro osazení konstrukce</t>
  </si>
  <si>
    <t>Likvidace odpadů</t>
  </si>
  <si>
    <t>R170504</t>
  </si>
  <si>
    <t>Poplatek kat.číslo 17 05 04 "výkopová zemina - odkop"</t>
  </si>
  <si>
    <t>T</t>
  </si>
  <si>
    <t>Poznámka k položce:_x000D_
zůstatek vytěženého materiálu nepoužitého do zásypu nástupiště_x000D_
Technická specifikace položky vychází z textace položky a zahrnuje veškeré poplatky za uložení přebytečného materiálu po demontáži nástupiště na skládku.</t>
  </si>
  <si>
    <t>2,2*(0,3*1*46)</t>
  </si>
  <si>
    <t>R170101</t>
  </si>
  <si>
    <t>Poplatek kat.číslo 17 01 01 "beton z demolic objektů"</t>
  </si>
  <si>
    <t>Poznámka k položce:_x000D_
demolice stávajícího přístřešku_x000D_
Technická specifikace položky vychází z textace položky a zahrnuje veškeré poplatky za uložení přebytečného materiálu po demontáži přístřešku na skládku.</t>
  </si>
  <si>
    <t>1,8*(0,3*0,3*2*46)</t>
  </si>
  <si>
    <t>1643321587</t>
  </si>
  <si>
    <t>Poznámka k položce:_x000D_
nový štěrk - Košťálov</t>
  </si>
  <si>
    <t>-1883492508</t>
  </si>
  <si>
    <t>Poznámka k položce:_x000D_
vykopaná zemina, beton z demolic</t>
  </si>
  <si>
    <t>625516208</t>
  </si>
  <si>
    <t>Poznámka k položce:_x000D_
2x dvoucestné rypadlo</t>
  </si>
  <si>
    <t>SO 02-24-01 - Dopravna Desná, orientační systém</t>
  </si>
  <si>
    <t>1 - Informační tabule</t>
  </si>
  <si>
    <t>2 - Ostatní prvky orientačního systému</t>
  </si>
  <si>
    <t>Informační tabule</t>
  </si>
  <si>
    <t>Poznámka k položce:_x000D_
Patka z prostého betonu pro osazení tabulí_x000D_
Dodávka/výroba staveništního prefabrikátu v předepsaných parametrech dle výkazu materiálu včetně povrchové úpravy a  veškerých prací spojených s dodávkou výrobku nebo daného typu materiálu</t>
  </si>
  <si>
    <t>5962110000</t>
  </si>
  <si>
    <t>Značení zastávek tabule s názvem</t>
  </si>
  <si>
    <t>Poznámka k položce:_x000D_
dodávka materiálu_x000D_
Technická specifikace vychází z cenové soustavy "Sborník pro údržbu a opravy železniční infrastruktury"</t>
  </si>
  <si>
    <t>5962107000</t>
  </si>
  <si>
    <t>Piktogramy zákaz vstupu</t>
  </si>
  <si>
    <t>R5962107000</t>
  </si>
  <si>
    <t>Piktogramy zákaz kouření</t>
  </si>
  <si>
    <t>Poznámka k položce:_x000D_
dodávka materiálu_x000D_
Technická specifikace položky odpovídá cenové Sborníku opravných prací položky 5962107000 se zohledněním specifikace v popisu položky a zahrnuje veškeré práce spojené s dodávkou výrobku nebo daného typu materiálu  a zahrnuje také dodávku souvisejících drobných konstrukčních prvků pro osazení a montáž.</t>
  </si>
  <si>
    <t>R5962110000</t>
  </si>
  <si>
    <t>Návěstidla a traťové značky Značení zastávek ostatní tabule</t>
  </si>
  <si>
    <t>Poznámka k položce:_x000D_
dodávka materiálu pro tabule T2, T3,T4 a T5_x000D_
Technická specifikace položky odpovídá cenové Sborníku opravných prací položky 5962110000 se zohledněním specifikace v popisu položky a zahrnuje veškeré práce spojené s dodávkou výrobku nebo daného typu materiálu  a zahrnuje také dodávku souvisejících drobných konstrukčních prvků pro osazení a montáž.</t>
  </si>
  <si>
    <t>R5962110000.1</t>
  </si>
  <si>
    <t>Návěstidla a traťové značky návesť Pozor vlak</t>
  </si>
  <si>
    <t>Poznámka k položce:_x000D_
výstražné tabule u přechodu pro pěší _x000D_
Technická specifikace položky odpovídá cenové Sborníku opravných prací položky 5962110000 se zohledněním specifikace v popisu položky a zahrnuje veškeré práce spojené s dodávkou výrobku nebo daného typu materiálu  a zahrnuje také dodávku souvisejících drobných konstrukčních prvků pro osazení a montáž. Tabule s nápisem a vyobrazením na výstražné tabuli u přechodu kolejí provedeny černou barvou na žlutém pozadí, znakovou sadou v souladu s ČSN 73 4959 a symbolem dopravní značky provedené v barvě červené s černou siluetou lokomotivy na bílém pozadí.</t>
  </si>
  <si>
    <t>Poznámka k položce:_x000D_
dodávka materiálu - název zastávky_x000D_
Technická specifikace vychází z cenové soustavy "Sborník pro údržbu a opravy železniční infrastruktury"</t>
  </si>
  <si>
    <t>Poznámka k položce:_x000D_
dodávka materiálu - název zastávky a konec nástupiště_x000D_
Technická specifikace vychází z cenové soustavy "Sborník pro údržbu a opravy železniční infrastruktury"</t>
  </si>
  <si>
    <t>Poznámka k položce:_x000D_
Technická specifikace vychází z cenové soustavy "Sborník pro údržbu a opravy železniční infrastruktury"</t>
  </si>
  <si>
    <t>5912045020</t>
  </si>
  <si>
    <t>Montáž návěstidla včetně sloupku a patky označníku</t>
  </si>
  <si>
    <t>Montáž návěstidla včetně sloupku a patky označníku. Poznámka: 1. V cenách jsou započteny náklady na zemní práce, montáž patky, sloupku a návěstidla, úpravu a rozprostření zeminy na terén. 2. V cenách nejsou obsaženy náklady na dodávku materiálu.</t>
  </si>
  <si>
    <t>Poznámka k položce:_x000D_
náklady montáž  sloupků a patek orientačního systému bez nákladů na dodávku materiálu_x000D_
Technická specifikace vychází z cenové soustavy "Sborník pro údržbu a opravy železniční infrastruktury"</t>
  </si>
  <si>
    <t>Ostatní prvky orientačního systému</t>
  </si>
  <si>
    <t>7596330040</t>
  </si>
  <si>
    <t>Větve rozhlasového zařízení Nosič reproduktoru pozink. (HM0316849990110)</t>
  </si>
  <si>
    <t>7596330015</t>
  </si>
  <si>
    <t>Větve rozhlasového zařízení Oddělovací transformátor 600:600, 4kV, B-TR-51</t>
  </si>
  <si>
    <t>7596330300R</t>
  </si>
  <si>
    <t>Větve rozhlasového zařízení Standardní 100V reproduktory 2-pásmové výkonné tlakové reproduktory 62W @ 100V, woofer 6.5", tweeter 1"</t>
  </si>
  <si>
    <t>7596550010</t>
  </si>
  <si>
    <t>Majáčky a akustické úpravy pro nevidomé Orientační hlasový majáček pro nevidomé a slabozraké - 2 hlasové fráze, audio záznam MP3 na kartě SD/MMC přeprogramovatelný, digitální, exteriérový</t>
  </si>
  <si>
    <t>7596550020</t>
  </si>
  <si>
    <t>Majáčky a akustické úpravy pro nevidomé Dálkový ovladač majáčků pro nevidomé a slabozraké, bezdrátový, dosah 100 m, 6 programovatelných tlačítek, dvoufrekvenční ( f=86,790 MHz pro ČR)</t>
  </si>
  <si>
    <t>7596550030</t>
  </si>
  <si>
    <t>Majáčky a akustické úpravy pro nevidomé Blok příjímače pro dálkovou aktivaci signalizace pro nevidomé</t>
  </si>
  <si>
    <t>7492501700</t>
  </si>
  <si>
    <t>Kabely, vodiče, šňůry Cu - nn Kabel silový 2 a 3-žílový Cu, plastová izolace CYKY 2O2,5 (2Dx2,5)</t>
  </si>
  <si>
    <t>7590520614</t>
  </si>
  <si>
    <t>Venkovní vedení kabelová - metalické sítě Plněné 4x0,8 TCEPKPFLEY 5 x 4 x 0,8</t>
  </si>
  <si>
    <t>7593500875</t>
  </si>
  <si>
    <t>Trasy kabelového vedení Ohebná dvouplášťová korugovaná chránička 50/39smotek - černá UV stabilní</t>
  </si>
  <si>
    <t>7593500955</t>
  </si>
  <si>
    <t>Trasy kabelového vedení Ohebná dvouplášťová korugovaná chránička 110/92 smotek - černá UV stabilní</t>
  </si>
  <si>
    <t>7492756040</t>
  </si>
  <si>
    <t>Pomocné práce pro montáž kabelů zatažení kabelů do chráničky do 4 kg/m</t>
  </si>
  <si>
    <t>7493155010</t>
  </si>
  <si>
    <t>Montáž elektrovýzbroje stožárů do 4 okruhů</t>
  </si>
  <si>
    <t>Montáž elektrovýzbroje stožárů do 4 okruhů - včetně kabelového propojení se svítidlem, instalace rozvodnice do stožáru</t>
  </si>
  <si>
    <t>7491151020</t>
  </si>
  <si>
    <t>Montáž trubek ohebných elektroinstalačních vlnitých pancéřových hadic z PVC uložených volně, pod nebo na omítku, na rošt, na stožár apod. průměru do 63 mm</t>
  </si>
  <si>
    <t>Montáž trubek ohebných elektroinstalačních vlnitých pancéřových hadic z PVC uložených volně, pod nebo na omítku, na rošt, na stožár apod. průměru do 63 mm - včetně naznačení trasy, rozměření, řezání trubek, kladení, osazení, zajištění a upevnění</t>
  </si>
  <si>
    <t>7593501800R</t>
  </si>
  <si>
    <t>Ball Marker 1401-XR, oranžový telekomunikace</t>
  </si>
  <si>
    <t>R7498454010</t>
  </si>
  <si>
    <t>Zkoušky vodičů a kabelů nn silových do 1 kV průřezu žíly do 300 mm2</t>
  </si>
  <si>
    <t>R7498151020</t>
  </si>
  <si>
    <t>Provedení technické prohlídky a zkoušky na silnoproudém zařízení, zařízení TV, zařízení NS, transformoven, EPZ pro opravné práce pro objem investičních nákladů přes 500 000 do 1 000 000 Kč</t>
  </si>
  <si>
    <t>R7498151025</t>
  </si>
  <si>
    <t>Provedení technické prohlídky a zkoušky na silnoproudém zařízení, zařízení TV, zařízení NS, transformoven, EPZ příplatek za každých dalších i započatých 500 000 Kč přes 1 000 000 Kč</t>
  </si>
  <si>
    <t>R7498351010</t>
  </si>
  <si>
    <t>Vydání průkazu způsobilosti pro funkční celek, provizorní stav</t>
  </si>
  <si>
    <t>SO 02-34-01 - Dopravna Desná, EOV</t>
  </si>
  <si>
    <t>7493300310</t>
  </si>
  <si>
    <t>Elektrický ohřev výhybek (EOV) Topná souprava pro výhybku se žlabovým pražcem J491:9-300aJ491:11-300</t>
  </si>
  <si>
    <t>sada</t>
  </si>
  <si>
    <t>Poznámka k položce:_x000D_
J491:9-300aJ491:11-300_x000D_
Technická specifikace položky odpovídá příslušné cenové soustavě.</t>
  </si>
  <si>
    <t>7493300760</t>
  </si>
  <si>
    <t>Elektrický ohřev výhybek (EOV) Příslušenství Klec ochranná</t>
  </si>
  <si>
    <t>Poznámka k položce:_x000D_
Klec ochranná_x000D_
Technická specifikace položky odpovídá příslušné cenové soustavě.</t>
  </si>
  <si>
    <t>7493300770</t>
  </si>
  <si>
    <t>Elektrický ohřev výhybek (EOV) Příslušenství Čidlo teploty kolejové</t>
  </si>
  <si>
    <t>Poznámka k položce:_x000D_
Čidlo teploty kolejové_x000D_
Technická specifikace položky odpovídá příslušné cenové soustavě.</t>
  </si>
  <si>
    <t>7493300780</t>
  </si>
  <si>
    <t>Elektrický ohřev výhybek (EOV) Příslušenství Srážkové čidlo včetně držáku</t>
  </si>
  <si>
    <t>Poznámka k položce:_x000D_
Srážkové čidlo včetně držáku_x000D_
Technická specifikace položky odpovídá příslušné cenové soustavě.</t>
  </si>
  <si>
    <t>7493300790</t>
  </si>
  <si>
    <t>Elektrický ohřev výhybek (EOV) Příslušenství Závějové čidlo</t>
  </si>
  <si>
    <t>Poznámka k položce:_x000D_
Závějové čidlo_x000D_
Technická specifikace položky odpovídá příslušné cenové soustavě.</t>
  </si>
  <si>
    <t>7493300800</t>
  </si>
  <si>
    <t>Elektrický ohřev výhybek (EOV) Příslušenství Čidlo teploty venkovní</t>
  </si>
  <si>
    <t>Poznámka k položce:_x000D_
Čidlo teploty venkovní_x000D_
Technická specifikace položky odpovídá příslušné cenové soustavě.</t>
  </si>
  <si>
    <t>7493300880</t>
  </si>
  <si>
    <t>Elektrický ohřev výhybek (EOV) Příslušenství Svorkovnicová skříňka MX EOV</t>
  </si>
  <si>
    <t>Poznámka k položce:_x000D_
Svorkovnicová skříňka MX EOV_x000D_
Technická specifikace položky odpovídá příslušné cenové soustavě.</t>
  </si>
  <si>
    <t>7493300890</t>
  </si>
  <si>
    <t>Elektrický ohřev výhybek (EOV) Příslušenství Sada pro ohřev táhel - žlabový pražec</t>
  </si>
  <si>
    <t>Poznámka k položce:_x000D_
Sada pro ohřev táhel - žlabový pražec_x000D_
Technická specifikace položky odpovídá příslušné cenové soustavě.</t>
  </si>
  <si>
    <t>7493102630</t>
  </si>
  <si>
    <t>Venkovní osvětlení Řídící systém silnoproudu PLC FBs včetně SW</t>
  </si>
  <si>
    <t>Poznámka k položce:_x000D_
PLC FBs včetně SW_x000D_
Technická specifikace položky odpovídá příslušné cenové soustavě.</t>
  </si>
  <si>
    <t>7493301010</t>
  </si>
  <si>
    <t>Elektrický ohřev výhybek (EOV) SW do PLC</t>
  </si>
  <si>
    <t>Poznámka k položce:_x000D_
do PLC_x000D_
Technická specifikace položky odpovídá příslušné cenové soustavě.</t>
  </si>
  <si>
    <t>7493301020</t>
  </si>
  <si>
    <t>Elektrický ohřev výhybek (EOV) SW Parametrizace PLC</t>
  </si>
  <si>
    <t>Poznámka k položce:_x000D_
Parametrizace PLC_x000D_
Technická specifikace položky odpovídá příslušné cenové soustavě.</t>
  </si>
  <si>
    <t>7493301030</t>
  </si>
  <si>
    <t>Elektrický ohřev výhybek (EOV) SW Parametrizace komunikace</t>
  </si>
  <si>
    <t>Poznámka k položce:_x000D_
Parametrizace komunikace_x000D_
Technická specifikace položky odpovídá příslušné cenové soustavě.</t>
  </si>
  <si>
    <t>7493301040</t>
  </si>
  <si>
    <t>Elektrický ohřev výhybek (EOV) SW Licence Reliance</t>
  </si>
  <si>
    <t>Poznámka k položce:_x000D_
Licence Realizace_x000D_
Technická specifikace položky odpovídá příslušné cenové soustavě.</t>
  </si>
  <si>
    <t>7493301050</t>
  </si>
  <si>
    <t>Elektrický ohřev výhybek (EOV) SW Projekt vizualizace</t>
  </si>
  <si>
    <t>Poznámka k položce:_x000D_
Projekt vizualizace_x000D_
Technická specifikace položky odpovídá příslušné cenové soustavě.</t>
  </si>
  <si>
    <t>7493301060</t>
  </si>
  <si>
    <t>Elektrický ohřev výhybek (EOV) SW Parametrizace rozváděče</t>
  </si>
  <si>
    <t>Poznámka k položce:_x000D_
Parametrizace rozváděče_x000D_
Technická specifikace položky odpovídá příslušné cenové soustavě.</t>
  </si>
  <si>
    <t>7493301070</t>
  </si>
  <si>
    <t>Elektrický ohřev výhybek (EOV) SW Parametrizace okruhu OV (na okruh OV), dle počtu okruhů osvětlení</t>
  </si>
  <si>
    <t>Poznámka k položce:_x000D_
Parametrizace okruhu OV (na okruh OV), dle počtu okruhů osvětlení_x000D_
Technická specifikace položky odpovídá příslušné cenové soustavě.</t>
  </si>
  <si>
    <t>7493301080</t>
  </si>
  <si>
    <t>Elektrický ohřev výhybek (EOV) SW Parametrizace okruhu EOV (na výhybku), dle počtu výhybek</t>
  </si>
  <si>
    <t>Poznámka k položce:_x000D_
Parametrizace okruhu EOV (na výhybku), dle počtu výhybek_x000D_
Technická specifikace položky odpovídá příslušné cenové soustavě.</t>
  </si>
  <si>
    <t>7491600200</t>
  </si>
  <si>
    <t>Uzemnění Vnější Pásek pozink. FeZn 30x4</t>
  </si>
  <si>
    <t>Poznámka k položce:_x000D_
Pásek pozink. FeZn 30x4_x000D_
Technická specifikace položky odpovídá příslušné cenové soustavě.</t>
  </si>
  <si>
    <t>7491600260</t>
  </si>
  <si>
    <t>Uzemnění Vnější Tyč ZT 1,5t T-profil zemnící</t>
  </si>
  <si>
    <t>Poznámka k položce:_x000D_
Tyč ZT 1,5t T-profil zemnící_x000D_
Technická specifikace položky odpovídá příslušné cenové soustavě.</t>
  </si>
  <si>
    <t>Poznámka k položce:_x000D_
CYKY-O  4 x10 (4Dx10)_x000D_
Technická specifikace položky odpovídá příslušné cenové soustavě.</t>
  </si>
  <si>
    <t>7492501715</t>
  </si>
  <si>
    <t>Kabely, vodiče, šňůry Cu - nn Kabel silový 2 a 3-žílový Cu, plastová izolace CYKY 2O6 (2Dx6), NYM-O 2x6</t>
  </si>
  <si>
    <t>Poznámka k položce:_x000D_
CYKY-0 2x6_x000D_
Technická specifikace položky odpovídá příslušné cenové soustavě.</t>
  </si>
  <si>
    <t>Poznámka k položce:_x000D_
TCEKPFLE 3P x 1_x000D_
Technická specifikace položky odpovídá příslušné cenové soustavě.</t>
  </si>
  <si>
    <t>7492501560</t>
  </si>
  <si>
    <t>Kabely, vodiče, šňůry Cu - nn Kabel silový Cu pro pohyblivé přívody, izolace pryžová H05RR-F 4G4 (4Bx4 CGSG)</t>
  </si>
  <si>
    <t>Poznámka k položce:_x000D_
H05RR-F 4G4 (4Bx4 CGSG)_x000D_
Technická specifikace položky odpovídá příslušné cenové soustavě.</t>
  </si>
  <si>
    <t>7491100130</t>
  </si>
  <si>
    <t>Trubková vedení Ohebné elektroinstalační trubky KOPOFLEX 110 rudá</t>
  </si>
  <si>
    <t>Poznámka k položce:_x000D_
KOPOFLEX 110 rudá_x000D_
Technická specifikace položky odpovídá příslušné cenové soustavě.</t>
  </si>
  <si>
    <t>7593501810R</t>
  </si>
  <si>
    <t>Lokátory a markery</t>
  </si>
  <si>
    <t>Poznámka k položce:_x000D_
Ball Marker 1402-XR, červený energetika_x000D_
Technická specifikace položky odpovídá příslušné cenové soustavě.</t>
  </si>
  <si>
    <t>7491100240</t>
  </si>
  <si>
    <t>Trubková vedení Ohebné elektroinstalační trubky KOPOFLEX 50 černá UV stabilní</t>
  </si>
  <si>
    <t>Poznámka k položce:_x000D_
KOPOFLEX  50 černá UV stabilní_x000D_
Technická specifikace položky odpovídá příslušné cenové soustavě.</t>
  </si>
  <si>
    <t>7493351022</t>
  </si>
  <si>
    <t>Montáž elektrického ohřevu výhybek (EOV) kompletní topné soupravy na jednoduchou výhybku soustavy S49, R65 a UIC60 s poloměrem odbočení 300 m</t>
  </si>
  <si>
    <t>-355786872</t>
  </si>
  <si>
    <t>Montáž elektrického ohřevu výhybek (EOV) kompletní topné soupravy na jednoduchou výhybku soustavy S49, R65 a UIC60 s poloměrem odbočení 300 m - včetně kompletního vybavení topných tyčí, příchytek hlavic topných tyčí, pérových příchytek vlastních topných tyčí, připojovacích šňůr, chrániček pro tyto šňůry, připojovacích rozvodných skříněk vč. nosných konstrukcí těchto skříněk, dále topnice pro ohřev táhel všech přestavníků vč. sálavých desek a veškerého drobného spojovacího a upevňovacího materiálu</t>
  </si>
  <si>
    <t>7493351085</t>
  </si>
  <si>
    <t>Montáž elektrického ohřevu výhybek (EOV) kompletní topné soupravy nastavení a zaklimatizování vyhýbky po montáži EOV</t>
  </si>
  <si>
    <t>1683324216</t>
  </si>
  <si>
    <t>Montáž elektrického ohřevu výhybek (EOV) kompletní topné soupravy nastavení a zaklimatizování vyhýbky po montáži EOV - včetně kompletního vybavení topných tyčí, příchytek hlavic topných tyčí, pérových příchytek vlastních topných tyčí, připojovacích šňůr, chrániček pro tyto šňůry, připojovacích rozvodných skříněk vč. nosných konstrukcí těchto skříněk, dále topnice pro ohřev táhel všech přestavníků vč. sálavých desek a veškerého drobného spojovacího a upevňovacího materiálu, nastavení a seřízení výhybky po montáži topných tyčí na výhybku</t>
  </si>
  <si>
    <t>7493351105</t>
  </si>
  <si>
    <t>Montáž elektrického ohřevu výhybek (EOV) topné tyče topné desky v prostoru závěru výhybky</t>
  </si>
  <si>
    <t>-1485575922</t>
  </si>
  <si>
    <t>7493351110</t>
  </si>
  <si>
    <t>Montáž elektrického ohřevu výhybek (EOV) topné tyče teplotního čidla</t>
  </si>
  <si>
    <t>2014855340</t>
  </si>
  <si>
    <t>7493351115</t>
  </si>
  <si>
    <t>Montáž elektrického ohřevu výhybek (EOV) topné tyče srážkového čidla včetně držáku</t>
  </si>
  <si>
    <t>-62538639</t>
  </si>
  <si>
    <t>7493351120</t>
  </si>
  <si>
    <t>Montáž elektrického ohřevu výhybek (EOV) topné tyče ochranné klece</t>
  </si>
  <si>
    <t>153800831</t>
  </si>
  <si>
    <t>7493351135</t>
  </si>
  <si>
    <t>Montáž elektrického ohřevu výhybek (EOV) topné tyče svorkovnicové skříňky EOV u výhybky</t>
  </si>
  <si>
    <t>2108444912</t>
  </si>
  <si>
    <t>-1048440273</t>
  </si>
  <si>
    <t>7493352030</t>
  </si>
  <si>
    <t>Montáž rozvaděče pro elektrický ohřev výhybky ovladače pro EOV a osvětlení</t>
  </si>
  <si>
    <t>-1909121463</t>
  </si>
  <si>
    <t>Montáž rozvaděče pro elektrický ohřev výhybky ovladače pro EOV a osvětlení - včetně instalace ovladače do vnitřního prostoru včetně napojení na podružné rozvaděče a nadřazený systém včetně připojovacích poplatků</t>
  </si>
  <si>
    <t>174111101</t>
  </si>
  <si>
    <t>Zásyp jam, šachet rýh nebo kolem objektů sypaninou se zhutněním ručně</t>
  </si>
  <si>
    <t>-277710455</t>
  </si>
  <si>
    <t>Zásyp sypaninou z jakékoliv horniny ručně s uložením výkopku ve vrstvách se zhutněním jam, šachet, rýh nebo kolem objektů v těchto vykopávkách</t>
  </si>
  <si>
    <t>https://podminky.urs.cz/item/CS_URS_2023_01/174111101</t>
  </si>
  <si>
    <t>Poznámka k položce:_x000D_
do 4 kg/m_x000D_
Technická specifikace položky odpovídá příslušné cenové soustavě.</t>
  </si>
  <si>
    <t>7491652010</t>
  </si>
  <si>
    <t>Montáž vnějšího uzemnění uzemňovacích vodičů v zemi z pozinkované oceli (FeZn) do 120 mm2</t>
  </si>
  <si>
    <t>Montáž vnějšího uzemnění uzemňovacích vodičů v zemi z pozinkované oceli (FeZn) do 120 mm2 - uzemňovacího vedení v zemní kynetě, případně v chráničce odvinutí vodiče ze svitku a oddělení příslušné délky, tvarování pásku, spojování. Neobsahuje výkop a zához kabelové kynety a chráničku</t>
  </si>
  <si>
    <t>7491652040</t>
  </si>
  <si>
    <t>Montáž vnějšího uzemnění zemnící tyče z pozinkované oceli (FeZn), délky do 2 m</t>
  </si>
  <si>
    <t>Montáž vnějšího uzemnění zemnící tyče z pozinkované oceli (FeZn), délky do 2 m - zemnící tyče (horní konec tyče min. 80 cm pod povrchem) včetně připojení tyče k pásku</t>
  </si>
  <si>
    <t>Poznámka k položce:_x000D_
do 2 m_x000D_
Technická specifikace položky odpovídá příslušné cenové soustavě.</t>
  </si>
  <si>
    <t>7499251010R</t>
  </si>
  <si>
    <t>Montáž bezpečnostní tabulky</t>
  </si>
  <si>
    <t>Poznámka k položce:_x000D_
výstražné nebo označovací_x000D_
Technická specifikace položky odpovídá příslušné cenové soustavě.</t>
  </si>
  <si>
    <t>R5915005040</t>
  </si>
  <si>
    <t>Hloubení rýh nebo jam ručně; na železničním spodku; třídy těžitelnosti II</t>
  </si>
  <si>
    <t>Poznámka k položce:_x000D_
skupiny 4, vč. přidružených zemních prací_x000D_
Technická specifikace položky odpovídá příslušné cenové soustavě.</t>
  </si>
  <si>
    <t>7491151020R</t>
  </si>
  <si>
    <t>Montáž trubek ohebných elektroinstalačních; vlnitých pancéřových hadic z PVC; uložených volně, pod nebo na omítku, na rošt, na stožár apod.</t>
  </si>
  <si>
    <t>Poznámka k položce:_x000D_
průměru do 63 mm_x000D_
Technická specifikace položky odpovídá příslušné cenové soustavě.</t>
  </si>
  <si>
    <t>7498454010R</t>
  </si>
  <si>
    <t>Zkoušky vodičů a kabelů nn; silových do 1 kV</t>
  </si>
  <si>
    <t>Poznámka k položce:_x000D_
průřezu žíly do 300 mm2_x000D_
Technická specifikace položky odpovídá příslušné cenové soustavě.</t>
  </si>
  <si>
    <t>7498150520R</t>
  </si>
  <si>
    <t>Vyhotovení výchozí revizní zprávy; pro opravné práce pro objem investičních nákladů</t>
  </si>
  <si>
    <t>Poznámka k položce:_x000D_
přes 500 000 do 1 000 000 Kč_x000D_
Technická specifikace položky odpovídá příslušné cenové soustavě.</t>
  </si>
  <si>
    <t>7498150525R</t>
  </si>
  <si>
    <t>Vyhotovení výchozí revizní zprávy; příplatek za každých dalších i započatých</t>
  </si>
  <si>
    <t>Poznámka k položce:_x000D_
500 000 Kč přes 1 000 000 Kč_x000D_
Technická specifikace položky odpovídá příslušné cenové soustavě.</t>
  </si>
  <si>
    <t>SO 02-36-01 - Dopravna Desná, přípojka NN - ČEZ</t>
  </si>
  <si>
    <t>R7493600830</t>
  </si>
  <si>
    <t>Skříně elektroměrové pro přímé měření</t>
  </si>
  <si>
    <t>Poznámka k položce:_x000D_
Rozváděč pro jednosazbový třífázový elektroměr do 80A kompaktní pilíř včetně základu a montáže a protokolu UTZ_x000D_
Technická specifikace položky odpovídá příslušné cenové soustavě.</t>
  </si>
  <si>
    <t>7492501880</t>
  </si>
  <si>
    <t>Kabely, vodiče, šňůry Cu - nn Kabel silový 4 a 5-žílový Cu, plastová izolace CYKY 4J16 (4Bx16)</t>
  </si>
  <si>
    <t>Poznámka k položce:_x000D_
CYKY 4J16 (4Bx16)_x000D_
Technická specifikace položky odpovídá příslušné cenové soustavě.</t>
  </si>
  <si>
    <t>7494003398</t>
  </si>
  <si>
    <t>Modulární přístroje Jističe do 80 A; 10 kA 3-pólové In 63 A, Ue AC 230/400 V / DC 216 V, charakteristika B, 3pól, Icn 10 kA</t>
  </si>
  <si>
    <t>Poznámka k položce:_x000D_
In 63 A, Ue AC 230/400 V / DC 216 V, charakteristika B, 3pól, Icn 10 kA_x000D_
Technická specifikace položky odpovídá příslušné cenové soustavě.</t>
  </si>
  <si>
    <t>7491600240</t>
  </si>
  <si>
    <t>Uzemnění Vnější Tyč ZT 1,0t Tprofil zemnící</t>
  </si>
  <si>
    <t>Poznámka k položce:_x000D_
Tyč ZT 1,0t Tprofil zemnící_x000D_
Technická specifikace položky odpovídá příslušné cenové soustavě.</t>
  </si>
  <si>
    <t>7494351034</t>
  </si>
  <si>
    <t>Montáž jističů (do 10 kA) třípólových přes 63 do 125 A</t>
  </si>
  <si>
    <t>Poznámka k položce:_x000D_
přes 63 do 125 A_x000D_
Technická specifikace položky odpovídá příslušné cenové soustavě.</t>
  </si>
  <si>
    <t>7493655015</t>
  </si>
  <si>
    <t>Montáž skříní elektroměrových venkovních pro přímé měření do 80 A pro připojení kabelů do 16 mm2 jednosazbové, včetně jističe do 80 A kompaktní pilíř</t>
  </si>
  <si>
    <t>Montáž skříní elektroměrových venkovních pro přímé měření do 80 A pro připojení kabelů do 16 mm2 jednosazbové, včetně jističe do 80 A kompaktní pilíř - včetně elektrovýzbroje, neobsahuje cenu za zemní práce</t>
  </si>
  <si>
    <t>Poznámka k položce:_x000D_
kompaktní pilíř_x000D_
Technická specifikace položky odpovídá příslušné cenové soustavě.</t>
  </si>
  <si>
    <t>R7499251010</t>
  </si>
  <si>
    <t>Poznámka k položce:_x000D_
skupiny 4_x000D_
Technická specifikace položky odpovídá příslušné cenové soustavě.</t>
  </si>
  <si>
    <t>7497150510</t>
  </si>
  <si>
    <t>Zhotovení základu trakčního vedení včetně geodet. bodu, vytyčení a sondy, výkop zemina tř. 2 až 4 hloubeného</t>
  </si>
  <si>
    <t>Zhotovení základu trakčního vedení včetně geodet. bodu, vytyčení a sondy, výkop zemina tř. 2 až 4 hloubeného - obsahuje výkop v zemině třídy 2-4, zřízení a odstranění pažení a bednění, betonáž, montáž svorníkového koše, montáž základní technologické výztuže, montáž kovaných svorníků nebo provedení dutiny pro upevnění stožáru trakčního vedení</t>
  </si>
  <si>
    <t>Poznámka k položce:_x000D_
hloubeného_x000D_
Technická specifikace položky odpovídá příslušné cenové soustavě.</t>
  </si>
  <si>
    <t>R7498150520</t>
  </si>
  <si>
    <t>SO 02-36-02 - Dopravna Desná, osvětlení</t>
  </si>
  <si>
    <t>7493100030</t>
  </si>
  <si>
    <t>Venkovní osvětlení Osvětlovací stožáry sklopné pro přídavnou montáž rozhlasového zařízení výšky do 6m, žárově zinkovaný, vč. výstroje</t>
  </si>
  <si>
    <t>Poznámka k položce:_x000D_
pro přídavnou montáž rozhlasového zařízení výšky do 6m, žárově zinkovaný, vč. výstroje_x000D_
Technická specifikace položky odpovídá příslušné cenové soustavě.</t>
  </si>
  <si>
    <t>7493100010</t>
  </si>
  <si>
    <t>Venkovní osvětlení Osvětlovací stožáry sklopné výšky do 6 m, žárově zinkovaný, vč. výstroje, stožár nesmí mít dvířka (z důvodu neoprávněného vstupu)</t>
  </si>
  <si>
    <t>Poznámka k položce:_x000D_
výšky do 6 m, žárově zinkovaný, vč. výstroje, stožár nesmí mít dvířka (z důvodu neoprávněného vstupu), přístup ke svorkovnici bude možný až po sklopení stožáru, kdy se dolní část plně otevře a umožní snadný přístup ke svorkovnicím._x000D_
Technická specifikace položky odpovídá příslušné cenové soustavě.</t>
  </si>
  <si>
    <t>7493100650</t>
  </si>
  <si>
    <t>Venkovní osvětlení Svítidla pro železnici LED svítidlo o příkonu 26 - 35 W určené pro osvětlení venkovních prostor veřejnosti přístupných (nástupiště, přechody kolejiště) na ŽDC, difuzor z plochého tvrzeného skla IK 6 a vyšší</t>
  </si>
  <si>
    <t>Poznámka k položce:_x000D_
LED svítidlo o příkonu 26 - 35 W určené pro osvětlení venkovních prostor veřejnosti přístupných (nástupiště, přechody kolejiště) na ŽDC. Svítidlo opatřeno difuzorem z plochého tvrzeného skla s minimální pevností IK 6 a vyšší; teplotní ochrana svítidla (LED modulu i předřadníku); chlazení zajištěno pasivními chladiči;  tělo (horní, dolní kryt, příruba….) svítidlo vyrobené z tepelně vodivého materiálu z důvodu pasivního chlazení, el. předřadník musí zajišťovat konstantní světelný tok po celou dobu životnosti modulu LED. Svítidlo určeno pro osvětlení otevřených nástupišť._x000D_
Technická specifikace položky odpovídá příslušné cenové soustavě.</t>
  </si>
  <si>
    <t>Poznámka k položce:_x000D_
Stožárová rozvodnice s jedním až dvěma jistícími prvky_x000D_
Technická specifikace položky odpovídá příslušné cenové soustavě.</t>
  </si>
  <si>
    <t>7493102330</t>
  </si>
  <si>
    <t>Venkovní osvětlení Rozvaděče pro napájení veřejného osvětlení Rozšíření RVO o regulátor osvětlení s řídící jednotkou; Imax - 100A bez kompenzace. Regulátor musí být mikroprocesorově řízen a jednotka musí umožňovat několik režimů regulace.</t>
  </si>
  <si>
    <t>Poznámka k položce:_x000D_
Rozšíření RVO o regulátor osvětlení s řídící jednotkou; Imax - 100A bez kompenzace. Regulátor musí být mikroprocesorově řízen a jednotka musí umožňovat několik režimů regulace. Jednotka musí dále hlídat nastavené regulační napětí, provozní a špičkové proudy. Dále musí obsahovat elektroměrový rozvaděč s přenosem stavových veličin tj. pouze dálková diagnostika + s možností stahovat veličiny z regulátoru. Regulátor musí být příkonově omezen._x000D_
Technická specifikace položky odpovídá příslušné cenové soustavě.</t>
  </si>
  <si>
    <t>7493102660</t>
  </si>
  <si>
    <t>Venkovní osvětlení Řídící systém silnoproudu Modul DOOS 3 (řídícím jednotka pro 3 okruhy osvětlení)</t>
  </si>
  <si>
    <t>Poznámka k položce:_x000D_
Modul DOOS 3 (řídícím jednotka pro 3 okruhy osvětlení)_x000D_
Technická specifikace položky odpovídá příslušné cenové soustavě.</t>
  </si>
  <si>
    <t>7492501580</t>
  </si>
  <si>
    <t>Kabely, vodiče, šňůry Cu - nn Kabel silový Cu pro pohyblivé přívody, izolace pryžová H05RR-F 5G1,5 (5Cx1,5 CGSG)</t>
  </si>
  <si>
    <t>Poznámka k položce:_x000D_
H05RR-F 5G1,5 (5Cx1,5 CGSG)_x000D_
Technická specifikace položky odpovídá příslušné cenové soustavě.</t>
  </si>
  <si>
    <t>7492501950</t>
  </si>
  <si>
    <t>Kabely, vodiče, šňůry Cu - nn Kabel silový 4 a 5-žílový Cu, plastová izolace CYKY 4O4 (4Dx4)</t>
  </si>
  <si>
    <t>Poznámka k položce:_x000D_
CYKY-O 4x4 (4Dx6)_x000D_
Technická specifikace položky odpovídá příslušné cenové soustavě.</t>
  </si>
  <si>
    <t>Poznámka k položce:_x000D_
110/92 smotek - černá UV stabilní_x000D_
Technická specifikace položky odpovídá příslušné cenové soustavě.</t>
  </si>
  <si>
    <t>7499254010</t>
  </si>
  <si>
    <t>Měření intenzity osvětlení venkovních železničních prostranství</t>
  </si>
  <si>
    <t>-942015150</t>
  </si>
  <si>
    <t>Měření intenzity osvětlení venkovních železničních prostranství - měření intenzity umělého osvětlení v rozsahu tohoto SO dle ČSN EN 12464-1/2 včetně vyhotovení protokolu. Měrná jednotka je kus - tj. měření v místě rozpětí svítidel</t>
  </si>
  <si>
    <t>1967015539</t>
  </si>
  <si>
    <t>25794904</t>
  </si>
  <si>
    <t>7493151010</t>
  </si>
  <si>
    <t>Montáž osvětlovacích stožárů včetně výstroje sklopných výšky do 12 m</t>
  </si>
  <si>
    <t>1059291828</t>
  </si>
  <si>
    <t>Montáž osvětlovacích stožárů včetně výstroje sklopných výšky do 12 m - včetně připojovací svorkovnice pro 2x svítidla, kabelového vedení ke svítidlům a veškerého příslušenství. Neobsahuje základovou konstrukci a montáž svítidla</t>
  </si>
  <si>
    <t>7493152520</t>
  </si>
  <si>
    <t>Montáž svítidla pro železnici na pevný stožár výšky do 6 m</t>
  </si>
  <si>
    <t>-163315277</t>
  </si>
  <si>
    <t>Montáž svítidla pro železnici na pevný stožár výšky do 6 m - kompletace a montáž včetně "superlife" světelného zdroje, elektronického předřadníku a připojení kabelu</t>
  </si>
  <si>
    <t>-698354820</t>
  </si>
  <si>
    <t>7493156012</t>
  </si>
  <si>
    <t>Montáž rozvaděče pro napájení osvětlení železničních prostranství přes 8 kusů 3-f vývodů</t>
  </si>
  <si>
    <t>347822600</t>
  </si>
  <si>
    <t>Montáž rozvaděče pro napájení osvětlení železničních prostranství přes 8 kusů 3-f vývodů - do terénu nebo rozvodny včetně elektrovýzbroje</t>
  </si>
  <si>
    <t>1485668673</t>
  </si>
  <si>
    <t>460641123</t>
  </si>
  <si>
    <t>Základové konstrukce při elektromontážích ze ŽB tř. C 16/20 bez zvláštních nároků na prostředí</t>
  </si>
  <si>
    <t>1366922225</t>
  </si>
  <si>
    <t>Základové konstrukce základ bez bednění do rostlé zeminy z monolitického železobetonu bez výztuže bez zvláštních nároků na prostředí tř. C 16/20</t>
  </si>
  <si>
    <t>https://podminky.urs.cz/item/CS_URS_2023_01/460641123</t>
  </si>
  <si>
    <t>-245256113</t>
  </si>
  <si>
    <t>Poznámka k položce:_x000D_
do 4 okruhů_x000D_
Technická specifikace položky odpovídá příslušné cenové soustavě.</t>
  </si>
  <si>
    <t>R7498150525</t>
  </si>
  <si>
    <t>SO 02-36-03 - Dopravna Desná, přípojka zab. zař.</t>
  </si>
  <si>
    <t>R7593500965</t>
  </si>
  <si>
    <t>Ohebná dvouplášťová korugovaná chránička</t>
  </si>
  <si>
    <t>Poznámka k položce:_x000D_
160/138smotek, vč. podkládky_x000D_
Technická specifikace položky odpovídá příslušné cenové soustavě.</t>
  </si>
  <si>
    <t>Poznámka k položce:_x000D_
skupiny 4, vč. záhozu a teréních úprav, _x000D_
Technická specifikace položky odpovídá příslušné cenové soustavě.</t>
  </si>
  <si>
    <t>7596445050</t>
  </si>
  <si>
    <t>Montáž ochranných prvků krytu</t>
  </si>
  <si>
    <t>Poznámka k položce:_x000D_
krytu_x000D_
Technická specifikace položky odpovídá příslušné cenové soustavě.</t>
  </si>
  <si>
    <t>R7593505150</t>
  </si>
  <si>
    <t>Poznámka k položce:_x000D_
vč. dodávky materiálu - modrá barva_x000D_
Technická specifikace položky odpovídá příslušné cenové soustavě.</t>
  </si>
  <si>
    <t>SO 03-10-01 - Desná (mimo) - Dolní Polubný (mimo), železniční svršek</t>
  </si>
  <si>
    <t>179+21+171+69+3+3</t>
  </si>
  <si>
    <t>Poznámka k položce:_x000D_
držák ozubnice - antikorozní_x000D_
Technická specifikace položky odpovídá příslušné cenové soustavě.</t>
  </si>
  <si>
    <t>484-142</t>
  </si>
  <si>
    <t>4*2,4+5*2,5+8*2,6</t>
  </si>
  <si>
    <t>Poznámka k položce:_x000D_
 přejezd, tunel_x000D_
Technická specifikace položky odpovídá příslušné cenové soustavě.</t>
  </si>
  <si>
    <t>3+206</t>
  </si>
  <si>
    <t>Poznámka k položce:_x000D_
držák ozubnice; tunel_x000D_
Technická specifikace položky odpovídá příslušné cenové soustavě.</t>
  </si>
  <si>
    <t>17*4</t>
  </si>
  <si>
    <t>Poznámka k položce:_x000D_
neutrální pražce, pro úklon kolejnice 1:40;1:80;bez_x000D_
Technická specifikace položky odpovídá příslušné cenové soustavě.</t>
  </si>
  <si>
    <t>Poznámka k položce:_x000D_
neutrální pražce + 10 pražců na vlečku_x000D_
Technická specifikace položky odpovídá příslušné cenové soustavě.</t>
  </si>
  <si>
    <t>(17+10)*2</t>
  </si>
  <si>
    <t>17*2</t>
  </si>
  <si>
    <t>5958134040</t>
  </si>
  <si>
    <t>Součásti upevňovací kroužek pružný dvojitý Fe 6</t>
  </si>
  <si>
    <t>Poznámka k položce:_x000D_
na 10 stávajících pražců na vlečku_x000D_
Technická specifikace položky odpovídá příslušné cenové soustavě.</t>
  </si>
  <si>
    <t>10*4</t>
  </si>
  <si>
    <t>Poznámka k položce:_x000D_
vč. dopravy; (29,920-30,565) - 2x nájezd 2,64 m_x000D_
Technická specifikace položky odpovídá příslušné cenové soustavě.</t>
  </si>
  <si>
    <t>Poznámka k položce:_x000D_
vč. dopravy bez Y pražců (3ks)_x000D_
Technická specifikace položky odpovídá příslušné cenové soustavě.</t>
  </si>
  <si>
    <t>5957107012</t>
  </si>
  <si>
    <t>Kolejnicové pásy R350HT tv.49 E1 délky 75 metrů</t>
  </si>
  <si>
    <t>1*2</t>
  </si>
  <si>
    <t>2*2</t>
  </si>
  <si>
    <t>Poznámka k položce:_x000D_
zbývající část + 1,5 m kvůli podélnému sklonu a rezerva_x000D_
Technická specifikace položky odpovídá příslušné cenové soustavě.</t>
  </si>
  <si>
    <t>(10,5+1,5)*2</t>
  </si>
  <si>
    <t>1994454721</t>
  </si>
  <si>
    <t>5962120030</t>
  </si>
  <si>
    <t>Stabilizace ŽBP značka hřebová</t>
  </si>
  <si>
    <t>-492624051</t>
  </si>
  <si>
    <t>-450435081</t>
  </si>
  <si>
    <t>5960101045</t>
  </si>
  <si>
    <t>Pražcové kotvy pro pražec betonový výhybkový VPS</t>
  </si>
  <si>
    <t>Poznámka k položce:_x000D_
2* na neutrálních pražcích, 5* ve výhybce_x000D_
Technická specifikace položky odpovídá příslušné cenové soustavě.</t>
  </si>
  <si>
    <t>5961118350</t>
  </si>
  <si>
    <t>Jazyk perlitizovaný prodloužený J49 1:7,5-190-I ohnutý levý 10658 mm+700mm</t>
  </si>
  <si>
    <t>5961119365</t>
  </si>
  <si>
    <t>Opornice prodloužená perlitizovaná J49 1:7,5-190-I přímá levá 11456 mm+14000mm</t>
  </si>
  <si>
    <t>5961116005</t>
  </si>
  <si>
    <t>Výhybka jednoduchá smontovaná pražce betonové, soustavy J49 1:7,5-190-I levá</t>
  </si>
  <si>
    <t>Poznámka k položce:_x000D_
vč. dlouhých společných pražců 2ks_x000D_
Technická specifikace položky odpovídá příslušné cenové soustavě.</t>
  </si>
  <si>
    <t>2014875851</t>
  </si>
  <si>
    <t>468666197</t>
  </si>
  <si>
    <t>306474016</t>
  </si>
  <si>
    <t>-1814869274</t>
  </si>
  <si>
    <t>197708713</t>
  </si>
  <si>
    <t>Montáž kolejového roštu v ose koleje pražce ocelové tv. Y vystrojené tv. S49 rozdělení "K"</t>
  </si>
  <si>
    <t>KM</t>
  </si>
  <si>
    <t>1643222897</t>
  </si>
  <si>
    <t>R595999999C</t>
  </si>
  <si>
    <t>771942111</t>
  </si>
  <si>
    <t>355495867</t>
  </si>
  <si>
    <t>-842741548</t>
  </si>
  <si>
    <t>5907015466</t>
  </si>
  <si>
    <t>Ojedinělá výměna kolejnic současně s výměnou pryžové podložky, tvar S49, T, 49E1</t>
  </si>
  <si>
    <t>-391958069</t>
  </si>
  <si>
    <t>Ojedinělá výměna kolejnic současně s výměnou pryžové podložky, tvar S49, T, 49E1.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</si>
  <si>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5910136020</t>
  </si>
  <si>
    <t>Montáž pražcové kotvy ve výhybce</t>
  </si>
  <si>
    <t>53095316</t>
  </si>
  <si>
    <t>Montáž pražcové kotvy ve výhybce. Poznámka: 1. V cenách jsou započteny náklady na odstranění kameniva, montáž, ošetření součásti mazivem a úpravu kameniva. 2. V cenách nejsou obsaženy náklady na dodávku materiálu.</t>
  </si>
  <si>
    <t>-344437302</t>
  </si>
  <si>
    <t>R5906140250</t>
  </si>
  <si>
    <t>Demontáž kolejového roštu koleje pražce ocelové válcované tv. T nebo A rozdělení "b"</t>
  </si>
  <si>
    <t>Km</t>
  </si>
  <si>
    <t>-1036241073</t>
  </si>
  <si>
    <t>Poznámka k položce:_x000D_
vč. Ozubnice a nájezdu km 29,920 - 30,565</t>
  </si>
  <si>
    <t>-1824876295</t>
  </si>
  <si>
    <t>-1321759353</t>
  </si>
  <si>
    <t>656793378</t>
  </si>
  <si>
    <t>-768024937</t>
  </si>
  <si>
    <t>5909032010</t>
  </si>
  <si>
    <t>Přesná úprava GPK koleje směrové a výškové uspořádání pražce dřevěné nebo ocelové</t>
  </si>
  <si>
    <t>-1493832943</t>
  </si>
  <si>
    <t>Přesná úprava GPK koleje směrové a výškové uspořádání pražce dřevěné nebo ocelové. Poznámka: 1. V cenách jsou započteny náklady na úpravu směrového a výškového uspořádání strojní linkou ASP do projektované polohy s přesným zaměřením její prostorové polohy,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</si>
  <si>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-1339844936</t>
  </si>
  <si>
    <t>1130040768</t>
  </si>
  <si>
    <t>-1151914187</t>
  </si>
  <si>
    <t>-392173231</t>
  </si>
  <si>
    <t>-617886251</t>
  </si>
  <si>
    <t>1242352641</t>
  </si>
  <si>
    <t>1578,5*2</t>
  </si>
  <si>
    <t>-106763678</t>
  </si>
  <si>
    <t>5912060215</t>
  </si>
  <si>
    <t>2113511484</t>
  </si>
  <si>
    <t>5912090020</t>
  </si>
  <si>
    <t>-1096527771</t>
  </si>
  <si>
    <t>131864193</t>
  </si>
  <si>
    <t>1442712903</t>
  </si>
  <si>
    <t>1353685946</t>
  </si>
  <si>
    <t>1484432966</t>
  </si>
  <si>
    <t>1563190897</t>
  </si>
  <si>
    <t>185,8</t>
  </si>
  <si>
    <t>153,8</t>
  </si>
  <si>
    <t>600-175</t>
  </si>
  <si>
    <t>Poznámka k položce:_x000D_
odvoz Velké Hamry - kolejové lože, beton_x000D_
Technická specifikace položky odpovídá příslušné cenové soustavě.</t>
  </si>
  <si>
    <t>4413,225-175+24*0,6</t>
  </si>
  <si>
    <t>Poznámka k položce:_x000D_
vnitrostaveništní doprava - demontovaný kolejový rošt_x000D_
Technická specifikace položky odpovídá příslušné cenové soustavě.</t>
  </si>
  <si>
    <t>1719156461</t>
  </si>
  <si>
    <t>1578,5/0,755*0,00018*2</t>
  </si>
  <si>
    <t>SO 03-11-01 - Desná (mimo) - Dolní Polubný (mimo), železniční spodek</t>
  </si>
  <si>
    <t>5 - Zajištění skalních svahů úsek č.4 km 29,745-29,840</t>
  </si>
  <si>
    <t>6 - Zajištění skalních svahů úsek č.5 km 30,200 - 30,376</t>
  </si>
  <si>
    <t>Poznámka k položce:_x000D_
trativod  a podélná drenáž_x000D_
Technická specifikace položky odpovídá příslušné cenové soustavě.</t>
  </si>
  <si>
    <t>((0,35*98)+(0,35*50)+(0,44*74))*1,9</t>
  </si>
  <si>
    <t>Poznámka k položce:_x000D_
podsyp pod odvodnění a sanace_x000D_
Technická specifikace položky odpovídá příslušné cenové soustavě.</t>
  </si>
  <si>
    <t>((0,5*0,05*148)+(0,7*0,05*74)+(300*0,1)+(174*0,2))*1,9</t>
  </si>
  <si>
    <t>Poznámka k položce:_x000D_
sanace spodku_x000D_
Technická specifikace položky odpovídá příslušné cenové soustavě.</t>
  </si>
  <si>
    <t>102*0,3</t>
  </si>
  <si>
    <t>Poznámka k položce:_x000D_
odláždění výtoku_x000D_
Technická specifikace položky odpovídá příslušné cenové soustavě.</t>
  </si>
  <si>
    <t>5964103005</t>
  </si>
  <si>
    <t>Drenážní plastové díly trubka celoperforovaná DN 150 mm</t>
  </si>
  <si>
    <t>Poznámka k položce:_x000D_
trativod a podélná drenáž</t>
  </si>
  <si>
    <t>98 + 50</t>
  </si>
  <si>
    <t>R5964103020</t>
  </si>
  <si>
    <t>Drenážní plastové díly trubka perforovaná DN 400 mm</t>
  </si>
  <si>
    <t>Poznámka k položce:_x000D_
podélná drenáž_x000D_
Technická specifikace položky odpovídá příslušné cenové soustavě.</t>
  </si>
  <si>
    <t>Drenážní plastové díly šachta  DN 400</t>
  </si>
  <si>
    <t>R5964103121</t>
  </si>
  <si>
    <t>Drenážní plastové díly šachta  DN 300</t>
  </si>
  <si>
    <t>R5964103136</t>
  </si>
  <si>
    <t>Drenážní plastové díly krytka šachty plastová DN 300</t>
  </si>
  <si>
    <t>R5964103122</t>
  </si>
  <si>
    <t>Drenážní plastové díly šachta  DN 600</t>
  </si>
  <si>
    <t>R5964103137</t>
  </si>
  <si>
    <t>Drenážní plastové díly krytka šachty plastová DN 600</t>
  </si>
  <si>
    <t>5964104140</t>
  </si>
  <si>
    <t>Kanalizační díly plastové odbočka 90° DN 300</t>
  </si>
  <si>
    <t>Poznámka k položce:_x000D_
Napojení odvodnění tunelů</t>
  </si>
  <si>
    <t>3,5+6,1</t>
  </si>
  <si>
    <t>5964104120</t>
  </si>
  <si>
    <t>Kanalizační díly plastové odbočka 45° DN 400</t>
  </si>
  <si>
    <t>5964104045</t>
  </si>
  <si>
    <t>Kanalizační díly plastové trubka s kompaktní stěnou DN 400</t>
  </si>
  <si>
    <t>Poznámka k položce:_x000D_
Napojení odvodběbín tunelů</t>
  </si>
  <si>
    <t>Poznámka k položce:_x000D_
trativod a podélná drenáž_x000D_
Technická specifikace položky odpovídá příslušné cenové soustavě.</t>
  </si>
  <si>
    <t>((2,4*222)+117)*1,1</t>
  </si>
  <si>
    <t>Poznámka k položce:_x000D_
Obetonování svodného potrubí, odláždění a ostatní_x000D_
Technická specifikace položky odpovídá příslušné cenové soustavě.</t>
  </si>
  <si>
    <t>55312030R</t>
  </si>
  <si>
    <t>Zábradlí nerezové</t>
  </si>
  <si>
    <t>Poznámka k položce:_x000D_
Zábrana u zastávky Desná - Riedlova vila</t>
  </si>
  <si>
    <t>Poznámka k položce:_x000D_
km 28,988-29,105; 29,111-29,275; 29,295-29,445; 29,690-29,890; 30,000-30,381; 30,541-30,585_x000D_
Technická specifikace položky odpovídá příslušné cenové soustavě.</t>
  </si>
  <si>
    <t>(117 + 164 + 150 + 200 + 381 +44)*0,8</t>
  </si>
  <si>
    <t>Poznámka k položce:_x000D_
včetně vyčištění drenážních otvorů, dodávky a zabudování potrubí DN 50</t>
  </si>
  <si>
    <t>98+50+74</t>
  </si>
  <si>
    <t>4+1+4</t>
  </si>
  <si>
    <t>Poznámka k položce:_x000D_
Napojení odvodnění tunelů_x000D_
Technická specifikace položky odpovídá příslušné cenové soustavě.</t>
  </si>
  <si>
    <t>3,2+9,55</t>
  </si>
  <si>
    <t>(10+40)*6</t>
  </si>
  <si>
    <t>29*6</t>
  </si>
  <si>
    <t>Poznámka k položce:_x000D_
KSC</t>
  </si>
  <si>
    <t>17*6</t>
  </si>
  <si>
    <t>92,796*0,75</t>
  </si>
  <si>
    <t>Poznámka k položce:_x000D_
sanace a ostatní - 75%_x000D_
Technická specifikace položky odpovídá příslušné cenové soustavě.</t>
  </si>
  <si>
    <t>95,4*0,75</t>
  </si>
  <si>
    <t>Poznámka k položce:_x000D_
sanace a ostatní - 25%_x000D_
Technická specifikace položky odpovídá příslušné cenové soustavě.</t>
  </si>
  <si>
    <t>95,4*0,25</t>
  </si>
  <si>
    <t>171151103</t>
  </si>
  <si>
    <t>Uložení sypaniny z hornin soudržných do násypů zhutněných strojně</t>
  </si>
  <si>
    <t>Uložení sypanin do násypů strojně s rozprostřením sypaniny ve vrstvách a s hrubým urovnáním zhutněných z hornin soudržných jakékoliv třídy těžitelnosti</t>
  </si>
  <si>
    <t>https://podminky.urs.cz/item/CS_URS_2023_01/171151103</t>
  </si>
  <si>
    <t>911111111</t>
  </si>
  <si>
    <t>Montáž zábradlí ocelového zabetonovaného</t>
  </si>
  <si>
    <t>https://podminky.urs.cz/item/CS_URS_2023_01/911111111</t>
  </si>
  <si>
    <t>Poznámka k položce:_x000D_
včetně vykopání jamek pro sloupky a náklady na zřízení betonového základu a kotvení</t>
  </si>
  <si>
    <t>(55+69,597+23,199+71,550+23,850) * 1,8</t>
  </si>
  <si>
    <t>Poznámka k položce:_x000D_
dodávka materiálů pro odvodnění, zatravňovací tvárnice a ostatní materiál</t>
  </si>
  <si>
    <t>437,753-44,1</t>
  </si>
  <si>
    <t>Zajištění skalních svahů úsek č.4 km 29,745-29,840</t>
  </si>
  <si>
    <t>206,55+20+5+(85+95)*0,5</t>
  </si>
  <si>
    <t>(1070*0,15*0,4)+(1070*0,3*0,25)+(1070*0,5*0,1)+(215*0,1*0,4)</t>
  </si>
  <si>
    <t>155211261</t>
  </si>
  <si>
    <t>Vyčištění trhlin a dutin ve skalní stěně š nad 400 mm hl od 0 do 1000 mm prováděné horolecky</t>
  </si>
  <si>
    <t>Vyčištění trhlin nebo dutin ve skalní stěně prováděné horolezeckou technikou při šířce dutin přes 400 mm, hloubky do 1 000 mm</t>
  </si>
  <si>
    <t>https://podminky.urs.cz/item/CS_URS_2023_01/155211261</t>
  </si>
  <si>
    <t>155212116</t>
  </si>
  <si>
    <t>Vrty do skalních stěn vrtacími kladivy D do 56 mm hornina tř. V a VI prováděné horolezeckou technikou</t>
  </si>
  <si>
    <t>Vrty do skalních stěn prováděné horolezeckou technikou hloubky do 5 m přenosnými vrtacími kladivy průměru do 56 mm, v hornině tř. V a VI</t>
  </si>
  <si>
    <t>https://podminky.urs.cz/item/CS_URS_2023_01/155212116</t>
  </si>
  <si>
    <t>476*2</t>
  </si>
  <si>
    <t>155213112</t>
  </si>
  <si>
    <t>Trn z oceli pro sítě bez oka D přes 20 do 26 mm l do 3 m zainjektovaný cementovou maltou prováděný horolezecky</t>
  </si>
  <si>
    <t>1540346465</t>
  </si>
  <si>
    <t>Trny z oceli prováděné horolezeckou technikou bez oka z celozávitové oceli pro uchycení sítí zainjektované cementovou maltou délky do 3 m, průměru přes 20 do 26 mm</t>
  </si>
  <si>
    <t>https://podminky.urs.cz/item/CS_URS_2023_01/155213112</t>
  </si>
  <si>
    <t>155213611</t>
  </si>
  <si>
    <t>Trn z injekčních zavrtávacích tyčí D 32 mm l do 2 m včetně vrtu D 51 mm prováděný horolezecky</t>
  </si>
  <si>
    <t>-1465489165</t>
  </si>
  <si>
    <t>Trny z injekčních zavrtávacích tyčí prováděné horolezeckou technikou zainjektované cementovou maltou průměru 32 mm včetně vrtů přenosnými vrtacími kladivy na ztracenou korunku průměru 51 mm, délky do 2 m</t>
  </si>
  <si>
    <t>https://podminky.urs.cz/item/CS_URS_2023_01/155213611</t>
  </si>
  <si>
    <t>155214111</t>
  </si>
  <si>
    <t>Montáž ocelové sítě na skalní stěnu prováděná horolezeckou technikou</t>
  </si>
  <si>
    <t>Síťování skalních stěn prováděné horolezeckou technikou montáž pásů ocelové sítě</t>
  </si>
  <si>
    <t>https://podminky.urs.cz/item/CS_URS_2023_01/155214111</t>
  </si>
  <si>
    <t>1070+85</t>
  </si>
  <si>
    <t>31319092</t>
  </si>
  <si>
    <t>síť na skálu s oky 80x100mm s vpleteným lanem po 1m 3,05x25m</t>
  </si>
  <si>
    <t>(1070*1,2)+(85*1)</t>
  </si>
  <si>
    <t>155214212</t>
  </si>
  <si>
    <t>Montáž ocelového lana D přes 10 mm pro uchycení sítí prováděná horolezeckou technikou</t>
  </si>
  <si>
    <t>Síťování skalních stěn prováděné horolezeckou technikou montáž ocelového lana pro uchycení sítě průměru přes 10 mm</t>
  </si>
  <si>
    <t>https://podminky.urs.cz/item/CS_URS_2023_01/155214212</t>
  </si>
  <si>
    <t>155214112</t>
  </si>
  <si>
    <t>Montáž geomříže na skalní stěnu prováděná horolezeckou technikou</t>
  </si>
  <si>
    <t>Síťování skalních stěn prováděné horolezeckou technikou montáž pásů geomříže</t>
  </si>
  <si>
    <t>https://podminky.urs.cz/item/CS_URS_2023_01/155214112</t>
  </si>
  <si>
    <t>69321111</t>
  </si>
  <si>
    <t>geomatrace trojrozměrné protierozní/vegetační HDPE</t>
  </si>
  <si>
    <t>31452108</t>
  </si>
  <si>
    <t>lano ocelové šestipramenné Pz 6x19 drátů D 12,5mm</t>
  </si>
  <si>
    <t>194 * 1,2 " Přepočtené koeficientem množství</t>
  </si>
  <si>
    <t>Poznámka k položce:_x000D_
barva černá</t>
  </si>
  <si>
    <t xml:space="preserve">"specifikovaná barva RAL 9005, nátěř matný, koeficient množství na konečné nátěry"1,1*58,732   </t>
  </si>
  <si>
    <t>31452183</t>
  </si>
  <si>
    <t>svorka lanová Pz D 13mm</t>
  </si>
  <si>
    <t>31452106</t>
  </si>
  <si>
    <t>lano ocelové šestipramenné Pz 6x19 drátů D 8,0mm</t>
  </si>
  <si>
    <t>350*1,2</t>
  </si>
  <si>
    <t>155214211</t>
  </si>
  <si>
    <t>Montáž ocelového lana D do 10 mm pro uchycení sítí prováděná horolezeckou technikou</t>
  </si>
  <si>
    <t>Síťování skalních stěn prováděné horolezeckou technikou montáž ocelového lana pro uchycení sítě průměru do 10 mm</t>
  </si>
  <si>
    <t>https://podminky.urs.cz/item/CS_URS_2023_01/155214211</t>
  </si>
  <si>
    <t>16*321,55</t>
  </si>
  <si>
    <t>4*1,9</t>
  </si>
  <si>
    <t>69311088</t>
  </si>
  <si>
    <t>geotextilie netkaná separační, ochranná, filtrační, drenážní PES 500g/m2</t>
  </si>
  <si>
    <t>1096177438</t>
  </si>
  <si>
    <t>Zajištění skalních svahů úsek č.5 km 30,200 - 30,376</t>
  </si>
  <si>
    <t>112201116</t>
  </si>
  <si>
    <t>Odstranění pařezů D přes 0,6 do 0,7 m v rovině a svahu do 1:5 s odklizením do 20 m a zasypáním jámy</t>
  </si>
  <si>
    <t>158</t>
  </si>
  <si>
    <t>Odstranění pařezu v rovině nebo na svahu do 1:5 o průměru pařezu na řezné ploše přes 600 do 700 mm</t>
  </si>
  <si>
    <t>https://podminky.urs.cz/item/CS_URS_2023_01/112201116</t>
  </si>
  <si>
    <t>157,45+17+(123*0,5)</t>
  </si>
  <si>
    <t>((40*11)+(15*6))*0,8+((15*10)+(5*14)+(25*9))*0,8</t>
  </si>
  <si>
    <t>(530*0,25)*0,5+(530*0,4)*0,15+(440*0,25)*0,3+(440*0,4)*0,15</t>
  </si>
  <si>
    <t>4+6+7</t>
  </si>
  <si>
    <t>155213613R</t>
  </si>
  <si>
    <t>Trn z injekčních zavrtávacích tyčí D 25 mm l přes 3 do 4 m včetně vrtu D 42 mm prováděný horolezecky</t>
  </si>
  <si>
    <t>235,95*1,7</t>
  </si>
  <si>
    <t>178</t>
  </si>
  <si>
    <t>16*235,95</t>
  </si>
  <si>
    <t>919726123R</t>
  </si>
  <si>
    <t>Geotextilie pro ochranu, separaci a filtraci netkaná měrná hmotnost do 500 g/m2</t>
  </si>
  <si>
    <t>SO 03-13-01 - Přejezd P5548 v ev. km 29,107</t>
  </si>
  <si>
    <t>2,64</t>
  </si>
  <si>
    <t>25*0,05*2,2</t>
  </si>
  <si>
    <t>25*0,2*1,8</t>
  </si>
  <si>
    <t>Poznámka k položce:_x000D_
základ záv. zídky_x000D_
Technická specifikace položky odpovídá příslušné cenové soustavě.</t>
  </si>
  <si>
    <t>0,5*7,2*0,05*1,8</t>
  </si>
  <si>
    <t>5913190040</t>
  </si>
  <si>
    <t>Demontáž dřevěných dílů přejezdu náběhový klín</t>
  </si>
  <si>
    <t>Demontáž dřevěných dílů přejezdu náběhový klín. Poznámka: 1. V cenách jsou započteny náklady na demontáž a naložení na dopravní prostředek.</t>
  </si>
  <si>
    <t>5913190110</t>
  </si>
  <si>
    <t>Demontáž dřevěných dílů přechodu fošna</t>
  </si>
  <si>
    <t>Demontáž dřevěných dílů přechodu fošna. Poznámka: 1. V cenách jsou započteny náklady na demontáž a naložení na dopravní prostředek.</t>
  </si>
  <si>
    <t>25*0,25</t>
  </si>
  <si>
    <t>R5913255010</t>
  </si>
  <si>
    <t>Zřízení konstrukce komunikace s recyklovano vrstvou tloušťky do 5 cm</t>
  </si>
  <si>
    <t>9+0,324</t>
  </si>
  <si>
    <t>Poznámka k položce:_x000D_
dovoz - recyklovaný m._x000D_
Technická specifikace položky odpovídá příslušné cenové soustavě.</t>
  </si>
  <si>
    <t>2,75</t>
  </si>
  <si>
    <t>6,25*1,8</t>
  </si>
  <si>
    <t>9901000300</t>
  </si>
  <si>
    <t>Doprava obousměrná mechanizací o nosnosti do 3,5 t elektrosoučástek, montážního materiálu, kameniva, písku, dlažebních kostek, suti, atd. do 30 km</t>
  </si>
  <si>
    <t>Doprava obousměrná mechanizací o nosnosti do 3,5 t elektrosoučástek, montážního materiálu, kameniva, písku, dlažebních kostek, suti, atd. do 30 km Poznámka: 1. Ceny jsou určeny pro dopravu silničními i kolejovými vozidly. 2. V cenách obousměrné dopravy jsou započteny náklady na přepravu materiálu na místo určení včetně složení, poplatku za použití dopravní cesty a zpáteční cesty nenaloženého dopravního prostředku.</t>
  </si>
  <si>
    <t>Poznámka k položce:_x000D_
dovoz - fošny, náběhové klíny_x000D_
Technická specifikace položky odpovídá příslušné cenové soustavě.</t>
  </si>
  <si>
    <t>11,25</t>
  </si>
  <si>
    <t>Poznámka k položce:_x000D_
fošny, náběhové klíny_x000D_
Technická specifikace položky odpovídá příslušné cenové soustavě.</t>
  </si>
  <si>
    <t>SO 03-14-01 - Propustek v ev. km 29,085</t>
  </si>
  <si>
    <t>(10,3+11,3)/2*8,2</t>
  </si>
  <si>
    <t>3*5,0+5*4,0+2*3,0+2*2,5</t>
  </si>
  <si>
    <t>(3*5,0+5*4,0+2*3,0+2*2,5)*33,8/1000</t>
  </si>
  <si>
    <t>8,0+5,5</t>
  </si>
  <si>
    <t>10,0+11,0</t>
  </si>
  <si>
    <t>((10,3+11,3)/2*8,2)*5</t>
  </si>
  <si>
    <t>((10,3+11,3)/2*8,2)*1,9</t>
  </si>
  <si>
    <t>"zásyp" 5,6*8,6</t>
  </si>
  <si>
    <t>273311127</t>
  </si>
  <si>
    <t>Základové desky z betonu prostého C 25/30</t>
  </si>
  <si>
    <t>Základové konstrukce z betonu prostého desky ve výkopu nebo na hlavách pilot C 25/30</t>
  </si>
  <si>
    <t>https://podminky.urs.cz/item/CS_URS_2023_01/273311127</t>
  </si>
  <si>
    <t>"pod propustek" 2,3*4,1*0,2</t>
  </si>
  <si>
    <t>273354111</t>
  </si>
  <si>
    <t>Bednění základových desek - zřízení</t>
  </si>
  <si>
    <t>Bednění základových konstrukcí desek zřízení</t>
  </si>
  <si>
    <t>https://podminky.urs.cz/item/CS_URS_2023_01/273354111</t>
  </si>
  <si>
    <t>"pod propustek" 2*4,1*0,2</t>
  </si>
  <si>
    <t>273354211</t>
  </si>
  <si>
    <t>Bednění základových desek - odstranění</t>
  </si>
  <si>
    <t>Bednění základových konstrukcí desek odstranění bednění</t>
  </si>
  <si>
    <t>https://podminky.urs.cz/item/CS_URS_2023_01/273354211</t>
  </si>
  <si>
    <t>273361412R</t>
  </si>
  <si>
    <t>Výztuž základových konstrukcí desek ze svařovaných sítí, hmotnosti přes 3,5 do 6 kg/m2</t>
  </si>
  <si>
    <t>7,9*23,48/1000</t>
  </si>
  <si>
    <t>274311126</t>
  </si>
  <si>
    <t>Základové pasy, prahy, věnce a ostruhy z betonu prostého C 20/25</t>
  </si>
  <si>
    <t>Základové konstrukce z betonu prostého pasy, prahy, věnce a ostruhy ve výkopu nebo na hlavách pilot C 20/25</t>
  </si>
  <si>
    <t>https://podminky.urs.cz/item/CS_URS_2023_01/274311126</t>
  </si>
  <si>
    <t>0,3*0,6*0,8</t>
  </si>
  <si>
    <t>274311191</t>
  </si>
  <si>
    <t>Příplatek k základovým pasům, prahům a věncům za betonáž malého rozsahu do 25 m3</t>
  </si>
  <si>
    <t>Základové konstrukce z betonu prostého Příplatek k cenám za betonáž malého rozsahu do 25 m3</t>
  </si>
  <si>
    <t>https://podminky.urs.cz/item/CS_URS_2023_01/274311191</t>
  </si>
  <si>
    <t>317321118</t>
  </si>
  <si>
    <t>Mostní římsy ze ŽB C 30/37</t>
  </si>
  <si>
    <t>Římsy ze železového betonu C 30/37</t>
  </si>
  <si>
    <t>https://podminky.urs.cz/item/CS_URS_2023_01/317321118</t>
  </si>
  <si>
    <t>Poznámka k položce:_x000D_
1. V cenách jsou započteny náklady na:   a) kontrolu výztuže a bednění s potřebným krytím výztuže,   b) uhlazení horního povrchu římsy, ošetření čerstvě uloženého betonu požadované certifikované kvality.   2. Soubor cen nelze použít pro římsy, které jsou betonovány jako součást desky mostovky.</t>
  </si>
  <si>
    <t>0,1*4,0</t>
  </si>
  <si>
    <t>317321191</t>
  </si>
  <si>
    <t>Příplatek k mostním římsám ze ŽB za betonáž malého rozsahu do 25 m3</t>
  </si>
  <si>
    <t>Římsy ze železového betonu Příplatek k cenám za betonáž malého rozsahu do 25 m3</t>
  </si>
  <si>
    <t>https://podminky.urs.cz/item/CS_URS_2023_01/317321191</t>
  </si>
  <si>
    <t>317353121</t>
  </si>
  <si>
    <t>Bednění mostních říms všech tvarů - zřízení</t>
  </si>
  <si>
    <t>Bednění mostní římsy zřízení všech tvarů</t>
  </si>
  <si>
    <t>https://podminky.urs.cz/item/CS_URS_2023_01/317353121</t>
  </si>
  <si>
    <t>Poznámka k položce:_x000D_
1. Cenu -3121 lze použít pro klasické pohledové bednění všech tvarů z palubek a hranolů osazených na konzolách nebo na podporách vyložení římsy.   2. Cenu -3122 lze použít pro bednění konstantního tvaru zhotovené pojízdné formy přesunovaného k betonáži po jednotlivých záběrech 25 m.   3. Náklady na drobný spotřební materiál (např. hřebíky, latě, lavičáky) jsou započteny v režijních nákladech.   4. V ceně -3121 jsou započteny náklady na založení, sestavení a osazení bednění římsy, nástřik bednění odformovacím prostředkem a opotřebení pohledového bednění podle počtu užití.   5. V ceně -3122 jsou započteny náklady na osazení římsového vozíku a jeho měsíční nájemné vztažené k ploše bednění.   6. V cenách -3221 a -3222 jsou započteny náklady na odbednění a očištění bednění.   7. V ceně -3311 jsou započteny náklady na vložení matrice architektonického designu v pohledové ploše s nalepením vložky na podklad z jakéhokoliv bednění a výměnu opotřebeného designu matrice podle počtu užití.   8. Ceny obsahují i materiál distančních tělísek výztuže, ale vlastní ukládka tělísek je zahrnuta v souboru cen  317 36-11 Výztuž ztužujících věnců kleneb nebo    ukončujících říms.   9. V cenách nejsou započteny náklady na:   a) první montáž a poslední demontáž transportních dílců římsového vozíku, tyto se oceňují souborem cen 948 41-1 . Podpěrné skruže a podpěry dočasné kovové,   b) výplně dilatačních spár včetně bednění čel dilatační spáry, tyto se oceňují souborem cen 931 99-41 Těsnění spáry betonové konstrukce pásy, profily, tmely,   c) nátěr pečetící styčné plochy boku nosné konstrukce a římsy, tyto se oceňují souborem cen 628 61-11.. Nátěr mostních betonových konstrukcí epoxidový,   d) podpěrné konstrukce pod bedněním říms, tyto práce se oceňují souborem cen 946 23-11 Zavěšené lešení pod bednění mostních říms.</t>
  </si>
  <si>
    <t>2*4,0*0,24+2*0,1</t>
  </si>
  <si>
    <t>317353221</t>
  </si>
  <si>
    <t>Bednění mostních říms všech tvarů - odstranění</t>
  </si>
  <si>
    <t>Bednění mostní římsy odstranění všech tvarů</t>
  </si>
  <si>
    <t>https://podminky.urs.cz/item/CS_URS_2023_01/317353221</t>
  </si>
  <si>
    <t>317361116R</t>
  </si>
  <si>
    <t>Výztuž mostních železobetonových říms  z betonářské oceli 10 505 (R) nebo BSt 500</t>
  </si>
  <si>
    <t>Poznámka k položce:_x000D_
1. V cenách jsou započteny náklady na dodání polotovaru výztuže z betonářské žebírkové oceli nebo svařovaných sítí, sestavení armokošů a jejich uložení do bednění se zajištěním polohy, napojení na kotvy římsy uložené v nosné konstrukci, vázání nebo bodové sváry jako náhrada za vázání, případné úpravy výztuže pro uložení kotevních stoliček snímatelného zábradlí a stoliček snímatelných svodidel uložených do výztuže říms.   2. Boční třmínky výztuže ke kotvení výztuže římsy osazené v nosné konstrukci se oceňují souborem cen 421 36-1 . Výztuž deskových konstrukcí.   3. V cenách nejsou započteny náklady na osazení kotevních stoliček, tyto se oceňují souborem cen 936 17- . 1 Osazení kovových doplňků mostního vybavení jednotlivě.   4. V cenách jsou započteny i náklady na osazení distančních tělísek pro předepsané krytí výztuže. Materiál těchto tělísek je započten v cenách bednění římsy.</t>
  </si>
  <si>
    <t>38,9/1000</t>
  </si>
  <si>
    <t>334323218</t>
  </si>
  <si>
    <t>Mostní křídla a závěrné zídky ze ŽB C 30/37</t>
  </si>
  <si>
    <t>Mostní křídla a závěrné zídky z betonu železového C 30/37</t>
  </si>
  <si>
    <t>https://podminky.urs.cz/item/CS_URS_2023_01/334323218</t>
  </si>
  <si>
    <t>"čelo" 2,9*4,0</t>
  </si>
  <si>
    <t>334323291</t>
  </si>
  <si>
    <t>Příplatek k mostním křídlům a závěrným zídkám ze ŽB za betonáž malého rozsahu do 25 m3</t>
  </si>
  <si>
    <t>Mostní křídla a závěrné zídky z betonu Příplatek k cenám za práce malého rozsahu do 25 m3</t>
  </si>
  <si>
    <t>https://podminky.urs.cz/item/CS_URS_2023_01/334323291</t>
  </si>
  <si>
    <t>334351112</t>
  </si>
  <si>
    <t>Bednění systémové mostních opěr a úložných prahů z překližek pro ŽB - zřízení</t>
  </si>
  <si>
    <t>Bednění mostních opěr a úložných prahů ze systémového bednění zřízení z překližek, pro železobeton</t>
  </si>
  <si>
    <t>https://podminky.urs.cz/item/CS_URS_2023_01/334351112</t>
  </si>
  <si>
    <t>"čelo" 2*2,9+2*2,8*4,0</t>
  </si>
  <si>
    <t>334351211</t>
  </si>
  <si>
    <t>Bednění systémové mostních opěr a úložných prahů z překližek - odstranění</t>
  </si>
  <si>
    <t>Bednění mostních opěr a úložných prahů ze systémového bednění odstranění z překližek</t>
  </si>
  <si>
    <t>https://podminky.urs.cz/item/CS_URS_2023_01/334351211</t>
  </si>
  <si>
    <t>334361226R</t>
  </si>
  <si>
    <t>Výztuž betonářská mostních konstrukcí  opěr, úložných prahů, křídel, závěrných zídek, bloků ložisek, pilířů a sloupů z oceli 10 505 (R) nebo BSt 500 křídel, závěrných zdí</t>
  </si>
  <si>
    <t>1129,5/1000</t>
  </si>
  <si>
    <t>"jímka" 1,8*1,4*0,3+1,56*2,1</t>
  </si>
  <si>
    <t>"jímka" 6,4*2,2+4,0*1,9</t>
  </si>
  <si>
    <t>380361006R</t>
  </si>
  <si>
    <t>Výztuž kompletních konstrukcí čistíren odpadních vod, nádrží, vodojemů, kanálů  z oceli 10 505 (R) nebo BSt 500</t>
  </si>
  <si>
    <t>392,6/1000</t>
  </si>
  <si>
    <t>389121111</t>
  </si>
  <si>
    <t>Osazení dílců rámové konstrukce propustků a podchodů hmotnosti do 5 t</t>
  </si>
  <si>
    <t>Osazení dílců rámové konstrukce propustků a podchodů hmotnosti jednotlivě do 5 t</t>
  </si>
  <si>
    <t>https://podminky.urs.cz/item/CS_URS_2023_01/389121111</t>
  </si>
  <si>
    <t>Poznámka k položce:_x000D_
1. Osazení plastových a ocelových propustků je oceněno v katalogu 822-1 Komunikace pozemní a letiště.   2. V cenách jsou započteny i náklady na rozměření a vytýčení obrysu rámové konstrukce přesýpaných mostních objektů, uložení dílců na základovou desku jeřábem s rektifikací dílce a montážní spojení do doby zmonolitnění.   3. V cenách nejsou započteny náklady na:   a) dílce rámové konstrukce otevřeného nebo uzavřeného profilu, tyto se oceňují ve specifikaci,   b) vnitrostaveništní přesuny dílců, tyto se oceňují  souborem cen 992 11-4 . Vodorovné přemístění mostních dílců,   c) výztuž doplňkovou spár, výztuž se oceňuje souborem cen 389 36-10 Doplňující výztuž prefabrikovaných konstrukcí,   d) betonáž základové desky, tyto se oceňují souborem cen 421 32-11 Mostní železobetonové nosné konstrukce deskové nebo klenbové, trámové, ostatní,   e) bednění a betonáž spár dílců, tyto se oceňují souborem cen 389 38-11 Doplňková betonáž malého rozsahu včetně bednění,   f) izolaci spár vnějších, izolace se oceňuje souborem cen 931 99-41 Těsnění spáry pásy, profily a tmely,   g) hydraulické zasouvání osazeného otevřeného rámu po kolejnici do konečné pozice v otevřené stavební jámě, které je nutno ocenit dle nákladů nutných na požadovanou technologii.</t>
  </si>
  <si>
    <t>R5938344</t>
  </si>
  <si>
    <t>propust rámová</t>
  </si>
  <si>
    <t>2,1*1,7+4,1*2,7+1,8*4,3+1,4*0,7</t>
  </si>
  <si>
    <t>451315116</t>
  </si>
  <si>
    <t>Podkladní nebo výplňová vrstva z betonu C 20/25 tl do 100 mm</t>
  </si>
  <si>
    <t>Podkladní a výplňové vrstvy z betonu prostého tloušťky do 100 mm, z betonu C 20/25</t>
  </si>
  <si>
    <t>https://podminky.urs.cz/item/CS_URS_2023_01/451315116</t>
  </si>
  <si>
    <t>Poznámka k položce:_x000D_
1. Cenu lze použít pro podkladní vrstvu z prostého betonu pod základové konstrukce.   2. Příplatek řeší náklady na vícepráce při ruční ukládce pro sklon podkladní vrstvy ve svahu (skluzy u opěry).   3. V cenách jsou započteny náklady na vlastní betonáž, rozhrnutí a případně hutnění betonu požadované konzistence, uhlazení horního povrchu podkladní vrstvy, ošetření a ochranu čerstvě uloženého betonu.   4. V cenách nejsou započteny náklady na:   a) zhutnění podloží pod podkladní vrstvy a vyčištění základové spáry, tyto se oceňují cenami katalogu 800-2 Základy a zvláštní zakládání,   b) podkladní vrstva ze štěrku hutněného u plošného založení, tyto se oceňují souborem cen 451 57-78 Podkladní a výplňová vrstva z kameniva,   c) zhotovení bednění vrtací šablony pilot nebo odbourání hlav pilot ze železobetonu u základu založeného na pilotách.</t>
  </si>
  <si>
    <t>6,8*1,0+1,2*0,8</t>
  </si>
  <si>
    <t>711111001</t>
  </si>
  <si>
    <t>Provedení izolace proti zemní vlhkosti vodorovné za studena nátěrem penetračním</t>
  </si>
  <si>
    <t>Provedení izolace proti zemní vlhkosti natěradly a tmely za studena na ploše vodorovné V nátěrem penetračním</t>
  </si>
  <si>
    <t>https://podminky.urs.cz/item/CS_URS_2023_01/711111001</t>
  </si>
  <si>
    <t>711112001</t>
  </si>
  <si>
    <t>Provedení izolace proti zemní vlhkosti svislé za studena nátěrem penetračním</t>
  </si>
  <si>
    <t>Provedení izolace proti zemní vlhkosti natěradly a tmely za studena na ploše svislé S nátěrem penetračním</t>
  </si>
  <si>
    <t>https://podminky.urs.cz/item/CS_URS_2023_01/711112001</t>
  </si>
  <si>
    <t>11163150</t>
  </si>
  <si>
    <t>lak penetrační asfaltový</t>
  </si>
  <si>
    <t>711111002</t>
  </si>
  <si>
    <t>Provedení izolace proti zemní vlhkosti vodorovné za studena lakem asfaltovým</t>
  </si>
  <si>
    <t>Provedení izolace proti zemní vlhkosti natěradly a tmely za studena na ploše vodorovné V nátěrem lakem asfaltovým</t>
  </si>
  <si>
    <t>https://podminky.urs.cz/item/CS_URS_2023_01/711111002</t>
  </si>
  <si>
    <t>711112002</t>
  </si>
  <si>
    <t>Provedení izolace proti zemní vlhkosti svislé za studena lakem asfaltovým</t>
  </si>
  <si>
    <t>Provedení izolace proti zemní vlhkosti natěradly a tmely za studena na ploše svislé S nátěrem lakem asfaltovým</t>
  </si>
  <si>
    <t>https://podminky.urs.cz/item/CS_URS_2023_01/711112002</t>
  </si>
  <si>
    <t>11163152</t>
  </si>
  <si>
    <t>lak hydroizolační asfaltový</t>
  </si>
  <si>
    <t>935112211</t>
  </si>
  <si>
    <t>Osazení příkopového žlabu do betonu tl 100 mm z betonových tvárnic š 800 mm</t>
  </si>
  <si>
    <t>Osazení betonového příkopového žlabu s vyplněním a zatřením spár cementovou maltou s ložem tl. 100 mm z betonu prostého z betonových příkopových tvárnic šířky přes 500 do 800 mm</t>
  </si>
  <si>
    <t>https://podminky.urs.cz/item/CS_URS_2023_01/935112211</t>
  </si>
  <si>
    <t>59227024</t>
  </si>
  <si>
    <t>žlabovka příkopová betonová 500x880x80mm</t>
  </si>
  <si>
    <t>"propustek" 2,8*5,1</t>
  </si>
  <si>
    <t>1512919166</t>
  </si>
  <si>
    <t>-1406173493</t>
  </si>
  <si>
    <t>35,557*19 "Přepočtené koeficientem množství</t>
  </si>
  <si>
    <t>SO 03-14-02 - Most v ev. km 29,281</t>
  </si>
  <si>
    <t>5 - Komunikace pozemní</t>
  </si>
  <si>
    <t>6 - Úpravy povrchů, podlahy a osazování výplní</t>
  </si>
  <si>
    <t xml:space="preserve">    997 - Přesun sutě</t>
  </si>
  <si>
    <t xml:space="preserve">      998 - Přesun hmot</t>
  </si>
  <si>
    <t>PSV - Práce a dodávky PSV</t>
  </si>
  <si>
    <t xml:space="preserve">    713 - Izolace tepelné</t>
  </si>
  <si>
    <t>916615400</t>
  </si>
  <si>
    <t>2*2,2*7,7</t>
  </si>
  <si>
    <t>-181595252</t>
  </si>
  <si>
    <t>-1815731946</t>
  </si>
  <si>
    <t>1545756070</t>
  </si>
  <si>
    <t>2*2,2*7,7*5</t>
  </si>
  <si>
    <t>-416214971</t>
  </si>
  <si>
    <t>33,88*1,9</t>
  </si>
  <si>
    <t>-2026367252</t>
  </si>
  <si>
    <t>33,88</t>
  </si>
  <si>
    <t>-1126471130</t>
  </si>
  <si>
    <t>849558627</t>
  </si>
  <si>
    <t>1152368804</t>
  </si>
  <si>
    <t>-1784164550</t>
  </si>
  <si>
    <t>KG</t>
  </si>
  <si>
    <t>-52082522</t>
  </si>
  <si>
    <t>-1885657003</t>
  </si>
  <si>
    <t>-872297665</t>
  </si>
  <si>
    <t>1520541642</t>
  </si>
  <si>
    <t>1820910286</t>
  </si>
  <si>
    <t>2*7,8</t>
  </si>
  <si>
    <t>1720781202</t>
  </si>
  <si>
    <t>Poznámka k položce:_x000D_
1. Ceny jsou určeny pro zřízení vrstev na upraveném povrchu.   2. V cenách jsou započteny i náklady na položení a spojení geotextilií včetně přesahů.   3. V cenách nejsou započteny náklady na dodávku geotextilií, která se oceňuje ve specifikaci. Ztratné včetně přesahů lze stanovit ve výši 15 až 20 %.   4. Ceny -1131 až -1133 lze použít i pro vyvedení geotextilie na svislou konstrukci.</t>
  </si>
  <si>
    <t>69311270</t>
  </si>
  <si>
    <t>geotextilie netkaná separační, ochranná, filtrační, drenážní PES 400g/m2</t>
  </si>
  <si>
    <t>1747749353</t>
  </si>
  <si>
    <t>128,34 * 1,1845 " Přepočtené koeficientem množství</t>
  </si>
  <si>
    <t>950982952</t>
  </si>
  <si>
    <t>4*0,15*5,7</t>
  </si>
  <si>
    <t>-1090218410</t>
  </si>
  <si>
    <t>355096240</t>
  </si>
  <si>
    <t>2*4*5,7*0,24</t>
  </si>
  <si>
    <t>63967408</t>
  </si>
  <si>
    <t>317361116</t>
  </si>
  <si>
    <t>-894405696</t>
  </si>
  <si>
    <t>Výztuž mostních železobetonových říms z betonářské oceli 10 505 (R) nebo BSt 500</t>
  </si>
  <si>
    <t>773,7/1000</t>
  </si>
  <si>
    <t>1127232311</t>
  </si>
  <si>
    <t>"přechodové zídky" 0,6*4,0*4</t>
  </si>
  <si>
    <t>1709831109</t>
  </si>
  <si>
    <t>"přechodové zídky" 4*1,1*4,0*3+4*0,4</t>
  </si>
  <si>
    <t>2046215371</t>
  </si>
  <si>
    <t>Výztuž opěrných zdí a valů  průměru do 12 mm, z oceli 10 505 (R) nebo BSt 500</t>
  </si>
  <si>
    <t>-891271290</t>
  </si>
  <si>
    <t>"přechodové zídky" 2171,7/1000</t>
  </si>
  <si>
    <t>334213211</t>
  </si>
  <si>
    <t>Zdivo mostů z pravidelných kamenů na maltu, objem jednoho kamene do 0,02 m3</t>
  </si>
  <si>
    <t>-1305384311</t>
  </si>
  <si>
    <t>Zdivo pilířů, opěr a křídel mostů z lomového kamene štípaného nebo ručně vybíraného na maltu z pravidelných kamenů (na vazbu) objemu 1 kusu kamene do 0,02 m3</t>
  </si>
  <si>
    <t>https://podminky.urs.cz/item/CS_URS_2023_01/334213211</t>
  </si>
  <si>
    <t>Poznámka k položce:_x000D_
1. V cenách jsou započteny i náklady na nutné přisekávání kamene do spár i v líci při zdění.   2. V cenách nejsou započteny náklady na spárování zdiva: tyto práce se oceňují cenami souboru cen 628 63-3 Spárování zdiva pilířů, opěr a křídel mostů z lomového kamene.   3. Ceny lze použít i pro ocenění kamenného obkladového zdiva.   4. Drátokamenné konstrukce (gabiony) se oceňují cenami souborů cen části A05 Opěrné zdi a valy katalogu 823-1 Plochy a úprava území.</t>
  </si>
  <si>
    <t>"dozdění křídla" 4*0,15*0,8</t>
  </si>
  <si>
    <t>334323118</t>
  </si>
  <si>
    <t>Mostní opěry a úložné prahy ze ŽB C 30/37</t>
  </si>
  <si>
    <t>-1418199835</t>
  </si>
  <si>
    <t>Mostní opěry a úložné prahy z betonu železového C 30/37</t>
  </si>
  <si>
    <t>https://podminky.urs.cz/item/CS_URS_2023_01/334323118</t>
  </si>
  <si>
    <t>Poznámka k položce:_x000D_
1. V cenách jsou započteny náklady na betonáž dříku a úložných prahů na plošném základu nebo na vrtací šabloně při založení na pilotách, kontrolu bednění a kontrolu uložení krycí vrstvy výztuže, vlastní betonáž zejména čerpadlem betonu, rozhrnutí a hutnění betonu požadované konzistence bez ohledu na hustotu výztuže, uhlazení horního povrchu úložného prahu včetně vyspádování do odtokového žlábku u závěrné zídky prahu, ošetření a ochranu čerstvě uloženého betonu.   2. V cenách nejsou započteny náklady na:   a) uložení plastového žlábku do úložného prahu opěry, tyto se oceňují souborem cen 212 79- . . Odvodnění z plastových trub u mostní opěry,   b) navazující kamenný chrlič, tyto se oceňují souborem cen 936 91-11 Montáž chrliče Žlabového ze žulového kamene,   c) výplň tmelem a ochranu pracovní nebo dilatační spáry rubové strany výplně za opěrou, tyto se oceňují souborem cen 931 99-41 Těsnění spáry betonové konstrukce pásy, profily, tmely.   d) výplň dilatační spáry extrudovaným polystyrenem, tyto se oceňují souborem cen 931 99-21 Výplň dilatačních spár z polystyrenu,   e) izolaci proti zemní vlhkosti, tyto se oceňují cenami katalogu 800-711 Izolace proti vodě, vlhkosti a plynům.</t>
  </si>
  <si>
    <t>2*1,5*5,9</t>
  </si>
  <si>
    <t>1434600211</t>
  </si>
  <si>
    <t>Poznámka k položce:_x000D_
1. V cenách jsou započteny i náklady na bednění dříku opěr a úložných prahů opěr do výšky 10 m ze systémového bednění s výplní pohledového bednění (palubky) pro lícovou stranu opěry a s výplní nepohledového bednění (překližky) pro rubovou stranu přesýpané výplně za opěrou.   2. V cenách zřízení je započteno sestavení a osazení inventárního bednění jeřábem, nástřik odformovacím prostředkem, nájemné rámů inventárního bednění a spínacích prvků vztažené k ploše bednění, spotřeba výplní opěry a distančních prvků.   3. V cenách odstranění je započteno odbednění dříku nebo úložného prahu, očištění bednění, vyplnění kuželových otvorů v betonu po spínacích tyčích bednění.   4. Drobný spotřební materiál (např. hřebíky, vruty, materiál pro vyplnění kuželových otvorů v základu po spínacích tyčích bednění) je započten v režijních nákladech.   5. Bednění pro železobetonovou konstrukci obsahuje materiál distančních tělísek krytí výztuže, ukládka tělísek je započtena v ukládce betonářské výztuže do bednění.   6. V cenách nejsou započteny náklady na:   a) výklenky, drážky, kapsy přes 0,1 m3, zakřivení líce bednění nebo sklon, tyto práce se oceňují cenami příplatku k rovinnému bednění,   b) vložení těsnících pásů do bednění pracovních čel nebo čel dilatačních spár, tyto se oceňují souborem cen 931 99-41 Těsnění spáry betonové konstrukce pásy, profily a tmely,   c) bednění podpěrné těsnicích pásů, tyto se oceňují souborem cen 327 35-3 . Lištová vzpěra u bednění těsnicích pásů ve svislé spáře nebo souborem cen 411 35-3 . Lištová vzpěra u bednění těssnicích pásů ve vodorovné spáře,   d) vložení extrudovaného polystyrenu do dilatačních spár, tyto se oceňují souborem cen 931 99-21 Výplň dilatačních spár z polystyrenu,   e) očištění povrchu betonu po odbednění tlakovou vodou, tyto se oceňují cenami souboru cen 985 13 Čištění ploch části C01 katalogu 800-5 Sanace.</t>
  </si>
  <si>
    <t>2*2*1,5+2*2*1,3*5,9</t>
  </si>
  <si>
    <t>1893845887</t>
  </si>
  <si>
    <t>334361216</t>
  </si>
  <si>
    <t>Výztuž betonářská mostních konstrukcí  opěr, úložných prahů, křídel, závěrných zídek, bloků ložisek, pilířů a sloupů z oceli 10 505 (R) nebo BSt 500 dříků opěr</t>
  </si>
  <si>
    <t>1257399437</t>
  </si>
  <si>
    <t>Výztuž betonářská mostních konstrukcí opěr, úložných prahů, křídel, závěrných zídek, bloků ložisek, pilířů a sloupů z oceli 10 505 (R) nebo BSt 500 dříků opěr</t>
  </si>
  <si>
    <t>Poznámka k položce:_x000D_
1. V cenách jsou započteny náklady na sestavení armokošů a jejich uložení jeřábem do bednění se zajištěním polohy výztuže.   2. V cenách jsou započteny i náklady na osazení distančních tělísek pro předepsané krytí výztuže a případné úpravy pro osazení bednění. Materiál distančních tělísek je obsažen ve skladbě bednění konstrukce.   3. V cenách nejsou započteny náklady na:   a) povrchový antikorozní nátěr výztuže v místech pracovní spáry, tyto se oceňují souborem cen 931 99-51 Nátěr betonářské výztuže,   b) úpravu bednění ukládané výztuže ke zhotovení spoje, tyto se oceňují souborem cen 273 36-2 . Spoje nosné betonářské výztuže se zaručenou nebo dobrou svařitelností.</t>
  </si>
  <si>
    <t>2741,0/1000</t>
  </si>
  <si>
    <t>1959012170</t>
  </si>
  <si>
    <t>4*5,7</t>
  </si>
  <si>
    <t>451315125</t>
  </si>
  <si>
    <t>Podkladní nebo výplňová vrstva z betonu C 16/20 tl do 150 mm</t>
  </si>
  <si>
    <t>-1909804037</t>
  </si>
  <si>
    <t>Podkladní a výplňové vrstvy z betonu prostého tloušťky do 150 mm, z betonu C 16/20</t>
  </si>
  <si>
    <t>https://podminky.urs.cz/item/CS_URS_2023_01/451315125</t>
  </si>
  <si>
    <t>3*1,9*2,41</t>
  </si>
  <si>
    <t>938340179</t>
  </si>
  <si>
    <t>"pod drenážní trubkou" 2*0,6*7,7</t>
  </si>
  <si>
    <t>463211111</t>
  </si>
  <si>
    <t>Rovnanina z lomového kamene s vyklínováním spár a dutin úlomky kamene</t>
  </si>
  <si>
    <t>-1473067945</t>
  </si>
  <si>
    <t>Rovnanina z lomového kamene neopracovaného tříděného pro všechny tloušťky rovnaniny, bez vypracování líce s vyklínování spár a dutin úlomky z kamene</t>
  </si>
  <si>
    <t>https://podminky.urs.cz/item/CS_URS_2023_01/463211111</t>
  </si>
  <si>
    <t>Poznámka k položce:_x000D_
1. V cenách jsou započteny náklady na ukládání lomového kamene do figur ručně tak, aby tvořily pevný celek s vyplněním dutin vyklínováním kamenem nebo pískem.   2. V cenách nejsou započteny náklady na lícování kamene.   3. Zdi z drátokamenné rovnaniny (z gabionů) se oceňují cenami souborů cen části A05 Opěrné zdi a valy katalogu 823-1 Plochy a úprava území.</t>
  </si>
  <si>
    <t>2*0,7*5,9</t>
  </si>
  <si>
    <t>465513156</t>
  </si>
  <si>
    <t>Dlažba svahu u opěr z upraveného lomového žulového kamene tl 200 mm do lože C 25/30 pl do 10 m2</t>
  </si>
  <si>
    <t>610957276</t>
  </si>
  <si>
    <t>Dlažba svahu u mostních opěr z upraveného lomového žulového kamene s vyspárováním maltou MC 25, šíře spáry 15 mm do betonového lože C 25/30 tloušťky 200 mm, plochy do 10 m2</t>
  </si>
  <si>
    <t>https://podminky.urs.cz/item/CS_URS_2023_01/465513156</t>
  </si>
  <si>
    <t>Poznámka k položce:_x000D_
1. V cenách jsou započteny náklady na dodání písku nebo betonové směsi pro lože a spáry, rozhrnutí a úpravu lože do tl. 140 mm, navlhčení podkladu, rozměření a výběr, případně upravení kamene s urovnáním povrchu lícování dlažby a vyspárovaní MC 25, šíře spáry 15 mm.   2. V cenách nejsou započteny náklady na podkladní vrstvy ze štěrkopísku, tyto se oceňují souborem cen 451 57- . 1 Podkladní a výplňová vrstva z kameniva.</t>
  </si>
  <si>
    <t>4*4,0*0,5</t>
  </si>
  <si>
    <t>Komunikace pozemní</t>
  </si>
  <si>
    <t>521271931</t>
  </si>
  <si>
    <t>Údržba mostnicových šroubů výměna bez demontáže železničního svršku jednotlivého šroubu</t>
  </si>
  <si>
    <t>1747695581</t>
  </si>
  <si>
    <t>24+80</t>
  </si>
  <si>
    <t>521272311</t>
  </si>
  <si>
    <t>Jednotlivá výměna mostnic a pozednic bez demontáže železničního svršku mostnic</t>
  </si>
  <si>
    <t>-1684554482</t>
  </si>
  <si>
    <t>12+40</t>
  </si>
  <si>
    <t>60815370</t>
  </si>
  <si>
    <t>mostnice dřevěná impregnovaná olejem DB 240x260mm dl 2,5m</t>
  </si>
  <si>
    <t>1377131538</t>
  </si>
  <si>
    <t>52 * 0,13824 " Přepočtené koeficientem množství</t>
  </si>
  <si>
    <t>521272351</t>
  </si>
  <si>
    <t>Jednotlivá výměna mostnic a pozednic bez demontáže železničního svršku pozednic</t>
  </si>
  <si>
    <t>1606962197</t>
  </si>
  <si>
    <t>2+2</t>
  </si>
  <si>
    <t>60512147</t>
  </si>
  <si>
    <t>hranol stavební řezivo průřezu nad 450cm2 přes dl 8m</t>
  </si>
  <si>
    <t>-1715726083</t>
  </si>
  <si>
    <t>(2+2)*0,23*0,24*2,6</t>
  </si>
  <si>
    <t>Úpravy povrchů, podlahy a osazování výplní</t>
  </si>
  <si>
    <t>628195011</t>
  </si>
  <si>
    <t>Očištění ocel konstrukcí od usazenin</t>
  </si>
  <si>
    <t>1354712095</t>
  </si>
  <si>
    <t>Očištění ocelových konstrukcí od usazenin, rzi a starého nátěru</t>
  </si>
  <si>
    <t>https://podminky.urs.cz/item/CS_URS_2023_01/628195011</t>
  </si>
  <si>
    <t>Poznámka k položce:_x000D_
1. Cena je určena pouze pro očištění konstrukcí, které byly ve styku s vodou po jejich dodání a montáži.   2. Množství jednotek se stanoví v m2 rozvinuté plochy očišťovaného povrchu.</t>
  </si>
  <si>
    <t xml:space="preserve">"NK" 2*5*2,5+2*2*5,0  </t>
  </si>
  <si>
    <t>"podélné nosníky pod chod. plechy" 0,4*4*7,1</t>
  </si>
  <si>
    <t>"chod. plechy" 1,53*7,1*2</t>
  </si>
  <si>
    <t>"příčné konzoly pod chodníky" 0,38*(1,3+1,27)*5*2</t>
  </si>
  <si>
    <t>"zábradlí" 0,28* (3*7,1*2+5*2,5*2)</t>
  </si>
  <si>
    <t>628613221</t>
  </si>
  <si>
    <t>Protikorozní ochrana OK mostu I. tř.- základní a podkladní epoxidový, vrchní PU nátěr bez metalizace</t>
  </si>
  <si>
    <t>-850506090</t>
  </si>
  <si>
    <t>Protikorozní ochrana ocelových mostních konstrukcí včetně otryskání povrchu základní a podkladní epoxidový a vrchní polyuretanový nátěr bez metalizace I. třídy</t>
  </si>
  <si>
    <t>https://podminky.urs.cz/item/CS_URS_2023_01/628613221</t>
  </si>
  <si>
    <t>Poznámka k položce:_x000D_
1. V cenách jsou započteny i náklady na dodávku písku při tryskání.   2. V cenách -3231 až - 3234 nejsou započteny náklady na dodávku zinku pro žárové stříkání; tyto náklady se oceňují ve specifikaci. Orientační spotřeba zinku:   a) tř. I - 2,200 kg/m2,   b) tř. II - 1,872 kg/m2,   c) tř. III - 1,517 kg/m2,   d) tř. IV - 1,284 kg/m2.   3. Rozdělení ocelových konstrukcí do tříd je uvedeno v příloze č. 3 Všeobecných podmínek katalogu 800-789 Povrchové úpravy ocelových konstrukcí a technologických zařízení.</t>
  </si>
  <si>
    <t>R62861329</t>
  </si>
  <si>
    <t>Přesun mostu pro obnovu PKO</t>
  </si>
  <si>
    <t>KČ</t>
  </si>
  <si>
    <t>-980206269</t>
  </si>
  <si>
    <t>Poznámka k položce:_x000D_
převoz mostu do žst. Desná a zpět (NK váží cca 8 tun), přesun na vzdálenost 2*500 m, jeřáb u mostu</t>
  </si>
  <si>
    <t>1068790397</t>
  </si>
  <si>
    <t>2*(1,1+1,9)*5,9+2*2*1,1*5,7</t>
  </si>
  <si>
    <t>-1902017610</t>
  </si>
  <si>
    <t>95301386</t>
  </si>
  <si>
    <t>2*1,5*5,9+4*2*1,1*5,7</t>
  </si>
  <si>
    <t>-1856104561</t>
  </si>
  <si>
    <t>-1532865749</t>
  </si>
  <si>
    <t>-819536556</t>
  </si>
  <si>
    <t>667340025</t>
  </si>
  <si>
    <t>1291182745</t>
  </si>
  <si>
    <t>0,84*19 "Přepočtené koeficientem množství</t>
  </si>
  <si>
    <t>936171150</t>
  </si>
  <si>
    <t>Demontáž úhelníků na železničních mostech bez přesypávky v přímé trati nebo v oblouku pojistných L 160 x 160 x 40</t>
  </si>
  <si>
    <t>1884047949</t>
  </si>
  <si>
    <t>2*41,1</t>
  </si>
  <si>
    <t>936171311</t>
  </si>
  <si>
    <t>Oprava úhelníků na železničních mostech v přímé trati nebo oblouku montáž úhelníků pojistných v koleji tvaru S 49 - L 160x100x14</t>
  </si>
  <si>
    <t>1163377945</t>
  </si>
  <si>
    <t>13432002</t>
  </si>
  <si>
    <t>úhelník ocelový nerovnostranný jakost S235JR (11 375) 200x100x14mm</t>
  </si>
  <si>
    <t>-375833341</t>
  </si>
  <si>
    <t>82,2 * 0,02273 " Přepočtené koeficientem množství</t>
  </si>
  <si>
    <t>936992121</t>
  </si>
  <si>
    <t>Montáž odvodnění mostu z plastového potrubí HDPE DN 150</t>
  </si>
  <si>
    <t>-2071826507</t>
  </si>
  <si>
    <t>Montáž odvodnění mostu z plastového nebo laminátového potrubí se spojkami z plastového HDPE DN 150 potrubí</t>
  </si>
  <si>
    <t>https://podminky.urs.cz/item/CS_URS_2023_01/936992121</t>
  </si>
  <si>
    <t>Poznámka k položce:_x000D_
1. Standardní délka sklolaminátového potrubí se speciálními spojkami DC je 6 m. Délka nerezového oblouku pro potrubí je 0,6 m, délka nerezového víčka 0,1 m.   2. V cenách jsou započteny náklady na rozměření a případně krácení potrubí, položení do spádu a na sraz do objímek závěsů, případně u osazení nerezové sedlové odbočky na sběrné potrubí segmentovité výřezy do sklolaminátového potrubí , vsazení sedla s dodaným těsněním a stažení třmeny na potrubí .   3. V cenách nejsou započteny náklady na:   a) stavbu lešení nebo závěsné lávky pod mostem, tyto se oceňují souborem cen 945 21-1 . Pojízdná pracovní lávka mostu,   b) prostupy potrubí betonovou konstrukci, tyto se oceňují souborem cen 334 79-11 Prostup z plastových trub betonovou zdí,   c) závěsy odvodnění do DN 300, tyto se oceňují souborem cen 936 94-39 Montáž věšákového závěsu odvodnění mostu,   d) kotvení závěsu osazeného do bednění podhledu, tyto se oceňují souborem cen 953 94-32 Kotvení závěsů do bednění,   e) pružnou nebo dilatační spojku potrubí, tyto se oceňují souborem cen 936 94–391 Osazení spojky se sponami na potrubí odvodnění mostu,   f) tlakovou zkoušku potrubí, tyto se oceňují cenami katalogu 827-1 Vedení trubní, dálková a přípojná – vodovody a kanalizace.</t>
  </si>
  <si>
    <t>2*7,7</t>
  </si>
  <si>
    <t>28619324</t>
  </si>
  <si>
    <t>trubka kanalizační PE-HD D 160mm</t>
  </si>
  <si>
    <t>-38469493</t>
  </si>
  <si>
    <t>559913463</t>
  </si>
  <si>
    <t>39,9+37,7+4*0,4*4,0</t>
  </si>
  <si>
    <t>938905311</t>
  </si>
  <si>
    <t>Údržba OK mostů - očistění, nátěr, namazání ložisek</t>
  </si>
  <si>
    <t>1789632229</t>
  </si>
  <si>
    <t>Údržba ocelových konstrukcí údržba ložisek očistění, nátěr, namazání</t>
  </si>
  <si>
    <t>https://podminky.urs.cz/item/CS_URS_2023_01/938905311</t>
  </si>
  <si>
    <t>Poznámka k položce:_x000D_
1. V cenách 938 90-51 výměna nýtu jsou započteny i náklady na dodávku nýtu nebo trhacího šroubu.   2. V cenách 938 90-52 úpravy ukončení pojistných úhelníků jsou započteny i náklady na povolení a demontáž úhelníků, natvarování, seříznutí, vyvrtání nových a zavaření původních otvorů, nátěr a montáž nového provedení úhelníku.</t>
  </si>
  <si>
    <t>938905312</t>
  </si>
  <si>
    <t>Údržba OK mostů - vysekání obetonávky ložisek a zalití ložiskových desek</t>
  </si>
  <si>
    <t>1234769547</t>
  </si>
  <si>
    <t>Údržba ocelových konstrukcí údržba ložisek vysekání obetonávky a zalití ložiskových desek</t>
  </si>
  <si>
    <t>https://podminky.urs.cz/item/CS_URS_2023_01/938905312</t>
  </si>
  <si>
    <t>311070449</t>
  </si>
  <si>
    <t>"úložný práh" 2*0,8*4,7</t>
  </si>
  <si>
    <t>1285187991</t>
  </si>
  <si>
    <t>(39,9+37,7+4*0,4*4,0)*0,2*0,1 "10% z objemu"</t>
  </si>
  <si>
    <t>-1367857242</t>
  </si>
  <si>
    <t>1,68*2,1"Přepočtené koeficientem množství</t>
  </si>
  <si>
    <t>-1639305265</t>
  </si>
  <si>
    <t>-863274116</t>
  </si>
  <si>
    <t>2*2*5</t>
  </si>
  <si>
    <t>-996339248</t>
  </si>
  <si>
    <t>-164172956</t>
  </si>
  <si>
    <t>"odhad" 2*10</t>
  </si>
  <si>
    <t>-1271613313</t>
  </si>
  <si>
    <t>-310700635</t>
  </si>
  <si>
    <t>-1978839447</t>
  </si>
  <si>
    <t>850018133</t>
  </si>
  <si>
    <t>"odbourání opěr" 2*5,2*1,0</t>
  </si>
  <si>
    <t>-1725893409</t>
  </si>
  <si>
    <t>24,96</t>
  </si>
  <si>
    <t>672685508</t>
  </si>
  <si>
    <t>18,725+6,21+4,2+0,025+0,02</t>
  </si>
  <si>
    <t>-927811205</t>
  </si>
  <si>
    <t>-772628569</t>
  </si>
  <si>
    <t>54,14*19 "Přepočtené koeficientem množství</t>
  </si>
  <si>
    <t>-2122009934</t>
  </si>
  <si>
    <t>PSV</t>
  </si>
  <si>
    <t>Práce a dodávky PSV</t>
  </si>
  <si>
    <t>713</t>
  </si>
  <si>
    <t>Izolace tepelné</t>
  </si>
  <si>
    <t>713131141</t>
  </si>
  <si>
    <t>Montáž izolace tepelné stěn lepením celoplošně rohoží, pásů, dílců, desek</t>
  </si>
  <si>
    <t>CS ÚRS 2023 02</t>
  </si>
  <si>
    <t>1143081740</t>
  </si>
  <si>
    <t>Montáž tepelné izolace stěn rohožemi, pásy, deskami, dílci, bloky (izolační materiál ve specifikaci) lepením celoplošně bez mechanického kotvení</t>
  </si>
  <si>
    <t>https://podminky.urs.cz/item/CS_URS_2023_02/713131141</t>
  </si>
  <si>
    <t>28376417</t>
  </si>
  <si>
    <t>deska XPS hrana polodrážková a hladký povrch 300kPA λ=0,035 tl 50mm</t>
  </si>
  <si>
    <t>152087015</t>
  </si>
  <si>
    <t>23,32*1,01 'Přepočtené koeficientem množství</t>
  </si>
  <si>
    <t>998713101</t>
  </si>
  <si>
    <t>Přesun hmot tonážní pro izolace tepelné v objektech v do 6 m</t>
  </si>
  <si>
    <t>-1397302792</t>
  </si>
  <si>
    <t>Přesun hmot pro izolace tepelné stanovený z hmotnosti přesunovaného materiálu vodorovná dopravní vzdálenost do 50 m v objektech výšky do 6 m</t>
  </si>
  <si>
    <t>https://podminky.urs.cz/item/CS_URS_2023_02/998713101</t>
  </si>
  <si>
    <t>998713199</t>
  </si>
  <si>
    <t>Příplatek k přesunu hmot tonážní 713 za zvětšený přesun ZKD 1000 m přes 1000 m</t>
  </si>
  <si>
    <t>826865237</t>
  </si>
  <si>
    <t>Přesun hmot pro izolace tepelné stanovený z hmotnosti přesunovaného materiálu Příplatek k cenám za zvětšený přesun přes vymezenou největší dopravní vzdálenost za každých dalších i započatých 1000 m</t>
  </si>
  <si>
    <t>https://podminky.urs.cz/item/CS_URS_2023_02/998713199</t>
  </si>
  <si>
    <t>SO 03-17-01 - Tunel Desenský km 29,438 - 29,690</t>
  </si>
  <si>
    <t>974029185</t>
  </si>
  <si>
    <t>Vysekání rýh ve zdivu kamenném hl do 300 mm š do 200 mm</t>
  </si>
  <si>
    <t>22092985</t>
  </si>
  <si>
    <t>Vysekání rýh ve zdivu kamenném do hl. 300 mm a šířky do 200 mm</t>
  </si>
  <si>
    <t>https://podminky.urs.cz/item/CS_URS_2023_01/974029185</t>
  </si>
  <si>
    <t>212752524</t>
  </si>
  <si>
    <t>Trativod z drenážních trubek korugovaných PP SN 8 perforace 120° včetně lože otevřený výkop DN 300 pro liniové stavby</t>
  </si>
  <si>
    <t>-1733824369</t>
  </si>
  <si>
    <t>Trativody z drenážních trubek pro liniové stavby a komunikace se zřízením štěrkového lože pod trubky a s jejich obsypem v otevřeném výkopu trubka korugovaná PP SN 8 perforace 120° DN 300</t>
  </si>
  <si>
    <t>https://podminky.urs.cz/item/CS_URS_2023_01/212752524</t>
  </si>
  <si>
    <t>Poznámka k položce:_x000D_
Dodatečná izolace zdiva injektáží nízkotlakou na bázi polyuretanu, tloušťka zdiva přes 300 do 600 mm_x000D_
Na každý m2 zdivz připadne 5 bm injektáže.</t>
  </si>
  <si>
    <t>373381114</t>
  </si>
  <si>
    <t>Klenba beton prostý se zvýšenými nároky C 25/30 tunel jednokolejný I stupeň ražnosti hornina suchá</t>
  </si>
  <si>
    <t>Klenba tunelů a portálů z betonu prostého včetně zřízení a odstranění bednění a pevných pracovních podlah a odstranění minérské výstroje, tunel jednokolejný v hornině I. stupně ražnosti suché, beton se zvýšenými nároky na prostředí tř. C 25/30</t>
  </si>
  <si>
    <t>https://podminky.urs.cz/item/CS_URS_2023_01/373381114</t>
  </si>
  <si>
    <t>Poznámka k položce:_x000D_
Klenba tunelů a portálů z betonu prostého  včetně zřízení a odstranění bednění a pevných pracovních podlah a odstranění minérské výstroje, tunel jednokolejný v hornině I. stupně ražnosti suché, beton se zvýšenými nároky na prostředí tř. C 25/30</t>
  </si>
  <si>
    <t>-134037118</t>
  </si>
  <si>
    <t>771.91*2</t>
  </si>
  <si>
    <t xml:space="preserve">406.47+365.44=771,910 [A] </t>
  </si>
  <si>
    <t>771.91*2=1 543,820 [B]</t>
  </si>
  <si>
    <t>804019487</t>
  </si>
  <si>
    <t>2*771.91</t>
  </si>
  <si>
    <t>985111221</t>
  </si>
  <si>
    <t>Odsekání betonu líce kleneb a podhledů tl do 80 mm</t>
  </si>
  <si>
    <t>Odsekání vrstev betonu líce kleneb a podhledů, tloušťka odsekané vrstvy do 80 mm</t>
  </si>
  <si>
    <t>https://podminky.urs.cz/item/CS_URS_2023_01/985111221</t>
  </si>
  <si>
    <t>Poznámka k položce:_x000D_
Odsekání vrstev betonu líce kleneb a podhledů, tloušťka odsekané vrstvy do 80 mm</t>
  </si>
  <si>
    <t>3.64+136.282+25.327+123.443</t>
  </si>
  <si>
    <t>288.692*19</t>
  </si>
  <si>
    <t>552.552+39.917+0.54</t>
  </si>
  <si>
    <t>SO 03-17-02 - Tunel Dolnopolubenský km 30,375 - 30,542</t>
  </si>
  <si>
    <t>175111101</t>
  </si>
  <si>
    <t>Obsypání potrubí ručně sypaninou bez prohození, uloženou do 3 m</t>
  </si>
  <si>
    <t>Obsypání potrubí ručně sypaninou z vhodných hornin třídy těžitelnosti I a II, skupiny 1 až 4 nebo materiálem připraveným podél výkopu ve vzdálenosti do 3 m od jeho kraje pro jakoukoliv hloubku výkopu a míru zhutnění bez prohození sypaniny</t>
  </si>
  <si>
    <t>https://podminky.urs.cz/item/CS_URS_2023_01/175111101</t>
  </si>
  <si>
    <t>Poznámka k položce:_x000D_
Obsypání potrubí ručně sypaninou z vhodných hornin třídy těžitelnosti I a II, skupiny 1 až 4 nebo materiálem připraveným podél výkopu ve vzdálenosti do 3 m od jeho kraje pro jakoukoliv hloubku výkopu a míru zhutnění bez prohození sypaniny</t>
  </si>
  <si>
    <t>58331351</t>
  </si>
  <si>
    <t>kamenivo těžené drobné frakce 0/4</t>
  </si>
  <si>
    <t>Poznámka k položce:_x000D_
kamenivo těžené drobné frakce 0/4</t>
  </si>
  <si>
    <t>212752525</t>
  </si>
  <si>
    <t>Trativod z drenážních trubek korugovaných PP SN 8 perforace 120° včetně lože otevřený výkop DN 400 pro liniové stavby</t>
  </si>
  <si>
    <t>-279394188</t>
  </si>
  <si>
    <t>Trativody z drenážních trubek pro liniové stavby a komunikace se zřízením štěrkového lože pod trubky a s jejich obsypem v otevřeném výkopu trubka korugovaná PP SN 8 perforace 120° DN 400</t>
  </si>
  <si>
    <t>https://podminky.urs.cz/item/CS_URS_2023_01/212752525</t>
  </si>
  <si>
    <t>Poznámka k položce:_x000D_
Trativody z drenážních trubek pro liniové stavby a komunikace se zřízením štěrkového lože pod trubky a s jejich obsypem v otevřeném výkopu trubka korugovaná PP SN 8 perforace 120° DN 400</t>
  </si>
  <si>
    <t>1296349793</t>
  </si>
  <si>
    <t>1930878635</t>
  </si>
  <si>
    <t>2*584.38</t>
  </si>
  <si>
    <t>469981111</t>
  </si>
  <si>
    <t>Přesun hmot pro pomocné stavební práce při elektromotážích</t>
  </si>
  <si>
    <t>Přesun hmot pro pomocné stavební práce při elektromontážích dopravní vzdálenost do 1 000 m</t>
  </si>
  <si>
    <t>https://podminky.urs.cz/item/CS_URS_2023_01/469981111</t>
  </si>
  <si>
    <t>Poznámka k položce:_x000D_
Přesun hmot pro pomocné stavební práce při elektromontážích dopravní vzdálenost do 1 000 m</t>
  </si>
  <si>
    <t>469981211</t>
  </si>
  <si>
    <t>Příplatek k přesunu hmot pro pomocné stavební práce při elektromotážích ZKD 1000 m</t>
  </si>
  <si>
    <t>Přesun hmot pro pomocné stavební práce při elektromontážích Příplatek k ceně za zvětšený přesun přes vymezenou největší dopravní vzdálenost za každých dalších i započatých 1000 m</t>
  </si>
  <si>
    <t>https://podminky.urs.cz/item/CS_URS_2023_01/469981211</t>
  </si>
  <si>
    <t>Poznámka k položce:_x000D_
Přesun hmot pro pomocné stavební práce při elektromontážích Příplatek k ceně za zvětšený přesun přes vymezenou největší dopravní vzdálenost za každých dalších i započatých 1000 m</t>
  </si>
  <si>
    <t>810391811</t>
  </si>
  <si>
    <t>Bourání stávajícího potrubí z betonu DN přes 200 do 400</t>
  </si>
  <si>
    <t>Bourání stávajícího potrubí z betonu v otevřeném výkopu DN přes 200 do 400</t>
  </si>
  <si>
    <t>https://podminky.urs.cz/item/CS_URS_2023_01/810391811</t>
  </si>
  <si>
    <t>Poznámka k položce:_x000D_
Bourání stávajícího potrubí z betonu v otevřeném výkopu DN přes 200 do 400</t>
  </si>
  <si>
    <t>871370330</t>
  </si>
  <si>
    <t>Montáž kanalizačního potrubí hladkého plnostěnného SN 16 z polypropylenu DN 300</t>
  </si>
  <si>
    <t>Montáž kanalizačního potrubí z plastů z polypropylenu PP hladkého plnostěnného SN 16 DN 300</t>
  </si>
  <si>
    <t>https://podminky.urs.cz/item/CS_URS_2023_01/871370330</t>
  </si>
  <si>
    <t>Poznámka k položce:_x000D_
Montáž kanalizačního potrubí z plastů z polypropylenu PP hladkého plnostěnného SN 16 DN 300</t>
  </si>
  <si>
    <t>28617097</t>
  </si>
  <si>
    <t>trubka kanalizační PP plnostěnná třívrstvá DN 300x6000mm SN16</t>
  </si>
  <si>
    <t>Poznámka k položce:_x000D_
trubka kanalizační PP plnostěnná třívrstvá DN 300x6000mm SN16</t>
  </si>
  <si>
    <t>CS ÚRS 2022 01</t>
  </si>
  <si>
    <t>-1428135162</t>
  </si>
  <si>
    <t>https://podminky.urs.cz/item/CS_URS_2022_01/919726123</t>
  </si>
  <si>
    <t>167*(0.3*3.14)</t>
  </si>
  <si>
    <t>985422223</t>
  </si>
  <si>
    <t>Injektáž trhlin š přes 0,5 do 1 mm v ŽB kcích tl přes 200 do 300 mm polyuretanem včetně vrtů</t>
  </si>
  <si>
    <t>Injektáž trhlin v betonových nebo železobetonových konstrukcích nízkotlaká do 0,6 MP s injektážními jehlami vloženými do vrtů včetně jejich vyvrtání polyuretanovou injektážní hmotou šířka trhlin přes 0,5 do 1 mm tloušťka konstrukce přes 200 do 300 mm</t>
  </si>
  <si>
    <t>https://podminky.urs.cz/item/CS_URS_2023_01/985422223</t>
  </si>
  <si>
    <t>Poznámka k položce:_x000D_
Injektáž trhlin v betonových nebo železobetonových konstrukcích nízkotlaká do 0,6 MP s injektážními jehlami vloženými do vrtů včetně jejich vyvrtání polyuretanovou injektážní hmotou šířka trhlin přes 0,5 do 1 mm tloušťka konstrukce přes 200 do 300 mm</t>
  </si>
  <si>
    <t>SO 03-36-01 - Zast. Desná - Riedlova vila, přípojka NN - ČEZ</t>
  </si>
  <si>
    <t>7494003386</t>
  </si>
  <si>
    <t>Modulární přístroje Jističe do 80 A; 10 kA 3-pólové In 16 A, Ue AC 230/400 V / DC 216 V, charakteristika B, 3pól, Icn 10 kA</t>
  </si>
  <si>
    <t>Poznámka k položce:_x000D_
In 16 A, Ue AC 230/400 V / DC 216 V, charakteristika B, 3pól, Icn 10 kA_x000D_
Technická specifikace položky odpovídá příslušné cenové soustavě.</t>
  </si>
  <si>
    <t>Poznámka k položce:_x000D_
iME3 trojfázový digitální do 40A_x000D_
Technická specifikace položky odpovídá příslušné cenové soustavě.</t>
  </si>
  <si>
    <t>Trasy kabelového vedení; Lokátory a markery</t>
  </si>
  <si>
    <t>Montáž bezpečnostní tabulky;</t>
  </si>
  <si>
    <t>Měření kabelových vedení a osvětlení; Zkoušky vodičů a kabelů nn; silových do 1 kV</t>
  </si>
  <si>
    <t>Revize, prohlídy a zkoušky dle § 47 zákona o drahách (výchozí revize); Provedení technické prohlídky a zkoušky na silnoproudém zařízení, zařízení TV, zařízení NS, transformoven, EPZ; pro opravné práce pro objem investičních nákladů</t>
  </si>
  <si>
    <t>R7499151010</t>
  </si>
  <si>
    <t>R7499151020</t>
  </si>
  <si>
    <t>Poznámka k položce:_x000D_
úprava zapojení stávajících kabelových skříní/rozvaděčů_x000D_
Technická specifikace položky odpovídá příslušné cenové soustavě.</t>
  </si>
  <si>
    <t>R7499151030</t>
  </si>
  <si>
    <t>Poznámka k položce:_x000D_
zkušební provoz_x000D_
Technická specifikace položky odpovídá příslušné cenové soustavě.</t>
  </si>
  <si>
    <t>SO 03-36-02 - Zast. Desná - Riedlova vila, osvětlení</t>
  </si>
  <si>
    <t>7494007482R</t>
  </si>
  <si>
    <t>Vzduchové jističe Příslušenství - samostatně dodávané Zařízení pro datovou komunikaci a funkce měření parametrizace, ovládání, diagnostika, testování, rozhraní RS232, Ethernet</t>
  </si>
  <si>
    <t>7492501730</t>
  </si>
  <si>
    <t>Kabely, vodiče, šňůry Cu - nn Kabel silový 2 a 3-žílový Cu, plastová izolace CYKY 3J6 (3Cx 6)</t>
  </si>
  <si>
    <t>Poznámka k položce:_x000D_
CYKY 3J6 (3Cx 6)_x000D_
Technická specifikace položky odpovídá příslušné cenové soustavě.</t>
  </si>
  <si>
    <t>7590150030</t>
  </si>
  <si>
    <t>Uzemnění, ukolejnění Tyč zemnící se svorkou l=1,5m (HM0354405211015)</t>
  </si>
  <si>
    <t>Poznámka k položce:_x000D_
Tyč zemnící se svorkou l=1,5m  (HM0354405211015)_x000D_
Technická specifikace položky odpovídá příslušné cenové soustavě.</t>
  </si>
  <si>
    <t>7493601300</t>
  </si>
  <si>
    <t>Kabelové a zásuvkové skříně, elektroměrové rozvaděče Prázdné skříně a pilíře Skříň plastová kompaktní pilíř včetně základu, IP44, šířka 600 mm, výška 1000 mm, hloubka do 400 mm, PUR lak</t>
  </si>
  <si>
    <t>Poznámka k položce:_x000D_
Skříň plastová kompaktní pilíř včetně základu, IP44, šířka do 600 mm, výška do 1.000 mm, hloubka do 400 mm, PUR lak_x000D_
Technická specifikace položky odpovídá příslušné cenové soustavě.</t>
  </si>
  <si>
    <t>7494004518</t>
  </si>
  <si>
    <t>Modulární přístroje Ostatní přístroje -modulární přístroje Vypínače In 20 A, Ue AC 250/440 V, 3pól</t>
  </si>
  <si>
    <t>7494003126</t>
  </si>
  <si>
    <t>Modulární přístroje Jističe do 80 A; 10 kA 1-pólové In 13 A, Ue AC 230 V / DC 72 V, charakteristika B, 1pól, Icn 10 kA</t>
  </si>
  <si>
    <t>7494003654</t>
  </si>
  <si>
    <t>Modulární přístroje Jističe Příslušenství 1x zapínací kontakt, 1x rozpínací kontakt, např. pro LTE, LTN, LVN, MSO</t>
  </si>
  <si>
    <t>7494007624</t>
  </si>
  <si>
    <t>Pojistkové systémy Odpínače, odpojovače a držáky válcových pojistkových vložek Pojistkové odpínače Ie 32 A, Ue AC 690 V/DC 440 V, pro válcové pojistkové vložky 10x38, 3pól. provedení, bez signalizace, náhrada za např. OPVA10-3</t>
  </si>
  <si>
    <t>7494004394</t>
  </si>
  <si>
    <t>Modulární přístroje Spínací přístroje Elektronická impulzní (paměťová) relé In 16 A, Un AC 230 V, 1 x přepínací kontakt</t>
  </si>
  <si>
    <t>7494003804</t>
  </si>
  <si>
    <t>Modulární přístroje Proudové chrániče 10 kA typ AC 2-pólové In 16 A, Ue AC 230/400 V, Idn 10 mA, 2pól, Inc 10 kA, typ AC</t>
  </si>
  <si>
    <t>7494004250</t>
  </si>
  <si>
    <t>Modulární přístroje Spínací přístroje Instalační stykače AC s manuálním ovládáním Ith 20 A, Uc AC 230 V, 1x zapínací kontakt, 1x rozpínací kontakt, s manuálním ovládáním, AC-3, zap. 9A, rozp. 6A</t>
  </si>
  <si>
    <t>7494004668</t>
  </si>
  <si>
    <t>Modulární přístroje Ostatní přístroje -modulární přístroje Rozbočovací svorkovnice počet svorek 15, průřez 16 mm2, barva šedá, s izolačním krytem</t>
  </si>
  <si>
    <t>7494004680</t>
  </si>
  <si>
    <t>Modulární přístroje Ostatní přístroje -modulární přístroje Rozbočovací svorkovnice počet svorek 15, průřez 16 mm2, barva modrá</t>
  </si>
  <si>
    <t>7494004670</t>
  </si>
  <si>
    <t>Modulární přístroje Ostatní přístroje -modulární přístroje Rozbočovací svorkovnice počet svorek 7, průřez 16 mm2, barva zelená</t>
  </si>
  <si>
    <t>7494007480R</t>
  </si>
  <si>
    <t>Vzduchové jističe Příslušenství - samostatně dodávané Zdroje napětí Upri AC 230 V, Usec DC 24 V, In 5 A</t>
  </si>
  <si>
    <t>7491204070</t>
  </si>
  <si>
    <t>Elektroinstalační materiál Zásuvky instalační Zásuvka zápustná dvojnásobná, šroubové svorky, IP20</t>
  </si>
  <si>
    <t>Poznámka k položce:_x000D_
Dvojzásuvka TANGO 5512A-2349 B_x000D_
Technická specifikace položky odpovídá příslušné cenové soustavě.</t>
  </si>
  <si>
    <t>7494004482</t>
  </si>
  <si>
    <t>Modulární přístroje Spínací přístroje Monitorovací relé reziduálního proudu Termostaty sledování dvou teplot, 2x zapínací kontakt 16 A, Un AC 230 V, rozsah měření teplot -25 - +95 °C</t>
  </si>
  <si>
    <t>Poznámka k položce:_x000D_
sledování dvou teplot, 2x zapínací kontakt 16 A, Un AC 230 V, rozsah měření teplot -25 - +95 °C_x000D_
Technická specifikace položky odpovídá příslušné cenové soustavě.</t>
  </si>
  <si>
    <t>7494351080</t>
  </si>
  <si>
    <t>Montáž jističů (do 10 kA) přídavných zařízení k instalačním jističům do 125 A pomocného spínače (1x zap., 1x vyp. kontakt)</t>
  </si>
  <si>
    <t>7494556010</t>
  </si>
  <si>
    <t>Montáž vzduchových stykačů do 100 A</t>
  </si>
  <si>
    <t>Montáž vzduchových stykačů do 100 A - včetně pomocných kontaktů</t>
  </si>
  <si>
    <t>7491256020</t>
  </si>
  <si>
    <t>Montáž elektrických přímotopů termostatů prostorových 0-40° C</t>
  </si>
  <si>
    <t>Montáž elektrických přímotopů termostatů prostorových 0-40° C - včetně zapojení a osazení</t>
  </si>
  <si>
    <t>7494756010</t>
  </si>
  <si>
    <t>Montáž svornic řadových nn včetně upevnění a štítku pro Cu/Al vodiče do 2,5 mm2</t>
  </si>
  <si>
    <t>Montáž svornic řadových nn včetně upevnění a štítku pro Cu/Al vodiče do 2,5 mm2 - do rozvaděče nebo skříně</t>
  </si>
  <si>
    <t>7499251010</t>
  </si>
  <si>
    <t>7498454010</t>
  </si>
  <si>
    <t>Zkoušky vodičů a kabelů nn silových do 1 kV průřezu žíly do 300 mm2 - měření kabelu, vodiče včetně vyhotovení protokolu</t>
  </si>
  <si>
    <t>7498457010</t>
  </si>
  <si>
    <t>Měření intenzity osvětlení instalovaného v rozsahu 1 000 m2 zjišťované plochy</t>
  </si>
  <si>
    <t>Měření intenzity osvětlení instalovaného v rozsahu 1 000 m2 zjišťované plochy - měření intenzity umělého osvětlení v rozsahu tohoto SO dle ČSN EN 12464-1/2 včetně vyhotovení protokolu</t>
  </si>
  <si>
    <t>7498151020</t>
  </si>
  <si>
    <t>Provedení technické prohlídky a zkoušky na silnoproudém zařízení, zařízení TV, zařízení NS, transformoven, EPZ pro opravné práce pro objem investičních nákladů přes 500 000 do 1 000 000 Kč - celková prohlídka zařízení provozního souboru nebo stavebního objektu včetně měření, zařízení tohoto provozního souboru nebo stavebního objektu právnickou osobou na zařízení podle požadavku ČSN, včetně hodnocení a vyhotovení protokolu</t>
  </si>
  <si>
    <t>7498351010</t>
  </si>
  <si>
    <t>Vydání průkazu způsobilosti pro funkční celek, provizorní stav - vyhotovení dokladu o silnoproudých zařízeních a vydání průkazu způsobilosti</t>
  </si>
  <si>
    <t>SO 04-10-01 - Dolní Polubný (mimo) - Kořenov (mimo), železniční svršek</t>
  </si>
  <si>
    <t>(2743*1,35+600*1,15)*1,1*1,9</t>
  </si>
  <si>
    <t>(15*2+75+190+160+170+30+170+60*2)*0,3*1,1*1,9</t>
  </si>
  <si>
    <t>Poznámka k položce:_x000D_
 30,770-30,775; 33,727-34,113 - přechodové a antikorozní_x000D_
Technická specifikace položky odpovídá příslušné cenové soustavě.</t>
  </si>
  <si>
    <t>297-8</t>
  </si>
  <si>
    <t>Poznámka k položce:_x000D_
 držák ozubnice, 30,775-33,727 - přechodové a antikorozní_x000D_
Technická specifikace položky odpovídá příslušné cenové soustavě.</t>
  </si>
  <si>
    <t>2236-731</t>
  </si>
  <si>
    <t>Poznámka k položce:_x000D_
 přejezdy, tunely_x000D_
Technická specifikace položky odpovídá příslušné cenové soustavě.</t>
  </si>
  <si>
    <t>Poznámka k položce:_x000D_
držák ozubnice; přejezdy, tunely_x000D_
Technická specifikace položky odpovídá příslušné cenové soustavě.</t>
  </si>
  <si>
    <t>3+726</t>
  </si>
  <si>
    <t>Poznámka k položce:_x000D_
držák ozubnice; přejezd s ozubnicí, pražec s držákem pro plastbetonovou vnitřní desku_x000D_
Technická specifikace položky odpovídá příslušné cenové soustavě.</t>
  </si>
  <si>
    <t>Poznámka k položce:_x000D_
vč. dopravy; 30,771 530-33,730 130 - 2x nájezd o dl. 3,12 m_x000D_
Technická specifikace položky odpovídá příslušné cenové soustavě.</t>
  </si>
  <si>
    <t>Poznámka k položce:_x000D_
vč. dopravy_x000D_
Technická specifikace položky odpovídá příslušné cenové soustavě.</t>
  </si>
  <si>
    <t>16*2+1</t>
  </si>
  <si>
    <t>18*2</t>
  </si>
  <si>
    <t>(16+4)*2</t>
  </si>
  <si>
    <t>3343*1,5</t>
  </si>
  <si>
    <t>(2743*1,35+600*1,15)*1,1+(15*2+75+190+160+170+30+170+60*2)*0,3*1,1</t>
  </si>
  <si>
    <t>Poznámka k položce:_x000D_
km 30,770-34,113_x000D_
Technická specifikace položky odpovídá příslušné cenové soustavě.</t>
  </si>
  <si>
    <t>Poznámka k položce:_x000D_
km 33,730 - 34,113_x000D_
Technická specifikace položky odpovídá příslušné cenové soustavě.</t>
  </si>
  <si>
    <t>34,113-33,730</t>
  </si>
  <si>
    <t>Montáž kolejového roštu v ose koleje pražce ocelové tv. Y vystrojené tv. S49 rozdělení "k"</t>
  </si>
  <si>
    <t>Poznámka k položce:_x000D_
vč. ozubnice, bez nájezdů, km 30,770 - 30,772 a km 30,775 - 33,727_x000D_
Technická specifikace položky odpovídá příslušné cenové soustavě.</t>
  </si>
  <si>
    <t>33,727-30,775+30,772-30,770</t>
  </si>
  <si>
    <t>Poznámka k položce:_x000D_
30,772 - 30,775; 30,727 - 30,730_x000D_
Technická specifikace položky odpovídá příslušné cenové soustavě.</t>
  </si>
  <si>
    <t>Demontáž kolejového roštu koleje v ose koleje pražce ocelové válcované tv. T nebo A válcované rozdělení "b"</t>
  </si>
  <si>
    <t>Poznámka k položce:_x000D_
vč. ozubnice, km 30,770 - 33,730_x000D_
Technická specifikace položky odpovídá příslušné cenové soustavě.</t>
  </si>
  <si>
    <t>Poznámka k položce:_x000D_
2 ks 75 m, 1 ks 120 m_x000D_
Technická specifikace položky odpovídá příslušné cenové soustavě.</t>
  </si>
  <si>
    <t>5907050030</t>
  </si>
  <si>
    <t>Dělení kolejnic řezáním nebo rozbroušením, soustavy A</t>
  </si>
  <si>
    <t>Dělení kolejnic řezáním nebo rozbroušením, soustavy A. Poznámka: 1. V cenách jsou započteny náklady na manipulaci, podložení, označení a provedení řezu kolejnice.</t>
  </si>
  <si>
    <t>Poznámka k položce:_x000D_
BK mezi km 32,650 a 33,650_x000D_
Technická specifikace položky odpovídá příslušné cenové soustavě.</t>
  </si>
  <si>
    <t>(1000/25)*2+2</t>
  </si>
  <si>
    <t>Poznámka k položce:_x000D_
30,730-30,770; 34,113-34,115_x000D_
Technická specifikace položky odpovídá příslušné cenové soustavě.</t>
  </si>
  <si>
    <t>38*2</t>
  </si>
  <si>
    <t>10*2</t>
  </si>
  <si>
    <t>14*2</t>
  </si>
  <si>
    <t>3343*2</t>
  </si>
  <si>
    <t>1841407679</t>
  </si>
  <si>
    <t>11*3,343</t>
  </si>
  <si>
    <t>88*3,343</t>
  </si>
  <si>
    <t>-1524588799</t>
  </si>
  <si>
    <t>426,840</t>
  </si>
  <si>
    <t>2000-592,515</t>
  </si>
  <si>
    <t>9527,55-592,516+95*0,06</t>
  </si>
  <si>
    <t>205,105*3,343</t>
  </si>
  <si>
    <t>1561964415</t>
  </si>
  <si>
    <t>3343*1,5*1,9-592,515</t>
  </si>
  <si>
    <t>3343/0,755*0,00018*2</t>
  </si>
  <si>
    <t>95*0,06</t>
  </si>
  <si>
    <t>SO 04-11-01 - Dolní Polubný (mimo) - Kořenov (mimo), železniční spodek</t>
  </si>
  <si>
    <t>5 - Zajištění skalních svahů úsek č.6 km 30,793 - 30,875</t>
  </si>
  <si>
    <t>6 - Zajištění skalních svahů úsek č.7 km 30,960 - 31,000</t>
  </si>
  <si>
    <t>7 - Zajištění skalních svahů úsek č.8 km 31,730 - 31,820</t>
  </si>
  <si>
    <t>8 - Zajištění skalních svahů úsek č.9 km 32,410 - 32,550</t>
  </si>
  <si>
    <t>(0,5*0,8*24)*1,9</t>
  </si>
  <si>
    <t>1,3*17</t>
  </si>
  <si>
    <t>Poznámka k položce:_x000D_
odláždění v km 33,802; 33,875 a 34,062 (75% plochy)_x000D_
Technická specifikace položky odpovídá příslušné cenové soustavě.</t>
  </si>
  <si>
    <t>(5+5+5+3+3)*0,1*1,8*0,75</t>
  </si>
  <si>
    <t>1+1+4,5+2+2+6,5</t>
  </si>
  <si>
    <t>Poznámka k položce:_x000D_
trativod, km 33,710-33,800_x000D_
Technická specifikace položky odpovídá příslušné cenové soustavě.</t>
  </si>
  <si>
    <t>(2,6*24+1*90)*1,1</t>
  </si>
  <si>
    <t>5964157005</t>
  </si>
  <si>
    <t>Zatravňovací tvárnice 60x40x8</t>
  </si>
  <si>
    <t>(260+15)*5</t>
  </si>
  <si>
    <t>Poznámka k položce:_x000D_
pod TZZ4, pod vegetační tvárnice, pod horské vpusti, příčný přechod_x000D_
Technická specifikace položky odpovídá příslušné cenové soustavě.</t>
  </si>
  <si>
    <t>0,1*(50+161+260+15+60+215+15)+0,05*(260+15)+2*(0,1*1,5+0,5)+0,15*6</t>
  </si>
  <si>
    <t>Poznámka k položce:_x000D_
monolitická zídka, odláždění_x000D_
Technická specifikace položky odpovídá příslušné cenové soustavě.</t>
  </si>
  <si>
    <t>0,5*34+0,3*30+(5+5+5+3+3)*0,1</t>
  </si>
  <si>
    <t>5964163015</t>
  </si>
  <si>
    <t>Řezivo desky</t>
  </si>
  <si>
    <t>Poznámka k položce:_x000D_
bednění monolitické zídky á 20 m_x000D_
Technická specifikace položky odpovídá příslušné cenové soustavě.</t>
  </si>
  <si>
    <t>1,5*0,05*20</t>
  </si>
  <si>
    <t>28611290</t>
  </si>
  <si>
    <t>trubka drenážní flexibilní neperforovaná PVC-U SN 4 DN 50 pro meliorace, dočasné nebo odlehčovací drenáže</t>
  </si>
  <si>
    <t>Poznámka k položce:_x000D_
32,521-32,580_x000D_
Technická specifikace položky odpovídá příslušné cenové soustavě.</t>
  </si>
  <si>
    <t>Poznámka k položce:_x000D_
km 30,770-32,550, 33,800-34,060_x000D_
Technická specifikace položky odpovídá příslušné cenové soustavě.</t>
  </si>
  <si>
    <t>(1780+260)*(0,65+0,85)</t>
  </si>
  <si>
    <t>5914005010</t>
  </si>
  <si>
    <t>Rozšíření stezky zemního tělesa dle VL Ž2 přisypávkou zemního tělesa</t>
  </si>
  <si>
    <t>Rozšíření stezky zemního tělesa dle VL Ž2 přisypávkou zemního tělesa. Poznámka: 1. V cenách jsou započteny i náklady na uložení výzisku na terén nebo naložení na dopravní prostředek. 2. V cenách nejsou obsaženy náklady na dodávku materiálu, odtěžení zemního tělesa, dopravu a skládkovné.</t>
  </si>
  <si>
    <t>Poznámka k položce:_x000D_
km 31,090-31,170; 32,340-32,370_x000D_
Technická specifikace položky odpovídá příslušné cenové soustavě.</t>
  </si>
  <si>
    <t>80*0,6+30*0,85</t>
  </si>
  <si>
    <t>50+161+260+15+60+215+15</t>
  </si>
  <si>
    <t>5914035110</t>
  </si>
  <si>
    <t>Zřízení otevřených odvodňovacích zařízení příkopové zídky monolitická betonová</t>
  </si>
  <si>
    <t>Zřízení otevřených odvodňovacích zařízení příkopové zídky monolitická betonová. Poznámka: 1. V cenách jsou započteny náklady na zřízení podkladní vrstvy a uložení zařízení podle vzorového listu a rozprostření výzisku na terén nebo naložení na dopravní prostředek. 2. V cenách nejsou obsaženy náklady na provedení výkopku, ruční dočištění a dodávku materiálu.</t>
  </si>
  <si>
    <t>Poznámka k položce:_x000D_
vč. vložení odvodňovacích trubek po 2 m_x000D_
Technická specifikace položky odpovídá příslušné cenové soustavě.</t>
  </si>
  <si>
    <t>Poznámka k položce:_x000D_
km 33,800_x000D_
Technická specifikace položky odpovídá příslušné cenové soustavě.</t>
  </si>
  <si>
    <t>Poznámka k položce:_x000D_
km 34,062_x000D_
Technická specifikace položky odpovídá příslušné cenové soustavě.</t>
  </si>
  <si>
    <t>Poznámka k položce:_x000D_
33,800, 33,875_x000D_
Technická specifikace položky odpovídá příslušné cenové soustavě.</t>
  </si>
  <si>
    <t>R5914040040</t>
  </si>
  <si>
    <t>Sanace krytých odvodňovacích zařízení ručně svodné šachty</t>
  </si>
  <si>
    <t>Poznámka k položce:_x000D_
stávající vodovodní šachty_x000D_
Technická specifikace položky odpovídá příslušné cenové soustavě.</t>
  </si>
  <si>
    <t>5914050040</t>
  </si>
  <si>
    <t>Demontáž krytých odvodňovacích zařízení svodné šachty</t>
  </si>
  <si>
    <t>Demontáž krytých odvodňovacích zařízení svodné šachty. Poznámka: 1. V cenách jsou započteny náklady na demontáž dílů, zához, urovnání a úpravu terénu nebo naložení výzisku na dopravní prostředek. 2. V cenách nejsou obsaženy náklady na dopravu a skládkovné.</t>
  </si>
  <si>
    <t>4,6*105</t>
  </si>
  <si>
    <t>4,6*75+4,35*10</t>
  </si>
  <si>
    <t>4,35*17</t>
  </si>
  <si>
    <t>Poznámka k položce:_x000D_
vegetační tvárnice_x000D_
Technická specifikace položky odpovídá příslušné cenové soustavě.</t>
  </si>
  <si>
    <t>(260+15)*1,2</t>
  </si>
  <si>
    <t>27*0,4*0,75</t>
  </si>
  <si>
    <t>27*0,4*0,25</t>
  </si>
  <si>
    <t>Poznámka k položce:_x000D_
příkopy, sanace, ostatní - 75%_x000D_
Technická specifikace položky odpovídá příslušné cenové soustavě.</t>
  </si>
  <si>
    <t>1620*0,75</t>
  </si>
  <si>
    <t>Poznámka k položce:_x000D_
příkopy, sanace, ostatní - 25%_x000D_
Technická specifikace položky odpovídá příslušné cenové soustavě.</t>
  </si>
  <si>
    <t>1620*0,25</t>
  </si>
  <si>
    <t>Poznámka k položce:_x000D_
u zast. Kořenov - zastávka_x000D_
Technická specifikace položky odpovídá příslušné cenové soustavě.</t>
  </si>
  <si>
    <t>17*1,5*1</t>
  </si>
  <si>
    <t>977151113</t>
  </si>
  <si>
    <t>Jádrové vrty diamantovými korunkami do stavebních materiálů D přes 40 do 50 mm</t>
  </si>
  <si>
    <t>Jádrové vrty diamantovými korunkami do stavebních materiálů (železobetonu, betonu, cihel, obkladů, dlažeb, kamene) průměru přes 40 do 50 mm</t>
  </si>
  <si>
    <t>https://podminky.urs.cz/item/CS_URS_2023_01/977151113</t>
  </si>
  <si>
    <t>Poznámka k položce:_x000D_
32,580-32,680; 33,630-33,800_x000D_
Technická specifikace položky odpovídá příslušné cenové soustavě.</t>
  </si>
  <si>
    <t>(20+50)*0,5</t>
  </si>
  <si>
    <t>Poznámka k položce:_x000D_
65,4 + 32,7_x000D_
Technická specifikace položky odpovídá příslušné cenové soustavě.</t>
  </si>
  <si>
    <t>Poznámka k položce:_x000D_
2 981,34 - 176,58</t>
  </si>
  <si>
    <t>Zajištění skalních svahů úsek č.6 km 30,793 - 30,875</t>
  </si>
  <si>
    <t>50,1+3+(60+60)*1</t>
  </si>
  <si>
    <t>(350*0,15)*0,25+(350*0,3)*0,15+(350*0,15)*0,25+(120*0,15)*0,25+(120*0,3)*0,1</t>
  </si>
  <si>
    <t>4,5</t>
  </si>
  <si>
    <t>173,1*1,7</t>
  </si>
  <si>
    <t>16*173,1</t>
  </si>
  <si>
    <t>4,5*1,9</t>
  </si>
  <si>
    <t>998153211</t>
  </si>
  <si>
    <t>Přesun hmot ruční pro samostatné zdi a valy zděné nebo betonové monolitické v do 12 m</t>
  </si>
  <si>
    <t>Přesun hmot ruční pro zdi a valy samostatné se svislou nosnou konstrukcí zděnou nebo monolitickou betonovou vodorovná dopravní vzdálenost do 50 m, pro zdi výšky do 12 m</t>
  </si>
  <si>
    <t>https://podminky.urs.cz/item/CS_URS_2023_01/998153211</t>
  </si>
  <si>
    <t>Zajištění skalních svahů úsek č.7 km 30,960 - 31,000</t>
  </si>
  <si>
    <t>168*0,7</t>
  </si>
  <si>
    <t>30,24+4+(46*0,8)</t>
  </si>
  <si>
    <t>(168*0,2)*0,2+(168*0,35)*0,4</t>
  </si>
  <si>
    <t>71,04*16</t>
  </si>
  <si>
    <t>Zajištění skalních svahů úsek č.8 km 31,730 - 31,820</t>
  </si>
  <si>
    <t>117,36+5,000+(95*0,5)</t>
  </si>
  <si>
    <t>978*0,8</t>
  </si>
  <si>
    <t>(978*0,15)*0,4+(978*0,3)*0,2</t>
  </si>
  <si>
    <t>435*2</t>
  </si>
  <si>
    <t>155213112R</t>
  </si>
  <si>
    <t>155213611R</t>
  </si>
  <si>
    <t>Trn z injekčních zavrtávacích tyčí D 25 mm l do 2 m včetně vrtu D 42 mm prováděný horolezecky</t>
  </si>
  <si>
    <t>204/2</t>
  </si>
  <si>
    <t>978</t>
  </si>
  <si>
    <t>95+95+6+8</t>
  </si>
  <si>
    <t>31319104</t>
  </si>
  <si>
    <t>síť na skálu s oky 80x100mm s vpleteným lanem po 500mm 2,2x25m</t>
  </si>
  <si>
    <t>978*1,3 "Přepočtené koeficientem množství</t>
  </si>
  <si>
    <t>204 * 1,2 " Přepočtené koeficientem množství</t>
  </si>
  <si>
    <t>325*1,2</t>
  </si>
  <si>
    <t xml:space="preserve">"specifikovaná barva RAL 9005, nátěř matný, koeficient množství na konečné nátěry"1,1*55,042   </t>
  </si>
  <si>
    <t>169,86*1,7</t>
  </si>
  <si>
    <t>206</t>
  </si>
  <si>
    <t>169,86*16</t>
  </si>
  <si>
    <t>95*3</t>
  </si>
  <si>
    <t>218</t>
  </si>
  <si>
    <t>Zajištění skalních svahů úsek č.9 km 32,410 - 32,550</t>
  </si>
  <si>
    <t>228</t>
  </si>
  <si>
    <t>115</t>
  </si>
  <si>
    <t>230</t>
  </si>
  <si>
    <t>232</t>
  </si>
  <si>
    <t>84,600+5,000+(140*0,5)</t>
  </si>
  <si>
    <t>117</t>
  </si>
  <si>
    <t>234</t>
  </si>
  <si>
    <t>940*0,8</t>
  </si>
  <si>
    <t>236</t>
  </si>
  <si>
    <t>(940*0,1)*0,2+(940*0,2)*0,2+(940*0,3)*0,1</t>
  </si>
  <si>
    <t>119</t>
  </si>
  <si>
    <t>238</t>
  </si>
  <si>
    <t>240</t>
  </si>
  <si>
    <t>418*2</t>
  </si>
  <si>
    <t>121</t>
  </si>
  <si>
    <t>242</t>
  </si>
  <si>
    <t>244</t>
  </si>
  <si>
    <t>216/2</t>
  </si>
  <si>
    <t>123</t>
  </si>
  <si>
    <t>246</t>
  </si>
  <si>
    <t>248</t>
  </si>
  <si>
    <t>480+460</t>
  </si>
  <si>
    <t>125</t>
  </si>
  <si>
    <t>250</t>
  </si>
  <si>
    <t>940 * 1,3 " Přepočtené koeficientem množství</t>
  </si>
  <si>
    <t>252</t>
  </si>
  <si>
    <t>50+45+50+45+6+5+7+8</t>
  </si>
  <si>
    <t>127</t>
  </si>
  <si>
    <t>254</t>
  </si>
  <si>
    <t>216 * 1,25 " Přepočtené koeficientem množství</t>
  </si>
  <si>
    <t>129</t>
  </si>
  <si>
    <t>258</t>
  </si>
  <si>
    <t>940*1,3</t>
  </si>
  <si>
    <t>260</t>
  </si>
  <si>
    <t>131</t>
  </si>
  <si>
    <t>262</t>
  </si>
  <si>
    <t>419,4*1,2</t>
  </si>
  <si>
    <t>264</t>
  </si>
  <si>
    <t>133</t>
  </si>
  <si>
    <t>266</t>
  </si>
  <si>
    <t>268</t>
  </si>
  <si>
    <t>135</t>
  </si>
  <si>
    <t>270</t>
  </si>
  <si>
    <t>272</t>
  </si>
  <si>
    <t xml:space="preserve">"specifikovaná barva RAL 9005, nátěř matný, koeficient množství na konečné nátěry"1,1*53,652   </t>
  </si>
  <si>
    <t>137</t>
  </si>
  <si>
    <t>274</t>
  </si>
  <si>
    <t>159,600*1,7</t>
  </si>
  <si>
    <t>276</t>
  </si>
  <si>
    <t>139</t>
  </si>
  <si>
    <t>278</t>
  </si>
  <si>
    <t>159,600*16</t>
  </si>
  <si>
    <t>280</t>
  </si>
  <si>
    <t>141</t>
  </si>
  <si>
    <t>282</t>
  </si>
  <si>
    <t>284</t>
  </si>
  <si>
    <t>143</t>
  </si>
  <si>
    <t>286</t>
  </si>
  <si>
    <t>288</t>
  </si>
  <si>
    <t>145</t>
  </si>
  <si>
    <t>290</t>
  </si>
  <si>
    <t>SO 04-12-01 - Zast. Kořenov zastávka, nástupiště</t>
  </si>
  <si>
    <t>4 - Informační tabule</t>
  </si>
  <si>
    <t>5964147125</t>
  </si>
  <si>
    <t>Nástupištní díly blok H 95</t>
  </si>
  <si>
    <t>Poznámka k položce:_x000D_
Nástupištní prefabrikát "L" šířka nášlapné hrany 250 mm (H) (konstantní výška 950 mm) délka  1000 mm_x000D_
Technická specifikace položky odpovídá příslušné cenové soustavě a zahrnuje veškeré práce spojené s dodávkou výrobku nebo daného typu materiálu a zahrnuje také dodávku souvisejících drobných konstrukčních prvků pro osazení a montáž.</t>
  </si>
  <si>
    <t>Nástupištní díly - staveništní prefabrikát nástupiště</t>
  </si>
  <si>
    <t>Poznámka k položce:_x000D_
Staveništní prefabrikát ukončení nástupiště - viz výkresová část  2.5.1 a 2.5.2_x000D_
Dodávka/výroba staveništního prefabrikátu v předepsaných parametrech dle výkazu materiálu včetně povrchové úpravy a  veškerých prací spojených s dodávkou výrobku nebo daného typu materiálu</t>
  </si>
  <si>
    <t>Poznámka k položce:_x000D_
Dlažba s výstupky varovné pásy (barevně nekonstrastní)_x000D_
Technická specifikace položky odpovídá příslušné cenové soustavě a zahrnuje veškeré práce spojené s dodávkou výrobku nebo daného typu materiálu</t>
  </si>
  <si>
    <t>2*0,64</t>
  </si>
  <si>
    <t>Poznámka k položce:_x000D_
Dlažba s výstupky signální pás (barevně nekonstrastní)_x000D_
Technická specifikace položky odpovídá příslušné cenové soustavě a zahrnuje veškeré práce spojené s dodávkou výrobku nebo daného typu materiálu</t>
  </si>
  <si>
    <t>1,2</t>
  </si>
  <si>
    <t>Poznámka k položce:_x000D_
Dlažba vodící linie, podélné drážky - šířka 0,250m (barevně nekontrastní)_x000D_
Technická specifikace položky odpovídá cenové Sborníku opravných prací položky 5964153000 se zohledněním specifikace v popisu položky a zahrnuje veškeré práce spojené s dodávkou výrobku nebo daného typu materiálu</t>
  </si>
  <si>
    <t>60*0,4</t>
  </si>
  <si>
    <t>5963157000R</t>
  </si>
  <si>
    <t>2*((60+4,6+2,5)*0,9)</t>
  </si>
  <si>
    <t>5914120030</t>
  </si>
  <si>
    <t>Demontáž nástupiště úrovňového Tischer jednostranného včetně podložek</t>
  </si>
  <si>
    <t>Demontáž nástupiště úrovňového Tischer jednostranného včetně podložek. Poznámka: 1. V cenách jsou započteny náklady na snesení dílů i zásypu a jejich uložení na plochu nebo naložení na dopravní prostředek a uložení na úložišti.</t>
  </si>
  <si>
    <t>(165+34,64)</t>
  </si>
  <si>
    <t>2,2*(160,7)</t>
  </si>
  <si>
    <t>Poznámka k položce:_x000D_
demolice stávajícího nástupiště a betonové příkopové zídky_x000D_
Technická specifikace položky vychází z textace položky a zahrnuje veškeré poplatky za uložení přebytečného materiálu po demontáži přístřešku na skládku.</t>
  </si>
  <si>
    <t>1,8*((0,3*0,3*2*96)+1,75*4)</t>
  </si>
  <si>
    <t>Poznámka k položce:_x000D_
dodávka materiálu pro tabule T2_x000D_
Technická specifikace položky odpovídá cenové Sborníku opravných prací položky 5962110000 se zohledněním specifikace v popisu položky a zahrnuje veškeré práce spojené s dodávkou výrobku nebo daného typu materiálu  a zahrnuje také dodávku souvisejících drobných konstrukčních prvků pro osazení a montáž.</t>
  </si>
  <si>
    <t>-455015498</t>
  </si>
  <si>
    <t>34652165</t>
  </si>
  <si>
    <t>1251432513</t>
  </si>
  <si>
    <t>Poznámka k položce:_x000D_
2x dvoucestný bagr</t>
  </si>
  <si>
    <t>SO 04-13-01 - Přejezd P5550 v ev. km 31,049</t>
  </si>
  <si>
    <t>13*0,05*2,2</t>
  </si>
  <si>
    <t>15*0,2*1,8</t>
  </si>
  <si>
    <t>0,08*5</t>
  </si>
  <si>
    <t>0,7*0,05*5*1,8 + 0,5*7,2*0,05*1,8</t>
  </si>
  <si>
    <t>Poznámka k položce:_x000D_
komunikace + strhnutí svahu a úprava terénu_x000D_
Technická specifikace položky odpovídá příslušné cenové soustavě.</t>
  </si>
  <si>
    <t>40*0,25</t>
  </si>
  <si>
    <t>1,1*5</t>
  </si>
  <si>
    <t>5,4+0,639</t>
  </si>
  <si>
    <t>1,43</t>
  </si>
  <si>
    <t>Poznámka k položce:_x000D_
dovoz - trouby_x000D_
Technická specifikace položky odpovídá příslušné cenové soustavě.</t>
  </si>
  <si>
    <t>0,335*5</t>
  </si>
  <si>
    <t>0,4*2,2</t>
  </si>
  <si>
    <t>15,5*1,8</t>
  </si>
  <si>
    <t>Poznámka k položce:_x000D_
odvoz - bet. trouby</t>
  </si>
  <si>
    <t>4*0,335</t>
  </si>
  <si>
    <t>9901000400</t>
  </si>
  <si>
    <t>Doprava obousměrná mechanizací o nosnosti do 3,5 t elektrosoučástek, montážního materiálu, kameniva, písku, dlažebních kostek, suti, atd. do 40 km</t>
  </si>
  <si>
    <t>Doprava obousměrná mechanizací o nosnosti do 3,5 t elektrosoučástek, montážního materiálu, kameniva, písku, dlažebních kostek, suti, atd. do 40 km Poznámka: 1. Ceny jsou určeny pro dopravu silničními i kolejovými vozidly. 2. V cenách obousměrné dopravy jsou započteny náklady na přepravu materiálu na místo určení včetně složení, poplatku za použití dopravní cesty a zpáteční cesty nenaloženého dopravního prostředku.</t>
  </si>
  <si>
    <t>Poznámka k položce:_x000D_
odvoz - fošny_x000D_
Technická specifikace položky odpovídá příslušné cenové soustavě.</t>
  </si>
  <si>
    <t>Poznámka k položce:_x000D_
fošny_x000D_
Technická specifikace položky odpovídá příslušné cenové soustavě.</t>
  </si>
  <si>
    <t>SO 04-13-02 - Přejezd P5551 v ev. km 34,067</t>
  </si>
  <si>
    <t>7,04</t>
  </si>
  <si>
    <t>25*0,04*2,2</t>
  </si>
  <si>
    <t>25*0,15*1,8</t>
  </si>
  <si>
    <t>0,5*15,6*0,05*1,8</t>
  </si>
  <si>
    <t>34,5</t>
  </si>
  <si>
    <t>34,5*0,25</t>
  </si>
  <si>
    <t>6,75+6,75+0,702</t>
  </si>
  <si>
    <t>2,2+3,3+2,75</t>
  </si>
  <si>
    <t>Poznámka k položce:_x000D_
dovoz - silniční panely_x000D_
Technická specifikace položky odpovídá příslušné cenové soustavě.</t>
  </si>
  <si>
    <t>9*1,1</t>
  </si>
  <si>
    <t>8,625*1,8</t>
  </si>
  <si>
    <t>34,5*0,2*2,2</t>
  </si>
  <si>
    <t>9902200400</t>
  </si>
  <si>
    <t>Doprava obousměrná mechanizací o nosnosti přes 3,5 t objemnějšího kusového materiálu (prefabrikátů, stožárů, výhybek, rozvaděčů, vybouraných hmot atd.) do 40 km</t>
  </si>
  <si>
    <t>Doprava obousměrná mechanizací o nosnosti přes 3,5 t objemnějšího kusového materiálu (prefabrikátů, stožárů, výhybek, rozvaděčů, vybouraných hmot atd.) do 40 km Poznámka: 1. Ceny jsou určeny pro dopravu silničními i kolejovými vozidly. 2. V cenách obousměrné dopravy jsou započteny náklady na přepravu materiálu na místo určení včetně složení, poplatku za použití dopravní cesty a zpáteční cesty nenaloženého dopravního prostředku.</t>
  </si>
  <si>
    <t>12*0,135+0,01</t>
  </si>
  <si>
    <t>Poznámka k položce:_x000D_
odvoz - silniční panely_x000D_
Technická specifikace položky odpovídá příslušné cenové soustavě.</t>
  </si>
  <si>
    <t>9,9</t>
  </si>
  <si>
    <t>15,525</t>
  </si>
  <si>
    <t>1,62</t>
  </si>
  <si>
    <t>15,18</t>
  </si>
  <si>
    <t>SO 04-14-01 - Most v ev. km 30,922</t>
  </si>
  <si>
    <t>122152502</t>
  </si>
  <si>
    <t>Odkopávky a prokopávky nezapažené pro spodní stavbu železnic v hornině třídy těžitelnosti I skupiny 1 a 2 objem do 1000 m3 strojně</t>
  </si>
  <si>
    <t>Odkopávky a prokopávky nezapažené pro spodní stavbu železnic strojně v hornině třídy těžitelnosti I skupiny 1 a 2 přes 100 do 1 000 m3</t>
  </si>
  <si>
    <t>https://podminky.urs.cz/item/CS_URS_2023_01/122152502</t>
  </si>
  <si>
    <t>21,0*6,5</t>
  </si>
  <si>
    <t>21,0*6,5*5</t>
  </si>
  <si>
    <t>21,0*6,5*1,9</t>
  </si>
  <si>
    <t>2*8,2</t>
  </si>
  <si>
    <t>12,5*7,0</t>
  </si>
  <si>
    <t>69311087</t>
  </si>
  <si>
    <t>geotextilie netkaná separační, ochranná, filtrační, drenážní PP 1200g/m2</t>
  </si>
  <si>
    <t>87,5 * 1,1845 " Přepočtené koeficientem množství</t>
  </si>
  <si>
    <t>9,9+9,7</t>
  </si>
  <si>
    <t>0,603*19 "Přepočtené koeficientem množství</t>
  </si>
  <si>
    <t>1689423978</t>
  </si>
  <si>
    <t>https://podminky.urs.cz/item/CS_URS_2023_02/711191001</t>
  </si>
  <si>
    <t>-1345532178</t>
  </si>
  <si>
    <t>87,5*0,12075 'Přepočtené koeficientem množství</t>
  </si>
  <si>
    <t>13,3*8,5+47,0+49,0+(8,3+11,7+12,4+8,0)*0,4</t>
  </si>
  <si>
    <t>(13,3*8,5+47,0+49,0+(8,3+11,7+12,4+8,0)*0,4)*0,2*0,1 "10% z objemu"</t>
  </si>
  <si>
    <t>4,504*2,1"Přepočtené koeficientem množství</t>
  </si>
  <si>
    <t>11,26+0,068</t>
  </si>
  <si>
    <t>11,328*19 "Přepočtené koeficientem množství</t>
  </si>
  <si>
    <t>SO 04-14-02 - Propustek v ev. km 31,076</t>
  </si>
  <si>
    <t>9,0*8,5</t>
  </si>
  <si>
    <t>9,0*8,5*5</t>
  </si>
  <si>
    <t>9,0*8,5*1,9</t>
  </si>
  <si>
    <t>"zásyp" 5,6*8,5</t>
  </si>
  <si>
    <t>273361412</t>
  </si>
  <si>
    <t>Výztuž základových desek ze svařovaných sítí přes 3,5 do 6 kg/m2</t>
  </si>
  <si>
    <t>-1970469250</t>
  </si>
  <si>
    <t>https://podminky.urs.cz/item/CS_URS_2023_01/273361412</t>
  </si>
  <si>
    <t>0,3*0,6*1,0</t>
  </si>
  <si>
    <t>0,1*4,6</t>
  </si>
  <si>
    <t>2*4,6*0,24+2*0,1</t>
  </si>
  <si>
    <t>Výztuž mostních říms z betonářské oceli 10 505</t>
  </si>
  <si>
    <t>-1270500909</t>
  </si>
  <si>
    <t>https://podminky.urs.cz/item/CS_URS_2023_01/317361116</t>
  </si>
  <si>
    <t>"čelo" 2,9*4,6</t>
  </si>
  <si>
    <t>"čelo" 2*2,9+2*2,8*4,6</t>
  </si>
  <si>
    <t>334361226</t>
  </si>
  <si>
    <t>Výztuž křídel, závěrných zdí z betonářské oceli 10 505</t>
  </si>
  <si>
    <t>-630420392</t>
  </si>
  <si>
    <t>Výztuž betonářská mostních konstrukcí opěr, úložných prahů, křídel, závěrných zídek, bloků ložisek, pilířů a sloupů z oceli 10 505 (R) nebo BSt 500 křídel, závěrných zdí</t>
  </si>
  <si>
    <t>https://podminky.urs.cz/item/CS_URS_2023_01/334361226</t>
  </si>
  <si>
    <t>572637833</t>
  </si>
  <si>
    <t>2,1*1,7+4,1*2,7+1,8*4,9+1,4*0,7</t>
  </si>
  <si>
    <t>10,5</t>
  </si>
  <si>
    <t>0,8*1,2+1,4*4,3+0,7*4,6</t>
  </si>
  <si>
    <t>6,4*1,8+4,6*0,6+2*1,4*4,3+2*2,8*4,6</t>
  </si>
  <si>
    <t>2*(0,8*1,2+1,4*4,3+0,7*4,6)</t>
  </si>
  <si>
    <t>2*(6,4*1,8+4,6*0,6+2*1,4*4,3+2*2,8*4,6)</t>
  </si>
  <si>
    <t>0,085*19 "Přepočtené koeficientem množství</t>
  </si>
  <si>
    <t>"propustek" 0,4*5,2+0,2*3,6</t>
  </si>
  <si>
    <t>"propustek" 1,9*6,3</t>
  </si>
  <si>
    <t>Poznámka k položce:_x000D_
1. Ceny uvedené v souboru cen je doporučeno upravit podle aktuálních cen místně příslušné skládky odpadů.   2. Uložení odpadů neuvedených v souboru cen se oceňuje individuálně.</t>
  </si>
  <si>
    <t>36,587*19 "Přepočtené koeficientem množství</t>
  </si>
  <si>
    <t>SO 04-14-03 - Most v ev. km 31,694</t>
  </si>
  <si>
    <t>51,0*10,0</t>
  </si>
  <si>
    <t>51,0*10,0*5</t>
  </si>
  <si>
    <t>51,0*10,0*1,9</t>
  </si>
  <si>
    <t>2*1,5*15,5</t>
  </si>
  <si>
    <t>2*1,5*15,5*0,025 "Přepočtené koeficientem množství"</t>
  </si>
  <si>
    <t>2*1,5*15,5*0,1</t>
  </si>
  <si>
    <t>1834805963</t>
  </si>
  <si>
    <t>190,7 * 1,1845 " Přepočtené koeficientem množství</t>
  </si>
  <si>
    <t>274354111</t>
  </si>
  <si>
    <t>Bednění základových pasů - zřízení</t>
  </si>
  <si>
    <t>Bednění základových konstrukcí pasů, prahů, věnců a ostruh zřízení</t>
  </si>
  <si>
    <t>https://podminky.urs.cz/item/CS_URS_2023_01/274354111</t>
  </si>
  <si>
    <t>Poznámka k položce:_x000D_
1. V ceně -4111 jsou započteny i náklady na založení, sestavení a osazení systémového bednění mobilním jeřábem, nástřik bednění odformovacím postřikem, měsíční nájemné rámů inventárního bednění a spínacích prvků vztažené k ploše bednění, spotřebu výplní rámů bednění z překližek pro nepohledové bednění a distančních prvků.   2. Drobný spotřební materiál (např. hřebíky, vruty, materiál pro vyplnění kuželových otvorů v základu po spínacích tyčích bednění) je započten v režijních nákladech.   3. V ceně -4211 je započteno odbednění a očištění bednění.   4. V cenách nejsou obsaženy náklady na bednění vložky nebo výplně pracovních a dilatačních spár základu.</t>
  </si>
  <si>
    <t>2*0,6*2*12+2*0,9*2*12</t>
  </si>
  <si>
    <t>274354211</t>
  </si>
  <si>
    <t>Bednění základových pasů - odstranění</t>
  </si>
  <si>
    <t>Bednění základových konstrukcí pasů, prahů, věnců a ostruh odstranění bednění</t>
  </si>
  <si>
    <t>https://podminky.urs.cz/item/CS_URS_2023_01/274354211</t>
  </si>
  <si>
    <t>274361116</t>
  </si>
  <si>
    <t>Výztuž základových pasů, prahů, věnců a ostruh z betonářské oceli 10 505</t>
  </si>
  <si>
    <t>Výztuž základových konstrukcí pasů, prahů, věnců a ostruh z betonářské oceli 10 505 (R) nebo BSt 500</t>
  </si>
  <si>
    <t>https://podminky.urs.cz/item/CS_URS_2023_01/274361116</t>
  </si>
  <si>
    <t>Poznámka k položce:_x000D_
1. V cenách jsou započteny náklady na dodání výztuže z žebírkové betonářské oceli nebo svařovaných sítí, sestavení armokošů a jejich uložení do bednění jeřábem se zajištěním polohy výztuže, vázání výztuže nebo bodové svary jako náhrada za vázání, případné úpravy výztuže nutné pro osazení bednění nebo při spojkování závitové výztuže spojkami WD 90.   2. V cenách jsou započteny i náklady na osazení distančních tělísek pro předepsané krytí výztuže. Materiál těchto tělísek je zahrnut v cenách bednění základů.</t>
  </si>
  <si>
    <t>5,760*0,12</t>
  </si>
  <si>
    <t>275321116</t>
  </si>
  <si>
    <t>Základové patky a bloky mostních konstrukcí ze ŽB C 20/25</t>
  </si>
  <si>
    <t>Základové konstrukce z betonu železového patky a bloky ve výkopu nebo na hlavách pilot C 20/25</t>
  </si>
  <si>
    <t>https://podminky.urs.cz/item/CS_URS_2023_01/275321116</t>
  </si>
  <si>
    <t>Poznámka k položce:_x000D_
1. V cenách jsou započteny i náklady na:   a) kontrolu bednění před betonáží, vlastní betonáž zejména čerpadlem betonu, rozhrnutí a hutnění betonu požadované konzistence bez ohledu na hustotu výztuže, uhlazení horního povrchu základu s případnou technologickou přestávkou nutnou pro vytvoření založení dříku opěry nebo pilíře,   b) kontrolu uložení výztuže s předepsaným krytím,   c) ošetření a ochranu čerstvě uloženého betonu.   2. V cenách nejsou započteny náklady na podkladní vrstvu základu, tyto se oceňují souborem cen 451 3-511 Podkladní nebo vyrovnávací vrstva z betonu prostého.</t>
  </si>
  <si>
    <t>0,6*0,4*2*12</t>
  </si>
  <si>
    <t>275321191</t>
  </si>
  <si>
    <t>Příplatek k základovým patkám a blokům mostních konstrukcí ze ŽB za betonáž malého rozsahu do 25 m3</t>
  </si>
  <si>
    <t>Základové konstrukce z betonu železového Příplatek k cenám za betonáž malého rozsahu do 25 m3</t>
  </si>
  <si>
    <t>https://podminky.urs.cz/item/CS_URS_2023_01/275321191</t>
  </si>
  <si>
    <t>"poprsní zdi" 0,71*(9,6+10,3)*0,3+0,71*7,8*0,7</t>
  </si>
  <si>
    <t>2*18,1</t>
  </si>
  <si>
    <t>"pod drenážní trubkou" 1,2*12,5</t>
  </si>
  <si>
    <t>11,8*11,0</t>
  </si>
  <si>
    <t>(1,8+1,1)*(11,0+10,0)</t>
  </si>
  <si>
    <t>1,268*19 "Přepočtené koeficientem množství</t>
  </si>
  <si>
    <t>250010788</t>
  </si>
  <si>
    <t>-685599492</t>
  </si>
  <si>
    <t>129,8*0,12075 'Přepočtené koeficientem množství</t>
  </si>
  <si>
    <t>2*12,5</t>
  </si>
  <si>
    <t>11,8*12,5+10,5+16,5+51,5+40,5</t>
  </si>
  <si>
    <t>(11,8*12,5+10,5+16,5+51,5+40,5)*0,2*0,1 "10% z objemu"</t>
  </si>
  <si>
    <t>5,33*2,1"Přepočtené koeficientem množství</t>
  </si>
  <si>
    <t>(20+21+15)*0,5</t>
  </si>
  <si>
    <t>"odhad" 2*8</t>
  </si>
  <si>
    <t>0,08+13,325+0,028</t>
  </si>
  <si>
    <t>13,433*19 "Přepočtené koeficientem množství</t>
  </si>
  <si>
    <t>SO 04-14-04 - Most v ev. km 31,860</t>
  </si>
  <si>
    <t>15,3*5,9</t>
  </si>
  <si>
    <t>15,3*5,9*5</t>
  </si>
  <si>
    <t>15,3*5,9*1,9</t>
  </si>
  <si>
    <t>2*5,0*0,025 "Přepočtené koeficientem množství"</t>
  </si>
  <si>
    <t>2*5,0*0,1</t>
  </si>
  <si>
    <t>2*7,0</t>
  </si>
  <si>
    <t>78,688 * 1,1845 " Přepočtené koeficientem množství</t>
  </si>
  <si>
    <t>41207205</t>
  </si>
  <si>
    <t>334213221</t>
  </si>
  <si>
    <t>Zdivo mostů z pravidelných kamenů na maltu, objem jednoho kamene přes 0,02 m3</t>
  </si>
  <si>
    <t>Zdivo pilířů, opěr a křídel mostů z lomového kamene štípaného nebo ručně vybíraného na maltu z pravidelných kamenů (na vazbu) objemu 1 kusu kamene přes 0,02 m3</t>
  </si>
  <si>
    <t>https://podminky.urs.cz/item/CS_URS_2023_01/334213221</t>
  </si>
  <si>
    <t>(4,0+2,0)*0,25</t>
  </si>
  <si>
    <t>334214122</t>
  </si>
  <si>
    <t>Kotvení kamenného obkladového zdiva mostů tl do 350 mm ocelovými kotvami</t>
  </si>
  <si>
    <t>Kotvení kamenného obkladového zdiva mostů tloušťky do 350 mm ocelovými kotvami</t>
  </si>
  <si>
    <t>https://podminky.urs.cz/item/CS_URS_2023_01/334214122</t>
  </si>
  <si>
    <t>Poznámka k položce:_x000D_
1. V cenách jsou započteny i náklady na vyvrtání otvorů pro kotvy, osazení a dodání kotev a jejich zalití chemickými kotvami.</t>
  </si>
  <si>
    <t>3*9</t>
  </si>
  <si>
    <t>6,2+6,0</t>
  </si>
  <si>
    <t>"pod drenážní trubkou" 2*0,4*7,0</t>
  </si>
  <si>
    <t>8,8*6,7+3*1,35*2,26</t>
  </si>
  <si>
    <t>(0,2+0,25)*(6,2+6,0)+3*2,26*0,75</t>
  </si>
  <si>
    <t>0,535*19 "Přepočtené koeficientem množství</t>
  </si>
  <si>
    <t>1866169454</t>
  </si>
  <si>
    <t>1053519052</t>
  </si>
  <si>
    <t>68,113*0,12075 'Přepočtené koeficientem množství</t>
  </si>
  <si>
    <t>"SVAŘOVANÝ T  NOSNÍK KONZOLY " 42,5/1000</t>
  </si>
  <si>
    <t>9,3*7,0+18,7+19,3+26,9+28,0</t>
  </si>
  <si>
    <t>(9,3*7,0+18,7+19,3+26,9+28,0)*0,2*0,1 "10% z objemu"</t>
  </si>
  <si>
    <t>3,16*2,1"Přepočtené koeficientem množství</t>
  </si>
  <si>
    <t>0,047+7,9+0,028</t>
  </si>
  <si>
    <t>7,975*19 "Přepočtené koeficientem množství</t>
  </si>
  <si>
    <t>SO 04-14-05 - Most v ev. km 32,360</t>
  </si>
  <si>
    <t>70,0*10,0</t>
  </si>
  <si>
    <t>70,0*10,0*5</t>
  </si>
  <si>
    <t>70,0*10,0*1,9</t>
  </si>
  <si>
    <t>2*12,8</t>
  </si>
  <si>
    <t>183,62 * 1,1845 " Přepočtené koeficientem množství</t>
  </si>
  <si>
    <t>-1454386349</t>
  </si>
  <si>
    <t>"poprsní zdi" 0,3*8,3*0,7+0,3*11,5*0,3</t>
  </si>
  <si>
    <t>11,9*10,8</t>
  </si>
  <si>
    <t>(1,8+1,1)*9,5*2</t>
  </si>
  <si>
    <t>1,222*19 "Přepočtené koeficientem množství</t>
  </si>
  <si>
    <t>-1031773754</t>
  </si>
  <si>
    <t>2084200622</t>
  </si>
  <si>
    <t>128,52*0,12075 'Přepočtené koeficientem množství</t>
  </si>
  <si>
    <t>12,8*12,8+34,5+29,0+48,7+87,7</t>
  </si>
  <si>
    <t>7,275*2,1"Přepočtené koeficientem množství</t>
  </si>
  <si>
    <t>0,028+18,188+0,109</t>
  </si>
  <si>
    <t>18,325*19 "Přepočtené koeficientem množství</t>
  </si>
  <si>
    <t>SO 04-14-06 - Zeď v km 32,543 - 32,689</t>
  </si>
  <si>
    <t>0,25*(146,8+22,1)</t>
  </si>
  <si>
    <t>0,25*(146,8+22,1)*5</t>
  </si>
  <si>
    <t>0,25*(146,8+22,1)*1,9</t>
  </si>
  <si>
    <t>"zásyp" 0,25*(146,8+22,1)</t>
  </si>
  <si>
    <t>0,3*0,15*(24,5+82,7)</t>
  </si>
  <si>
    <t>"římsa" (0,3*0,15*(24,5+82,7))*10/6,2</t>
  </si>
  <si>
    <t>248,6+115,7+71,1</t>
  </si>
  <si>
    <t>"ODVODŇOVACÍ RIGOL - PROČIŠTĚNÍ" (146,8+22,1)*0,5*0,05</t>
  </si>
  <si>
    <t>115,7*0,2*0,1 "10% z objemu"</t>
  </si>
  <si>
    <t>2,314*2,1"Přepočtené koeficientem množství</t>
  </si>
  <si>
    <t>115,7</t>
  </si>
  <si>
    <t>248,6+71,1</t>
  </si>
  <si>
    <t>(24+82)*0,2</t>
  </si>
  <si>
    <t>"odhad" 30</t>
  </si>
  <si>
    <t>985422123</t>
  </si>
  <si>
    <t>Injektáž trhlin š přes 0,5 do 1 mm v ŽB kcích tl přes 200 do 300 mm epoxidem včetně vrtů</t>
  </si>
  <si>
    <t>Injektáž trhlin v betonových nebo železobetonových konstrukcích nízkotlaká do 0,6 MP s injektážními jehlami vloženými do vrtů včetně jejich vyvrtání epoxidovou injektážní hmotou šířka trhlin přes 0,5 do 1 mm tloušťka konstrukce přes 200 do 300 mm</t>
  </si>
  <si>
    <t>https://podminky.urs.cz/item/CS_URS_2023_01/985422123</t>
  </si>
  <si>
    <t>985422133</t>
  </si>
  <si>
    <t>Injektáž trhlin š přes 1 do 2 mm v ŽB kcích tl přes 200 do 300 mm epoxidem včetně vrtů</t>
  </si>
  <si>
    <t>Injektáž trhlin v betonových nebo železobetonových konstrukcích nízkotlaká do 0,6 MP s injektážními jehlami vloženými do vrtů včetně jejich vyvrtání epoxidovou injektážní hmotou šířka trhlin přes 1 do 2 mm tloušťka konstrukce přes 200 do 300 mm</t>
  </si>
  <si>
    <t>https://podminky.urs.cz/item/CS_URS_2023_01/985422133</t>
  </si>
  <si>
    <t>0,004+5,785+0,021+0,131</t>
  </si>
  <si>
    <t>5,941*19 "Přepočtené koeficientem množství</t>
  </si>
  <si>
    <t>SO 04-14-07 - Zeď v km 33,631 - 33,704</t>
  </si>
  <si>
    <t>0,25*(164,2+162,6)</t>
  </si>
  <si>
    <t>0,25*(164,2+162,6)*5</t>
  </si>
  <si>
    <t>0,25*(164,2+162,6)*1,9</t>
  </si>
  <si>
    <t>"zásyp" 0,25*(164,2+162,6)</t>
  </si>
  <si>
    <t>0,3*0,15*(164,2+162,6)</t>
  </si>
  <si>
    <t>"římsa" (0,3*0,15*(164,2+162,6))*10/6,2</t>
  </si>
  <si>
    <t>931994161</t>
  </si>
  <si>
    <t>Těsnění smrštitelných spár betonové konstrukce těsnicím pásem a polystyrenem</t>
  </si>
  <si>
    <t>Těsnění spáry betonové konstrukce pásy, profily, tmely pásem izolačním těsnicím a polystyrenem spáry smrštitelné</t>
  </si>
  <si>
    <t>https://podminky.urs.cz/item/CS_URS_2023_01/931994161</t>
  </si>
  <si>
    <t>2*2,9</t>
  </si>
  <si>
    <t>2*2,0*76,8+1,5*86,9+2,0*88,2+2*198,0+2*1,6*76,8</t>
  </si>
  <si>
    <t>"ODVODŇOVACÍ RIGOL - PROČIŠTĚNÍ" (164,2+162,6)*0,5*0,05</t>
  </si>
  <si>
    <t>2*2,0*76,8+1,5*86,9+2,0*88,2</t>
  </si>
  <si>
    <t>2*198,0+2*1,6*76,8</t>
  </si>
  <si>
    <t>(2*198,0+2*1,6*76,8)/9*0,15</t>
  </si>
  <si>
    <t>10,696 * 0,00064 " Přepočtené koeficientem množství</t>
  </si>
  <si>
    <t>985331215</t>
  </si>
  <si>
    <t>Dodatečné vlepování betonářské výztuže D 16 mm do chemické malty včetně vyvrtání otvoru</t>
  </si>
  <si>
    <t>Dodatečné vlepování betonářské výztuže včetně vyvrtání a vyčištění otvoru chemickou maltou průměr výztuže 16 mm</t>
  </si>
  <si>
    <t>https://podminky.urs.cz/item/CS_URS_2023_01/985331215</t>
  </si>
  <si>
    <t>"sanace trhlin" (165+163)*0,2</t>
  </si>
  <si>
    <t>13021015</t>
  </si>
  <si>
    <t>tyč ocelová kruhová žebírková DIN 488 jakost B500B (10 505) výztuž do betonu D 16mm</t>
  </si>
  <si>
    <t>"odhad" 80</t>
  </si>
  <si>
    <t>0,558+0,008+0,066</t>
  </si>
  <si>
    <t>0,632*19 "Přepočtené koeficientem množství</t>
  </si>
  <si>
    <t>SO 04-14-08 - Propustek v ev. km 33,967</t>
  </si>
  <si>
    <t>18,2*5,6</t>
  </si>
  <si>
    <t>18,2*5,6*5</t>
  </si>
  <si>
    <t>18,2*5,6*1,9</t>
  </si>
  <si>
    <t>2*(6,3+1,0)</t>
  </si>
  <si>
    <t>6,3*7,3</t>
  </si>
  <si>
    <t>45,99 * 1,1845 " Přepočtené koeficientem množství</t>
  </si>
  <si>
    <t>2*0,6*0,3*4,0</t>
  </si>
  <si>
    <t>"římsa" (2*0,6*0,3*4,0)*10/6,2</t>
  </si>
  <si>
    <t>327211222</t>
  </si>
  <si>
    <t>Zdivo opěrných zdí z pravidelných kamenů na maltu obj kamene přes 0,02 m3 š spáry přes 4 do 10 mm</t>
  </si>
  <si>
    <t>Zdivo nadzákladové opěrných zdí a valů z lomového kamene štípaného nebo ručně vybíraného na maltu z pravidelných kamenů (na vazbu) objemu 1 kusu kamene přes 0,02 m3, šířka spáry přes 4 do 10 mm</t>
  </si>
  <si>
    <t>https://podminky.urs.cz/item/CS_URS_2023_01/327211222</t>
  </si>
  <si>
    <t>"dozdění čel"  0,5*3,1+0,1*3,6</t>
  </si>
  <si>
    <t>327211911</t>
  </si>
  <si>
    <t>Příplatek k cenám zdiva opěrných zdí z kamene na maltu za jednostranné lícování zdiva</t>
  </si>
  <si>
    <t>Zdivo nadzákladové opěrných zdí a valů z lomového kamene štípaného nebo ručně vybíraného na maltu Příplatek k cenám za lícování zdiva jednostranné</t>
  </si>
  <si>
    <t>https://podminky.urs.cz/item/CS_URS_2023_01/327211911</t>
  </si>
  <si>
    <t>2*4,0</t>
  </si>
  <si>
    <t>"pod drenážní trubkou" 2*0,3*6,3</t>
  </si>
  <si>
    <t>(1,3+1,6)*4,0</t>
  </si>
  <si>
    <t>2*13</t>
  </si>
  <si>
    <t>0,384*19 "Přepočtené koeficientem množství</t>
  </si>
  <si>
    <t>2,5*6,5+2,2*4,1</t>
  </si>
  <si>
    <t>(2,5*6,5+2,2*4,1)*0,2*0,1 "10% z objemu"</t>
  </si>
  <si>
    <t>0,505*2,1"Přepočtené koeficientem množství</t>
  </si>
  <si>
    <t>2*8*0,6</t>
  </si>
  <si>
    <t>"římsa" 2*0,4*3</t>
  </si>
  <si>
    <t>1,285+0,007+5,976</t>
  </si>
  <si>
    <t>7,4*19 "Přepočtené koeficientem množství</t>
  </si>
  <si>
    <t>SO 04-14-09 - Propustek v ev. km 34,054</t>
  </si>
  <si>
    <t>10,5*5,6</t>
  </si>
  <si>
    <t>10,5*5,6*5</t>
  </si>
  <si>
    <t>10,5*5,6*1,9</t>
  </si>
  <si>
    <t>2*(6,0+1,0)</t>
  </si>
  <si>
    <t>6,3*6,2</t>
  </si>
  <si>
    <t>39,06 * 1,1845 " Přepočtené koeficientem množství</t>
  </si>
  <si>
    <t>2*0,6*0,3*3,0</t>
  </si>
  <si>
    <t>"římsa" (2*0,6*0,3*3,0)*10/6,2</t>
  </si>
  <si>
    <t>"dozdění čel" 2*0,2*3,0</t>
  </si>
  <si>
    <t>"pod drenážní trubkou" 2*0,3*6,0</t>
  </si>
  <si>
    <t>(1,5+1,4)*3,0*2</t>
  </si>
  <si>
    <t>0,373*19 "Přepočtené koeficientem množství</t>
  </si>
  <si>
    <t>2,5*6,5+2,7*3,5</t>
  </si>
  <si>
    <t>(2,5*6,5+2,7*3,5)*0,2*0,1 "10% z objemu"</t>
  </si>
  <si>
    <t>0,514*2,1"Přepočtené koeficientem množství</t>
  </si>
  <si>
    <t>2*6*0,6</t>
  </si>
  <si>
    <t>7,384*19 "Přepočtené koeficientem množství</t>
  </si>
  <si>
    <t>SO 04-17-01 - Tunel Polubenský km 32,691 - 33,631</t>
  </si>
  <si>
    <t>149176413</t>
  </si>
  <si>
    <t>Odsekání líce skály v opěře přes 100 do 200 mm I stupeň ražnosti mokrá</t>
  </si>
  <si>
    <t>Ostatní výruby včetně jakéhokoliv vystrojení dočasného v hornině I. stupně ražnosti mokré odsekáním líce skály v opěře přes 100 do 200 mm</t>
  </si>
  <si>
    <t>https://podminky.urs.cz/item/CS_URS_2023_01/149176413</t>
  </si>
  <si>
    <t>Poznámka k položce:_x000D_
Ostatní výruby včetně jakéhokoliv vystrojení dočasného  v hornině I. stupně ražnosti mokré odsekáním líce skály v opěře přes 100 do 200 mm</t>
  </si>
  <si>
    <t>132215111</t>
  </si>
  <si>
    <t>Výlom rýh š do 600 mm I stupeň ražnosti suchá</t>
  </si>
  <si>
    <t>708404472</t>
  </si>
  <si>
    <t>Výlom rýh vedle kolejí šířky do 600 mm, hloubky do 1,5 m zapažených i nezapažených, s urovnáním dna do požadovaného profilu a spádu, s přehozením výkopku na přilehlém terénu na vzdálenost do 3 m od podélné osy rýhy nebo s naložením na dopravní prostředek v hornině I. stupně ražnosti</t>
  </si>
  <si>
    <t>https://podminky.urs.cz/item/CS_URS_2023_01/132215111</t>
  </si>
  <si>
    <t>94,0*0.5*0.5</t>
  </si>
  <si>
    <t>132215129</t>
  </si>
  <si>
    <t>Příplatek za výlom rýh do 600 mm I stupeň ražnosti mokrá</t>
  </si>
  <si>
    <t>-1294865652</t>
  </si>
  <si>
    <t>Výlom rýh vedle kolejí šířky do 600 mm, hloubky do 1,5 m zapažených i nezapažených, s urovnáním dna do požadovaného profilu a spádu, s přehozením výkopku na přilehlém terénu na vzdálenost do 3 m od podélné osy rýhy nebo s naložením na dopravní prostředek v hornině Příplatek k ceně v hornině mokré</t>
  </si>
  <si>
    <t>https://podminky.urs.cz/item/CS_URS_2023_01/132215129</t>
  </si>
  <si>
    <t>212752522</t>
  </si>
  <si>
    <t>Trativod z drenážních trubek korugovaných PP SN 8 perforace 120° včetně lože otevřený výkop DN 200 pro liniové stavby</t>
  </si>
  <si>
    <t>Trativody z drenážních trubek pro liniové stavby a komunikace se zřízením štěrkového lože pod trubky a s jejich obsypem v otevřeném výkopu trubka korugovaná PP SN 8 perforace 120° DN 200</t>
  </si>
  <si>
    <t>https://podminky.urs.cz/item/CS_URS_2023_01/212752522</t>
  </si>
  <si>
    <t>Poznámka k položce:_x000D_
Trativody z drenážních trubek pro liniové stavby a komunikace se zřízením štěrkového lože pod trubky a s jejich obsypem v otevřeném výkopu trubka korugovaná PP SN 8 perforace 120° DN 200</t>
  </si>
  <si>
    <t>Dodatečná izolace zdiva tl přes 450 do 600 mm nízkotlakou injektáží křemičitým roztokem</t>
  </si>
  <si>
    <t>Dodatečná izolace zdiva injektáží nízkotlakou metodou křemičitým roztokem, tloušťka zdiva přes 300 do 600 mm</t>
  </si>
  <si>
    <t>412.4*5</t>
  </si>
  <si>
    <t>392901111</t>
  </si>
  <si>
    <t>Omytí líce obezdívky v opěře tlakovou vodou</t>
  </si>
  <si>
    <t>Omytí líce obezdívky nebo skalního líce tlakovou vodou v opěře</t>
  </si>
  <si>
    <t>https://podminky.urs.cz/item/CS_URS_2023_01/392901111</t>
  </si>
  <si>
    <t>Poznámka k položce:_x000D_
Omytí líce obezdívky nebo skalního líce tlakovou vodou  v opěře</t>
  </si>
  <si>
    <t>-1497140161</t>
  </si>
  <si>
    <t>272904348</t>
  </si>
  <si>
    <t>2*6526.402</t>
  </si>
  <si>
    <t>46075112R</t>
  </si>
  <si>
    <t>Osazení kabelových kanálů zapuštěných do terénu z prefabrikovaných betonových žlabů vnější šířky přes  35 cm</t>
  </si>
  <si>
    <t>Osazení kabelových kanálů zapuštěných do terénu z prefabrikovaných betonových žlabů vnější šířky přes 35 cm</t>
  </si>
  <si>
    <t>Poznámka k položce:_x000D_
Osazení kabelových kanálů včetně utěsnění, vyspárování a zakrytí víkem z prefabrikovaných betonových žlabů zapuštěných do terénu, včetně výkopu horniny vnější šířky přes 35 cm</t>
  </si>
  <si>
    <t>5921301R</t>
  </si>
  <si>
    <t>žlab kabelový betonový k ochraně zemního drátovodného vedení 50x40x35cm, stejných rozměrů jako nahrazovaný kus</t>
  </si>
  <si>
    <t>Poznámka k položce:_x000D_
žlab kabelový betonový k ochraně zemního drátovodného vedení 50x40x35cm, stejných rozměrů jako nahrazovaný kus</t>
  </si>
  <si>
    <t>460761113</t>
  </si>
  <si>
    <t>Odkrytí a zakrytí žlabů betonových vnější šířky přes 25 do 35 cm</t>
  </si>
  <si>
    <t>Odkrytí a zakrytí betonových žlabů včetně obnovy, případně výměny poškozených vík vnější šířky přes 25 do 35 cm</t>
  </si>
  <si>
    <t>https://podminky.urs.cz/item/CS_URS_2023_01/460761113</t>
  </si>
  <si>
    <t>Poznámka k položce:_x000D_
Odkrytí a zakrytí betonových žlabů včetně obnovy, případně výměny poškozených vík vnější šířky přes 25 do 35 cm</t>
  </si>
  <si>
    <t>5921300R</t>
  </si>
  <si>
    <t>deska krycí betonová 500x330x80mm</t>
  </si>
  <si>
    <t>Poznámka k položce:_x000D_
deska krycí betonová 500x330x80mm</t>
  </si>
  <si>
    <t>46076111R</t>
  </si>
  <si>
    <t>Odkrytí a zakrytí žlabů betonových vnější šířky přes 35 cm</t>
  </si>
  <si>
    <t>Poznámka k položce:_x000D_
Odkrytí a zakrytí betonových žlabů včetně obnovy, případně výměny poškozených vík vnější šířky přes 35 cm</t>
  </si>
  <si>
    <t>592130R1</t>
  </si>
  <si>
    <t>poklop betonový kabelového žlabu betonový 500x400x60mm</t>
  </si>
  <si>
    <t>Poznámka k položce:_x000D_
Poklop betonový kabelového žlabu betonový 500x400x60mm</t>
  </si>
  <si>
    <t>810441811</t>
  </si>
  <si>
    <t>Bourání stávajícího potrubí z betonu DN přes 400 do 600</t>
  </si>
  <si>
    <t>Bourání stávajícího potrubí z betonu v otevřeném výkopu DN přes 400 do 600</t>
  </si>
  <si>
    <t>https://podminky.urs.cz/item/CS_URS_2023_01/810441811</t>
  </si>
  <si>
    <t>Poznámka k položce:_x000D_
Bourání stávajícího potrubí z betonu v otevřeném výkopu DN přes 400 do 600</t>
  </si>
  <si>
    <t>871350330</t>
  </si>
  <si>
    <t>Montáž kanalizačního potrubí hladkého plnostěnného SN 16 z polypropylenu DN 200</t>
  </si>
  <si>
    <t>Montáž kanalizačního potrubí z plastů z polypropylenu PP hladkého plnostěnného SN 16 DN 200</t>
  </si>
  <si>
    <t>https://podminky.urs.cz/item/CS_URS_2023_01/871350330</t>
  </si>
  <si>
    <t>Poznámka k položce:_x000D_
Montáž kanalizačního potrubí z plastů z polypropylenu PP hladkého plnostěnného SN 16 DN 200</t>
  </si>
  <si>
    <t>28617095</t>
  </si>
  <si>
    <t>trubka kanalizační PP plnostěnná třívrstvá DN 200x6000mm SN16</t>
  </si>
  <si>
    <t>Poznámka k položce:_x000D_
trubka kanalizační PP plnostěnná třívrstvá DN 200x6000mm SN16</t>
  </si>
  <si>
    <t>871390330</t>
  </si>
  <si>
    <t>Montáž kanalizačního potrubí hladkého plnostěnného SN 16 z polypropylenu DN 400</t>
  </si>
  <si>
    <t>Montáž kanalizačního potrubí z plastů z polypropylenu PP hladkého plnostěnného SN 16 DN 400</t>
  </si>
  <si>
    <t>https://podminky.urs.cz/item/CS_URS_2023_01/871390330</t>
  </si>
  <si>
    <t>Poznámka k položce:_x000D_
Montáž kanalizačního potrubí z plastů z polypropylenu PP hladkého plnostěnného SN 16 DN 400</t>
  </si>
  <si>
    <t>28611253</t>
  </si>
  <si>
    <t>trubka kanalizační PVC-U DN 315x3000mm SN16</t>
  </si>
  <si>
    <t>Poznámka k položce:_x000D_
trubka kanalizační PVC-U DN 315x3000mm SN16</t>
  </si>
  <si>
    <t>877350330</t>
  </si>
  <si>
    <t>Montáž spojek na kanalizačním potrubí z PP trub hladkých plnostěnných DN 200</t>
  </si>
  <si>
    <t>Montáž tvarovek na kanalizačním plastovém potrubí z polypropylenu PP hladkého plnostěnného spojek nebo redukcí DN 200</t>
  </si>
  <si>
    <t>https://podminky.urs.cz/item/CS_URS_2023_01/877350330</t>
  </si>
  <si>
    <t>Poznámka k položce:_x000D_
Montáž tvarovek na kanalizačním plastovém potrubí z polypropylenu PP hladkého plnostěnného spojek nebo redukcí DN 200</t>
  </si>
  <si>
    <t>28614696</t>
  </si>
  <si>
    <t>čistící kus kanalizační PP třívrstvý zvukově izolovaný DN 200</t>
  </si>
  <si>
    <t>Poznámka k položce:_x000D_
čistící kus kanalizační PP třívrstvý zvukově izolovaný DN 200</t>
  </si>
  <si>
    <t>895270402</t>
  </si>
  <si>
    <t>Proplachovací a kontrolní šachta z PE-HD pro drenáže liniových staveb šachtové dno DN 600/250 odbočné</t>
  </si>
  <si>
    <t>Proplachovací a kontrolní šachta z PE-HD pro drenáže liniových staveb DN 600 užitné výšky do 750 mm šachtové dno (DN šachty/DN vedení) DN 600/250 odbočné</t>
  </si>
  <si>
    <t>https://podminky.urs.cz/item/CS_URS_2023_01/895270402</t>
  </si>
  <si>
    <t>Poznámka k položce:_x000D_
Proplachovací a kontrolní šachta z PE-HD pro drenáže liniových staveb DN 600 užitné výšky do 750 mm šachtové dno (DN šachty/DN vedení) DN 600/250 odbočné</t>
  </si>
  <si>
    <t>895270431</t>
  </si>
  <si>
    <t>Proplachovací a kontrolní šachta z PE-HD DN 600 pro drenáže liniových staveb a inženýrské sítě šachtové prodloužení světlé hloubky 1000 mm</t>
  </si>
  <si>
    <t>Proplachovací a kontrolní šachta z PE-HD pro drenáže liniových staveb DN 600 užitné výšky do 750 mm šachtové prodloužení světlé hloubky 1000 mm</t>
  </si>
  <si>
    <t>https://podminky.urs.cz/item/CS_URS_2023_01/895270431</t>
  </si>
  <si>
    <t>Poznámka k položce:_x000D_
Proplachovací a kontrolní šachta z PE-HD pro drenáže liniových staveb DN 600 užitné výšky do 750 mm šachtové prodloužení světlé hloubky 1000 mm</t>
  </si>
  <si>
    <t>895270436</t>
  </si>
  <si>
    <t>Příplatek k rourám proplachovací a kontrolní šachty z PE-HD DN 600 pro drenáže liniových staveb za uříznutí šachtové roury</t>
  </si>
  <si>
    <t>Proplachovací a kontrolní šachta z PE-HD pro drenáže liniových staveb DN 600 užitné výšky do 750 mm Příplatek k cenám -0431 - 0433 za uříznutí šachtového prodloužení</t>
  </si>
  <si>
    <t>https://podminky.urs.cz/item/CS_URS_2023_01/895270436</t>
  </si>
  <si>
    <t>Poznámka k položce:_x000D_
Proplachovací a kontrolní šachta z PE-HD pro drenáže liniových staveb DN 600 užitné výšky do 750 mm Příplatek k cenám -0431 - 0433 za uříznutí šachtového prodloužení</t>
  </si>
  <si>
    <t>895270504</t>
  </si>
  <si>
    <t>Proplachovací a kontrolní šachta z PE-HD DN 600 pro drenáže liniových staveb poklop litinový pro třídu zatížení D 400</t>
  </si>
  <si>
    <t>Proplachovací a kontrolní šachta z PE-HD pro drenáže liniových staveb DN 600 užitné výšky do 750 mm poklop bez vyrovnávacího prstence litinový pro třídu zatížení D 400</t>
  </si>
  <si>
    <t>https://podminky.urs.cz/item/CS_URS_2023_01/895270504</t>
  </si>
  <si>
    <t>Poznámka k položce:_x000D_
Proplachovací a kontrolní šachta z PE-HD pro drenáže liniových staveb DN 600 užitné výšky do 750 mm poklop bez vyrovnávacího prstence litinový pro třídu zatížení D 400</t>
  </si>
  <si>
    <t>Poznámka k položce:_x000D_
Geotextilie netkaná pro ochranu, separaci nebo filtraci měrná hmotnost přes 300 do 500 g/m2</t>
  </si>
  <si>
    <t>1105321551</t>
  </si>
  <si>
    <t>51.700+83.209+110.544+138.192*2.4</t>
  </si>
  <si>
    <t>577.114*19</t>
  </si>
  <si>
    <t>4151.446+4.568+194.181</t>
  </si>
  <si>
    <t>4350.195*10</t>
  </si>
  <si>
    <t>SO 04-36-01 - Zast. Desná - Pustinská, přípojka NN - ČEZ</t>
  </si>
  <si>
    <t>7492600220</t>
  </si>
  <si>
    <t>Kabely, vodiče, šňůry Al - nn Kabel silový 4 a 5-žílový, plastová izolace 1-AYKY 4x50</t>
  </si>
  <si>
    <t>Poznámka k položce:_x000D_
1-AYKY 4x50_x000D_
Technická specifikace položky odpovídá příslušné cenové soustavě.</t>
  </si>
  <si>
    <t>7491100250</t>
  </si>
  <si>
    <t>Trubková vedení Ohebné elektroinstalační trubky KD09200 pr.200 KOPODUR r.</t>
  </si>
  <si>
    <t>Poznámka k položce:_x000D_
KD09200 pr.200 KOPODUR r._x000D_
Technická specifikace položky odpovídá příslušné cenové soustavě.</t>
  </si>
  <si>
    <t>7492751024</t>
  </si>
  <si>
    <t>Montáž ukončení kabelů nn v rozvaděči nebo na přístroji izolovaných s označením 2 - 5-ti žílových do 70 mm2</t>
  </si>
  <si>
    <t>Montáž ukončení kabelů nn v rozvaděči nebo na přístroji izolovaných s označením 2 - 5-ti žílových do 70 mm2 - montáž kabelové koncovky nebo záklopky včetně odizolování pláště a izolace žil kabelu, ukončení žil v rozvaděči, upevnění kabelových ok, roz. trubice, zakončení stínění apod.</t>
  </si>
  <si>
    <t>Poznámka k položce:_x000D_
do 70 mm2_x000D_
Technická specifikace položky odpovídá příslušné cenové soustavě.</t>
  </si>
  <si>
    <t>7492652012</t>
  </si>
  <si>
    <t>Montáž kabelů 4- a 5-žílových Al do 50 mm2</t>
  </si>
  <si>
    <t>Montáž kabelů 4- a 5-žílových Al do 50 mm2 - uložení do země, chráničky, na rošty, pod omítku apod.</t>
  </si>
  <si>
    <t>Poznámka k položce:_x000D_
do 50 mm2_x000D_
Technická specifikace položky odpovídá příslušné cenové soustavě.</t>
  </si>
  <si>
    <t>SO 04-36-02 - Zast. Desná - Pustinská, osvětlení</t>
  </si>
  <si>
    <t>7491600180</t>
  </si>
  <si>
    <t>Uzemnění Vnější Uzemňovací vedení v zemi, páskem FeZn do 120 mm2</t>
  </si>
  <si>
    <t>Poznámka k položce:_x000D_
Uzemňovací vedení v zemi, páskem FeZn do 120 mm2_x000D_
Technická specifikace položky odpovídá příslušné cenové soustavě.</t>
  </si>
  <si>
    <t>7493601030R</t>
  </si>
  <si>
    <t>Prázdné skříně a pilíře</t>
  </si>
  <si>
    <t>Poznámka k položce:_x000D_
Sokly a základy pro plastové pilíře, základ soklu venkovní min. IP44, šíře 560mm, výška 600mm, hloubka 230mm_x000D_
Technická specifikace položky odpovídá příslušné cenové soustavě.</t>
  </si>
  <si>
    <t>Trasy kabelového vedení Lokátory a markery Ball Marker 1402-XR, červený energetika</t>
  </si>
  <si>
    <t>-41200318</t>
  </si>
  <si>
    <t>-1432045187</t>
  </si>
  <si>
    <t>573497248</t>
  </si>
  <si>
    <t>Poznámka k položce:_x000D_
dvoupólových do 40 A (10 kA)_x000D_
Technická specifikace položky odpovídá příslušné cenové soustavě.</t>
  </si>
  <si>
    <t>Provedení technické prohlídky a zkoušky na silnoproudém zařízení, zařízení TV, zařízení NS, transformoven, EPZ; příplatek za každých dalších i započatých</t>
  </si>
  <si>
    <t>7499151010</t>
  </si>
  <si>
    <t>Dokončovací práce na elektrickém zařízení</t>
  </si>
  <si>
    <t>Dokončovací práce na elektrickém zařízení - uvádění zařízení do provozu, drobné montážní práce v rozvaděčích, koordinaci se zhotoviteli souvisejících zařízení apod.</t>
  </si>
  <si>
    <t>7499151020</t>
  </si>
  <si>
    <t>Dokončovací práce úprava zapojení stávajících kabelových skříní/rozvaděčů</t>
  </si>
  <si>
    <t>Dokončovací práce úprava zapojení stávajících kabelových skříní/rozvaděčů - provedení provizorních úprav zapojení stávajících kabelových skříní nebo rozvaděčů v průběhu výstavby (pro montáž nových i provizorních kabelů, drobné úpravy výstroje apod.) mechanizmy</t>
  </si>
  <si>
    <t>7499151030</t>
  </si>
  <si>
    <t>SO 04-36-04 - Zast. Kořenov zastávka, přípojka NN - ČEZ</t>
  </si>
  <si>
    <t>SO 04-36-05 - Zast. Kořenov zastávka, osvětlení</t>
  </si>
  <si>
    <t>7492501600</t>
  </si>
  <si>
    <t>Kabely, vodiče, šňůry Cu - nn Kabel silový Cu pro pohyblivé přívody, izolace pryžová H05RR-F 5G2,5 (5Cx2,5 CGSG)</t>
  </si>
  <si>
    <t>7494003824</t>
  </si>
  <si>
    <t>Modulární přístroje Proudové chrániče 10 kA typ AC 4-pólové In 25 A, Ue AC 230/400 V, Idn 30 mA, 4pól, Inc 10 kA, typ AC</t>
  </si>
  <si>
    <t>7491204080R</t>
  </si>
  <si>
    <t>Elektroinstalační materiál Zásuvky instalační Dvojzásuvka TANGO 5512A-2349 C</t>
  </si>
  <si>
    <t>-605209248</t>
  </si>
  <si>
    <t>-101462411</t>
  </si>
  <si>
    <t>-1759921798</t>
  </si>
  <si>
    <t>7498151025</t>
  </si>
  <si>
    <t>7493171010</t>
  </si>
  <si>
    <t>Demontáž osvětlovacích stožárů výšky do 6 m</t>
  </si>
  <si>
    <t>Demontáž osvětlovacích stožárů výšky do 6 m - včetně veškeré elektrovýzbroje (svítidla, kabely, rozvodnice)</t>
  </si>
  <si>
    <t>Poznámka k položce:_x000D_
do 6 m_x000D_
Technická specifikace položky odpovídá příslušné cenové soustavě.</t>
  </si>
  <si>
    <t>7493174015</t>
  </si>
  <si>
    <t>Demontáž svítidel z osvětlovacího stožáru, osvětlovací věže nebo brány trakčního vedení</t>
  </si>
  <si>
    <t>Poznámka k položce:_x000D_
z osvětlovacího stožáru, osvětlovací věže nebo brány trakčního vedení_x000D_
Technická specifikace položky odpovídá příslušné cenové soustavě.</t>
  </si>
  <si>
    <t>7493175010</t>
  </si>
  <si>
    <t>Demontáž osvětlení rozvaděče</t>
  </si>
  <si>
    <t>Poznámka k položce:_x000D_
rozvaděče_x000D_
Technická specifikace položky odpovídá příslušné cenové soustavě.</t>
  </si>
  <si>
    <t>SO 98-98 - VON</t>
  </si>
  <si>
    <t>1 - Dokumentace stavby</t>
  </si>
  <si>
    <t>2 - Ostatní</t>
  </si>
  <si>
    <t>Dokumentace stavby</t>
  </si>
  <si>
    <t>VSEOB001</t>
  </si>
  <si>
    <t>Geodetická dokumentace skutečného provedení stavby</t>
  </si>
  <si>
    <t>KPL</t>
  </si>
  <si>
    <t>R-položka</t>
  </si>
  <si>
    <t>Poznámka k položce:_x000D_
Vypracování geodetické části dokumentace skutečného provedení_x000D_
Položka zahrnuje veškeré činnosti nezbytné k vypracování dokumentace skutečného provedení dle SOD na zhotovení stavby a v rozsahu vyhlášky č. 499/2006 Sb., v platném znění,  a dle požadavků VTP a ZTP. Jedná se o souhrn činností zahrnujících vyhotovení dokumentace skutečného provedení stavby, která mimo jiné zahrnuje geodetické měření, zapracování všech změn během výstavby, geometrické plány pro zápis vlastnických a jiných věcných práv do katastru nemovitostí, výsledné měřící protokoly, aktuální údaje apod.</t>
  </si>
  <si>
    <t>VSEOB002</t>
  </si>
  <si>
    <t>Dokumentace skutečného provedení v listinné formě</t>
  </si>
  <si>
    <t>Poznámka k položce:_x000D_
Vypracování technické části dokumentace skutečného provedení_x000D_
Položka zahrnuje veškeré činnosti nezbytné k vypracování dokumentace skutečného provedení dle SOD na zhotovení stavby a v rozsahu vyhlášky č. 499/2006 Sb. v platném znění a dle požadavků VTP a ZTP.  Jedná se o souhrn činností zahrnujících vyhotovení dokumentace skutečného provedení stavby v předepsaném počtu, která mimo jiné zahrnuje , zapracování všech změn během výstavby, výsledné měřící protokoly, aktuální údaje a dokumenty k zařízení (vlastní SW, knihy kabelových plánů s měřícími protokoly a protokoly o jejich uložení, předpisy pro obsluhu, doklady ověřovacího provozu apod.), závěrečnou zprávu o nakládání s odpady apod</t>
  </si>
  <si>
    <t>VSEOB003</t>
  </si>
  <si>
    <t>Činnost geodeta v realizaci</t>
  </si>
  <si>
    <t>Poznámka k položce:_x000D_
Zajištění činnosti geodeta v rámci přípravy a realizace - skály, svršek, spodek atd._x000D_
Položka zahrnuje veškerou činnost potřebnou pro montáž Y pražců, sanace svahů atd.</t>
  </si>
  <si>
    <t>VSEOB004</t>
  </si>
  <si>
    <t>Dopravně inženýrské opatření</t>
  </si>
  <si>
    <t>Poznámka k položce:_x000D_
Náklady spojené s projednáním a zajištěním dopravně inženýrského opatření vč. pasportu komunikací (2×) a případných oprav výtluk či poškození komunikací a chodníků způsobených staveništní mechanizací při realizaci stavby._x000D_
Položka zahrnuje veškeré činnosti spojené s projednáním a vydáním oficiální podoby DIO zhotovitelem stavby vč. jeho zajištění na stavbě (v ceně nájem za svislé dopravní značení, dopravu atp.), jedná se o náklad na celou stavbu za všechny případné objekty, vymezené v objektové skladbě.</t>
  </si>
  <si>
    <t>VSEOB005</t>
  </si>
  <si>
    <t>Dokumentace skutečného provedení v elektronické formě</t>
  </si>
  <si>
    <t>Poznámka k položce:_x000D_
Vypracování kompletní dokumentace skutečného provedení v elektronické formě._x000D_
Položka zahrnuje veškeré činnosti nezbytné k vypracování kompletní elketroniké dokumentace skutečného provedení dle SOD na zhotovení stavby a v rozsahu vyhlášky č. 499/2006 Sb. v platném znění a dle požadavků VTP a ZTP.</t>
  </si>
  <si>
    <t>Ostatní</t>
  </si>
  <si>
    <t>VSEOB006</t>
  </si>
  <si>
    <t>Publicita</t>
  </si>
  <si>
    <t>Poznámka k položce:_x000D_
Zajištění propagace stavby dle podmínek poskytovatele dotace_x000D_
Položka zahrnuje veškeré činnosti nezbytné pro zajištění publicity stavby. Veškerá požadavky na rozsah publicity určují podmínky příslušného poskytovatele dotačního programu. Součástí položky je zřízení dočasného billboardu, jeho instalace, přelep a deinstalace v průběhu realizace stavby a osazení stále pamětní desky po ukončení stavby. Součastí položky jsou také veškeré nezbytné práce, doprava a pomocný materiál, nezbytný pro uskutečnění dané činnosti. Detailně jsou specifikace požadavků na publicitu uvedené v ZTP.</t>
  </si>
  <si>
    <t>VSEOB007</t>
  </si>
  <si>
    <t>Nájmy hrazené zhotovitelem</t>
  </si>
  <si>
    <t>VSEOB008</t>
  </si>
  <si>
    <t>Průzkumy, kontaminace a rozbory + Provozní vlivy Rušení prací železničním provozem</t>
  </si>
  <si>
    <t>Poznámka k položce:_x000D_
Položka obsahuje náklady na průzkumy či rozbory prováděné v rámci realizace</t>
  </si>
  <si>
    <t>VSEOB009</t>
  </si>
  <si>
    <t>Zařízení a vybavení staveniště vč. technického opatření pro zajištění staveništní dopravy</t>
  </si>
  <si>
    <t>Poznámka k položce:_x000D_
Zařízení staveniště v  dopravně D3 Desná, Dolní Polubný a Kořenov, dále vybudování přístupových komunikací pro vnitrostaveništní přepravu, vč. jejího odstranění - viz POV</t>
  </si>
  <si>
    <t>VSEOB010</t>
  </si>
  <si>
    <t>Pomocná lokomotiva - ozubnicová</t>
  </si>
  <si>
    <t>stroj/hod</t>
  </si>
  <si>
    <t>Poznámka k položce:_x000D_
cena práce 715 (T426.0)  vč. strojvedoucího</t>
  </si>
  <si>
    <t>VSEOB011</t>
  </si>
  <si>
    <t>Výrobně technická dokumentace</t>
  </si>
  <si>
    <t>Poznámka k položce:_x000D_
Vypracování výrobně technické části dokumentace</t>
  </si>
  <si>
    <t>022111001</t>
  </si>
  <si>
    <t>Geodetické práce Kontrola PPK při směrové a výškové úpravě koleje zaměřením APK trať jednokolejná</t>
  </si>
  <si>
    <t>UOŽI 2023</t>
  </si>
  <si>
    <t>Geodetické práce Kontrola PPK při směrové a výškové úpravě koleje zaměřením APK trať jednokolejná - V cenách jsou započteny náklady na geodetickou kontinuální kontrolu PPK při směrové a výškové úpravě koleje a vyhotovení dokumentace dle „Metodického pokynu pro měření PPK“ vyhotovení záznamu a zároveň také geodetická kontrola polohy zajišťovacích značek (zpracování dokumentace v digitální podobě). PPK=prostorová poloha koleje</t>
  </si>
  <si>
    <t>Poznámka k položce:_x000D_
27,533 - 34,115_x000D_
Technická specifikace odpovídá cenové soustavě.</t>
  </si>
  <si>
    <t>VSEOB012</t>
  </si>
  <si>
    <t>Inženýrská činnost  vč. vyhotovení geometrických plánů pro trvalé zábory</t>
  </si>
  <si>
    <t>Inženýrská činnost vč. vyhotovení geometrických plánů pro trvalé zábory</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</si>
  <si>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</si>
  <si>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</si>
  <si>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</si>
  <si>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</si>
  <si>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i/>
        <sz val="8"/>
        <rFont val="Arial CE"/>
        <charset val="238"/>
      </rPr>
      <t xml:space="preserve">Rekapitulace stavby </t>
    </r>
    <r>
      <rPr>
        <sz val="8"/>
        <rFont val="Arial CE"/>
        <charset val="238"/>
      </rPr>
      <t>obsahuje sestavu Rekapitulace stavby a Rekapitulace objektů stavby a soupisů prací.</t>
    </r>
  </si>
  <si>
    <r>
      <t xml:space="preserve">V sestavě </t>
    </r>
    <r>
      <rPr>
        <b/>
        <sz val="8"/>
        <rFont val="Arial CE"/>
        <charset val="238"/>
      </rPr>
      <t>Rekapitulace stavby</t>
    </r>
    <r>
      <rPr>
        <sz val="8"/>
        <rFont val="Arial CE"/>
        <charset val="238"/>
      </rPr>
      <t xml:space="preserve"> jsou uvedeny informace identifikující předmět veřejné zakázky na stavební práce, KSO, CC-CZ, CZ-CPV, CZ-CPA a rekapitulaci </t>
    </r>
  </si>
  <si>
    <t>celkové nabídkové ceny uchazeče.</t>
  </si>
  <si>
    <t xml:space="preserve">Termínem "uchazeč" (resp. zhotovitel) se myslí "účastník zadávacího řízení" ve smyslu zákona o zadávání veřejných zakázek. </t>
  </si>
  <si>
    <r>
      <t xml:space="preserve">V sestavě </t>
    </r>
    <r>
      <rPr>
        <b/>
        <sz val="8"/>
        <rFont val="Arial CE"/>
        <charset val="238"/>
      </rPr>
      <t>Rekapitulace objektů stavby a soupisů prací</t>
    </r>
    <r>
      <rPr>
        <sz val="8"/>
        <rFont val="Arial CE"/>
        <charset val="238"/>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</si>
  <si>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</si>
  <si>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</si>
  <si>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</si>
  <si>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</si>
  <si>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</si>
  <si>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</si>
  <si>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</si>
  <si>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Vedlejší a ostatní náklady</t>
  </si>
  <si>
    <t>OST</t>
  </si>
  <si>
    <t>Soupis</t>
  </si>
  <si>
    <t>Soupis prací pro daný typ objektu</t>
  </si>
  <si>
    <r>
      <rPr>
        <i/>
        <sz val="8"/>
        <rFont val="Arial CE"/>
        <charset val="238"/>
      </rPr>
      <t xml:space="preserve">Soupis prací </t>
    </r>
    <r>
      <rPr>
        <sz val="8"/>
        <rFont val="Arial CE"/>
        <charset val="238"/>
      </rPr>
      <t>pro jednotlivé objekty obsahuje sestavy Krycí list soupisu prací, Rekapitulace členění soupisu prací, Soupis prací. Za soupis prací může být považován</t>
    </r>
  </si>
  <si>
    <t>i objekt stavby v případě, že neobsahuje podřízenou zakázku.</t>
  </si>
  <si>
    <r>
      <rPr>
        <b/>
        <sz val="8"/>
        <rFont val="Arial CE"/>
        <charset val="238"/>
      </rPr>
      <t>Krycí list soupisu</t>
    </r>
    <r>
      <rPr>
        <sz val="8"/>
        <rFont val="Arial CE"/>
        <charset val="238"/>
      </rPr>
      <t xml:space="preserve"> obsahuje rekapitulaci informací o předmětu veřejné zakázky ze sestavy Rekapitulace stavby, informaci o zařazení objektu do KSO, </t>
    </r>
  </si>
  <si>
    <t>CC-CZ, CZ-CPV, CZ-CPA a rekapitulaci celkové nabídkové ceny uchazeče za aktuální soupis prací.</t>
  </si>
  <si>
    <r>
      <rPr>
        <b/>
        <sz val="8"/>
        <rFont val="Arial CE"/>
        <charset val="238"/>
      </rPr>
      <t>Rekapitulace členění soupisu prací</t>
    </r>
    <r>
      <rPr>
        <sz val="8"/>
        <rFont val="Arial CE"/>
        <charset val="238"/>
      </rPr>
      <t xml:space="preserve"> obsahuje rekapitulaci soupisu prací ve všech úrovních členění soupisu tak, jak byla tato členění použita (např. </t>
    </r>
  </si>
  <si>
    <t>stavební díly, funkční díly, případně jiné členění) s rekapitulací nabídkové ceny.</t>
  </si>
  <si>
    <r>
      <rPr>
        <b/>
        <sz val="8"/>
        <rFont val="Arial CE"/>
        <charset val="238"/>
      </rPr>
      <t xml:space="preserve">Soupis prací </t>
    </r>
    <r>
      <rPr>
        <sz val="8"/>
        <rFont val="Arial CE"/>
        <charset val="238"/>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</si>
  <si>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</si>
  <si>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</si>
  <si>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</si>
  <si>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</si>
  <si>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Typ položky: K - konstrukce, M - materiál, PP - plný popis, PSC - poznámka k souboru cen,  P - poznámka k položce, VV - výkaz výměr, FIG - rozpad figur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</si>
  <si>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</si>
  <si>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</si>
  <si>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</si>
  <si>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</si>
  <si>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</si>
  <si>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</si>
  <si>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</si>
  <si>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</si>
  <si>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</si>
  <si>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</si>
  <si>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</si>
  <si>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</si>
  <si>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</si>
  <si>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</si>
  <si>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</si>
  <si>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</si>
  <si>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</si>
  <si>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</si>
  <si>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</si>
  <si>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</si>
  <si>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</si>
  <si>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</si>
  <si>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</si>
  <si>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měla by být všechna tato pole vyplněna nenulovými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</si>
  <si>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</si>
  <si>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</si>
  <si>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</si>
  <si>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</si>
  <si>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v tomto případě by měl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</si>
  <si>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</si>
  <si>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Obě pole - J.materiál, J.Montáž u jedné položky by však neměly být vyplněny nulou.</t>
  </si>
  <si>
    <t>Rekapitulace stavby</t>
  </si>
  <si>
    <t>Název</t>
  </si>
  <si>
    <t>Povinný</t>
  </si>
  <si>
    <t>Max. počet</t>
  </si>
  <si>
    <t>atributu</t>
  </si>
  <si>
    <t>(A/N)</t>
  </si>
  <si>
    <t>znaků</t>
  </si>
  <si>
    <t>A</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</si>
  <si>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</si>
  <si>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</si>
  <si>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</si>
  <si>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</si>
  <si>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</si>
  <si>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</si>
  <si>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</si>
  <si>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</si>
  <si>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</si>
  <si>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</si>
  <si>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</si>
  <si>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</si>
  <si>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</si>
  <si>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</si>
  <si>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</si>
  <si>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</si>
  <si>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</si>
  <si>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</si>
  <si>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</si>
  <si>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</si>
  <si>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</si>
  <si>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</si>
  <si>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</si>
  <si>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</si>
  <si>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</si>
  <si>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</si>
  <si>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</si>
  <si>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</si>
  <si>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</si>
  <si>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</si>
  <si>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</si>
  <si>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</si>
  <si>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</si>
  <si>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</si>
  <si>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</si>
  <si>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</si>
  <si>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</si>
  <si>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</si>
  <si>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</si>
  <si>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</si>
  <si>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</si>
  <si>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</si>
  <si>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</si>
  <si>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</si>
  <si>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</si>
  <si>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</si>
  <si>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</si>
  <si>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</si>
  <si>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</si>
  <si>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</si>
  <si>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</si>
  <si>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</si>
  <si>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</si>
  <si>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</si>
  <si>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</si>
  <si>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</si>
  <si>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</si>
  <si>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</si>
  <si>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</si>
  <si>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</si>
  <si>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</si>
  <si>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</si>
  <si>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</si>
  <si>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</si>
  <si>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</si>
  <si>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</si>
  <si>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</si>
  <si>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</si>
  <si>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</si>
  <si>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</si>
  <si>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</si>
  <si>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</si>
  <si>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</si>
  <si>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</si>
  <si>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</si>
  <si>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</si>
  <si>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</si>
  <si>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</si>
  <si>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</si>
  <si>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</si>
  <si>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</si>
  <si>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</si>
  <si>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</si>
  <si>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</si>
  <si>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</si>
  <si>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</si>
  <si>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</si>
  <si>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</si>
  <si>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</si>
  <si>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fig</t>
  </si>
  <si>
    <t>Rozpad figur</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</si>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</sst>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numFmt numFmtId="165" formatCode="dd\.mm\.yyyy"/>
    <numFmt numFmtId="166" formatCode="#,##0.00000"/>
    <numFmt numFmtId="167" formatCode="#,##0.000"/>
  </numFmts>
  <fonts count="54">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8"/>
      <color rgb="FF003366"/>
      <name val="Arial CE"/>
    </font>
    <font>
      <sz val="8"/>
      <color rgb="FF800080"/>
      <name val="Arial CE"/>
    </font>
    <font>
      <sz val="8"/>
      <color rgb="FF505050"/>
      <name val="Arial CE"/>
    </font>
    <font>
      <sz val="8"/>
      <color rgb="FFFF0000"/>
      <name val="Arial CE"/>
    </font>
    <font>
      <sz val="10"/>
      <color rgb="FF003366"/>
      <name val="Arial CE"/>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sz val="18"/>
      <color theme="10"/>
      <name val="Wingdings 2"/>
    </font>
    <font>
      <b/>
      <sz val="11"/>
      <color rgb="FF003366"/>
      <name val="Arial CE"/>
    </font>
    <font>
      <sz val="11"/>
      <color rgb="FF003366"/>
      <name val="Arial CE"/>
    </font>
    <font>
      <sz val="11"/>
      <color rgb="FF969696"/>
      <name val="Arial CE"/>
    </font>
    <font>
      <sz val="10"/>
      <color rgb="FF3366FF"/>
      <name val="Arial CE"/>
    </font>
    <font>
      <b/>
      <sz val="12"/>
      <color rgb="FF800000"/>
      <name val="Arial CE"/>
    </font>
    <font>
      <sz val="8"/>
      <color rgb="FF960000"/>
      <name val="Arial CE"/>
    </font>
    <font>
      <b/>
      <sz val="8"/>
      <name val="Arial CE"/>
    </font>
    <font>
      <sz val="7"/>
      <color rgb="FF969696"/>
      <name val="Arial CE"/>
    </font>
    <font>
      <sz val="7"/>
      <name val="Arial CE"/>
    </font>
    <font>
      <i/>
      <sz val="7"/>
      <color rgb="FF969696"/>
      <name val="Arial CE"/>
    </font>
    <font>
      <i/>
      <sz val="9"/>
      <color rgb="FF0000FF"/>
      <name val="Arial CE"/>
    </font>
    <font>
      <i/>
      <sz val="8"/>
      <color rgb="FF0000FF"/>
      <name val="Arial CE"/>
    </font>
    <font>
      <sz val="7"/>
      <color rgb="FF979797"/>
      <name val="Arial CE"/>
    </font>
    <font>
      <i/>
      <u/>
      <sz val="7"/>
      <color rgb="FF979797"/>
      <name val="Calibri"/>
      <scheme val="minor"/>
    </font>
    <font>
      <sz val="8"/>
      <name val="Trebuchet MS"/>
      <charset val="238"/>
    </font>
    <font>
      <b/>
      <sz val="16"/>
      <name val="Trebuchet MS"/>
      <charset val="238"/>
    </font>
    <font>
      <b/>
      <sz val="11"/>
      <name val="Trebuchet MS"/>
      <charset val="238"/>
    </font>
    <font>
      <sz val="8"/>
      <name val="Arial CE"/>
      <charset val="238"/>
    </font>
    <font>
      <sz val="9"/>
      <name val="Trebuchet MS"/>
      <charset val="238"/>
    </font>
    <font>
      <sz val="10"/>
      <name val="Trebuchet MS"/>
      <charset val="238"/>
    </font>
    <font>
      <sz val="11"/>
      <name val="Trebuchet MS"/>
      <charset val="238"/>
    </font>
    <font>
      <b/>
      <sz val="9"/>
      <name val="Trebuchet MS"/>
      <charset val="238"/>
    </font>
    <font>
      <b/>
      <sz val="8"/>
      <name val="Arial CE"/>
      <charset val="238"/>
    </font>
    <font>
      <sz val="9"/>
      <name val="Trebuchet MS"/>
      <charset val="238"/>
    </font>
    <font>
      <sz val="8"/>
      <name val="Arial CE"/>
      <charset val="238"/>
    </font>
    <font>
      <u/>
      <sz val="11"/>
      <color theme="10"/>
      <name val="Calibri"/>
      <scheme val="minor"/>
    </font>
    <font>
      <i/>
      <sz val="8"/>
      <name val="Arial CE"/>
      <charset val="238"/>
    </font>
    <font>
      <sz val="9"/>
      <color rgb="FFFF0000"/>
      <name val="Arial CE"/>
      <family val="2"/>
      <charset val="238"/>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32">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style="hair">
        <color rgb="FF969696"/>
      </left>
      <right style="hair">
        <color rgb="FF969696"/>
      </right>
      <top style="hair">
        <color rgb="FF969696"/>
      </top>
      <bottom style="hair">
        <color rgb="FF969696"/>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1" fillId="0" borderId="0" applyNumberFormat="0" applyFill="0" applyBorder="0" applyAlignment="0" applyProtection="0"/>
  </cellStyleXfs>
  <cellXfs count="323">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0" fillId="0" borderId="0" xfId="0" applyAlignment="1">
      <alignment horizontal="center" vertical="center" wrapText="1"/>
    </xf>
    <xf numFmtId="0" fontId="7" fillId="0" borderId="0" xfId="0" applyFont="1"/>
    <xf numFmtId="0" fontId="8" fillId="0" borderId="0" xfId="0" applyFont="1" applyAlignment="1">
      <alignment vertical="center"/>
    </xf>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0" fillId="0" borderId="0" xfId="0" applyAlignment="1">
      <alignment horizontal="center" vertical="center"/>
    </xf>
    <xf numFmtId="0" fontId="12" fillId="0" borderId="0" xfId="0" applyFont="1" applyAlignment="1">
      <alignment horizontal="left" vertical="center"/>
    </xf>
    <xf numFmtId="0" fontId="0" fillId="0" borderId="0" xfId="0" applyAlignment="1">
      <alignment horizontal="left" vertical="center"/>
    </xf>
    <xf numFmtId="0" fontId="0" fillId="0" borderId="2" xfId="0" applyBorder="1"/>
    <xf numFmtId="0" fontId="0" fillId="0" borderId="3" xfId="0" applyBorder="1"/>
    <xf numFmtId="0" fontId="0" fillId="0" borderId="4" xfId="0" applyBorder="1"/>
    <xf numFmtId="0" fontId="13" fillId="0" borderId="0" xfId="0" applyFont="1" applyAlignment="1">
      <alignment horizontal="left" vertical="center"/>
    </xf>
    <xf numFmtId="0" fontId="14" fillId="0" borderId="0" xfId="0" applyFont="1" applyAlignment="1">
      <alignment horizontal="left" vertical="center"/>
    </xf>
    <xf numFmtId="0" fontId="15" fillId="0" borderId="0" xfId="0" applyFont="1" applyAlignment="1">
      <alignment horizontal="left" vertical="center"/>
    </xf>
    <xf numFmtId="0" fontId="1" fillId="0" borderId="0" xfId="0" applyFont="1" applyAlignment="1">
      <alignment horizontal="left" vertical="top"/>
    </xf>
    <xf numFmtId="0" fontId="2" fillId="0" borderId="0" xfId="0" applyFont="1" applyAlignment="1">
      <alignment horizontal="left" vertical="center"/>
    </xf>
    <xf numFmtId="0" fontId="3" fillId="0" borderId="0" xfId="0" applyFont="1" applyAlignment="1">
      <alignment horizontal="left" vertical="top"/>
    </xf>
    <xf numFmtId="0" fontId="1" fillId="0" borderId="0" xfId="0" applyFont="1" applyAlignment="1">
      <alignment horizontal="left" vertical="center"/>
    </xf>
    <xf numFmtId="0" fontId="2" fillId="2" borderId="0" xfId="0" applyFont="1" applyFill="1" applyAlignment="1" applyProtection="1">
      <alignment horizontal="left" vertical="center"/>
      <protection locked="0"/>
    </xf>
    <xf numFmtId="49" fontId="2" fillId="2" borderId="0" xfId="0" applyNumberFormat="1" applyFont="1" applyFill="1" applyAlignment="1" applyProtection="1">
      <alignment horizontal="left" vertical="center"/>
      <protection locked="0"/>
    </xf>
    <xf numFmtId="0" fontId="2" fillId="0" borderId="0" xfId="0" applyFont="1" applyAlignment="1">
      <alignment horizontal="left" vertical="center" wrapText="1"/>
    </xf>
    <xf numFmtId="0" fontId="0" fillId="0" borderId="5" xfId="0" applyBorder="1"/>
    <xf numFmtId="0" fontId="0" fillId="0" borderId="4" xfId="0" applyBorder="1" applyAlignment="1">
      <alignment vertical="center"/>
    </xf>
    <xf numFmtId="0" fontId="17" fillId="0" borderId="6" xfId="0" applyFont="1" applyBorder="1" applyAlignment="1">
      <alignment horizontal="left" vertical="center"/>
    </xf>
    <xf numFmtId="0" fontId="0" fillId="0" borderId="6" xfId="0" applyBorder="1" applyAlignment="1">
      <alignment vertical="center"/>
    </xf>
    <xf numFmtId="0" fontId="1" fillId="0" borderId="0" xfId="0" applyFont="1" applyAlignment="1">
      <alignment horizontal="right" vertical="center"/>
    </xf>
    <xf numFmtId="0" fontId="1" fillId="0" borderId="4" xfId="0" applyFont="1" applyBorder="1" applyAlignment="1">
      <alignment vertical="center"/>
    </xf>
    <xf numFmtId="0" fontId="0" fillId="3" borderId="0" xfId="0" applyFill="1" applyAlignment="1">
      <alignment vertical="center"/>
    </xf>
    <xf numFmtId="0" fontId="4" fillId="3" borderId="7" xfId="0" applyFont="1" applyFill="1" applyBorder="1" applyAlignment="1">
      <alignment horizontal="left" vertical="center"/>
    </xf>
    <xf numFmtId="0" fontId="0" fillId="3" borderId="8" xfId="0" applyFill="1" applyBorder="1" applyAlignment="1">
      <alignment vertical="center"/>
    </xf>
    <xf numFmtId="0" fontId="4" fillId="3" borderId="8" xfId="0" applyFont="1" applyFill="1" applyBorder="1" applyAlignment="1">
      <alignment horizontal="center" vertical="center"/>
    </xf>
    <xf numFmtId="0" fontId="0" fillId="0" borderId="10" xfId="0" applyBorder="1" applyAlignment="1">
      <alignment vertical="center"/>
    </xf>
    <xf numFmtId="0" fontId="0" fillId="0" borderId="11" xfId="0" applyBorder="1" applyAlignment="1">
      <alignment vertical="center"/>
    </xf>
    <xf numFmtId="0" fontId="0" fillId="0" borderId="2" xfId="0" applyBorder="1" applyAlignment="1">
      <alignment vertical="center"/>
    </xf>
    <xf numFmtId="0" fontId="0" fillId="0" borderId="3" xfId="0" applyBorder="1" applyAlignment="1">
      <alignment vertical="center"/>
    </xf>
    <xf numFmtId="0" fontId="2" fillId="0" borderId="4" xfId="0" applyFont="1" applyBorder="1" applyAlignment="1">
      <alignment vertical="center"/>
    </xf>
    <xf numFmtId="0" fontId="3" fillId="0" borderId="4" xfId="0" applyFont="1" applyBorder="1" applyAlignment="1">
      <alignment vertical="center"/>
    </xf>
    <xf numFmtId="0" fontId="3" fillId="0" borderId="0" xfId="0" applyFont="1" applyAlignment="1">
      <alignment horizontal="left" vertical="center"/>
    </xf>
    <xf numFmtId="0" fontId="17" fillId="0" borderId="0" xfId="0" applyFont="1" applyAlignment="1">
      <alignment vertical="center"/>
    </xf>
    <xf numFmtId="165" fontId="2" fillId="0" borderId="0" xfId="0" applyNumberFormat="1" applyFont="1" applyAlignment="1">
      <alignment horizontal="left" vertical="center"/>
    </xf>
    <xf numFmtId="0" fontId="0" fillId="0" borderId="13" xfId="0" applyBorder="1" applyAlignment="1">
      <alignment vertical="center"/>
    </xf>
    <xf numFmtId="0" fontId="0" fillId="0" borderId="14" xfId="0" applyBorder="1" applyAlignment="1">
      <alignment vertical="center"/>
    </xf>
    <xf numFmtId="0" fontId="20" fillId="0" borderId="0" xfId="0" applyFont="1" applyAlignment="1">
      <alignment horizontal="left" vertical="center"/>
    </xf>
    <xf numFmtId="0" fontId="0" fillId="0" borderId="16" xfId="0" applyBorder="1" applyAlignment="1">
      <alignment vertical="center"/>
    </xf>
    <xf numFmtId="0" fontId="0" fillId="4" borderId="8" xfId="0" applyFill="1" applyBorder="1" applyAlignment="1">
      <alignment vertical="center"/>
    </xf>
    <xf numFmtId="0" fontId="21" fillId="4" borderId="9" xfId="0" applyFont="1" applyFill="1" applyBorder="1" applyAlignment="1">
      <alignment horizontal="center" vertical="center"/>
    </xf>
    <xf numFmtId="0" fontId="22" fillId="0" borderId="17" xfId="0" applyFont="1" applyBorder="1" applyAlignment="1">
      <alignment horizontal="center" vertical="center" wrapText="1"/>
    </xf>
    <xf numFmtId="0" fontId="22" fillId="0" borderId="18" xfId="0" applyFont="1" applyBorder="1" applyAlignment="1">
      <alignment horizontal="center" vertical="center" wrapText="1"/>
    </xf>
    <xf numFmtId="0" fontId="22" fillId="0" borderId="19" xfId="0" applyFont="1" applyBorder="1" applyAlignment="1">
      <alignment horizontal="center" vertical="center" wrapText="1"/>
    </xf>
    <xf numFmtId="0" fontId="0" fillId="0" borderId="12" xfId="0" applyBorder="1" applyAlignment="1">
      <alignment vertical="center"/>
    </xf>
    <xf numFmtId="0" fontId="4" fillId="0" borderId="4" xfId="0" applyFont="1" applyBorder="1" applyAlignment="1">
      <alignment vertical="center"/>
    </xf>
    <xf numFmtId="0" fontId="23" fillId="0" borderId="0" xfId="0" applyFont="1" applyAlignment="1">
      <alignment horizontal="left" vertical="center"/>
    </xf>
    <xf numFmtId="0" fontId="23" fillId="0" borderId="0" xfId="0" applyFont="1" applyAlignment="1">
      <alignment vertical="center"/>
    </xf>
    <xf numFmtId="4" fontId="23" fillId="0" borderId="0" xfId="0" applyNumberFormat="1" applyFont="1" applyAlignment="1">
      <alignment vertical="center"/>
    </xf>
    <xf numFmtId="0" fontId="4" fillId="0" borderId="0" xfId="0" applyFont="1" applyAlignment="1">
      <alignment horizontal="center" vertical="center"/>
    </xf>
    <xf numFmtId="4" fontId="19" fillId="0" borderId="15" xfId="0" applyNumberFormat="1" applyFont="1" applyBorder="1" applyAlignment="1">
      <alignment vertical="center"/>
    </xf>
    <xf numFmtId="4" fontId="19" fillId="0" borderId="0" xfId="0" applyNumberFormat="1" applyFont="1" applyAlignment="1">
      <alignment vertical="center"/>
    </xf>
    <xf numFmtId="166" fontId="19" fillId="0" borderId="0" xfId="0" applyNumberFormat="1" applyFont="1" applyAlignment="1">
      <alignment vertical="center"/>
    </xf>
    <xf numFmtId="4" fontId="19" fillId="0" borderId="16" xfId="0" applyNumberFormat="1" applyFont="1" applyBorder="1" applyAlignment="1">
      <alignment vertical="center"/>
    </xf>
    <xf numFmtId="0" fontId="4" fillId="0" borderId="0" xfId="0" applyFont="1" applyAlignment="1">
      <alignment horizontal="left" vertical="center"/>
    </xf>
    <xf numFmtId="0" fontId="24" fillId="0" borderId="0" xfId="0" applyFont="1" applyAlignment="1">
      <alignment horizontal="left" vertical="center"/>
    </xf>
    <xf numFmtId="0" fontId="25" fillId="0" borderId="0" xfId="1" applyFont="1" applyAlignment="1">
      <alignment horizontal="center" vertical="center"/>
    </xf>
    <xf numFmtId="0" fontId="5" fillId="0" borderId="4" xfId="0" applyFont="1" applyBorder="1" applyAlignment="1">
      <alignment vertical="center"/>
    </xf>
    <xf numFmtId="0" fontId="26" fillId="0" borderId="0" xfId="0" applyFont="1" applyAlignment="1">
      <alignment vertical="center"/>
    </xf>
    <xf numFmtId="0" fontId="27" fillId="0" borderId="0" xfId="0" applyFont="1" applyAlignment="1">
      <alignment vertical="center"/>
    </xf>
    <xf numFmtId="0" fontId="3" fillId="0" borderId="0" xfId="0" applyFont="1" applyAlignment="1">
      <alignment horizontal="center" vertical="center"/>
    </xf>
    <xf numFmtId="4" fontId="28" fillId="0" borderId="15" xfId="0" applyNumberFormat="1" applyFont="1" applyBorder="1" applyAlignment="1">
      <alignment vertical="center"/>
    </xf>
    <xf numFmtId="4" fontId="28" fillId="0" borderId="0" xfId="0" applyNumberFormat="1" applyFont="1" applyAlignment="1">
      <alignment vertical="center"/>
    </xf>
    <xf numFmtId="166" fontId="28" fillId="0" borderId="0" xfId="0" applyNumberFormat="1" applyFont="1" applyAlignment="1">
      <alignment vertical="center"/>
    </xf>
    <xf numFmtId="4" fontId="28" fillId="0" borderId="16" xfId="0" applyNumberFormat="1" applyFont="1" applyBorder="1" applyAlignment="1">
      <alignment vertical="center"/>
    </xf>
    <xf numFmtId="0" fontId="5" fillId="0" borderId="0" xfId="0" applyFont="1" applyAlignment="1">
      <alignment horizontal="left" vertical="center"/>
    </xf>
    <xf numFmtId="4" fontId="28" fillId="0" borderId="20" xfId="0" applyNumberFormat="1" applyFont="1" applyBorder="1" applyAlignment="1">
      <alignment vertical="center"/>
    </xf>
    <xf numFmtId="4" fontId="28" fillId="0" borderId="21" xfId="0" applyNumberFormat="1" applyFont="1" applyBorder="1" applyAlignment="1">
      <alignment vertical="center"/>
    </xf>
    <xf numFmtId="166" fontId="28" fillId="0" borderId="21" xfId="0" applyNumberFormat="1" applyFont="1" applyBorder="1" applyAlignment="1">
      <alignment vertical="center"/>
    </xf>
    <xf numFmtId="4" fontId="28" fillId="0" borderId="22" xfId="0" applyNumberFormat="1" applyFont="1" applyBorder="1" applyAlignment="1">
      <alignment vertical="center"/>
    </xf>
    <xf numFmtId="0" fontId="29" fillId="0" borderId="0" xfId="0" applyFont="1" applyAlignment="1">
      <alignment horizontal="left" vertical="center"/>
    </xf>
    <xf numFmtId="0" fontId="0" fillId="0" borderId="4" xfId="0" applyBorder="1" applyAlignment="1">
      <alignment vertical="center" wrapText="1"/>
    </xf>
    <xf numFmtId="0" fontId="17"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lignment horizontal="right" vertical="center"/>
    </xf>
    <xf numFmtId="0" fontId="0" fillId="4" borderId="0" xfId="0" applyFill="1" applyAlignment="1">
      <alignment vertical="center"/>
    </xf>
    <xf numFmtId="0" fontId="4" fillId="4" borderId="7" xfId="0" applyFont="1" applyFill="1" applyBorder="1" applyAlignment="1">
      <alignment horizontal="left" vertical="center"/>
    </xf>
    <xf numFmtId="0" fontId="4" fillId="4" borderId="8" xfId="0" applyFont="1" applyFill="1" applyBorder="1" applyAlignment="1">
      <alignment horizontal="right" vertical="center"/>
    </xf>
    <xf numFmtId="0" fontId="4" fillId="4" borderId="8" xfId="0" applyFont="1" applyFill="1" applyBorder="1" applyAlignment="1">
      <alignment horizontal="center" vertical="center"/>
    </xf>
    <xf numFmtId="4" fontId="4" fillId="4" borderId="8" xfId="0" applyNumberFormat="1" applyFont="1" applyFill="1" applyBorder="1" applyAlignment="1">
      <alignment vertical="center"/>
    </xf>
    <xf numFmtId="0" fontId="0" fillId="4" borderId="9" xfId="0" applyFill="1" applyBorder="1" applyAlignment="1">
      <alignment vertical="center"/>
    </xf>
    <xf numFmtId="0" fontId="21" fillId="4" borderId="0" xfId="0" applyFont="1" applyFill="1" applyAlignment="1">
      <alignment horizontal="left" vertical="center"/>
    </xf>
    <xf numFmtId="0" fontId="21" fillId="4" borderId="0" xfId="0" applyFont="1" applyFill="1" applyAlignment="1">
      <alignment horizontal="right" vertical="center"/>
    </xf>
    <xf numFmtId="0" fontId="30" fillId="0" borderId="0" xfId="0" applyFont="1" applyAlignment="1">
      <alignment horizontal="left" vertical="center"/>
    </xf>
    <xf numFmtId="0" fontId="6" fillId="0" borderId="4" xfId="0" applyFont="1" applyBorder="1" applyAlignment="1">
      <alignment vertical="center"/>
    </xf>
    <xf numFmtId="0" fontId="6" fillId="0" borderId="21" xfId="0" applyFont="1" applyBorder="1" applyAlignment="1">
      <alignment horizontal="left" vertical="center"/>
    </xf>
    <xf numFmtId="0" fontId="6" fillId="0" borderId="21" xfId="0" applyFont="1" applyBorder="1" applyAlignment="1">
      <alignment vertical="center"/>
    </xf>
    <xf numFmtId="4" fontId="6" fillId="0" borderId="21" xfId="0" applyNumberFormat="1" applyFont="1" applyBorder="1" applyAlignment="1">
      <alignment vertical="center"/>
    </xf>
    <xf numFmtId="0" fontId="0" fillId="0" borderId="4" xfId="0" applyBorder="1" applyAlignment="1">
      <alignment horizontal="center" vertical="center" wrapText="1"/>
    </xf>
    <xf numFmtId="0" fontId="21" fillId="4" borderId="17" xfId="0" applyFont="1" applyFill="1" applyBorder="1" applyAlignment="1">
      <alignment horizontal="center" vertical="center" wrapText="1"/>
    </xf>
    <xf numFmtId="0" fontId="21" fillId="4" borderId="18" xfId="0" applyFont="1" applyFill="1" applyBorder="1" applyAlignment="1">
      <alignment horizontal="center" vertical="center" wrapText="1"/>
    </xf>
    <xf numFmtId="0" fontId="21" fillId="4" borderId="19" xfId="0" applyFont="1" applyFill="1" applyBorder="1" applyAlignment="1">
      <alignment horizontal="center" vertical="center" wrapText="1"/>
    </xf>
    <xf numFmtId="4" fontId="23" fillId="0" borderId="0" xfId="0" applyNumberFormat="1" applyFont="1"/>
    <xf numFmtId="166" fontId="31" fillId="0" borderId="13" xfId="0" applyNumberFormat="1" applyFont="1" applyBorder="1"/>
    <xf numFmtId="166" fontId="31" fillId="0" borderId="14" xfId="0" applyNumberFormat="1" applyFont="1" applyBorder="1"/>
    <xf numFmtId="4" fontId="32" fillId="0" borderId="0" xfId="0" applyNumberFormat="1" applyFont="1" applyAlignment="1">
      <alignment vertical="center"/>
    </xf>
    <xf numFmtId="0" fontId="7" fillId="0" borderId="4" xfId="0" applyFont="1" applyBorder="1"/>
    <xf numFmtId="0" fontId="7" fillId="0" borderId="0" xfId="0" applyFont="1" applyAlignment="1">
      <alignment horizontal="left"/>
    </xf>
    <xf numFmtId="0" fontId="6" fillId="0" borderId="0" xfId="0" applyFont="1" applyAlignment="1">
      <alignment horizontal="left"/>
    </xf>
    <xf numFmtId="0" fontId="7" fillId="0" borderId="0" xfId="0" applyFont="1" applyProtection="1">
      <protection locked="0"/>
    </xf>
    <xf numFmtId="4" fontId="6" fillId="0" borderId="0" xfId="0" applyNumberFormat="1" applyFont="1"/>
    <xf numFmtId="0" fontId="7" fillId="0" borderId="15" xfId="0" applyFont="1" applyBorder="1"/>
    <xf numFmtId="166" fontId="7" fillId="0" borderId="0" xfId="0" applyNumberFormat="1" applyFont="1"/>
    <xf numFmtId="166" fontId="7" fillId="0" borderId="16" xfId="0" applyNumberFormat="1" applyFont="1" applyBorder="1"/>
    <xf numFmtId="0" fontId="7" fillId="0" borderId="0" xfId="0" applyFont="1" applyAlignment="1">
      <alignment horizontal="center"/>
    </xf>
    <xf numFmtId="4" fontId="7" fillId="0" borderId="0" xfId="0" applyNumberFormat="1" applyFont="1" applyAlignment="1">
      <alignment vertical="center"/>
    </xf>
    <xf numFmtId="0" fontId="21" fillId="0" borderId="23" xfId="0" applyFont="1" applyBorder="1" applyAlignment="1">
      <alignment horizontal="center" vertical="center"/>
    </xf>
    <xf numFmtId="49" fontId="21" fillId="0" borderId="23" xfId="0" applyNumberFormat="1" applyFont="1" applyBorder="1" applyAlignment="1">
      <alignment horizontal="left" vertical="center" wrapText="1"/>
    </xf>
    <xf numFmtId="0" fontId="21" fillId="0" borderId="23" xfId="0" applyFont="1" applyBorder="1" applyAlignment="1">
      <alignment horizontal="left" vertical="center" wrapText="1"/>
    </xf>
    <xf numFmtId="0" fontId="21" fillId="0" borderId="23" xfId="0" applyFont="1" applyBorder="1" applyAlignment="1">
      <alignment horizontal="center" vertical="center" wrapText="1"/>
    </xf>
    <xf numFmtId="167" fontId="21" fillId="0" borderId="23" xfId="0" applyNumberFormat="1" applyFont="1" applyBorder="1" applyAlignment="1">
      <alignment vertical="center"/>
    </xf>
    <xf numFmtId="4" fontId="21" fillId="2" borderId="23" xfId="0" applyNumberFormat="1" applyFont="1" applyFill="1" applyBorder="1" applyAlignment="1" applyProtection="1">
      <alignment vertical="center"/>
      <protection locked="0"/>
    </xf>
    <xf numFmtId="4" fontId="21" fillId="0" borderId="23" xfId="0" applyNumberFormat="1" applyFont="1" applyBorder="1" applyAlignment="1">
      <alignment vertical="center"/>
    </xf>
    <xf numFmtId="0" fontId="22" fillId="2" borderId="15" xfId="0" applyFont="1" applyFill="1" applyBorder="1" applyAlignment="1" applyProtection="1">
      <alignment horizontal="left" vertical="center"/>
      <protection locked="0"/>
    </xf>
    <xf numFmtId="0" fontId="22" fillId="0" borderId="0" xfId="0" applyFont="1" applyAlignment="1">
      <alignment horizontal="center" vertical="center"/>
    </xf>
    <xf numFmtId="166" fontId="22" fillId="0" borderId="0" xfId="0" applyNumberFormat="1" applyFont="1" applyAlignment="1">
      <alignment vertical="center"/>
    </xf>
    <xf numFmtId="166" fontId="22" fillId="0" borderId="16" xfId="0" applyNumberFormat="1" applyFont="1" applyBorder="1" applyAlignment="1">
      <alignment vertical="center"/>
    </xf>
    <xf numFmtId="0" fontId="21" fillId="0" borderId="0" xfId="0" applyFont="1" applyAlignment="1">
      <alignment horizontal="left" vertical="center"/>
    </xf>
    <xf numFmtId="4" fontId="0" fillId="0" borderId="0" xfId="0" applyNumberFormat="1" applyAlignment="1">
      <alignment vertical="center"/>
    </xf>
    <xf numFmtId="0" fontId="33" fillId="0" borderId="0" xfId="0" applyFont="1" applyAlignment="1">
      <alignment horizontal="left" vertical="center"/>
    </xf>
    <xf numFmtId="0" fontId="34" fillId="0" borderId="0" xfId="0" applyFont="1" applyAlignment="1">
      <alignment horizontal="left" vertical="center" wrapText="1"/>
    </xf>
    <xf numFmtId="0" fontId="0" fillId="0" borderId="0" xfId="0" applyAlignment="1" applyProtection="1">
      <alignment vertical="center"/>
      <protection locked="0"/>
    </xf>
    <xf numFmtId="0" fontId="0" fillId="0" borderId="15" xfId="0" applyBorder="1" applyAlignment="1">
      <alignment vertical="center"/>
    </xf>
    <xf numFmtId="0" fontId="35" fillId="0" borderId="0" xfId="0" applyFont="1" applyAlignment="1">
      <alignment vertical="center" wrapText="1"/>
    </xf>
    <xf numFmtId="0" fontId="36" fillId="0" borderId="23" xfId="0" applyFont="1" applyBorder="1" applyAlignment="1">
      <alignment horizontal="center" vertical="center"/>
    </xf>
    <xf numFmtId="49" fontId="36" fillId="0" borderId="23" xfId="0" applyNumberFormat="1" applyFont="1" applyBorder="1" applyAlignment="1">
      <alignment horizontal="left" vertical="center" wrapText="1"/>
    </xf>
    <xf numFmtId="0" fontId="36" fillId="0" borderId="23" xfId="0" applyFont="1" applyBorder="1" applyAlignment="1">
      <alignment horizontal="left" vertical="center" wrapText="1"/>
    </xf>
    <xf numFmtId="0" fontId="36" fillId="0" borderId="23" xfId="0" applyFont="1" applyBorder="1" applyAlignment="1">
      <alignment horizontal="center" vertical="center" wrapText="1"/>
    </xf>
    <xf numFmtId="167" fontId="36" fillId="0" borderId="23" xfId="0" applyNumberFormat="1" applyFont="1" applyBorder="1" applyAlignment="1">
      <alignment vertical="center"/>
    </xf>
    <xf numFmtId="4" fontId="36" fillId="2" borderId="23" xfId="0" applyNumberFormat="1" applyFont="1" applyFill="1" applyBorder="1" applyAlignment="1" applyProtection="1">
      <alignment vertical="center"/>
      <protection locked="0"/>
    </xf>
    <xf numFmtId="4" fontId="36" fillId="0" borderId="23" xfId="0" applyNumberFormat="1" applyFont="1" applyBorder="1" applyAlignment="1">
      <alignment vertical="center"/>
    </xf>
    <xf numFmtId="0" fontId="37" fillId="0" borderId="4" xfId="0" applyFont="1" applyBorder="1" applyAlignment="1">
      <alignment vertical="center"/>
    </xf>
    <xf numFmtId="0" fontId="36" fillId="2" borderId="15" xfId="0" applyFont="1" applyFill="1" applyBorder="1" applyAlignment="1" applyProtection="1">
      <alignment horizontal="left" vertical="center"/>
      <protection locked="0"/>
    </xf>
    <xf numFmtId="0" fontId="36" fillId="0" borderId="0" xfId="0" applyFont="1" applyAlignment="1">
      <alignment horizontal="center" vertical="center"/>
    </xf>
    <xf numFmtId="0" fontId="0" fillId="0" borderId="20" xfId="0" applyBorder="1" applyAlignment="1">
      <alignment vertical="center"/>
    </xf>
    <xf numFmtId="0" fontId="0" fillId="0" borderId="21" xfId="0" applyBorder="1" applyAlignment="1">
      <alignment vertical="center"/>
    </xf>
    <xf numFmtId="0" fontId="0" fillId="0" borderId="22" xfId="0" applyBorder="1" applyAlignment="1">
      <alignment vertical="center"/>
    </xf>
    <xf numFmtId="0" fontId="7" fillId="0" borderId="20" xfId="0" applyFont="1" applyBorder="1"/>
    <xf numFmtId="0" fontId="7" fillId="0" borderId="21" xfId="0" applyFont="1" applyBorder="1"/>
    <xf numFmtId="166" fontId="7" fillId="0" borderId="21" xfId="0" applyNumberFormat="1" applyFont="1" applyBorder="1"/>
    <xf numFmtId="166" fontId="7" fillId="0" borderId="22" xfId="0" applyNumberFormat="1" applyFont="1" applyBorder="1"/>
    <xf numFmtId="0" fontId="8" fillId="0" borderId="4" xfId="0" applyFont="1" applyBorder="1" applyAlignment="1">
      <alignment vertical="center"/>
    </xf>
    <xf numFmtId="0" fontId="8" fillId="0" borderId="0" xfId="0" applyFont="1" applyAlignment="1">
      <alignment horizontal="left" vertical="center"/>
    </xf>
    <xf numFmtId="0" fontId="8" fillId="0" borderId="0" xfId="0" applyFont="1" applyAlignment="1">
      <alignment horizontal="left" vertical="center" wrapText="1"/>
    </xf>
    <xf numFmtId="0" fontId="8" fillId="0" borderId="0" xfId="0" applyFont="1" applyAlignment="1" applyProtection="1">
      <alignment vertical="center"/>
      <protection locked="0"/>
    </xf>
    <xf numFmtId="0" fontId="8" fillId="0" borderId="15" xfId="0" applyFont="1" applyBorder="1" applyAlignment="1">
      <alignment vertical="center"/>
    </xf>
    <xf numFmtId="0" fontId="8" fillId="0" borderId="16" xfId="0" applyFont="1" applyBorder="1" applyAlignment="1">
      <alignment vertical="center"/>
    </xf>
    <xf numFmtId="0" fontId="9" fillId="0" borderId="4" xfId="0" applyFont="1" applyBorder="1" applyAlignment="1">
      <alignment vertical="center"/>
    </xf>
    <xf numFmtId="0" fontId="9" fillId="0" borderId="0" xfId="0" applyFont="1" applyAlignment="1">
      <alignment horizontal="left" vertical="center"/>
    </xf>
    <xf numFmtId="0" fontId="9" fillId="0" borderId="0" xfId="0" applyFont="1" applyAlignment="1">
      <alignment horizontal="left" vertical="center" wrapText="1"/>
    </xf>
    <xf numFmtId="167" fontId="9" fillId="0" borderId="0" xfId="0" applyNumberFormat="1" applyFont="1" applyAlignment="1">
      <alignment vertical="center"/>
    </xf>
    <xf numFmtId="0" fontId="9" fillId="0" borderId="0" xfId="0" applyFont="1" applyAlignment="1" applyProtection="1">
      <alignment vertical="center"/>
      <protection locked="0"/>
    </xf>
    <xf numFmtId="0" fontId="9" fillId="0" borderId="15" xfId="0" applyFont="1" applyBorder="1" applyAlignment="1">
      <alignment vertical="center"/>
    </xf>
    <xf numFmtId="0" fontId="9" fillId="0" borderId="16" xfId="0" applyFont="1" applyBorder="1" applyAlignment="1">
      <alignment vertical="center"/>
    </xf>
    <xf numFmtId="0" fontId="10" fillId="0" borderId="4" xfId="0" applyFont="1" applyBorder="1" applyAlignment="1">
      <alignment vertical="center"/>
    </xf>
    <xf numFmtId="0" fontId="10" fillId="0" borderId="0" xfId="0" applyFont="1" applyAlignment="1">
      <alignment horizontal="left" vertical="center"/>
    </xf>
    <xf numFmtId="0" fontId="10" fillId="0" borderId="0" xfId="0" applyFont="1" applyAlignment="1">
      <alignment horizontal="left" vertical="center" wrapText="1"/>
    </xf>
    <xf numFmtId="167" fontId="10" fillId="0" borderId="0" xfId="0" applyNumberFormat="1" applyFont="1" applyAlignment="1">
      <alignment vertical="center"/>
    </xf>
    <xf numFmtId="0" fontId="10" fillId="0" borderId="0" xfId="0" applyFont="1" applyAlignment="1" applyProtection="1">
      <alignment vertical="center"/>
      <protection locked="0"/>
    </xf>
    <xf numFmtId="0" fontId="10" fillId="0" borderId="15" xfId="0" applyFont="1" applyBorder="1" applyAlignment="1">
      <alignment vertical="center"/>
    </xf>
    <xf numFmtId="0" fontId="10" fillId="0" borderId="16" xfId="0" applyFont="1" applyBorder="1" applyAlignment="1">
      <alignment vertical="center"/>
    </xf>
    <xf numFmtId="0" fontId="38" fillId="0" borderId="0" xfId="0" applyFont="1" applyAlignment="1">
      <alignment horizontal="left" vertical="center"/>
    </xf>
    <xf numFmtId="0" fontId="39" fillId="0" borderId="0" xfId="1" applyFont="1" applyAlignment="1" applyProtection="1">
      <alignment vertical="center" wrapText="1"/>
    </xf>
    <xf numFmtId="0" fontId="10" fillId="0" borderId="20" xfId="0" applyFont="1" applyBorder="1" applyAlignment="1">
      <alignment vertical="center"/>
    </xf>
    <xf numFmtId="0" fontId="10" fillId="0" borderId="21" xfId="0" applyFont="1" applyBorder="1" applyAlignment="1">
      <alignment vertical="center"/>
    </xf>
    <xf numFmtId="0" fontId="10" fillId="0" borderId="22" xfId="0" applyFont="1" applyBorder="1" applyAlignment="1">
      <alignment vertical="center"/>
    </xf>
    <xf numFmtId="0" fontId="11" fillId="0" borderId="4" xfId="0" applyFont="1" applyBorder="1" applyAlignment="1">
      <alignment vertical="center"/>
    </xf>
    <xf numFmtId="0" fontId="11" fillId="0" borderId="21" xfId="0" applyFont="1" applyBorder="1" applyAlignment="1">
      <alignment horizontal="left" vertical="center"/>
    </xf>
    <xf numFmtId="0" fontId="11" fillId="0" borderId="21" xfId="0" applyFont="1" applyBorder="1" applyAlignment="1">
      <alignment vertical="center"/>
    </xf>
    <xf numFmtId="4" fontId="11" fillId="0" borderId="21" xfId="0" applyNumberFormat="1" applyFont="1" applyBorder="1" applyAlignment="1">
      <alignment vertical="center"/>
    </xf>
    <xf numFmtId="0" fontId="11" fillId="0" borderId="0" xfId="0" applyFont="1" applyAlignment="1">
      <alignment horizontal="left"/>
    </xf>
    <xf numFmtId="4" fontId="11" fillId="0" borderId="0" xfId="0" applyNumberFormat="1" applyFont="1"/>
    <xf numFmtId="0" fontId="0" fillId="0" borderId="0" xfId="0" applyAlignment="1">
      <alignment vertical="top"/>
    </xf>
    <xf numFmtId="0" fontId="40" fillId="0" borderId="24" xfId="0" applyFont="1" applyBorder="1" applyAlignment="1">
      <alignment vertical="center" wrapText="1"/>
    </xf>
    <xf numFmtId="0" fontId="40" fillId="0" borderId="25" xfId="0" applyFont="1" applyBorder="1" applyAlignment="1">
      <alignment vertical="center" wrapText="1"/>
    </xf>
    <xf numFmtId="0" fontId="40" fillId="0" borderId="26" xfId="0" applyFont="1" applyBorder="1" applyAlignment="1">
      <alignment vertical="center" wrapText="1"/>
    </xf>
    <xf numFmtId="0" fontId="40" fillId="0" borderId="27" xfId="0" applyFont="1" applyBorder="1" applyAlignment="1">
      <alignment horizontal="center" vertical="center" wrapText="1"/>
    </xf>
    <xf numFmtId="0" fontId="40" fillId="0" borderId="28" xfId="0" applyFont="1" applyBorder="1" applyAlignment="1">
      <alignment horizontal="center" vertical="center" wrapText="1"/>
    </xf>
    <xf numFmtId="0" fontId="40" fillId="0" borderId="27" xfId="0" applyFont="1" applyBorder="1" applyAlignment="1">
      <alignment vertical="center" wrapText="1"/>
    </xf>
    <xf numFmtId="0" fontId="40" fillId="0" borderId="28" xfId="0" applyFont="1" applyBorder="1" applyAlignment="1">
      <alignment vertical="center" wrapText="1"/>
    </xf>
    <xf numFmtId="0" fontId="42" fillId="0" borderId="1" xfId="0" applyFont="1" applyBorder="1" applyAlignment="1">
      <alignment horizontal="left" vertical="center" wrapText="1"/>
    </xf>
    <xf numFmtId="0" fontId="43" fillId="0" borderId="1" xfId="0" applyFont="1" applyBorder="1" applyAlignment="1">
      <alignment horizontal="left" vertical="center" wrapText="1"/>
    </xf>
    <xf numFmtId="0" fontId="44" fillId="0" borderId="27" xfId="0" applyFont="1" applyBorder="1" applyAlignment="1">
      <alignment vertical="center" wrapText="1"/>
    </xf>
    <xf numFmtId="0" fontId="43" fillId="0" borderId="1" xfId="0" applyFont="1" applyBorder="1" applyAlignment="1">
      <alignment vertical="center" wrapText="1"/>
    </xf>
    <xf numFmtId="0" fontId="43" fillId="0" borderId="1" xfId="0" applyFont="1" applyBorder="1" applyAlignment="1">
      <alignment horizontal="left" vertical="center"/>
    </xf>
    <xf numFmtId="0" fontId="43" fillId="0" borderId="1" xfId="0" applyFont="1" applyBorder="1" applyAlignment="1">
      <alignment vertical="center"/>
    </xf>
    <xf numFmtId="49" fontId="43" fillId="0" borderId="1" xfId="0" applyNumberFormat="1" applyFont="1" applyBorder="1" applyAlignment="1">
      <alignment vertical="center" wrapText="1"/>
    </xf>
    <xf numFmtId="0" fontId="40" fillId="0" borderId="30" xfId="0" applyFont="1" applyBorder="1" applyAlignment="1">
      <alignment vertical="center" wrapText="1"/>
    </xf>
    <xf numFmtId="0" fontId="45" fillId="0" borderId="29" xfId="0" applyFont="1" applyBorder="1" applyAlignment="1">
      <alignment vertical="center" wrapText="1"/>
    </xf>
    <xf numFmtId="0" fontId="40" fillId="0" borderId="31" xfId="0" applyFont="1" applyBorder="1" applyAlignment="1">
      <alignment vertical="center" wrapText="1"/>
    </xf>
    <xf numFmtId="0" fontId="40" fillId="0" borderId="1" xfId="0" applyFont="1" applyBorder="1" applyAlignment="1">
      <alignment vertical="top"/>
    </xf>
    <xf numFmtId="0" fontId="40" fillId="0" borderId="0" xfId="0" applyFont="1" applyAlignment="1">
      <alignment vertical="top"/>
    </xf>
    <xf numFmtId="0" fontId="40" fillId="0" borderId="24" xfId="0" applyFont="1" applyBorder="1" applyAlignment="1">
      <alignment horizontal="left" vertical="center"/>
    </xf>
    <xf numFmtId="0" fontId="40" fillId="0" borderId="25" xfId="0" applyFont="1" applyBorder="1" applyAlignment="1">
      <alignment horizontal="left" vertical="center"/>
    </xf>
    <xf numFmtId="0" fontId="40" fillId="0" borderId="26" xfId="0" applyFont="1" applyBorder="1" applyAlignment="1">
      <alignment horizontal="left" vertical="center"/>
    </xf>
    <xf numFmtId="0" fontId="40" fillId="0" borderId="27" xfId="0" applyFont="1" applyBorder="1" applyAlignment="1">
      <alignment horizontal="left" vertical="center"/>
    </xf>
    <xf numFmtId="0" fontId="40" fillId="0" borderId="28" xfId="0" applyFont="1" applyBorder="1" applyAlignment="1">
      <alignment horizontal="left" vertical="center"/>
    </xf>
    <xf numFmtId="0" fontId="42" fillId="0" borderId="1" xfId="0" applyFont="1" applyBorder="1" applyAlignment="1">
      <alignment horizontal="left" vertical="center"/>
    </xf>
    <xf numFmtId="0" fontId="46" fillId="0" borderId="0" xfId="0" applyFont="1" applyAlignment="1">
      <alignment horizontal="left" vertical="center"/>
    </xf>
    <xf numFmtId="0" fontId="42" fillId="0" borderId="29" xfId="0" applyFont="1" applyBorder="1" applyAlignment="1">
      <alignment horizontal="left" vertical="center"/>
    </xf>
    <xf numFmtId="0" fontId="42" fillId="0" borderId="29" xfId="0" applyFont="1" applyBorder="1" applyAlignment="1">
      <alignment horizontal="center" vertical="center"/>
    </xf>
    <xf numFmtId="0" fontId="46" fillId="0" borderId="29" xfId="0" applyFont="1" applyBorder="1" applyAlignment="1">
      <alignment horizontal="left" vertical="center"/>
    </xf>
    <xf numFmtId="0" fontId="47" fillId="0" borderId="1" xfId="0" applyFont="1" applyBorder="1" applyAlignment="1">
      <alignment horizontal="left" vertical="center"/>
    </xf>
    <xf numFmtId="0" fontId="44" fillId="0" borderId="0" xfId="0" applyFont="1" applyAlignment="1">
      <alignment horizontal="left" vertical="center"/>
    </xf>
    <xf numFmtId="0" fontId="48" fillId="0" borderId="1" xfId="0" applyFont="1" applyBorder="1" applyAlignment="1">
      <alignment horizontal="left" vertical="center"/>
    </xf>
    <xf numFmtId="0" fontId="43" fillId="0" borderId="1" xfId="0" applyFont="1" applyBorder="1" applyAlignment="1">
      <alignment horizontal="center" vertical="center"/>
    </xf>
    <xf numFmtId="0" fontId="43" fillId="0" borderId="0" xfId="0" applyFont="1" applyAlignment="1">
      <alignment horizontal="left" vertical="center"/>
    </xf>
    <xf numFmtId="0" fontId="44" fillId="0" borderId="27" xfId="0" applyFont="1" applyBorder="1" applyAlignment="1">
      <alignment horizontal="left" vertical="center"/>
    </xf>
    <xf numFmtId="0" fontId="40" fillId="0" borderId="30" xfId="0" applyFont="1" applyBorder="1" applyAlignment="1">
      <alignment horizontal="left" vertical="center"/>
    </xf>
    <xf numFmtId="0" fontId="45" fillId="0" borderId="29" xfId="0" applyFont="1" applyBorder="1" applyAlignment="1">
      <alignment horizontal="left" vertical="center"/>
    </xf>
    <xf numFmtId="0" fontId="40" fillId="0" borderId="31" xfId="0" applyFont="1" applyBorder="1" applyAlignment="1">
      <alignment horizontal="left" vertical="center"/>
    </xf>
    <xf numFmtId="0" fontId="40" fillId="0" borderId="1" xfId="0" applyFont="1" applyBorder="1" applyAlignment="1">
      <alignment horizontal="left" vertical="center"/>
    </xf>
    <xf numFmtId="0" fontId="45" fillId="0" borderId="1" xfId="0" applyFont="1" applyBorder="1" applyAlignment="1">
      <alignment horizontal="left" vertical="center"/>
    </xf>
    <xf numFmtId="0" fontId="46" fillId="0" borderId="1" xfId="0" applyFont="1" applyBorder="1" applyAlignment="1">
      <alignment horizontal="left" vertical="center"/>
    </xf>
    <xf numFmtId="0" fontId="44" fillId="0" borderId="29" xfId="0" applyFont="1" applyBorder="1" applyAlignment="1">
      <alignment horizontal="left" vertical="center"/>
    </xf>
    <xf numFmtId="0" fontId="40" fillId="0" borderId="1" xfId="0" applyFont="1" applyBorder="1" applyAlignment="1">
      <alignment horizontal="left" vertical="center" wrapText="1"/>
    </xf>
    <xf numFmtId="0" fontId="44" fillId="0" borderId="1" xfId="0" applyFont="1" applyBorder="1" applyAlignment="1">
      <alignment horizontal="left" vertical="center" wrapText="1"/>
    </xf>
    <xf numFmtId="0" fontId="44" fillId="0" borderId="1" xfId="0" applyFont="1" applyBorder="1" applyAlignment="1">
      <alignment horizontal="center" vertical="center" wrapText="1"/>
    </xf>
    <xf numFmtId="0" fontId="40" fillId="0" borderId="24" xfId="0" applyFont="1" applyBorder="1" applyAlignment="1">
      <alignment horizontal="left" vertical="center" wrapText="1"/>
    </xf>
    <xf numFmtId="0" fontId="40" fillId="0" borderId="25" xfId="0" applyFont="1" applyBorder="1" applyAlignment="1">
      <alignment horizontal="left" vertical="center" wrapText="1"/>
    </xf>
    <xf numFmtId="0" fontId="40" fillId="0" borderId="26" xfId="0" applyFont="1" applyBorder="1" applyAlignment="1">
      <alignment horizontal="left" vertical="center" wrapText="1"/>
    </xf>
    <xf numFmtId="0" fontId="40" fillId="0" borderId="27" xfId="0" applyFont="1" applyBorder="1" applyAlignment="1">
      <alignment horizontal="left" vertical="center" wrapText="1"/>
    </xf>
    <xf numFmtId="0" fontId="40" fillId="0" borderId="28" xfId="0" applyFont="1" applyBorder="1" applyAlignment="1">
      <alignment horizontal="left" vertical="center" wrapText="1"/>
    </xf>
    <xf numFmtId="0" fontId="46" fillId="0" borderId="27" xfId="0" applyFont="1" applyBorder="1" applyAlignment="1">
      <alignment horizontal="left" vertical="center" wrapText="1"/>
    </xf>
    <xf numFmtId="0" fontId="46" fillId="0" borderId="28" xfId="0" applyFont="1" applyBorder="1" applyAlignment="1">
      <alignment horizontal="left" vertical="center" wrapText="1"/>
    </xf>
    <xf numFmtId="0" fontId="44" fillId="0" borderId="27" xfId="0" applyFont="1" applyBorder="1" applyAlignment="1">
      <alignment horizontal="left" vertical="center" wrapText="1"/>
    </xf>
    <xf numFmtId="0" fontId="44" fillId="0" borderId="1" xfId="0" applyFont="1" applyBorder="1" applyAlignment="1">
      <alignment horizontal="left" vertical="center"/>
    </xf>
    <xf numFmtId="0" fontId="44" fillId="0" borderId="28" xfId="0" applyFont="1" applyBorder="1" applyAlignment="1">
      <alignment horizontal="left" vertical="center" wrapText="1"/>
    </xf>
    <xf numFmtId="0" fontId="44" fillId="0" borderId="28" xfId="0" applyFont="1" applyBorder="1" applyAlignment="1">
      <alignment horizontal="left" vertical="center"/>
    </xf>
    <xf numFmtId="0" fontId="44" fillId="0" borderId="30" xfId="0" applyFont="1" applyBorder="1" applyAlignment="1">
      <alignment horizontal="left" vertical="center" wrapText="1"/>
    </xf>
    <xf numFmtId="0" fontId="44" fillId="0" borderId="29" xfId="0" applyFont="1" applyBorder="1" applyAlignment="1">
      <alignment horizontal="left" vertical="center" wrapText="1"/>
    </xf>
    <xf numFmtId="0" fontId="44" fillId="0" borderId="31" xfId="0" applyFont="1" applyBorder="1" applyAlignment="1">
      <alignment horizontal="left" vertical="center" wrapText="1"/>
    </xf>
    <xf numFmtId="0" fontId="43" fillId="0" borderId="1" xfId="0" applyFont="1" applyBorder="1" applyAlignment="1">
      <alignment horizontal="left" vertical="top"/>
    </xf>
    <xf numFmtId="0" fontId="43" fillId="0" borderId="1" xfId="0" applyFont="1" applyBorder="1" applyAlignment="1">
      <alignment horizontal="center" vertical="top"/>
    </xf>
    <xf numFmtId="0" fontId="44" fillId="0" borderId="30" xfId="0" applyFont="1" applyBorder="1" applyAlignment="1">
      <alignment horizontal="left" vertical="center"/>
    </xf>
    <xf numFmtId="0" fontId="44" fillId="0" borderId="31" xfId="0" applyFont="1" applyBorder="1" applyAlignment="1">
      <alignment horizontal="left" vertical="center"/>
    </xf>
    <xf numFmtId="0" fontId="44" fillId="0" borderId="1" xfId="0" applyFont="1" applyBorder="1" applyAlignment="1">
      <alignment horizontal="center" vertical="center"/>
    </xf>
    <xf numFmtId="0" fontId="46" fillId="0" borderId="0" xfId="0" applyFont="1" applyAlignment="1">
      <alignment vertical="center"/>
    </xf>
    <xf numFmtId="0" fontId="42" fillId="0" borderId="1" xfId="0" applyFont="1" applyBorder="1" applyAlignment="1">
      <alignment vertical="center"/>
    </xf>
    <xf numFmtId="0" fontId="46" fillId="0" borderId="29" xfId="0" applyFont="1" applyBorder="1" applyAlignment="1">
      <alignment vertical="center"/>
    </xf>
    <xf numFmtId="0" fontId="42" fillId="0" borderId="29" xfId="0" applyFont="1" applyBorder="1" applyAlignment="1">
      <alignment vertical="center"/>
    </xf>
    <xf numFmtId="0" fontId="43" fillId="0" borderId="1" xfId="0" applyFont="1" applyBorder="1" applyAlignment="1">
      <alignment vertical="top"/>
    </xf>
    <xf numFmtId="49" fontId="43" fillId="0" borderId="1" xfId="0" applyNumberFormat="1" applyFont="1" applyBorder="1" applyAlignment="1">
      <alignment horizontal="left" vertical="center"/>
    </xf>
    <xf numFmtId="0" fontId="49" fillId="0" borderId="27" xfId="0" applyFont="1" applyBorder="1" applyAlignment="1">
      <alignment horizontal="left" vertical="center"/>
    </xf>
    <xf numFmtId="0" fontId="50" fillId="0" borderId="1" xfId="0" applyFont="1" applyBorder="1" applyAlignment="1">
      <alignment vertical="top"/>
    </xf>
    <xf numFmtId="0" fontId="50" fillId="0" borderId="1" xfId="0" applyFont="1" applyBorder="1" applyAlignment="1">
      <alignment horizontal="left" vertical="center"/>
    </xf>
    <xf numFmtId="0" fontId="50" fillId="0" borderId="1" xfId="0" applyFont="1" applyBorder="1" applyAlignment="1">
      <alignment horizontal="center" vertical="center"/>
    </xf>
    <xf numFmtId="49" fontId="50" fillId="0" borderId="1" xfId="0" applyNumberFormat="1" applyFont="1" applyBorder="1" applyAlignment="1">
      <alignment horizontal="left" vertical="center"/>
    </xf>
    <xf numFmtId="0" fontId="49" fillId="0" borderId="28" xfId="0" applyFont="1" applyBorder="1" applyAlignment="1">
      <alignment horizontal="left" vertical="center"/>
    </xf>
    <xf numFmtId="0" fontId="0" fillId="0" borderId="29" xfId="0" applyBorder="1" applyAlignment="1">
      <alignment vertical="top"/>
    </xf>
    <xf numFmtId="0" fontId="42" fillId="0" borderId="29" xfId="0" applyFont="1" applyBorder="1" applyAlignment="1">
      <alignment horizontal="left"/>
    </xf>
    <xf numFmtId="0" fontId="46" fillId="0" borderId="29" xfId="0" applyFont="1" applyBorder="1"/>
    <xf numFmtId="0" fontId="40" fillId="0" borderId="27" xfId="0" applyFont="1" applyBorder="1" applyAlignment="1">
      <alignment vertical="top"/>
    </xf>
    <xf numFmtId="0" fontId="40" fillId="0" borderId="28" xfId="0" applyFont="1" applyBorder="1" applyAlignment="1">
      <alignment vertical="top"/>
    </xf>
    <xf numFmtId="0" fontId="40" fillId="0" borderId="30" xfId="0" applyFont="1" applyBorder="1" applyAlignment="1">
      <alignment vertical="top"/>
    </xf>
    <xf numFmtId="0" fontId="40" fillId="0" borderId="29" xfId="0" applyFont="1" applyBorder="1" applyAlignment="1">
      <alignment vertical="top"/>
    </xf>
    <xf numFmtId="0" fontId="40" fillId="0" borderId="31" xfId="0" applyFont="1" applyBorder="1" applyAlignment="1">
      <alignment vertical="top"/>
    </xf>
    <xf numFmtId="0" fontId="16" fillId="0" borderId="0" xfId="0" applyFont="1" applyAlignment="1">
      <alignment horizontal="left" vertical="top" wrapText="1"/>
    </xf>
    <xf numFmtId="0" fontId="16" fillId="0" borderId="0" xfId="0" applyFont="1" applyAlignment="1">
      <alignment horizontal="left" vertical="center"/>
    </xf>
    <xf numFmtId="0" fontId="18" fillId="0" borderId="0" xfId="0" applyFont="1" applyAlignment="1">
      <alignment horizontal="left" vertical="center"/>
    </xf>
    <xf numFmtId="0" fontId="2" fillId="0" borderId="0" xfId="0" applyFont="1" applyAlignment="1">
      <alignment horizontal="left" vertical="center"/>
    </xf>
    <xf numFmtId="0" fontId="0" fillId="0" borderId="0" xfId="0"/>
    <xf numFmtId="0" fontId="3" fillId="0" borderId="0" xfId="0" applyFont="1" applyAlignment="1">
      <alignment horizontal="left" vertical="top" wrapText="1"/>
    </xf>
    <xf numFmtId="49" fontId="2" fillId="2" borderId="0" xfId="0" applyNumberFormat="1" applyFont="1" applyFill="1" applyAlignment="1" applyProtection="1">
      <alignment horizontal="left" vertical="center"/>
      <protection locked="0"/>
    </xf>
    <xf numFmtId="49" fontId="2" fillId="0" borderId="0" xfId="0" applyNumberFormat="1" applyFont="1" applyAlignment="1">
      <alignment horizontal="left" vertical="center"/>
    </xf>
    <xf numFmtId="0" fontId="2" fillId="0" borderId="0" xfId="0" applyFont="1" applyAlignment="1">
      <alignment horizontal="left" vertical="center" wrapText="1"/>
    </xf>
    <xf numFmtId="4" fontId="17" fillId="0" borderId="6" xfId="0" applyNumberFormat="1" applyFont="1" applyBorder="1" applyAlignment="1">
      <alignment vertical="center"/>
    </xf>
    <xf numFmtId="0" fontId="0" fillId="0" borderId="6" xfId="0" applyBorder="1" applyAlignment="1">
      <alignment vertical="center"/>
    </xf>
    <xf numFmtId="0" fontId="1" fillId="0" borderId="0" xfId="0" applyFont="1" applyAlignment="1">
      <alignment horizontal="right" vertical="center"/>
    </xf>
    <xf numFmtId="4" fontId="18" fillId="0" borderId="0" xfId="0" applyNumberFormat="1" applyFont="1" applyAlignment="1">
      <alignment vertical="center"/>
    </xf>
    <xf numFmtId="0" fontId="1" fillId="0" borderId="0" xfId="0" applyFont="1" applyAlignment="1">
      <alignment vertical="center"/>
    </xf>
    <xf numFmtId="164" fontId="1" fillId="0" borderId="0" xfId="0" applyNumberFormat="1" applyFont="1" applyAlignment="1">
      <alignment horizontal="left" vertical="center"/>
    </xf>
    <xf numFmtId="4" fontId="4" fillId="3" borderId="8" xfId="0" applyNumberFormat="1" applyFont="1" applyFill="1" applyBorder="1" applyAlignment="1">
      <alignment vertical="center"/>
    </xf>
    <xf numFmtId="0" fontId="0" fillId="3" borderId="8" xfId="0" applyFill="1" applyBorder="1" applyAlignment="1">
      <alignment vertical="center"/>
    </xf>
    <xf numFmtId="0" fontId="0" fillId="3" borderId="9" xfId="0" applyFill="1" applyBorder="1" applyAlignment="1">
      <alignment vertical="center"/>
    </xf>
    <xf numFmtId="0" fontId="4" fillId="3" borderId="8" xfId="0" applyFont="1" applyFill="1" applyBorder="1" applyAlignment="1">
      <alignment horizontal="left" vertical="center"/>
    </xf>
    <xf numFmtId="0" fontId="2" fillId="0" borderId="0" xfId="0" applyFont="1" applyAlignment="1">
      <alignment vertical="center" wrapText="1"/>
    </xf>
    <xf numFmtId="0" fontId="2" fillId="0" borderId="0" xfId="0" applyFont="1" applyAlignment="1">
      <alignment vertical="center"/>
    </xf>
    <xf numFmtId="4" fontId="27" fillId="0" borderId="0" xfId="0" applyNumberFormat="1" applyFont="1" applyAlignment="1">
      <alignment vertical="center"/>
    </xf>
    <xf numFmtId="0" fontId="27" fillId="0" borderId="0" xfId="0" applyFont="1" applyAlignment="1">
      <alignment vertical="center"/>
    </xf>
    <xf numFmtId="0" fontId="19" fillId="0" borderId="12" xfId="0" applyFont="1" applyBorder="1" applyAlignment="1">
      <alignment horizontal="center" vertical="center"/>
    </xf>
    <xf numFmtId="0" fontId="19" fillId="0" borderId="13" xfId="0" applyFont="1" applyBorder="1" applyAlignment="1">
      <alignment horizontal="left" vertical="center"/>
    </xf>
    <xf numFmtId="0" fontId="20" fillId="0" borderId="15" xfId="0" applyFont="1" applyBorder="1" applyAlignment="1">
      <alignment horizontal="left" vertical="center"/>
    </xf>
    <xf numFmtId="0" fontId="20" fillId="0" borderId="0" xfId="0" applyFont="1" applyAlignment="1">
      <alignment horizontal="left" vertical="center"/>
    </xf>
    <xf numFmtId="0" fontId="21" fillId="4" borderId="8" xfId="0" applyFont="1" applyFill="1" applyBorder="1" applyAlignment="1">
      <alignment horizontal="center" vertical="center"/>
    </xf>
    <xf numFmtId="0" fontId="21" fillId="4" borderId="8" xfId="0" applyFont="1" applyFill="1" applyBorder="1" applyAlignment="1">
      <alignment horizontal="left" vertical="center"/>
    </xf>
    <xf numFmtId="0" fontId="21" fillId="4" borderId="8" xfId="0" applyFont="1" applyFill="1" applyBorder="1" applyAlignment="1">
      <alignment horizontal="right" vertical="center"/>
    </xf>
    <xf numFmtId="4" fontId="23" fillId="0" borderId="0" xfId="0" applyNumberFormat="1" applyFont="1" applyAlignment="1">
      <alignment horizontal="right" vertical="center"/>
    </xf>
    <xf numFmtId="4" fontId="23" fillId="0" borderId="0" xfId="0" applyNumberFormat="1" applyFont="1" applyAlignment="1">
      <alignment vertical="center"/>
    </xf>
    <xf numFmtId="0" fontId="26" fillId="0" borderId="0" xfId="0" applyFont="1" applyAlignment="1">
      <alignment horizontal="left" vertical="center" wrapText="1"/>
    </xf>
    <xf numFmtId="0" fontId="3" fillId="0" borderId="0" xfId="0" applyFont="1" applyAlignment="1">
      <alignment horizontal="left" vertical="center" wrapText="1"/>
    </xf>
    <xf numFmtId="0" fontId="3" fillId="0" borderId="0" xfId="0" applyFont="1" applyAlignment="1">
      <alignment vertical="center"/>
    </xf>
    <xf numFmtId="165" fontId="2" fillId="0" borderId="0" xfId="0" applyNumberFormat="1" applyFont="1" applyAlignment="1">
      <alignment horizontal="left" vertical="center"/>
    </xf>
    <xf numFmtId="0" fontId="21" fillId="4" borderId="7" xfId="0" applyFont="1" applyFill="1" applyBorder="1" applyAlignment="1">
      <alignment horizontal="center" vertical="center"/>
    </xf>
    <xf numFmtId="0" fontId="1" fillId="0" borderId="0" xfId="0" applyFont="1" applyAlignment="1">
      <alignment horizontal="left" vertical="center" wrapText="1"/>
    </xf>
    <xf numFmtId="0" fontId="1" fillId="0" borderId="0" xfId="0" applyFont="1" applyAlignment="1">
      <alignment horizontal="left" vertical="center"/>
    </xf>
    <xf numFmtId="0" fontId="0" fillId="0" borderId="0" xfId="0" applyAlignment="1">
      <alignment vertical="center"/>
    </xf>
    <xf numFmtId="0" fontId="2" fillId="2" borderId="0" xfId="0" applyFont="1" applyFill="1" applyAlignment="1" applyProtection="1">
      <alignment horizontal="left" vertical="center"/>
      <protection locked="0"/>
    </xf>
    <xf numFmtId="0" fontId="43" fillId="0" borderId="1" xfId="0" applyFont="1" applyBorder="1" applyAlignment="1">
      <alignment horizontal="left" vertical="center" wrapText="1"/>
    </xf>
    <xf numFmtId="0" fontId="42" fillId="0" borderId="29" xfId="0" applyFont="1" applyBorder="1" applyAlignment="1">
      <alignment horizontal="left" wrapText="1"/>
    </xf>
    <xf numFmtId="0" fontId="41" fillId="0" borderId="1" xfId="0" applyFont="1" applyBorder="1" applyAlignment="1">
      <alignment horizontal="center" vertical="center" wrapText="1"/>
    </xf>
    <xf numFmtId="49" fontId="43" fillId="0" borderId="1" xfId="0" applyNumberFormat="1" applyFont="1" applyBorder="1" applyAlignment="1">
      <alignment horizontal="left" vertical="center" wrapText="1"/>
    </xf>
    <xf numFmtId="0" fontId="41" fillId="0" borderId="1" xfId="0" applyFont="1" applyBorder="1" applyAlignment="1">
      <alignment horizontal="center" vertical="center"/>
    </xf>
    <xf numFmtId="0" fontId="42" fillId="0" borderId="29" xfId="0" applyFont="1" applyBorder="1" applyAlignment="1">
      <alignment horizontal="left"/>
    </xf>
    <xf numFmtId="0" fontId="43" fillId="0" borderId="1" xfId="0" applyFont="1" applyBorder="1" applyAlignment="1">
      <alignment horizontal="left" vertical="center"/>
    </xf>
    <xf numFmtId="0" fontId="43" fillId="0" borderId="1" xfId="0" applyFont="1" applyBorder="1" applyAlignment="1">
      <alignment horizontal="left" vertical="top"/>
    </xf>
    <xf numFmtId="167" fontId="53" fillId="0" borderId="23" xfId="0" applyNumberFormat="1" applyFont="1" applyBorder="1" applyAlignment="1">
      <alignment vertical="center"/>
    </xf>
    <xf numFmtId="4" fontId="53" fillId="2" borderId="23" xfId="0" applyNumberFormat="1" applyFont="1" applyFill="1" applyBorder="1" applyAlignment="1" applyProtection="1">
      <alignment vertical="center"/>
      <protection locked="0"/>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2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2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2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2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2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2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2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3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3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3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3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3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3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3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3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3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3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4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4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4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4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4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4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4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4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4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4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5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5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5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5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5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06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07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08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09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0A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0B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0C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0D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0E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0F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10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11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12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13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14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15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16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17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18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19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1A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1B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1C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1D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1E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1F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20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21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22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23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24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25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26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27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28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29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2A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2B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2C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2D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2E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2F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30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5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31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5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32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5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33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5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34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5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a:extLst>
            <a:ext uri="{FF2B5EF4-FFF2-40B4-BE49-F238E27FC236}">
              <a16:creationId xmlns:a16="http://schemas.microsoft.com/office/drawing/2014/main" id="{00000000-0008-0000-35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3" Type="http://schemas.openxmlformats.org/officeDocument/2006/relationships/hyperlink" Target="https://podminky.urs.cz/item/CS_URS_2023_01/162751139" TargetMode="External"/><Relationship Id="rId18" Type="http://schemas.openxmlformats.org/officeDocument/2006/relationships/hyperlink" Target="https://podminky.urs.cz/item/CS_URS_2023_01/919726123" TargetMode="External"/><Relationship Id="rId26" Type="http://schemas.openxmlformats.org/officeDocument/2006/relationships/hyperlink" Target="https://podminky.urs.cz/item/CS_URS_2023_01/122352501" TargetMode="External"/><Relationship Id="rId39" Type="http://schemas.openxmlformats.org/officeDocument/2006/relationships/hyperlink" Target="https://podminky.urs.cz/item/CS_URS_2023_01/998006011" TargetMode="External"/><Relationship Id="rId21" Type="http://schemas.openxmlformats.org/officeDocument/2006/relationships/hyperlink" Target="https://podminky.urs.cz/item/CS_URS_2023_01/091104000" TargetMode="External"/><Relationship Id="rId34" Type="http://schemas.openxmlformats.org/officeDocument/2006/relationships/hyperlink" Target="https://podminky.urs.cz/item/CS_URS_2023_01/162751139" TargetMode="External"/><Relationship Id="rId42" Type="http://schemas.openxmlformats.org/officeDocument/2006/relationships/hyperlink" Target="https://podminky.urs.cz/item/CS_URS_2023_01/112151114" TargetMode="External"/><Relationship Id="rId47" Type="http://schemas.openxmlformats.org/officeDocument/2006/relationships/hyperlink" Target="https://podminky.urs.cz/item/CS_URS_2023_01/155211112" TargetMode="External"/><Relationship Id="rId50" Type="http://schemas.openxmlformats.org/officeDocument/2006/relationships/hyperlink" Target="https://podminky.urs.cz/item/CS_URS_2023_01/155211411" TargetMode="External"/><Relationship Id="rId55" Type="http://schemas.openxmlformats.org/officeDocument/2006/relationships/hyperlink" Target="https://podminky.urs.cz/item/CS_URS_2023_01/171201221" TargetMode="External"/><Relationship Id="rId7" Type="http://schemas.openxmlformats.org/officeDocument/2006/relationships/hyperlink" Target="https://podminky.urs.cz/item/CS_URS_2023_01/155211122" TargetMode="External"/><Relationship Id="rId2" Type="http://schemas.openxmlformats.org/officeDocument/2006/relationships/hyperlink" Target="https://podminky.urs.cz/item/CS_URS_2023_01/112155311" TargetMode="External"/><Relationship Id="rId16" Type="http://schemas.openxmlformats.org/officeDocument/2006/relationships/hyperlink" Target="https://podminky.urs.cz/item/CS_URS_2023_01/789324220" TargetMode="External"/><Relationship Id="rId20" Type="http://schemas.openxmlformats.org/officeDocument/2006/relationships/hyperlink" Target="https://podminky.urs.cz/item/CS_URS_2023_01/998006011" TargetMode="External"/><Relationship Id="rId29" Type="http://schemas.openxmlformats.org/officeDocument/2006/relationships/hyperlink" Target="https://podminky.urs.cz/item/CS_URS_2023_01/155213613" TargetMode="External"/><Relationship Id="rId41" Type="http://schemas.openxmlformats.org/officeDocument/2006/relationships/hyperlink" Target="https://podminky.urs.cz/item/CS_URS_2023_01/112151112" TargetMode="External"/><Relationship Id="rId54" Type="http://schemas.openxmlformats.org/officeDocument/2006/relationships/hyperlink" Target="https://podminky.urs.cz/item/CS_URS_2023_01/162751139" TargetMode="External"/><Relationship Id="rId62" Type="http://schemas.openxmlformats.org/officeDocument/2006/relationships/drawing" Target="../drawings/drawing9.xml"/><Relationship Id="rId1" Type="http://schemas.openxmlformats.org/officeDocument/2006/relationships/hyperlink" Target="https://podminky.urs.cz/item/CS_URS_2023_01/112101101" TargetMode="External"/><Relationship Id="rId6" Type="http://schemas.openxmlformats.org/officeDocument/2006/relationships/hyperlink" Target="https://podminky.urs.cz/item/CS_URS_2023_01/155211112" TargetMode="External"/><Relationship Id="rId11" Type="http://schemas.openxmlformats.org/officeDocument/2006/relationships/hyperlink" Target="https://podminky.urs.cz/item/CS_URS_2023_01/162432511" TargetMode="External"/><Relationship Id="rId24" Type="http://schemas.openxmlformats.org/officeDocument/2006/relationships/hyperlink" Target="https://podminky.urs.cz/item/CS_URS_2023_01/113311171" TargetMode="External"/><Relationship Id="rId32" Type="http://schemas.openxmlformats.org/officeDocument/2006/relationships/hyperlink" Target="https://podminky.urs.cz/item/CS_URS_2023_01/162432511" TargetMode="External"/><Relationship Id="rId37" Type="http://schemas.openxmlformats.org/officeDocument/2006/relationships/hyperlink" Target="https://podminky.urs.cz/item/CS_URS_2023_01/919726123" TargetMode="External"/><Relationship Id="rId40" Type="http://schemas.openxmlformats.org/officeDocument/2006/relationships/hyperlink" Target="https://podminky.urs.cz/item/CS_URS_2023_01/091104000" TargetMode="External"/><Relationship Id="rId45" Type="http://schemas.openxmlformats.org/officeDocument/2006/relationships/hyperlink" Target="https://podminky.urs.cz/item/CS_URS_2023_01/122351403" TargetMode="External"/><Relationship Id="rId53" Type="http://schemas.openxmlformats.org/officeDocument/2006/relationships/hyperlink" Target="https://podminky.urs.cz/item/CS_URS_2023_01/162751137" TargetMode="External"/><Relationship Id="rId58" Type="http://schemas.openxmlformats.org/officeDocument/2006/relationships/hyperlink" Target="https://podminky.urs.cz/item/CS_URS_2023_01/985222111" TargetMode="External"/><Relationship Id="rId5" Type="http://schemas.openxmlformats.org/officeDocument/2006/relationships/hyperlink" Target="https://podminky.urs.cz/item/CS_URS_2023_01/122352501" TargetMode="External"/><Relationship Id="rId15" Type="http://schemas.openxmlformats.org/officeDocument/2006/relationships/hyperlink" Target="https://podminky.urs.cz/item/CS_URS_2023_01/789324210" TargetMode="External"/><Relationship Id="rId23" Type="http://schemas.openxmlformats.org/officeDocument/2006/relationships/hyperlink" Target="https://podminky.urs.cz/item/CS_URS_2023_01/112155311" TargetMode="External"/><Relationship Id="rId28" Type="http://schemas.openxmlformats.org/officeDocument/2006/relationships/hyperlink" Target="https://podminky.urs.cz/item/CS_URS_2023_01/155211122" TargetMode="External"/><Relationship Id="rId36" Type="http://schemas.openxmlformats.org/officeDocument/2006/relationships/hyperlink" Target="https://podminky.urs.cz/item/CS_URS_2023_01/213141111" TargetMode="External"/><Relationship Id="rId49" Type="http://schemas.openxmlformats.org/officeDocument/2006/relationships/hyperlink" Target="https://podminky.urs.cz/item/CS_URS_2023_01/155211311" TargetMode="External"/><Relationship Id="rId57" Type="http://schemas.openxmlformats.org/officeDocument/2006/relationships/hyperlink" Target="https://podminky.urs.cz/item/CS_URS_2023_01/919726123" TargetMode="External"/><Relationship Id="rId61" Type="http://schemas.openxmlformats.org/officeDocument/2006/relationships/hyperlink" Target="https://podminky.urs.cz/item/CS_URS_2023_01/091104000" TargetMode="External"/><Relationship Id="rId10" Type="http://schemas.openxmlformats.org/officeDocument/2006/relationships/hyperlink" Target="https://podminky.urs.cz/item/CS_URS_2023_01/155213613" TargetMode="External"/><Relationship Id="rId19" Type="http://schemas.openxmlformats.org/officeDocument/2006/relationships/hyperlink" Target="https://podminky.urs.cz/item/CS_URS_2023_01/998004011" TargetMode="External"/><Relationship Id="rId31" Type="http://schemas.openxmlformats.org/officeDocument/2006/relationships/hyperlink" Target="https://podminky.urs.cz/item/CS_URS_2023_01/789324220" TargetMode="External"/><Relationship Id="rId44" Type="http://schemas.openxmlformats.org/officeDocument/2006/relationships/hyperlink" Target="https://podminky.urs.cz/item/CS_URS_2023_01/113311171" TargetMode="External"/><Relationship Id="rId52" Type="http://schemas.openxmlformats.org/officeDocument/2006/relationships/hyperlink" Target="https://podminky.urs.cz/item/CS_URS_2023_01/162432511" TargetMode="External"/><Relationship Id="rId60" Type="http://schemas.openxmlformats.org/officeDocument/2006/relationships/hyperlink" Target="https://podminky.urs.cz/item/CS_URS_2023_01/998006011" TargetMode="External"/><Relationship Id="rId4" Type="http://schemas.openxmlformats.org/officeDocument/2006/relationships/hyperlink" Target="https://podminky.urs.cz/item/CS_URS_2023_01/122351403" TargetMode="External"/><Relationship Id="rId9" Type="http://schemas.openxmlformats.org/officeDocument/2006/relationships/hyperlink" Target="https://podminky.urs.cz/item/CS_URS_2023_01/155211411" TargetMode="External"/><Relationship Id="rId14" Type="http://schemas.openxmlformats.org/officeDocument/2006/relationships/hyperlink" Target="https://podminky.urs.cz/item/CS_URS_2023_01/171201221" TargetMode="External"/><Relationship Id="rId22" Type="http://schemas.openxmlformats.org/officeDocument/2006/relationships/hyperlink" Target="https://podminky.urs.cz/item/CS_URS_2023_01/112151114" TargetMode="External"/><Relationship Id="rId27" Type="http://schemas.openxmlformats.org/officeDocument/2006/relationships/hyperlink" Target="https://podminky.urs.cz/item/CS_URS_2023_01/155211112" TargetMode="External"/><Relationship Id="rId30" Type="http://schemas.openxmlformats.org/officeDocument/2006/relationships/hyperlink" Target="https://podminky.urs.cz/item/CS_URS_2023_01/789324210" TargetMode="External"/><Relationship Id="rId35" Type="http://schemas.openxmlformats.org/officeDocument/2006/relationships/hyperlink" Target="https://podminky.urs.cz/item/CS_URS_2023_01/171201221" TargetMode="External"/><Relationship Id="rId43" Type="http://schemas.openxmlformats.org/officeDocument/2006/relationships/hyperlink" Target="https://podminky.urs.cz/item/CS_URS_2023_01/112155311" TargetMode="External"/><Relationship Id="rId48" Type="http://schemas.openxmlformats.org/officeDocument/2006/relationships/hyperlink" Target="https://podminky.urs.cz/item/CS_URS_2023_01/155211122" TargetMode="External"/><Relationship Id="rId56" Type="http://schemas.openxmlformats.org/officeDocument/2006/relationships/hyperlink" Target="https://podminky.urs.cz/item/CS_URS_2023_01/213141111" TargetMode="External"/><Relationship Id="rId8" Type="http://schemas.openxmlformats.org/officeDocument/2006/relationships/hyperlink" Target="https://podminky.urs.cz/item/CS_URS_2023_01/155211311" TargetMode="External"/><Relationship Id="rId51" Type="http://schemas.openxmlformats.org/officeDocument/2006/relationships/hyperlink" Target="https://podminky.urs.cz/item/CS_URS_2023_01/155213613" TargetMode="External"/><Relationship Id="rId3" Type="http://schemas.openxmlformats.org/officeDocument/2006/relationships/hyperlink" Target="https://podminky.urs.cz/item/CS_URS_2023_01/113311171" TargetMode="External"/><Relationship Id="rId12" Type="http://schemas.openxmlformats.org/officeDocument/2006/relationships/hyperlink" Target="https://podminky.urs.cz/item/CS_URS_2023_01/162751137" TargetMode="External"/><Relationship Id="rId17" Type="http://schemas.openxmlformats.org/officeDocument/2006/relationships/hyperlink" Target="https://podminky.urs.cz/item/CS_URS_2023_01/213141111" TargetMode="External"/><Relationship Id="rId25" Type="http://schemas.openxmlformats.org/officeDocument/2006/relationships/hyperlink" Target="https://podminky.urs.cz/item/CS_URS_2023_01/122351403" TargetMode="External"/><Relationship Id="rId33" Type="http://schemas.openxmlformats.org/officeDocument/2006/relationships/hyperlink" Target="https://podminky.urs.cz/item/CS_URS_2023_01/162751137" TargetMode="External"/><Relationship Id="rId38" Type="http://schemas.openxmlformats.org/officeDocument/2006/relationships/hyperlink" Target="https://podminky.urs.cz/item/CS_URS_2023_01/998004011" TargetMode="External"/><Relationship Id="rId46" Type="http://schemas.openxmlformats.org/officeDocument/2006/relationships/hyperlink" Target="https://podminky.urs.cz/item/CS_URS_2023_01/122352501" TargetMode="External"/><Relationship Id="rId59" Type="http://schemas.openxmlformats.org/officeDocument/2006/relationships/hyperlink" Target="https://podminky.urs.cz/item/CS_URS_2023_01/998004011" TargetMode="Externa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8" Type="http://schemas.openxmlformats.org/officeDocument/2006/relationships/hyperlink" Target="https://podminky.urs.cz/item/CS_URS_2023_01/183405211" TargetMode="External"/><Relationship Id="rId13" Type="http://schemas.openxmlformats.org/officeDocument/2006/relationships/hyperlink" Target="https://podminky.urs.cz/item/CS_URS_2023_01/317221111" TargetMode="External"/><Relationship Id="rId18" Type="http://schemas.openxmlformats.org/officeDocument/2006/relationships/hyperlink" Target="https://podminky.urs.cz/item/CS_URS_2023_01/457311115" TargetMode="External"/><Relationship Id="rId26" Type="http://schemas.openxmlformats.org/officeDocument/2006/relationships/hyperlink" Target="https://podminky.urs.cz/item/CS_URS_2023_01/782132112" TargetMode="External"/><Relationship Id="rId39" Type="http://schemas.openxmlformats.org/officeDocument/2006/relationships/hyperlink" Target="https://podminky.urs.cz/item/CS_URS_2023_01/966075141" TargetMode="External"/><Relationship Id="rId3" Type="http://schemas.openxmlformats.org/officeDocument/2006/relationships/hyperlink" Target="https://podminky.urs.cz/item/CS_URS_2023_01/162751117" TargetMode="External"/><Relationship Id="rId21" Type="http://schemas.openxmlformats.org/officeDocument/2006/relationships/hyperlink" Target="https://podminky.urs.cz/item/CS_URS_2023_01/711132111" TargetMode="External"/><Relationship Id="rId34" Type="http://schemas.openxmlformats.org/officeDocument/2006/relationships/hyperlink" Target="https://podminky.urs.cz/item/CS_URS_2023_01/985223211" TargetMode="External"/><Relationship Id="rId42" Type="http://schemas.openxmlformats.org/officeDocument/2006/relationships/hyperlink" Target="https://podminky.urs.cz/item/CS_URS_2023_01/997211511" TargetMode="External"/><Relationship Id="rId7" Type="http://schemas.openxmlformats.org/officeDocument/2006/relationships/hyperlink" Target="https://podminky.urs.cz/item/CS_URS_2023_01/175151101" TargetMode="External"/><Relationship Id="rId12" Type="http://schemas.openxmlformats.org/officeDocument/2006/relationships/hyperlink" Target="https://podminky.urs.cz/item/CS_URS_2023_01/212752501" TargetMode="External"/><Relationship Id="rId17" Type="http://schemas.openxmlformats.org/officeDocument/2006/relationships/hyperlink" Target="https://podminky.urs.cz/item/CS_URS_2023_01/327361006" TargetMode="External"/><Relationship Id="rId25" Type="http://schemas.openxmlformats.org/officeDocument/2006/relationships/hyperlink" Target="https://podminky.urs.cz/item/CS_URS_2023_01/711191001" TargetMode="External"/><Relationship Id="rId33" Type="http://schemas.openxmlformats.org/officeDocument/2006/relationships/hyperlink" Target="https://podminky.urs.cz/item/CS_URS_2023_01/985121222" TargetMode="External"/><Relationship Id="rId38" Type="http://schemas.openxmlformats.org/officeDocument/2006/relationships/hyperlink" Target="https://podminky.urs.cz/item/CS_URS_2023_01/962051111" TargetMode="External"/><Relationship Id="rId2" Type="http://schemas.openxmlformats.org/officeDocument/2006/relationships/hyperlink" Target="https://podminky.urs.cz/item/CS_URS_2023_01/122152508" TargetMode="External"/><Relationship Id="rId16" Type="http://schemas.openxmlformats.org/officeDocument/2006/relationships/hyperlink" Target="https://podminky.urs.cz/item/CS_URS_2023_01/327351221" TargetMode="External"/><Relationship Id="rId20" Type="http://schemas.openxmlformats.org/officeDocument/2006/relationships/hyperlink" Target="https://podminky.urs.cz/item/CS_URS_2023_01/711141559" TargetMode="External"/><Relationship Id="rId29" Type="http://schemas.openxmlformats.org/officeDocument/2006/relationships/hyperlink" Target="https://podminky.urs.cz/item/CS_URS_2023_01/998782199" TargetMode="External"/><Relationship Id="rId41" Type="http://schemas.openxmlformats.org/officeDocument/2006/relationships/hyperlink" Target="https://podminky.urs.cz/item/CS_URS_2023_01/997013871" TargetMode="External"/><Relationship Id="rId1" Type="http://schemas.openxmlformats.org/officeDocument/2006/relationships/hyperlink" Target="https://podminky.urs.cz/item/CS_URS_2023_01/122152501" TargetMode="External"/><Relationship Id="rId6" Type="http://schemas.openxmlformats.org/officeDocument/2006/relationships/hyperlink" Target="https://podminky.urs.cz/item/CS_URS_2023_01/171251201" TargetMode="External"/><Relationship Id="rId11" Type="http://schemas.openxmlformats.org/officeDocument/2006/relationships/hyperlink" Target="https://podminky.urs.cz/item/CS_URS_2023_01/212311111" TargetMode="External"/><Relationship Id="rId24" Type="http://schemas.openxmlformats.org/officeDocument/2006/relationships/hyperlink" Target="https://podminky.urs.cz/item/CS_URS_2023_01/998711199" TargetMode="External"/><Relationship Id="rId32" Type="http://schemas.openxmlformats.org/officeDocument/2006/relationships/hyperlink" Target="https://podminky.urs.cz/item/CS_URS_2023_01/985121122" TargetMode="External"/><Relationship Id="rId37" Type="http://schemas.openxmlformats.org/officeDocument/2006/relationships/hyperlink" Target="https://podminky.urs.cz/item/CS_URS_2023_01/936942211" TargetMode="External"/><Relationship Id="rId40" Type="http://schemas.openxmlformats.org/officeDocument/2006/relationships/hyperlink" Target="https://podminky.urs.cz/item/CS_URS_2023_01/997013862" TargetMode="External"/><Relationship Id="rId45" Type="http://schemas.openxmlformats.org/officeDocument/2006/relationships/drawing" Target="../drawings/drawing13.xml"/><Relationship Id="rId5" Type="http://schemas.openxmlformats.org/officeDocument/2006/relationships/hyperlink" Target="https://podminky.urs.cz/item/CS_URS_2023_01/171201221" TargetMode="External"/><Relationship Id="rId15" Type="http://schemas.openxmlformats.org/officeDocument/2006/relationships/hyperlink" Target="https://podminky.urs.cz/item/CS_URS_2023_01/327351211" TargetMode="External"/><Relationship Id="rId23" Type="http://schemas.openxmlformats.org/officeDocument/2006/relationships/hyperlink" Target="https://podminky.urs.cz/item/CS_URS_2023_01/998711101" TargetMode="External"/><Relationship Id="rId28" Type="http://schemas.openxmlformats.org/officeDocument/2006/relationships/hyperlink" Target="https://podminky.urs.cz/item/CS_URS_2023_01/998782194" TargetMode="External"/><Relationship Id="rId36" Type="http://schemas.openxmlformats.org/officeDocument/2006/relationships/hyperlink" Target="https://podminky.urs.cz/item/CS_URS_2023_01/985331217" TargetMode="External"/><Relationship Id="rId10" Type="http://schemas.openxmlformats.org/officeDocument/2006/relationships/hyperlink" Target="https://podminky.urs.cz/item/CS_URS_2023_01/185804311" TargetMode="External"/><Relationship Id="rId19" Type="http://schemas.openxmlformats.org/officeDocument/2006/relationships/hyperlink" Target="https://podminky.urs.cz/item/CS_URS_2023_01/457451133" TargetMode="External"/><Relationship Id="rId31" Type="http://schemas.openxmlformats.org/officeDocument/2006/relationships/hyperlink" Target="https://podminky.urs.cz/item/CS_URS_2023_01/938111111" TargetMode="External"/><Relationship Id="rId44" Type="http://schemas.openxmlformats.org/officeDocument/2006/relationships/hyperlink" Target="https://podminky.urs.cz/item/CS_URS_2023_01/998212111" TargetMode="External"/><Relationship Id="rId4" Type="http://schemas.openxmlformats.org/officeDocument/2006/relationships/hyperlink" Target="https://podminky.urs.cz/item/CS_URS_2023_01/162751119" TargetMode="External"/><Relationship Id="rId9" Type="http://schemas.openxmlformats.org/officeDocument/2006/relationships/hyperlink" Target="https://podminky.urs.cz/item/CS_URS_2023_01/185803111" TargetMode="External"/><Relationship Id="rId14" Type="http://schemas.openxmlformats.org/officeDocument/2006/relationships/hyperlink" Target="https://podminky.urs.cz/item/CS_URS_2023_01/327323128" TargetMode="External"/><Relationship Id="rId22" Type="http://schemas.openxmlformats.org/officeDocument/2006/relationships/hyperlink" Target="https://podminky.urs.cz/item/CS_URS_2023_01/711491177" TargetMode="External"/><Relationship Id="rId27" Type="http://schemas.openxmlformats.org/officeDocument/2006/relationships/hyperlink" Target="https://podminky.urs.cz/item/CS_URS_2023_01/998782101" TargetMode="External"/><Relationship Id="rId30" Type="http://schemas.openxmlformats.org/officeDocument/2006/relationships/hyperlink" Target="https://podminky.urs.cz/item/CS_URS_2023_01/936172123" TargetMode="External"/><Relationship Id="rId35" Type="http://schemas.openxmlformats.org/officeDocument/2006/relationships/hyperlink" Target="https://podminky.urs.cz/item/CS_URS_2023_01/985231111" TargetMode="External"/><Relationship Id="rId43" Type="http://schemas.openxmlformats.org/officeDocument/2006/relationships/hyperlink" Target="https://podminky.urs.cz/item/CS_URS_2023_01/997211519" TargetMode="External"/></Relationships>
</file>

<file path=xl/worksheets/_rels/sheet14.xml.rels><?xml version="1.0" encoding="UTF-8" standalone="yes"?>
<Relationships xmlns="http://schemas.openxmlformats.org/package/2006/relationships"><Relationship Id="rId8" Type="http://schemas.openxmlformats.org/officeDocument/2006/relationships/hyperlink" Target="https://podminky.urs.cz/item/CS_URS_2023_01/317221111" TargetMode="External"/><Relationship Id="rId13" Type="http://schemas.openxmlformats.org/officeDocument/2006/relationships/hyperlink" Target="https://podminky.urs.cz/item/CS_URS_2023_01/985223211" TargetMode="External"/><Relationship Id="rId18" Type="http://schemas.openxmlformats.org/officeDocument/2006/relationships/hyperlink" Target="https://podminky.urs.cz/item/CS_URS_2023_01/997013871" TargetMode="External"/><Relationship Id="rId3" Type="http://schemas.openxmlformats.org/officeDocument/2006/relationships/hyperlink" Target="https://podminky.urs.cz/item/CS_URS_2023_01/162751117" TargetMode="External"/><Relationship Id="rId21" Type="http://schemas.openxmlformats.org/officeDocument/2006/relationships/hyperlink" Target="https://podminky.urs.cz/item/CS_URS_2023_01/998212111" TargetMode="External"/><Relationship Id="rId7" Type="http://schemas.openxmlformats.org/officeDocument/2006/relationships/hyperlink" Target="https://podminky.urs.cz/item/CS_URS_2023_01/175151101" TargetMode="External"/><Relationship Id="rId12" Type="http://schemas.openxmlformats.org/officeDocument/2006/relationships/hyperlink" Target="https://podminky.urs.cz/item/CS_URS_2023_01/962021112" TargetMode="External"/><Relationship Id="rId17" Type="http://schemas.openxmlformats.org/officeDocument/2006/relationships/hyperlink" Target="https://podminky.urs.cz/item/CS_URS_2023_01/985421133" TargetMode="External"/><Relationship Id="rId2" Type="http://schemas.openxmlformats.org/officeDocument/2006/relationships/hyperlink" Target="https://podminky.urs.cz/item/CS_URS_2023_01/122152508" TargetMode="External"/><Relationship Id="rId16" Type="http://schemas.openxmlformats.org/officeDocument/2006/relationships/hyperlink" Target="https://podminky.urs.cz/item/CS_URS_2023_01/985421123" TargetMode="External"/><Relationship Id="rId20" Type="http://schemas.openxmlformats.org/officeDocument/2006/relationships/hyperlink" Target="https://podminky.urs.cz/item/CS_URS_2023_01/997211519" TargetMode="External"/><Relationship Id="rId1" Type="http://schemas.openxmlformats.org/officeDocument/2006/relationships/hyperlink" Target="https://podminky.urs.cz/item/CS_URS_2023_01/122152501" TargetMode="External"/><Relationship Id="rId6" Type="http://schemas.openxmlformats.org/officeDocument/2006/relationships/hyperlink" Target="https://podminky.urs.cz/item/CS_URS_2023_01/171251201" TargetMode="External"/><Relationship Id="rId11" Type="http://schemas.openxmlformats.org/officeDocument/2006/relationships/hyperlink" Target="https://podminky.urs.cz/item/CS_URS_2023_01/938111111" TargetMode="External"/><Relationship Id="rId5" Type="http://schemas.openxmlformats.org/officeDocument/2006/relationships/hyperlink" Target="https://podminky.urs.cz/item/CS_URS_2023_01/171201221" TargetMode="External"/><Relationship Id="rId15" Type="http://schemas.openxmlformats.org/officeDocument/2006/relationships/hyperlink" Target="https://podminky.urs.cz/item/CS_URS_2023_01/985331217" TargetMode="External"/><Relationship Id="rId10" Type="http://schemas.openxmlformats.org/officeDocument/2006/relationships/hyperlink" Target="https://podminky.urs.cz/item/CS_URS_2023_01/936942211" TargetMode="External"/><Relationship Id="rId19" Type="http://schemas.openxmlformats.org/officeDocument/2006/relationships/hyperlink" Target="https://podminky.urs.cz/item/CS_URS_2023_01/997211511" TargetMode="External"/><Relationship Id="rId4" Type="http://schemas.openxmlformats.org/officeDocument/2006/relationships/hyperlink" Target="https://podminky.urs.cz/item/CS_URS_2023_01/162751119" TargetMode="External"/><Relationship Id="rId9" Type="http://schemas.openxmlformats.org/officeDocument/2006/relationships/hyperlink" Target="https://podminky.urs.cz/item/CS_URS_2023_01/936172123" TargetMode="External"/><Relationship Id="rId14" Type="http://schemas.openxmlformats.org/officeDocument/2006/relationships/hyperlink" Target="https://podminky.urs.cz/item/CS_URS_2023_01/985231111" TargetMode="External"/><Relationship Id="rId22"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8" Type="http://schemas.openxmlformats.org/officeDocument/2006/relationships/hyperlink" Target="https://podminky.urs.cz/item/CS_URS_2023_01/317221111" TargetMode="External"/><Relationship Id="rId13" Type="http://schemas.openxmlformats.org/officeDocument/2006/relationships/hyperlink" Target="https://podminky.urs.cz/item/CS_URS_2023_01/985331217" TargetMode="External"/><Relationship Id="rId18" Type="http://schemas.openxmlformats.org/officeDocument/2006/relationships/hyperlink" Target="https://podminky.urs.cz/item/CS_URS_2023_01/997211511" TargetMode="External"/><Relationship Id="rId3" Type="http://schemas.openxmlformats.org/officeDocument/2006/relationships/hyperlink" Target="https://podminky.urs.cz/item/CS_URS_2023_01/162751117" TargetMode="External"/><Relationship Id="rId21" Type="http://schemas.openxmlformats.org/officeDocument/2006/relationships/drawing" Target="../drawings/drawing15.xml"/><Relationship Id="rId7" Type="http://schemas.openxmlformats.org/officeDocument/2006/relationships/hyperlink" Target="https://podminky.urs.cz/item/CS_URS_2023_01/175151101" TargetMode="External"/><Relationship Id="rId12" Type="http://schemas.openxmlformats.org/officeDocument/2006/relationships/hyperlink" Target="https://podminky.urs.cz/item/CS_URS_2023_01/985231111" TargetMode="External"/><Relationship Id="rId17" Type="http://schemas.openxmlformats.org/officeDocument/2006/relationships/hyperlink" Target="https://podminky.urs.cz/item/CS_URS_2023_01/997013871" TargetMode="External"/><Relationship Id="rId2" Type="http://schemas.openxmlformats.org/officeDocument/2006/relationships/hyperlink" Target="https://podminky.urs.cz/item/CS_URS_2023_01/122152508" TargetMode="External"/><Relationship Id="rId16" Type="http://schemas.openxmlformats.org/officeDocument/2006/relationships/hyperlink" Target="https://podminky.urs.cz/item/CS_URS_2023_01/936942211" TargetMode="External"/><Relationship Id="rId20" Type="http://schemas.openxmlformats.org/officeDocument/2006/relationships/hyperlink" Target="https://podminky.urs.cz/item/CS_URS_2023_01/998212111" TargetMode="External"/><Relationship Id="rId1" Type="http://schemas.openxmlformats.org/officeDocument/2006/relationships/hyperlink" Target="https://podminky.urs.cz/item/CS_URS_2023_01/122152501" TargetMode="External"/><Relationship Id="rId6" Type="http://schemas.openxmlformats.org/officeDocument/2006/relationships/hyperlink" Target="https://podminky.urs.cz/item/CS_URS_2023_01/171251201" TargetMode="External"/><Relationship Id="rId11" Type="http://schemas.openxmlformats.org/officeDocument/2006/relationships/hyperlink" Target="https://podminky.urs.cz/item/CS_URS_2023_01/985223211" TargetMode="External"/><Relationship Id="rId5" Type="http://schemas.openxmlformats.org/officeDocument/2006/relationships/hyperlink" Target="https://podminky.urs.cz/item/CS_URS_2023_01/171201221" TargetMode="External"/><Relationship Id="rId15" Type="http://schemas.openxmlformats.org/officeDocument/2006/relationships/hyperlink" Target="https://podminky.urs.cz/item/CS_URS_2023_01/985421133" TargetMode="External"/><Relationship Id="rId10" Type="http://schemas.openxmlformats.org/officeDocument/2006/relationships/hyperlink" Target="https://podminky.urs.cz/item/CS_URS_2023_01/962021112" TargetMode="External"/><Relationship Id="rId19" Type="http://schemas.openxmlformats.org/officeDocument/2006/relationships/hyperlink" Target="https://podminky.urs.cz/item/CS_URS_2023_01/997211519" TargetMode="External"/><Relationship Id="rId4" Type="http://schemas.openxmlformats.org/officeDocument/2006/relationships/hyperlink" Target="https://podminky.urs.cz/item/CS_URS_2023_01/162751119" TargetMode="External"/><Relationship Id="rId9" Type="http://schemas.openxmlformats.org/officeDocument/2006/relationships/hyperlink" Target="https://podminky.urs.cz/item/CS_URS_2023_01/938111111" TargetMode="External"/><Relationship Id="rId14" Type="http://schemas.openxmlformats.org/officeDocument/2006/relationships/hyperlink" Target="https://podminky.urs.cz/item/CS_URS_2023_01/985421123" TargetMode="External"/></Relationships>
</file>

<file path=xl/worksheets/_rels/sheet16.xml.rels><?xml version="1.0" encoding="UTF-8" standalone="yes"?>
<Relationships xmlns="http://schemas.openxmlformats.org/package/2006/relationships"><Relationship Id="rId8" Type="http://schemas.openxmlformats.org/officeDocument/2006/relationships/hyperlink" Target="https://podminky.urs.cz/item/CS_URS_2023_01/162751119" TargetMode="External"/><Relationship Id="rId13" Type="http://schemas.openxmlformats.org/officeDocument/2006/relationships/hyperlink" Target="https://podminky.urs.cz/item/CS_URS_2023_01/380326132" TargetMode="External"/><Relationship Id="rId18" Type="http://schemas.openxmlformats.org/officeDocument/2006/relationships/hyperlink" Target="https://podminky.urs.cz/item/CS_URS_2023_01/451315136" TargetMode="External"/><Relationship Id="rId26" Type="http://schemas.openxmlformats.org/officeDocument/2006/relationships/hyperlink" Target="https://podminky.urs.cz/item/CS_URS_2023_01/998767101" TargetMode="External"/><Relationship Id="rId3" Type="http://schemas.openxmlformats.org/officeDocument/2006/relationships/hyperlink" Target="https://podminky.urs.cz/item/CS_URS_2023_01/151711131" TargetMode="External"/><Relationship Id="rId21" Type="http://schemas.openxmlformats.org/officeDocument/2006/relationships/hyperlink" Target="https://podminky.urs.cz/item/CS_URS_2023_01/711132111" TargetMode="External"/><Relationship Id="rId34" Type="http://schemas.openxmlformats.org/officeDocument/2006/relationships/hyperlink" Target="https://podminky.urs.cz/item/CS_URS_2023_01/998212111" TargetMode="External"/><Relationship Id="rId7" Type="http://schemas.openxmlformats.org/officeDocument/2006/relationships/hyperlink" Target="https://podminky.urs.cz/item/CS_URS_2023_01/162751117" TargetMode="External"/><Relationship Id="rId12" Type="http://schemas.openxmlformats.org/officeDocument/2006/relationships/hyperlink" Target="https://podminky.urs.cz/item/CS_URS_2023_01/225411112" TargetMode="External"/><Relationship Id="rId17" Type="http://schemas.openxmlformats.org/officeDocument/2006/relationships/hyperlink" Target="https://podminky.urs.cz/item/CS_URS_2023_01/451315114" TargetMode="External"/><Relationship Id="rId25" Type="http://schemas.openxmlformats.org/officeDocument/2006/relationships/hyperlink" Target="https://podminky.urs.cz/item/CS_URS_2023_01/767591012" TargetMode="External"/><Relationship Id="rId33" Type="http://schemas.openxmlformats.org/officeDocument/2006/relationships/hyperlink" Target="https://podminky.urs.cz/item/CS_URS_2023_01/997211519" TargetMode="External"/><Relationship Id="rId2" Type="http://schemas.openxmlformats.org/officeDocument/2006/relationships/hyperlink" Target="https://podminky.urs.cz/item/CS_URS_2023_01/151711111" TargetMode="External"/><Relationship Id="rId16" Type="http://schemas.openxmlformats.org/officeDocument/2006/relationships/hyperlink" Target="https://podminky.urs.cz/item/CS_URS_2023_01/380361006" TargetMode="External"/><Relationship Id="rId20" Type="http://schemas.openxmlformats.org/officeDocument/2006/relationships/hyperlink" Target="https://podminky.urs.cz/item/CS_URS_2023_01/711141559" TargetMode="External"/><Relationship Id="rId29" Type="http://schemas.openxmlformats.org/officeDocument/2006/relationships/hyperlink" Target="https://podminky.urs.cz/item/CS_URS_2023_01/936942211" TargetMode="External"/><Relationship Id="rId1" Type="http://schemas.openxmlformats.org/officeDocument/2006/relationships/hyperlink" Target="https://podminky.urs.cz/item/CS_URS_2023_01/131151201" TargetMode="External"/><Relationship Id="rId6" Type="http://schemas.openxmlformats.org/officeDocument/2006/relationships/hyperlink" Target="https://podminky.urs.cz/item/CS_URS_2023_01/151721111" TargetMode="External"/><Relationship Id="rId11" Type="http://schemas.openxmlformats.org/officeDocument/2006/relationships/hyperlink" Target="https://podminky.urs.cz/item/CS_URS_2023_01/175151101" TargetMode="External"/><Relationship Id="rId24" Type="http://schemas.openxmlformats.org/officeDocument/2006/relationships/hyperlink" Target="https://podminky.urs.cz/item/CS_URS_2023_01/998711199" TargetMode="External"/><Relationship Id="rId32" Type="http://schemas.openxmlformats.org/officeDocument/2006/relationships/hyperlink" Target="https://podminky.urs.cz/item/CS_URS_2023_01/997211511" TargetMode="External"/><Relationship Id="rId5" Type="http://schemas.openxmlformats.org/officeDocument/2006/relationships/hyperlink" Target="https://podminky.urs.cz/item/CS_URS_2023_01/151712121" TargetMode="External"/><Relationship Id="rId15" Type="http://schemas.openxmlformats.org/officeDocument/2006/relationships/hyperlink" Target="https://podminky.urs.cz/item/CS_URS_2023_01/380356232" TargetMode="External"/><Relationship Id="rId23" Type="http://schemas.openxmlformats.org/officeDocument/2006/relationships/hyperlink" Target="https://podminky.urs.cz/item/CS_URS_2023_01/998711101" TargetMode="External"/><Relationship Id="rId28" Type="http://schemas.openxmlformats.org/officeDocument/2006/relationships/hyperlink" Target="https://podminky.urs.cz/item/CS_URS_2023_01/953171031" TargetMode="External"/><Relationship Id="rId10" Type="http://schemas.openxmlformats.org/officeDocument/2006/relationships/hyperlink" Target="https://podminky.urs.cz/item/CS_URS_2023_01/171251201" TargetMode="External"/><Relationship Id="rId19" Type="http://schemas.openxmlformats.org/officeDocument/2006/relationships/hyperlink" Target="https://podminky.urs.cz/item/CS_URS_2023_01/465513327" TargetMode="External"/><Relationship Id="rId31" Type="http://schemas.openxmlformats.org/officeDocument/2006/relationships/hyperlink" Target="https://podminky.urs.cz/item/CS_URS_2023_01/997013871" TargetMode="External"/><Relationship Id="rId4" Type="http://schemas.openxmlformats.org/officeDocument/2006/relationships/hyperlink" Target="https://podminky.urs.cz/item/CS_URS_2023_01/151712111" TargetMode="External"/><Relationship Id="rId9" Type="http://schemas.openxmlformats.org/officeDocument/2006/relationships/hyperlink" Target="https://podminky.urs.cz/item/CS_URS_2023_01/171201221" TargetMode="External"/><Relationship Id="rId14" Type="http://schemas.openxmlformats.org/officeDocument/2006/relationships/hyperlink" Target="https://podminky.urs.cz/item/CS_URS_2023_01/380356231" TargetMode="External"/><Relationship Id="rId22" Type="http://schemas.openxmlformats.org/officeDocument/2006/relationships/hyperlink" Target="https://podminky.urs.cz/item/CS_URS_2023_01/711491177" TargetMode="External"/><Relationship Id="rId27" Type="http://schemas.openxmlformats.org/officeDocument/2006/relationships/hyperlink" Target="https://podminky.urs.cz/item/CS_URS_2023_01/998767199" TargetMode="External"/><Relationship Id="rId30" Type="http://schemas.openxmlformats.org/officeDocument/2006/relationships/hyperlink" Target="https://podminky.urs.cz/item/CS_URS_2023_01/962021112" TargetMode="External"/><Relationship Id="rId35"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8" Type="http://schemas.openxmlformats.org/officeDocument/2006/relationships/hyperlink" Target="https://podminky.urs.cz/item/CS_URS_2023_01/395901512" TargetMode="External"/><Relationship Id="rId13" Type="http://schemas.openxmlformats.org/officeDocument/2006/relationships/hyperlink" Target="https://podminky.urs.cz/item/CS_URS_2023_01/938906112" TargetMode="External"/><Relationship Id="rId18" Type="http://schemas.openxmlformats.org/officeDocument/2006/relationships/hyperlink" Target="https://podminky.urs.cz/item/CS_URS_2023_01/952904111" TargetMode="External"/><Relationship Id="rId26" Type="http://schemas.openxmlformats.org/officeDocument/2006/relationships/hyperlink" Target="https://podminky.urs.cz/item/CS_URS_2023_01/985323111" TargetMode="External"/><Relationship Id="rId3" Type="http://schemas.openxmlformats.org/officeDocument/2006/relationships/hyperlink" Target="https://podminky.urs.cz/item/CS_URS_2023_01/212752523" TargetMode="External"/><Relationship Id="rId21" Type="http://schemas.openxmlformats.org/officeDocument/2006/relationships/hyperlink" Target="https://podminky.urs.cz/item/CS_URS_2023_01/981511116" TargetMode="External"/><Relationship Id="rId34" Type="http://schemas.openxmlformats.org/officeDocument/2006/relationships/hyperlink" Target="https://podminky.urs.cz/item/CS_URS_2023_01/998259099" TargetMode="External"/><Relationship Id="rId7" Type="http://schemas.openxmlformats.org/officeDocument/2006/relationships/hyperlink" Target="https://podminky.urs.cz/item/CS_URS_2023_01/395401514" TargetMode="External"/><Relationship Id="rId12" Type="http://schemas.openxmlformats.org/officeDocument/2006/relationships/hyperlink" Target="https://podminky.urs.cz/item/CS_URS_2023_01/938111111" TargetMode="External"/><Relationship Id="rId17" Type="http://schemas.openxmlformats.org/officeDocument/2006/relationships/hyperlink" Target="https://podminky.urs.cz/item/CS_URS_2023_01/946691211" TargetMode="External"/><Relationship Id="rId25" Type="http://schemas.openxmlformats.org/officeDocument/2006/relationships/hyperlink" Target="https://podminky.urs.cz/item/CS_URS_2023_01/985312111" TargetMode="External"/><Relationship Id="rId33" Type="http://schemas.openxmlformats.org/officeDocument/2006/relationships/hyperlink" Target="https://podminky.urs.cz/item/CS_URS_2023_01/998259011" TargetMode="External"/><Relationship Id="rId2" Type="http://schemas.openxmlformats.org/officeDocument/2006/relationships/hyperlink" Target="https://podminky.urs.cz/item/CS_URS_2023_01/212313111" TargetMode="External"/><Relationship Id="rId16" Type="http://schemas.openxmlformats.org/officeDocument/2006/relationships/hyperlink" Target="https://podminky.urs.cz/item/CS_URS_2023_01/946691111" TargetMode="External"/><Relationship Id="rId20" Type="http://schemas.openxmlformats.org/officeDocument/2006/relationships/hyperlink" Target="https://podminky.urs.cz/item/CS_URS_2023_01/981511114" TargetMode="External"/><Relationship Id="rId29" Type="http://schemas.openxmlformats.org/officeDocument/2006/relationships/hyperlink" Target="https://podminky.urs.cz/item/CS_URS_2023_01/985562312" TargetMode="External"/><Relationship Id="rId1" Type="http://schemas.openxmlformats.org/officeDocument/2006/relationships/hyperlink" Target="https://podminky.urs.cz/item/CS_URS_2023_01/212312111" TargetMode="External"/><Relationship Id="rId6" Type="http://schemas.openxmlformats.org/officeDocument/2006/relationships/hyperlink" Target="https://podminky.urs.cz/item/CS_URS_2023_01/395344114" TargetMode="External"/><Relationship Id="rId11" Type="http://schemas.openxmlformats.org/officeDocument/2006/relationships/hyperlink" Target="https://podminky.urs.cz/item/CS_URS_2023_01/936942211" TargetMode="External"/><Relationship Id="rId24" Type="http://schemas.openxmlformats.org/officeDocument/2006/relationships/hyperlink" Target="https://podminky.urs.cz/item/CS_URS_2023_01/985311120" TargetMode="External"/><Relationship Id="rId32" Type="http://schemas.openxmlformats.org/officeDocument/2006/relationships/hyperlink" Target="https://podminky.urs.cz/item/CS_URS_2023_01/997013631" TargetMode="External"/><Relationship Id="rId5" Type="http://schemas.openxmlformats.org/officeDocument/2006/relationships/hyperlink" Target="https://podminky.urs.cz/item/CS_URS_2023_01/395341154" TargetMode="External"/><Relationship Id="rId15" Type="http://schemas.openxmlformats.org/officeDocument/2006/relationships/hyperlink" Target="https://podminky.urs.cz/item/CS_URS_2023_01/946611211" TargetMode="External"/><Relationship Id="rId23" Type="http://schemas.openxmlformats.org/officeDocument/2006/relationships/hyperlink" Target="https://podminky.urs.cz/item/CS_URS_2023_01/985311112" TargetMode="External"/><Relationship Id="rId28" Type="http://schemas.openxmlformats.org/officeDocument/2006/relationships/hyperlink" Target="https://podminky.urs.cz/item/CS_URS_2023_01/985422233" TargetMode="External"/><Relationship Id="rId10" Type="http://schemas.openxmlformats.org/officeDocument/2006/relationships/hyperlink" Target="https://podminky.urs.cz/item/CS_URS_2023_01/871275811" TargetMode="External"/><Relationship Id="rId19" Type="http://schemas.openxmlformats.org/officeDocument/2006/relationships/hyperlink" Target="https://podminky.urs.cz/item/CS_URS_2023_01/953993321" TargetMode="External"/><Relationship Id="rId31" Type="http://schemas.openxmlformats.org/officeDocument/2006/relationships/hyperlink" Target="https://podminky.urs.cz/item/CS_URS_2023_01/997013509" TargetMode="External"/><Relationship Id="rId4" Type="http://schemas.openxmlformats.org/officeDocument/2006/relationships/hyperlink" Target="https://podminky.urs.cz/item/CS_URS_2023_01/974049164" TargetMode="External"/><Relationship Id="rId9" Type="http://schemas.openxmlformats.org/officeDocument/2006/relationships/hyperlink" Target="https://podminky.urs.cz/item/CS_URS_2023_01/460751112" TargetMode="External"/><Relationship Id="rId14" Type="http://schemas.openxmlformats.org/officeDocument/2006/relationships/hyperlink" Target="https://podminky.urs.cz/item/CS_URS_2023_01/946611111" TargetMode="External"/><Relationship Id="rId22" Type="http://schemas.openxmlformats.org/officeDocument/2006/relationships/hyperlink" Target="https://podminky.urs.cz/item/CS_URS_2023_01/985121122" TargetMode="External"/><Relationship Id="rId27" Type="http://schemas.openxmlformats.org/officeDocument/2006/relationships/hyperlink" Target="https://podminky.urs.cz/item/CS_URS_2023_01/985331212" TargetMode="External"/><Relationship Id="rId30" Type="http://schemas.openxmlformats.org/officeDocument/2006/relationships/hyperlink" Target="https://podminky.urs.cz/item/CS_URS_2023_01/997013501" TargetMode="External"/><Relationship Id="rId35"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hyperlink" Target="https://podminky.urs.cz/item/CS_URS_2023_01/174111101" TargetMode="Externa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3" Type="http://schemas.openxmlformats.org/officeDocument/2006/relationships/drawing" Target="../drawings/drawing24.xml"/><Relationship Id="rId2" Type="http://schemas.openxmlformats.org/officeDocument/2006/relationships/hyperlink" Target="https://podminky.urs.cz/item/CS_URS_2023_01/174111101" TargetMode="External"/><Relationship Id="rId1" Type="http://schemas.openxmlformats.org/officeDocument/2006/relationships/hyperlink" Target="https://podminky.urs.cz/item/CS_URS_2023_01/460641123" TargetMode="Externa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3" Type="http://schemas.openxmlformats.org/officeDocument/2006/relationships/hyperlink" Target="https://podminky.urs.cz/item/CS_URS_2023_01/155213112" TargetMode="External"/><Relationship Id="rId18" Type="http://schemas.openxmlformats.org/officeDocument/2006/relationships/hyperlink" Target="https://podminky.urs.cz/item/CS_URS_2023_01/789324210" TargetMode="External"/><Relationship Id="rId26" Type="http://schemas.openxmlformats.org/officeDocument/2006/relationships/hyperlink" Target="https://podminky.urs.cz/item/CS_URS_2023_01/998004011" TargetMode="External"/><Relationship Id="rId39" Type="http://schemas.openxmlformats.org/officeDocument/2006/relationships/hyperlink" Target="https://podminky.urs.cz/item/CS_URS_2023_01/162432511" TargetMode="External"/><Relationship Id="rId3" Type="http://schemas.openxmlformats.org/officeDocument/2006/relationships/hyperlink" Target="https://podminky.urs.cz/item/CS_URS_2023_01/112155311" TargetMode="External"/><Relationship Id="rId21" Type="http://schemas.openxmlformats.org/officeDocument/2006/relationships/hyperlink" Target="https://podminky.urs.cz/item/CS_URS_2023_01/162432511" TargetMode="External"/><Relationship Id="rId34" Type="http://schemas.openxmlformats.org/officeDocument/2006/relationships/hyperlink" Target="https://podminky.urs.cz/item/CS_URS_2023_01/122351403" TargetMode="External"/><Relationship Id="rId42" Type="http://schemas.openxmlformats.org/officeDocument/2006/relationships/hyperlink" Target="https://podminky.urs.cz/item/CS_URS_2023_01/162751137" TargetMode="External"/><Relationship Id="rId47" Type="http://schemas.openxmlformats.org/officeDocument/2006/relationships/hyperlink" Target="https://podminky.urs.cz/item/CS_URS_2023_01/998006011" TargetMode="External"/><Relationship Id="rId7" Type="http://schemas.openxmlformats.org/officeDocument/2006/relationships/hyperlink" Target="https://podminky.urs.cz/item/CS_URS_2023_01/155211112" TargetMode="External"/><Relationship Id="rId12" Type="http://schemas.openxmlformats.org/officeDocument/2006/relationships/hyperlink" Target="https://podminky.urs.cz/item/CS_URS_2023_01/155212116" TargetMode="External"/><Relationship Id="rId17" Type="http://schemas.openxmlformats.org/officeDocument/2006/relationships/hyperlink" Target="https://podminky.urs.cz/item/CS_URS_2023_01/155214112" TargetMode="External"/><Relationship Id="rId25" Type="http://schemas.openxmlformats.org/officeDocument/2006/relationships/hyperlink" Target="https://podminky.urs.cz/item/CS_URS_2023_01/213141111" TargetMode="External"/><Relationship Id="rId33" Type="http://schemas.openxmlformats.org/officeDocument/2006/relationships/hyperlink" Target="https://podminky.urs.cz/item/CS_URS_2023_01/113311171" TargetMode="External"/><Relationship Id="rId38" Type="http://schemas.openxmlformats.org/officeDocument/2006/relationships/hyperlink" Target="https://podminky.urs.cz/item/CS_URS_2023_01/155211311" TargetMode="External"/><Relationship Id="rId46" Type="http://schemas.openxmlformats.org/officeDocument/2006/relationships/hyperlink" Target="https://podminky.urs.cz/item/CS_URS_2023_01/998004011" TargetMode="External"/><Relationship Id="rId2" Type="http://schemas.openxmlformats.org/officeDocument/2006/relationships/hyperlink" Target="https://podminky.urs.cz/item/CS_URS_2023_01/911111111" TargetMode="External"/><Relationship Id="rId16" Type="http://schemas.openxmlformats.org/officeDocument/2006/relationships/hyperlink" Target="https://podminky.urs.cz/item/CS_URS_2023_01/155214212" TargetMode="External"/><Relationship Id="rId20" Type="http://schemas.openxmlformats.org/officeDocument/2006/relationships/hyperlink" Target="https://podminky.urs.cz/item/CS_URS_2023_01/155214211" TargetMode="External"/><Relationship Id="rId29" Type="http://schemas.openxmlformats.org/officeDocument/2006/relationships/hyperlink" Target="https://podminky.urs.cz/item/CS_URS_2023_01/112151112" TargetMode="External"/><Relationship Id="rId41" Type="http://schemas.openxmlformats.org/officeDocument/2006/relationships/hyperlink" Target="https://podminky.urs.cz/item/CS_URS_2023_01/789324220" TargetMode="External"/><Relationship Id="rId1" Type="http://schemas.openxmlformats.org/officeDocument/2006/relationships/hyperlink" Target="https://podminky.urs.cz/item/CS_URS_2023_01/171151103" TargetMode="External"/><Relationship Id="rId6" Type="http://schemas.openxmlformats.org/officeDocument/2006/relationships/hyperlink" Target="https://podminky.urs.cz/item/CS_URS_2023_01/122352501" TargetMode="External"/><Relationship Id="rId11" Type="http://schemas.openxmlformats.org/officeDocument/2006/relationships/hyperlink" Target="https://podminky.urs.cz/item/CS_URS_2023_01/155211411" TargetMode="External"/><Relationship Id="rId24" Type="http://schemas.openxmlformats.org/officeDocument/2006/relationships/hyperlink" Target="https://podminky.urs.cz/item/CS_URS_2023_01/171201221" TargetMode="External"/><Relationship Id="rId32" Type="http://schemas.openxmlformats.org/officeDocument/2006/relationships/hyperlink" Target="https://podminky.urs.cz/item/CS_URS_2023_01/112201116" TargetMode="External"/><Relationship Id="rId37" Type="http://schemas.openxmlformats.org/officeDocument/2006/relationships/hyperlink" Target="https://podminky.urs.cz/item/CS_URS_2023_01/155211122" TargetMode="External"/><Relationship Id="rId40" Type="http://schemas.openxmlformats.org/officeDocument/2006/relationships/hyperlink" Target="https://podminky.urs.cz/item/CS_URS_2023_01/789324210" TargetMode="External"/><Relationship Id="rId45" Type="http://schemas.openxmlformats.org/officeDocument/2006/relationships/hyperlink" Target="https://podminky.urs.cz/item/CS_URS_2023_01/213141111" TargetMode="External"/><Relationship Id="rId5" Type="http://schemas.openxmlformats.org/officeDocument/2006/relationships/hyperlink" Target="https://podminky.urs.cz/item/CS_URS_2023_01/122351403" TargetMode="External"/><Relationship Id="rId15" Type="http://schemas.openxmlformats.org/officeDocument/2006/relationships/hyperlink" Target="https://podminky.urs.cz/item/CS_URS_2023_01/155214111" TargetMode="External"/><Relationship Id="rId23" Type="http://schemas.openxmlformats.org/officeDocument/2006/relationships/hyperlink" Target="https://podminky.urs.cz/item/CS_URS_2023_01/162751139" TargetMode="External"/><Relationship Id="rId28" Type="http://schemas.openxmlformats.org/officeDocument/2006/relationships/hyperlink" Target="https://podminky.urs.cz/item/CS_URS_2023_01/091104000" TargetMode="External"/><Relationship Id="rId36" Type="http://schemas.openxmlformats.org/officeDocument/2006/relationships/hyperlink" Target="https://podminky.urs.cz/item/CS_URS_2023_01/155211112" TargetMode="External"/><Relationship Id="rId49" Type="http://schemas.openxmlformats.org/officeDocument/2006/relationships/drawing" Target="../drawings/drawing27.xml"/><Relationship Id="rId10" Type="http://schemas.openxmlformats.org/officeDocument/2006/relationships/hyperlink" Target="https://podminky.urs.cz/item/CS_URS_2023_01/155211311" TargetMode="External"/><Relationship Id="rId19" Type="http://schemas.openxmlformats.org/officeDocument/2006/relationships/hyperlink" Target="https://podminky.urs.cz/item/CS_URS_2023_01/789324220" TargetMode="External"/><Relationship Id="rId31" Type="http://schemas.openxmlformats.org/officeDocument/2006/relationships/hyperlink" Target="https://podminky.urs.cz/item/CS_URS_2023_01/112155311" TargetMode="External"/><Relationship Id="rId44" Type="http://schemas.openxmlformats.org/officeDocument/2006/relationships/hyperlink" Target="https://podminky.urs.cz/item/CS_URS_2023_01/171201221" TargetMode="External"/><Relationship Id="rId4" Type="http://schemas.openxmlformats.org/officeDocument/2006/relationships/hyperlink" Target="https://podminky.urs.cz/item/CS_URS_2023_01/113311171" TargetMode="External"/><Relationship Id="rId9" Type="http://schemas.openxmlformats.org/officeDocument/2006/relationships/hyperlink" Target="https://podminky.urs.cz/item/CS_URS_2023_01/155211261" TargetMode="External"/><Relationship Id="rId14" Type="http://schemas.openxmlformats.org/officeDocument/2006/relationships/hyperlink" Target="https://podminky.urs.cz/item/CS_URS_2023_01/155213611" TargetMode="External"/><Relationship Id="rId22" Type="http://schemas.openxmlformats.org/officeDocument/2006/relationships/hyperlink" Target="https://podminky.urs.cz/item/CS_URS_2023_01/162751137" TargetMode="External"/><Relationship Id="rId27" Type="http://schemas.openxmlformats.org/officeDocument/2006/relationships/hyperlink" Target="https://podminky.urs.cz/item/CS_URS_2023_01/998006011" TargetMode="External"/><Relationship Id="rId30" Type="http://schemas.openxmlformats.org/officeDocument/2006/relationships/hyperlink" Target="https://podminky.urs.cz/item/CS_URS_2023_01/112151114" TargetMode="External"/><Relationship Id="rId35" Type="http://schemas.openxmlformats.org/officeDocument/2006/relationships/hyperlink" Target="https://podminky.urs.cz/item/CS_URS_2023_01/122352501" TargetMode="External"/><Relationship Id="rId43" Type="http://schemas.openxmlformats.org/officeDocument/2006/relationships/hyperlink" Target="https://podminky.urs.cz/item/CS_URS_2023_01/162751139" TargetMode="External"/><Relationship Id="rId48" Type="http://schemas.openxmlformats.org/officeDocument/2006/relationships/hyperlink" Target="https://podminky.urs.cz/item/CS_URS_2023_01/091104000" TargetMode="External"/><Relationship Id="rId8" Type="http://schemas.openxmlformats.org/officeDocument/2006/relationships/hyperlink" Target="https://podminky.urs.cz/item/CS_URS_2023_01/155211122" TargetMode="Externa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3" Type="http://schemas.openxmlformats.org/officeDocument/2006/relationships/hyperlink" Target="https://podminky.urs.cz/item/CS_URS_2023_01/273311127" TargetMode="External"/><Relationship Id="rId18" Type="http://schemas.openxmlformats.org/officeDocument/2006/relationships/hyperlink" Target="https://podminky.urs.cz/item/CS_URS_2023_01/317321118" TargetMode="External"/><Relationship Id="rId26" Type="http://schemas.openxmlformats.org/officeDocument/2006/relationships/hyperlink" Target="https://podminky.urs.cz/item/CS_URS_2023_01/380326132" TargetMode="External"/><Relationship Id="rId39" Type="http://schemas.openxmlformats.org/officeDocument/2006/relationships/hyperlink" Target="https://podminky.urs.cz/item/CS_URS_2023_01/767591012" TargetMode="External"/><Relationship Id="rId3" Type="http://schemas.openxmlformats.org/officeDocument/2006/relationships/hyperlink" Target="https://podminky.urs.cz/item/CS_URS_2023_01/151711131" TargetMode="External"/><Relationship Id="rId21" Type="http://schemas.openxmlformats.org/officeDocument/2006/relationships/hyperlink" Target="https://podminky.urs.cz/item/CS_URS_2023_01/317353221" TargetMode="External"/><Relationship Id="rId34" Type="http://schemas.openxmlformats.org/officeDocument/2006/relationships/hyperlink" Target="https://podminky.urs.cz/item/CS_URS_2023_01/711112001" TargetMode="External"/><Relationship Id="rId42" Type="http://schemas.openxmlformats.org/officeDocument/2006/relationships/hyperlink" Target="https://podminky.urs.cz/item/CS_URS_2023_01/935112211" TargetMode="External"/><Relationship Id="rId47" Type="http://schemas.openxmlformats.org/officeDocument/2006/relationships/hyperlink" Target="https://podminky.urs.cz/item/CS_URS_2023_01/997211511" TargetMode="External"/><Relationship Id="rId50" Type="http://schemas.openxmlformats.org/officeDocument/2006/relationships/drawing" Target="../drawings/drawing29.xml"/><Relationship Id="rId7" Type="http://schemas.openxmlformats.org/officeDocument/2006/relationships/hyperlink" Target="https://podminky.urs.cz/item/CS_URS_2023_01/162751117" TargetMode="External"/><Relationship Id="rId12" Type="http://schemas.openxmlformats.org/officeDocument/2006/relationships/hyperlink" Target="https://podminky.urs.cz/item/CS_URS_2023_01/225411112" TargetMode="External"/><Relationship Id="rId17" Type="http://schemas.openxmlformats.org/officeDocument/2006/relationships/hyperlink" Target="https://podminky.urs.cz/item/CS_URS_2023_01/274311191" TargetMode="External"/><Relationship Id="rId25" Type="http://schemas.openxmlformats.org/officeDocument/2006/relationships/hyperlink" Target="https://podminky.urs.cz/item/CS_URS_2023_01/334351211" TargetMode="External"/><Relationship Id="rId33" Type="http://schemas.openxmlformats.org/officeDocument/2006/relationships/hyperlink" Target="https://podminky.urs.cz/item/CS_URS_2023_01/711111001" TargetMode="External"/><Relationship Id="rId38" Type="http://schemas.openxmlformats.org/officeDocument/2006/relationships/hyperlink" Target="https://podminky.urs.cz/item/CS_URS_2023_01/998711199" TargetMode="External"/><Relationship Id="rId46" Type="http://schemas.openxmlformats.org/officeDocument/2006/relationships/hyperlink" Target="https://podminky.urs.cz/item/CS_URS_2023_01/997013871" TargetMode="External"/><Relationship Id="rId2" Type="http://schemas.openxmlformats.org/officeDocument/2006/relationships/hyperlink" Target="https://podminky.urs.cz/item/CS_URS_2023_01/151711111" TargetMode="External"/><Relationship Id="rId16" Type="http://schemas.openxmlformats.org/officeDocument/2006/relationships/hyperlink" Target="https://podminky.urs.cz/item/CS_URS_2023_01/274311126" TargetMode="External"/><Relationship Id="rId20" Type="http://schemas.openxmlformats.org/officeDocument/2006/relationships/hyperlink" Target="https://podminky.urs.cz/item/CS_URS_2023_01/317353121" TargetMode="External"/><Relationship Id="rId29" Type="http://schemas.openxmlformats.org/officeDocument/2006/relationships/hyperlink" Target="https://podminky.urs.cz/item/CS_URS_2023_01/389121111" TargetMode="External"/><Relationship Id="rId41" Type="http://schemas.openxmlformats.org/officeDocument/2006/relationships/hyperlink" Target="https://podminky.urs.cz/item/CS_URS_2023_01/998767199" TargetMode="External"/><Relationship Id="rId1" Type="http://schemas.openxmlformats.org/officeDocument/2006/relationships/hyperlink" Target="https://podminky.urs.cz/item/CS_URS_2023_01/131151201" TargetMode="External"/><Relationship Id="rId6" Type="http://schemas.openxmlformats.org/officeDocument/2006/relationships/hyperlink" Target="https://podminky.urs.cz/item/CS_URS_2023_01/151721111" TargetMode="External"/><Relationship Id="rId11" Type="http://schemas.openxmlformats.org/officeDocument/2006/relationships/hyperlink" Target="https://podminky.urs.cz/item/CS_URS_2023_01/175151101" TargetMode="External"/><Relationship Id="rId24" Type="http://schemas.openxmlformats.org/officeDocument/2006/relationships/hyperlink" Target="https://podminky.urs.cz/item/CS_URS_2023_01/334351112" TargetMode="External"/><Relationship Id="rId32" Type="http://schemas.openxmlformats.org/officeDocument/2006/relationships/hyperlink" Target="https://podminky.urs.cz/item/CS_URS_2023_01/465513327" TargetMode="External"/><Relationship Id="rId37" Type="http://schemas.openxmlformats.org/officeDocument/2006/relationships/hyperlink" Target="https://podminky.urs.cz/item/CS_URS_2023_01/998711101" TargetMode="External"/><Relationship Id="rId40" Type="http://schemas.openxmlformats.org/officeDocument/2006/relationships/hyperlink" Target="https://podminky.urs.cz/item/CS_URS_2023_01/998767101" TargetMode="External"/><Relationship Id="rId45" Type="http://schemas.openxmlformats.org/officeDocument/2006/relationships/hyperlink" Target="https://podminky.urs.cz/item/CS_URS_2023_01/962021112" TargetMode="External"/><Relationship Id="rId5" Type="http://schemas.openxmlformats.org/officeDocument/2006/relationships/hyperlink" Target="https://podminky.urs.cz/item/CS_URS_2023_01/151712121" TargetMode="External"/><Relationship Id="rId15" Type="http://schemas.openxmlformats.org/officeDocument/2006/relationships/hyperlink" Target="https://podminky.urs.cz/item/CS_URS_2023_01/273354211" TargetMode="External"/><Relationship Id="rId23" Type="http://schemas.openxmlformats.org/officeDocument/2006/relationships/hyperlink" Target="https://podminky.urs.cz/item/CS_URS_2023_01/334323291" TargetMode="External"/><Relationship Id="rId28" Type="http://schemas.openxmlformats.org/officeDocument/2006/relationships/hyperlink" Target="https://podminky.urs.cz/item/CS_URS_2023_01/380356232" TargetMode="External"/><Relationship Id="rId36" Type="http://schemas.openxmlformats.org/officeDocument/2006/relationships/hyperlink" Target="https://podminky.urs.cz/item/CS_URS_2023_01/711112002" TargetMode="External"/><Relationship Id="rId49" Type="http://schemas.openxmlformats.org/officeDocument/2006/relationships/hyperlink" Target="https://podminky.urs.cz/item/CS_URS_2023_01/998212111" TargetMode="External"/><Relationship Id="rId10" Type="http://schemas.openxmlformats.org/officeDocument/2006/relationships/hyperlink" Target="https://podminky.urs.cz/item/CS_URS_2023_01/171251201" TargetMode="External"/><Relationship Id="rId19" Type="http://schemas.openxmlformats.org/officeDocument/2006/relationships/hyperlink" Target="https://podminky.urs.cz/item/CS_URS_2023_01/317321191" TargetMode="External"/><Relationship Id="rId31" Type="http://schemas.openxmlformats.org/officeDocument/2006/relationships/hyperlink" Target="https://podminky.urs.cz/item/CS_URS_2023_01/451315116" TargetMode="External"/><Relationship Id="rId44" Type="http://schemas.openxmlformats.org/officeDocument/2006/relationships/hyperlink" Target="https://podminky.urs.cz/item/CS_URS_2023_01/936942211" TargetMode="External"/><Relationship Id="rId4" Type="http://schemas.openxmlformats.org/officeDocument/2006/relationships/hyperlink" Target="https://podminky.urs.cz/item/CS_URS_2023_01/151712111" TargetMode="External"/><Relationship Id="rId9" Type="http://schemas.openxmlformats.org/officeDocument/2006/relationships/hyperlink" Target="https://podminky.urs.cz/item/CS_URS_2023_01/171201221" TargetMode="External"/><Relationship Id="rId14" Type="http://schemas.openxmlformats.org/officeDocument/2006/relationships/hyperlink" Target="https://podminky.urs.cz/item/CS_URS_2023_01/273354111" TargetMode="External"/><Relationship Id="rId22" Type="http://schemas.openxmlformats.org/officeDocument/2006/relationships/hyperlink" Target="https://podminky.urs.cz/item/CS_URS_2023_01/334323218" TargetMode="External"/><Relationship Id="rId27" Type="http://schemas.openxmlformats.org/officeDocument/2006/relationships/hyperlink" Target="https://podminky.urs.cz/item/CS_URS_2023_01/380356231" TargetMode="External"/><Relationship Id="rId30" Type="http://schemas.openxmlformats.org/officeDocument/2006/relationships/hyperlink" Target="https://podminky.urs.cz/item/CS_URS_2023_01/451315114" TargetMode="External"/><Relationship Id="rId35" Type="http://schemas.openxmlformats.org/officeDocument/2006/relationships/hyperlink" Target="https://podminky.urs.cz/item/CS_URS_2023_01/711111002" TargetMode="External"/><Relationship Id="rId43" Type="http://schemas.openxmlformats.org/officeDocument/2006/relationships/hyperlink" Target="https://podminky.urs.cz/item/CS_URS_2023_01/953171031" TargetMode="External"/><Relationship Id="rId48" Type="http://schemas.openxmlformats.org/officeDocument/2006/relationships/hyperlink" Target="https://podminky.urs.cz/item/CS_URS_2023_01/997211519" TargetMode="External"/><Relationship Id="rId8" Type="http://schemas.openxmlformats.org/officeDocument/2006/relationships/hyperlink" Target="https://podminky.urs.cz/item/CS_URS_2023_01/162751119" TargetMode="External"/></Relationships>
</file>

<file path=xl/worksheets/_rels/sheet30.xml.rels><?xml version="1.0" encoding="UTF-8" standalone="yes"?>
<Relationships xmlns="http://schemas.openxmlformats.org/package/2006/relationships"><Relationship Id="rId13" Type="http://schemas.openxmlformats.org/officeDocument/2006/relationships/hyperlink" Target="https://podminky.urs.cz/item/CS_URS_2023_01/213141111" TargetMode="External"/><Relationship Id="rId18" Type="http://schemas.openxmlformats.org/officeDocument/2006/relationships/hyperlink" Target="https://podminky.urs.cz/item/CS_URS_2023_01/327323128" TargetMode="External"/><Relationship Id="rId26" Type="http://schemas.openxmlformats.org/officeDocument/2006/relationships/hyperlink" Target="https://podminky.urs.cz/item/CS_URS_2023_01/457311115" TargetMode="External"/><Relationship Id="rId39" Type="http://schemas.openxmlformats.org/officeDocument/2006/relationships/hyperlink" Target="https://podminky.urs.cz/item/CS_URS_2023_01/938905312" TargetMode="External"/><Relationship Id="rId21" Type="http://schemas.openxmlformats.org/officeDocument/2006/relationships/hyperlink" Target="https://podminky.urs.cz/item/CS_URS_2023_01/334213211" TargetMode="External"/><Relationship Id="rId34" Type="http://schemas.openxmlformats.org/officeDocument/2006/relationships/hyperlink" Target="https://podminky.urs.cz/item/CS_URS_2023_01/998711101" TargetMode="External"/><Relationship Id="rId42" Type="http://schemas.openxmlformats.org/officeDocument/2006/relationships/hyperlink" Target="https://podminky.urs.cz/item/CS_URS_2023_01/985231111" TargetMode="External"/><Relationship Id="rId47" Type="http://schemas.openxmlformats.org/officeDocument/2006/relationships/hyperlink" Target="https://podminky.urs.cz/item/CS_URS_2023_01/962051111" TargetMode="External"/><Relationship Id="rId50" Type="http://schemas.openxmlformats.org/officeDocument/2006/relationships/hyperlink" Target="https://podminky.urs.cz/item/CS_URS_2023_01/997211511" TargetMode="External"/><Relationship Id="rId55" Type="http://schemas.openxmlformats.org/officeDocument/2006/relationships/hyperlink" Target="https://podminky.urs.cz/item/CS_URS_2023_02/998713199" TargetMode="External"/><Relationship Id="rId7" Type="http://schemas.openxmlformats.org/officeDocument/2006/relationships/hyperlink" Target="https://podminky.urs.cz/item/CS_URS_2023_01/175151101" TargetMode="External"/><Relationship Id="rId12" Type="http://schemas.openxmlformats.org/officeDocument/2006/relationships/hyperlink" Target="https://podminky.urs.cz/item/CS_URS_2023_01/212752501" TargetMode="External"/><Relationship Id="rId17" Type="http://schemas.openxmlformats.org/officeDocument/2006/relationships/hyperlink" Target="https://podminky.urs.cz/item/CS_URS_2023_01/317353221" TargetMode="External"/><Relationship Id="rId25" Type="http://schemas.openxmlformats.org/officeDocument/2006/relationships/hyperlink" Target="https://podminky.urs.cz/item/CS_URS_2023_01/451315125" TargetMode="External"/><Relationship Id="rId33" Type="http://schemas.openxmlformats.org/officeDocument/2006/relationships/hyperlink" Target="https://podminky.urs.cz/item/CS_URS_2023_01/711491177" TargetMode="External"/><Relationship Id="rId38" Type="http://schemas.openxmlformats.org/officeDocument/2006/relationships/hyperlink" Target="https://podminky.urs.cz/item/CS_URS_2023_01/938905311" TargetMode="External"/><Relationship Id="rId46" Type="http://schemas.openxmlformats.org/officeDocument/2006/relationships/hyperlink" Target="https://podminky.urs.cz/item/CS_URS_2023_01/936942211" TargetMode="External"/><Relationship Id="rId2" Type="http://schemas.openxmlformats.org/officeDocument/2006/relationships/hyperlink" Target="https://podminky.urs.cz/item/CS_URS_2023_01/122152508" TargetMode="External"/><Relationship Id="rId16" Type="http://schemas.openxmlformats.org/officeDocument/2006/relationships/hyperlink" Target="https://podminky.urs.cz/item/CS_URS_2023_01/317353121" TargetMode="External"/><Relationship Id="rId20" Type="http://schemas.openxmlformats.org/officeDocument/2006/relationships/hyperlink" Target="https://podminky.urs.cz/item/CS_URS_2023_01/327351221" TargetMode="External"/><Relationship Id="rId29" Type="http://schemas.openxmlformats.org/officeDocument/2006/relationships/hyperlink" Target="https://podminky.urs.cz/item/CS_URS_2023_01/628195011" TargetMode="External"/><Relationship Id="rId41" Type="http://schemas.openxmlformats.org/officeDocument/2006/relationships/hyperlink" Target="https://podminky.urs.cz/item/CS_URS_2023_01/985223211" TargetMode="External"/><Relationship Id="rId54" Type="http://schemas.openxmlformats.org/officeDocument/2006/relationships/hyperlink" Target="https://podminky.urs.cz/item/CS_URS_2023_02/998713101" TargetMode="External"/><Relationship Id="rId1" Type="http://schemas.openxmlformats.org/officeDocument/2006/relationships/hyperlink" Target="https://podminky.urs.cz/item/CS_URS_2023_01/122152501" TargetMode="External"/><Relationship Id="rId6" Type="http://schemas.openxmlformats.org/officeDocument/2006/relationships/hyperlink" Target="https://podminky.urs.cz/item/CS_URS_2023_01/171251201" TargetMode="External"/><Relationship Id="rId11" Type="http://schemas.openxmlformats.org/officeDocument/2006/relationships/hyperlink" Target="https://podminky.urs.cz/item/CS_URS_2023_01/212311111" TargetMode="External"/><Relationship Id="rId24" Type="http://schemas.openxmlformats.org/officeDocument/2006/relationships/hyperlink" Target="https://podminky.urs.cz/item/CS_URS_2023_01/334351211" TargetMode="External"/><Relationship Id="rId32" Type="http://schemas.openxmlformats.org/officeDocument/2006/relationships/hyperlink" Target="https://podminky.urs.cz/item/CS_URS_2023_01/711132111" TargetMode="External"/><Relationship Id="rId37" Type="http://schemas.openxmlformats.org/officeDocument/2006/relationships/hyperlink" Target="https://podminky.urs.cz/item/CS_URS_2023_01/938111111" TargetMode="External"/><Relationship Id="rId40" Type="http://schemas.openxmlformats.org/officeDocument/2006/relationships/hyperlink" Target="https://podminky.urs.cz/item/CS_URS_2023_01/962021112" TargetMode="External"/><Relationship Id="rId45" Type="http://schemas.openxmlformats.org/officeDocument/2006/relationships/hyperlink" Target="https://podminky.urs.cz/item/CS_URS_2023_01/985421133" TargetMode="External"/><Relationship Id="rId53" Type="http://schemas.openxmlformats.org/officeDocument/2006/relationships/hyperlink" Target="https://podminky.urs.cz/item/CS_URS_2023_02/713131141" TargetMode="External"/><Relationship Id="rId5" Type="http://schemas.openxmlformats.org/officeDocument/2006/relationships/hyperlink" Target="https://podminky.urs.cz/item/CS_URS_2023_01/171201221" TargetMode="External"/><Relationship Id="rId15" Type="http://schemas.openxmlformats.org/officeDocument/2006/relationships/hyperlink" Target="https://podminky.urs.cz/item/CS_URS_2023_01/317321191" TargetMode="External"/><Relationship Id="rId23" Type="http://schemas.openxmlformats.org/officeDocument/2006/relationships/hyperlink" Target="https://podminky.urs.cz/item/CS_URS_2023_01/334351112" TargetMode="External"/><Relationship Id="rId28" Type="http://schemas.openxmlformats.org/officeDocument/2006/relationships/hyperlink" Target="https://podminky.urs.cz/item/CS_URS_2023_01/465513156" TargetMode="External"/><Relationship Id="rId36" Type="http://schemas.openxmlformats.org/officeDocument/2006/relationships/hyperlink" Target="https://podminky.urs.cz/item/CS_URS_2023_01/936992121" TargetMode="External"/><Relationship Id="rId49" Type="http://schemas.openxmlformats.org/officeDocument/2006/relationships/hyperlink" Target="https://podminky.urs.cz/item/CS_URS_2023_01/997013871" TargetMode="External"/><Relationship Id="rId10" Type="http://schemas.openxmlformats.org/officeDocument/2006/relationships/hyperlink" Target="https://podminky.urs.cz/item/CS_URS_2023_01/185804311" TargetMode="External"/><Relationship Id="rId19" Type="http://schemas.openxmlformats.org/officeDocument/2006/relationships/hyperlink" Target="https://podminky.urs.cz/item/CS_URS_2023_01/327351211" TargetMode="External"/><Relationship Id="rId31" Type="http://schemas.openxmlformats.org/officeDocument/2006/relationships/hyperlink" Target="https://podminky.urs.cz/item/CS_URS_2023_01/711141559" TargetMode="External"/><Relationship Id="rId44" Type="http://schemas.openxmlformats.org/officeDocument/2006/relationships/hyperlink" Target="https://podminky.urs.cz/item/CS_URS_2023_01/985421123" TargetMode="External"/><Relationship Id="rId52" Type="http://schemas.openxmlformats.org/officeDocument/2006/relationships/hyperlink" Target="https://podminky.urs.cz/item/CS_URS_2023_01/998212111" TargetMode="External"/><Relationship Id="rId4" Type="http://schemas.openxmlformats.org/officeDocument/2006/relationships/hyperlink" Target="https://podminky.urs.cz/item/CS_URS_2023_01/162751119" TargetMode="External"/><Relationship Id="rId9" Type="http://schemas.openxmlformats.org/officeDocument/2006/relationships/hyperlink" Target="https://podminky.urs.cz/item/CS_URS_2023_01/185803111" TargetMode="External"/><Relationship Id="rId14" Type="http://schemas.openxmlformats.org/officeDocument/2006/relationships/hyperlink" Target="https://podminky.urs.cz/item/CS_URS_2023_01/317321118" TargetMode="External"/><Relationship Id="rId22" Type="http://schemas.openxmlformats.org/officeDocument/2006/relationships/hyperlink" Target="https://podminky.urs.cz/item/CS_URS_2023_01/334323118" TargetMode="External"/><Relationship Id="rId27" Type="http://schemas.openxmlformats.org/officeDocument/2006/relationships/hyperlink" Target="https://podminky.urs.cz/item/CS_URS_2023_01/463211111" TargetMode="External"/><Relationship Id="rId30" Type="http://schemas.openxmlformats.org/officeDocument/2006/relationships/hyperlink" Target="https://podminky.urs.cz/item/CS_URS_2023_01/628613221" TargetMode="External"/><Relationship Id="rId35" Type="http://schemas.openxmlformats.org/officeDocument/2006/relationships/hyperlink" Target="https://podminky.urs.cz/item/CS_URS_2023_01/998711199" TargetMode="External"/><Relationship Id="rId43" Type="http://schemas.openxmlformats.org/officeDocument/2006/relationships/hyperlink" Target="https://podminky.urs.cz/item/CS_URS_2023_01/985331217" TargetMode="External"/><Relationship Id="rId48" Type="http://schemas.openxmlformats.org/officeDocument/2006/relationships/hyperlink" Target="https://podminky.urs.cz/item/CS_URS_2023_01/997013862" TargetMode="External"/><Relationship Id="rId56" Type="http://schemas.openxmlformats.org/officeDocument/2006/relationships/drawing" Target="../drawings/drawing30.xml"/><Relationship Id="rId8" Type="http://schemas.openxmlformats.org/officeDocument/2006/relationships/hyperlink" Target="https://podminky.urs.cz/item/CS_URS_2023_01/183405211" TargetMode="External"/><Relationship Id="rId51" Type="http://schemas.openxmlformats.org/officeDocument/2006/relationships/hyperlink" Target="https://podminky.urs.cz/item/CS_URS_2023_01/997211519" TargetMode="External"/><Relationship Id="rId3" Type="http://schemas.openxmlformats.org/officeDocument/2006/relationships/hyperlink" Target="https://podminky.urs.cz/item/CS_URS_2023_01/162751117" TargetMode="External"/></Relationships>
</file>

<file path=xl/worksheets/_rels/sheet31.xml.rels><?xml version="1.0" encoding="UTF-8" standalone="yes"?>
<Relationships xmlns="http://schemas.openxmlformats.org/package/2006/relationships"><Relationship Id="rId8" Type="http://schemas.openxmlformats.org/officeDocument/2006/relationships/hyperlink" Target="https://podminky.urs.cz/item/CS_URS_2023_01/395401514" TargetMode="External"/><Relationship Id="rId13" Type="http://schemas.openxmlformats.org/officeDocument/2006/relationships/hyperlink" Target="https://podminky.urs.cz/item/CS_URS_2023_01/938906112" TargetMode="External"/><Relationship Id="rId18" Type="http://schemas.openxmlformats.org/officeDocument/2006/relationships/hyperlink" Target="https://podminky.urs.cz/item/CS_URS_2023_01/952904111" TargetMode="External"/><Relationship Id="rId26" Type="http://schemas.openxmlformats.org/officeDocument/2006/relationships/hyperlink" Target="https://podminky.urs.cz/item/CS_URS_2023_01/997013631" TargetMode="External"/><Relationship Id="rId3" Type="http://schemas.openxmlformats.org/officeDocument/2006/relationships/hyperlink" Target="https://podminky.urs.cz/item/CS_URS_2023_01/974029185" TargetMode="External"/><Relationship Id="rId21" Type="http://schemas.openxmlformats.org/officeDocument/2006/relationships/hyperlink" Target="https://podminky.urs.cz/item/CS_URS_2023_01/985111221" TargetMode="External"/><Relationship Id="rId7" Type="http://schemas.openxmlformats.org/officeDocument/2006/relationships/hyperlink" Target="https://podminky.urs.cz/item/CS_URS_2023_01/395344114" TargetMode="External"/><Relationship Id="rId12" Type="http://schemas.openxmlformats.org/officeDocument/2006/relationships/hyperlink" Target="https://podminky.urs.cz/item/CS_URS_2023_01/938111111" TargetMode="External"/><Relationship Id="rId17" Type="http://schemas.openxmlformats.org/officeDocument/2006/relationships/hyperlink" Target="https://podminky.urs.cz/item/CS_URS_2023_01/946691211" TargetMode="External"/><Relationship Id="rId25" Type="http://schemas.openxmlformats.org/officeDocument/2006/relationships/hyperlink" Target="https://podminky.urs.cz/item/CS_URS_2023_01/997013509" TargetMode="External"/><Relationship Id="rId2" Type="http://schemas.openxmlformats.org/officeDocument/2006/relationships/hyperlink" Target="https://podminky.urs.cz/item/CS_URS_2023_01/212313111" TargetMode="External"/><Relationship Id="rId16" Type="http://schemas.openxmlformats.org/officeDocument/2006/relationships/hyperlink" Target="https://podminky.urs.cz/item/CS_URS_2023_01/946691111" TargetMode="External"/><Relationship Id="rId20" Type="http://schemas.openxmlformats.org/officeDocument/2006/relationships/hyperlink" Target="https://podminky.urs.cz/item/CS_URS_2023_01/981511116" TargetMode="External"/><Relationship Id="rId1" Type="http://schemas.openxmlformats.org/officeDocument/2006/relationships/hyperlink" Target="https://podminky.urs.cz/item/CS_URS_2023_01/212312111" TargetMode="External"/><Relationship Id="rId6" Type="http://schemas.openxmlformats.org/officeDocument/2006/relationships/hyperlink" Target="https://podminky.urs.cz/item/CS_URS_2023_01/395341154" TargetMode="External"/><Relationship Id="rId11" Type="http://schemas.openxmlformats.org/officeDocument/2006/relationships/hyperlink" Target="https://podminky.urs.cz/item/CS_URS_2023_01/936942211" TargetMode="External"/><Relationship Id="rId24" Type="http://schemas.openxmlformats.org/officeDocument/2006/relationships/hyperlink" Target="https://podminky.urs.cz/item/CS_URS_2023_01/997013501" TargetMode="External"/><Relationship Id="rId5" Type="http://schemas.openxmlformats.org/officeDocument/2006/relationships/hyperlink" Target="https://podminky.urs.cz/item/CS_URS_2023_01/373381114" TargetMode="External"/><Relationship Id="rId15" Type="http://schemas.openxmlformats.org/officeDocument/2006/relationships/hyperlink" Target="https://podminky.urs.cz/item/CS_URS_2023_01/946611211" TargetMode="External"/><Relationship Id="rId23" Type="http://schemas.openxmlformats.org/officeDocument/2006/relationships/hyperlink" Target="https://podminky.urs.cz/item/CS_URS_2023_01/985331212" TargetMode="External"/><Relationship Id="rId28" Type="http://schemas.openxmlformats.org/officeDocument/2006/relationships/drawing" Target="../drawings/drawing31.xml"/><Relationship Id="rId10" Type="http://schemas.openxmlformats.org/officeDocument/2006/relationships/hyperlink" Target="https://podminky.urs.cz/item/CS_URS_2023_01/460751112" TargetMode="External"/><Relationship Id="rId19" Type="http://schemas.openxmlformats.org/officeDocument/2006/relationships/hyperlink" Target="https://podminky.urs.cz/item/CS_URS_2023_01/953993321" TargetMode="External"/><Relationship Id="rId4" Type="http://schemas.openxmlformats.org/officeDocument/2006/relationships/hyperlink" Target="https://podminky.urs.cz/item/CS_URS_2023_01/212752524" TargetMode="External"/><Relationship Id="rId9" Type="http://schemas.openxmlformats.org/officeDocument/2006/relationships/hyperlink" Target="https://podminky.urs.cz/item/CS_URS_2023_01/395901512" TargetMode="External"/><Relationship Id="rId14" Type="http://schemas.openxmlformats.org/officeDocument/2006/relationships/hyperlink" Target="https://podminky.urs.cz/item/CS_URS_2023_01/946611111" TargetMode="External"/><Relationship Id="rId22" Type="http://schemas.openxmlformats.org/officeDocument/2006/relationships/hyperlink" Target="https://podminky.urs.cz/item/CS_URS_2023_01/985121122" TargetMode="External"/><Relationship Id="rId27" Type="http://schemas.openxmlformats.org/officeDocument/2006/relationships/hyperlink" Target="https://podminky.urs.cz/item/CS_URS_2023_01/998259011" TargetMode="External"/></Relationships>
</file>

<file path=xl/worksheets/_rels/sheet32.xml.rels><?xml version="1.0" encoding="UTF-8" standalone="yes"?>
<Relationships xmlns="http://schemas.openxmlformats.org/package/2006/relationships"><Relationship Id="rId8" Type="http://schemas.openxmlformats.org/officeDocument/2006/relationships/hyperlink" Target="https://podminky.urs.cz/item/CS_URS_2023_01/460751112" TargetMode="External"/><Relationship Id="rId13" Type="http://schemas.openxmlformats.org/officeDocument/2006/relationships/hyperlink" Target="https://podminky.urs.cz/item/CS_URS_2022_01/919726123" TargetMode="External"/><Relationship Id="rId18" Type="http://schemas.openxmlformats.org/officeDocument/2006/relationships/hyperlink" Target="https://podminky.urs.cz/item/CS_URS_2023_01/946611211" TargetMode="External"/><Relationship Id="rId26" Type="http://schemas.openxmlformats.org/officeDocument/2006/relationships/hyperlink" Target="https://podminky.urs.cz/item/CS_URS_2023_01/985311112" TargetMode="External"/><Relationship Id="rId3" Type="http://schemas.openxmlformats.org/officeDocument/2006/relationships/hyperlink" Target="https://podminky.urs.cz/item/CS_URS_2023_01/212752525" TargetMode="External"/><Relationship Id="rId21" Type="http://schemas.openxmlformats.org/officeDocument/2006/relationships/hyperlink" Target="https://podminky.urs.cz/item/CS_URS_2023_01/952904111" TargetMode="External"/><Relationship Id="rId34" Type="http://schemas.openxmlformats.org/officeDocument/2006/relationships/hyperlink" Target="https://podminky.urs.cz/item/CS_URS_2023_01/998259099" TargetMode="External"/><Relationship Id="rId7" Type="http://schemas.openxmlformats.org/officeDocument/2006/relationships/hyperlink" Target="https://podminky.urs.cz/item/CS_URS_2023_01/395901512" TargetMode="External"/><Relationship Id="rId12" Type="http://schemas.openxmlformats.org/officeDocument/2006/relationships/hyperlink" Target="https://podminky.urs.cz/item/CS_URS_2023_01/871370330" TargetMode="External"/><Relationship Id="rId17" Type="http://schemas.openxmlformats.org/officeDocument/2006/relationships/hyperlink" Target="https://podminky.urs.cz/item/CS_URS_2023_01/946611111" TargetMode="External"/><Relationship Id="rId25" Type="http://schemas.openxmlformats.org/officeDocument/2006/relationships/hyperlink" Target="https://podminky.urs.cz/item/CS_URS_2023_01/985121122" TargetMode="External"/><Relationship Id="rId33" Type="http://schemas.openxmlformats.org/officeDocument/2006/relationships/hyperlink" Target="https://podminky.urs.cz/item/CS_URS_2023_01/998259011" TargetMode="External"/><Relationship Id="rId2" Type="http://schemas.openxmlformats.org/officeDocument/2006/relationships/hyperlink" Target="https://podminky.urs.cz/item/CS_URS_2023_01/212312111" TargetMode="External"/><Relationship Id="rId16" Type="http://schemas.openxmlformats.org/officeDocument/2006/relationships/hyperlink" Target="https://podminky.urs.cz/item/CS_URS_2023_01/938906112" TargetMode="External"/><Relationship Id="rId20" Type="http://schemas.openxmlformats.org/officeDocument/2006/relationships/hyperlink" Target="https://podminky.urs.cz/item/CS_URS_2023_01/946691211" TargetMode="External"/><Relationship Id="rId29" Type="http://schemas.openxmlformats.org/officeDocument/2006/relationships/hyperlink" Target="https://podminky.urs.cz/item/CS_URS_2023_01/985422223" TargetMode="External"/><Relationship Id="rId1" Type="http://schemas.openxmlformats.org/officeDocument/2006/relationships/hyperlink" Target="https://podminky.urs.cz/item/CS_URS_2023_01/175111101" TargetMode="External"/><Relationship Id="rId6" Type="http://schemas.openxmlformats.org/officeDocument/2006/relationships/hyperlink" Target="https://podminky.urs.cz/item/CS_URS_2023_01/395401514" TargetMode="External"/><Relationship Id="rId11" Type="http://schemas.openxmlformats.org/officeDocument/2006/relationships/hyperlink" Target="https://podminky.urs.cz/item/CS_URS_2023_01/810391811" TargetMode="External"/><Relationship Id="rId24" Type="http://schemas.openxmlformats.org/officeDocument/2006/relationships/hyperlink" Target="https://podminky.urs.cz/item/CS_URS_2023_01/985111221" TargetMode="External"/><Relationship Id="rId32" Type="http://schemas.openxmlformats.org/officeDocument/2006/relationships/hyperlink" Target="https://podminky.urs.cz/item/CS_URS_2023_01/997013631" TargetMode="External"/><Relationship Id="rId5" Type="http://schemas.openxmlformats.org/officeDocument/2006/relationships/hyperlink" Target="https://podminky.urs.cz/item/CS_URS_2023_01/395344114" TargetMode="External"/><Relationship Id="rId15" Type="http://schemas.openxmlformats.org/officeDocument/2006/relationships/hyperlink" Target="https://podminky.urs.cz/item/CS_URS_2023_01/938111111" TargetMode="External"/><Relationship Id="rId23" Type="http://schemas.openxmlformats.org/officeDocument/2006/relationships/hyperlink" Target="https://podminky.urs.cz/item/CS_URS_2023_01/981511116" TargetMode="External"/><Relationship Id="rId28" Type="http://schemas.openxmlformats.org/officeDocument/2006/relationships/hyperlink" Target="https://podminky.urs.cz/item/CS_URS_2023_01/985323111" TargetMode="External"/><Relationship Id="rId10" Type="http://schemas.openxmlformats.org/officeDocument/2006/relationships/hyperlink" Target="https://podminky.urs.cz/item/CS_URS_2023_01/469981211" TargetMode="External"/><Relationship Id="rId19" Type="http://schemas.openxmlformats.org/officeDocument/2006/relationships/hyperlink" Target="https://podminky.urs.cz/item/CS_URS_2023_01/946691111" TargetMode="External"/><Relationship Id="rId31" Type="http://schemas.openxmlformats.org/officeDocument/2006/relationships/hyperlink" Target="https://podminky.urs.cz/item/CS_URS_2023_01/997013509" TargetMode="External"/><Relationship Id="rId4" Type="http://schemas.openxmlformats.org/officeDocument/2006/relationships/hyperlink" Target="https://podminky.urs.cz/item/CS_URS_2023_01/395341154" TargetMode="External"/><Relationship Id="rId9" Type="http://schemas.openxmlformats.org/officeDocument/2006/relationships/hyperlink" Target="https://podminky.urs.cz/item/CS_URS_2023_01/469981111" TargetMode="External"/><Relationship Id="rId14" Type="http://schemas.openxmlformats.org/officeDocument/2006/relationships/hyperlink" Target="https://podminky.urs.cz/item/CS_URS_2023_01/936942211" TargetMode="External"/><Relationship Id="rId22" Type="http://schemas.openxmlformats.org/officeDocument/2006/relationships/hyperlink" Target="https://podminky.urs.cz/item/CS_URS_2023_01/953993321" TargetMode="External"/><Relationship Id="rId27" Type="http://schemas.openxmlformats.org/officeDocument/2006/relationships/hyperlink" Target="https://podminky.urs.cz/item/CS_URS_2023_01/985312111" TargetMode="External"/><Relationship Id="rId30" Type="http://schemas.openxmlformats.org/officeDocument/2006/relationships/hyperlink" Target="https://podminky.urs.cz/item/CS_URS_2023_01/997013501" TargetMode="External"/><Relationship Id="rId35"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13" Type="http://schemas.openxmlformats.org/officeDocument/2006/relationships/hyperlink" Target="https://podminky.urs.cz/item/CS_URS_2023_01/162751139" TargetMode="External"/><Relationship Id="rId18" Type="http://schemas.openxmlformats.org/officeDocument/2006/relationships/hyperlink" Target="https://podminky.urs.cz/item/CS_URS_2023_01/112155311" TargetMode="External"/><Relationship Id="rId26" Type="http://schemas.openxmlformats.org/officeDocument/2006/relationships/hyperlink" Target="https://podminky.urs.cz/item/CS_URS_2023_01/162751137" TargetMode="External"/><Relationship Id="rId39" Type="http://schemas.openxmlformats.org/officeDocument/2006/relationships/hyperlink" Target="https://podminky.urs.cz/item/CS_URS_2023_01/155211122" TargetMode="External"/><Relationship Id="rId21" Type="http://schemas.openxmlformats.org/officeDocument/2006/relationships/hyperlink" Target="https://podminky.urs.cz/item/CS_URS_2023_01/122352501" TargetMode="External"/><Relationship Id="rId34" Type="http://schemas.openxmlformats.org/officeDocument/2006/relationships/hyperlink" Target="https://podminky.urs.cz/item/CS_URS_2023_01/112155311" TargetMode="External"/><Relationship Id="rId42" Type="http://schemas.openxmlformats.org/officeDocument/2006/relationships/hyperlink" Target="https://podminky.urs.cz/item/CS_URS_2023_01/155214111" TargetMode="External"/><Relationship Id="rId47" Type="http://schemas.openxmlformats.org/officeDocument/2006/relationships/hyperlink" Target="https://podminky.urs.cz/item/CS_URS_2023_01/162432511" TargetMode="External"/><Relationship Id="rId50" Type="http://schemas.openxmlformats.org/officeDocument/2006/relationships/hyperlink" Target="https://podminky.urs.cz/item/CS_URS_2023_01/171201221" TargetMode="External"/><Relationship Id="rId55" Type="http://schemas.openxmlformats.org/officeDocument/2006/relationships/hyperlink" Target="https://podminky.urs.cz/item/CS_URS_2023_01/112151112" TargetMode="External"/><Relationship Id="rId63" Type="http://schemas.openxmlformats.org/officeDocument/2006/relationships/hyperlink" Target="https://podminky.urs.cz/item/CS_URS_2023_01/155211311" TargetMode="External"/><Relationship Id="rId68" Type="http://schemas.openxmlformats.org/officeDocument/2006/relationships/hyperlink" Target="https://podminky.urs.cz/item/CS_URS_2023_01/155214211" TargetMode="External"/><Relationship Id="rId76" Type="http://schemas.openxmlformats.org/officeDocument/2006/relationships/hyperlink" Target="https://podminky.urs.cz/item/CS_URS_2023_01/998004011" TargetMode="External"/><Relationship Id="rId7" Type="http://schemas.openxmlformats.org/officeDocument/2006/relationships/hyperlink" Target="https://podminky.urs.cz/item/CS_URS_2023_01/155211112" TargetMode="External"/><Relationship Id="rId71" Type="http://schemas.openxmlformats.org/officeDocument/2006/relationships/hyperlink" Target="https://podminky.urs.cz/item/CS_URS_2023_01/162432511" TargetMode="External"/><Relationship Id="rId2" Type="http://schemas.openxmlformats.org/officeDocument/2006/relationships/hyperlink" Target="https://podminky.urs.cz/item/CS_URS_2023_01/171151103" TargetMode="External"/><Relationship Id="rId16" Type="http://schemas.openxmlformats.org/officeDocument/2006/relationships/hyperlink" Target="https://podminky.urs.cz/item/CS_URS_2023_01/998153211" TargetMode="External"/><Relationship Id="rId29" Type="http://schemas.openxmlformats.org/officeDocument/2006/relationships/hyperlink" Target="https://podminky.urs.cz/item/CS_URS_2023_01/213141111" TargetMode="External"/><Relationship Id="rId11" Type="http://schemas.openxmlformats.org/officeDocument/2006/relationships/hyperlink" Target="https://podminky.urs.cz/item/CS_URS_2023_01/162432511" TargetMode="External"/><Relationship Id="rId24" Type="http://schemas.openxmlformats.org/officeDocument/2006/relationships/hyperlink" Target="https://podminky.urs.cz/item/CS_URS_2023_01/162432511" TargetMode="External"/><Relationship Id="rId32" Type="http://schemas.openxmlformats.org/officeDocument/2006/relationships/hyperlink" Target="https://podminky.urs.cz/item/CS_URS_2023_01/112151112" TargetMode="External"/><Relationship Id="rId37" Type="http://schemas.openxmlformats.org/officeDocument/2006/relationships/hyperlink" Target="https://podminky.urs.cz/item/CS_URS_2023_01/122352501" TargetMode="External"/><Relationship Id="rId40" Type="http://schemas.openxmlformats.org/officeDocument/2006/relationships/hyperlink" Target="https://podminky.urs.cz/item/CS_URS_2023_01/155211311" TargetMode="External"/><Relationship Id="rId45" Type="http://schemas.openxmlformats.org/officeDocument/2006/relationships/hyperlink" Target="https://podminky.urs.cz/item/CS_URS_2023_01/789324210" TargetMode="External"/><Relationship Id="rId53" Type="http://schemas.openxmlformats.org/officeDocument/2006/relationships/hyperlink" Target="https://podminky.urs.cz/item/CS_URS_2023_01/998006011" TargetMode="External"/><Relationship Id="rId58" Type="http://schemas.openxmlformats.org/officeDocument/2006/relationships/hyperlink" Target="https://podminky.urs.cz/item/CS_URS_2023_01/113311171" TargetMode="External"/><Relationship Id="rId66" Type="http://schemas.openxmlformats.org/officeDocument/2006/relationships/hyperlink" Target="https://podminky.urs.cz/item/CS_URS_2023_01/155214212" TargetMode="External"/><Relationship Id="rId74" Type="http://schemas.openxmlformats.org/officeDocument/2006/relationships/hyperlink" Target="https://podminky.urs.cz/item/CS_URS_2023_01/171201221" TargetMode="External"/><Relationship Id="rId79" Type="http://schemas.openxmlformats.org/officeDocument/2006/relationships/drawing" Target="../drawings/drawing36.xml"/><Relationship Id="rId5" Type="http://schemas.openxmlformats.org/officeDocument/2006/relationships/hyperlink" Target="https://podminky.urs.cz/item/CS_URS_2023_01/122351403" TargetMode="External"/><Relationship Id="rId61" Type="http://schemas.openxmlformats.org/officeDocument/2006/relationships/hyperlink" Target="https://podminky.urs.cz/item/CS_URS_2023_01/155211112" TargetMode="External"/><Relationship Id="rId10" Type="http://schemas.openxmlformats.org/officeDocument/2006/relationships/hyperlink" Target="https://podminky.urs.cz/item/CS_URS_2023_01/155211411" TargetMode="External"/><Relationship Id="rId19" Type="http://schemas.openxmlformats.org/officeDocument/2006/relationships/hyperlink" Target="https://podminky.urs.cz/item/CS_URS_2023_01/113311171" TargetMode="External"/><Relationship Id="rId31" Type="http://schemas.openxmlformats.org/officeDocument/2006/relationships/hyperlink" Target="https://podminky.urs.cz/item/CS_URS_2023_01/091104000" TargetMode="External"/><Relationship Id="rId44" Type="http://schemas.openxmlformats.org/officeDocument/2006/relationships/hyperlink" Target="https://podminky.urs.cz/item/CS_URS_2023_01/155214211" TargetMode="External"/><Relationship Id="rId52" Type="http://schemas.openxmlformats.org/officeDocument/2006/relationships/hyperlink" Target="https://podminky.urs.cz/item/CS_URS_2023_01/998004011" TargetMode="External"/><Relationship Id="rId60" Type="http://schemas.openxmlformats.org/officeDocument/2006/relationships/hyperlink" Target="https://podminky.urs.cz/item/CS_URS_2023_01/122352501" TargetMode="External"/><Relationship Id="rId65" Type="http://schemas.openxmlformats.org/officeDocument/2006/relationships/hyperlink" Target="https://podminky.urs.cz/item/CS_URS_2023_01/155214111" TargetMode="External"/><Relationship Id="rId73" Type="http://schemas.openxmlformats.org/officeDocument/2006/relationships/hyperlink" Target="https://podminky.urs.cz/item/CS_URS_2023_01/162751139" TargetMode="External"/><Relationship Id="rId78" Type="http://schemas.openxmlformats.org/officeDocument/2006/relationships/hyperlink" Target="https://podminky.urs.cz/item/CS_URS_2023_01/091104000" TargetMode="External"/><Relationship Id="rId4" Type="http://schemas.openxmlformats.org/officeDocument/2006/relationships/hyperlink" Target="https://podminky.urs.cz/item/CS_URS_2023_01/113311171" TargetMode="External"/><Relationship Id="rId9" Type="http://schemas.openxmlformats.org/officeDocument/2006/relationships/hyperlink" Target="https://podminky.urs.cz/item/CS_URS_2023_01/155211311" TargetMode="External"/><Relationship Id="rId14" Type="http://schemas.openxmlformats.org/officeDocument/2006/relationships/hyperlink" Target="https://podminky.urs.cz/item/CS_URS_2023_01/171201221" TargetMode="External"/><Relationship Id="rId22" Type="http://schemas.openxmlformats.org/officeDocument/2006/relationships/hyperlink" Target="https://podminky.urs.cz/item/CS_URS_2023_01/155211122" TargetMode="External"/><Relationship Id="rId27" Type="http://schemas.openxmlformats.org/officeDocument/2006/relationships/hyperlink" Target="https://podminky.urs.cz/item/CS_URS_2023_01/162751139" TargetMode="External"/><Relationship Id="rId30" Type="http://schemas.openxmlformats.org/officeDocument/2006/relationships/hyperlink" Target="https://podminky.urs.cz/item/CS_URS_2023_01/919726123" TargetMode="External"/><Relationship Id="rId35" Type="http://schemas.openxmlformats.org/officeDocument/2006/relationships/hyperlink" Target="https://podminky.urs.cz/item/CS_URS_2023_01/113311171" TargetMode="External"/><Relationship Id="rId43" Type="http://schemas.openxmlformats.org/officeDocument/2006/relationships/hyperlink" Target="https://podminky.urs.cz/item/CS_URS_2023_01/155214212" TargetMode="External"/><Relationship Id="rId48" Type="http://schemas.openxmlformats.org/officeDocument/2006/relationships/hyperlink" Target="https://podminky.urs.cz/item/CS_URS_2023_01/162751137" TargetMode="External"/><Relationship Id="rId56" Type="http://schemas.openxmlformats.org/officeDocument/2006/relationships/hyperlink" Target="https://podminky.urs.cz/item/CS_URS_2023_01/112151114" TargetMode="External"/><Relationship Id="rId64" Type="http://schemas.openxmlformats.org/officeDocument/2006/relationships/hyperlink" Target="https://podminky.urs.cz/item/CS_URS_2023_01/155212116" TargetMode="External"/><Relationship Id="rId69" Type="http://schemas.openxmlformats.org/officeDocument/2006/relationships/hyperlink" Target="https://podminky.urs.cz/item/CS_URS_2023_01/789324210" TargetMode="External"/><Relationship Id="rId77" Type="http://schemas.openxmlformats.org/officeDocument/2006/relationships/hyperlink" Target="https://podminky.urs.cz/item/CS_URS_2023_01/998006011" TargetMode="External"/><Relationship Id="rId8" Type="http://schemas.openxmlformats.org/officeDocument/2006/relationships/hyperlink" Target="https://podminky.urs.cz/item/CS_URS_2023_01/155211122" TargetMode="External"/><Relationship Id="rId51" Type="http://schemas.openxmlformats.org/officeDocument/2006/relationships/hyperlink" Target="https://podminky.urs.cz/item/CS_URS_2023_01/213141111" TargetMode="External"/><Relationship Id="rId72" Type="http://schemas.openxmlformats.org/officeDocument/2006/relationships/hyperlink" Target="https://podminky.urs.cz/item/CS_URS_2023_01/162751137" TargetMode="External"/><Relationship Id="rId3" Type="http://schemas.openxmlformats.org/officeDocument/2006/relationships/hyperlink" Target="https://podminky.urs.cz/item/CS_URS_2023_01/112155311" TargetMode="External"/><Relationship Id="rId12" Type="http://schemas.openxmlformats.org/officeDocument/2006/relationships/hyperlink" Target="https://podminky.urs.cz/item/CS_URS_2023_01/162751137" TargetMode="External"/><Relationship Id="rId17" Type="http://schemas.openxmlformats.org/officeDocument/2006/relationships/hyperlink" Target="https://podminky.urs.cz/item/CS_URS_2023_01/091104000" TargetMode="External"/><Relationship Id="rId25" Type="http://schemas.openxmlformats.org/officeDocument/2006/relationships/hyperlink" Target="https://podminky.urs.cz/item/CS_URS_2023_01/122351403" TargetMode="External"/><Relationship Id="rId33" Type="http://schemas.openxmlformats.org/officeDocument/2006/relationships/hyperlink" Target="https://podminky.urs.cz/item/CS_URS_2023_01/112151114" TargetMode="External"/><Relationship Id="rId38" Type="http://schemas.openxmlformats.org/officeDocument/2006/relationships/hyperlink" Target="https://podminky.urs.cz/item/CS_URS_2023_01/155211112" TargetMode="External"/><Relationship Id="rId46" Type="http://schemas.openxmlformats.org/officeDocument/2006/relationships/hyperlink" Target="https://podminky.urs.cz/item/CS_URS_2023_01/789324220" TargetMode="External"/><Relationship Id="rId59" Type="http://schemas.openxmlformats.org/officeDocument/2006/relationships/hyperlink" Target="https://podminky.urs.cz/item/CS_URS_2023_01/122351403" TargetMode="External"/><Relationship Id="rId67" Type="http://schemas.openxmlformats.org/officeDocument/2006/relationships/hyperlink" Target="https://podminky.urs.cz/item/CS_URS_2023_01/155214112" TargetMode="External"/><Relationship Id="rId20" Type="http://schemas.openxmlformats.org/officeDocument/2006/relationships/hyperlink" Target="https://podminky.urs.cz/item/CS_URS_2023_01/155211112" TargetMode="External"/><Relationship Id="rId41" Type="http://schemas.openxmlformats.org/officeDocument/2006/relationships/hyperlink" Target="https://podminky.urs.cz/item/CS_URS_2023_01/155212116" TargetMode="External"/><Relationship Id="rId54" Type="http://schemas.openxmlformats.org/officeDocument/2006/relationships/hyperlink" Target="https://podminky.urs.cz/item/CS_URS_2023_01/091104000" TargetMode="External"/><Relationship Id="rId62" Type="http://schemas.openxmlformats.org/officeDocument/2006/relationships/hyperlink" Target="https://podminky.urs.cz/item/CS_URS_2023_01/155211122" TargetMode="External"/><Relationship Id="rId70" Type="http://schemas.openxmlformats.org/officeDocument/2006/relationships/hyperlink" Target="https://podminky.urs.cz/item/CS_URS_2023_01/789324220" TargetMode="External"/><Relationship Id="rId75" Type="http://schemas.openxmlformats.org/officeDocument/2006/relationships/hyperlink" Target="https://podminky.urs.cz/item/CS_URS_2023_01/213141111" TargetMode="External"/><Relationship Id="rId1" Type="http://schemas.openxmlformats.org/officeDocument/2006/relationships/hyperlink" Target="https://podminky.urs.cz/item/CS_URS_2023_01/977151113" TargetMode="External"/><Relationship Id="rId6" Type="http://schemas.openxmlformats.org/officeDocument/2006/relationships/hyperlink" Target="https://podminky.urs.cz/item/CS_URS_2023_01/122352501" TargetMode="External"/><Relationship Id="rId15" Type="http://schemas.openxmlformats.org/officeDocument/2006/relationships/hyperlink" Target="https://podminky.urs.cz/item/CS_URS_2023_01/213141111" TargetMode="External"/><Relationship Id="rId23" Type="http://schemas.openxmlformats.org/officeDocument/2006/relationships/hyperlink" Target="https://podminky.urs.cz/item/CS_URS_2023_01/155211311" TargetMode="External"/><Relationship Id="rId28" Type="http://schemas.openxmlformats.org/officeDocument/2006/relationships/hyperlink" Target="https://podminky.urs.cz/item/CS_URS_2023_01/171201221" TargetMode="External"/><Relationship Id="rId36" Type="http://schemas.openxmlformats.org/officeDocument/2006/relationships/hyperlink" Target="https://podminky.urs.cz/item/CS_URS_2023_01/122351403" TargetMode="External"/><Relationship Id="rId49" Type="http://schemas.openxmlformats.org/officeDocument/2006/relationships/hyperlink" Target="https://podminky.urs.cz/item/CS_URS_2023_01/162751139" TargetMode="External"/><Relationship Id="rId57" Type="http://schemas.openxmlformats.org/officeDocument/2006/relationships/hyperlink" Target="https://podminky.urs.cz/item/CS_URS_2023_01/112155311" TargetMode="External"/></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7.xml"/></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38.xml"/></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39.xml"/></Relationships>
</file>

<file path=xl/worksheets/_rels/sheet40.xml.rels><?xml version="1.0" encoding="UTF-8" standalone="yes"?>
<Relationships xmlns="http://schemas.openxmlformats.org/package/2006/relationships"><Relationship Id="rId8" Type="http://schemas.openxmlformats.org/officeDocument/2006/relationships/hyperlink" Target="https://podminky.urs.cz/item/CS_URS_2023_01/183405211" TargetMode="External"/><Relationship Id="rId13" Type="http://schemas.openxmlformats.org/officeDocument/2006/relationships/hyperlink" Target="https://podminky.urs.cz/item/CS_URS_2023_01/213141111" TargetMode="External"/><Relationship Id="rId18" Type="http://schemas.openxmlformats.org/officeDocument/2006/relationships/hyperlink" Target="https://podminky.urs.cz/item/CS_URS_2023_01/998711199" TargetMode="External"/><Relationship Id="rId26" Type="http://schemas.openxmlformats.org/officeDocument/2006/relationships/hyperlink" Target="https://podminky.urs.cz/item/CS_URS_2023_01/936942211" TargetMode="External"/><Relationship Id="rId3" Type="http://schemas.openxmlformats.org/officeDocument/2006/relationships/hyperlink" Target="https://podminky.urs.cz/item/CS_URS_2023_01/162751117" TargetMode="External"/><Relationship Id="rId21" Type="http://schemas.openxmlformats.org/officeDocument/2006/relationships/hyperlink" Target="https://podminky.urs.cz/item/CS_URS_2023_01/938111111" TargetMode="External"/><Relationship Id="rId7" Type="http://schemas.openxmlformats.org/officeDocument/2006/relationships/hyperlink" Target="https://podminky.urs.cz/item/CS_URS_2023_01/175151101" TargetMode="External"/><Relationship Id="rId12" Type="http://schemas.openxmlformats.org/officeDocument/2006/relationships/hyperlink" Target="https://podminky.urs.cz/item/CS_URS_2023_01/212752501" TargetMode="External"/><Relationship Id="rId17" Type="http://schemas.openxmlformats.org/officeDocument/2006/relationships/hyperlink" Target="https://podminky.urs.cz/item/CS_URS_2023_01/998711101" TargetMode="External"/><Relationship Id="rId25" Type="http://schemas.openxmlformats.org/officeDocument/2006/relationships/hyperlink" Target="https://podminky.urs.cz/item/CS_URS_2023_01/985421133" TargetMode="External"/><Relationship Id="rId2" Type="http://schemas.openxmlformats.org/officeDocument/2006/relationships/hyperlink" Target="https://podminky.urs.cz/item/CS_URS_2023_01/122152508" TargetMode="External"/><Relationship Id="rId16" Type="http://schemas.openxmlformats.org/officeDocument/2006/relationships/hyperlink" Target="https://podminky.urs.cz/item/CS_URS_2023_01/711491177" TargetMode="External"/><Relationship Id="rId20" Type="http://schemas.openxmlformats.org/officeDocument/2006/relationships/hyperlink" Target="https://podminky.urs.cz/item/CS_URS_2023_01/936992121" TargetMode="External"/><Relationship Id="rId29" Type="http://schemas.openxmlformats.org/officeDocument/2006/relationships/hyperlink" Target="https://podminky.urs.cz/item/CS_URS_2023_01/997211519" TargetMode="External"/><Relationship Id="rId1" Type="http://schemas.openxmlformats.org/officeDocument/2006/relationships/hyperlink" Target="https://podminky.urs.cz/item/CS_URS_2023_01/122152502" TargetMode="External"/><Relationship Id="rId6" Type="http://schemas.openxmlformats.org/officeDocument/2006/relationships/hyperlink" Target="https://podminky.urs.cz/item/CS_URS_2023_01/171251201" TargetMode="External"/><Relationship Id="rId11" Type="http://schemas.openxmlformats.org/officeDocument/2006/relationships/hyperlink" Target="https://podminky.urs.cz/item/CS_URS_2023_01/212311111" TargetMode="External"/><Relationship Id="rId24" Type="http://schemas.openxmlformats.org/officeDocument/2006/relationships/hyperlink" Target="https://podminky.urs.cz/item/CS_URS_2023_01/985421123" TargetMode="External"/><Relationship Id="rId5" Type="http://schemas.openxmlformats.org/officeDocument/2006/relationships/hyperlink" Target="https://podminky.urs.cz/item/CS_URS_2023_01/171201221" TargetMode="External"/><Relationship Id="rId15" Type="http://schemas.openxmlformats.org/officeDocument/2006/relationships/hyperlink" Target="https://podminky.urs.cz/item/CS_URS_2023_01/711141559" TargetMode="External"/><Relationship Id="rId23" Type="http://schemas.openxmlformats.org/officeDocument/2006/relationships/hyperlink" Target="https://podminky.urs.cz/item/CS_URS_2023_01/985231111" TargetMode="External"/><Relationship Id="rId28" Type="http://schemas.openxmlformats.org/officeDocument/2006/relationships/hyperlink" Target="https://podminky.urs.cz/item/CS_URS_2023_01/997211511" TargetMode="External"/><Relationship Id="rId10" Type="http://schemas.openxmlformats.org/officeDocument/2006/relationships/hyperlink" Target="https://podminky.urs.cz/item/CS_URS_2023_01/185804311" TargetMode="External"/><Relationship Id="rId19" Type="http://schemas.openxmlformats.org/officeDocument/2006/relationships/hyperlink" Target="https://podminky.urs.cz/item/CS_URS_2023_02/711191001" TargetMode="External"/><Relationship Id="rId31" Type="http://schemas.openxmlformats.org/officeDocument/2006/relationships/drawing" Target="../drawings/drawing40.xml"/><Relationship Id="rId4" Type="http://schemas.openxmlformats.org/officeDocument/2006/relationships/hyperlink" Target="https://podminky.urs.cz/item/CS_URS_2023_01/162751119" TargetMode="External"/><Relationship Id="rId9" Type="http://schemas.openxmlformats.org/officeDocument/2006/relationships/hyperlink" Target="https://podminky.urs.cz/item/CS_URS_2023_01/185803111" TargetMode="External"/><Relationship Id="rId14" Type="http://schemas.openxmlformats.org/officeDocument/2006/relationships/hyperlink" Target="https://podminky.urs.cz/item/CS_URS_2023_01/457311115" TargetMode="External"/><Relationship Id="rId22" Type="http://schemas.openxmlformats.org/officeDocument/2006/relationships/hyperlink" Target="https://podminky.urs.cz/item/CS_URS_2023_01/985223211" TargetMode="External"/><Relationship Id="rId27" Type="http://schemas.openxmlformats.org/officeDocument/2006/relationships/hyperlink" Target="https://podminky.urs.cz/item/CS_URS_2023_01/997013871" TargetMode="External"/><Relationship Id="rId30" Type="http://schemas.openxmlformats.org/officeDocument/2006/relationships/hyperlink" Target="https://podminky.urs.cz/item/CS_URS_2023_01/998212111" TargetMode="External"/></Relationships>
</file>

<file path=xl/worksheets/_rels/sheet41.xml.rels><?xml version="1.0" encoding="UTF-8" standalone="yes"?>
<Relationships xmlns="http://schemas.openxmlformats.org/package/2006/relationships"><Relationship Id="rId13" Type="http://schemas.openxmlformats.org/officeDocument/2006/relationships/hyperlink" Target="https://podminky.urs.cz/item/CS_URS_2023_01/273311127" TargetMode="External"/><Relationship Id="rId18" Type="http://schemas.openxmlformats.org/officeDocument/2006/relationships/hyperlink" Target="https://podminky.urs.cz/item/CS_URS_2023_01/274311191" TargetMode="External"/><Relationship Id="rId26" Type="http://schemas.openxmlformats.org/officeDocument/2006/relationships/hyperlink" Target="https://podminky.urs.cz/item/CS_URS_2023_01/334351112" TargetMode="External"/><Relationship Id="rId39" Type="http://schemas.openxmlformats.org/officeDocument/2006/relationships/hyperlink" Target="https://podminky.urs.cz/item/CS_URS_2023_01/711111002" TargetMode="External"/><Relationship Id="rId21" Type="http://schemas.openxmlformats.org/officeDocument/2006/relationships/hyperlink" Target="https://podminky.urs.cz/item/CS_URS_2023_01/317353121" TargetMode="External"/><Relationship Id="rId34" Type="http://schemas.openxmlformats.org/officeDocument/2006/relationships/hyperlink" Target="https://podminky.urs.cz/item/CS_URS_2023_01/451315114" TargetMode="External"/><Relationship Id="rId42" Type="http://schemas.openxmlformats.org/officeDocument/2006/relationships/hyperlink" Target="https://podminky.urs.cz/item/CS_URS_2023_01/998711199" TargetMode="External"/><Relationship Id="rId47" Type="http://schemas.openxmlformats.org/officeDocument/2006/relationships/hyperlink" Target="https://podminky.urs.cz/item/CS_URS_2023_01/962051111" TargetMode="External"/><Relationship Id="rId50" Type="http://schemas.openxmlformats.org/officeDocument/2006/relationships/hyperlink" Target="https://podminky.urs.cz/item/CS_URS_2023_01/962021112" TargetMode="External"/><Relationship Id="rId55" Type="http://schemas.openxmlformats.org/officeDocument/2006/relationships/hyperlink" Target="https://podminky.urs.cz/item/CS_URS_2023_01/998212111" TargetMode="External"/><Relationship Id="rId7" Type="http://schemas.openxmlformats.org/officeDocument/2006/relationships/hyperlink" Target="https://podminky.urs.cz/item/CS_URS_2023_01/162751117" TargetMode="External"/><Relationship Id="rId12" Type="http://schemas.openxmlformats.org/officeDocument/2006/relationships/hyperlink" Target="https://podminky.urs.cz/item/CS_URS_2023_01/225411112" TargetMode="External"/><Relationship Id="rId17" Type="http://schemas.openxmlformats.org/officeDocument/2006/relationships/hyperlink" Target="https://podminky.urs.cz/item/CS_URS_2023_01/274311126" TargetMode="External"/><Relationship Id="rId25" Type="http://schemas.openxmlformats.org/officeDocument/2006/relationships/hyperlink" Target="https://podminky.urs.cz/item/CS_URS_2023_01/334323291" TargetMode="External"/><Relationship Id="rId33" Type="http://schemas.openxmlformats.org/officeDocument/2006/relationships/hyperlink" Target="https://podminky.urs.cz/item/CS_URS_2023_01/389121111" TargetMode="External"/><Relationship Id="rId38" Type="http://schemas.openxmlformats.org/officeDocument/2006/relationships/hyperlink" Target="https://podminky.urs.cz/item/CS_URS_2023_01/711112001" TargetMode="External"/><Relationship Id="rId46" Type="http://schemas.openxmlformats.org/officeDocument/2006/relationships/hyperlink" Target="https://podminky.urs.cz/item/CS_URS_2023_01/953171031" TargetMode="External"/><Relationship Id="rId2" Type="http://schemas.openxmlformats.org/officeDocument/2006/relationships/hyperlink" Target="https://podminky.urs.cz/item/CS_URS_2023_01/151711111" TargetMode="External"/><Relationship Id="rId16" Type="http://schemas.openxmlformats.org/officeDocument/2006/relationships/hyperlink" Target="https://podminky.urs.cz/item/CS_URS_2023_01/273361412" TargetMode="External"/><Relationship Id="rId20" Type="http://schemas.openxmlformats.org/officeDocument/2006/relationships/hyperlink" Target="https://podminky.urs.cz/item/CS_URS_2023_01/317321191" TargetMode="External"/><Relationship Id="rId29" Type="http://schemas.openxmlformats.org/officeDocument/2006/relationships/hyperlink" Target="https://podminky.urs.cz/item/CS_URS_2023_01/380326132" TargetMode="External"/><Relationship Id="rId41" Type="http://schemas.openxmlformats.org/officeDocument/2006/relationships/hyperlink" Target="https://podminky.urs.cz/item/CS_URS_2023_01/998711101" TargetMode="External"/><Relationship Id="rId54" Type="http://schemas.openxmlformats.org/officeDocument/2006/relationships/hyperlink" Target="https://podminky.urs.cz/item/CS_URS_2023_01/997211519" TargetMode="External"/><Relationship Id="rId1" Type="http://schemas.openxmlformats.org/officeDocument/2006/relationships/hyperlink" Target="https://podminky.urs.cz/item/CS_URS_2023_01/131151201" TargetMode="External"/><Relationship Id="rId6" Type="http://schemas.openxmlformats.org/officeDocument/2006/relationships/hyperlink" Target="https://podminky.urs.cz/item/CS_URS_2023_01/151721111" TargetMode="External"/><Relationship Id="rId11" Type="http://schemas.openxmlformats.org/officeDocument/2006/relationships/hyperlink" Target="https://podminky.urs.cz/item/CS_URS_2023_01/175151101" TargetMode="External"/><Relationship Id="rId24" Type="http://schemas.openxmlformats.org/officeDocument/2006/relationships/hyperlink" Target="https://podminky.urs.cz/item/CS_URS_2023_01/334323218" TargetMode="External"/><Relationship Id="rId32" Type="http://schemas.openxmlformats.org/officeDocument/2006/relationships/hyperlink" Target="https://podminky.urs.cz/item/CS_URS_2023_01/380361006" TargetMode="External"/><Relationship Id="rId37" Type="http://schemas.openxmlformats.org/officeDocument/2006/relationships/hyperlink" Target="https://podminky.urs.cz/item/CS_URS_2023_01/711111001" TargetMode="External"/><Relationship Id="rId40" Type="http://schemas.openxmlformats.org/officeDocument/2006/relationships/hyperlink" Target="https://podminky.urs.cz/item/CS_URS_2023_01/711112002" TargetMode="External"/><Relationship Id="rId45" Type="http://schemas.openxmlformats.org/officeDocument/2006/relationships/hyperlink" Target="https://podminky.urs.cz/item/CS_URS_2023_01/998767199" TargetMode="External"/><Relationship Id="rId53" Type="http://schemas.openxmlformats.org/officeDocument/2006/relationships/hyperlink" Target="https://podminky.urs.cz/item/CS_URS_2023_01/997211511" TargetMode="External"/><Relationship Id="rId5" Type="http://schemas.openxmlformats.org/officeDocument/2006/relationships/hyperlink" Target="https://podminky.urs.cz/item/CS_URS_2023_01/151712121" TargetMode="External"/><Relationship Id="rId15" Type="http://schemas.openxmlformats.org/officeDocument/2006/relationships/hyperlink" Target="https://podminky.urs.cz/item/CS_URS_2023_01/273354211" TargetMode="External"/><Relationship Id="rId23" Type="http://schemas.openxmlformats.org/officeDocument/2006/relationships/hyperlink" Target="https://podminky.urs.cz/item/CS_URS_2023_01/317361116" TargetMode="External"/><Relationship Id="rId28" Type="http://schemas.openxmlformats.org/officeDocument/2006/relationships/hyperlink" Target="https://podminky.urs.cz/item/CS_URS_2023_01/334361226" TargetMode="External"/><Relationship Id="rId36" Type="http://schemas.openxmlformats.org/officeDocument/2006/relationships/hyperlink" Target="https://podminky.urs.cz/item/CS_URS_2023_01/465513327" TargetMode="External"/><Relationship Id="rId49" Type="http://schemas.openxmlformats.org/officeDocument/2006/relationships/hyperlink" Target="https://podminky.urs.cz/item/CS_URS_2023_01/936942211" TargetMode="External"/><Relationship Id="rId10" Type="http://schemas.openxmlformats.org/officeDocument/2006/relationships/hyperlink" Target="https://podminky.urs.cz/item/CS_URS_2023_01/171251201" TargetMode="External"/><Relationship Id="rId19" Type="http://schemas.openxmlformats.org/officeDocument/2006/relationships/hyperlink" Target="https://podminky.urs.cz/item/CS_URS_2023_01/317321118" TargetMode="External"/><Relationship Id="rId31" Type="http://schemas.openxmlformats.org/officeDocument/2006/relationships/hyperlink" Target="https://podminky.urs.cz/item/CS_URS_2023_01/380356232" TargetMode="External"/><Relationship Id="rId44" Type="http://schemas.openxmlformats.org/officeDocument/2006/relationships/hyperlink" Target="https://podminky.urs.cz/item/CS_URS_2023_01/998767101" TargetMode="External"/><Relationship Id="rId52" Type="http://schemas.openxmlformats.org/officeDocument/2006/relationships/hyperlink" Target="https://podminky.urs.cz/item/CS_URS_2023_01/997013871" TargetMode="External"/><Relationship Id="rId4" Type="http://schemas.openxmlformats.org/officeDocument/2006/relationships/hyperlink" Target="https://podminky.urs.cz/item/CS_URS_2023_01/151712111" TargetMode="External"/><Relationship Id="rId9" Type="http://schemas.openxmlformats.org/officeDocument/2006/relationships/hyperlink" Target="https://podminky.urs.cz/item/CS_URS_2023_01/171201221" TargetMode="External"/><Relationship Id="rId14" Type="http://schemas.openxmlformats.org/officeDocument/2006/relationships/hyperlink" Target="https://podminky.urs.cz/item/CS_URS_2023_01/273354111" TargetMode="External"/><Relationship Id="rId22" Type="http://schemas.openxmlformats.org/officeDocument/2006/relationships/hyperlink" Target="https://podminky.urs.cz/item/CS_URS_2023_01/317353221" TargetMode="External"/><Relationship Id="rId27" Type="http://schemas.openxmlformats.org/officeDocument/2006/relationships/hyperlink" Target="https://podminky.urs.cz/item/CS_URS_2023_01/334351211" TargetMode="External"/><Relationship Id="rId30" Type="http://schemas.openxmlformats.org/officeDocument/2006/relationships/hyperlink" Target="https://podminky.urs.cz/item/CS_URS_2023_01/380356231" TargetMode="External"/><Relationship Id="rId35" Type="http://schemas.openxmlformats.org/officeDocument/2006/relationships/hyperlink" Target="https://podminky.urs.cz/item/CS_URS_2023_01/451315116" TargetMode="External"/><Relationship Id="rId43" Type="http://schemas.openxmlformats.org/officeDocument/2006/relationships/hyperlink" Target="https://podminky.urs.cz/item/CS_URS_2023_01/767591012" TargetMode="External"/><Relationship Id="rId48" Type="http://schemas.openxmlformats.org/officeDocument/2006/relationships/hyperlink" Target="https://podminky.urs.cz/item/CS_URS_2023_01/966075141" TargetMode="External"/><Relationship Id="rId56" Type="http://schemas.openxmlformats.org/officeDocument/2006/relationships/drawing" Target="../drawings/drawing41.xml"/><Relationship Id="rId8" Type="http://schemas.openxmlformats.org/officeDocument/2006/relationships/hyperlink" Target="https://podminky.urs.cz/item/CS_URS_2023_01/162751119" TargetMode="External"/><Relationship Id="rId51" Type="http://schemas.openxmlformats.org/officeDocument/2006/relationships/hyperlink" Target="https://podminky.urs.cz/item/CS_URS_2023_01/997013862" TargetMode="External"/><Relationship Id="rId3" Type="http://schemas.openxmlformats.org/officeDocument/2006/relationships/hyperlink" Target="https://podminky.urs.cz/item/CS_URS_2023_01/151711131" TargetMode="External"/></Relationships>
</file>

<file path=xl/worksheets/_rels/sheet42.xml.rels><?xml version="1.0" encoding="UTF-8" standalone="yes"?>
<Relationships xmlns="http://schemas.openxmlformats.org/package/2006/relationships"><Relationship Id="rId8" Type="http://schemas.openxmlformats.org/officeDocument/2006/relationships/hyperlink" Target="https://podminky.urs.cz/item/CS_URS_2023_01/183405211" TargetMode="External"/><Relationship Id="rId13" Type="http://schemas.openxmlformats.org/officeDocument/2006/relationships/hyperlink" Target="https://podminky.urs.cz/item/CS_URS_2023_01/213141111" TargetMode="External"/><Relationship Id="rId18" Type="http://schemas.openxmlformats.org/officeDocument/2006/relationships/hyperlink" Target="https://podminky.urs.cz/item/CS_URS_2023_01/275321191" TargetMode="External"/><Relationship Id="rId26" Type="http://schemas.openxmlformats.org/officeDocument/2006/relationships/hyperlink" Target="https://podminky.urs.cz/item/CS_URS_2023_02/711191001" TargetMode="External"/><Relationship Id="rId39" Type="http://schemas.openxmlformats.org/officeDocument/2006/relationships/drawing" Target="../drawings/drawing42.xml"/><Relationship Id="rId3" Type="http://schemas.openxmlformats.org/officeDocument/2006/relationships/hyperlink" Target="https://podminky.urs.cz/item/CS_URS_2023_01/162751117" TargetMode="External"/><Relationship Id="rId21" Type="http://schemas.openxmlformats.org/officeDocument/2006/relationships/hyperlink" Target="https://podminky.urs.cz/item/CS_URS_2023_01/465513156" TargetMode="External"/><Relationship Id="rId34" Type="http://schemas.openxmlformats.org/officeDocument/2006/relationships/hyperlink" Target="https://podminky.urs.cz/item/CS_URS_2023_01/936942211" TargetMode="External"/><Relationship Id="rId7" Type="http://schemas.openxmlformats.org/officeDocument/2006/relationships/hyperlink" Target="https://podminky.urs.cz/item/CS_URS_2023_01/175151101" TargetMode="External"/><Relationship Id="rId12" Type="http://schemas.openxmlformats.org/officeDocument/2006/relationships/hyperlink" Target="https://podminky.urs.cz/item/CS_URS_2023_01/212752501" TargetMode="External"/><Relationship Id="rId17" Type="http://schemas.openxmlformats.org/officeDocument/2006/relationships/hyperlink" Target="https://podminky.urs.cz/item/CS_URS_2023_01/275321116" TargetMode="External"/><Relationship Id="rId25" Type="http://schemas.openxmlformats.org/officeDocument/2006/relationships/hyperlink" Target="https://podminky.urs.cz/item/CS_URS_2023_01/998711199" TargetMode="External"/><Relationship Id="rId33" Type="http://schemas.openxmlformats.org/officeDocument/2006/relationships/hyperlink" Target="https://podminky.urs.cz/item/CS_URS_2023_01/985421133" TargetMode="External"/><Relationship Id="rId38" Type="http://schemas.openxmlformats.org/officeDocument/2006/relationships/hyperlink" Target="https://podminky.urs.cz/item/CS_URS_2023_01/998212111" TargetMode="External"/><Relationship Id="rId2" Type="http://schemas.openxmlformats.org/officeDocument/2006/relationships/hyperlink" Target="https://podminky.urs.cz/item/CS_URS_2023_01/122152508" TargetMode="External"/><Relationship Id="rId16" Type="http://schemas.openxmlformats.org/officeDocument/2006/relationships/hyperlink" Target="https://podminky.urs.cz/item/CS_URS_2023_01/274361116" TargetMode="External"/><Relationship Id="rId20" Type="http://schemas.openxmlformats.org/officeDocument/2006/relationships/hyperlink" Target="https://podminky.urs.cz/item/CS_URS_2023_01/457311115" TargetMode="External"/><Relationship Id="rId29" Type="http://schemas.openxmlformats.org/officeDocument/2006/relationships/hyperlink" Target="https://podminky.urs.cz/item/CS_URS_2023_01/985223211" TargetMode="External"/><Relationship Id="rId1" Type="http://schemas.openxmlformats.org/officeDocument/2006/relationships/hyperlink" Target="https://podminky.urs.cz/item/CS_URS_2023_01/122152502" TargetMode="External"/><Relationship Id="rId6" Type="http://schemas.openxmlformats.org/officeDocument/2006/relationships/hyperlink" Target="https://podminky.urs.cz/item/CS_URS_2023_01/171251201" TargetMode="External"/><Relationship Id="rId11" Type="http://schemas.openxmlformats.org/officeDocument/2006/relationships/hyperlink" Target="https://podminky.urs.cz/item/CS_URS_2023_01/212311111" TargetMode="External"/><Relationship Id="rId24" Type="http://schemas.openxmlformats.org/officeDocument/2006/relationships/hyperlink" Target="https://podminky.urs.cz/item/CS_URS_2023_01/998711101" TargetMode="External"/><Relationship Id="rId32" Type="http://schemas.openxmlformats.org/officeDocument/2006/relationships/hyperlink" Target="https://podminky.urs.cz/item/CS_URS_2023_01/985421123" TargetMode="External"/><Relationship Id="rId37" Type="http://schemas.openxmlformats.org/officeDocument/2006/relationships/hyperlink" Target="https://podminky.urs.cz/item/CS_URS_2023_01/997211519" TargetMode="External"/><Relationship Id="rId5" Type="http://schemas.openxmlformats.org/officeDocument/2006/relationships/hyperlink" Target="https://podminky.urs.cz/item/CS_URS_2023_01/171201221" TargetMode="External"/><Relationship Id="rId15" Type="http://schemas.openxmlformats.org/officeDocument/2006/relationships/hyperlink" Target="https://podminky.urs.cz/item/CS_URS_2023_01/274354211" TargetMode="External"/><Relationship Id="rId23" Type="http://schemas.openxmlformats.org/officeDocument/2006/relationships/hyperlink" Target="https://podminky.urs.cz/item/CS_URS_2023_01/711132111" TargetMode="External"/><Relationship Id="rId28" Type="http://schemas.openxmlformats.org/officeDocument/2006/relationships/hyperlink" Target="https://podminky.urs.cz/item/CS_URS_2023_01/938111111" TargetMode="External"/><Relationship Id="rId36" Type="http://schemas.openxmlformats.org/officeDocument/2006/relationships/hyperlink" Target="https://podminky.urs.cz/item/CS_URS_2023_01/997211511" TargetMode="External"/><Relationship Id="rId10" Type="http://schemas.openxmlformats.org/officeDocument/2006/relationships/hyperlink" Target="https://podminky.urs.cz/item/CS_URS_2023_01/185804311" TargetMode="External"/><Relationship Id="rId19" Type="http://schemas.openxmlformats.org/officeDocument/2006/relationships/hyperlink" Target="https://podminky.urs.cz/item/CS_URS_2023_01/334213211" TargetMode="External"/><Relationship Id="rId31" Type="http://schemas.openxmlformats.org/officeDocument/2006/relationships/hyperlink" Target="https://podminky.urs.cz/item/CS_URS_2023_01/985331217" TargetMode="External"/><Relationship Id="rId4" Type="http://schemas.openxmlformats.org/officeDocument/2006/relationships/hyperlink" Target="https://podminky.urs.cz/item/CS_URS_2023_01/162751119" TargetMode="External"/><Relationship Id="rId9" Type="http://schemas.openxmlformats.org/officeDocument/2006/relationships/hyperlink" Target="https://podminky.urs.cz/item/CS_URS_2023_01/185803111" TargetMode="External"/><Relationship Id="rId14" Type="http://schemas.openxmlformats.org/officeDocument/2006/relationships/hyperlink" Target="https://podminky.urs.cz/item/CS_URS_2023_01/274354111" TargetMode="External"/><Relationship Id="rId22" Type="http://schemas.openxmlformats.org/officeDocument/2006/relationships/hyperlink" Target="https://podminky.urs.cz/item/CS_URS_2023_01/711141559" TargetMode="External"/><Relationship Id="rId27" Type="http://schemas.openxmlformats.org/officeDocument/2006/relationships/hyperlink" Target="https://podminky.urs.cz/item/CS_URS_2023_01/936992121" TargetMode="External"/><Relationship Id="rId30" Type="http://schemas.openxmlformats.org/officeDocument/2006/relationships/hyperlink" Target="https://podminky.urs.cz/item/CS_URS_2023_01/985231111" TargetMode="External"/><Relationship Id="rId35" Type="http://schemas.openxmlformats.org/officeDocument/2006/relationships/hyperlink" Target="https://podminky.urs.cz/item/CS_URS_2023_01/997013871" TargetMode="External"/></Relationships>
</file>

<file path=xl/worksheets/_rels/sheet43.xml.rels><?xml version="1.0" encoding="UTF-8" standalone="yes"?>
<Relationships xmlns="http://schemas.openxmlformats.org/package/2006/relationships"><Relationship Id="rId8" Type="http://schemas.openxmlformats.org/officeDocument/2006/relationships/hyperlink" Target="https://podminky.urs.cz/item/CS_URS_2023_01/183405211" TargetMode="External"/><Relationship Id="rId13" Type="http://schemas.openxmlformats.org/officeDocument/2006/relationships/hyperlink" Target="https://podminky.urs.cz/item/CS_URS_2023_01/213141111" TargetMode="External"/><Relationship Id="rId18" Type="http://schemas.openxmlformats.org/officeDocument/2006/relationships/hyperlink" Target="https://podminky.urs.cz/item/CS_URS_2023_01/334213221" TargetMode="External"/><Relationship Id="rId26" Type="http://schemas.openxmlformats.org/officeDocument/2006/relationships/hyperlink" Target="https://podminky.urs.cz/item/CS_URS_2023_01/998711199" TargetMode="External"/><Relationship Id="rId39" Type="http://schemas.openxmlformats.org/officeDocument/2006/relationships/hyperlink" Target="https://podminky.urs.cz/item/CS_URS_2023_01/997211519" TargetMode="External"/><Relationship Id="rId3" Type="http://schemas.openxmlformats.org/officeDocument/2006/relationships/hyperlink" Target="https://podminky.urs.cz/item/CS_URS_2023_01/162751117" TargetMode="External"/><Relationship Id="rId21" Type="http://schemas.openxmlformats.org/officeDocument/2006/relationships/hyperlink" Target="https://podminky.urs.cz/item/CS_URS_2023_01/457311115" TargetMode="External"/><Relationship Id="rId34" Type="http://schemas.openxmlformats.org/officeDocument/2006/relationships/hyperlink" Target="https://podminky.urs.cz/item/CS_URS_2023_01/985421123" TargetMode="External"/><Relationship Id="rId7" Type="http://schemas.openxmlformats.org/officeDocument/2006/relationships/hyperlink" Target="https://podminky.urs.cz/item/CS_URS_2023_01/175151101" TargetMode="External"/><Relationship Id="rId12" Type="http://schemas.openxmlformats.org/officeDocument/2006/relationships/hyperlink" Target="https://podminky.urs.cz/item/CS_URS_2023_01/212752501" TargetMode="External"/><Relationship Id="rId17" Type="http://schemas.openxmlformats.org/officeDocument/2006/relationships/hyperlink" Target="https://podminky.urs.cz/item/CS_URS_2023_01/327361006" TargetMode="External"/><Relationship Id="rId25" Type="http://schemas.openxmlformats.org/officeDocument/2006/relationships/hyperlink" Target="https://podminky.urs.cz/item/CS_URS_2023_01/998711101" TargetMode="External"/><Relationship Id="rId33" Type="http://schemas.openxmlformats.org/officeDocument/2006/relationships/hyperlink" Target="https://podminky.urs.cz/item/CS_URS_2023_01/985331217" TargetMode="External"/><Relationship Id="rId38" Type="http://schemas.openxmlformats.org/officeDocument/2006/relationships/hyperlink" Target="https://podminky.urs.cz/item/CS_URS_2023_01/997211511" TargetMode="External"/><Relationship Id="rId2" Type="http://schemas.openxmlformats.org/officeDocument/2006/relationships/hyperlink" Target="https://podminky.urs.cz/item/CS_URS_2023_01/122152508" TargetMode="External"/><Relationship Id="rId16" Type="http://schemas.openxmlformats.org/officeDocument/2006/relationships/hyperlink" Target="https://podminky.urs.cz/item/CS_URS_2023_01/327351221" TargetMode="External"/><Relationship Id="rId20" Type="http://schemas.openxmlformats.org/officeDocument/2006/relationships/hyperlink" Target="https://podminky.urs.cz/item/CS_URS_2023_01/451315125" TargetMode="External"/><Relationship Id="rId29" Type="http://schemas.openxmlformats.org/officeDocument/2006/relationships/hyperlink" Target="https://podminky.urs.cz/item/CS_URS_2023_01/936992121" TargetMode="External"/><Relationship Id="rId41" Type="http://schemas.openxmlformats.org/officeDocument/2006/relationships/drawing" Target="../drawings/drawing43.xml"/><Relationship Id="rId1" Type="http://schemas.openxmlformats.org/officeDocument/2006/relationships/hyperlink" Target="https://podminky.urs.cz/item/CS_URS_2023_01/122152501" TargetMode="External"/><Relationship Id="rId6" Type="http://schemas.openxmlformats.org/officeDocument/2006/relationships/hyperlink" Target="https://podminky.urs.cz/item/CS_URS_2023_01/171251201" TargetMode="External"/><Relationship Id="rId11" Type="http://schemas.openxmlformats.org/officeDocument/2006/relationships/hyperlink" Target="https://podminky.urs.cz/item/CS_URS_2023_01/212311111" TargetMode="External"/><Relationship Id="rId24" Type="http://schemas.openxmlformats.org/officeDocument/2006/relationships/hyperlink" Target="https://podminky.urs.cz/item/CS_URS_2023_01/711491177" TargetMode="External"/><Relationship Id="rId32" Type="http://schemas.openxmlformats.org/officeDocument/2006/relationships/hyperlink" Target="https://podminky.urs.cz/item/CS_URS_2023_01/985231111" TargetMode="External"/><Relationship Id="rId37" Type="http://schemas.openxmlformats.org/officeDocument/2006/relationships/hyperlink" Target="https://podminky.urs.cz/item/CS_URS_2023_01/997013871" TargetMode="External"/><Relationship Id="rId40" Type="http://schemas.openxmlformats.org/officeDocument/2006/relationships/hyperlink" Target="https://podminky.urs.cz/item/CS_URS_2023_01/998212111" TargetMode="External"/><Relationship Id="rId5" Type="http://schemas.openxmlformats.org/officeDocument/2006/relationships/hyperlink" Target="https://podminky.urs.cz/item/CS_URS_2023_01/171201221" TargetMode="External"/><Relationship Id="rId15" Type="http://schemas.openxmlformats.org/officeDocument/2006/relationships/hyperlink" Target="https://podminky.urs.cz/item/CS_URS_2023_01/327351211" TargetMode="External"/><Relationship Id="rId23" Type="http://schemas.openxmlformats.org/officeDocument/2006/relationships/hyperlink" Target="https://podminky.urs.cz/item/CS_URS_2023_01/711132111" TargetMode="External"/><Relationship Id="rId28" Type="http://schemas.openxmlformats.org/officeDocument/2006/relationships/hyperlink" Target="https://podminky.urs.cz/item/CS_URS_2023_01/936172123" TargetMode="External"/><Relationship Id="rId36" Type="http://schemas.openxmlformats.org/officeDocument/2006/relationships/hyperlink" Target="https://podminky.urs.cz/item/CS_URS_2023_01/936942211" TargetMode="External"/><Relationship Id="rId10" Type="http://schemas.openxmlformats.org/officeDocument/2006/relationships/hyperlink" Target="https://podminky.urs.cz/item/CS_URS_2023_01/185804311" TargetMode="External"/><Relationship Id="rId19" Type="http://schemas.openxmlformats.org/officeDocument/2006/relationships/hyperlink" Target="https://podminky.urs.cz/item/CS_URS_2023_01/334214122" TargetMode="External"/><Relationship Id="rId31" Type="http://schemas.openxmlformats.org/officeDocument/2006/relationships/hyperlink" Target="https://podminky.urs.cz/item/CS_URS_2023_01/985223211" TargetMode="External"/><Relationship Id="rId4" Type="http://schemas.openxmlformats.org/officeDocument/2006/relationships/hyperlink" Target="https://podminky.urs.cz/item/CS_URS_2023_01/162751119" TargetMode="External"/><Relationship Id="rId9" Type="http://schemas.openxmlformats.org/officeDocument/2006/relationships/hyperlink" Target="https://podminky.urs.cz/item/CS_URS_2023_01/185803111" TargetMode="External"/><Relationship Id="rId14" Type="http://schemas.openxmlformats.org/officeDocument/2006/relationships/hyperlink" Target="https://podminky.urs.cz/item/CS_URS_2023_01/327323128" TargetMode="External"/><Relationship Id="rId22" Type="http://schemas.openxmlformats.org/officeDocument/2006/relationships/hyperlink" Target="https://podminky.urs.cz/item/CS_URS_2023_01/711141559" TargetMode="External"/><Relationship Id="rId27" Type="http://schemas.openxmlformats.org/officeDocument/2006/relationships/hyperlink" Target="https://podminky.urs.cz/item/CS_URS_2023_02/711191001" TargetMode="External"/><Relationship Id="rId30" Type="http://schemas.openxmlformats.org/officeDocument/2006/relationships/hyperlink" Target="https://podminky.urs.cz/item/CS_URS_2023_01/938111111" TargetMode="External"/><Relationship Id="rId35" Type="http://schemas.openxmlformats.org/officeDocument/2006/relationships/hyperlink" Target="https://podminky.urs.cz/item/CS_URS_2023_01/985421133" TargetMode="External"/></Relationships>
</file>

<file path=xl/worksheets/_rels/sheet44.xml.rels><?xml version="1.0" encoding="UTF-8" standalone="yes"?>
<Relationships xmlns="http://schemas.openxmlformats.org/package/2006/relationships"><Relationship Id="rId8" Type="http://schemas.openxmlformats.org/officeDocument/2006/relationships/hyperlink" Target="https://podminky.urs.cz/item/CS_URS_2023_01/183405211" TargetMode="External"/><Relationship Id="rId13" Type="http://schemas.openxmlformats.org/officeDocument/2006/relationships/hyperlink" Target="https://podminky.urs.cz/item/CS_URS_2023_01/213141111" TargetMode="External"/><Relationship Id="rId18" Type="http://schemas.openxmlformats.org/officeDocument/2006/relationships/hyperlink" Target="https://podminky.urs.cz/item/CS_URS_2023_01/275321191" TargetMode="External"/><Relationship Id="rId26" Type="http://schemas.openxmlformats.org/officeDocument/2006/relationships/hyperlink" Target="https://podminky.urs.cz/item/CS_URS_2023_02/711191001" TargetMode="External"/><Relationship Id="rId39" Type="http://schemas.openxmlformats.org/officeDocument/2006/relationships/drawing" Target="../drawings/drawing44.xml"/><Relationship Id="rId3" Type="http://schemas.openxmlformats.org/officeDocument/2006/relationships/hyperlink" Target="https://podminky.urs.cz/item/CS_URS_2023_01/162751117" TargetMode="External"/><Relationship Id="rId21" Type="http://schemas.openxmlformats.org/officeDocument/2006/relationships/hyperlink" Target="https://podminky.urs.cz/item/CS_URS_2023_01/465513156" TargetMode="External"/><Relationship Id="rId34" Type="http://schemas.openxmlformats.org/officeDocument/2006/relationships/hyperlink" Target="https://podminky.urs.cz/item/CS_URS_2023_01/936942211" TargetMode="External"/><Relationship Id="rId7" Type="http://schemas.openxmlformats.org/officeDocument/2006/relationships/hyperlink" Target="https://podminky.urs.cz/item/CS_URS_2023_01/175151101" TargetMode="External"/><Relationship Id="rId12" Type="http://schemas.openxmlformats.org/officeDocument/2006/relationships/hyperlink" Target="https://podminky.urs.cz/item/CS_URS_2023_01/212752501" TargetMode="External"/><Relationship Id="rId17" Type="http://schemas.openxmlformats.org/officeDocument/2006/relationships/hyperlink" Target="https://podminky.urs.cz/item/CS_URS_2023_01/275321116" TargetMode="External"/><Relationship Id="rId25" Type="http://schemas.openxmlformats.org/officeDocument/2006/relationships/hyperlink" Target="https://podminky.urs.cz/item/CS_URS_2023_01/998711199" TargetMode="External"/><Relationship Id="rId33" Type="http://schemas.openxmlformats.org/officeDocument/2006/relationships/hyperlink" Target="https://podminky.urs.cz/item/CS_URS_2023_01/985421133" TargetMode="External"/><Relationship Id="rId38" Type="http://schemas.openxmlformats.org/officeDocument/2006/relationships/hyperlink" Target="https://podminky.urs.cz/item/CS_URS_2023_01/998212111" TargetMode="External"/><Relationship Id="rId2" Type="http://schemas.openxmlformats.org/officeDocument/2006/relationships/hyperlink" Target="https://podminky.urs.cz/item/CS_URS_2023_01/122152508" TargetMode="External"/><Relationship Id="rId16" Type="http://schemas.openxmlformats.org/officeDocument/2006/relationships/hyperlink" Target="https://podminky.urs.cz/item/CS_URS_2023_01/274361116" TargetMode="External"/><Relationship Id="rId20" Type="http://schemas.openxmlformats.org/officeDocument/2006/relationships/hyperlink" Target="https://podminky.urs.cz/item/CS_URS_2023_01/457311115" TargetMode="External"/><Relationship Id="rId29" Type="http://schemas.openxmlformats.org/officeDocument/2006/relationships/hyperlink" Target="https://podminky.urs.cz/item/CS_URS_2023_01/985223211" TargetMode="External"/><Relationship Id="rId1" Type="http://schemas.openxmlformats.org/officeDocument/2006/relationships/hyperlink" Target="https://podminky.urs.cz/item/CS_URS_2023_01/122152502" TargetMode="External"/><Relationship Id="rId6" Type="http://schemas.openxmlformats.org/officeDocument/2006/relationships/hyperlink" Target="https://podminky.urs.cz/item/CS_URS_2023_01/171251201" TargetMode="External"/><Relationship Id="rId11" Type="http://schemas.openxmlformats.org/officeDocument/2006/relationships/hyperlink" Target="https://podminky.urs.cz/item/CS_URS_2023_01/212311111" TargetMode="External"/><Relationship Id="rId24" Type="http://schemas.openxmlformats.org/officeDocument/2006/relationships/hyperlink" Target="https://podminky.urs.cz/item/CS_URS_2023_01/998711101" TargetMode="External"/><Relationship Id="rId32" Type="http://schemas.openxmlformats.org/officeDocument/2006/relationships/hyperlink" Target="https://podminky.urs.cz/item/CS_URS_2023_01/985421123" TargetMode="External"/><Relationship Id="rId37" Type="http://schemas.openxmlformats.org/officeDocument/2006/relationships/hyperlink" Target="https://podminky.urs.cz/item/CS_URS_2023_01/997211519" TargetMode="External"/><Relationship Id="rId5" Type="http://schemas.openxmlformats.org/officeDocument/2006/relationships/hyperlink" Target="https://podminky.urs.cz/item/CS_URS_2023_01/171201221" TargetMode="External"/><Relationship Id="rId15" Type="http://schemas.openxmlformats.org/officeDocument/2006/relationships/hyperlink" Target="https://podminky.urs.cz/item/CS_URS_2023_01/274354211" TargetMode="External"/><Relationship Id="rId23" Type="http://schemas.openxmlformats.org/officeDocument/2006/relationships/hyperlink" Target="https://podminky.urs.cz/item/CS_URS_2023_01/711132111" TargetMode="External"/><Relationship Id="rId28" Type="http://schemas.openxmlformats.org/officeDocument/2006/relationships/hyperlink" Target="https://podminky.urs.cz/item/CS_URS_2023_01/938111111" TargetMode="External"/><Relationship Id="rId36" Type="http://schemas.openxmlformats.org/officeDocument/2006/relationships/hyperlink" Target="https://podminky.urs.cz/item/CS_URS_2023_01/997211511" TargetMode="External"/><Relationship Id="rId10" Type="http://schemas.openxmlformats.org/officeDocument/2006/relationships/hyperlink" Target="https://podminky.urs.cz/item/CS_URS_2023_01/185804311" TargetMode="External"/><Relationship Id="rId19" Type="http://schemas.openxmlformats.org/officeDocument/2006/relationships/hyperlink" Target="https://podminky.urs.cz/item/CS_URS_2023_01/334213211" TargetMode="External"/><Relationship Id="rId31" Type="http://schemas.openxmlformats.org/officeDocument/2006/relationships/hyperlink" Target="https://podminky.urs.cz/item/CS_URS_2023_01/985331217" TargetMode="External"/><Relationship Id="rId4" Type="http://schemas.openxmlformats.org/officeDocument/2006/relationships/hyperlink" Target="https://podminky.urs.cz/item/CS_URS_2023_01/162751119" TargetMode="External"/><Relationship Id="rId9" Type="http://schemas.openxmlformats.org/officeDocument/2006/relationships/hyperlink" Target="https://podminky.urs.cz/item/CS_URS_2023_01/185803111" TargetMode="External"/><Relationship Id="rId14" Type="http://schemas.openxmlformats.org/officeDocument/2006/relationships/hyperlink" Target="https://podminky.urs.cz/item/CS_URS_2023_01/274354111" TargetMode="External"/><Relationship Id="rId22" Type="http://schemas.openxmlformats.org/officeDocument/2006/relationships/hyperlink" Target="https://podminky.urs.cz/item/CS_URS_2023_01/711141559" TargetMode="External"/><Relationship Id="rId27" Type="http://schemas.openxmlformats.org/officeDocument/2006/relationships/hyperlink" Target="https://podminky.urs.cz/item/CS_URS_2023_01/936992121" TargetMode="External"/><Relationship Id="rId30" Type="http://schemas.openxmlformats.org/officeDocument/2006/relationships/hyperlink" Target="https://podminky.urs.cz/item/CS_URS_2023_01/985231111" TargetMode="External"/><Relationship Id="rId35" Type="http://schemas.openxmlformats.org/officeDocument/2006/relationships/hyperlink" Target="https://podminky.urs.cz/item/CS_URS_2023_01/997013871" TargetMode="External"/></Relationships>
</file>

<file path=xl/worksheets/_rels/sheet45.xml.rels><?xml version="1.0" encoding="UTF-8" standalone="yes"?>
<Relationships xmlns="http://schemas.openxmlformats.org/package/2006/relationships"><Relationship Id="rId8" Type="http://schemas.openxmlformats.org/officeDocument/2006/relationships/hyperlink" Target="https://podminky.urs.cz/item/CS_URS_2023_01/317221111" TargetMode="External"/><Relationship Id="rId13" Type="http://schemas.openxmlformats.org/officeDocument/2006/relationships/hyperlink" Target="https://podminky.urs.cz/item/CS_URS_2023_01/985311112" TargetMode="External"/><Relationship Id="rId18" Type="http://schemas.openxmlformats.org/officeDocument/2006/relationships/hyperlink" Target="https://podminky.urs.cz/item/CS_URS_2023_01/985421133" TargetMode="External"/><Relationship Id="rId26" Type="http://schemas.openxmlformats.org/officeDocument/2006/relationships/drawing" Target="../drawings/drawing45.xml"/><Relationship Id="rId3" Type="http://schemas.openxmlformats.org/officeDocument/2006/relationships/hyperlink" Target="https://podminky.urs.cz/item/CS_URS_2023_01/162751117" TargetMode="External"/><Relationship Id="rId21" Type="http://schemas.openxmlformats.org/officeDocument/2006/relationships/hyperlink" Target="https://podminky.urs.cz/item/CS_URS_2023_01/936942211" TargetMode="External"/><Relationship Id="rId7" Type="http://schemas.openxmlformats.org/officeDocument/2006/relationships/hyperlink" Target="https://podminky.urs.cz/item/CS_URS_2023_01/175151101" TargetMode="External"/><Relationship Id="rId12" Type="http://schemas.openxmlformats.org/officeDocument/2006/relationships/hyperlink" Target="https://podminky.urs.cz/item/CS_URS_2023_01/985231111" TargetMode="External"/><Relationship Id="rId17" Type="http://schemas.openxmlformats.org/officeDocument/2006/relationships/hyperlink" Target="https://podminky.urs.cz/item/CS_URS_2023_01/985421123" TargetMode="External"/><Relationship Id="rId25" Type="http://schemas.openxmlformats.org/officeDocument/2006/relationships/hyperlink" Target="https://podminky.urs.cz/item/CS_URS_2023_01/998212111" TargetMode="External"/><Relationship Id="rId2" Type="http://schemas.openxmlformats.org/officeDocument/2006/relationships/hyperlink" Target="https://podminky.urs.cz/item/CS_URS_2023_01/122152508" TargetMode="External"/><Relationship Id="rId16" Type="http://schemas.openxmlformats.org/officeDocument/2006/relationships/hyperlink" Target="https://podminky.urs.cz/item/CS_URS_2023_01/985331217" TargetMode="External"/><Relationship Id="rId20" Type="http://schemas.openxmlformats.org/officeDocument/2006/relationships/hyperlink" Target="https://podminky.urs.cz/item/CS_URS_2023_01/985422133" TargetMode="External"/><Relationship Id="rId1" Type="http://schemas.openxmlformats.org/officeDocument/2006/relationships/hyperlink" Target="https://podminky.urs.cz/item/CS_URS_2023_01/122152501" TargetMode="External"/><Relationship Id="rId6" Type="http://schemas.openxmlformats.org/officeDocument/2006/relationships/hyperlink" Target="https://podminky.urs.cz/item/CS_URS_2023_01/171251201" TargetMode="External"/><Relationship Id="rId11" Type="http://schemas.openxmlformats.org/officeDocument/2006/relationships/hyperlink" Target="https://podminky.urs.cz/item/CS_URS_2023_01/985223211" TargetMode="External"/><Relationship Id="rId24" Type="http://schemas.openxmlformats.org/officeDocument/2006/relationships/hyperlink" Target="https://podminky.urs.cz/item/CS_URS_2023_01/997211519" TargetMode="External"/><Relationship Id="rId5" Type="http://schemas.openxmlformats.org/officeDocument/2006/relationships/hyperlink" Target="https://podminky.urs.cz/item/CS_URS_2023_01/171201221" TargetMode="External"/><Relationship Id="rId15" Type="http://schemas.openxmlformats.org/officeDocument/2006/relationships/hyperlink" Target="https://podminky.urs.cz/item/CS_URS_2023_01/985323111" TargetMode="External"/><Relationship Id="rId23" Type="http://schemas.openxmlformats.org/officeDocument/2006/relationships/hyperlink" Target="https://podminky.urs.cz/item/CS_URS_2023_01/997211511" TargetMode="External"/><Relationship Id="rId10" Type="http://schemas.openxmlformats.org/officeDocument/2006/relationships/hyperlink" Target="https://podminky.urs.cz/item/CS_URS_2023_01/952904111" TargetMode="External"/><Relationship Id="rId19" Type="http://schemas.openxmlformats.org/officeDocument/2006/relationships/hyperlink" Target="https://podminky.urs.cz/item/CS_URS_2023_01/985422123" TargetMode="External"/><Relationship Id="rId4" Type="http://schemas.openxmlformats.org/officeDocument/2006/relationships/hyperlink" Target="https://podminky.urs.cz/item/CS_URS_2023_01/162751119" TargetMode="External"/><Relationship Id="rId9" Type="http://schemas.openxmlformats.org/officeDocument/2006/relationships/hyperlink" Target="https://podminky.urs.cz/item/CS_URS_2023_01/938111111" TargetMode="External"/><Relationship Id="rId14" Type="http://schemas.openxmlformats.org/officeDocument/2006/relationships/hyperlink" Target="https://podminky.urs.cz/item/CS_URS_2023_01/985312111" TargetMode="External"/><Relationship Id="rId22" Type="http://schemas.openxmlformats.org/officeDocument/2006/relationships/hyperlink" Target="https://podminky.urs.cz/item/CS_URS_2023_01/997013871" TargetMode="External"/></Relationships>
</file>

<file path=xl/worksheets/_rels/sheet46.xml.rels><?xml version="1.0" encoding="UTF-8" standalone="yes"?>
<Relationships xmlns="http://schemas.openxmlformats.org/package/2006/relationships"><Relationship Id="rId8" Type="http://schemas.openxmlformats.org/officeDocument/2006/relationships/hyperlink" Target="https://podminky.urs.cz/item/CS_URS_2023_01/317221111" TargetMode="External"/><Relationship Id="rId13" Type="http://schemas.openxmlformats.org/officeDocument/2006/relationships/hyperlink" Target="https://podminky.urs.cz/item/CS_URS_2023_01/985311120" TargetMode="External"/><Relationship Id="rId18" Type="http://schemas.openxmlformats.org/officeDocument/2006/relationships/hyperlink" Target="https://podminky.urs.cz/item/CS_URS_2023_01/985422123" TargetMode="External"/><Relationship Id="rId26" Type="http://schemas.openxmlformats.org/officeDocument/2006/relationships/drawing" Target="../drawings/drawing46.xml"/><Relationship Id="rId3" Type="http://schemas.openxmlformats.org/officeDocument/2006/relationships/hyperlink" Target="https://podminky.urs.cz/item/CS_URS_2023_01/162751117" TargetMode="External"/><Relationship Id="rId21" Type="http://schemas.openxmlformats.org/officeDocument/2006/relationships/hyperlink" Target="https://podminky.urs.cz/item/CS_URS_2023_01/936942211" TargetMode="External"/><Relationship Id="rId7" Type="http://schemas.openxmlformats.org/officeDocument/2006/relationships/hyperlink" Target="https://podminky.urs.cz/item/CS_URS_2023_01/175151101" TargetMode="External"/><Relationship Id="rId12" Type="http://schemas.openxmlformats.org/officeDocument/2006/relationships/hyperlink" Target="https://podminky.urs.cz/item/CS_URS_2023_01/985311112" TargetMode="External"/><Relationship Id="rId17" Type="http://schemas.openxmlformats.org/officeDocument/2006/relationships/hyperlink" Target="https://podminky.urs.cz/item/CS_URS_2023_01/985331215" TargetMode="External"/><Relationship Id="rId25" Type="http://schemas.openxmlformats.org/officeDocument/2006/relationships/hyperlink" Target="https://podminky.urs.cz/item/CS_URS_2023_01/998212111" TargetMode="External"/><Relationship Id="rId2" Type="http://schemas.openxmlformats.org/officeDocument/2006/relationships/hyperlink" Target="https://podminky.urs.cz/item/CS_URS_2023_01/122152508" TargetMode="External"/><Relationship Id="rId16" Type="http://schemas.openxmlformats.org/officeDocument/2006/relationships/hyperlink" Target="https://podminky.urs.cz/item/CS_URS_2023_01/985331212" TargetMode="External"/><Relationship Id="rId20" Type="http://schemas.openxmlformats.org/officeDocument/2006/relationships/hyperlink" Target="https://podminky.urs.cz/item/CS_URS_2023_01/985562312" TargetMode="External"/><Relationship Id="rId1" Type="http://schemas.openxmlformats.org/officeDocument/2006/relationships/hyperlink" Target="https://podminky.urs.cz/item/CS_URS_2023_01/122152501" TargetMode="External"/><Relationship Id="rId6" Type="http://schemas.openxmlformats.org/officeDocument/2006/relationships/hyperlink" Target="https://podminky.urs.cz/item/CS_URS_2023_01/171251201" TargetMode="External"/><Relationship Id="rId11" Type="http://schemas.openxmlformats.org/officeDocument/2006/relationships/hyperlink" Target="https://podminky.urs.cz/item/CS_URS_2023_01/952904111" TargetMode="External"/><Relationship Id="rId24" Type="http://schemas.openxmlformats.org/officeDocument/2006/relationships/hyperlink" Target="https://podminky.urs.cz/item/CS_URS_2023_01/997211519" TargetMode="External"/><Relationship Id="rId5" Type="http://schemas.openxmlformats.org/officeDocument/2006/relationships/hyperlink" Target="https://podminky.urs.cz/item/CS_URS_2023_01/171201221" TargetMode="External"/><Relationship Id="rId15" Type="http://schemas.openxmlformats.org/officeDocument/2006/relationships/hyperlink" Target="https://podminky.urs.cz/item/CS_URS_2023_01/985323111" TargetMode="External"/><Relationship Id="rId23" Type="http://schemas.openxmlformats.org/officeDocument/2006/relationships/hyperlink" Target="https://podminky.urs.cz/item/CS_URS_2023_01/997211511" TargetMode="External"/><Relationship Id="rId10" Type="http://schemas.openxmlformats.org/officeDocument/2006/relationships/hyperlink" Target="https://podminky.urs.cz/item/CS_URS_2023_01/938111111" TargetMode="External"/><Relationship Id="rId19" Type="http://schemas.openxmlformats.org/officeDocument/2006/relationships/hyperlink" Target="https://podminky.urs.cz/item/CS_URS_2023_01/985422133" TargetMode="External"/><Relationship Id="rId4" Type="http://schemas.openxmlformats.org/officeDocument/2006/relationships/hyperlink" Target="https://podminky.urs.cz/item/CS_URS_2023_01/162751119" TargetMode="External"/><Relationship Id="rId9" Type="http://schemas.openxmlformats.org/officeDocument/2006/relationships/hyperlink" Target="https://podminky.urs.cz/item/CS_URS_2023_01/931994161" TargetMode="External"/><Relationship Id="rId14" Type="http://schemas.openxmlformats.org/officeDocument/2006/relationships/hyperlink" Target="https://podminky.urs.cz/item/CS_URS_2023_01/985312111" TargetMode="External"/><Relationship Id="rId22" Type="http://schemas.openxmlformats.org/officeDocument/2006/relationships/hyperlink" Target="https://podminky.urs.cz/item/CS_URS_2023_01/997013871" TargetMode="External"/></Relationships>
</file>

<file path=xl/worksheets/_rels/sheet47.xml.rels><?xml version="1.0" encoding="UTF-8" standalone="yes"?>
<Relationships xmlns="http://schemas.openxmlformats.org/package/2006/relationships"><Relationship Id="rId8" Type="http://schemas.openxmlformats.org/officeDocument/2006/relationships/hyperlink" Target="https://podminky.urs.cz/item/CS_URS_2023_01/183405211" TargetMode="External"/><Relationship Id="rId13" Type="http://schemas.openxmlformats.org/officeDocument/2006/relationships/hyperlink" Target="https://podminky.urs.cz/item/CS_URS_2023_01/213141111" TargetMode="External"/><Relationship Id="rId18" Type="http://schemas.openxmlformats.org/officeDocument/2006/relationships/hyperlink" Target="https://podminky.urs.cz/item/CS_URS_2023_01/711132111" TargetMode="External"/><Relationship Id="rId26" Type="http://schemas.openxmlformats.org/officeDocument/2006/relationships/hyperlink" Target="https://podminky.urs.cz/item/CS_URS_2023_01/985331217" TargetMode="External"/><Relationship Id="rId3" Type="http://schemas.openxmlformats.org/officeDocument/2006/relationships/hyperlink" Target="https://podminky.urs.cz/item/CS_URS_2023_01/162751117" TargetMode="External"/><Relationship Id="rId21" Type="http://schemas.openxmlformats.org/officeDocument/2006/relationships/hyperlink" Target="https://podminky.urs.cz/item/CS_URS_2023_01/998711101" TargetMode="External"/><Relationship Id="rId34" Type="http://schemas.openxmlformats.org/officeDocument/2006/relationships/drawing" Target="../drawings/drawing47.xml"/><Relationship Id="rId7" Type="http://schemas.openxmlformats.org/officeDocument/2006/relationships/hyperlink" Target="https://podminky.urs.cz/item/CS_URS_2023_01/175151101" TargetMode="External"/><Relationship Id="rId12" Type="http://schemas.openxmlformats.org/officeDocument/2006/relationships/hyperlink" Target="https://podminky.urs.cz/item/CS_URS_2023_01/212752501" TargetMode="External"/><Relationship Id="rId17" Type="http://schemas.openxmlformats.org/officeDocument/2006/relationships/hyperlink" Target="https://podminky.urs.cz/item/CS_URS_2023_01/457311115" TargetMode="External"/><Relationship Id="rId25" Type="http://schemas.openxmlformats.org/officeDocument/2006/relationships/hyperlink" Target="https://podminky.urs.cz/item/CS_URS_2023_01/985231111" TargetMode="External"/><Relationship Id="rId33" Type="http://schemas.openxmlformats.org/officeDocument/2006/relationships/hyperlink" Target="https://podminky.urs.cz/item/CS_URS_2023_01/998212111" TargetMode="External"/><Relationship Id="rId2" Type="http://schemas.openxmlformats.org/officeDocument/2006/relationships/hyperlink" Target="https://podminky.urs.cz/item/CS_URS_2023_01/122152508" TargetMode="External"/><Relationship Id="rId16" Type="http://schemas.openxmlformats.org/officeDocument/2006/relationships/hyperlink" Target="https://podminky.urs.cz/item/CS_URS_2023_01/327211911" TargetMode="External"/><Relationship Id="rId20" Type="http://schemas.openxmlformats.org/officeDocument/2006/relationships/hyperlink" Target="https://podminky.urs.cz/item/CS_URS_2023_01/711491177" TargetMode="External"/><Relationship Id="rId29" Type="http://schemas.openxmlformats.org/officeDocument/2006/relationships/hyperlink" Target="https://podminky.urs.cz/item/CS_URS_2023_01/966075141" TargetMode="External"/><Relationship Id="rId1" Type="http://schemas.openxmlformats.org/officeDocument/2006/relationships/hyperlink" Target="https://podminky.urs.cz/item/CS_URS_2023_01/122152501" TargetMode="External"/><Relationship Id="rId6" Type="http://schemas.openxmlformats.org/officeDocument/2006/relationships/hyperlink" Target="https://podminky.urs.cz/item/CS_URS_2023_01/171251201" TargetMode="External"/><Relationship Id="rId11" Type="http://schemas.openxmlformats.org/officeDocument/2006/relationships/hyperlink" Target="https://podminky.urs.cz/item/CS_URS_2023_01/212311111" TargetMode="External"/><Relationship Id="rId24" Type="http://schemas.openxmlformats.org/officeDocument/2006/relationships/hyperlink" Target="https://podminky.urs.cz/item/CS_URS_2023_01/985223211" TargetMode="External"/><Relationship Id="rId32" Type="http://schemas.openxmlformats.org/officeDocument/2006/relationships/hyperlink" Target="https://podminky.urs.cz/item/CS_URS_2023_01/997211519" TargetMode="External"/><Relationship Id="rId5" Type="http://schemas.openxmlformats.org/officeDocument/2006/relationships/hyperlink" Target="https://podminky.urs.cz/item/CS_URS_2023_01/171201221" TargetMode="External"/><Relationship Id="rId15" Type="http://schemas.openxmlformats.org/officeDocument/2006/relationships/hyperlink" Target="https://podminky.urs.cz/item/CS_URS_2023_01/327211222" TargetMode="External"/><Relationship Id="rId23" Type="http://schemas.openxmlformats.org/officeDocument/2006/relationships/hyperlink" Target="https://podminky.urs.cz/item/CS_URS_2023_01/938111111" TargetMode="External"/><Relationship Id="rId28" Type="http://schemas.openxmlformats.org/officeDocument/2006/relationships/hyperlink" Target="https://podminky.urs.cz/item/CS_URS_2023_01/962021112" TargetMode="External"/><Relationship Id="rId10" Type="http://schemas.openxmlformats.org/officeDocument/2006/relationships/hyperlink" Target="https://podminky.urs.cz/item/CS_URS_2023_01/185804311" TargetMode="External"/><Relationship Id="rId19" Type="http://schemas.openxmlformats.org/officeDocument/2006/relationships/hyperlink" Target="https://podminky.urs.cz/item/CS_URS_2023_01/711141559" TargetMode="External"/><Relationship Id="rId31" Type="http://schemas.openxmlformats.org/officeDocument/2006/relationships/hyperlink" Target="https://podminky.urs.cz/item/CS_URS_2023_01/997211511" TargetMode="External"/><Relationship Id="rId4" Type="http://schemas.openxmlformats.org/officeDocument/2006/relationships/hyperlink" Target="https://podminky.urs.cz/item/CS_URS_2023_01/162751119" TargetMode="External"/><Relationship Id="rId9" Type="http://schemas.openxmlformats.org/officeDocument/2006/relationships/hyperlink" Target="https://podminky.urs.cz/item/CS_URS_2023_01/185803111" TargetMode="External"/><Relationship Id="rId14" Type="http://schemas.openxmlformats.org/officeDocument/2006/relationships/hyperlink" Target="https://podminky.urs.cz/item/CS_URS_2023_01/317221111" TargetMode="External"/><Relationship Id="rId22" Type="http://schemas.openxmlformats.org/officeDocument/2006/relationships/hyperlink" Target="https://podminky.urs.cz/item/CS_URS_2023_01/998711199" TargetMode="External"/><Relationship Id="rId27" Type="http://schemas.openxmlformats.org/officeDocument/2006/relationships/hyperlink" Target="https://podminky.urs.cz/item/CS_URS_2023_01/936942211" TargetMode="External"/><Relationship Id="rId30" Type="http://schemas.openxmlformats.org/officeDocument/2006/relationships/hyperlink" Target="https://podminky.urs.cz/item/CS_URS_2023_01/997013871" TargetMode="External"/></Relationships>
</file>

<file path=xl/worksheets/_rels/sheet48.xml.rels><?xml version="1.0" encoding="UTF-8" standalone="yes"?>
<Relationships xmlns="http://schemas.openxmlformats.org/package/2006/relationships"><Relationship Id="rId8" Type="http://schemas.openxmlformats.org/officeDocument/2006/relationships/hyperlink" Target="https://podminky.urs.cz/item/CS_URS_2023_01/183405211" TargetMode="External"/><Relationship Id="rId13" Type="http://schemas.openxmlformats.org/officeDocument/2006/relationships/hyperlink" Target="https://podminky.urs.cz/item/CS_URS_2023_01/213141111" TargetMode="External"/><Relationship Id="rId18" Type="http://schemas.openxmlformats.org/officeDocument/2006/relationships/hyperlink" Target="https://podminky.urs.cz/item/CS_URS_2023_01/711132111" TargetMode="External"/><Relationship Id="rId26" Type="http://schemas.openxmlformats.org/officeDocument/2006/relationships/hyperlink" Target="https://podminky.urs.cz/item/CS_URS_2023_01/985331217" TargetMode="External"/><Relationship Id="rId3" Type="http://schemas.openxmlformats.org/officeDocument/2006/relationships/hyperlink" Target="https://podminky.urs.cz/item/CS_URS_2023_01/162751117" TargetMode="External"/><Relationship Id="rId21" Type="http://schemas.openxmlformats.org/officeDocument/2006/relationships/hyperlink" Target="https://podminky.urs.cz/item/CS_URS_2023_01/998711101" TargetMode="External"/><Relationship Id="rId34" Type="http://schemas.openxmlformats.org/officeDocument/2006/relationships/drawing" Target="../drawings/drawing48.xml"/><Relationship Id="rId7" Type="http://schemas.openxmlformats.org/officeDocument/2006/relationships/hyperlink" Target="https://podminky.urs.cz/item/CS_URS_2023_01/175151101" TargetMode="External"/><Relationship Id="rId12" Type="http://schemas.openxmlformats.org/officeDocument/2006/relationships/hyperlink" Target="https://podminky.urs.cz/item/CS_URS_2023_01/212752501" TargetMode="External"/><Relationship Id="rId17" Type="http://schemas.openxmlformats.org/officeDocument/2006/relationships/hyperlink" Target="https://podminky.urs.cz/item/CS_URS_2023_01/457311115" TargetMode="External"/><Relationship Id="rId25" Type="http://schemas.openxmlformats.org/officeDocument/2006/relationships/hyperlink" Target="https://podminky.urs.cz/item/CS_URS_2023_01/985231111" TargetMode="External"/><Relationship Id="rId33" Type="http://schemas.openxmlformats.org/officeDocument/2006/relationships/hyperlink" Target="https://podminky.urs.cz/item/CS_URS_2023_01/998212111" TargetMode="External"/><Relationship Id="rId2" Type="http://schemas.openxmlformats.org/officeDocument/2006/relationships/hyperlink" Target="https://podminky.urs.cz/item/CS_URS_2023_01/122152508" TargetMode="External"/><Relationship Id="rId16" Type="http://schemas.openxmlformats.org/officeDocument/2006/relationships/hyperlink" Target="https://podminky.urs.cz/item/CS_URS_2023_01/327211911" TargetMode="External"/><Relationship Id="rId20" Type="http://schemas.openxmlformats.org/officeDocument/2006/relationships/hyperlink" Target="https://podminky.urs.cz/item/CS_URS_2023_01/711491177" TargetMode="External"/><Relationship Id="rId29" Type="http://schemas.openxmlformats.org/officeDocument/2006/relationships/hyperlink" Target="https://podminky.urs.cz/item/CS_URS_2023_01/966075141" TargetMode="External"/><Relationship Id="rId1" Type="http://schemas.openxmlformats.org/officeDocument/2006/relationships/hyperlink" Target="https://podminky.urs.cz/item/CS_URS_2023_01/122152501" TargetMode="External"/><Relationship Id="rId6" Type="http://schemas.openxmlformats.org/officeDocument/2006/relationships/hyperlink" Target="https://podminky.urs.cz/item/CS_URS_2023_01/171251201" TargetMode="External"/><Relationship Id="rId11" Type="http://schemas.openxmlformats.org/officeDocument/2006/relationships/hyperlink" Target="https://podminky.urs.cz/item/CS_URS_2023_01/212311111" TargetMode="External"/><Relationship Id="rId24" Type="http://schemas.openxmlformats.org/officeDocument/2006/relationships/hyperlink" Target="https://podminky.urs.cz/item/CS_URS_2023_01/985223211" TargetMode="External"/><Relationship Id="rId32" Type="http://schemas.openxmlformats.org/officeDocument/2006/relationships/hyperlink" Target="https://podminky.urs.cz/item/CS_URS_2023_01/997211519" TargetMode="External"/><Relationship Id="rId5" Type="http://schemas.openxmlformats.org/officeDocument/2006/relationships/hyperlink" Target="https://podminky.urs.cz/item/CS_URS_2023_01/171201221" TargetMode="External"/><Relationship Id="rId15" Type="http://schemas.openxmlformats.org/officeDocument/2006/relationships/hyperlink" Target="https://podminky.urs.cz/item/CS_URS_2023_01/327211222" TargetMode="External"/><Relationship Id="rId23" Type="http://schemas.openxmlformats.org/officeDocument/2006/relationships/hyperlink" Target="https://podminky.urs.cz/item/CS_URS_2023_01/938111111" TargetMode="External"/><Relationship Id="rId28" Type="http://schemas.openxmlformats.org/officeDocument/2006/relationships/hyperlink" Target="https://podminky.urs.cz/item/CS_URS_2023_01/962021112" TargetMode="External"/><Relationship Id="rId10" Type="http://schemas.openxmlformats.org/officeDocument/2006/relationships/hyperlink" Target="https://podminky.urs.cz/item/CS_URS_2023_01/185804311" TargetMode="External"/><Relationship Id="rId19" Type="http://schemas.openxmlformats.org/officeDocument/2006/relationships/hyperlink" Target="https://podminky.urs.cz/item/CS_URS_2023_01/711141559" TargetMode="External"/><Relationship Id="rId31" Type="http://schemas.openxmlformats.org/officeDocument/2006/relationships/hyperlink" Target="https://podminky.urs.cz/item/CS_URS_2023_01/997211511" TargetMode="External"/><Relationship Id="rId4" Type="http://schemas.openxmlformats.org/officeDocument/2006/relationships/hyperlink" Target="https://podminky.urs.cz/item/CS_URS_2023_01/162751119" TargetMode="External"/><Relationship Id="rId9" Type="http://schemas.openxmlformats.org/officeDocument/2006/relationships/hyperlink" Target="https://podminky.urs.cz/item/CS_URS_2023_01/185803111" TargetMode="External"/><Relationship Id="rId14" Type="http://schemas.openxmlformats.org/officeDocument/2006/relationships/hyperlink" Target="https://podminky.urs.cz/item/CS_URS_2023_01/317221111" TargetMode="External"/><Relationship Id="rId22" Type="http://schemas.openxmlformats.org/officeDocument/2006/relationships/hyperlink" Target="https://podminky.urs.cz/item/CS_URS_2023_01/998711199" TargetMode="External"/><Relationship Id="rId27" Type="http://schemas.openxmlformats.org/officeDocument/2006/relationships/hyperlink" Target="https://podminky.urs.cz/item/CS_URS_2023_01/936942211" TargetMode="External"/><Relationship Id="rId30" Type="http://schemas.openxmlformats.org/officeDocument/2006/relationships/hyperlink" Target="https://podminky.urs.cz/item/CS_URS_2023_01/997013871" TargetMode="External"/></Relationships>
</file>

<file path=xl/worksheets/_rels/sheet49.xml.rels><?xml version="1.0" encoding="UTF-8" standalone="yes"?>
<Relationships xmlns="http://schemas.openxmlformats.org/package/2006/relationships"><Relationship Id="rId8" Type="http://schemas.openxmlformats.org/officeDocument/2006/relationships/hyperlink" Target="https://podminky.urs.cz/item/CS_URS_2023_01/392901111" TargetMode="External"/><Relationship Id="rId13" Type="http://schemas.openxmlformats.org/officeDocument/2006/relationships/hyperlink" Target="https://podminky.urs.cz/item/CS_URS_2023_01/460761113" TargetMode="External"/><Relationship Id="rId18" Type="http://schemas.openxmlformats.org/officeDocument/2006/relationships/hyperlink" Target="https://podminky.urs.cz/item/CS_URS_2023_01/877350330" TargetMode="External"/><Relationship Id="rId26" Type="http://schemas.openxmlformats.org/officeDocument/2006/relationships/hyperlink" Target="https://podminky.urs.cz/item/CS_URS_2023_01/938906112" TargetMode="External"/><Relationship Id="rId39" Type="http://schemas.openxmlformats.org/officeDocument/2006/relationships/hyperlink" Target="https://podminky.urs.cz/item/CS_URS_2023_01/998259099" TargetMode="External"/><Relationship Id="rId3" Type="http://schemas.openxmlformats.org/officeDocument/2006/relationships/hyperlink" Target="https://podminky.urs.cz/item/CS_URS_2023_01/132215111" TargetMode="External"/><Relationship Id="rId21" Type="http://schemas.openxmlformats.org/officeDocument/2006/relationships/hyperlink" Target="https://podminky.urs.cz/item/CS_URS_2023_01/895270436" TargetMode="External"/><Relationship Id="rId34" Type="http://schemas.openxmlformats.org/officeDocument/2006/relationships/hyperlink" Target="https://podminky.urs.cz/item/CS_URS_2023_01/985422223" TargetMode="External"/><Relationship Id="rId7" Type="http://schemas.openxmlformats.org/officeDocument/2006/relationships/hyperlink" Target="https://podminky.urs.cz/item/CS_URS_2023_01/212752522" TargetMode="External"/><Relationship Id="rId12" Type="http://schemas.openxmlformats.org/officeDocument/2006/relationships/hyperlink" Target="https://podminky.urs.cz/item/CS_URS_2023_01/395901512" TargetMode="External"/><Relationship Id="rId17" Type="http://schemas.openxmlformats.org/officeDocument/2006/relationships/hyperlink" Target="https://podminky.urs.cz/item/CS_URS_2023_01/871390330" TargetMode="External"/><Relationship Id="rId25" Type="http://schemas.openxmlformats.org/officeDocument/2006/relationships/hyperlink" Target="https://podminky.urs.cz/item/CS_URS_2023_01/938111111" TargetMode="External"/><Relationship Id="rId33" Type="http://schemas.openxmlformats.org/officeDocument/2006/relationships/hyperlink" Target="https://podminky.urs.cz/item/CS_URS_2023_01/985121122" TargetMode="External"/><Relationship Id="rId38" Type="http://schemas.openxmlformats.org/officeDocument/2006/relationships/hyperlink" Target="https://podminky.urs.cz/item/CS_URS_2023_01/998259011" TargetMode="External"/><Relationship Id="rId2" Type="http://schemas.openxmlformats.org/officeDocument/2006/relationships/hyperlink" Target="https://podminky.urs.cz/item/CS_URS_2023_01/149176413" TargetMode="External"/><Relationship Id="rId16" Type="http://schemas.openxmlformats.org/officeDocument/2006/relationships/hyperlink" Target="https://podminky.urs.cz/item/CS_URS_2023_01/871370330" TargetMode="External"/><Relationship Id="rId20" Type="http://schemas.openxmlformats.org/officeDocument/2006/relationships/hyperlink" Target="https://podminky.urs.cz/item/CS_URS_2023_01/895270431" TargetMode="External"/><Relationship Id="rId29" Type="http://schemas.openxmlformats.org/officeDocument/2006/relationships/hyperlink" Target="https://podminky.urs.cz/item/CS_URS_2023_01/946691111" TargetMode="External"/><Relationship Id="rId1" Type="http://schemas.openxmlformats.org/officeDocument/2006/relationships/hyperlink" Target="https://podminky.urs.cz/item/CS_URS_2023_01/175111101" TargetMode="External"/><Relationship Id="rId6" Type="http://schemas.openxmlformats.org/officeDocument/2006/relationships/hyperlink" Target="https://podminky.urs.cz/item/CS_URS_2023_01/212313111" TargetMode="External"/><Relationship Id="rId11" Type="http://schemas.openxmlformats.org/officeDocument/2006/relationships/hyperlink" Target="https://podminky.urs.cz/item/CS_URS_2023_01/395401514" TargetMode="External"/><Relationship Id="rId24" Type="http://schemas.openxmlformats.org/officeDocument/2006/relationships/hyperlink" Target="https://podminky.urs.cz/item/CS_URS_2023_01/936942211" TargetMode="External"/><Relationship Id="rId32" Type="http://schemas.openxmlformats.org/officeDocument/2006/relationships/hyperlink" Target="https://podminky.urs.cz/item/CS_URS_2023_01/953993321" TargetMode="External"/><Relationship Id="rId37" Type="http://schemas.openxmlformats.org/officeDocument/2006/relationships/hyperlink" Target="https://podminky.urs.cz/item/CS_URS_2023_01/997013631" TargetMode="External"/><Relationship Id="rId40" Type="http://schemas.openxmlformats.org/officeDocument/2006/relationships/drawing" Target="../drawings/drawing49.xml"/><Relationship Id="rId5" Type="http://schemas.openxmlformats.org/officeDocument/2006/relationships/hyperlink" Target="https://podminky.urs.cz/item/CS_URS_2023_01/212312111" TargetMode="External"/><Relationship Id="rId15" Type="http://schemas.openxmlformats.org/officeDocument/2006/relationships/hyperlink" Target="https://podminky.urs.cz/item/CS_URS_2023_01/871350330" TargetMode="External"/><Relationship Id="rId23" Type="http://schemas.openxmlformats.org/officeDocument/2006/relationships/hyperlink" Target="https://podminky.urs.cz/item/CS_URS_2023_01/919726123" TargetMode="External"/><Relationship Id="rId28" Type="http://schemas.openxmlformats.org/officeDocument/2006/relationships/hyperlink" Target="https://podminky.urs.cz/item/CS_URS_2023_01/946611211" TargetMode="External"/><Relationship Id="rId36" Type="http://schemas.openxmlformats.org/officeDocument/2006/relationships/hyperlink" Target="https://podminky.urs.cz/item/CS_URS_2023_01/997013509" TargetMode="External"/><Relationship Id="rId10" Type="http://schemas.openxmlformats.org/officeDocument/2006/relationships/hyperlink" Target="https://podminky.urs.cz/item/CS_URS_2023_01/395344114" TargetMode="External"/><Relationship Id="rId19" Type="http://schemas.openxmlformats.org/officeDocument/2006/relationships/hyperlink" Target="https://podminky.urs.cz/item/CS_URS_2023_01/895270402" TargetMode="External"/><Relationship Id="rId31" Type="http://schemas.openxmlformats.org/officeDocument/2006/relationships/hyperlink" Target="https://podminky.urs.cz/item/CS_URS_2023_01/952904111" TargetMode="External"/><Relationship Id="rId4" Type="http://schemas.openxmlformats.org/officeDocument/2006/relationships/hyperlink" Target="https://podminky.urs.cz/item/CS_URS_2023_01/132215129" TargetMode="External"/><Relationship Id="rId9" Type="http://schemas.openxmlformats.org/officeDocument/2006/relationships/hyperlink" Target="https://podminky.urs.cz/item/CS_URS_2023_01/395341154" TargetMode="External"/><Relationship Id="rId14" Type="http://schemas.openxmlformats.org/officeDocument/2006/relationships/hyperlink" Target="https://podminky.urs.cz/item/CS_URS_2023_01/810441811" TargetMode="External"/><Relationship Id="rId22" Type="http://schemas.openxmlformats.org/officeDocument/2006/relationships/hyperlink" Target="https://podminky.urs.cz/item/CS_URS_2023_01/895270504" TargetMode="External"/><Relationship Id="rId27" Type="http://schemas.openxmlformats.org/officeDocument/2006/relationships/hyperlink" Target="https://podminky.urs.cz/item/CS_URS_2023_01/946611111" TargetMode="External"/><Relationship Id="rId30" Type="http://schemas.openxmlformats.org/officeDocument/2006/relationships/hyperlink" Target="https://podminky.urs.cz/item/CS_URS_2023_01/946691211" TargetMode="External"/><Relationship Id="rId35" Type="http://schemas.openxmlformats.org/officeDocument/2006/relationships/hyperlink" Target="https://podminky.urs.cz/item/CS_URS_2023_01/997013501" TargetMode="External"/></Relationships>
</file>

<file path=xl/worksheets/_rels/sheet50.xml.rels><?xml version="1.0" encoding="UTF-8" standalone="yes"?>
<Relationships xmlns="http://schemas.openxmlformats.org/package/2006/relationships"><Relationship Id="rId1" Type="http://schemas.openxmlformats.org/officeDocument/2006/relationships/drawing" Target="../drawings/drawing50.xml"/></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109"/>
  <sheetViews>
    <sheetView showGridLines="0" tabSelected="1" topLeftCell="A26" workbookViewId="0"/>
  </sheetViews>
  <sheetFormatPr defaultRowHeight="12.75"/>
  <cols>
    <col min="1" max="1" width="8.33203125" customWidth="1"/>
    <col min="2" max="2" width="1.6640625" customWidth="1"/>
    <col min="3" max="3" width="4.1640625" customWidth="1"/>
    <col min="4" max="33" width="2.6640625" customWidth="1"/>
    <col min="34" max="34" width="3.33203125" customWidth="1"/>
    <col min="35" max="35" width="31.6640625" customWidth="1"/>
    <col min="36" max="37" width="2.5" customWidth="1"/>
    <col min="38" max="38" width="8.33203125" customWidth="1"/>
    <col min="39" max="39" width="3.33203125" customWidth="1"/>
    <col min="40" max="40" width="13.33203125" customWidth="1"/>
    <col min="41" max="41" width="7.5" customWidth="1"/>
    <col min="42" max="42" width="4.1640625" customWidth="1"/>
    <col min="43" max="43" width="15.6640625" customWidth="1"/>
    <col min="44" max="44" width="13.6640625" customWidth="1"/>
    <col min="45" max="47" width="25.83203125" hidden="1" customWidth="1"/>
    <col min="48" max="49" width="21.6640625" hidden="1" customWidth="1"/>
    <col min="50" max="51" width="25" hidden="1" customWidth="1"/>
    <col min="52" max="52" width="21.6640625" hidden="1" customWidth="1"/>
    <col min="53" max="53" width="19.1640625" hidden="1" customWidth="1"/>
    <col min="54" max="54" width="25" hidden="1" customWidth="1"/>
    <col min="55" max="55" width="21.6640625" hidden="1" customWidth="1"/>
    <col min="56" max="56" width="19.1640625" hidden="1" customWidth="1"/>
    <col min="57" max="57" width="66.5" customWidth="1"/>
    <col min="71" max="91" width="9.33203125" hidden="1"/>
  </cols>
  <sheetData>
    <row r="1" spans="1:74" ht="11.25">
      <c r="A1" s="16" t="s">
        <v>0</v>
      </c>
      <c r="AZ1" s="16" t="s">
        <v>1</v>
      </c>
      <c r="BA1" s="16" t="s">
        <v>2</v>
      </c>
      <c r="BB1" s="16" t="s">
        <v>3</v>
      </c>
      <c r="BT1" s="16" t="s">
        <v>4</v>
      </c>
      <c r="BU1" s="16" t="s">
        <v>4</v>
      </c>
      <c r="BV1" s="16" t="s">
        <v>5</v>
      </c>
    </row>
    <row r="2" spans="1:74" ht="36.950000000000003" customHeight="1">
      <c r="AR2" s="276"/>
      <c r="AS2" s="276"/>
      <c r="AT2" s="276"/>
      <c r="AU2" s="276"/>
      <c r="AV2" s="276"/>
      <c r="AW2" s="276"/>
      <c r="AX2" s="276"/>
      <c r="AY2" s="276"/>
      <c r="AZ2" s="276"/>
      <c r="BA2" s="276"/>
      <c r="BB2" s="276"/>
      <c r="BC2" s="276"/>
      <c r="BD2" s="276"/>
      <c r="BE2" s="276"/>
      <c r="BS2" s="17" t="s">
        <v>6</v>
      </c>
      <c r="BT2" s="17" t="s">
        <v>7</v>
      </c>
    </row>
    <row r="3" spans="1:74" ht="6.95" customHeight="1">
      <c r="B3" s="18"/>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20"/>
      <c r="BS3" s="17" t="s">
        <v>6</v>
      </c>
      <c r="BT3" s="17" t="s">
        <v>8</v>
      </c>
    </row>
    <row r="4" spans="1:74" ht="24.95" customHeight="1">
      <c r="B4" s="20"/>
      <c r="D4" s="21" t="s">
        <v>9</v>
      </c>
      <c r="AR4" s="20"/>
      <c r="AS4" s="22" t="s">
        <v>10</v>
      </c>
      <c r="BE4" s="23" t="s">
        <v>11</v>
      </c>
      <c r="BS4" s="17" t="s">
        <v>12</v>
      </c>
    </row>
    <row r="5" spans="1:74" ht="12" customHeight="1">
      <c r="B5" s="20"/>
      <c r="D5" s="24" t="s">
        <v>13</v>
      </c>
      <c r="K5" s="275" t="s">
        <v>14</v>
      </c>
      <c r="L5" s="276"/>
      <c r="M5" s="276"/>
      <c r="N5" s="276"/>
      <c r="O5" s="276"/>
      <c r="P5" s="276"/>
      <c r="Q5" s="276"/>
      <c r="R5" s="276"/>
      <c r="S5" s="276"/>
      <c r="T5" s="276"/>
      <c r="U5" s="276"/>
      <c r="V5" s="276"/>
      <c r="W5" s="276"/>
      <c r="X5" s="276"/>
      <c r="Y5" s="276"/>
      <c r="Z5" s="276"/>
      <c r="AA5" s="276"/>
      <c r="AB5" s="276"/>
      <c r="AC5" s="276"/>
      <c r="AD5" s="276"/>
      <c r="AE5" s="276"/>
      <c r="AF5" s="276"/>
      <c r="AG5" s="276"/>
      <c r="AH5" s="276"/>
      <c r="AI5" s="276"/>
      <c r="AJ5" s="276"/>
      <c r="AK5" s="276"/>
      <c r="AL5" s="276"/>
      <c r="AM5" s="276"/>
      <c r="AN5" s="276"/>
      <c r="AO5" s="276"/>
      <c r="AR5" s="20"/>
      <c r="BE5" s="272" t="s">
        <v>15</v>
      </c>
      <c r="BS5" s="17" t="s">
        <v>6</v>
      </c>
    </row>
    <row r="6" spans="1:74" ht="36.950000000000003" customHeight="1">
      <c r="B6" s="20"/>
      <c r="D6" s="26" t="s">
        <v>16</v>
      </c>
      <c r="K6" s="277" t="s">
        <v>17</v>
      </c>
      <c r="L6" s="276"/>
      <c r="M6" s="276"/>
      <c r="N6" s="276"/>
      <c r="O6" s="276"/>
      <c r="P6" s="276"/>
      <c r="Q6" s="276"/>
      <c r="R6" s="276"/>
      <c r="S6" s="276"/>
      <c r="T6" s="276"/>
      <c r="U6" s="276"/>
      <c r="V6" s="276"/>
      <c r="W6" s="276"/>
      <c r="X6" s="276"/>
      <c r="Y6" s="276"/>
      <c r="Z6" s="276"/>
      <c r="AA6" s="276"/>
      <c r="AB6" s="276"/>
      <c r="AC6" s="276"/>
      <c r="AD6" s="276"/>
      <c r="AE6" s="276"/>
      <c r="AF6" s="276"/>
      <c r="AG6" s="276"/>
      <c r="AH6" s="276"/>
      <c r="AI6" s="276"/>
      <c r="AJ6" s="276"/>
      <c r="AK6" s="276"/>
      <c r="AL6" s="276"/>
      <c r="AM6" s="276"/>
      <c r="AN6" s="276"/>
      <c r="AO6" s="276"/>
      <c r="AR6" s="20"/>
      <c r="BE6" s="273"/>
      <c r="BS6" s="17" t="s">
        <v>6</v>
      </c>
    </row>
    <row r="7" spans="1:74" ht="12" customHeight="1">
      <c r="B7" s="20"/>
      <c r="D7" s="27" t="s">
        <v>18</v>
      </c>
      <c r="K7" s="25" t="s">
        <v>19</v>
      </c>
      <c r="AK7" s="27" t="s">
        <v>20</v>
      </c>
      <c r="AN7" s="25" t="s">
        <v>19</v>
      </c>
      <c r="AR7" s="20"/>
      <c r="BE7" s="273"/>
      <c r="BS7" s="17" t="s">
        <v>6</v>
      </c>
    </row>
    <row r="8" spans="1:74" ht="12" customHeight="1">
      <c r="B8" s="20"/>
      <c r="D8" s="27" t="s">
        <v>21</v>
      </c>
      <c r="K8" s="25" t="s">
        <v>22</v>
      </c>
      <c r="AK8" s="27" t="s">
        <v>23</v>
      </c>
      <c r="AN8" s="28" t="s">
        <v>24</v>
      </c>
      <c r="AR8" s="20"/>
      <c r="BE8" s="273"/>
      <c r="BS8" s="17" t="s">
        <v>6</v>
      </c>
    </row>
    <row r="9" spans="1:74" ht="14.45" customHeight="1">
      <c r="B9" s="20"/>
      <c r="AR9" s="20"/>
      <c r="BE9" s="273"/>
      <c r="BS9" s="17" t="s">
        <v>6</v>
      </c>
    </row>
    <row r="10" spans="1:74" ht="12" customHeight="1">
      <c r="B10" s="20"/>
      <c r="D10" s="27" t="s">
        <v>25</v>
      </c>
      <c r="AK10" s="27" t="s">
        <v>26</v>
      </c>
      <c r="AN10" s="25" t="s">
        <v>19</v>
      </c>
      <c r="AR10" s="20"/>
      <c r="BE10" s="273"/>
      <c r="BS10" s="17" t="s">
        <v>6</v>
      </c>
    </row>
    <row r="11" spans="1:74" ht="18.399999999999999" customHeight="1">
      <c r="B11" s="20"/>
      <c r="E11" s="25" t="s">
        <v>22</v>
      </c>
      <c r="AK11" s="27" t="s">
        <v>27</v>
      </c>
      <c r="AN11" s="25" t="s">
        <v>19</v>
      </c>
      <c r="AR11" s="20"/>
      <c r="BE11" s="273"/>
      <c r="BS11" s="17" t="s">
        <v>6</v>
      </c>
    </row>
    <row r="12" spans="1:74" ht="6.95" customHeight="1">
      <c r="B12" s="20"/>
      <c r="AR12" s="20"/>
      <c r="BE12" s="273"/>
      <c r="BS12" s="17" t="s">
        <v>6</v>
      </c>
    </row>
    <row r="13" spans="1:74" ht="12" customHeight="1">
      <c r="B13" s="20"/>
      <c r="D13" s="27" t="s">
        <v>28</v>
      </c>
      <c r="AK13" s="27" t="s">
        <v>26</v>
      </c>
      <c r="AN13" s="29" t="s">
        <v>29</v>
      </c>
      <c r="AR13" s="20"/>
      <c r="BE13" s="273"/>
      <c r="BS13" s="17" t="s">
        <v>6</v>
      </c>
    </row>
    <row r="14" spans="1:74">
      <c r="B14" s="20"/>
      <c r="E14" s="278" t="s">
        <v>29</v>
      </c>
      <c r="F14" s="279"/>
      <c r="G14" s="279"/>
      <c r="H14" s="279"/>
      <c r="I14" s="279"/>
      <c r="J14" s="279"/>
      <c r="K14" s="279"/>
      <c r="L14" s="279"/>
      <c r="M14" s="279"/>
      <c r="N14" s="279"/>
      <c r="O14" s="279"/>
      <c r="P14" s="279"/>
      <c r="Q14" s="279"/>
      <c r="R14" s="279"/>
      <c r="S14" s="279"/>
      <c r="T14" s="279"/>
      <c r="U14" s="279"/>
      <c r="V14" s="279"/>
      <c r="W14" s="279"/>
      <c r="X14" s="279"/>
      <c r="Y14" s="279"/>
      <c r="Z14" s="279"/>
      <c r="AA14" s="279"/>
      <c r="AB14" s="279"/>
      <c r="AC14" s="279"/>
      <c r="AD14" s="279"/>
      <c r="AE14" s="279"/>
      <c r="AF14" s="279"/>
      <c r="AG14" s="279"/>
      <c r="AH14" s="279"/>
      <c r="AI14" s="279"/>
      <c r="AJ14" s="279"/>
      <c r="AK14" s="27" t="s">
        <v>27</v>
      </c>
      <c r="AN14" s="29" t="s">
        <v>29</v>
      </c>
      <c r="AR14" s="20"/>
      <c r="BE14" s="273"/>
      <c r="BS14" s="17" t="s">
        <v>6</v>
      </c>
    </row>
    <row r="15" spans="1:74" ht="6.95" customHeight="1">
      <c r="B15" s="20"/>
      <c r="AR15" s="20"/>
      <c r="BE15" s="273"/>
      <c r="BS15" s="17" t="s">
        <v>4</v>
      </c>
    </row>
    <row r="16" spans="1:74" ht="12" customHeight="1">
      <c r="B16" s="20"/>
      <c r="D16" s="27" t="s">
        <v>30</v>
      </c>
      <c r="AK16" s="27" t="s">
        <v>26</v>
      </c>
      <c r="AN16" s="25" t="s">
        <v>19</v>
      </c>
      <c r="AR16" s="20"/>
      <c r="BE16" s="273"/>
      <c r="BS16" s="17" t="s">
        <v>4</v>
      </c>
    </row>
    <row r="17" spans="2:71" ht="18.399999999999999" customHeight="1">
      <c r="B17" s="20"/>
      <c r="E17" s="25" t="s">
        <v>22</v>
      </c>
      <c r="AK17" s="27" t="s">
        <v>27</v>
      </c>
      <c r="AN17" s="25" t="s">
        <v>19</v>
      </c>
      <c r="AR17" s="20"/>
      <c r="BE17" s="273"/>
      <c r="BS17" s="17" t="s">
        <v>31</v>
      </c>
    </row>
    <row r="18" spans="2:71" ht="6.95" customHeight="1">
      <c r="B18" s="20"/>
      <c r="AR18" s="20"/>
      <c r="BE18" s="273"/>
      <c r="BS18" s="17" t="s">
        <v>6</v>
      </c>
    </row>
    <row r="19" spans="2:71" ht="12" customHeight="1">
      <c r="B19" s="20"/>
      <c r="D19" s="27" t="s">
        <v>32</v>
      </c>
      <c r="AK19" s="27" t="s">
        <v>26</v>
      </c>
      <c r="AN19" s="25" t="s">
        <v>19</v>
      </c>
      <c r="AR19" s="20"/>
      <c r="BE19" s="273"/>
      <c r="BS19" s="17" t="s">
        <v>6</v>
      </c>
    </row>
    <row r="20" spans="2:71" ht="18.399999999999999" customHeight="1">
      <c r="B20" s="20"/>
      <c r="E20" s="25" t="s">
        <v>22</v>
      </c>
      <c r="AK20" s="27" t="s">
        <v>27</v>
      </c>
      <c r="AN20" s="25" t="s">
        <v>19</v>
      </c>
      <c r="AR20" s="20"/>
      <c r="BE20" s="273"/>
      <c r="BS20" s="17" t="s">
        <v>31</v>
      </c>
    </row>
    <row r="21" spans="2:71" ht="6.95" customHeight="1">
      <c r="B21" s="20"/>
      <c r="AR21" s="20"/>
      <c r="BE21" s="273"/>
    </row>
    <row r="22" spans="2:71" ht="12" customHeight="1">
      <c r="B22" s="20"/>
      <c r="D22" s="27" t="s">
        <v>33</v>
      </c>
      <c r="AR22" s="20"/>
      <c r="BE22" s="273"/>
    </row>
    <row r="23" spans="2:71" ht="47.25" customHeight="1">
      <c r="B23" s="20"/>
      <c r="E23" s="280" t="s">
        <v>34</v>
      </c>
      <c r="F23" s="280"/>
      <c r="G23" s="280"/>
      <c r="H23" s="280"/>
      <c r="I23" s="280"/>
      <c r="J23" s="280"/>
      <c r="K23" s="280"/>
      <c r="L23" s="280"/>
      <c r="M23" s="280"/>
      <c r="N23" s="280"/>
      <c r="O23" s="280"/>
      <c r="P23" s="280"/>
      <c r="Q23" s="280"/>
      <c r="R23" s="280"/>
      <c r="S23" s="280"/>
      <c r="T23" s="280"/>
      <c r="U23" s="280"/>
      <c r="V23" s="280"/>
      <c r="W23" s="280"/>
      <c r="X23" s="280"/>
      <c r="Y23" s="280"/>
      <c r="Z23" s="280"/>
      <c r="AA23" s="280"/>
      <c r="AB23" s="280"/>
      <c r="AC23" s="280"/>
      <c r="AD23" s="280"/>
      <c r="AE23" s="280"/>
      <c r="AF23" s="280"/>
      <c r="AG23" s="280"/>
      <c r="AH23" s="280"/>
      <c r="AI23" s="280"/>
      <c r="AJ23" s="280"/>
      <c r="AK23" s="280"/>
      <c r="AL23" s="280"/>
      <c r="AM23" s="280"/>
      <c r="AN23" s="280"/>
      <c r="AR23" s="20"/>
      <c r="BE23" s="273"/>
    </row>
    <row r="24" spans="2:71" ht="6.95" customHeight="1">
      <c r="B24" s="20"/>
      <c r="AR24" s="20"/>
      <c r="BE24" s="273"/>
    </row>
    <row r="25" spans="2:71" ht="6.95" customHeight="1">
      <c r="B25" s="20"/>
      <c r="D25" s="31"/>
      <c r="E25" s="31"/>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R25" s="20"/>
      <c r="BE25" s="273"/>
    </row>
    <row r="26" spans="2:71" s="1" customFormat="1" ht="25.9" customHeight="1">
      <c r="B26" s="32"/>
      <c r="D26" s="33" t="s">
        <v>35</v>
      </c>
      <c r="E26" s="34"/>
      <c r="F26" s="34"/>
      <c r="G26" s="34"/>
      <c r="H26" s="34"/>
      <c r="I26" s="34"/>
      <c r="J26" s="34"/>
      <c r="K26" s="34"/>
      <c r="L26" s="34"/>
      <c r="M26" s="34"/>
      <c r="N26" s="34"/>
      <c r="O26" s="34"/>
      <c r="P26" s="34"/>
      <c r="Q26" s="34"/>
      <c r="R26" s="34"/>
      <c r="S26" s="34"/>
      <c r="T26" s="34"/>
      <c r="U26" s="34"/>
      <c r="V26" s="34"/>
      <c r="W26" s="34"/>
      <c r="X26" s="34"/>
      <c r="Y26" s="34"/>
      <c r="Z26" s="34"/>
      <c r="AA26" s="34"/>
      <c r="AB26" s="34"/>
      <c r="AC26" s="34"/>
      <c r="AD26" s="34"/>
      <c r="AE26" s="34"/>
      <c r="AF26" s="34"/>
      <c r="AG26" s="34"/>
      <c r="AH26" s="34"/>
      <c r="AI26" s="34"/>
      <c r="AJ26" s="34"/>
      <c r="AK26" s="281">
        <f>ROUND(AG54,2)</f>
        <v>0</v>
      </c>
      <c r="AL26" s="282"/>
      <c r="AM26" s="282"/>
      <c r="AN26" s="282"/>
      <c r="AO26" s="282"/>
      <c r="AR26" s="32"/>
      <c r="BE26" s="273"/>
    </row>
    <row r="27" spans="2:71" s="1" customFormat="1" ht="6.95" customHeight="1">
      <c r="B27" s="32"/>
      <c r="AR27" s="32"/>
      <c r="BE27" s="273"/>
    </row>
    <row r="28" spans="2:71" s="1" customFormat="1">
      <c r="B28" s="32"/>
      <c r="L28" s="283" t="s">
        <v>36</v>
      </c>
      <c r="M28" s="283"/>
      <c r="N28" s="283"/>
      <c r="O28" s="283"/>
      <c r="P28" s="283"/>
      <c r="W28" s="283" t="s">
        <v>37</v>
      </c>
      <c r="X28" s="283"/>
      <c r="Y28" s="283"/>
      <c r="Z28" s="283"/>
      <c r="AA28" s="283"/>
      <c r="AB28" s="283"/>
      <c r="AC28" s="283"/>
      <c r="AD28" s="283"/>
      <c r="AE28" s="283"/>
      <c r="AK28" s="283" t="s">
        <v>38</v>
      </c>
      <c r="AL28" s="283"/>
      <c r="AM28" s="283"/>
      <c r="AN28" s="283"/>
      <c r="AO28" s="283"/>
      <c r="AR28" s="32"/>
      <c r="BE28" s="273"/>
    </row>
    <row r="29" spans="2:71" s="2" customFormat="1" ht="14.45" customHeight="1">
      <c r="B29" s="36"/>
      <c r="D29" s="27" t="s">
        <v>39</v>
      </c>
      <c r="F29" s="27" t="s">
        <v>40</v>
      </c>
      <c r="L29" s="286">
        <v>0.21</v>
      </c>
      <c r="M29" s="285"/>
      <c r="N29" s="285"/>
      <c r="O29" s="285"/>
      <c r="P29" s="285"/>
      <c r="W29" s="284">
        <f>ROUND(AZ54, 2)</f>
        <v>0</v>
      </c>
      <c r="X29" s="285"/>
      <c r="Y29" s="285"/>
      <c r="Z29" s="285"/>
      <c r="AA29" s="285"/>
      <c r="AB29" s="285"/>
      <c r="AC29" s="285"/>
      <c r="AD29" s="285"/>
      <c r="AE29" s="285"/>
      <c r="AK29" s="284">
        <f>ROUND(AV54, 2)</f>
        <v>0</v>
      </c>
      <c r="AL29" s="285"/>
      <c r="AM29" s="285"/>
      <c r="AN29" s="285"/>
      <c r="AO29" s="285"/>
      <c r="AR29" s="36"/>
      <c r="BE29" s="274"/>
    </row>
    <row r="30" spans="2:71" s="2" customFormat="1" ht="14.45" customHeight="1">
      <c r="B30" s="36"/>
      <c r="F30" s="27" t="s">
        <v>41</v>
      </c>
      <c r="L30" s="286">
        <v>0.12</v>
      </c>
      <c r="M30" s="285"/>
      <c r="N30" s="285"/>
      <c r="O30" s="285"/>
      <c r="P30" s="285"/>
      <c r="W30" s="284">
        <f>ROUND(BA54, 2)</f>
        <v>0</v>
      </c>
      <c r="X30" s="285"/>
      <c r="Y30" s="285"/>
      <c r="Z30" s="285"/>
      <c r="AA30" s="285"/>
      <c r="AB30" s="285"/>
      <c r="AC30" s="285"/>
      <c r="AD30" s="285"/>
      <c r="AE30" s="285"/>
      <c r="AK30" s="284">
        <f>ROUND(AW54, 2)</f>
        <v>0</v>
      </c>
      <c r="AL30" s="285"/>
      <c r="AM30" s="285"/>
      <c r="AN30" s="285"/>
      <c r="AO30" s="285"/>
      <c r="AR30" s="36"/>
      <c r="BE30" s="274"/>
    </row>
    <row r="31" spans="2:71" s="2" customFormat="1" ht="14.45" hidden="1" customHeight="1">
      <c r="B31" s="36"/>
      <c r="F31" s="27" t="s">
        <v>42</v>
      </c>
      <c r="L31" s="286">
        <v>0.21</v>
      </c>
      <c r="M31" s="285"/>
      <c r="N31" s="285"/>
      <c r="O31" s="285"/>
      <c r="P31" s="285"/>
      <c r="W31" s="284">
        <f>ROUND(BB54, 2)</f>
        <v>0</v>
      </c>
      <c r="X31" s="285"/>
      <c r="Y31" s="285"/>
      <c r="Z31" s="285"/>
      <c r="AA31" s="285"/>
      <c r="AB31" s="285"/>
      <c r="AC31" s="285"/>
      <c r="AD31" s="285"/>
      <c r="AE31" s="285"/>
      <c r="AK31" s="284">
        <v>0</v>
      </c>
      <c r="AL31" s="285"/>
      <c r="AM31" s="285"/>
      <c r="AN31" s="285"/>
      <c r="AO31" s="285"/>
      <c r="AR31" s="36"/>
      <c r="BE31" s="274"/>
    </row>
    <row r="32" spans="2:71" s="2" customFormat="1" ht="14.45" hidden="1" customHeight="1">
      <c r="B32" s="36"/>
      <c r="F32" s="27" t="s">
        <v>43</v>
      </c>
      <c r="L32" s="286">
        <v>0.12</v>
      </c>
      <c r="M32" s="285"/>
      <c r="N32" s="285"/>
      <c r="O32" s="285"/>
      <c r="P32" s="285"/>
      <c r="W32" s="284">
        <f>ROUND(BC54, 2)</f>
        <v>0</v>
      </c>
      <c r="X32" s="285"/>
      <c r="Y32" s="285"/>
      <c r="Z32" s="285"/>
      <c r="AA32" s="285"/>
      <c r="AB32" s="285"/>
      <c r="AC32" s="285"/>
      <c r="AD32" s="285"/>
      <c r="AE32" s="285"/>
      <c r="AK32" s="284">
        <v>0</v>
      </c>
      <c r="AL32" s="285"/>
      <c r="AM32" s="285"/>
      <c r="AN32" s="285"/>
      <c r="AO32" s="285"/>
      <c r="AR32" s="36"/>
      <c r="BE32" s="274"/>
    </row>
    <row r="33" spans="2:44" s="2" customFormat="1" ht="14.45" hidden="1" customHeight="1">
      <c r="B33" s="36"/>
      <c r="F33" s="27" t="s">
        <v>44</v>
      </c>
      <c r="L33" s="286">
        <v>0</v>
      </c>
      <c r="M33" s="285"/>
      <c r="N33" s="285"/>
      <c r="O33" s="285"/>
      <c r="P33" s="285"/>
      <c r="W33" s="284">
        <f>ROUND(BD54, 2)</f>
        <v>0</v>
      </c>
      <c r="X33" s="285"/>
      <c r="Y33" s="285"/>
      <c r="Z33" s="285"/>
      <c r="AA33" s="285"/>
      <c r="AB33" s="285"/>
      <c r="AC33" s="285"/>
      <c r="AD33" s="285"/>
      <c r="AE33" s="285"/>
      <c r="AK33" s="284">
        <v>0</v>
      </c>
      <c r="AL33" s="285"/>
      <c r="AM33" s="285"/>
      <c r="AN33" s="285"/>
      <c r="AO33" s="285"/>
      <c r="AR33" s="36"/>
    </row>
    <row r="34" spans="2:44" s="1" customFormat="1" ht="6.95" customHeight="1">
      <c r="B34" s="32"/>
      <c r="AR34" s="32"/>
    </row>
    <row r="35" spans="2:44" s="1" customFormat="1" ht="25.9" customHeight="1">
      <c r="B35" s="32"/>
      <c r="C35" s="37"/>
      <c r="D35" s="38" t="s">
        <v>45</v>
      </c>
      <c r="E35" s="39"/>
      <c r="F35" s="39"/>
      <c r="G35" s="39"/>
      <c r="H35" s="39"/>
      <c r="I35" s="39"/>
      <c r="J35" s="39"/>
      <c r="K35" s="39"/>
      <c r="L35" s="39"/>
      <c r="M35" s="39"/>
      <c r="N35" s="39"/>
      <c r="O35" s="39"/>
      <c r="P35" s="39"/>
      <c r="Q35" s="39"/>
      <c r="R35" s="39"/>
      <c r="S35" s="39"/>
      <c r="T35" s="40" t="s">
        <v>46</v>
      </c>
      <c r="U35" s="39"/>
      <c r="V35" s="39"/>
      <c r="W35" s="39"/>
      <c r="X35" s="290" t="s">
        <v>47</v>
      </c>
      <c r="Y35" s="288"/>
      <c r="Z35" s="288"/>
      <c r="AA35" s="288"/>
      <c r="AB35" s="288"/>
      <c r="AC35" s="39"/>
      <c r="AD35" s="39"/>
      <c r="AE35" s="39"/>
      <c r="AF35" s="39"/>
      <c r="AG35" s="39"/>
      <c r="AH35" s="39"/>
      <c r="AI35" s="39"/>
      <c r="AJ35" s="39"/>
      <c r="AK35" s="287">
        <f>SUM(AK26:AK33)</f>
        <v>0</v>
      </c>
      <c r="AL35" s="288"/>
      <c r="AM35" s="288"/>
      <c r="AN35" s="288"/>
      <c r="AO35" s="289"/>
      <c r="AP35" s="37"/>
      <c r="AQ35" s="37"/>
      <c r="AR35" s="32"/>
    </row>
    <row r="36" spans="2:44" s="1" customFormat="1" ht="6.95" customHeight="1">
      <c r="B36" s="32"/>
      <c r="AR36" s="32"/>
    </row>
    <row r="37" spans="2:44" s="1" customFormat="1" ht="6.95" customHeight="1">
      <c r="B37" s="41"/>
      <c r="C37" s="42"/>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42"/>
      <c r="AD37" s="42"/>
      <c r="AE37" s="42"/>
      <c r="AF37" s="42"/>
      <c r="AG37" s="42"/>
      <c r="AH37" s="42"/>
      <c r="AI37" s="42"/>
      <c r="AJ37" s="42"/>
      <c r="AK37" s="42"/>
      <c r="AL37" s="42"/>
      <c r="AM37" s="42"/>
      <c r="AN37" s="42"/>
      <c r="AO37" s="42"/>
      <c r="AP37" s="42"/>
      <c r="AQ37" s="42"/>
      <c r="AR37" s="32"/>
    </row>
    <row r="41" spans="2:44" s="1" customFormat="1" ht="6.95" customHeight="1">
      <c r="B41" s="43"/>
      <c r="C41" s="44"/>
      <c r="D41" s="44"/>
      <c r="E41" s="44"/>
      <c r="F41" s="44"/>
      <c r="G41" s="44"/>
      <c r="H41" s="44"/>
      <c r="I41" s="44"/>
      <c r="J41" s="44"/>
      <c r="K41" s="44"/>
      <c r="L41" s="44"/>
      <c r="M41" s="44"/>
      <c r="N41" s="44"/>
      <c r="O41" s="44"/>
      <c r="P41" s="44"/>
      <c r="Q41" s="44"/>
      <c r="R41" s="44"/>
      <c r="S41" s="44"/>
      <c r="T41" s="44"/>
      <c r="U41" s="44"/>
      <c r="V41" s="44"/>
      <c r="W41" s="44"/>
      <c r="X41" s="44"/>
      <c r="Y41" s="44"/>
      <c r="Z41" s="44"/>
      <c r="AA41" s="44"/>
      <c r="AB41" s="44"/>
      <c r="AC41" s="44"/>
      <c r="AD41" s="44"/>
      <c r="AE41" s="44"/>
      <c r="AF41" s="44"/>
      <c r="AG41" s="44"/>
      <c r="AH41" s="44"/>
      <c r="AI41" s="44"/>
      <c r="AJ41" s="44"/>
      <c r="AK41" s="44"/>
      <c r="AL41" s="44"/>
      <c r="AM41" s="44"/>
      <c r="AN41" s="44"/>
      <c r="AO41" s="44"/>
      <c r="AP41" s="44"/>
      <c r="AQ41" s="44"/>
      <c r="AR41" s="32"/>
    </row>
    <row r="42" spans="2:44" s="1" customFormat="1" ht="24.95" customHeight="1">
      <c r="B42" s="32"/>
      <c r="C42" s="21" t="s">
        <v>48</v>
      </c>
      <c r="AR42" s="32"/>
    </row>
    <row r="43" spans="2:44" s="1" customFormat="1" ht="6.95" customHeight="1">
      <c r="B43" s="32"/>
      <c r="AR43" s="32"/>
    </row>
    <row r="44" spans="2:44" s="3" customFormat="1" ht="12" customHeight="1">
      <c r="B44" s="45"/>
      <c r="C44" s="27" t="s">
        <v>13</v>
      </c>
      <c r="L44" s="3" t="str">
        <f>K5</f>
        <v>64023XXX</v>
      </c>
      <c r="AR44" s="45"/>
    </row>
    <row r="45" spans="2:44" s="4" customFormat="1" ht="36.950000000000003" customHeight="1">
      <c r="B45" s="46"/>
      <c r="C45" s="47" t="s">
        <v>16</v>
      </c>
      <c r="L45" s="305" t="str">
        <f>K6</f>
        <v>Oprava trati v úseku Tanvald - Kořenov</v>
      </c>
      <c r="M45" s="306"/>
      <c r="N45" s="306"/>
      <c r="O45" s="306"/>
      <c r="P45" s="306"/>
      <c r="Q45" s="306"/>
      <c r="R45" s="306"/>
      <c r="S45" s="306"/>
      <c r="T45" s="306"/>
      <c r="U45" s="306"/>
      <c r="V45" s="306"/>
      <c r="W45" s="306"/>
      <c r="X45" s="306"/>
      <c r="Y45" s="306"/>
      <c r="Z45" s="306"/>
      <c r="AA45" s="306"/>
      <c r="AB45" s="306"/>
      <c r="AC45" s="306"/>
      <c r="AD45" s="306"/>
      <c r="AE45" s="306"/>
      <c r="AF45" s="306"/>
      <c r="AG45" s="306"/>
      <c r="AH45" s="306"/>
      <c r="AI45" s="306"/>
      <c r="AJ45" s="306"/>
      <c r="AK45" s="306"/>
      <c r="AL45" s="306"/>
      <c r="AM45" s="306"/>
      <c r="AN45" s="306"/>
      <c r="AO45" s="306"/>
      <c r="AR45" s="46"/>
    </row>
    <row r="46" spans="2:44" s="1" customFormat="1" ht="6.95" customHeight="1">
      <c r="B46" s="32"/>
      <c r="AR46" s="32"/>
    </row>
    <row r="47" spans="2:44" s="1" customFormat="1" ht="12" customHeight="1">
      <c r="B47" s="32"/>
      <c r="C47" s="27" t="s">
        <v>21</v>
      </c>
      <c r="L47" s="48" t="str">
        <f>IF(K8="","",K8)</f>
        <v xml:space="preserve"> </v>
      </c>
      <c r="AI47" s="27" t="s">
        <v>23</v>
      </c>
      <c r="AM47" s="307" t="str">
        <f>IF(AN8= "","",AN8)</f>
        <v>14. 6. 2023</v>
      </c>
      <c r="AN47" s="307"/>
      <c r="AR47" s="32"/>
    </row>
    <row r="48" spans="2:44" s="1" customFormat="1" ht="6.95" customHeight="1">
      <c r="B48" s="32"/>
      <c r="AR48" s="32"/>
    </row>
    <row r="49" spans="1:91" s="1" customFormat="1" ht="15.2" customHeight="1">
      <c r="B49" s="32"/>
      <c r="C49" s="27" t="s">
        <v>25</v>
      </c>
      <c r="L49" s="3" t="str">
        <f>IF(E11= "","",E11)</f>
        <v xml:space="preserve"> </v>
      </c>
      <c r="AI49" s="27" t="s">
        <v>30</v>
      </c>
      <c r="AM49" s="291" t="str">
        <f>IF(E17="","",E17)</f>
        <v xml:space="preserve"> </v>
      </c>
      <c r="AN49" s="292"/>
      <c r="AO49" s="292"/>
      <c r="AP49" s="292"/>
      <c r="AR49" s="32"/>
      <c r="AS49" s="295" t="s">
        <v>49</v>
      </c>
      <c r="AT49" s="296"/>
      <c r="AU49" s="50"/>
      <c r="AV49" s="50"/>
      <c r="AW49" s="50"/>
      <c r="AX49" s="50"/>
      <c r="AY49" s="50"/>
      <c r="AZ49" s="50"/>
      <c r="BA49" s="50"/>
      <c r="BB49" s="50"/>
      <c r="BC49" s="50"/>
      <c r="BD49" s="51"/>
    </row>
    <row r="50" spans="1:91" s="1" customFormat="1" ht="15.2" customHeight="1">
      <c r="B50" s="32"/>
      <c r="C50" s="27" t="s">
        <v>28</v>
      </c>
      <c r="L50" s="3" t="str">
        <f>IF(E14= "Vyplň údaj","",E14)</f>
        <v/>
      </c>
      <c r="AI50" s="27" t="s">
        <v>32</v>
      </c>
      <c r="AM50" s="291" t="str">
        <f>IF(E20="","",E20)</f>
        <v xml:space="preserve"> </v>
      </c>
      <c r="AN50" s="292"/>
      <c r="AO50" s="292"/>
      <c r="AP50" s="292"/>
      <c r="AR50" s="32"/>
      <c r="AS50" s="297"/>
      <c r="AT50" s="298"/>
      <c r="BD50" s="53"/>
    </row>
    <row r="51" spans="1:91" s="1" customFormat="1" ht="10.9" customHeight="1">
      <c r="B51" s="32"/>
      <c r="AR51" s="32"/>
      <c r="AS51" s="297"/>
      <c r="AT51" s="298"/>
      <c r="BD51" s="53"/>
    </row>
    <row r="52" spans="1:91" s="1" customFormat="1" ht="29.25" customHeight="1">
      <c r="B52" s="32"/>
      <c r="C52" s="308" t="s">
        <v>50</v>
      </c>
      <c r="D52" s="300"/>
      <c r="E52" s="300"/>
      <c r="F52" s="300"/>
      <c r="G52" s="300"/>
      <c r="H52" s="54"/>
      <c r="I52" s="299" t="s">
        <v>51</v>
      </c>
      <c r="J52" s="300"/>
      <c r="K52" s="300"/>
      <c r="L52" s="300"/>
      <c r="M52" s="300"/>
      <c r="N52" s="300"/>
      <c r="O52" s="300"/>
      <c r="P52" s="300"/>
      <c r="Q52" s="300"/>
      <c r="R52" s="300"/>
      <c r="S52" s="300"/>
      <c r="T52" s="300"/>
      <c r="U52" s="300"/>
      <c r="V52" s="300"/>
      <c r="W52" s="300"/>
      <c r="X52" s="300"/>
      <c r="Y52" s="300"/>
      <c r="Z52" s="300"/>
      <c r="AA52" s="300"/>
      <c r="AB52" s="300"/>
      <c r="AC52" s="300"/>
      <c r="AD52" s="300"/>
      <c r="AE52" s="300"/>
      <c r="AF52" s="300"/>
      <c r="AG52" s="301" t="s">
        <v>52</v>
      </c>
      <c r="AH52" s="300"/>
      <c r="AI52" s="300"/>
      <c r="AJ52" s="300"/>
      <c r="AK52" s="300"/>
      <c r="AL52" s="300"/>
      <c r="AM52" s="300"/>
      <c r="AN52" s="299" t="s">
        <v>53</v>
      </c>
      <c r="AO52" s="300"/>
      <c r="AP52" s="300"/>
      <c r="AQ52" s="55" t="s">
        <v>54</v>
      </c>
      <c r="AR52" s="32"/>
      <c r="AS52" s="56" t="s">
        <v>55</v>
      </c>
      <c r="AT52" s="57" t="s">
        <v>56</v>
      </c>
      <c r="AU52" s="57" t="s">
        <v>57</v>
      </c>
      <c r="AV52" s="57" t="s">
        <v>58</v>
      </c>
      <c r="AW52" s="57" t="s">
        <v>59</v>
      </c>
      <c r="AX52" s="57" t="s">
        <v>60</v>
      </c>
      <c r="AY52" s="57" t="s">
        <v>61</v>
      </c>
      <c r="AZ52" s="57" t="s">
        <v>62</v>
      </c>
      <c r="BA52" s="57" t="s">
        <v>63</v>
      </c>
      <c r="BB52" s="57" t="s">
        <v>64</v>
      </c>
      <c r="BC52" s="57" t="s">
        <v>65</v>
      </c>
      <c r="BD52" s="58" t="s">
        <v>66</v>
      </c>
    </row>
    <row r="53" spans="1:91" s="1" customFormat="1" ht="10.9" customHeight="1">
      <c r="B53" s="32"/>
      <c r="AR53" s="32"/>
      <c r="AS53" s="59"/>
      <c r="AT53" s="50"/>
      <c r="AU53" s="50"/>
      <c r="AV53" s="50"/>
      <c r="AW53" s="50"/>
      <c r="AX53" s="50"/>
      <c r="AY53" s="50"/>
      <c r="AZ53" s="50"/>
      <c r="BA53" s="50"/>
      <c r="BB53" s="50"/>
      <c r="BC53" s="50"/>
      <c r="BD53" s="51"/>
    </row>
    <row r="54" spans="1:91" s="5" customFormat="1" ht="32.450000000000003" customHeight="1">
      <c r="B54" s="60"/>
      <c r="C54" s="61" t="s">
        <v>67</v>
      </c>
      <c r="D54" s="62"/>
      <c r="E54" s="62"/>
      <c r="F54" s="62"/>
      <c r="G54" s="62"/>
      <c r="H54" s="62"/>
      <c r="I54" s="62"/>
      <c r="J54" s="62"/>
      <c r="K54" s="62"/>
      <c r="L54" s="62"/>
      <c r="M54" s="62"/>
      <c r="N54" s="62"/>
      <c r="O54" s="62"/>
      <c r="P54" s="62"/>
      <c r="Q54" s="62"/>
      <c r="R54" s="62"/>
      <c r="S54" s="62"/>
      <c r="T54" s="62"/>
      <c r="U54" s="62"/>
      <c r="V54" s="62"/>
      <c r="W54" s="62"/>
      <c r="X54" s="62"/>
      <c r="Y54" s="62"/>
      <c r="Z54" s="62"/>
      <c r="AA54" s="62"/>
      <c r="AB54" s="62"/>
      <c r="AC54" s="62"/>
      <c r="AD54" s="62"/>
      <c r="AE54" s="62"/>
      <c r="AF54" s="62"/>
      <c r="AG54" s="302">
        <f>ROUND(SUM(AG55:AG107),2)</f>
        <v>0</v>
      </c>
      <c r="AH54" s="302"/>
      <c r="AI54" s="302"/>
      <c r="AJ54" s="302"/>
      <c r="AK54" s="302"/>
      <c r="AL54" s="302"/>
      <c r="AM54" s="302"/>
      <c r="AN54" s="303">
        <f t="shared" ref="AN54:AN85" si="0">SUM(AG54,AT54)</f>
        <v>0</v>
      </c>
      <c r="AO54" s="303"/>
      <c r="AP54" s="303"/>
      <c r="AQ54" s="64" t="s">
        <v>19</v>
      </c>
      <c r="AR54" s="60"/>
      <c r="AS54" s="65">
        <f>ROUND(SUM(AS55:AS107),2)</f>
        <v>0</v>
      </c>
      <c r="AT54" s="66">
        <f t="shared" ref="AT54:AT85" si="1">ROUND(SUM(AV54:AW54),2)</f>
        <v>0</v>
      </c>
      <c r="AU54" s="67">
        <f>ROUND(SUM(AU55:AU107),5)</f>
        <v>0</v>
      </c>
      <c r="AV54" s="66">
        <f>ROUND(AZ54*L29,2)</f>
        <v>0</v>
      </c>
      <c r="AW54" s="66">
        <f>ROUND(BA54*L30,2)</f>
        <v>0</v>
      </c>
      <c r="AX54" s="66">
        <f>ROUND(BB54*L29,2)</f>
        <v>0</v>
      </c>
      <c r="AY54" s="66">
        <f>ROUND(BC54*L30,2)</f>
        <v>0</v>
      </c>
      <c r="AZ54" s="66">
        <f>ROUND(SUM(AZ55:AZ107),2)</f>
        <v>0</v>
      </c>
      <c r="BA54" s="66">
        <f>ROUND(SUM(BA55:BA107),2)</f>
        <v>0</v>
      </c>
      <c r="BB54" s="66">
        <f>ROUND(SUM(BB55:BB107),2)</f>
        <v>0</v>
      </c>
      <c r="BC54" s="66">
        <f>ROUND(SUM(BC55:BC107),2)</f>
        <v>0</v>
      </c>
      <c r="BD54" s="68">
        <f>ROUND(SUM(BD55:BD107),2)</f>
        <v>0</v>
      </c>
      <c r="BS54" s="69" t="s">
        <v>68</v>
      </c>
      <c r="BT54" s="69" t="s">
        <v>69</v>
      </c>
      <c r="BU54" s="70" t="s">
        <v>70</v>
      </c>
      <c r="BV54" s="69" t="s">
        <v>71</v>
      </c>
      <c r="BW54" s="69" t="s">
        <v>5</v>
      </c>
      <c r="BX54" s="69" t="s">
        <v>72</v>
      </c>
      <c r="CL54" s="69" t="s">
        <v>19</v>
      </c>
    </row>
    <row r="55" spans="1:91" s="6" customFormat="1" ht="24.75" customHeight="1">
      <c r="A55" s="71" t="s">
        <v>73</v>
      </c>
      <c r="B55" s="72"/>
      <c r="C55" s="73"/>
      <c r="D55" s="304" t="s">
        <v>74</v>
      </c>
      <c r="E55" s="304"/>
      <c r="F55" s="304"/>
      <c r="G55" s="304"/>
      <c r="H55" s="304"/>
      <c r="I55" s="74"/>
      <c r="J55" s="304" t="s">
        <v>75</v>
      </c>
      <c r="K55" s="304"/>
      <c r="L55" s="304"/>
      <c r="M55" s="304"/>
      <c r="N55" s="304"/>
      <c r="O55" s="304"/>
      <c r="P55" s="304"/>
      <c r="Q55" s="304"/>
      <c r="R55" s="304"/>
      <c r="S55" s="304"/>
      <c r="T55" s="304"/>
      <c r="U55" s="304"/>
      <c r="V55" s="304"/>
      <c r="W55" s="304"/>
      <c r="X55" s="304"/>
      <c r="Y55" s="304"/>
      <c r="Z55" s="304"/>
      <c r="AA55" s="304"/>
      <c r="AB55" s="304"/>
      <c r="AC55" s="304"/>
      <c r="AD55" s="304"/>
      <c r="AE55" s="304"/>
      <c r="AF55" s="304"/>
      <c r="AG55" s="293">
        <f>'PS 00-21-01 - Přeložky ka...'!J30</f>
        <v>0</v>
      </c>
      <c r="AH55" s="294"/>
      <c r="AI55" s="294"/>
      <c r="AJ55" s="294"/>
      <c r="AK55" s="294"/>
      <c r="AL55" s="294"/>
      <c r="AM55" s="294"/>
      <c r="AN55" s="293">
        <f t="shared" si="0"/>
        <v>0</v>
      </c>
      <c r="AO55" s="294"/>
      <c r="AP55" s="294"/>
      <c r="AQ55" s="75" t="s">
        <v>76</v>
      </c>
      <c r="AR55" s="72"/>
      <c r="AS55" s="76">
        <v>0</v>
      </c>
      <c r="AT55" s="77">
        <f t="shared" si="1"/>
        <v>0</v>
      </c>
      <c r="AU55" s="78">
        <f>'PS 00-21-01 - Přeložky ka...'!P81</f>
        <v>0</v>
      </c>
      <c r="AV55" s="77">
        <f>'PS 00-21-01 - Přeložky ka...'!J33</f>
        <v>0</v>
      </c>
      <c r="AW55" s="77">
        <f>'PS 00-21-01 - Přeložky ka...'!J34</f>
        <v>0</v>
      </c>
      <c r="AX55" s="77">
        <f>'PS 00-21-01 - Přeložky ka...'!J35</f>
        <v>0</v>
      </c>
      <c r="AY55" s="77">
        <f>'PS 00-21-01 - Přeložky ka...'!J36</f>
        <v>0</v>
      </c>
      <c r="AZ55" s="77">
        <f>'PS 00-21-01 - Přeložky ka...'!F33</f>
        <v>0</v>
      </c>
      <c r="BA55" s="77">
        <f>'PS 00-21-01 - Přeložky ka...'!F34</f>
        <v>0</v>
      </c>
      <c r="BB55" s="77">
        <f>'PS 00-21-01 - Přeložky ka...'!F35</f>
        <v>0</v>
      </c>
      <c r="BC55" s="77">
        <f>'PS 00-21-01 - Přeložky ka...'!F36</f>
        <v>0</v>
      </c>
      <c r="BD55" s="79">
        <f>'PS 00-21-01 - Přeložky ka...'!F37</f>
        <v>0</v>
      </c>
      <c r="BT55" s="80" t="s">
        <v>77</v>
      </c>
      <c r="BV55" s="80" t="s">
        <v>71</v>
      </c>
      <c r="BW55" s="80" t="s">
        <v>78</v>
      </c>
      <c r="BX55" s="80" t="s">
        <v>5</v>
      </c>
      <c r="CL55" s="80" t="s">
        <v>19</v>
      </c>
      <c r="CM55" s="80" t="s">
        <v>79</v>
      </c>
    </row>
    <row r="56" spans="1:91" s="6" customFormat="1" ht="24.75" customHeight="1">
      <c r="A56" s="71" t="s">
        <v>73</v>
      </c>
      <c r="B56" s="72"/>
      <c r="C56" s="73"/>
      <c r="D56" s="304" t="s">
        <v>80</v>
      </c>
      <c r="E56" s="304"/>
      <c r="F56" s="304"/>
      <c r="G56" s="304"/>
      <c r="H56" s="304"/>
      <c r="I56" s="74"/>
      <c r="J56" s="304" t="s">
        <v>81</v>
      </c>
      <c r="K56" s="304"/>
      <c r="L56" s="304"/>
      <c r="M56" s="304"/>
      <c r="N56" s="304"/>
      <c r="O56" s="304"/>
      <c r="P56" s="304"/>
      <c r="Q56" s="304"/>
      <c r="R56" s="304"/>
      <c r="S56" s="304"/>
      <c r="T56" s="304"/>
      <c r="U56" s="304"/>
      <c r="V56" s="304"/>
      <c r="W56" s="304"/>
      <c r="X56" s="304"/>
      <c r="Y56" s="304"/>
      <c r="Z56" s="304"/>
      <c r="AA56" s="304"/>
      <c r="AB56" s="304"/>
      <c r="AC56" s="304"/>
      <c r="AD56" s="304"/>
      <c r="AE56" s="304"/>
      <c r="AF56" s="304"/>
      <c r="AG56" s="293">
        <f>'PS 02-10-01 - Dopravna De...'!J30</f>
        <v>0</v>
      </c>
      <c r="AH56" s="294"/>
      <c r="AI56" s="294"/>
      <c r="AJ56" s="294"/>
      <c r="AK56" s="294"/>
      <c r="AL56" s="294"/>
      <c r="AM56" s="294"/>
      <c r="AN56" s="293">
        <f t="shared" si="0"/>
        <v>0</v>
      </c>
      <c r="AO56" s="294"/>
      <c r="AP56" s="294"/>
      <c r="AQ56" s="75" t="s">
        <v>76</v>
      </c>
      <c r="AR56" s="72"/>
      <c r="AS56" s="76">
        <v>0</v>
      </c>
      <c r="AT56" s="77">
        <f t="shared" si="1"/>
        <v>0</v>
      </c>
      <c r="AU56" s="78">
        <f>'PS 02-10-01 - Dopravna De...'!P81</f>
        <v>0</v>
      </c>
      <c r="AV56" s="77">
        <f>'PS 02-10-01 - Dopravna De...'!J33</f>
        <v>0</v>
      </c>
      <c r="AW56" s="77">
        <f>'PS 02-10-01 - Dopravna De...'!J34</f>
        <v>0</v>
      </c>
      <c r="AX56" s="77">
        <f>'PS 02-10-01 - Dopravna De...'!J35</f>
        <v>0</v>
      </c>
      <c r="AY56" s="77">
        <f>'PS 02-10-01 - Dopravna De...'!J36</f>
        <v>0</v>
      </c>
      <c r="AZ56" s="77">
        <f>'PS 02-10-01 - Dopravna De...'!F33</f>
        <v>0</v>
      </c>
      <c r="BA56" s="77">
        <f>'PS 02-10-01 - Dopravna De...'!F34</f>
        <v>0</v>
      </c>
      <c r="BB56" s="77">
        <f>'PS 02-10-01 - Dopravna De...'!F35</f>
        <v>0</v>
      </c>
      <c r="BC56" s="77">
        <f>'PS 02-10-01 - Dopravna De...'!F36</f>
        <v>0</v>
      </c>
      <c r="BD56" s="79">
        <f>'PS 02-10-01 - Dopravna De...'!F37</f>
        <v>0</v>
      </c>
      <c r="BT56" s="80" t="s">
        <v>77</v>
      </c>
      <c r="BV56" s="80" t="s">
        <v>71</v>
      </c>
      <c r="BW56" s="80" t="s">
        <v>82</v>
      </c>
      <c r="BX56" s="80" t="s">
        <v>5</v>
      </c>
      <c r="CL56" s="80" t="s">
        <v>19</v>
      </c>
      <c r="CM56" s="80" t="s">
        <v>79</v>
      </c>
    </row>
    <row r="57" spans="1:91" s="6" customFormat="1" ht="24.75" customHeight="1">
      <c r="A57" s="71" t="s">
        <v>73</v>
      </c>
      <c r="B57" s="72"/>
      <c r="C57" s="73"/>
      <c r="D57" s="304" t="s">
        <v>83</v>
      </c>
      <c r="E57" s="304"/>
      <c r="F57" s="304"/>
      <c r="G57" s="304"/>
      <c r="H57" s="304"/>
      <c r="I57" s="74"/>
      <c r="J57" s="304" t="s">
        <v>84</v>
      </c>
      <c r="K57" s="304"/>
      <c r="L57" s="304"/>
      <c r="M57" s="304"/>
      <c r="N57" s="304"/>
      <c r="O57" s="304"/>
      <c r="P57" s="304"/>
      <c r="Q57" s="304"/>
      <c r="R57" s="304"/>
      <c r="S57" s="304"/>
      <c r="T57" s="304"/>
      <c r="U57" s="304"/>
      <c r="V57" s="304"/>
      <c r="W57" s="304"/>
      <c r="X57" s="304"/>
      <c r="Y57" s="304"/>
      <c r="Z57" s="304"/>
      <c r="AA57" s="304"/>
      <c r="AB57" s="304"/>
      <c r="AC57" s="304"/>
      <c r="AD57" s="304"/>
      <c r="AE57" s="304"/>
      <c r="AF57" s="304"/>
      <c r="AG57" s="293">
        <f>'PS 02-27-01 - Dopravna  D...'!J30</f>
        <v>0</v>
      </c>
      <c r="AH57" s="294"/>
      <c r="AI57" s="294"/>
      <c r="AJ57" s="294"/>
      <c r="AK57" s="294"/>
      <c r="AL57" s="294"/>
      <c r="AM57" s="294"/>
      <c r="AN57" s="293">
        <f t="shared" si="0"/>
        <v>0</v>
      </c>
      <c r="AO57" s="294"/>
      <c r="AP57" s="294"/>
      <c r="AQ57" s="75" t="s">
        <v>76</v>
      </c>
      <c r="AR57" s="72"/>
      <c r="AS57" s="76">
        <v>0</v>
      </c>
      <c r="AT57" s="77">
        <f t="shared" si="1"/>
        <v>0</v>
      </c>
      <c r="AU57" s="78">
        <f>'PS 02-27-01 - Dopravna  D...'!P79</f>
        <v>0</v>
      </c>
      <c r="AV57" s="77">
        <f>'PS 02-27-01 - Dopravna  D...'!J33</f>
        <v>0</v>
      </c>
      <c r="AW57" s="77">
        <f>'PS 02-27-01 - Dopravna  D...'!J34</f>
        <v>0</v>
      </c>
      <c r="AX57" s="77">
        <f>'PS 02-27-01 - Dopravna  D...'!J35</f>
        <v>0</v>
      </c>
      <c r="AY57" s="77">
        <f>'PS 02-27-01 - Dopravna  D...'!J36</f>
        <v>0</v>
      </c>
      <c r="AZ57" s="77">
        <f>'PS 02-27-01 - Dopravna  D...'!F33</f>
        <v>0</v>
      </c>
      <c r="BA57" s="77">
        <f>'PS 02-27-01 - Dopravna  D...'!F34</f>
        <v>0</v>
      </c>
      <c r="BB57" s="77">
        <f>'PS 02-27-01 - Dopravna  D...'!F35</f>
        <v>0</v>
      </c>
      <c r="BC57" s="77">
        <f>'PS 02-27-01 - Dopravna  D...'!F36</f>
        <v>0</v>
      </c>
      <c r="BD57" s="79">
        <f>'PS 02-27-01 - Dopravna  D...'!F37</f>
        <v>0</v>
      </c>
      <c r="BT57" s="80" t="s">
        <v>77</v>
      </c>
      <c r="BV57" s="80" t="s">
        <v>71</v>
      </c>
      <c r="BW57" s="80" t="s">
        <v>85</v>
      </c>
      <c r="BX57" s="80" t="s">
        <v>5</v>
      </c>
      <c r="CL57" s="80" t="s">
        <v>19</v>
      </c>
      <c r="CM57" s="80" t="s">
        <v>79</v>
      </c>
    </row>
    <row r="58" spans="1:91" s="6" customFormat="1" ht="24.75" customHeight="1">
      <c r="A58" s="71" t="s">
        <v>73</v>
      </c>
      <c r="B58" s="72"/>
      <c r="C58" s="73"/>
      <c r="D58" s="304" t="s">
        <v>86</v>
      </c>
      <c r="E58" s="304"/>
      <c r="F58" s="304"/>
      <c r="G58" s="304"/>
      <c r="H58" s="304"/>
      <c r="I58" s="74"/>
      <c r="J58" s="304" t="s">
        <v>87</v>
      </c>
      <c r="K58" s="304"/>
      <c r="L58" s="304"/>
      <c r="M58" s="304"/>
      <c r="N58" s="304"/>
      <c r="O58" s="304"/>
      <c r="P58" s="304"/>
      <c r="Q58" s="304"/>
      <c r="R58" s="304"/>
      <c r="S58" s="304"/>
      <c r="T58" s="304"/>
      <c r="U58" s="304"/>
      <c r="V58" s="304"/>
      <c r="W58" s="304"/>
      <c r="X58" s="304"/>
      <c r="Y58" s="304"/>
      <c r="Z58" s="304"/>
      <c r="AA58" s="304"/>
      <c r="AB58" s="304"/>
      <c r="AC58" s="304"/>
      <c r="AD58" s="304"/>
      <c r="AE58" s="304"/>
      <c r="AF58" s="304"/>
      <c r="AG58" s="293">
        <f>'PS 02-27-02 - Dopravna De...'!J30</f>
        <v>0</v>
      </c>
      <c r="AH58" s="294"/>
      <c r="AI58" s="294"/>
      <c r="AJ58" s="294"/>
      <c r="AK58" s="294"/>
      <c r="AL58" s="294"/>
      <c r="AM58" s="294"/>
      <c r="AN58" s="293">
        <f t="shared" si="0"/>
        <v>0</v>
      </c>
      <c r="AO58" s="294"/>
      <c r="AP58" s="294"/>
      <c r="AQ58" s="75" t="s">
        <v>76</v>
      </c>
      <c r="AR58" s="72"/>
      <c r="AS58" s="76">
        <v>0</v>
      </c>
      <c r="AT58" s="77">
        <f t="shared" si="1"/>
        <v>0</v>
      </c>
      <c r="AU58" s="78">
        <f>'PS 02-27-02 - Dopravna De...'!P81</f>
        <v>0</v>
      </c>
      <c r="AV58" s="77">
        <f>'PS 02-27-02 - Dopravna De...'!J33</f>
        <v>0</v>
      </c>
      <c r="AW58" s="77">
        <f>'PS 02-27-02 - Dopravna De...'!J34</f>
        <v>0</v>
      </c>
      <c r="AX58" s="77">
        <f>'PS 02-27-02 - Dopravna De...'!J35</f>
        <v>0</v>
      </c>
      <c r="AY58" s="77">
        <f>'PS 02-27-02 - Dopravna De...'!J36</f>
        <v>0</v>
      </c>
      <c r="AZ58" s="77">
        <f>'PS 02-27-02 - Dopravna De...'!F33</f>
        <v>0</v>
      </c>
      <c r="BA58" s="77">
        <f>'PS 02-27-02 - Dopravna De...'!F34</f>
        <v>0</v>
      </c>
      <c r="BB58" s="77">
        <f>'PS 02-27-02 - Dopravna De...'!F35</f>
        <v>0</v>
      </c>
      <c r="BC58" s="77">
        <f>'PS 02-27-02 - Dopravna De...'!F36</f>
        <v>0</v>
      </c>
      <c r="BD58" s="79">
        <f>'PS 02-27-02 - Dopravna De...'!F37</f>
        <v>0</v>
      </c>
      <c r="BT58" s="80" t="s">
        <v>77</v>
      </c>
      <c r="BV58" s="80" t="s">
        <v>71</v>
      </c>
      <c r="BW58" s="80" t="s">
        <v>88</v>
      </c>
      <c r="BX58" s="80" t="s">
        <v>5</v>
      </c>
      <c r="CL58" s="80" t="s">
        <v>19</v>
      </c>
      <c r="CM58" s="80" t="s">
        <v>79</v>
      </c>
    </row>
    <row r="59" spans="1:91" s="6" customFormat="1" ht="24.75" customHeight="1">
      <c r="A59" s="71" t="s">
        <v>73</v>
      </c>
      <c r="B59" s="72"/>
      <c r="C59" s="73"/>
      <c r="D59" s="304" t="s">
        <v>89</v>
      </c>
      <c r="E59" s="304"/>
      <c r="F59" s="304"/>
      <c r="G59" s="304"/>
      <c r="H59" s="304"/>
      <c r="I59" s="74"/>
      <c r="J59" s="304" t="s">
        <v>90</v>
      </c>
      <c r="K59" s="304"/>
      <c r="L59" s="304"/>
      <c r="M59" s="304"/>
      <c r="N59" s="304"/>
      <c r="O59" s="304"/>
      <c r="P59" s="304"/>
      <c r="Q59" s="304"/>
      <c r="R59" s="304"/>
      <c r="S59" s="304"/>
      <c r="T59" s="304"/>
      <c r="U59" s="304"/>
      <c r="V59" s="304"/>
      <c r="W59" s="304"/>
      <c r="X59" s="304"/>
      <c r="Y59" s="304"/>
      <c r="Z59" s="304"/>
      <c r="AA59" s="304"/>
      <c r="AB59" s="304"/>
      <c r="AC59" s="304"/>
      <c r="AD59" s="304"/>
      <c r="AE59" s="304"/>
      <c r="AF59" s="304"/>
      <c r="AG59" s="293">
        <f>'PS 02-37-01 - Dopravna  D...'!J30</f>
        <v>0</v>
      </c>
      <c r="AH59" s="294"/>
      <c r="AI59" s="294"/>
      <c r="AJ59" s="294"/>
      <c r="AK59" s="294"/>
      <c r="AL59" s="294"/>
      <c r="AM59" s="294"/>
      <c r="AN59" s="293">
        <f t="shared" si="0"/>
        <v>0</v>
      </c>
      <c r="AO59" s="294"/>
      <c r="AP59" s="294"/>
      <c r="AQ59" s="75" t="s">
        <v>76</v>
      </c>
      <c r="AR59" s="72"/>
      <c r="AS59" s="76">
        <v>0</v>
      </c>
      <c r="AT59" s="77">
        <f t="shared" si="1"/>
        <v>0</v>
      </c>
      <c r="AU59" s="78">
        <f>'PS 02-37-01 - Dopravna  D...'!P81</f>
        <v>0</v>
      </c>
      <c r="AV59" s="77">
        <f>'PS 02-37-01 - Dopravna  D...'!J33</f>
        <v>0</v>
      </c>
      <c r="AW59" s="77">
        <f>'PS 02-37-01 - Dopravna  D...'!J34</f>
        <v>0</v>
      </c>
      <c r="AX59" s="77">
        <f>'PS 02-37-01 - Dopravna  D...'!J35</f>
        <v>0</v>
      </c>
      <c r="AY59" s="77">
        <f>'PS 02-37-01 - Dopravna  D...'!J36</f>
        <v>0</v>
      </c>
      <c r="AZ59" s="77">
        <f>'PS 02-37-01 - Dopravna  D...'!F33</f>
        <v>0</v>
      </c>
      <c r="BA59" s="77">
        <f>'PS 02-37-01 - Dopravna  D...'!F34</f>
        <v>0</v>
      </c>
      <c r="BB59" s="77">
        <f>'PS 02-37-01 - Dopravna  D...'!F35</f>
        <v>0</v>
      </c>
      <c r="BC59" s="77">
        <f>'PS 02-37-01 - Dopravna  D...'!F36</f>
        <v>0</v>
      </c>
      <c r="BD59" s="79">
        <f>'PS 02-37-01 - Dopravna  D...'!F37</f>
        <v>0</v>
      </c>
      <c r="BT59" s="80" t="s">
        <v>77</v>
      </c>
      <c r="BV59" s="80" t="s">
        <v>71</v>
      </c>
      <c r="BW59" s="80" t="s">
        <v>91</v>
      </c>
      <c r="BX59" s="80" t="s">
        <v>5</v>
      </c>
      <c r="CL59" s="80" t="s">
        <v>19</v>
      </c>
      <c r="CM59" s="80" t="s">
        <v>79</v>
      </c>
    </row>
    <row r="60" spans="1:91" s="6" customFormat="1" ht="24.75" customHeight="1">
      <c r="A60" s="71" t="s">
        <v>73</v>
      </c>
      <c r="B60" s="72"/>
      <c r="C60" s="73"/>
      <c r="D60" s="304" t="s">
        <v>92</v>
      </c>
      <c r="E60" s="304"/>
      <c r="F60" s="304"/>
      <c r="G60" s="304"/>
      <c r="H60" s="304"/>
      <c r="I60" s="74"/>
      <c r="J60" s="304" t="s">
        <v>93</v>
      </c>
      <c r="K60" s="304"/>
      <c r="L60" s="304"/>
      <c r="M60" s="304"/>
      <c r="N60" s="304"/>
      <c r="O60" s="304"/>
      <c r="P60" s="304"/>
      <c r="Q60" s="304"/>
      <c r="R60" s="304"/>
      <c r="S60" s="304"/>
      <c r="T60" s="304"/>
      <c r="U60" s="304"/>
      <c r="V60" s="304"/>
      <c r="W60" s="304"/>
      <c r="X60" s="304"/>
      <c r="Y60" s="304"/>
      <c r="Z60" s="304"/>
      <c r="AA60" s="304"/>
      <c r="AB60" s="304"/>
      <c r="AC60" s="304"/>
      <c r="AD60" s="304"/>
      <c r="AE60" s="304"/>
      <c r="AF60" s="304"/>
      <c r="AG60" s="293">
        <f>'SO 00-10-01 - Výstroj trati'!J30</f>
        <v>0</v>
      </c>
      <c r="AH60" s="294"/>
      <c r="AI60" s="294"/>
      <c r="AJ60" s="294"/>
      <c r="AK60" s="294"/>
      <c r="AL60" s="294"/>
      <c r="AM60" s="294"/>
      <c r="AN60" s="293">
        <f t="shared" si="0"/>
        <v>0</v>
      </c>
      <c r="AO60" s="294"/>
      <c r="AP60" s="294"/>
      <c r="AQ60" s="75" t="s">
        <v>76</v>
      </c>
      <c r="AR60" s="72"/>
      <c r="AS60" s="76">
        <v>0</v>
      </c>
      <c r="AT60" s="77">
        <f t="shared" si="1"/>
        <v>0</v>
      </c>
      <c r="AU60" s="78">
        <f>'SO 00-10-01 - Výstroj trati'!P81</f>
        <v>0</v>
      </c>
      <c r="AV60" s="77">
        <f>'SO 00-10-01 - Výstroj trati'!J33</f>
        <v>0</v>
      </c>
      <c r="AW60" s="77">
        <f>'SO 00-10-01 - Výstroj trati'!J34</f>
        <v>0</v>
      </c>
      <c r="AX60" s="77">
        <f>'SO 00-10-01 - Výstroj trati'!J35</f>
        <v>0</v>
      </c>
      <c r="AY60" s="77">
        <f>'SO 00-10-01 - Výstroj trati'!J36</f>
        <v>0</v>
      </c>
      <c r="AZ60" s="77">
        <f>'SO 00-10-01 - Výstroj trati'!F33</f>
        <v>0</v>
      </c>
      <c r="BA60" s="77">
        <f>'SO 00-10-01 - Výstroj trati'!F34</f>
        <v>0</v>
      </c>
      <c r="BB60" s="77">
        <f>'SO 00-10-01 - Výstroj trati'!F35</f>
        <v>0</v>
      </c>
      <c r="BC60" s="77">
        <f>'SO 00-10-01 - Výstroj trati'!F36</f>
        <v>0</v>
      </c>
      <c r="BD60" s="79">
        <f>'SO 00-10-01 - Výstroj trati'!F37</f>
        <v>0</v>
      </c>
      <c r="BT60" s="80" t="s">
        <v>77</v>
      </c>
      <c r="BV60" s="80" t="s">
        <v>71</v>
      </c>
      <c r="BW60" s="80" t="s">
        <v>94</v>
      </c>
      <c r="BX60" s="80" t="s">
        <v>5</v>
      </c>
      <c r="CL60" s="80" t="s">
        <v>19</v>
      </c>
      <c r="CM60" s="80" t="s">
        <v>79</v>
      </c>
    </row>
    <row r="61" spans="1:91" s="6" customFormat="1" ht="24.75" customHeight="1">
      <c r="A61" s="71" t="s">
        <v>73</v>
      </c>
      <c r="B61" s="72"/>
      <c r="C61" s="73"/>
      <c r="D61" s="304" t="s">
        <v>95</v>
      </c>
      <c r="E61" s="304"/>
      <c r="F61" s="304"/>
      <c r="G61" s="304"/>
      <c r="H61" s="304"/>
      <c r="I61" s="74"/>
      <c r="J61" s="304" t="s">
        <v>96</v>
      </c>
      <c r="K61" s="304"/>
      <c r="L61" s="304"/>
      <c r="M61" s="304"/>
      <c r="N61" s="304"/>
      <c r="O61" s="304"/>
      <c r="P61" s="304"/>
      <c r="Q61" s="304"/>
      <c r="R61" s="304"/>
      <c r="S61" s="304"/>
      <c r="T61" s="304"/>
      <c r="U61" s="304"/>
      <c r="V61" s="304"/>
      <c r="W61" s="304"/>
      <c r="X61" s="304"/>
      <c r="Y61" s="304"/>
      <c r="Z61" s="304"/>
      <c r="AA61" s="304"/>
      <c r="AB61" s="304"/>
      <c r="AC61" s="304"/>
      <c r="AD61" s="304"/>
      <c r="AE61" s="304"/>
      <c r="AF61" s="304"/>
      <c r="AG61" s="293">
        <f>'SO 01-10-01 - Tanvald (mi...'!J30</f>
        <v>0</v>
      </c>
      <c r="AH61" s="294"/>
      <c r="AI61" s="294"/>
      <c r="AJ61" s="294"/>
      <c r="AK61" s="294"/>
      <c r="AL61" s="294"/>
      <c r="AM61" s="294"/>
      <c r="AN61" s="293">
        <f t="shared" si="0"/>
        <v>0</v>
      </c>
      <c r="AO61" s="294"/>
      <c r="AP61" s="294"/>
      <c r="AQ61" s="75" t="s">
        <v>76</v>
      </c>
      <c r="AR61" s="72"/>
      <c r="AS61" s="76">
        <v>0</v>
      </c>
      <c r="AT61" s="77">
        <f t="shared" si="1"/>
        <v>0</v>
      </c>
      <c r="AU61" s="78">
        <f>'SO 01-10-01 - Tanvald (mi...'!P83</f>
        <v>0</v>
      </c>
      <c r="AV61" s="77">
        <f>'SO 01-10-01 - Tanvald (mi...'!J33</f>
        <v>0</v>
      </c>
      <c r="AW61" s="77">
        <f>'SO 01-10-01 - Tanvald (mi...'!J34</f>
        <v>0</v>
      </c>
      <c r="AX61" s="77">
        <f>'SO 01-10-01 - Tanvald (mi...'!J35</f>
        <v>0</v>
      </c>
      <c r="AY61" s="77">
        <f>'SO 01-10-01 - Tanvald (mi...'!J36</f>
        <v>0</v>
      </c>
      <c r="AZ61" s="77">
        <f>'SO 01-10-01 - Tanvald (mi...'!F33</f>
        <v>0</v>
      </c>
      <c r="BA61" s="77">
        <f>'SO 01-10-01 - Tanvald (mi...'!F34</f>
        <v>0</v>
      </c>
      <c r="BB61" s="77">
        <f>'SO 01-10-01 - Tanvald (mi...'!F35</f>
        <v>0</v>
      </c>
      <c r="BC61" s="77">
        <f>'SO 01-10-01 - Tanvald (mi...'!F36</f>
        <v>0</v>
      </c>
      <c r="BD61" s="79">
        <f>'SO 01-10-01 - Tanvald (mi...'!F37</f>
        <v>0</v>
      </c>
      <c r="BT61" s="80" t="s">
        <v>77</v>
      </c>
      <c r="BV61" s="80" t="s">
        <v>71</v>
      </c>
      <c r="BW61" s="80" t="s">
        <v>97</v>
      </c>
      <c r="BX61" s="80" t="s">
        <v>5</v>
      </c>
      <c r="CL61" s="80" t="s">
        <v>19</v>
      </c>
      <c r="CM61" s="80" t="s">
        <v>79</v>
      </c>
    </row>
    <row r="62" spans="1:91" s="6" customFormat="1" ht="24.75" customHeight="1">
      <c r="A62" s="71" t="s">
        <v>73</v>
      </c>
      <c r="B62" s="72"/>
      <c r="C62" s="73"/>
      <c r="D62" s="304" t="s">
        <v>98</v>
      </c>
      <c r="E62" s="304"/>
      <c r="F62" s="304"/>
      <c r="G62" s="304"/>
      <c r="H62" s="304"/>
      <c r="I62" s="74"/>
      <c r="J62" s="304" t="s">
        <v>99</v>
      </c>
      <c r="K62" s="304"/>
      <c r="L62" s="304"/>
      <c r="M62" s="304"/>
      <c r="N62" s="304"/>
      <c r="O62" s="304"/>
      <c r="P62" s="304"/>
      <c r="Q62" s="304"/>
      <c r="R62" s="304"/>
      <c r="S62" s="304"/>
      <c r="T62" s="304"/>
      <c r="U62" s="304"/>
      <c r="V62" s="304"/>
      <c r="W62" s="304"/>
      <c r="X62" s="304"/>
      <c r="Y62" s="304"/>
      <c r="Z62" s="304"/>
      <c r="AA62" s="304"/>
      <c r="AB62" s="304"/>
      <c r="AC62" s="304"/>
      <c r="AD62" s="304"/>
      <c r="AE62" s="304"/>
      <c r="AF62" s="304"/>
      <c r="AG62" s="293">
        <f>'SO 01-11-01 - Tanvald (mi...'!J30</f>
        <v>0</v>
      </c>
      <c r="AH62" s="294"/>
      <c r="AI62" s="294"/>
      <c r="AJ62" s="294"/>
      <c r="AK62" s="294"/>
      <c r="AL62" s="294"/>
      <c r="AM62" s="294"/>
      <c r="AN62" s="293">
        <f t="shared" si="0"/>
        <v>0</v>
      </c>
      <c r="AO62" s="294"/>
      <c r="AP62" s="294"/>
      <c r="AQ62" s="75" t="s">
        <v>76</v>
      </c>
      <c r="AR62" s="72"/>
      <c r="AS62" s="76">
        <v>0</v>
      </c>
      <c r="AT62" s="77">
        <f t="shared" si="1"/>
        <v>0</v>
      </c>
      <c r="AU62" s="78">
        <f>'SO 01-11-01 - Tanvald (mi...'!P86</f>
        <v>0</v>
      </c>
      <c r="AV62" s="77">
        <f>'SO 01-11-01 - Tanvald (mi...'!J33</f>
        <v>0</v>
      </c>
      <c r="AW62" s="77">
        <f>'SO 01-11-01 - Tanvald (mi...'!J34</f>
        <v>0</v>
      </c>
      <c r="AX62" s="77">
        <f>'SO 01-11-01 - Tanvald (mi...'!J35</f>
        <v>0</v>
      </c>
      <c r="AY62" s="77">
        <f>'SO 01-11-01 - Tanvald (mi...'!J36</f>
        <v>0</v>
      </c>
      <c r="AZ62" s="77">
        <f>'SO 01-11-01 - Tanvald (mi...'!F33</f>
        <v>0</v>
      </c>
      <c r="BA62" s="77">
        <f>'SO 01-11-01 - Tanvald (mi...'!F34</f>
        <v>0</v>
      </c>
      <c r="BB62" s="77">
        <f>'SO 01-11-01 - Tanvald (mi...'!F35</f>
        <v>0</v>
      </c>
      <c r="BC62" s="77">
        <f>'SO 01-11-01 - Tanvald (mi...'!F36</f>
        <v>0</v>
      </c>
      <c r="BD62" s="79">
        <f>'SO 01-11-01 - Tanvald (mi...'!F37</f>
        <v>0</v>
      </c>
      <c r="BT62" s="80" t="s">
        <v>77</v>
      </c>
      <c r="BV62" s="80" t="s">
        <v>71</v>
      </c>
      <c r="BW62" s="80" t="s">
        <v>100</v>
      </c>
      <c r="BX62" s="80" t="s">
        <v>5</v>
      </c>
      <c r="CL62" s="80" t="s">
        <v>19</v>
      </c>
      <c r="CM62" s="80" t="s">
        <v>79</v>
      </c>
    </row>
    <row r="63" spans="1:91" s="6" customFormat="1" ht="24.75" customHeight="1">
      <c r="A63" s="71" t="s">
        <v>73</v>
      </c>
      <c r="B63" s="72"/>
      <c r="C63" s="73"/>
      <c r="D63" s="304" t="s">
        <v>101</v>
      </c>
      <c r="E63" s="304"/>
      <c r="F63" s="304"/>
      <c r="G63" s="304"/>
      <c r="H63" s="304"/>
      <c r="I63" s="74"/>
      <c r="J63" s="304" t="s">
        <v>102</v>
      </c>
      <c r="K63" s="304"/>
      <c r="L63" s="304"/>
      <c r="M63" s="304"/>
      <c r="N63" s="304"/>
      <c r="O63" s="304"/>
      <c r="P63" s="304"/>
      <c r="Q63" s="304"/>
      <c r="R63" s="304"/>
      <c r="S63" s="304"/>
      <c r="T63" s="304"/>
      <c r="U63" s="304"/>
      <c r="V63" s="304"/>
      <c r="W63" s="304"/>
      <c r="X63" s="304"/>
      <c r="Y63" s="304"/>
      <c r="Z63" s="304"/>
      <c r="AA63" s="304"/>
      <c r="AB63" s="304"/>
      <c r="AC63" s="304"/>
      <c r="AD63" s="304"/>
      <c r="AE63" s="304"/>
      <c r="AF63" s="304"/>
      <c r="AG63" s="293">
        <f>'SO 01-13-01 - Přejezd P55...'!J30</f>
        <v>0</v>
      </c>
      <c r="AH63" s="294"/>
      <c r="AI63" s="294"/>
      <c r="AJ63" s="294"/>
      <c r="AK63" s="294"/>
      <c r="AL63" s="294"/>
      <c r="AM63" s="294"/>
      <c r="AN63" s="293">
        <f t="shared" si="0"/>
        <v>0</v>
      </c>
      <c r="AO63" s="294"/>
      <c r="AP63" s="294"/>
      <c r="AQ63" s="75" t="s">
        <v>76</v>
      </c>
      <c r="AR63" s="72"/>
      <c r="AS63" s="76">
        <v>0</v>
      </c>
      <c r="AT63" s="77">
        <f t="shared" si="1"/>
        <v>0</v>
      </c>
      <c r="AU63" s="78">
        <f>'SO 01-13-01 - Přejezd P55...'!P83</f>
        <v>0</v>
      </c>
      <c r="AV63" s="77">
        <f>'SO 01-13-01 - Přejezd P55...'!J33</f>
        <v>0</v>
      </c>
      <c r="AW63" s="77">
        <f>'SO 01-13-01 - Přejezd P55...'!J34</f>
        <v>0</v>
      </c>
      <c r="AX63" s="77">
        <f>'SO 01-13-01 - Přejezd P55...'!J35</f>
        <v>0</v>
      </c>
      <c r="AY63" s="77">
        <f>'SO 01-13-01 - Přejezd P55...'!J36</f>
        <v>0</v>
      </c>
      <c r="AZ63" s="77">
        <f>'SO 01-13-01 - Přejezd P55...'!F33</f>
        <v>0</v>
      </c>
      <c r="BA63" s="77">
        <f>'SO 01-13-01 - Přejezd P55...'!F34</f>
        <v>0</v>
      </c>
      <c r="BB63" s="77">
        <f>'SO 01-13-01 - Přejezd P55...'!F35</f>
        <v>0</v>
      </c>
      <c r="BC63" s="77">
        <f>'SO 01-13-01 - Přejezd P55...'!F36</f>
        <v>0</v>
      </c>
      <c r="BD63" s="79">
        <f>'SO 01-13-01 - Přejezd P55...'!F37</f>
        <v>0</v>
      </c>
      <c r="BT63" s="80" t="s">
        <v>77</v>
      </c>
      <c r="BV63" s="80" t="s">
        <v>71</v>
      </c>
      <c r="BW63" s="80" t="s">
        <v>103</v>
      </c>
      <c r="BX63" s="80" t="s">
        <v>5</v>
      </c>
      <c r="CL63" s="80" t="s">
        <v>19</v>
      </c>
      <c r="CM63" s="80" t="s">
        <v>79</v>
      </c>
    </row>
    <row r="64" spans="1:91" s="6" customFormat="1" ht="24.75" customHeight="1">
      <c r="A64" s="71" t="s">
        <v>73</v>
      </c>
      <c r="B64" s="72"/>
      <c r="C64" s="73"/>
      <c r="D64" s="304" t="s">
        <v>104</v>
      </c>
      <c r="E64" s="304"/>
      <c r="F64" s="304"/>
      <c r="G64" s="304"/>
      <c r="H64" s="304"/>
      <c r="I64" s="74"/>
      <c r="J64" s="304" t="s">
        <v>105</v>
      </c>
      <c r="K64" s="304"/>
      <c r="L64" s="304"/>
      <c r="M64" s="304"/>
      <c r="N64" s="304"/>
      <c r="O64" s="304"/>
      <c r="P64" s="304"/>
      <c r="Q64" s="304"/>
      <c r="R64" s="304"/>
      <c r="S64" s="304"/>
      <c r="T64" s="304"/>
      <c r="U64" s="304"/>
      <c r="V64" s="304"/>
      <c r="W64" s="304"/>
      <c r="X64" s="304"/>
      <c r="Y64" s="304"/>
      <c r="Z64" s="304"/>
      <c r="AA64" s="304"/>
      <c r="AB64" s="304"/>
      <c r="AC64" s="304"/>
      <c r="AD64" s="304"/>
      <c r="AE64" s="304"/>
      <c r="AF64" s="304"/>
      <c r="AG64" s="293">
        <f>'SO 01-13-02 - Přejezd P55...'!J30</f>
        <v>0</v>
      </c>
      <c r="AH64" s="294"/>
      <c r="AI64" s="294"/>
      <c r="AJ64" s="294"/>
      <c r="AK64" s="294"/>
      <c r="AL64" s="294"/>
      <c r="AM64" s="294"/>
      <c r="AN64" s="293">
        <f t="shared" si="0"/>
        <v>0</v>
      </c>
      <c r="AO64" s="294"/>
      <c r="AP64" s="294"/>
      <c r="AQ64" s="75" t="s">
        <v>76</v>
      </c>
      <c r="AR64" s="72"/>
      <c r="AS64" s="76">
        <v>0</v>
      </c>
      <c r="AT64" s="77">
        <f t="shared" si="1"/>
        <v>0</v>
      </c>
      <c r="AU64" s="78">
        <f>'SO 01-13-02 - Přejezd P55...'!P83</f>
        <v>0</v>
      </c>
      <c r="AV64" s="77">
        <f>'SO 01-13-02 - Přejezd P55...'!J33</f>
        <v>0</v>
      </c>
      <c r="AW64" s="77">
        <f>'SO 01-13-02 - Přejezd P55...'!J34</f>
        <v>0</v>
      </c>
      <c r="AX64" s="77">
        <f>'SO 01-13-02 - Přejezd P55...'!J35</f>
        <v>0</v>
      </c>
      <c r="AY64" s="77">
        <f>'SO 01-13-02 - Přejezd P55...'!J36</f>
        <v>0</v>
      </c>
      <c r="AZ64" s="77">
        <f>'SO 01-13-02 - Přejezd P55...'!F33</f>
        <v>0</v>
      </c>
      <c r="BA64" s="77">
        <f>'SO 01-13-02 - Přejezd P55...'!F34</f>
        <v>0</v>
      </c>
      <c r="BB64" s="77">
        <f>'SO 01-13-02 - Přejezd P55...'!F35</f>
        <v>0</v>
      </c>
      <c r="BC64" s="77">
        <f>'SO 01-13-02 - Přejezd P55...'!F36</f>
        <v>0</v>
      </c>
      <c r="BD64" s="79">
        <f>'SO 01-13-02 - Přejezd P55...'!F37</f>
        <v>0</v>
      </c>
      <c r="BT64" s="80" t="s">
        <v>77</v>
      </c>
      <c r="BV64" s="80" t="s">
        <v>71</v>
      </c>
      <c r="BW64" s="80" t="s">
        <v>106</v>
      </c>
      <c r="BX64" s="80" t="s">
        <v>5</v>
      </c>
      <c r="CL64" s="80" t="s">
        <v>19</v>
      </c>
      <c r="CM64" s="80" t="s">
        <v>79</v>
      </c>
    </row>
    <row r="65" spans="1:91" s="6" customFormat="1" ht="24.75" customHeight="1">
      <c r="A65" s="71" t="s">
        <v>73</v>
      </c>
      <c r="B65" s="72"/>
      <c r="C65" s="73"/>
      <c r="D65" s="304" t="s">
        <v>107</v>
      </c>
      <c r="E65" s="304"/>
      <c r="F65" s="304"/>
      <c r="G65" s="304"/>
      <c r="H65" s="304"/>
      <c r="I65" s="74"/>
      <c r="J65" s="304" t="s">
        <v>108</v>
      </c>
      <c r="K65" s="304"/>
      <c r="L65" s="304"/>
      <c r="M65" s="304"/>
      <c r="N65" s="304"/>
      <c r="O65" s="304"/>
      <c r="P65" s="304"/>
      <c r="Q65" s="304"/>
      <c r="R65" s="304"/>
      <c r="S65" s="304"/>
      <c r="T65" s="304"/>
      <c r="U65" s="304"/>
      <c r="V65" s="304"/>
      <c r="W65" s="304"/>
      <c r="X65" s="304"/>
      <c r="Y65" s="304"/>
      <c r="Z65" s="304"/>
      <c r="AA65" s="304"/>
      <c r="AB65" s="304"/>
      <c r="AC65" s="304"/>
      <c r="AD65" s="304"/>
      <c r="AE65" s="304"/>
      <c r="AF65" s="304"/>
      <c r="AG65" s="293">
        <f>'SO 01-13-03 - Přejezd P55...'!J30</f>
        <v>0</v>
      </c>
      <c r="AH65" s="294"/>
      <c r="AI65" s="294"/>
      <c r="AJ65" s="294"/>
      <c r="AK65" s="294"/>
      <c r="AL65" s="294"/>
      <c r="AM65" s="294"/>
      <c r="AN65" s="293">
        <f t="shared" si="0"/>
        <v>0</v>
      </c>
      <c r="AO65" s="294"/>
      <c r="AP65" s="294"/>
      <c r="AQ65" s="75" t="s">
        <v>76</v>
      </c>
      <c r="AR65" s="72"/>
      <c r="AS65" s="76">
        <v>0</v>
      </c>
      <c r="AT65" s="77">
        <f t="shared" si="1"/>
        <v>0</v>
      </c>
      <c r="AU65" s="78">
        <f>'SO 01-13-03 - Přejezd P55...'!P83</f>
        <v>0</v>
      </c>
      <c r="AV65" s="77">
        <f>'SO 01-13-03 - Přejezd P55...'!J33</f>
        <v>0</v>
      </c>
      <c r="AW65" s="77">
        <f>'SO 01-13-03 - Přejezd P55...'!J34</f>
        <v>0</v>
      </c>
      <c r="AX65" s="77">
        <f>'SO 01-13-03 - Přejezd P55...'!J35</f>
        <v>0</v>
      </c>
      <c r="AY65" s="77">
        <f>'SO 01-13-03 - Přejezd P55...'!J36</f>
        <v>0</v>
      </c>
      <c r="AZ65" s="77">
        <f>'SO 01-13-03 - Přejezd P55...'!F33</f>
        <v>0</v>
      </c>
      <c r="BA65" s="77">
        <f>'SO 01-13-03 - Přejezd P55...'!F34</f>
        <v>0</v>
      </c>
      <c r="BB65" s="77">
        <f>'SO 01-13-03 - Přejezd P55...'!F35</f>
        <v>0</v>
      </c>
      <c r="BC65" s="77">
        <f>'SO 01-13-03 - Přejezd P55...'!F36</f>
        <v>0</v>
      </c>
      <c r="BD65" s="79">
        <f>'SO 01-13-03 - Přejezd P55...'!F37</f>
        <v>0</v>
      </c>
      <c r="BT65" s="80" t="s">
        <v>77</v>
      </c>
      <c r="BV65" s="80" t="s">
        <v>71</v>
      </c>
      <c r="BW65" s="80" t="s">
        <v>109</v>
      </c>
      <c r="BX65" s="80" t="s">
        <v>5</v>
      </c>
      <c r="CL65" s="80" t="s">
        <v>19</v>
      </c>
      <c r="CM65" s="80" t="s">
        <v>79</v>
      </c>
    </row>
    <row r="66" spans="1:91" s="6" customFormat="1" ht="24.75" customHeight="1">
      <c r="A66" s="71" t="s">
        <v>73</v>
      </c>
      <c r="B66" s="72"/>
      <c r="C66" s="73"/>
      <c r="D66" s="304" t="s">
        <v>110</v>
      </c>
      <c r="E66" s="304"/>
      <c r="F66" s="304"/>
      <c r="G66" s="304"/>
      <c r="H66" s="304"/>
      <c r="I66" s="74"/>
      <c r="J66" s="304" t="s">
        <v>111</v>
      </c>
      <c r="K66" s="304"/>
      <c r="L66" s="304"/>
      <c r="M66" s="304"/>
      <c r="N66" s="304"/>
      <c r="O66" s="304"/>
      <c r="P66" s="304"/>
      <c r="Q66" s="304"/>
      <c r="R66" s="304"/>
      <c r="S66" s="304"/>
      <c r="T66" s="304"/>
      <c r="U66" s="304"/>
      <c r="V66" s="304"/>
      <c r="W66" s="304"/>
      <c r="X66" s="304"/>
      <c r="Y66" s="304"/>
      <c r="Z66" s="304"/>
      <c r="AA66" s="304"/>
      <c r="AB66" s="304"/>
      <c r="AC66" s="304"/>
      <c r="AD66" s="304"/>
      <c r="AE66" s="304"/>
      <c r="AF66" s="304"/>
      <c r="AG66" s="293">
        <f>'SO 01-14-01 - Most v ev. ...'!J30</f>
        <v>0</v>
      </c>
      <c r="AH66" s="294"/>
      <c r="AI66" s="294"/>
      <c r="AJ66" s="294"/>
      <c r="AK66" s="294"/>
      <c r="AL66" s="294"/>
      <c r="AM66" s="294"/>
      <c r="AN66" s="293">
        <f t="shared" si="0"/>
        <v>0</v>
      </c>
      <c r="AO66" s="294"/>
      <c r="AP66" s="294"/>
      <c r="AQ66" s="75" t="s">
        <v>76</v>
      </c>
      <c r="AR66" s="72"/>
      <c r="AS66" s="76">
        <v>0</v>
      </c>
      <c r="AT66" s="77">
        <f t="shared" si="1"/>
        <v>0</v>
      </c>
      <c r="AU66" s="78">
        <f>'SO 01-14-01 - Most v ev. ...'!P88</f>
        <v>0</v>
      </c>
      <c r="AV66" s="77">
        <f>'SO 01-14-01 - Most v ev. ...'!J33</f>
        <v>0</v>
      </c>
      <c r="AW66" s="77">
        <f>'SO 01-14-01 - Most v ev. ...'!J34</f>
        <v>0</v>
      </c>
      <c r="AX66" s="77">
        <f>'SO 01-14-01 - Most v ev. ...'!J35</f>
        <v>0</v>
      </c>
      <c r="AY66" s="77">
        <f>'SO 01-14-01 - Most v ev. ...'!J36</f>
        <v>0</v>
      </c>
      <c r="AZ66" s="77">
        <f>'SO 01-14-01 - Most v ev. ...'!F33</f>
        <v>0</v>
      </c>
      <c r="BA66" s="77">
        <f>'SO 01-14-01 - Most v ev. ...'!F34</f>
        <v>0</v>
      </c>
      <c r="BB66" s="77">
        <f>'SO 01-14-01 - Most v ev. ...'!F35</f>
        <v>0</v>
      </c>
      <c r="BC66" s="77">
        <f>'SO 01-14-01 - Most v ev. ...'!F36</f>
        <v>0</v>
      </c>
      <c r="BD66" s="79">
        <f>'SO 01-14-01 - Most v ev. ...'!F37</f>
        <v>0</v>
      </c>
      <c r="BT66" s="80" t="s">
        <v>77</v>
      </c>
      <c r="BV66" s="80" t="s">
        <v>71</v>
      </c>
      <c r="BW66" s="80" t="s">
        <v>112</v>
      </c>
      <c r="BX66" s="80" t="s">
        <v>5</v>
      </c>
      <c r="CL66" s="80" t="s">
        <v>19</v>
      </c>
      <c r="CM66" s="80" t="s">
        <v>79</v>
      </c>
    </row>
    <row r="67" spans="1:91" s="6" customFormat="1" ht="24.75" customHeight="1">
      <c r="A67" s="71" t="s">
        <v>73</v>
      </c>
      <c r="B67" s="72"/>
      <c r="C67" s="73"/>
      <c r="D67" s="304" t="s">
        <v>113</v>
      </c>
      <c r="E67" s="304"/>
      <c r="F67" s="304"/>
      <c r="G67" s="304"/>
      <c r="H67" s="304"/>
      <c r="I67" s="74"/>
      <c r="J67" s="304" t="s">
        <v>114</v>
      </c>
      <c r="K67" s="304"/>
      <c r="L67" s="304"/>
      <c r="M67" s="304"/>
      <c r="N67" s="304"/>
      <c r="O67" s="304"/>
      <c r="P67" s="304"/>
      <c r="Q67" s="304"/>
      <c r="R67" s="304"/>
      <c r="S67" s="304"/>
      <c r="T67" s="304"/>
      <c r="U67" s="304"/>
      <c r="V67" s="304"/>
      <c r="W67" s="304"/>
      <c r="X67" s="304"/>
      <c r="Y67" s="304"/>
      <c r="Z67" s="304"/>
      <c r="AA67" s="304"/>
      <c r="AB67" s="304"/>
      <c r="AC67" s="304"/>
      <c r="AD67" s="304"/>
      <c r="AE67" s="304"/>
      <c r="AF67" s="304"/>
      <c r="AG67" s="293">
        <f>'SO 01-14-02 - Zeď v km 28...'!J30</f>
        <v>0</v>
      </c>
      <c r="AH67" s="294"/>
      <c r="AI67" s="294"/>
      <c r="AJ67" s="294"/>
      <c r="AK67" s="294"/>
      <c r="AL67" s="294"/>
      <c r="AM67" s="294"/>
      <c r="AN67" s="293">
        <f t="shared" si="0"/>
        <v>0</v>
      </c>
      <c r="AO67" s="294"/>
      <c r="AP67" s="294"/>
      <c r="AQ67" s="75" t="s">
        <v>76</v>
      </c>
      <c r="AR67" s="72"/>
      <c r="AS67" s="76">
        <v>0</v>
      </c>
      <c r="AT67" s="77">
        <f t="shared" si="1"/>
        <v>0</v>
      </c>
      <c r="AU67" s="78">
        <f>'SO 01-14-02 - Zeď v km 28...'!P84</f>
        <v>0</v>
      </c>
      <c r="AV67" s="77">
        <f>'SO 01-14-02 - Zeď v km 28...'!J33</f>
        <v>0</v>
      </c>
      <c r="AW67" s="77">
        <f>'SO 01-14-02 - Zeď v km 28...'!J34</f>
        <v>0</v>
      </c>
      <c r="AX67" s="77">
        <f>'SO 01-14-02 - Zeď v km 28...'!J35</f>
        <v>0</v>
      </c>
      <c r="AY67" s="77">
        <f>'SO 01-14-02 - Zeď v km 28...'!J36</f>
        <v>0</v>
      </c>
      <c r="AZ67" s="77">
        <f>'SO 01-14-02 - Zeď v km 28...'!F33</f>
        <v>0</v>
      </c>
      <c r="BA67" s="77">
        <f>'SO 01-14-02 - Zeď v km 28...'!F34</f>
        <v>0</v>
      </c>
      <c r="BB67" s="77">
        <f>'SO 01-14-02 - Zeď v km 28...'!F35</f>
        <v>0</v>
      </c>
      <c r="BC67" s="77">
        <f>'SO 01-14-02 - Zeď v km 28...'!F36</f>
        <v>0</v>
      </c>
      <c r="BD67" s="79">
        <f>'SO 01-14-02 - Zeď v km 28...'!F37</f>
        <v>0</v>
      </c>
      <c r="BT67" s="80" t="s">
        <v>77</v>
      </c>
      <c r="BV67" s="80" t="s">
        <v>71</v>
      </c>
      <c r="BW67" s="80" t="s">
        <v>115</v>
      </c>
      <c r="BX67" s="80" t="s">
        <v>5</v>
      </c>
      <c r="CL67" s="80" t="s">
        <v>19</v>
      </c>
      <c r="CM67" s="80" t="s">
        <v>79</v>
      </c>
    </row>
    <row r="68" spans="1:91" s="6" customFormat="1" ht="24.75" customHeight="1">
      <c r="A68" s="71" t="s">
        <v>73</v>
      </c>
      <c r="B68" s="72"/>
      <c r="C68" s="73"/>
      <c r="D68" s="304" t="s">
        <v>116</v>
      </c>
      <c r="E68" s="304"/>
      <c r="F68" s="304"/>
      <c r="G68" s="304"/>
      <c r="H68" s="304"/>
      <c r="I68" s="74"/>
      <c r="J68" s="304" t="s">
        <v>117</v>
      </c>
      <c r="K68" s="304"/>
      <c r="L68" s="304"/>
      <c r="M68" s="304"/>
      <c r="N68" s="304"/>
      <c r="O68" s="304"/>
      <c r="P68" s="304"/>
      <c r="Q68" s="304"/>
      <c r="R68" s="304"/>
      <c r="S68" s="304"/>
      <c r="T68" s="304"/>
      <c r="U68" s="304"/>
      <c r="V68" s="304"/>
      <c r="W68" s="304"/>
      <c r="X68" s="304"/>
      <c r="Y68" s="304"/>
      <c r="Z68" s="304"/>
      <c r="AA68" s="304"/>
      <c r="AB68" s="304"/>
      <c r="AC68" s="304"/>
      <c r="AD68" s="304"/>
      <c r="AE68" s="304"/>
      <c r="AF68" s="304"/>
      <c r="AG68" s="293">
        <f>'SO 01-14-03 - Zeď v km 28...'!J30</f>
        <v>0</v>
      </c>
      <c r="AH68" s="294"/>
      <c r="AI68" s="294"/>
      <c r="AJ68" s="294"/>
      <c r="AK68" s="294"/>
      <c r="AL68" s="294"/>
      <c r="AM68" s="294"/>
      <c r="AN68" s="293">
        <f t="shared" si="0"/>
        <v>0</v>
      </c>
      <c r="AO68" s="294"/>
      <c r="AP68" s="294"/>
      <c r="AQ68" s="75" t="s">
        <v>76</v>
      </c>
      <c r="AR68" s="72"/>
      <c r="AS68" s="76">
        <v>0</v>
      </c>
      <c r="AT68" s="77">
        <f t="shared" si="1"/>
        <v>0</v>
      </c>
      <c r="AU68" s="78">
        <f>'SO 01-14-03 - Zeď v km 28...'!P84</f>
        <v>0</v>
      </c>
      <c r="AV68" s="77">
        <f>'SO 01-14-03 - Zeď v km 28...'!J33</f>
        <v>0</v>
      </c>
      <c r="AW68" s="77">
        <f>'SO 01-14-03 - Zeď v km 28...'!J34</f>
        <v>0</v>
      </c>
      <c r="AX68" s="77">
        <f>'SO 01-14-03 - Zeď v km 28...'!J35</f>
        <v>0</v>
      </c>
      <c r="AY68" s="77">
        <f>'SO 01-14-03 - Zeď v km 28...'!J36</f>
        <v>0</v>
      </c>
      <c r="AZ68" s="77">
        <f>'SO 01-14-03 - Zeď v km 28...'!F33</f>
        <v>0</v>
      </c>
      <c r="BA68" s="77">
        <f>'SO 01-14-03 - Zeď v km 28...'!F34</f>
        <v>0</v>
      </c>
      <c r="BB68" s="77">
        <f>'SO 01-14-03 - Zeď v km 28...'!F35</f>
        <v>0</v>
      </c>
      <c r="BC68" s="77">
        <f>'SO 01-14-03 - Zeď v km 28...'!F36</f>
        <v>0</v>
      </c>
      <c r="BD68" s="79">
        <f>'SO 01-14-03 - Zeď v km 28...'!F37</f>
        <v>0</v>
      </c>
      <c r="BT68" s="80" t="s">
        <v>77</v>
      </c>
      <c r="BV68" s="80" t="s">
        <v>71</v>
      </c>
      <c r="BW68" s="80" t="s">
        <v>118</v>
      </c>
      <c r="BX68" s="80" t="s">
        <v>5</v>
      </c>
      <c r="CL68" s="80" t="s">
        <v>19</v>
      </c>
      <c r="CM68" s="80" t="s">
        <v>79</v>
      </c>
    </row>
    <row r="69" spans="1:91" s="6" customFormat="1" ht="24.75" customHeight="1">
      <c r="A69" s="71" t="s">
        <v>73</v>
      </c>
      <c r="B69" s="72"/>
      <c r="C69" s="73"/>
      <c r="D69" s="304" t="s">
        <v>119</v>
      </c>
      <c r="E69" s="304"/>
      <c r="F69" s="304"/>
      <c r="G69" s="304"/>
      <c r="H69" s="304"/>
      <c r="I69" s="74"/>
      <c r="J69" s="304" t="s">
        <v>120</v>
      </c>
      <c r="K69" s="304"/>
      <c r="L69" s="304"/>
      <c r="M69" s="304"/>
      <c r="N69" s="304"/>
      <c r="O69" s="304"/>
      <c r="P69" s="304"/>
      <c r="Q69" s="304"/>
      <c r="R69" s="304"/>
      <c r="S69" s="304"/>
      <c r="T69" s="304"/>
      <c r="U69" s="304"/>
      <c r="V69" s="304"/>
      <c r="W69" s="304"/>
      <c r="X69" s="304"/>
      <c r="Y69" s="304"/>
      <c r="Z69" s="304"/>
      <c r="AA69" s="304"/>
      <c r="AB69" s="304"/>
      <c r="AC69" s="304"/>
      <c r="AD69" s="304"/>
      <c r="AE69" s="304"/>
      <c r="AF69" s="304"/>
      <c r="AG69" s="293">
        <f>'SO 01-14-04 - Propustek v...'!J30</f>
        <v>0</v>
      </c>
      <c r="AH69" s="294"/>
      <c r="AI69" s="294"/>
      <c r="AJ69" s="294"/>
      <c r="AK69" s="294"/>
      <c r="AL69" s="294"/>
      <c r="AM69" s="294"/>
      <c r="AN69" s="293">
        <f t="shared" si="0"/>
        <v>0</v>
      </c>
      <c r="AO69" s="294"/>
      <c r="AP69" s="294"/>
      <c r="AQ69" s="75" t="s">
        <v>76</v>
      </c>
      <c r="AR69" s="72"/>
      <c r="AS69" s="76">
        <v>0</v>
      </c>
      <c r="AT69" s="77">
        <f t="shared" si="1"/>
        <v>0</v>
      </c>
      <c r="AU69" s="78">
        <f>'SO 01-14-04 - Propustek v...'!P86</f>
        <v>0</v>
      </c>
      <c r="AV69" s="77">
        <f>'SO 01-14-04 - Propustek v...'!J33</f>
        <v>0</v>
      </c>
      <c r="AW69" s="77">
        <f>'SO 01-14-04 - Propustek v...'!J34</f>
        <v>0</v>
      </c>
      <c r="AX69" s="77">
        <f>'SO 01-14-04 - Propustek v...'!J35</f>
        <v>0</v>
      </c>
      <c r="AY69" s="77">
        <f>'SO 01-14-04 - Propustek v...'!J36</f>
        <v>0</v>
      </c>
      <c r="AZ69" s="77">
        <f>'SO 01-14-04 - Propustek v...'!F33</f>
        <v>0</v>
      </c>
      <c r="BA69" s="77">
        <f>'SO 01-14-04 - Propustek v...'!F34</f>
        <v>0</v>
      </c>
      <c r="BB69" s="77">
        <f>'SO 01-14-04 - Propustek v...'!F35</f>
        <v>0</v>
      </c>
      <c r="BC69" s="77">
        <f>'SO 01-14-04 - Propustek v...'!F36</f>
        <v>0</v>
      </c>
      <c r="BD69" s="79">
        <f>'SO 01-14-04 - Propustek v...'!F37</f>
        <v>0</v>
      </c>
      <c r="BT69" s="80" t="s">
        <v>77</v>
      </c>
      <c r="BV69" s="80" t="s">
        <v>71</v>
      </c>
      <c r="BW69" s="80" t="s">
        <v>121</v>
      </c>
      <c r="BX69" s="80" t="s">
        <v>5</v>
      </c>
      <c r="CL69" s="80" t="s">
        <v>19</v>
      </c>
      <c r="CM69" s="80" t="s">
        <v>79</v>
      </c>
    </row>
    <row r="70" spans="1:91" s="6" customFormat="1" ht="24.75" customHeight="1">
      <c r="A70" s="71" t="s">
        <v>73</v>
      </c>
      <c r="B70" s="72"/>
      <c r="C70" s="73"/>
      <c r="D70" s="304" t="s">
        <v>122</v>
      </c>
      <c r="E70" s="304"/>
      <c r="F70" s="304"/>
      <c r="G70" s="304"/>
      <c r="H70" s="304"/>
      <c r="I70" s="74"/>
      <c r="J70" s="304" t="s">
        <v>123</v>
      </c>
      <c r="K70" s="304"/>
      <c r="L70" s="304"/>
      <c r="M70" s="304"/>
      <c r="N70" s="304"/>
      <c r="O70" s="304"/>
      <c r="P70" s="304"/>
      <c r="Q70" s="304"/>
      <c r="R70" s="304"/>
      <c r="S70" s="304"/>
      <c r="T70" s="304"/>
      <c r="U70" s="304"/>
      <c r="V70" s="304"/>
      <c r="W70" s="304"/>
      <c r="X70" s="304"/>
      <c r="Y70" s="304"/>
      <c r="Z70" s="304"/>
      <c r="AA70" s="304"/>
      <c r="AB70" s="304"/>
      <c r="AC70" s="304"/>
      <c r="AD70" s="304"/>
      <c r="AE70" s="304"/>
      <c r="AF70" s="304"/>
      <c r="AG70" s="293">
        <f>'SO 01-17-01 - Tunel Žďárs...'!J30</f>
        <v>0</v>
      </c>
      <c r="AH70" s="294"/>
      <c r="AI70" s="294"/>
      <c r="AJ70" s="294"/>
      <c r="AK70" s="294"/>
      <c r="AL70" s="294"/>
      <c r="AM70" s="294"/>
      <c r="AN70" s="293">
        <f t="shared" si="0"/>
        <v>0</v>
      </c>
      <c r="AO70" s="294"/>
      <c r="AP70" s="294"/>
      <c r="AQ70" s="75" t="s">
        <v>76</v>
      </c>
      <c r="AR70" s="72"/>
      <c r="AS70" s="76">
        <v>0</v>
      </c>
      <c r="AT70" s="77">
        <f t="shared" si="1"/>
        <v>0</v>
      </c>
      <c r="AU70" s="78">
        <f>'SO 01-17-01 - Tunel Žďárs...'!P87</f>
        <v>0</v>
      </c>
      <c r="AV70" s="77">
        <f>'SO 01-17-01 - Tunel Žďárs...'!J33</f>
        <v>0</v>
      </c>
      <c r="AW70" s="77">
        <f>'SO 01-17-01 - Tunel Žďárs...'!J34</f>
        <v>0</v>
      </c>
      <c r="AX70" s="77">
        <f>'SO 01-17-01 - Tunel Žďárs...'!J35</f>
        <v>0</v>
      </c>
      <c r="AY70" s="77">
        <f>'SO 01-17-01 - Tunel Žďárs...'!J36</f>
        <v>0</v>
      </c>
      <c r="AZ70" s="77">
        <f>'SO 01-17-01 - Tunel Žďárs...'!F33</f>
        <v>0</v>
      </c>
      <c r="BA70" s="77">
        <f>'SO 01-17-01 - Tunel Žďárs...'!F34</f>
        <v>0</v>
      </c>
      <c r="BB70" s="77">
        <f>'SO 01-17-01 - Tunel Žďárs...'!F35</f>
        <v>0</v>
      </c>
      <c r="BC70" s="77">
        <f>'SO 01-17-01 - Tunel Žďárs...'!F36</f>
        <v>0</v>
      </c>
      <c r="BD70" s="79">
        <f>'SO 01-17-01 - Tunel Žďárs...'!F37</f>
        <v>0</v>
      </c>
      <c r="BT70" s="80" t="s">
        <v>77</v>
      </c>
      <c r="BV70" s="80" t="s">
        <v>71</v>
      </c>
      <c r="BW70" s="80" t="s">
        <v>124</v>
      </c>
      <c r="BX70" s="80" t="s">
        <v>5</v>
      </c>
      <c r="CL70" s="80" t="s">
        <v>19</v>
      </c>
      <c r="CM70" s="80" t="s">
        <v>79</v>
      </c>
    </row>
    <row r="71" spans="1:91" s="6" customFormat="1" ht="24.75" customHeight="1">
      <c r="A71" s="71" t="s">
        <v>73</v>
      </c>
      <c r="B71" s="72"/>
      <c r="C71" s="73"/>
      <c r="D71" s="304" t="s">
        <v>125</v>
      </c>
      <c r="E71" s="304"/>
      <c r="F71" s="304"/>
      <c r="G71" s="304"/>
      <c r="H71" s="304"/>
      <c r="I71" s="74"/>
      <c r="J71" s="304" t="s">
        <v>126</v>
      </c>
      <c r="K71" s="304"/>
      <c r="L71" s="304"/>
      <c r="M71" s="304"/>
      <c r="N71" s="304"/>
      <c r="O71" s="304"/>
      <c r="P71" s="304"/>
      <c r="Q71" s="304"/>
      <c r="R71" s="304"/>
      <c r="S71" s="304"/>
      <c r="T71" s="304"/>
      <c r="U71" s="304"/>
      <c r="V71" s="304"/>
      <c r="W71" s="304"/>
      <c r="X71" s="304"/>
      <c r="Y71" s="304"/>
      <c r="Z71" s="304"/>
      <c r="AA71" s="304"/>
      <c r="AB71" s="304"/>
      <c r="AC71" s="304"/>
      <c r="AD71" s="304"/>
      <c r="AE71" s="304"/>
      <c r="AF71" s="304"/>
      <c r="AG71" s="293">
        <f>'SO 02-10-01 - Dopravna De...'!J30</f>
        <v>0</v>
      </c>
      <c r="AH71" s="294"/>
      <c r="AI71" s="294"/>
      <c r="AJ71" s="294"/>
      <c r="AK71" s="294"/>
      <c r="AL71" s="294"/>
      <c r="AM71" s="294"/>
      <c r="AN71" s="293">
        <f t="shared" si="0"/>
        <v>0</v>
      </c>
      <c r="AO71" s="294"/>
      <c r="AP71" s="294"/>
      <c r="AQ71" s="75" t="s">
        <v>76</v>
      </c>
      <c r="AR71" s="72"/>
      <c r="AS71" s="76">
        <v>0</v>
      </c>
      <c r="AT71" s="77">
        <f t="shared" si="1"/>
        <v>0</v>
      </c>
      <c r="AU71" s="78">
        <f>'SO 02-10-01 - Dopravna De...'!P83</f>
        <v>0</v>
      </c>
      <c r="AV71" s="77">
        <f>'SO 02-10-01 - Dopravna De...'!J33</f>
        <v>0</v>
      </c>
      <c r="AW71" s="77">
        <f>'SO 02-10-01 - Dopravna De...'!J34</f>
        <v>0</v>
      </c>
      <c r="AX71" s="77">
        <f>'SO 02-10-01 - Dopravna De...'!J35</f>
        <v>0</v>
      </c>
      <c r="AY71" s="77">
        <f>'SO 02-10-01 - Dopravna De...'!J36</f>
        <v>0</v>
      </c>
      <c r="AZ71" s="77">
        <f>'SO 02-10-01 - Dopravna De...'!F33</f>
        <v>0</v>
      </c>
      <c r="BA71" s="77">
        <f>'SO 02-10-01 - Dopravna De...'!F34</f>
        <v>0</v>
      </c>
      <c r="BB71" s="77">
        <f>'SO 02-10-01 - Dopravna De...'!F35</f>
        <v>0</v>
      </c>
      <c r="BC71" s="77">
        <f>'SO 02-10-01 - Dopravna De...'!F36</f>
        <v>0</v>
      </c>
      <c r="BD71" s="79">
        <f>'SO 02-10-01 - Dopravna De...'!F37</f>
        <v>0</v>
      </c>
      <c r="BT71" s="80" t="s">
        <v>77</v>
      </c>
      <c r="BV71" s="80" t="s">
        <v>71</v>
      </c>
      <c r="BW71" s="80" t="s">
        <v>127</v>
      </c>
      <c r="BX71" s="80" t="s">
        <v>5</v>
      </c>
      <c r="CL71" s="80" t="s">
        <v>19</v>
      </c>
      <c r="CM71" s="80" t="s">
        <v>79</v>
      </c>
    </row>
    <row r="72" spans="1:91" s="6" customFormat="1" ht="24.75" customHeight="1">
      <c r="A72" s="71" t="s">
        <v>73</v>
      </c>
      <c r="B72" s="72"/>
      <c r="C72" s="73"/>
      <c r="D72" s="304" t="s">
        <v>128</v>
      </c>
      <c r="E72" s="304"/>
      <c r="F72" s="304"/>
      <c r="G72" s="304"/>
      <c r="H72" s="304"/>
      <c r="I72" s="74"/>
      <c r="J72" s="304" t="s">
        <v>129</v>
      </c>
      <c r="K72" s="304"/>
      <c r="L72" s="304"/>
      <c r="M72" s="304"/>
      <c r="N72" s="304"/>
      <c r="O72" s="304"/>
      <c r="P72" s="304"/>
      <c r="Q72" s="304"/>
      <c r="R72" s="304"/>
      <c r="S72" s="304"/>
      <c r="T72" s="304"/>
      <c r="U72" s="304"/>
      <c r="V72" s="304"/>
      <c r="W72" s="304"/>
      <c r="X72" s="304"/>
      <c r="Y72" s="304"/>
      <c r="Z72" s="304"/>
      <c r="AA72" s="304"/>
      <c r="AB72" s="304"/>
      <c r="AC72" s="304"/>
      <c r="AD72" s="304"/>
      <c r="AE72" s="304"/>
      <c r="AF72" s="304"/>
      <c r="AG72" s="293">
        <f>'SO 02-11-01 - Dopravna De...'!J30</f>
        <v>0</v>
      </c>
      <c r="AH72" s="294"/>
      <c r="AI72" s="294"/>
      <c r="AJ72" s="294"/>
      <c r="AK72" s="294"/>
      <c r="AL72" s="294"/>
      <c r="AM72" s="294"/>
      <c r="AN72" s="293">
        <f t="shared" si="0"/>
        <v>0</v>
      </c>
      <c r="AO72" s="294"/>
      <c r="AP72" s="294"/>
      <c r="AQ72" s="75" t="s">
        <v>76</v>
      </c>
      <c r="AR72" s="72"/>
      <c r="AS72" s="76">
        <v>0</v>
      </c>
      <c r="AT72" s="77">
        <f t="shared" si="1"/>
        <v>0</v>
      </c>
      <c r="AU72" s="78">
        <f>'SO 02-11-01 - Dopravna De...'!P83</f>
        <v>0</v>
      </c>
      <c r="AV72" s="77">
        <f>'SO 02-11-01 - Dopravna De...'!J33</f>
        <v>0</v>
      </c>
      <c r="AW72" s="77">
        <f>'SO 02-11-01 - Dopravna De...'!J34</f>
        <v>0</v>
      </c>
      <c r="AX72" s="77">
        <f>'SO 02-11-01 - Dopravna De...'!J35</f>
        <v>0</v>
      </c>
      <c r="AY72" s="77">
        <f>'SO 02-11-01 - Dopravna De...'!J36</f>
        <v>0</v>
      </c>
      <c r="AZ72" s="77">
        <f>'SO 02-11-01 - Dopravna De...'!F33</f>
        <v>0</v>
      </c>
      <c r="BA72" s="77">
        <f>'SO 02-11-01 - Dopravna De...'!F34</f>
        <v>0</v>
      </c>
      <c r="BB72" s="77">
        <f>'SO 02-11-01 - Dopravna De...'!F35</f>
        <v>0</v>
      </c>
      <c r="BC72" s="77">
        <f>'SO 02-11-01 - Dopravna De...'!F36</f>
        <v>0</v>
      </c>
      <c r="BD72" s="79">
        <f>'SO 02-11-01 - Dopravna De...'!F37</f>
        <v>0</v>
      </c>
      <c r="BT72" s="80" t="s">
        <v>77</v>
      </c>
      <c r="BV72" s="80" t="s">
        <v>71</v>
      </c>
      <c r="BW72" s="80" t="s">
        <v>130</v>
      </c>
      <c r="BX72" s="80" t="s">
        <v>5</v>
      </c>
      <c r="CL72" s="80" t="s">
        <v>19</v>
      </c>
      <c r="CM72" s="80" t="s">
        <v>79</v>
      </c>
    </row>
    <row r="73" spans="1:91" s="6" customFormat="1" ht="24.75" customHeight="1">
      <c r="A73" s="71" t="s">
        <v>73</v>
      </c>
      <c r="B73" s="72"/>
      <c r="C73" s="73"/>
      <c r="D73" s="304" t="s">
        <v>131</v>
      </c>
      <c r="E73" s="304"/>
      <c r="F73" s="304"/>
      <c r="G73" s="304"/>
      <c r="H73" s="304"/>
      <c r="I73" s="74"/>
      <c r="J73" s="304" t="s">
        <v>132</v>
      </c>
      <c r="K73" s="304"/>
      <c r="L73" s="304"/>
      <c r="M73" s="304"/>
      <c r="N73" s="304"/>
      <c r="O73" s="304"/>
      <c r="P73" s="304"/>
      <c r="Q73" s="304"/>
      <c r="R73" s="304"/>
      <c r="S73" s="304"/>
      <c r="T73" s="304"/>
      <c r="U73" s="304"/>
      <c r="V73" s="304"/>
      <c r="W73" s="304"/>
      <c r="X73" s="304"/>
      <c r="Y73" s="304"/>
      <c r="Z73" s="304"/>
      <c r="AA73" s="304"/>
      <c r="AB73" s="304"/>
      <c r="AC73" s="304"/>
      <c r="AD73" s="304"/>
      <c r="AE73" s="304"/>
      <c r="AF73" s="304"/>
      <c r="AG73" s="293">
        <f>'SO 02-12-01 - Dopravna De...'!J30</f>
        <v>0</v>
      </c>
      <c r="AH73" s="294"/>
      <c r="AI73" s="294"/>
      <c r="AJ73" s="294"/>
      <c r="AK73" s="294"/>
      <c r="AL73" s="294"/>
      <c r="AM73" s="294"/>
      <c r="AN73" s="293">
        <f t="shared" si="0"/>
        <v>0</v>
      </c>
      <c r="AO73" s="294"/>
      <c r="AP73" s="294"/>
      <c r="AQ73" s="75" t="s">
        <v>76</v>
      </c>
      <c r="AR73" s="72"/>
      <c r="AS73" s="76">
        <v>0</v>
      </c>
      <c r="AT73" s="77">
        <f t="shared" si="1"/>
        <v>0</v>
      </c>
      <c r="AU73" s="78">
        <f>'SO 02-12-01 - Dopravna De...'!P82</f>
        <v>0</v>
      </c>
      <c r="AV73" s="77">
        <f>'SO 02-12-01 - Dopravna De...'!J33</f>
        <v>0</v>
      </c>
      <c r="AW73" s="77">
        <f>'SO 02-12-01 - Dopravna De...'!J34</f>
        <v>0</v>
      </c>
      <c r="AX73" s="77">
        <f>'SO 02-12-01 - Dopravna De...'!J35</f>
        <v>0</v>
      </c>
      <c r="AY73" s="77">
        <f>'SO 02-12-01 - Dopravna De...'!J36</f>
        <v>0</v>
      </c>
      <c r="AZ73" s="77">
        <f>'SO 02-12-01 - Dopravna De...'!F33</f>
        <v>0</v>
      </c>
      <c r="BA73" s="77">
        <f>'SO 02-12-01 - Dopravna De...'!F34</f>
        <v>0</v>
      </c>
      <c r="BB73" s="77">
        <f>'SO 02-12-01 - Dopravna De...'!F35</f>
        <v>0</v>
      </c>
      <c r="BC73" s="77">
        <f>'SO 02-12-01 - Dopravna De...'!F36</f>
        <v>0</v>
      </c>
      <c r="BD73" s="79">
        <f>'SO 02-12-01 - Dopravna De...'!F37</f>
        <v>0</v>
      </c>
      <c r="BT73" s="80" t="s">
        <v>77</v>
      </c>
      <c r="BV73" s="80" t="s">
        <v>71</v>
      </c>
      <c r="BW73" s="80" t="s">
        <v>133</v>
      </c>
      <c r="BX73" s="80" t="s">
        <v>5</v>
      </c>
      <c r="CL73" s="80" t="s">
        <v>19</v>
      </c>
      <c r="CM73" s="80" t="s">
        <v>79</v>
      </c>
    </row>
    <row r="74" spans="1:91" s="6" customFormat="1" ht="24.75" customHeight="1">
      <c r="A74" s="71" t="s">
        <v>73</v>
      </c>
      <c r="B74" s="72"/>
      <c r="C74" s="73"/>
      <c r="D74" s="304" t="s">
        <v>134</v>
      </c>
      <c r="E74" s="304"/>
      <c r="F74" s="304"/>
      <c r="G74" s="304"/>
      <c r="H74" s="304"/>
      <c r="I74" s="74"/>
      <c r="J74" s="304" t="s">
        <v>135</v>
      </c>
      <c r="K74" s="304"/>
      <c r="L74" s="304"/>
      <c r="M74" s="304"/>
      <c r="N74" s="304"/>
      <c r="O74" s="304"/>
      <c r="P74" s="304"/>
      <c r="Q74" s="304"/>
      <c r="R74" s="304"/>
      <c r="S74" s="304"/>
      <c r="T74" s="304"/>
      <c r="U74" s="304"/>
      <c r="V74" s="304"/>
      <c r="W74" s="304"/>
      <c r="X74" s="304"/>
      <c r="Y74" s="304"/>
      <c r="Z74" s="304"/>
      <c r="AA74" s="304"/>
      <c r="AB74" s="304"/>
      <c r="AC74" s="304"/>
      <c r="AD74" s="304"/>
      <c r="AE74" s="304"/>
      <c r="AF74" s="304"/>
      <c r="AG74" s="293">
        <f>'SO 02-24-01 - Dopravna De...'!J30</f>
        <v>0</v>
      </c>
      <c r="AH74" s="294"/>
      <c r="AI74" s="294"/>
      <c r="AJ74" s="294"/>
      <c r="AK74" s="294"/>
      <c r="AL74" s="294"/>
      <c r="AM74" s="294"/>
      <c r="AN74" s="293">
        <f t="shared" si="0"/>
        <v>0</v>
      </c>
      <c r="AO74" s="294"/>
      <c r="AP74" s="294"/>
      <c r="AQ74" s="75" t="s">
        <v>76</v>
      </c>
      <c r="AR74" s="72"/>
      <c r="AS74" s="76">
        <v>0</v>
      </c>
      <c r="AT74" s="77">
        <f t="shared" si="1"/>
        <v>0</v>
      </c>
      <c r="AU74" s="78">
        <f>'SO 02-24-01 - Dopravna De...'!P81</f>
        <v>0</v>
      </c>
      <c r="AV74" s="77">
        <f>'SO 02-24-01 - Dopravna De...'!J33</f>
        <v>0</v>
      </c>
      <c r="AW74" s="77">
        <f>'SO 02-24-01 - Dopravna De...'!J34</f>
        <v>0</v>
      </c>
      <c r="AX74" s="77">
        <f>'SO 02-24-01 - Dopravna De...'!J35</f>
        <v>0</v>
      </c>
      <c r="AY74" s="77">
        <f>'SO 02-24-01 - Dopravna De...'!J36</f>
        <v>0</v>
      </c>
      <c r="AZ74" s="77">
        <f>'SO 02-24-01 - Dopravna De...'!F33</f>
        <v>0</v>
      </c>
      <c r="BA74" s="77">
        <f>'SO 02-24-01 - Dopravna De...'!F34</f>
        <v>0</v>
      </c>
      <c r="BB74" s="77">
        <f>'SO 02-24-01 - Dopravna De...'!F35</f>
        <v>0</v>
      </c>
      <c r="BC74" s="77">
        <f>'SO 02-24-01 - Dopravna De...'!F36</f>
        <v>0</v>
      </c>
      <c r="BD74" s="79">
        <f>'SO 02-24-01 - Dopravna De...'!F37</f>
        <v>0</v>
      </c>
      <c r="BT74" s="80" t="s">
        <v>77</v>
      </c>
      <c r="BV74" s="80" t="s">
        <v>71</v>
      </c>
      <c r="BW74" s="80" t="s">
        <v>136</v>
      </c>
      <c r="BX74" s="80" t="s">
        <v>5</v>
      </c>
      <c r="CL74" s="80" t="s">
        <v>19</v>
      </c>
      <c r="CM74" s="80" t="s">
        <v>79</v>
      </c>
    </row>
    <row r="75" spans="1:91" s="6" customFormat="1" ht="24.75" customHeight="1">
      <c r="A75" s="71" t="s">
        <v>73</v>
      </c>
      <c r="B75" s="72"/>
      <c r="C75" s="73"/>
      <c r="D75" s="304" t="s">
        <v>137</v>
      </c>
      <c r="E75" s="304"/>
      <c r="F75" s="304"/>
      <c r="G75" s="304"/>
      <c r="H75" s="304"/>
      <c r="I75" s="74"/>
      <c r="J75" s="304" t="s">
        <v>138</v>
      </c>
      <c r="K75" s="304"/>
      <c r="L75" s="304"/>
      <c r="M75" s="304"/>
      <c r="N75" s="304"/>
      <c r="O75" s="304"/>
      <c r="P75" s="304"/>
      <c r="Q75" s="304"/>
      <c r="R75" s="304"/>
      <c r="S75" s="304"/>
      <c r="T75" s="304"/>
      <c r="U75" s="304"/>
      <c r="V75" s="304"/>
      <c r="W75" s="304"/>
      <c r="X75" s="304"/>
      <c r="Y75" s="304"/>
      <c r="Z75" s="304"/>
      <c r="AA75" s="304"/>
      <c r="AB75" s="304"/>
      <c r="AC75" s="304"/>
      <c r="AD75" s="304"/>
      <c r="AE75" s="304"/>
      <c r="AF75" s="304"/>
      <c r="AG75" s="293">
        <f>'SO 02-34-01 - Dopravna De...'!J30</f>
        <v>0</v>
      </c>
      <c r="AH75" s="294"/>
      <c r="AI75" s="294"/>
      <c r="AJ75" s="294"/>
      <c r="AK75" s="294"/>
      <c r="AL75" s="294"/>
      <c r="AM75" s="294"/>
      <c r="AN75" s="293">
        <f t="shared" si="0"/>
        <v>0</v>
      </c>
      <c r="AO75" s="294"/>
      <c r="AP75" s="294"/>
      <c r="AQ75" s="75" t="s">
        <v>76</v>
      </c>
      <c r="AR75" s="72"/>
      <c r="AS75" s="76">
        <v>0</v>
      </c>
      <c r="AT75" s="77">
        <f t="shared" si="1"/>
        <v>0</v>
      </c>
      <c r="AU75" s="78">
        <f>'SO 02-34-01 - Dopravna De...'!P81</f>
        <v>0</v>
      </c>
      <c r="AV75" s="77">
        <f>'SO 02-34-01 - Dopravna De...'!J33</f>
        <v>0</v>
      </c>
      <c r="AW75" s="77">
        <f>'SO 02-34-01 - Dopravna De...'!J34</f>
        <v>0</v>
      </c>
      <c r="AX75" s="77">
        <f>'SO 02-34-01 - Dopravna De...'!J35</f>
        <v>0</v>
      </c>
      <c r="AY75" s="77">
        <f>'SO 02-34-01 - Dopravna De...'!J36</f>
        <v>0</v>
      </c>
      <c r="AZ75" s="77">
        <f>'SO 02-34-01 - Dopravna De...'!F33</f>
        <v>0</v>
      </c>
      <c r="BA75" s="77">
        <f>'SO 02-34-01 - Dopravna De...'!F34</f>
        <v>0</v>
      </c>
      <c r="BB75" s="77">
        <f>'SO 02-34-01 - Dopravna De...'!F35</f>
        <v>0</v>
      </c>
      <c r="BC75" s="77">
        <f>'SO 02-34-01 - Dopravna De...'!F36</f>
        <v>0</v>
      </c>
      <c r="BD75" s="79">
        <f>'SO 02-34-01 - Dopravna De...'!F37</f>
        <v>0</v>
      </c>
      <c r="BT75" s="80" t="s">
        <v>77</v>
      </c>
      <c r="BV75" s="80" t="s">
        <v>71</v>
      </c>
      <c r="BW75" s="80" t="s">
        <v>139</v>
      </c>
      <c r="BX75" s="80" t="s">
        <v>5</v>
      </c>
      <c r="CL75" s="80" t="s">
        <v>19</v>
      </c>
      <c r="CM75" s="80" t="s">
        <v>79</v>
      </c>
    </row>
    <row r="76" spans="1:91" s="6" customFormat="1" ht="24.75" customHeight="1">
      <c r="A76" s="71" t="s">
        <v>73</v>
      </c>
      <c r="B76" s="72"/>
      <c r="C76" s="73"/>
      <c r="D76" s="304" t="s">
        <v>140</v>
      </c>
      <c r="E76" s="304"/>
      <c r="F76" s="304"/>
      <c r="G76" s="304"/>
      <c r="H76" s="304"/>
      <c r="I76" s="74"/>
      <c r="J76" s="304" t="s">
        <v>141</v>
      </c>
      <c r="K76" s="304"/>
      <c r="L76" s="304"/>
      <c r="M76" s="304"/>
      <c r="N76" s="304"/>
      <c r="O76" s="304"/>
      <c r="P76" s="304"/>
      <c r="Q76" s="304"/>
      <c r="R76" s="304"/>
      <c r="S76" s="304"/>
      <c r="T76" s="304"/>
      <c r="U76" s="304"/>
      <c r="V76" s="304"/>
      <c r="W76" s="304"/>
      <c r="X76" s="304"/>
      <c r="Y76" s="304"/>
      <c r="Z76" s="304"/>
      <c r="AA76" s="304"/>
      <c r="AB76" s="304"/>
      <c r="AC76" s="304"/>
      <c r="AD76" s="304"/>
      <c r="AE76" s="304"/>
      <c r="AF76" s="304"/>
      <c r="AG76" s="293">
        <f>'SO 02-36-01 - Dopravna De...'!J30</f>
        <v>0</v>
      </c>
      <c r="AH76" s="294"/>
      <c r="AI76" s="294"/>
      <c r="AJ76" s="294"/>
      <c r="AK76" s="294"/>
      <c r="AL76" s="294"/>
      <c r="AM76" s="294"/>
      <c r="AN76" s="293">
        <f t="shared" si="0"/>
        <v>0</v>
      </c>
      <c r="AO76" s="294"/>
      <c r="AP76" s="294"/>
      <c r="AQ76" s="75" t="s">
        <v>76</v>
      </c>
      <c r="AR76" s="72"/>
      <c r="AS76" s="76">
        <v>0</v>
      </c>
      <c r="AT76" s="77">
        <f t="shared" si="1"/>
        <v>0</v>
      </c>
      <c r="AU76" s="78">
        <f>'SO 02-36-01 - Dopravna De...'!P81</f>
        <v>0</v>
      </c>
      <c r="AV76" s="77">
        <f>'SO 02-36-01 - Dopravna De...'!J33</f>
        <v>0</v>
      </c>
      <c r="AW76" s="77">
        <f>'SO 02-36-01 - Dopravna De...'!J34</f>
        <v>0</v>
      </c>
      <c r="AX76" s="77">
        <f>'SO 02-36-01 - Dopravna De...'!J35</f>
        <v>0</v>
      </c>
      <c r="AY76" s="77">
        <f>'SO 02-36-01 - Dopravna De...'!J36</f>
        <v>0</v>
      </c>
      <c r="AZ76" s="77">
        <f>'SO 02-36-01 - Dopravna De...'!F33</f>
        <v>0</v>
      </c>
      <c r="BA76" s="77">
        <f>'SO 02-36-01 - Dopravna De...'!F34</f>
        <v>0</v>
      </c>
      <c r="BB76" s="77">
        <f>'SO 02-36-01 - Dopravna De...'!F35</f>
        <v>0</v>
      </c>
      <c r="BC76" s="77">
        <f>'SO 02-36-01 - Dopravna De...'!F36</f>
        <v>0</v>
      </c>
      <c r="BD76" s="79">
        <f>'SO 02-36-01 - Dopravna De...'!F37</f>
        <v>0</v>
      </c>
      <c r="BT76" s="80" t="s">
        <v>77</v>
      </c>
      <c r="BV76" s="80" t="s">
        <v>71</v>
      </c>
      <c r="BW76" s="80" t="s">
        <v>142</v>
      </c>
      <c r="BX76" s="80" t="s">
        <v>5</v>
      </c>
      <c r="CL76" s="80" t="s">
        <v>19</v>
      </c>
      <c r="CM76" s="80" t="s">
        <v>79</v>
      </c>
    </row>
    <row r="77" spans="1:91" s="6" customFormat="1" ht="24.75" customHeight="1">
      <c r="A77" s="71" t="s">
        <v>73</v>
      </c>
      <c r="B77" s="72"/>
      <c r="C77" s="73"/>
      <c r="D77" s="304" t="s">
        <v>143</v>
      </c>
      <c r="E77" s="304"/>
      <c r="F77" s="304"/>
      <c r="G77" s="304"/>
      <c r="H77" s="304"/>
      <c r="I77" s="74"/>
      <c r="J77" s="304" t="s">
        <v>144</v>
      </c>
      <c r="K77" s="304"/>
      <c r="L77" s="304"/>
      <c r="M77" s="304"/>
      <c r="N77" s="304"/>
      <c r="O77" s="304"/>
      <c r="P77" s="304"/>
      <c r="Q77" s="304"/>
      <c r="R77" s="304"/>
      <c r="S77" s="304"/>
      <c r="T77" s="304"/>
      <c r="U77" s="304"/>
      <c r="V77" s="304"/>
      <c r="W77" s="304"/>
      <c r="X77" s="304"/>
      <c r="Y77" s="304"/>
      <c r="Z77" s="304"/>
      <c r="AA77" s="304"/>
      <c r="AB77" s="304"/>
      <c r="AC77" s="304"/>
      <c r="AD77" s="304"/>
      <c r="AE77" s="304"/>
      <c r="AF77" s="304"/>
      <c r="AG77" s="293">
        <f>'SO 02-36-02 - Dopravna De...'!J30</f>
        <v>0</v>
      </c>
      <c r="AH77" s="294"/>
      <c r="AI77" s="294"/>
      <c r="AJ77" s="294"/>
      <c r="AK77" s="294"/>
      <c r="AL77" s="294"/>
      <c r="AM77" s="294"/>
      <c r="AN77" s="293">
        <f t="shared" si="0"/>
        <v>0</v>
      </c>
      <c r="AO77" s="294"/>
      <c r="AP77" s="294"/>
      <c r="AQ77" s="75" t="s">
        <v>76</v>
      </c>
      <c r="AR77" s="72"/>
      <c r="AS77" s="76">
        <v>0</v>
      </c>
      <c r="AT77" s="77">
        <f t="shared" si="1"/>
        <v>0</v>
      </c>
      <c r="AU77" s="78">
        <f>'SO 02-36-02 - Dopravna De...'!P81</f>
        <v>0</v>
      </c>
      <c r="AV77" s="77">
        <f>'SO 02-36-02 - Dopravna De...'!J33</f>
        <v>0</v>
      </c>
      <c r="AW77" s="77">
        <f>'SO 02-36-02 - Dopravna De...'!J34</f>
        <v>0</v>
      </c>
      <c r="AX77" s="77">
        <f>'SO 02-36-02 - Dopravna De...'!J35</f>
        <v>0</v>
      </c>
      <c r="AY77" s="77">
        <f>'SO 02-36-02 - Dopravna De...'!J36</f>
        <v>0</v>
      </c>
      <c r="AZ77" s="77">
        <f>'SO 02-36-02 - Dopravna De...'!F33</f>
        <v>0</v>
      </c>
      <c r="BA77" s="77">
        <f>'SO 02-36-02 - Dopravna De...'!F34</f>
        <v>0</v>
      </c>
      <c r="BB77" s="77">
        <f>'SO 02-36-02 - Dopravna De...'!F35</f>
        <v>0</v>
      </c>
      <c r="BC77" s="77">
        <f>'SO 02-36-02 - Dopravna De...'!F36</f>
        <v>0</v>
      </c>
      <c r="BD77" s="79">
        <f>'SO 02-36-02 - Dopravna De...'!F37</f>
        <v>0</v>
      </c>
      <c r="BT77" s="80" t="s">
        <v>77</v>
      </c>
      <c r="BV77" s="80" t="s">
        <v>71</v>
      </c>
      <c r="BW77" s="80" t="s">
        <v>145</v>
      </c>
      <c r="BX77" s="80" t="s">
        <v>5</v>
      </c>
      <c r="CL77" s="80" t="s">
        <v>19</v>
      </c>
      <c r="CM77" s="80" t="s">
        <v>79</v>
      </c>
    </row>
    <row r="78" spans="1:91" s="6" customFormat="1" ht="24.75" customHeight="1">
      <c r="A78" s="71" t="s">
        <v>73</v>
      </c>
      <c r="B78" s="72"/>
      <c r="C78" s="73"/>
      <c r="D78" s="304" t="s">
        <v>146</v>
      </c>
      <c r="E78" s="304"/>
      <c r="F78" s="304"/>
      <c r="G78" s="304"/>
      <c r="H78" s="304"/>
      <c r="I78" s="74"/>
      <c r="J78" s="304" t="s">
        <v>147</v>
      </c>
      <c r="K78" s="304"/>
      <c r="L78" s="304"/>
      <c r="M78" s="304"/>
      <c r="N78" s="304"/>
      <c r="O78" s="304"/>
      <c r="P78" s="304"/>
      <c r="Q78" s="304"/>
      <c r="R78" s="304"/>
      <c r="S78" s="304"/>
      <c r="T78" s="304"/>
      <c r="U78" s="304"/>
      <c r="V78" s="304"/>
      <c r="W78" s="304"/>
      <c r="X78" s="304"/>
      <c r="Y78" s="304"/>
      <c r="Z78" s="304"/>
      <c r="AA78" s="304"/>
      <c r="AB78" s="304"/>
      <c r="AC78" s="304"/>
      <c r="AD78" s="304"/>
      <c r="AE78" s="304"/>
      <c r="AF78" s="304"/>
      <c r="AG78" s="293">
        <f>'SO 02-36-03 - Dopravna De...'!J30</f>
        <v>0</v>
      </c>
      <c r="AH78" s="294"/>
      <c r="AI78" s="294"/>
      <c r="AJ78" s="294"/>
      <c r="AK78" s="294"/>
      <c r="AL78" s="294"/>
      <c r="AM78" s="294"/>
      <c r="AN78" s="293">
        <f t="shared" si="0"/>
        <v>0</v>
      </c>
      <c r="AO78" s="294"/>
      <c r="AP78" s="294"/>
      <c r="AQ78" s="75" t="s">
        <v>76</v>
      </c>
      <c r="AR78" s="72"/>
      <c r="AS78" s="76">
        <v>0</v>
      </c>
      <c r="AT78" s="77">
        <f t="shared" si="1"/>
        <v>0</v>
      </c>
      <c r="AU78" s="78">
        <f>'SO 02-36-03 - Dopravna De...'!P81</f>
        <v>0</v>
      </c>
      <c r="AV78" s="77">
        <f>'SO 02-36-03 - Dopravna De...'!J33</f>
        <v>0</v>
      </c>
      <c r="AW78" s="77">
        <f>'SO 02-36-03 - Dopravna De...'!J34</f>
        <v>0</v>
      </c>
      <c r="AX78" s="77">
        <f>'SO 02-36-03 - Dopravna De...'!J35</f>
        <v>0</v>
      </c>
      <c r="AY78" s="77">
        <f>'SO 02-36-03 - Dopravna De...'!J36</f>
        <v>0</v>
      </c>
      <c r="AZ78" s="77">
        <f>'SO 02-36-03 - Dopravna De...'!F33</f>
        <v>0</v>
      </c>
      <c r="BA78" s="77">
        <f>'SO 02-36-03 - Dopravna De...'!F34</f>
        <v>0</v>
      </c>
      <c r="BB78" s="77">
        <f>'SO 02-36-03 - Dopravna De...'!F35</f>
        <v>0</v>
      </c>
      <c r="BC78" s="77">
        <f>'SO 02-36-03 - Dopravna De...'!F36</f>
        <v>0</v>
      </c>
      <c r="BD78" s="79">
        <f>'SO 02-36-03 - Dopravna De...'!F37</f>
        <v>0</v>
      </c>
      <c r="BT78" s="80" t="s">
        <v>77</v>
      </c>
      <c r="BV78" s="80" t="s">
        <v>71</v>
      </c>
      <c r="BW78" s="80" t="s">
        <v>148</v>
      </c>
      <c r="BX78" s="80" t="s">
        <v>5</v>
      </c>
      <c r="CL78" s="80" t="s">
        <v>19</v>
      </c>
      <c r="CM78" s="80" t="s">
        <v>79</v>
      </c>
    </row>
    <row r="79" spans="1:91" s="6" customFormat="1" ht="24.75" customHeight="1">
      <c r="A79" s="71" t="s">
        <v>73</v>
      </c>
      <c r="B79" s="72"/>
      <c r="C79" s="73"/>
      <c r="D79" s="304" t="s">
        <v>149</v>
      </c>
      <c r="E79" s="304"/>
      <c r="F79" s="304"/>
      <c r="G79" s="304"/>
      <c r="H79" s="304"/>
      <c r="I79" s="74"/>
      <c r="J79" s="304" t="s">
        <v>150</v>
      </c>
      <c r="K79" s="304"/>
      <c r="L79" s="304"/>
      <c r="M79" s="304"/>
      <c r="N79" s="304"/>
      <c r="O79" s="304"/>
      <c r="P79" s="304"/>
      <c r="Q79" s="304"/>
      <c r="R79" s="304"/>
      <c r="S79" s="304"/>
      <c r="T79" s="304"/>
      <c r="U79" s="304"/>
      <c r="V79" s="304"/>
      <c r="W79" s="304"/>
      <c r="X79" s="304"/>
      <c r="Y79" s="304"/>
      <c r="Z79" s="304"/>
      <c r="AA79" s="304"/>
      <c r="AB79" s="304"/>
      <c r="AC79" s="304"/>
      <c r="AD79" s="304"/>
      <c r="AE79" s="304"/>
      <c r="AF79" s="304"/>
      <c r="AG79" s="293">
        <f>'SO 03-10-01 - Desná (mimo...'!J30</f>
        <v>0</v>
      </c>
      <c r="AH79" s="294"/>
      <c r="AI79" s="294"/>
      <c r="AJ79" s="294"/>
      <c r="AK79" s="294"/>
      <c r="AL79" s="294"/>
      <c r="AM79" s="294"/>
      <c r="AN79" s="293">
        <f t="shared" si="0"/>
        <v>0</v>
      </c>
      <c r="AO79" s="294"/>
      <c r="AP79" s="294"/>
      <c r="AQ79" s="75" t="s">
        <v>76</v>
      </c>
      <c r="AR79" s="72"/>
      <c r="AS79" s="76">
        <v>0</v>
      </c>
      <c r="AT79" s="77">
        <f t="shared" si="1"/>
        <v>0</v>
      </c>
      <c r="AU79" s="78">
        <f>'SO 03-10-01 - Desná (mimo...'!P83</f>
        <v>0</v>
      </c>
      <c r="AV79" s="77">
        <f>'SO 03-10-01 - Desná (mimo...'!J33</f>
        <v>0</v>
      </c>
      <c r="AW79" s="77">
        <f>'SO 03-10-01 - Desná (mimo...'!J34</f>
        <v>0</v>
      </c>
      <c r="AX79" s="77">
        <f>'SO 03-10-01 - Desná (mimo...'!J35</f>
        <v>0</v>
      </c>
      <c r="AY79" s="77">
        <f>'SO 03-10-01 - Desná (mimo...'!J36</f>
        <v>0</v>
      </c>
      <c r="AZ79" s="77">
        <f>'SO 03-10-01 - Desná (mimo...'!F33</f>
        <v>0</v>
      </c>
      <c r="BA79" s="77">
        <f>'SO 03-10-01 - Desná (mimo...'!F34</f>
        <v>0</v>
      </c>
      <c r="BB79" s="77">
        <f>'SO 03-10-01 - Desná (mimo...'!F35</f>
        <v>0</v>
      </c>
      <c r="BC79" s="77">
        <f>'SO 03-10-01 - Desná (mimo...'!F36</f>
        <v>0</v>
      </c>
      <c r="BD79" s="79">
        <f>'SO 03-10-01 - Desná (mimo...'!F37</f>
        <v>0</v>
      </c>
      <c r="BT79" s="80" t="s">
        <v>77</v>
      </c>
      <c r="BV79" s="80" t="s">
        <v>71</v>
      </c>
      <c r="BW79" s="80" t="s">
        <v>151</v>
      </c>
      <c r="BX79" s="80" t="s">
        <v>5</v>
      </c>
      <c r="CL79" s="80" t="s">
        <v>19</v>
      </c>
      <c r="CM79" s="80" t="s">
        <v>79</v>
      </c>
    </row>
    <row r="80" spans="1:91" s="6" customFormat="1" ht="24.75" customHeight="1">
      <c r="A80" s="71" t="s">
        <v>73</v>
      </c>
      <c r="B80" s="72"/>
      <c r="C80" s="73"/>
      <c r="D80" s="304" t="s">
        <v>152</v>
      </c>
      <c r="E80" s="304"/>
      <c r="F80" s="304"/>
      <c r="G80" s="304"/>
      <c r="H80" s="304"/>
      <c r="I80" s="74"/>
      <c r="J80" s="304" t="s">
        <v>153</v>
      </c>
      <c r="K80" s="304"/>
      <c r="L80" s="304"/>
      <c r="M80" s="304"/>
      <c r="N80" s="304"/>
      <c r="O80" s="304"/>
      <c r="P80" s="304"/>
      <c r="Q80" s="304"/>
      <c r="R80" s="304"/>
      <c r="S80" s="304"/>
      <c r="T80" s="304"/>
      <c r="U80" s="304"/>
      <c r="V80" s="304"/>
      <c r="W80" s="304"/>
      <c r="X80" s="304"/>
      <c r="Y80" s="304"/>
      <c r="Z80" s="304"/>
      <c r="AA80" s="304"/>
      <c r="AB80" s="304"/>
      <c r="AC80" s="304"/>
      <c r="AD80" s="304"/>
      <c r="AE80" s="304"/>
      <c r="AF80" s="304"/>
      <c r="AG80" s="293">
        <f>'SO 03-11-01 - Desná (mimo...'!J30</f>
        <v>0</v>
      </c>
      <c r="AH80" s="294"/>
      <c r="AI80" s="294"/>
      <c r="AJ80" s="294"/>
      <c r="AK80" s="294"/>
      <c r="AL80" s="294"/>
      <c r="AM80" s="294"/>
      <c r="AN80" s="293">
        <f t="shared" si="0"/>
        <v>0</v>
      </c>
      <c r="AO80" s="294"/>
      <c r="AP80" s="294"/>
      <c r="AQ80" s="75" t="s">
        <v>76</v>
      </c>
      <c r="AR80" s="72"/>
      <c r="AS80" s="76">
        <v>0</v>
      </c>
      <c r="AT80" s="77">
        <f t="shared" si="1"/>
        <v>0</v>
      </c>
      <c r="AU80" s="78">
        <f>'SO 03-11-01 - Desná (mimo...'!P85</f>
        <v>0</v>
      </c>
      <c r="AV80" s="77">
        <f>'SO 03-11-01 - Desná (mimo...'!J33</f>
        <v>0</v>
      </c>
      <c r="AW80" s="77">
        <f>'SO 03-11-01 - Desná (mimo...'!J34</f>
        <v>0</v>
      </c>
      <c r="AX80" s="77">
        <f>'SO 03-11-01 - Desná (mimo...'!J35</f>
        <v>0</v>
      </c>
      <c r="AY80" s="77">
        <f>'SO 03-11-01 - Desná (mimo...'!J36</f>
        <v>0</v>
      </c>
      <c r="AZ80" s="77">
        <f>'SO 03-11-01 - Desná (mimo...'!F33</f>
        <v>0</v>
      </c>
      <c r="BA80" s="77">
        <f>'SO 03-11-01 - Desná (mimo...'!F34</f>
        <v>0</v>
      </c>
      <c r="BB80" s="77">
        <f>'SO 03-11-01 - Desná (mimo...'!F35</f>
        <v>0</v>
      </c>
      <c r="BC80" s="77">
        <f>'SO 03-11-01 - Desná (mimo...'!F36</f>
        <v>0</v>
      </c>
      <c r="BD80" s="79">
        <f>'SO 03-11-01 - Desná (mimo...'!F37</f>
        <v>0</v>
      </c>
      <c r="BT80" s="80" t="s">
        <v>77</v>
      </c>
      <c r="BV80" s="80" t="s">
        <v>71</v>
      </c>
      <c r="BW80" s="80" t="s">
        <v>154</v>
      </c>
      <c r="BX80" s="80" t="s">
        <v>5</v>
      </c>
      <c r="CL80" s="80" t="s">
        <v>19</v>
      </c>
      <c r="CM80" s="80" t="s">
        <v>79</v>
      </c>
    </row>
    <row r="81" spans="1:91" s="6" customFormat="1" ht="24.75" customHeight="1">
      <c r="A81" s="71" t="s">
        <v>73</v>
      </c>
      <c r="B81" s="72"/>
      <c r="C81" s="73"/>
      <c r="D81" s="304" t="s">
        <v>155</v>
      </c>
      <c r="E81" s="304"/>
      <c r="F81" s="304"/>
      <c r="G81" s="304"/>
      <c r="H81" s="304"/>
      <c r="I81" s="74"/>
      <c r="J81" s="304" t="s">
        <v>156</v>
      </c>
      <c r="K81" s="304"/>
      <c r="L81" s="304"/>
      <c r="M81" s="304"/>
      <c r="N81" s="304"/>
      <c r="O81" s="304"/>
      <c r="P81" s="304"/>
      <c r="Q81" s="304"/>
      <c r="R81" s="304"/>
      <c r="S81" s="304"/>
      <c r="T81" s="304"/>
      <c r="U81" s="304"/>
      <c r="V81" s="304"/>
      <c r="W81" s="304"/>
      <c r="X81" s="304"/>
      <c r="Y81" s="304"/>
      <c r="Z81" s="304"/>
      <c r="AA81" s="304"/>
      <c r="AB81" s="304"/>
      <c r="AC81" s="304"/>
      <c r="AD81" s="304"/>
      <c r="AE81" s="304"/>
      <c r="AF81" s="304"/>
      <c r="AG81" s="293">
        <f>'SO 03-13-01 - Přejezd P55...'!J30</f>
        <v>0</v>
      </c>
      <c r="AH81" s="294"/>
      <c r="AI81" s="294"/>
      <c r="AJ81" s="294"/>
      <c r="AK81" s="294"/>
      <c r="AL81" s="294"/>
      <c r="AM81" s="294"/>
      <c r="AN81" s="293">
        <f t="shared" si="0"/>
        <v>0</v>
      </c>
      <c r="AO81" s="294"/>
      <c r="AP81" s="294"/>
      <c r="AQ81" s="75" t="s">
        <v>76</v>
      </c>
      <c r="AR81" s="72"/>
      <c r="AS81" s="76">
        <v>0</v>
      </c>
      <c r="AT81" s="77">
        <f t="shared" si="1"/>
        <v>0</v>
      </c>
      <c r="AU81" s="78">
        <f>'SO 03-13-01 - Přejezd P55...'!P83</f>
        <v>0</v>
      </c>
      <c r="AV81" s="77">
        <f>'SO 03-13-01 - Přejezd P55...'!J33</f>
        <v>0</v>
      </c>
      <c r="AW81" s="77">
        <f>'SO 03-13-01 - Přejezd P55...'!J34</f>
        <v>0</v>
      </c>
      <c r="AX81" s="77">
        <f>'SO 03-13-01 - Přejezd P55...'!J35</f>
        <v>0</v>
      </c>
      <c r="AY81" s="77">
        <f>'SO 03-13-01 - Přejezd P55...'!J36</f>
        <v>0</v>
      </c>
      <c r="AZ81" s="77">
        <f>'SO 03-13-01 - Přejezd P55...'!F33</f>
        <v>0</v>
      </c>
      <c r="BA81" s="77">
        <f>'SO 03-13-01 - Přejezd P55...'!F34</f>
        <v>0</v>
      </c>
      <c r="BB81" s="77">
        <f>'SO 03-13-01 - Přejezd P55...'!F35</f>
        <v>0</v>
      </c>
      <c r="BC81" s="77">
        <f>'SO 03-13-01 - Přejezd P55...'!F36</f>
        <v>0</v>
      </c>
      <c r="BD81" s="79">
        <f>'SO 03-13-01 - Přejezd P55...'!F37</f>
        <v>0</v>
      </c>
      <c r="BT81" s="80" t="s">
        <v>77</v>
      </c>
      <c r="BV81" s="80" t="s">
        <v>71</v>
      </c>
      <c r="BW81" s="80" t="s">
        <v>157</v>
      </c>
      <c r="BX81" s="80" t="s">
        <v>5</v>
      </c>
      <c r="CL81" s="80" t="s">
        <v>19</v>
      </c>
      <c r="CM81" s="80" t="s">
        <v>79</v>
      </c>
    </row>
    <row r="82" spans="1:91" s="6" customFormat="1" ht="24.75" customHeight="1">
      <c r="A82" s="71" t="s">
        <v>73</v>
      </c>
      <c r="B82" s="72"/>
      <c r="C82" s="73"/>
      <c r="D82" s="304" t="s">
        <v>158</v>
      </c>
      <c r="E82" s="304"/>
      <c r="F82" s="304"/>
      <c r="G82" s="304"/>
      <c r="H82" s="304"/>
      <c r="I82" s="74"/>
      <c r="J82" s="304" t="s">
        <v>159</v>
      </c>
      <c r="K82" s="304"/>
      <c r="L82" s="304"/>
      <c r="M82" s="304"/>
      <c r="N82" s="304"/>
      <c r="O82" s="304"/>
      <c r="P82" s="304"/>
      <c r="Q82" s="304"/>
      <c r="R82" s="304"/>
      <c r="S82" s="304"/>
      <c r="T82" s="304"/>
      <c r="U82" s="304"/>
      <c r="V82" s="304"/>
      <c r="W82" s="304"/>
      <c r="X82" s="304"/>
      <c r="Y82" s="304"/>
      <c r="Z82" s="304"/>
      <c r="AA82" s="304"/>
      <c r="AB82" s="304"/>
      <c r="AC82" s="304"/>
      <c r="AD82" s="304"/>
      <c r="AE82" s="304"/>
      <c r="AF82" s="304"/>
      <c r="AG82" s="293">
        <f>'SO 03-14-01 - Propustek v...'!J30</f>
        <v>0</v>
      </c>
      <c r="AH82" s="294"/>
      <c r="AI82" s="294"/>
      <c r="AJ82" s="294"/>
      <c r="AK82" s="294"/>
      <c r="AL82" s="294"/>
      <c r="AM82" s="294"/>
      <c r="AN82" s="293">
        <f t="shared" si="0"/>
        <v>0</v>
      </c>
      <c r="AO82" s="294"/>
      <c r="AP82" s="294"/>
      <c r="AQ82" s="75" t="s">
        <v>76</v>
      </c>
      <c r="AR82" s="72"/>
      <c r="AS82" s="76">
        <v>0</v>
      </c>
      <c r="AT82" s="77">
        <f t="shared" si="1"/>
        <v>0</v>
      </c>
      <c r="AU82" s="78">
        <f>'SO 03-14-01 - Propustek v...'!P86</f>
        <v>0</v>
      </c>
      <c r="AV82" s="77">
        <f>'SO 03-14-01 - Propustek v...'!J33</f>
        <v>0</v>
      </c>
      <c r="AW82" s="77">
        <f>'SO 03-14-01 - Propustek v...'!J34</f>
        <v>0</v>
      </c>
      <c r="AX82" s="77">
        <f>'SO 03-14-01 - Propustek v...'!J35</f>
        <v>0</v>
      </c>
      <c r="AY82" s="77">
        <f>'SO 03-14-01 - Propustek v...'!J36</f>
        <v>0</v>
      </c>
      <c r="AZ82" s="77">
        <f>'SO 03-14-01 - Propustek v...'!F33</f>
        <v>0</v>
      </c>
      <c r="BA82" s="77">
        <f>'SO 03-14-01 - Propustek v...'!F34</f>
        <v>0</v>
      </c>
      <c r="BB82" s="77">
        <f>'SO 03-14-01 - Propustek v...'!F35</f>
        <v>0</v>
      </c>
      <c r="BC82" s="77">
        <f>'SO 03-14-01 - Propustek v...'!F36</f>
        <v>0</v>
      </c>
      <c r="BD82" s="79">
        <f>'SO 03-14-01 - Propustek v...'!F37</f>
        <v>0</v>
      </c>
      <c r="BT82" s="80" t="s">
        <v>77</v>
      </c>
      <c r="BV82" s="80" t="s">
        <v>71</v>
      </c>
      <c r="BW82" s="80" t="s">
        <v>160</v>
      </c>
      <c r="BX82" s="80" t="s">
        <v>5</v>
      </c>
      <c r="CL82" s="80" t="s">
        <v>19</v>
      </c>
      <c r="CM82" s="80" t="s">
        <v>79</v>
      </c>
    </row>
    <row r="83" spans="1:91" s="6" customFormat="1" ht="24.75" customHeight="1">
      <c r="A83" s="71" t="s">
        <v>73</v>
      </c>
      <c r="B83" s="72"/>
      <c r="C83" s="73"/>
      <c r="D83" s="304" t="s">
        <v>161</v>
      </c>
      <c r="E83" s="304"/>
      <c r="F83" s="304"/>
      <c r="G83" s="304"/>
      <c r="H83" s="304"/>
      <c r="I83" s="74"/>
      <c r="J83" s="304" t="s">
        <v>162</v>
      </c>
      <c r="K83" s="304"/>
      <c r="L83" s="304"/>
      <c r="M83" s="304"/>
      <c r="N83" s="304"/>
      <c r="O83" s="304"/>
      <c r="P83" s="304"/>
      <c r="Q83" s="304"/>
      <c r="R83" s="304"/>
      <c r="S83" s="304"/>
      <c r="T83" s="304"/>
      <c r="U83" s="304"/>
      <c r="V83" s="304"/>
      <c r="W83" s="304"/>
      <c r="X83" s="304"/>
      <c r="Y83" s="304"/>
      <c r="Z83" s="304"/>
      <c r="AA83" s="304"/>
      <c r="AB83" s="304"/>
      <c r="AC83" s="304"/>
      <c r="AD83" s="304"/>
      <c r="AE83" s="304"/>
      <c r="AF83" s="304"/>
      <c r="AG83" s="293">
        <f>'SO 03-14-02 - Most v ev. ...'!J30</f>
        <v>0</v>
      </c>
      <c r="AH83" s="294"/>
      <c r="AI83" s="294"/>
      <c r="AJ83" s="294"/>
      <c r="AK83" s="294"/>
      <c r="AL83" s="294"/>
      <c r="AM83" s="294"/>
      <c r="AN83" s="293">
        <f t="shared" si="0"/>
        <v>0</v>
      </c>
      <c r="AO83" s="294"/>
      <c r="AP83" s="294"/>
      <c r="AQ83" s="75" t="s">
        <v>76</v>
      </c>
      <c r="AR83" s="72"/>
      <c r="AS83" s="76">
        <v>0</v>
      </c>
      <c r="AT83" s="77">
        <f t="shared" si="1"/>
        <v>0</v>
      </c>
      <c r="AU83" s="78">
        <f>'SO 03-14-02 - Most v ev. ...'!P91</f>
        <v>0</v>
      </c>
      <c r="AV83" s="77">
        <f>'SO 03-14-02 - Most v ev. ...'!J33</f>
        <v>0</v>
      </c>
      <c r="AW83" s="77">
        <f>'SO 03-14-02 - Most v ev. ...'!J34</f>
        <v>0</v>
      </c>
      <c r="AX83" s="77">
        <f>'SO 03-14-02 - Most v ev. ...'!J35</f>
        <v>0</v>
      </c>
      <c r="AY83" s="77">
        <f>'SO 03-14-02 - Most v ev. ...'!J36</f>
        <v>0</v>
      </c>
      <c r="AZ83" s="77">
        <f>'SO 03-14-02 - Most v ev. ...'!F33</f>
        <v>0</v>
      </c>
      <c r="BA83" s="77">
        <f>'SO 03-14-02 - Most v ev. ...'!F34</f>
        <v>0</v>
      </c>
      <c r="BB83" s="77">
        <f>'SO 03-14-02 - Most v ev. ...'!F35</f>
        <v>0</v>
      </c>
      <c r="BC83" s="77">
        <f>'SO 03-14-02 - Most v ev. ...'!F36</f>
        <v>0</v>
      </c>
      <c r="BD83" s="79">
        <f>'SO 03-14-02 - Most v ev. ...'!F37</f>
        <v>0</v>
      </c>
      <c r="BT83" s="80" t="s">
        <v>77</v>
      </c>
      <c r="BV83" s="80" t="s">
        <v>71</v>
      </c>
      <c r="BW83" s="80" t="s">
        <v>163</v>
      </c>
      <c r="BX83" s="80" t="s">
        <v>5</v>
      </c>
      <c r="CL83" s="80" t="s">
        <v>19</v>
      </c>
      <c r="CM83" s="80" t="s">
        <v>79</v>
      </c>
    </row>
    <row r="84" spans="1:91" s="6" customFormat="1" ht="24.75" customHeight="1">
      <c r="A84" s="71" t="s">
        <v>73</v>
      </c>
      <c r="B84" s="72"/>
      <c r="C84" s="73"/>
      <c r="D84" s="304" t="s">
        <v>164</v>
      </c>
      <c r="E84" s="304"/>
      <c r="F84" s="304"/>
      <c r="G84" s="304"/>
      <c r="H84" s="304"/>
      <c r="I84" s="74"/>
      <c r="J84" s="304" t="s">
        <v>165</v>
      </c>
      <c r="K84" s="304"/>
      <c r="L84" s="304"/>
      <c r="M84" s="304"/>
      <c r="N84" s="304"/>
      <c r="O84" s="304"/>
      <c r="P84" s="304"/>
      <c r="Q84" s="304"/>
      <c r="R84" s="304"/>
      <c r="S84" s="304"/>
      <c r="T84" s="304"/>
      <c r="U84" s="304"/>
      <c r="V84" s="304"/>
      <c r="W84" s="304"/>
      <c r="X84" s="304"/>
      <c r="Y84" s="304"/>
      <c r="Z84" s="304"/>
      <c r="AA84" s="304"/>
      <c r="AB84" s="304"/>
      <c r="AC84" s="304"/>
      <c r="AD84" s="304"/>
      <c r="AE84" s="304"/>
      <c r="AF84" s="304"/>
      <c r="AG84" s="293">
        <f>'SO 03-17-01 - Tunel Desen...'!J30</f>
        <v>0</v>
      </c>
      <c r="AH84" s="294"/>
      <c r="AI84" s="294"/>
      <c r="AJ84" s="294"/>
      <c r="AK84" s="294"/>
      <c r="AL84" s="294"/>
      <c r="AM84" s="294"/>
      <c r="AN84" s="293">
        <f t="shared" si="0"/>
        <v>0</v>
      </c>
      <c r="AO84" s="294"/>
      <c r="AP84" s="294"/>
      <c r="AQ84" s="75" t="s">
        <v>76</v>
      </c>
      <c r="AR84" s="72"/>
      <c r="AS84" s="76">
        <v>0</v>
      </c>
      <c r="AT84" s="77">
        <f t="shared" si="1"/>
        <v>0</v>
      </c>
      <c r="AU84" s="78">
        <f>'SO 03-17-01 - Tunel Desen...'!P86</f>
        <v>0</v>
      </c>
      <c r="AV84" s="77">
        <f>'SO 03-17-01 - Tunel Desen...'!J33</f>
        <v>0</v>
      </c>
      <c r="AW84" s="77">
        <f>'SO 03-17-01 - Tunel Desen...'!J34</f>
        <v>0</v>
      </c>
      <c r="AX84" s="77">
        <f>'SO 03-17-01 - Tunel Desen...'!J35</f>
        <v>0</v>
      </c>
      <c r="AY84" s="77">
        <f>'SO 03-17-01 - Tunel Desen...'!J36</f>
        <v>0</v>
      </c>
      <c r="AZ84" s="77">
        <f>'SO 03-17-01 - Tunel Desen...'!F33</f>
        <v>0</v>
      </c>
      <c r="BA84" s="77">
        <f>'SO 03-17-01 - Tunel Desen...'!F34</f>
        <v>0</v>
      </c>
      <c r="BB84" s="77">
        <f>'SO 03-17-01 - Tunel Desen...'!F35</f>
        <v>0</v>
      </c>
      <c r="BC84" s="77">
        <f>'SO 03-17-01 - Tunel Desen...'!F36</f>
        <v>0</v>
      </c>
      <c r="BD84" s="79">
        <f>'SO 03-17-01 - Tunel Desen...'!F37</f>
        <v>0</v>
      </c>
      <c r="BT84" s="80" t="s">
        <v>77</v>
      </c>
      <c r="BV84" s="80" t="s">
        <v>71</v>
      </c>
      <c r="BW84" s="80" t="s">
        <v>166</v>
      </c>
      <c r="BX84" s="80" t="s">
        <v>5</v>
      </c>
      <c r="CL84" s="80" t="s">
        <v>19</v>
      </c>
      <c r="CM84" s="80" t="s">
        <v>79</v>
      </c>
    </row>
    <row r="85" spans="1:91" s="6" customFormat="1" ht="24.75" customHeight="1">
      <c r="A85" s="71" t="s">
        <v>73</v>
      </c>
      <c r="B85" s="72"/>
      <c r="C85" s="73"/>
      <c r="D85" s="304" t="s">
        <v>167</v>
      </c>
      <c r="E85" s="304"/>
      <c r="F85" s="304"/>
      <c r="G85" s="304"/>
      <c r="H85" s="304"/>
      <c r="I85" s="74"/>
      <c r="J85" s="304" t="s">
        <v>168</v>
      </c>
      <c r="K85" s="304"/>
      <c r="L85" s="304"/>
      <c r="M85" s="304"/>
      <c r="N85" s="304"/>
      <c r="O85" s="304"/>
      <c r="P85" s="304"/>
      <c r="Q85" s="304"/>
      <c r="R85" s="304"/>
      <c r="S85" s="304"/>
      <c r="T85" s="304"/>
      <c r="U85" s="304"/>
      <c r="V85" s="304"/>
      <c r="W85" s="304"/>
      <c r="X85" s="304"/>
      <c r="Y85" s="304"/>
      <c r="Z85" s="304"/>
      <c r="AA85" s="304"/>
      <c r="AB85" s="304"/>
      <c r="AC85" s="304"/>
      <c r="AD85" s="304"/>
      <c r="AE85" s="304"/>
      <c r="AF85" s="304"/>
      <c r="AG85" s="293">
        <f>'SO 03-17-02 - Tunel Dolno...'!J30</f>
        <v>0</v>
      </c>
      <c r="AH85" s="294"/>
      <c r="AI85" s="294"/>
      <c r="AJ85" s="294"/>
      <c r="AK85" s="294"/>
      <c r="AL85" s="294"/>
      <c r="AM85" s="294"/>
      <c r="AN85" s="293">
        <f t="shared" si="0"/>
        <v>0</v>
      </c>
      <c r="AO85" s="294"/>
      <c r="AP85" s="294"/>
      <c r="AQ85" s="75" t="s">
        <v>76</v>
      </c>
      <c r="AR85" s="72"/>
      <c r="AS85" s="76">
        <v>0</v>
      </c>
      <c r="AT85" s="77">
        <f t="shared" si="1"/>
        <v>0</v>
      </c>
      <c r="AU85" s="78">
        <f>'SO 03-17-02 - Tunel Dolno...'!P88</f>
        <v>0</v>
      </c>
      <c r="AV85" s="77">
        <f>'SO 03-17-02 - Tunel Dolno...'!J33</f>
        <v>0</v>
      </c>
      <c r="AW85" s="77">
        <f>'SO 03-17-02 - Tunel Dolno...'!J34</f>
        <v>0</v>
      </c>
      <c r="AX85" s="77">
        <f>'SO 03-17-02 - Tunel Dolno...'!J35</f>
        <v>0</v>
      </c>
      <c r="AY85" s="77">
        <f>'SO 03-17-02 - Tunel Dolno...'!J36</f>
        <v>0</v>
      </c>
      <c r="AZ85" s="77">
        <f>'SO 03-17-02 - Tunel Dolno...'!F33</f>
        <v>0</v>
      </c>
      <c r="BA85" s="77">
        <f>'SO 03-17-02 - Tunel Dolno...'!F34</f>
        <v>0</v>
      </c>
      <c r="BB85" s="77">
        <f>'SO 03-17-02 - Tunel Dolno...'!F35</f>
        <v>0</v>
      </c>
      <c r="BC85" s="77">
        <f>'SO 03-17-02 - Tunel Dolno...'!F36</f>
        <v>0</v>
      </c>
      <c r="BD85" s="79">
        <f>'SO 03-17-02 - Tunel Dolno...'!F37</f>
        <v>0</v>
      </c>
      <c r="BT85" s="80" t="s">
        <v>77</v>
      </c>
      <c r="BV85" s="80" t="s">
        <v>71</v>
      </c>
      <c r="BW85" s="80" t="s">
        <v>169</v>
      </c>
      <c r="BX85" s="80" t="s">
        <v>5</v>
      </c>
      <c r="CL85" s="80" t="s">
        <v>19</v>
      </c>
      <c r="CM85" s="80" t="s">
        <v>79</v>
      </c>
    </row>
    <row r="86" spans="1:91" s="6" customFormat="1" ht="24.75" customHeight="1">
      <c r="A86" s="71" t="s">
        <v>73</v>
      </c>
      <c r="B86" s="72"/>
      <c r="C86" s="73"/>
      <c r="D86" s="304" t="s">
        <v>170</v>
      </c>
      <c r="E86" s="304"/>
      <c r="F86" s="304"/>
      <c r="G86" s="304"/>
      <c r="H86" s="304"/>
      <c r="I86" s="74"/>
      <c r="J86" s="304" t="s">
        <v>171</v>
      </c>
      <c r="K86" s="304"/>
      <c r="L86" s="304"/>
      <c r="M86" s="304"/>
      <c r="N86" s="304"/>
      <c r="O86" s="304"/>
      <c r="P86" s="304"/>
      <c r="Q86" s="304"/>
      <c r="R86" s="304"/>
      <c r="S86" s="304"/>
      <c r="T86" s="304"/>
      <c r="U86" s="304"/>
      <c r="V86" s="304"/>
      <c r="W86" s="304"/>
      <c r="X86" s="304"/>
      <c r="Y86" s="304"/>
      <c r="Z86" s="304"/>
      <c r="AA86" s="304"/>
      <c r="AB86" s="304"/>
      <c r="AC86" s="304"/>
      <c r="AD86" s="304"/>
      <c r="AE86" s="304"/>
      <c r="AF86" s="304"/>
      <c r="AG86" s="293">
        <f>'SO 03-36-01 - Zast. Desná...'!J30</f>
        <v>0</v>
      </c>
      <c r="AH86" s="294"/>
      <c r="AI86" s="294"/>
      <c r="AJ86" s="294"/>
      <c r="AK86" s="294"/>
      <c r="AL86" s="294"/>
      <c r="AM86" s="294"/>
      <c r="AN86" s="293">
        <f t="shared" ref="AN86:AN107" si="2">SUM(AG86,AT86)</f>
        <v>0</v>
      </c>
      <c r="AO86" s="294"/>
      <c r="AP86" s="294"/>
      <c r="AQ86" s="75" t="s">
        <v>76</v>
      </c>
      <c r="AR86" s="72"/>
      <c r="AS86" s="76">
        <v>0</v>
      </c>
      <c r="AT86" s="77">
        <f t="shared" ref="AT86:AT107" si="3">ROUND(SUM(AV86:AW86),2)</f>
        <v>0</v>
      </c>
      <c r="AU86" s="78">
        <f>'SO 03-36-01 - Zast. Desná...'!P81</f>
        <v>0</v>
      </c>
      <c r="AV86" s="77">
        <f>'SO 03-36-01 - Zast. Desná...'!J33</f>
        <v>0</v>
      </c>
      <c r="AW86" s="77">
        <f>'SO 03-36-01 - Zast. Desná...'!J34</f>
        <v>0</v>
      </c>
      <c r="AX86" s="77">
        <f>'SO 03-36-01 - Zast. Desná...'!J35</f>
        <v>0</v>
      </c>
      <c r="AY86" s="77">
        <f>'SO 03-36-01 - Zast. Desná...'!J36</f>
        <v>0</v>
      </c>
      <c r="AZ86" s="77">
        <f>'SO 03-36-01 - Zast. Desná...'!F33</f>
        <v>0</v>
      </c>
      <c r="BA86" s="77">
        <f>'SO 03-36-01 - Zast. Desná...'!F34</f>
        <v>0</v>
      </c>
      <c r="BB86" s="77">
        <f>'SO 03-36-01 - Zast. Desná...'!F35</f>
        <v>0</v>
      </c>
      <c r="BC86" s="77">
        <f>'SO 03-36-01 - Zast. Desná...'!F36</f>
        <v>0</v>
      </c>
      <c r="BD86" s="79">
        <f>'SO 03-36-01 - Zast. Desná...'!F37</f>
        <v>0</v>
      </c>
      <c r="BT86" s="80" t="s">
        <v>77</v>
      </c>
      <c r="BV86" s="80" t="s">
        <v>71</v>
      </c>
      <c r="BW86" s="80" t="s">
        <v>172</v>
      </c>
      <c r="BX86" s="80" t="s">
        <v>5</v>
      </c>
      <c r="CL86" s="80" t="s">
        <v>19</v>
      </c>
      <c r="CM86" s="80" t="s">
        <v>79</v>
      </c>
    </row>
    <row r="87" spans="1:91" s="6" customFormat="1" ht="24.75" customHeight="1">
      <c r="A87" s="71" t="s">
        <v>73</v>
      </c>
      <c r="B87" s="72"/>
      <c r="C87" s="73"/>
      <c r="D87" s="304" t="s">
        <v>173</v>
      </c>
      <c r="E87" s="304"/>
      <c r="F87" s="304"/>
      <c r="G87" s="304"/>
      <c r="H87" s="304"/>
      <c r="I87" s="74"/>
      <c r="J87" s="304" t="s">
        <v>174</v>
      </c>
      <c r="K87" s="304"/>
      <c r="L87" s="304"/>
      <c r="M87" s="304"/>
      <c r="N87" s="304"/>
      <c r="O87" s="304"/>
      <c r="P87" s="304"/>
      <c r="Q87" s="304"/>
      <c r="R87" s="304"/>
      <c r="S87" s="304"/>
      <c r="T87" s="304"/>
      <c r="U87" s="304"/>
      <c r="V87" s="304"/>
      <c r="W87" s="304"/>
      <c r="X87" s="304"/>
      <c r="Y87" s="304"/>
      <c r="Z87" s="304"/>
      <c r="AA87" s="304"/>
      <c r="AB87" s="304"/>
      <c r="AC87" s="304"/>
      <c r="AD87" s="304"/>
      <c r="AE87" s="304"/>
      <c r="AF87" s="304"/>
      <c r="AG87" s="293">
        <f>'SO 03-36-02 - Zast. Desná...'!J30</f>
        <v>0</v>
      </c>
      <c r="AH87" s="294"/>
      <c r="AI87" s="294"/>
      <c r="AJ87" s="294"/>
      <c r="AK87" s="294"/>
      <c r="AL87" s="294"/>
      <c r="AM87" s="294"/>
      <c r="AN87" s="293">
        <f t="shared" si="2"/>
        <v>0</v>
      </c>
      <c r="AO87" s="294"/>
      <c r="AP87" s="294"/>
      <c r="AQ87" s="75" t="s">
        <v>76</v>
      </c>
      <c r="AR87" s="72"/>
      <c r="AS87" s="76">
        <v>0</v>
      </c>
      <c r="AT87" s="77">
        <f t="shared" si="3"/>
        <v>0</v>
      </c>
      <c r="AU87" s="78">
        <f>'SO 03-36-02 - Zast. Desná...'!P81</f>
        <v>0</v>
      </c>
      <c r="AV87" s="77">
        <f>'SO 03-36-02 - Zast. Desná...'!J33</f>
        <v>0</v>
      </c>
      <c r="AW87" s="77">
        <f>'SO 03-36-02 - Zast. Desná...'!J34</f>
        <v>0</v>
      </c>
      <c r="AX87" s="77">
        <f>'SO 03-36-02 - Zast. Desná...'!J35</f>
        <v>0</v>
      </c>
      <c r="AY87" s="77">
        <f>'SO 03-36-02 - Zast. Desná...'!J36</f>
        <v>0</v>
      </c>
      <c r="AZ87" s="77">
        <f>'SO 03-36-02 - Zast. Desná...'!F33</f>
        <v>0</v>
      </c>
      <c r="BA87" s="77">
        <f>'SO 03-36-02 - Zast. Desná...'!F34</f>
        <v>0</v>
      </c>
      <c r="BB87" s="77">
        <f>'SO 03-36-02 - Zast. Desná...'!F35</f>
        <v>0</v>
      </c>
      <c r="BC87" s="77">
        <f>'SO 03-36-02 - Zast. Desná...'!F36</f>
        <v>0</v>
      </c>
      <c r="BD87" s="79">
        <f>'SO 03-36-02 - Zast. Desná...'!F37</f>
        <v>0</v>
      </c>
      <c r="BT87" s="80" t="s">
        <v>77</v>
      </c>
      <c r="BV87" s="80" t="s">
        <v>71</v>
      </c>
      <c r="BW87" s="80" t="s">
        <v>175</v>
      </c>
      <c r="BX87" s="80" t="s">
        <v>5</v>
      </c>
      <c r="CL87" s="80" t="s">
        <v>19</v>
      </c>
      <c r="CM87" s="80" t="s">
        <v>79</v>
      </c>
    </row>
    <row r="88" spans="1:91" s="6" customFormat="1" ht="24.75" customHeight="1">
      <c r="A88" s="71" t="s">
        <v>73</v>
      </c>
      <c r="B88" s="72"/>
      <c r="C88" s="73"/>
      <c r="D88" s="304" t="s">
        <v>176</v>
      </c>
      <c r="E88" s="304"/>
      <c r="F88" s="304"/>
      <c r="G88" s="304"/>
      <c r="H88" s="304"/>
      <c r="I88" s="74"/>
      <c r="J88" s="304" t="s">
        <v>177</v>
      </c>
      <c r="K88" s="304"/>
      <c r="L88" s="304"/>
      <c r="M88" s="304"/>
      <c r="N88" s="304"/>
      <c r="O88" s="304"/>
      <c r="P88" s="304"/>
      <c r="Q88" s="304"/>
      <c r="R88" s="304"/>
      <c r="S88" s="304"/>
      <c r="T88" s="304"/>
      <c r="U88" s="304"/>
      <c r="V88" s="304"/>
      <c r="W88" s="304"/>
      <c r="X88" s="304"/>
      <c r="Y88" s="304"/>
      <c r="Z88" s="304"/>
      <c r="AA88" s="304"/>
      <c r="AB88" s="304"/>
      <c r="AC88" s="304"/>
      <c r="AD88" s="304"/>
      <c r="AE88" s="304"/>
      <c r="AF88" s="304"/>
      <c r="AG88" s="293">
        <f>'SO 04-10-01 - Dolní Polub...'!J30</f>
        <v>0</v>
      </c>
      <c r="AH88" s="294"/>
      <c r="AI88" s="294"/>
      <c r="AJ88" s="294"/>
      <c r="AK88" s="294"/>
      <c r="AL88" s="294"/>
      <c r="AM88" s="294"/>
      <c r="AN88" s="293">
        <f t="shared" si="2"/>
        <v>0</v>
      </c>
      <c r="AO88" s="294"/>
      <c r="AP88" s="294"/>
      <c r="AQ88" s="75" t="s">
        <v>76</v>
      </c>
      <c r="AR88" s="72"/>
      <c r="AS88" s="76">
        <v>0</v>
      </c>
      <c r="AT88" s="77">
        <f t="shared" si="3"/>
        <v>0</v>
      </c>
      <c r="AU88" s="78">
        <f>'SO 04-10-01 - Dolní Polub...'!P83</f>
        <v>0</v>
      </c>
      <c r="AV88" s="77">
        <f>'SO 04-10-01 - Dolní Polub...'!J33</f>
        <v>0</v>
      </c>
      <c r="AW88" s="77">
        <f>'SO 04-10-01 - Dolní Polub...'!J34</f>
        <v>0</v>
      </c>
      <c r="AX88" s="77">
        <f>'SO 04-10-01 - Dolní Polub...'!J35</f>
        <v>0</v>
      </c>
      <c r="AY88" s="77">
        <f>'SO 04-10-01 - Dolní Polub...'!J36</f>
        <v>0</v>
      </c>
      <c r="AZ88" s="77">
        <f>'SO 04-10-01 - Dolní Polub...'!F33</f>
        <v>0</v>
      </c>
      <c r="BA88" s="77">
        <f>'SO 04-10-01 - Dolní Polub...'!F34</f>
        <v>0</v>
      </c>
      <c r="BB88" s="77">
        <f>'SO 04-10-01 - Dolní Polub...'!F35</f>
        <v>0</v>
      </c>
      <c r="BC88" s="77">
        <f>'SO 04-10-01 - Dolní Polub...'!F36</f>
        <v>0</v>
      </c>
      <c r="BD88" s="79">
        <f>'SO 04-10-01 - Dolní Polub...'!F37</f>
        <v>0</v>
      </c>
      <c r="BT88" s="80" t="s">
        <v>77</v>
      </c>
      <c r="BV88" s="80" t="s">
        <v>71</v>
      </c>
      <c r="BW88" s="80" t="s">
        <v>178</v>
      </c>
      <c r="BX88" s="80" t="s">
        <v>5</v>
      </c>
      <c r="CL88" s="80" t="s">
        <v>19</v>
      </c>
      <c r="CM88" s="80" t="s">
        <v>79</v>
      </c>
    </row>
    <row r="89" spans="1:91" s="6" customFormat="1" ht="24.75" customHeight="1">
      <c r="A89" s="71" t="s">
        <v>73</v>
      </c>
      <c r="B89" s="72"/>
      <c r="C89" s="73"/>
      <c r="D89" s="304" t="s">
        <v>179</v>
      </c>
      <c r="E89" s="304"/>
      <c r="F89" s="304"/>
      <c r="G89" s="304"/>
      <c r="H89" s="304"/>
      <c r="I89" s="74"/>
      <c r="J89" s="304" t="s">
        <v>180</v>
      </c>
      <c r="K89" s="304"/>
      <c r="L89" s="304"/>
      <c r="M89" s="304"/>
      <c r="N89" s="304"/>
      <c r="O89" s="304"/>
      <c r="P89" s="304"/>
      <c r="Q89" s="304"/>
      <c r="R89" s="304"/>
      <c r="S89" s="304"/>
      <c r="T89" s="304"/>
      <c r="U89" s="304"/>
      <c r="V89" s="304"/>
      <c r="W89" s="304"/>
      <c r="X89" s="304"/>
      <c r="Y89" s="304"/>
      <c r="Z89" s="304"/>
      <c r="AA89" s="304"/>
      <c r="AB89" s="304"/>
      <c r="AC89" s="304"/>
      <c r="AD89" s="304"/>
      <c r="AE89" s="304"/>
      <c r="AF89" s="304"/>
      <c r="AG89" s="293">
        <f>'SO 04-11-01 - Dolní Polub...'!J30</f>
        <v>0</v>
      </c>
      <c r="AH89" s="294"/>
      <c r="AI89" s="294"/>
      <c r="AJ89" s="294"/>
      <c r="AK89" s="294"/>
      <c r="AL89" s="294"/>
      <c r="AM89" s="294"/>
      <c r="AN89" s="293">
        <f t="shared" si="2"/>
        <v>0</v>
      </c>
      <c r="AO89" s="294"/>
      <c r="AP89" s="294"/>
      <c r="AQ89" s="75" t="s">
        <v>76</v>
      </c>
      <c r="AR89" s="72"/>
      <c r="AS89" s="76">
        <v>0</v>
      </c>
      <c r="AT89" s="77">
        <f t="shared" si="3"/>
        <v>0</v>
      </c>
      <c r="AU89" s="78">
        <f>'SO 04-11-01 - Dolní Polub...'!P87</f>
        <v>0</v>
      </c>
      <c r="AV89" s="77">
        <f>'SO 04-11-01 - Dolní Polub...'!J33</f>
        <v>0</v>
      </c>
      <c r="AW89" s="77">
        <f>'SO 04-11-01 - Dolní Polub...'!J34</f>
        <v>0</v>
      </c>
      <c r="AX89" s="77">
        <f>'SO 04-11-01 - Dolní Polub...'!J35</f>
        <v>0</v>
      </c>
      <c r="AY89" s="77">
        <f>'SO 04-11-01 - Dolní Polub...'!J36</f>
        <v>0</v>
      </c>
      <c r="AZ89" s="77">
        <f>'SO 04-11-01 - Dolní Polub...'!F33</f>
        <v>0</v>
      </c>
      <c r="BA89" s="77">
        <f>'SO 04-11-01 - Dolní Polub...'!F34</f>
        <v>0</v>
      </c>
      <c r="BB89" s="77">
        <f>'SO 04-11-01 - Dolní Polub...'!F35</f>
        <v>0</v>
      </c>
      <c r="BC89" s="77">
        <f>'SO 04-11-01 - Dolní Polub...'!F36</f>
        <v>0</v>
      </c>
      <c r="BD89" s="79">
        <f>'SO 04-11-01 - Dolní Polub...'!F37</f>
        <v>0</v>
      </c>
      <c r="BT89" s="80" t="s">
        <v>77</v>
      </c>
      <c r="BV89" s="80" t="s">
        <v>71</v>
      </c>
      <c r="BW89" s="80" t="s">
        <v>181</v>
      </c>
      <c r="BX89" s="80" t="s">
        <v>5</v>
      </c>
      <c r="CL89" s="80" t="s">
        <v>19</v>
      </c>
      <c r="CM89" s="80" t="s">
        <v>79</v>
      </c>
    </row>
    <row r="90" spans="1:91" s="6" customFormat="1" ht="24.75" customHeight="1">
      <c r="A90" s="71" t="s">
        <v>73</v>
      </c>
      <c r="B90" s="72"/>
      <c r="C90" s="73"/>
      <c r="D90" s="304" t="s">
        <v>182</v>
      </c>
      <c r="E90" s="304"/>
      <c r="F90" s="304"/>
      <c r="G90" s="304"/>
      <c r="H90" s="304"/>
      <c r="I90" s="74"/>
      <c r="J90" s="304" t="s">
        <v>183</v>
      </c>
      <c r="K90" s="304"/>
      <c r="L90" s="304"/>
      <c r="M90" s="304"/>
      <c r="N90" s="304"/>
      <c r="O90" s="304"/>
      <c r="P90" s="304"/>
      <c r="Q90" s="304"/>
      <c r="R90" s="304"/>
      <c r="S90" s="304"/>
      <c r="T90" s="304"/>
      <c r="U90" s="304"/>
      <c r="V90" s="304"/>
      <c r="W90" s="304"/>
      <c r="X90" s="304"/>
      <c r="Y90" s="304"/>
      <c r="Z90" s="304"/>
      <c r="AA90" s="304"/>
      <c r="AB90" s="304"/>
      <c r="AC90" s="304"/>
      <c r="AD90" s="304"/>
      <c r="AE90" s="304"/>
      <c r="AF90" s="304"/>
      <c r="AG90" s="293">
        <f>'SO 04-12-01 - Zast. Kořen...'!J30</f>
        <v>0</v>
      </c>
      <c r="AH90" s="294"/>
      <c r="AI90" s="294"/>
      <c r="AJ90" s="294"/>
      <c r="AK90" s="294"/>
      <c r="AL90" s="294"/>
      <c r="AM90" s="294"/>
      <c r="AN90" s="293">
        <f t="shared" si="2"/>
        <v>0</v>
      </c>
      <c r="AO90" s="294"/>
      <c r="AP90" s="294"/>
      <c r="AQ90" s="75" t="s">
        <v>76</v>
      </c>
      <c r="AR90" s="72"/>
      <c r="AS90" s="76">
        <v>0</v>
      </c>
      <c r="AT90" s="77">
        <f t="shared" si="3"/>
        <v>0</v>
      </c>
      <c r="AU90" s="78">
        <f>'SO 04-12-01 - Zast. Kořen...'!P83</f>
        <v>0</v>
      </c>
      <c r="AV90" s="77">
        <f>'SO 04-12-01 - Zast. Kořen...'!J33</f>
        <v>0</v>
      </c>
      <c r="AW90" s="77">
        <f>'SO 04-12-01 - Zast. Kořen...'!J34</f>
        <v>0</v>
      </c>
      <c r="AX90" s="77">
        <f>'SO 04-12-01 - Zast. Kořen...'!J35</f>
        <v>0</v>
      </c>
      <c r="AY90" s="77">
        <f>'SO 04-12-01 - Zast. Kořen...'!J36</f>
        <v>0</v>
      </c>
      <c r="AZ90" s="77">
        <f>'SO 04-12-01 - Zast. Kořen...'!F33</f>
        <v>0</v>
      </c>
      <c r="BA90" s="77">
        <f>'SO 04-12-01 - Zast. Kořen...'!F34</f>
        <v>0</v>
      </c>
      <c r="BB90" s="77">
        <f>'SO 04-12-01 - Zast. Kořen...'!F35</f>
        <v>0</v>
      </c>
      <c r="BC90" s="77">
        <f>'SO 04-12-01 - Zast. Kořen...'!F36</f>
        <v>0</v>
      </c>
      <c r="BD90" s="79">
        <f>'SO 04-12-01 - Zast. Kořen...'!F37</f>
        <v>0</v>
      </c>
      <c r="BT90" s="80" t="s">
        <v>77</v>
      </c>
      <c r="BV90" s="80" t="s">
        <v>71</v>
      </c>
      <c r="BW90" s="80" t="s">
        <v>184</v>
      </c>
      <c r="BX90" s="80" t="s">
        <v>5</v>
      </c>
      <c r="CL90" s="80" t="s">
        <v>19</v>
      </c>
      <c r="CM90" s="80" t="s">
        <v>79</v>
      </c>
    </row>
    <row r="91" spans="1:91" s="6" customFormat="1" ht="24.75" customHeight="1">
      <c r="A91" s="71" t="s">
        <v>73</v>
      </c>
      <c r="B91" s="72"/>
      <c r="C91" s="73"/>
      <c r="D91" s="304" t="s">
        <v>185</v>
      </c>
      <c r="E91" s="304"/>
      <c r="F91" s="304"/>
      <c r="G91" s="304"/>
      <c r="H91" s="304"/>
      <c r="I91" s="74"/>
      <c r="J91" s="304" t="s">
        <v>186</v>
      </c>
      <c r="K91" s="304"/>
      <c r="L91" s="304"/>
      <c r="M91" s="304"/>
      <c r="N91" s="304"/>
      <c r="O91" s="304"/>
      <c r="P91" s="304"/>
      <c r="Q91" s="304"/>
      <c r="R91" s="304"/>
      <c r="S91" s="304"/>
      <c r="T91" s="304"/>
      <c r="U91" s="304"/>
      <c r="V91" s="304"/>
      <c r="W91" s="304"/>
      <c r="X91" s="304"/>
      <c r="Y91" s="304"/>
      <c r="Z91" s="304"/>
      <c r="AA91" s="304"/>
      <c r="AB91" s="304"/>
      <c r="AC91" s="304"/>
      <c r="AD91" s="304"/>
      <c r="AE91" s="304"/>
      <c r="AF91" s="304"/>
      <c r="AG91" s="293">
        <f>'SO 04-13-01 - Přejezd P55...'!J30</f>
        <v>0</v>
      </c>
      <c r="AH91" s="294"/>
      <c r="AI91" s="294"/>
      <c r="AJ91" s="294"/>
      <c r="AK91" s="294"/>
      <c r="AL91" s="294"/>
      <c r="AM91" s="294"/>
      <c r="AN91" s="293">
        <f t="shared" si="2"/>
        <v>0</v>
      </c>
      <c r="AO91" s="294"/>
      <c r="AP91" s="294"/>
      <c r="AQ91" s="75" t="s">
        <v>76</v>
      </c>
      <c r="AR91" s="72"/>
      <c r="AS91" s="76">
        <v>0</v>
      </c>
      <c r="AT91" s="77">
        <f t="shared" si="3"/>
        <v>0</v>
      </c>
      <c r="AU91" s="78">
        <f>'SO 04-13-01 - Přejezd P55...'!P83</f>
        <v>0</v>
      </c>
      <c r="AV91" s="77">
        <f>'SO 04-13-01 - Přejezd P55...'!J33</f>
        <v>0</v>
      </c>
      <c r="AW91" s="77">
        <f>'SO 04-13-01 - Přejezd P55...'!J34</f>
        <v>0</v>
      </c>
      <c r="AX91" s="77">
        <f>'SO 04-13-01 - Přejezd P55...'!J35</f>
        <v>0</v>
      </c>
      <c r="AY91" s="77">
        <f>'SO 04-13-01 - Přejezd P55...'!J36</f>
        <v>0</v>
      </c>
      <c r="AZ91" s="77">
        <f>'SO 04-13-01 - Přejezd P55...'!F33</f>
        <v>0</v>
      </c>
      <c r="BA91" s="77">
        <f>'SO 04-13-01 - Přejezd P55...'!F34</f>
        <v>0</v>
      </c>
      <c r="BB91" s="77">
        <f>'SO 04-13-01 - Přejezd P55...'!F35</f>
        <v>0</v>
      </c>
      <c r="BC91" s="77">
        <f>'SO 04-13-01 - Přejezd P55...'!F36</f>
        <v>0</v>
      </c>
      <c r="BD91" s="79">
        <f>'SO 04-13-01 - Přejezd P55...'!F37</f>
        <v>0</v>
      </c>
      <c r="BT91" s="80" t="s">
        <v>77</v>
      </c>
      <c r="BV91" s="80" t="s">
        <v>71</v>
      </c>
      <c r="BW91" s="80" t="s">
        <v>187</v>
      </c>
      <c r="BX91" s="80" t="s">
        <v>5</v>
      </c>
      <c r="CL91" s="80" t="s">
        <v>19</v>
      </c>
      <c r="CM91" s="80" t="s">
        <v>79</v>
      </c>
    </row>
    <row r="92" spans="1:91" s="6" customFormat="1" ht="24.75" customHeight="1">
      <c r="A92" s="71" t="s">
        <v>73</v>
      </c>
      <c r="B92" s="72"/>
      <c r="C92" s="73"/>
      <c r="D92" s="304" t="s">
        <v>188</v>
      </c>
      <c r="E92" s="304"/>
      <c r="F92" s="304"/>
      <c r="G92" s="304"/>
      <c r="H92" s="304"/>
      <c r="I92" s="74"/>
      <c r="J92" s="304" t="s">
        <v>189</v>
      </c>
      <c r="K92" s="304"/>
      <c r="L92" s="304"/>
      <c r="M92" s="304"/>
      <c r="N92" s="304"/>
      <c r="O92" s="304"/>
      <c r="P92" s="304"/>
      <c r="Q92" s="304"/>
      <c r="R92" s="304"/>
      <c r="S92" s="304"/>
      <c r="T92" s="304"/>
      <c r="U92" s="304"/>
      <c r="V92" s="304"/>
      <c r="W92" s="304"/>
      <c r="X92" s="304"/>
      <c r="Y92" s="304"/>
      <c r="Z92" s="304"/>
      <c r="AA92" s="304"/>
      <c r="AB92" s="304"/>
      <c r="AC92" s="304"/>
      <c r="AD92" s="304"/>
      <c r="AE92" s="304"/>
      <c r="AF92" s="304"/>
      <c r="AG92" s="293">
        <f>'SO 04-13-02 - Přejezd P55...'!J30</f>
        <v>0</v>
      </c>
      <c r="AH92" s="294"/>
      <c r="AI92" s="294"/>
      <c r="AJ92" s="294"/>
      <c r="AK92" s="294"/>
      <c r="AL92" s="294"/>
      <c r="AM92" s="294"/>
      <c r="AN92" s="293">
        <f t="shared" si="2"/>
        <v>0</v>
      </c>
      <c r="AO92" s="294"/>
      <c r="AP92" s="294"/>
      <c r="AQ92" s="75" t="s">
        <v>76</v>
      </c>
      <c r="AR92" s="72"/>
      <c r="AS92" s="76">
        <v>0</v>
      </c>
      <c r="AT92" s="77">
        <f t="shared" si="3"/>
        <v>0</v>
      </c>
      <c r="AU92" s="78">
        <f>'SO 04-13-02 - Přejezd P55...'!P83</f>
        <v>0</v>
      </c>
      <c r="AV92" s="77">
        <f>'SO 04-13-02 - Přejezd P55...'!J33</f>
        <v>0</v>
      </c>
      <c r="AW92" s="77">
        <f>'SO 04-13-02 - Přejezd P55...'!J34</f>
        <v>0</v>
      </c>
      <c r="AX92" s="77">
        <f>'SO 04-13-02 - Přejezd P55...'!J35</f>
        <v>0</v>
      </c>
      <c r="AY92" s="77">
        <f>'SO 04-13-02 - Přejezd P55...'!J36</f>
        <v>0</v>
      </c>
      <c r="AZ92" s="77">
        <f>'SO 04-13-02 - Přejezd P55...'!F33</f>
        <v>0</v>
      </c>
      <c r="BA92" s="77">
        <f>'SO 04-13-02 - Přejezd P55...'!F34</f>
        <v>0</v>
      </c>
      <c r="BB92" s="77">
        <f>'SO 04-13-02 - Přejezd P55...'!F35</f>
        <v>0</v>
      </c>
      <c r="BC92" s="77">
        <f>'SO 04-13-02 - Přejezd P55...'!F36</f>
        <v>0</v>
      </c>
      <c r="BD92" s="79">
        <f>'SO 04-13-02 - Přejezd P55...'!F37</f>
        <v>0</v>
      </c>
      <c r="BT92" s="80" t="s">
        <v>77</v>
      </c>
      <c r="BV92" s="80" t="s">
        <v>71</v>
      </c>
      <c r="BW92" s="80" t="s">
        <v>190</v>
      </c>
      <c r="BX92" s="80" t="s">
        <v>5</v>
      </c>
      <c r="CL92" s="80" t="s">
        <v>19</v>
      </c>
      <c r="CM92" s="80" t="s">
        <v>79</v>
      </c>
    </row>
    <row r="93" spans="1:91" s="6" customFormat="1" ht="24.75" customHeight="1">
      <c r="A93" s="71" t="s">
        <v>73</v>
      </c>
      <c r="B93" s="72"/>
      <c r="C93" s="73"/>
      <c r="D93" s="304" t="s">
        <v>191</v>
      </c>
      <c r="E93" s="304"/>
      <c r="F93" s="304"/>
      <c r="G93" s="304"/>
      <c r="H93" s="304"/>
      <c r="I93" s="74"/>
      <c r="J93" s="304" t="s">
        <v>192</v>
      </c>
      <c r="K93" s="304"/>
      <c r="L93" s="304"/>
      <c r="M93" s="304"/>
      <c r="N93" s="304"/>
      <c r="O93" s="304"/>
      <c r="P93" s="304"/>
      <c r="Q93" s="304"/>
      <c r="R93" s="304"/>
      <c r="S93" s="304"/>
      <c r="T93" s="304"/>
      <c r="U93" s="304"/>
      <c r="V93" s="304"/>
      <c r="W93" s="304"/>
      <c r="X93" s="304"/>
      <c r="Y93" s="304"/>
      <c r="Z93" s="304"/>
      <c r="AA93" s="304"/>
      <c r="AB93" s="304"/>
      <c r="AC93" s="304"/>
      <c r="AD93" s="304"/>
      <c r="AE93" s="304"/>
      <c r="AF93" s="304"/>
      <c r="AG93" s="293">
        <f>'SO 04-14-01 - Most v ev. ...'!J30</f>
        <v>0</v>
      </c>
      <c r="AH93" s="294"/>
      <c r="AI93" s="294"/>
      <c r="AJ93" s="294"/>
      <c r="AK93" s="294"/>
      <c r="AL93" s="294"/>
      <c r="AM93" s="294"/>
      <c r="AN93" s="293">
        <f t="shared" si="2"/>
        <v>0</v>
      </c>
      <c r="AO93" s="294"/>
      <c r="AP93" s="294"/>
      <c r="AQ93" s="75" t="s">
        <v>76</v>
      </c>
      <c r="AR93" s="72"/>
      <c r="AS93" s="76">
        <v>0</v>
      </c>
      <c r="AT93" s="77">
        <f t="shared" si="3"/>
        <v>0</v>
      </c>
      <c r="AU93" s="78">
        <f>'SO 04-14-01 - Most v ev. ...'!P87</f>
        <v>0</v>
      </c>
      <c r="AV93" s="77">
        <f>'SO 04-14-01 - Most v ev. ...'!J33</f>
        <v>0</v>
      </c>
      <c r="AW93" s="77">
        <f>'SO 04-14-01 - Most v ev. ...'!J34</f>
        <v>0</v>
      </c>
      <c r="AX93" s="77">
        <f>'SO 04-14-01 - Most v ev. ...'!J35</f>
        <v>0</v>
      </c>
      <c r="AY93" s="77">
        <f>'SO 04-14-01 - Most v ev. ...'!J36</f>
        <v>0</v>
      </c>
      <c r="AZ93" s="77">
        <f>'SO 04-14-01 - Most v ev. ...'!F33</f>
        <v>0</v>
      </c>
      <c r="BA93" s="77">
        <f>'SO 04-14-01 - Most v ev. ...'!F34</f>
        <v>0</v>
      </c>
      <c r="BB93" s="77">
        <f>'SO 04-14-01 - Most v ev. ...'!F35</f>
        <v>0</v>
      </c>
      <c r="BC93" s="77">
        <f>'SO 04-14-01 - Most v ev. ...'!F36</f>
        <v>0</v>
      </c>
      <c r="BD93" s="79">
        <f>'SO 04-14-01 - Most v ev. ...'!F37</f>
        <v>0</v>
      </c>
      <c r="BT93" s="80" t="s">
        <v>77</v>
      </c>
      <c r="BV93" s="80" t="s">
        <v>71</v>
      </c>
      <c r="BW93" s="80" t="s">
        <v>193</v>
      </c>
      <c r="BX93" s="80" t="s">
        <v>5</v>
      </c>
      <c r="CL93" s="80" t="s">
        <v>19</v>
      </c>
      <c r="CM93" s="80" t="s">
        <v>79</v>
      </c>
    </row>
    <row r="94" spans="1:91" s="6" customFormat="1" ht="24.75" customHeight="1">
      <c r="A94" s="71" t="s">
        <v>73</v>
      </c>
      <c r="B94" s="72"/>
      <c r="C94" s="73"/>
      <c r="D94" s="304" t="s">
        <v>194</v>
      </c>
      <c r="E94" s="304"/>
      <c r="F94" s="304"/>
      <c r="G94" s="304"/>
      <c r="H94" s="304"/>
      <c r="I94" s="74"/>
      <c r="J94" s="304" t="s">
        <v>195</v>
      </c>
      <c r="K94" s="304"/>
      <c r="L94" s="304"/>
      <c r="M94" s="304"/>
      <c r="N94" s="304"/>
      <c r="O94" s="304"/>
      <c r="P94" s="304"/>
      <c r="Q94" s="304"/>
      <c r="R94" s="304"/>
      <c r="S94" s="304"/>
      <c r="T94" s="304"/>
      <c r="U94" s="304"/>
      <c r="V94" s="304"/>
      <c r="W94" s="304"/>
      <c r="X94" s="304"/>
      <c r="Y94" s="304"/>
      <c r="Z94" s="304"/>
      <c r="AA94" s="304"/>
      <c r="AB94" s="304"/>
      <c r="AC94" s="304"/>
      <c r="AD94" s="304"/>
      <c r="AE94" s="304"/>
      <c r="AF94" s="304"/>
      <c r="AG94" s="293">
        <f>'SO 04-14-02 - Propustek v...'!J30</f>
        <v>0</v>
      </c>
      <c r="AH94" s="294"/>
      <c r="AI94" s="294"/>
      <c r="AJ94" s="294"/>
      <c r="AK94" s="294"/>
      <c r="AL94" s="294"/>
      <c r="AM94" s="294"/>
      <c r="AN94" s="293">
        <f t="shared" si="2"/>
        <v>0</v>
      </c>
      <c r="AO94" s="294"/>
      <c r="AP94" s="294"/>
      <c r="AQ94" s="75" t="s">
        <v>76</v>
      </c>
      <c r="AR94" s="72"/>
      <c r="AS94" s="76">
        <v>0</v>
      </c>
      <c r="AT94" s="77">
        <f t="shared" si="3"/>
        <v>0</v>
      </c>
      <c r="AU94" s="78">
        <f>'SO 04-14-02 - Propustek v...'!P86</f>
        <v>0</v>
      </c>
      <c r="AV94" s="77">
        <f>'SO 04-14-02 - Propustek v...'!J33</f>
        <v>0</v>
      </c>
      <c r="AW94" s="77">
        <f>'SO 04-14-02 - Propustek v...'!J34</f>
        <v>0</v>
      </c>
      <c r="AX94" s="77">
        <f>'SO 04-14-02 - Propustek v...'!J35</f>
        <v>0</v>
      </c>
      <c r="AY94" s="77">
        <f>'SO 04-14-02 - Propustek v...'!J36</f>
        <v>0</v>
      </c>
      <c r="AZ94" s="77">
        <f>'SO 04-14-02 - Propustek v...'!F33</f>
        <v>0</v>
      </c>
      <c r="BA94" s="77">
        <f>'SO 04-14-02 - Propustek v...'!F34</f>
        <v>0</v>
      </c>
      <c r="BB94" s="77">
        <f>'SO 04-14-02 - Propustek v...'!F35</f>
        <v>0</v>
      </c>
      <c r="BC94" s="77">
        <f>'SO 04-14-02 - Propustek v...'!F36</f>
        <v>0</v>
      </c>
      <c r="BD94" s="79">
        <f>'SO 04-14-02 - Propustek v...'!F37</f>
        <v>0</v>
      </c>
      <c r="BT94" s="80" t="s">
        <v>77</v>
      </c>
      <c r="BV94" s="80" t="s">
        <v>71</v>
      </c>
      <c r="BW94" s="80" t="s">
        <v>196</v>
      </c>
      <c r="BX94" s="80" t="s">
        <v>5</v>
      </c>
      <c r="CL94" s="80" t="s">
        <v>19</v>
      </c>
      <c r="CM94" s="80" t="s">
        <v>79</v>
      </c>
    </row>
    <row r="95" spans="1:91" s="6" customFormat="1" ht="24.75" customHeight="1">
      <c r="A95" s="71" t="s">
        <v>73</v>
      </c>
      <c r="B95" s="72"/>
      <c r="C95" s="73"/>
      <c r="D95" s="304" t="s">
        <v>197</v>
      </c>
      <c r="E95" s="304"/>
      <c r="F95" s="304"/>
      <c r="G95" s="304"/>
      <c r="H95" s="304"/>
      <c r="I95" s="74"/>
      <c r="J95" s="304" t="s">
        <v>198</v>
      </c>
      <c r="K95" s="304"/>
      <c r="L95" s="304"/>
      <c r="M95" s="304"/>
      <c r="N95" s="304"/>
      <c r="O95" s="304"/>
      <c r="P95" s="304"/>
      <c r="Q95" s="304"/>
      <c r="R95" s="304"/>
      <c r="S95" s="304"/>
      <c r="T95" s="304"/>
      <c r="U95" s="304"/>
      <c r="V95" s="304"/>
      <c r="W95" s="304"/>
      <c r="X95" s="304"/>
      <c r="Y95" s="304"/>
      <c r="Z95" s="304"/>
      <c r="AA95" s="304"/>
      <c r="AB95" s="304"/>
      <c r="AC95" s="304"/>
      <c r="AD95" s="304"/>
      <c r="AE95" s="304"/>
      <c r="AF95" s="304"/>
      <c r="AG95" s="293">
        <f>'SO 04-14-03 - Most v ev. ...'!J30</f>
        <v>0</v>
      </c>
      <c r="AH95" s="294"/>
      <c r="AI95" s="294"/>
      <c r="AJ95" s="294"/>
      <c r="AK95" s="294"/>
      <c r="AL95" s="294"/>
      <c r="AM95" s="294"/>
      <c r="AN95" s="293">
        <f t="shared" si="2"/>
        <v>0</v>
      </c>
      <c r="AO95" s="294"/>
      <c r="AP95" s="294"/>
      <c r="AQ95" s="75" t="s">
        <v>76</v>
      </c>
      <c r="AR95" s="72"/>
      <c r="AS95" s="76">
        <v>0</v>
      </c>
      <c r="AT95" s="77">
        <f t="shared" si="3"/>
        <v>0</v>
      </c>
      <c r="AU95" s="78">
        <f>'SO 04-14-03 - Most v ev. ...'!P87</f>
        <v>0</v>
      </c>
      <c r="AV95" s="77">
        <f>'SO 04-14-03 - Most v ev. ...'!J33</f>
        <v>0</v>
      </c>
      <c r="AW95" s="77">
        <f>'SO 04-14-03 - Most v ev. ...'!J34</f>
        <v>0</v>
      </c>
      <c r="AX95" s="77">
        <f>'SO 04-14-03 - Most v ev. ...'!J35</f>
        <v>0</v>
      </c>
      <c r="AY95" s="77">
        <f>'SO 04-14-03 - Most v ev. ...'!J36</f>
        <v>0</v>
      </c>
      <c r="AZ95" s="77">
        <f>'SO 04-14-03 - Most v ev. ...'!F33</f>
        <v>0</v>
      </c>
      <c r="BA95" s="77">
        <f>'SO 04-14-03 - Most v ev. ...'!F34</f>
        <v>0</v>
      </c>
      <c r="BB95" s="77">
        <f>'SO 04-14-03 - Most v ev. ...'!F35</f>
        <v>0</v>
      </c>
      <c r="BC95" s="77">
        <f>'SO 04-14-03 - Most v ev. ...'!F36</f>
        <v>0</v>
      </c>
      <c r="BD95" s="79">
        <f>'SO 04-14-03 - Most v ev. ...'!F37</f>
        <v>0</v>
      </c>
      <c r="BT95" s="80" t="s">
        <v>77</v>
      </c>
      <c r="BV95" s="80" t="s">
        <v>71</v>
      </c>
      <c r="BW95" s="80" t="s">
        <v>199</v>
      </c>
      <c r="BX95" s="80" t="s">
        <v>5</v>
      </c>
      <c r="CL95" s="80" t="s">
        <v>19</v>
      </c>
      <c r="CM95" s="80" t="s">
        <v>79</v>
      </c>
    </row>
    <row r="96" spans="1:91" s="6" customFormat="1" ht="24.75" customHeight="1">
      <c r="A96" s="71" t="s">
        <v>73</v>
      </c>
      <c r="B96" s="72"/>
      <c r="C96" s="73"/>
      <c r="D96" s="304" t="s">
        <v>200</v>
      </c>
      <c r="E96" s="304"/>
      <c r="F96" s="304"/>
      <c r="G96" s="304"/>
      <c r="H96" s="304"/>
      <c r="I96" s="74"/>
      <c r="J96" s="304" t="s">
        <v>201</v>
      </c>
      <c r="K96" s="304"/>
      <c r="L96" s="304"/>
      <c r="M96" s="304"/>
      <c r="N96" s="304"/>
      <c r="O96" s="304"/>
      <c r="P96" s="304"/>
      <c r="Q96" s="304"/>
      <c r="R96" s="304"/>
      <c r="S96" s="304"/>
      <c r="T96" s="304"/>
      <c r="U96" s="304"/>
      <c r="V96" s="304"/>
      <c r="W96" s="304"/>
      <c r="X96" s="304"/>
      <c r="Y96" s="304"/>
      <c r="Z96" s="304"/>
      <c r="AA96" s="304"/>
      <c r="AB96" s="304"/>
      <c r="AC96" s="304"/>
      <c r="AD96" s="304"/>
      <c r="AE96" s="304"/>
      <c r="AF96" s="304"/>
      <c r="AG96" s="293">
        <f>'SO 04-14-04 - Most v ev. ...'!J30</f>
        <v>0</v>
      </c>
      <c r="AH96" s="294"/>
      <c r="AI96" s="294"/>
      <c r="AJ96" s="294"/>
      <c r="AK96" s="294"/>
      <c r="AL96" s="294"/>
      <c r="AM96" s="294"/>
      <c r="AN96" s="293">
        <f t="shared" si="2"/>
        <v>0</v>
      </c>
      <c r="AO96" s="294"/>
      <c r="AP96" s="294"/>
      <c r="AQ96" s="75" t="s">
        <v>76</v>
      </c>
      <c r="AR96" s="72"/>
      <c r="AS96" s="76">
        <v>0</v>
      </c>
      <c r="AT96" s="77">
        <f t="shared" si="3"/>
        <v>0</v>
      </c>
      <c r="AU96" s="78">
        <f>'SO 04-14-04 - Most v ev. ...'!P87</f>
        <v>0</v>
      </c>
      <c r="AV96" s="77">
        <f>'SO 04-14-04 - Most v ev. ...'!J33</f>
        <v>0</v>
      </c>
      <c r="AW96" s="77">
        <f>'SO 04-14-04 - Most v ev. ...'!J34</f>
        <v>0</v>
      </c>
      <c r="AX96" s="77">
        <f>'SO 04-14-04 - Most v ev. ...'!J35</f>
        <v>0</v>
      </c>
      <c r="AY96" s="77">
        <f>'SO 04-14-04 - Most v ev. ...'!J36</f>
        <v>0</v>
      </c>
      <c r="AZ96" s="77">
        <f>'SO 04-14-04 - Most v ev. ...'!F33</f>
        <v>0</v>
      </c>
      <c r="BA96" s="77">
        <f>'SO 04-14-04 - Most v ev. ...'!F34</f>
        <v>0</v>
      </c>
      <c r="BB96" s="77">
        <f>'SO 04-14-04 - Most v ev. ...'!F35</f>
        <v>0</v>
      </c>
      <c r="BC96" s="77">
        <f>'SO 04-14-04 - Most v ev. ...'!F36</f>
        <v>0</v>
      </c>
      <c r="BD96" s="79">
        <f>'SO 04-14-04 - Most v ev. ...'!F37</f>
        <v>0</v>
      </c>
      <c r="BT96" s="80" t="s">
        <v>77</v>
      </c>
      <c r="BV96" s="80" t="s">
        <v>71</v>
      </c>
      <c r="BW96" s="80" t="s">
        <v>202</v>
      </c>
      <c r="BX96" s="80" t="s">
        <v>5</v>
      </c>
      <c r="CL96" s="80" t="s">
        <v>19</v>
      </c>
      <c r="CM96" s="80" t="s">
        <v>79</v>
      </c>
    </row>
    <row r="97" spans="1:91" s="6" customFormat="1" ht="24.75" customHeight="1">
      <c r="A97" s="71" t="s">
        <v>73</v>
      </c>
      <c r="B97" s="72"/>
      <c r="C97" s="73"/>
      <c r="D97" s="304" t="s">
        <v>203</v>
      </c>
      <c r="E97" s="304"/>
      <c r="F97" s="304"/>
      <c r="G97" s="304"/>
      <c r="H97" s="304"/>
      <c r="I97" s="74"/>
      <c r="J97" s="304" t="s">
        <v>204</v>
      </c>
      <c r="K97" s="304"/>
      <c r="L97" s="304"/>
      <c r="M97" s="304"/>
      <c r="N97" s="304"/>
      <c r="O97" s="304"/>
      <c r="P97" s="304"/>
      <c r="Q97" s="304"/>
      <c r="R97" s="304"/>
      <c r="S97" s="304"/>
      <c r="T97" s="304"/>
      <c r="U97" s="304"/>
      <c r="V97" s="304"/>
      <c r="W97" s="304"/>
      <c r="X97" s="304"/>
      <c r="Y97" s="304"/>
      <c r="Z97" s="304"/>
      <c r="AA97" s="304"/>
      <c r="AB97" s="304"/>
      <c r="AC97" s="304"/>
      <c r="AD97" s="304"/>
      <c r="AE97" s="304"/>
      <c r="AF97" s="304"/>
      <c r="AG97" s="293">
        <f>'SO 04-14-05 - Most v ev. ...'!J30</f>
        <v>0</v>
      </c>
      <c r="AH97" s="294"/>
      <c r="AI97" s="294"/>
      <c r="AJ97" s="294"/>
      <c r="AK97" s="294"/>
      <c r="AL97" s="294"/>
      <c r="AM97" s="294"/>
      <c r="AN97" s="293">
        <f t="shared" si="2"/>
        <v>0</v>
      </c>
      <c r="AO97" s="294"/>
      <c r="AP97" s="294"/>
      <c r="AQ97" s="75" t="s">
        <v>76</v>
      </c>
      <c r="AR97" s="72"/>
      <c r="AS97" s="76">
        <v>0</v>
      </c>
      <c r="AT97" s="77">
        <f t="shared" si="3"/>
        <v>0</v>
      </c>
      <c r="AU97" s="78">
        <f>'SO 04-14-05 - Most v ev. ...'!P87</f>
        <v>0</v>
      </c>
      <c r="AV97" s="77">
        <f>'SO 04-14-05 - Most v ev. ...'!J33</f>
        <v>0</v>
      </c>
      <c r="AW97" s="77">
        <f>'SO 04-14-05 - Most v ev. ...'!J34</f>
        <v>0</v>
      </c>
      <c r="AX97" s="77">
        <f>'SO 04-14-05 - Most v ev. ...'!J35</f>
        <v>0</v>
      </c>
      <c r="AY97" s="77">
        <f>'SO 04-14-05 - Most v ev. ...'!J36</f>
        <v>0</v>
      </c>
      <c r="AZ97" s="77">
        <f>'SO 04-14-05 - Most v ev. ...'!F33</f>
        <v>0</v>
      </c>
      <c r="BA97" s="77">
        <f>'SO 04-14-05 - Most v ev. ...'!F34</f>
        <v>0</v>
      </c>
      <c r="BB97" s="77">
        <f>'SO 04-14-05 - Most v ev. ...'!F35</f>
        <v>0</v>
      </c>
      <c r="BC97" s="77">
        <f>'SO 04-14-05 - Most v ev. ...'!F36</f>
        <v>0</v>
      </c>
      <c r="BD97" s="79">
        <f>'SO 04-14-05 - Most v ev. ...'!F37</f>
        <v>0</v>
      </c>
      <c r="BT97" s="80" t="s">
        <v>77</v>
      </c>
      <c r="BV97" s="80" t="s">
        <v>71</v>
      </c>
      <c r="BW97" s="80" t="s">
        <v>205</v>
      </c>
      <c r="BX97" s="80" t="s">
        <v>5</v>
      </c>
      <c r="CL97" s="80" t="s">
        <v>19</v>
      </c>
      <c r="CM97" s="80" t="s">
        <v>79</v>
      </c>
    </row>
    <row r="98" spans="1:91" s="6" customFormat="1" ht="24.75" customHeight="1">
      <c r="A98" s="71" t="s">
        <v>73</v>
      </c>
      <c r="B98" s="72"/>
      <c r="C98" s="73"/>
      <c r="D98" s="304" t="s">
        <v>206</v>
      </c>
      <c r="E98" s="304"/>
      <c r="F98" s="304"/>
      <c r="G98" s="304"/>
      <c r="H98" s="304"/>
      <c r="I98" s="74"/>
      <c r="J98" s="304" t="s">
        <v>207</v>
      </c>
      <c r="K98" s="304"/>
      <c r="L98" s="304"/>
      <c r="M98" s="304"/>
      <c r="N98" s="304"/>
      <c r="O98" s="304"/>
      <c r="P98" s="304"/>
      <c r="Q98" s="304"/>
      <c r="R98" s="304"/>
      <c r="S98" s="304"/>
      <c r="T98" s="304"/>
      <c r="U98" s="304"/>
      <c r="V98" s="304"/>
      <c r="W98" s="304"/>
      <c r="X98" s="304"/>
      <c r="Y98" s="304"/>
      <c r="Z98" s="304"/>
      <c r="AA98" s="304"/>
      <c r="AB98" s="304"/>
      <c r="AC98" s="304"/>
      <c r="AD98" s="304"/>
      <c r="AE98" s="304"/>
      <c r="AF98" s="304"/>
      <c r="AG98" s="293">
        <f>'SO 04-14-06 - Zeď v km 32...'!J30</f>
        <v>0</v>
      </c>
      <c r="AH98" s="294"/>
      <c r="AI98" s="294"/>
      <c r="AJ98" s="294"/>
      <c r="AK98" s="294"/>
      <c r="AL98" s="294"/>
      <c r="AM98" s="294"/>
      <c r="AN98" s="293">
        <f t="shared" si="2"/>
        <v>0</v>
      </c>
      <c r="AO98" s="294"/>
      <c r="AP98" s="294"/>
      <c r="AQ98" s="75" t="s">
        <v>76</v>
      </c>
      <c r="AR98" s="72"/>
      <c r="AS98" s="76">
        <v>0</v>
      </c>
      <c r="AT98" s="77">
        <f t="shared" si="3"/>
        <v>0</v>
      </c>
      <c r="AU98" s="78">
        <f>'SO 04-14-06 - Zeď v km 32...'!P84</f>
        <v>0</v>
      </c>
      <c r="AV98" s="77">
        <f>'SO 04-14-06 - Zeď v km 32...'!J33</f>
        <v>0</v>
      </c>
      <c r="AW98" s="77">
        <f>'SO 04-14-06 - Zeď v km 32...'!J34</f>
        <v>0</v>
      </c>
      <c r="AX98" s="77">
        <f>'SO 04-14-06 - Zeď v km 32...'!J35</f>
        <v>0</v>
      </c>
      <c r="AY98" s="77">
        <f>'SO 04-14-06 - Zeď v km 32...'!J36</f>
        <v>0</v>
      </c>
      <c r="AZ98" s="77">
        <f>'SO 04-14-06 - Zeď v km 32...'!F33</f>
        <v>0</v>
      </c>
      <c r="BA98" s="77">
        <f>'SO 04-14-06 - Zeď v km 32...'!F34</f>
        <v>0</v>
      </c>
      <c r="BB98" s="77">
        <f>'SO 04-14-06 - Zeď v km 32...'!F35</f>
        <v>0</v>
      </c>
      <c r="BC98" s="77">
        <f>'SO 04-14-06 - Zeď v km 32...'!F36</f>
        <v>0</v>
      </c>
      <c r="BD98" s="79">
        <f>'SO 04-14-06 - Zeď v km 32...'!F37</f>
        <v>0</v>
      </c>
      <c r="BT98" s="80" t="s">
        <v>77</v>
      </c>
      <c r="BV98" s="80" t="s">
        <v>71</v>
      </c>
      <c r="BW98" s="80" t="s">
        <v>208</v>
      </c>
      <c r="BX98" s="80" t="s">
        <v>5</v>
      </c>
      <c r="CL98" s="80" t="s">
        <v>19</v>
      </c>
      <c r="CM98" s="80" t="s">
        <v>79</v>
      </c>
    </row>
    <row r="99" spans="1:91" s="6" customFormat="1" ht="24.75" customHeight="1">
      <c r="A99" s="71" t="s">
        <v>73</v>
      </c>
      <c r="B99" s="72"/>
      <c r="C99" s="73"/>
      <c r="D99" s="304" t="s">
        <v>209</v>
      </c>
      <c r="E99" s="304"/>
      <c r="F99" s="304"/>
      <c r="G99" s="304"/>
      <c r="H99" s="304"/>
      <c r="I99" s="74"/>
      <c r="J99" s="304" t="s">
        <v>210</v>
      </c>
      <c r="K99" s="304"/>
      <c r="L99" s="304"/>
      <c r="M99" s="304"/>
      <c r="N99" s="304"/>
      <c r="O99" s="304"/>
      <c r="P99" s="304"/>
      <c r="Q99" s="304"/>
      <c r="R99" s="304"/>
      <c r="S99" s="304"/>
      <c r="T99" s="304"/>
      <c r="U99" s="304"/>
      <c r="V99" s="304"/>
      <c r="W99" s="304"/>
      <c r="X99" s="304"/>
      <c r="Y99" s="304"/>
      <c r="Z99" s="304"/>
      <c r="AA99" s="304"/>
      <c r="AB99" s="304"/>
      <c r="AC99" s="304"/>
      <c r="AD99" s="304"/>
      <c r="AE99" s="304"/>
      <c r="AF99" s="304"/>
      <c r="AG99" s="293">
        <f>'SO 04-14-07 - Zeď v km 33...'!J30</f>
        <v>0</v>
      </c>
      <c r="AH99" s="294"/>
      <c r="AI99" s="294"/>
      <c r="AJ99" s="294"/>
      <c r="AK99" s="294"/>
      <c r="AL99" s="294"/>
      <c r="AM99" s="294"/>
      <c r="AN99" s="293">
        <f t="shared" si="2"/>
        <v>0</v>
      </c>
      <c r="AO99" s="294"/>
      <c r="AP99" s="294"/>
      <c r="AQ99" s="75" t="s">
        <v>76</v>
      </c>
      <c r="AR99" s="72"/>
      <c r="AS99" s="76">
        <v>0</v>
      </c>
      <c r="AT99" s="77">
        <f t="shared" si="3"/>
        <v>0</v>
      </c>
      <c r="AU99" s="78">
        <f>'SO 04-14-07 - Zeď v km 33...'!P84</f>
        <v>0</v>
      </c>
      <c r="AV99" s="77">
        <f>'SO 04-14-07 - Zeď v km 33...'!J33</f>
        <v>0</v>
      </c>
      <c r="AW99" s="77">
        <f>'SO 04-14-07 - Zeď v km 33...'!J34</f>
        <v>0</v>
      </c>
      <c r="AX99" s="77">
        <f>'SO 04-14-07 - Zeď v km 33...'!J35</f>
        <v>0</v>
      </c>
      <c r="AY99" s="77">
        <f>'SO 04-14-07 - Zeď v km 33...'!J36</f>
        <v>0</v>
      </c>
      <c r="AZ99" s="77">
        <f>'SO 04-14-07 - Zeď v km 33...'!F33</f>
        <v>0</v>
      </c>
      <c r="BA99" s="77">
        <f>'SO 04-14-07 - Zeď v km 33...'!F34</f>
        <v>0</v>
      </c>
      <c r="BB99" s="77">
        <f>'SO 04-14-07 - Zeď v km 33...'!F35</f>
        <v>0</v>
      </c>
      <c r="BC99" s="77">
        <f>'SO 04-14-07 - Zeď v km 33...'!F36</f>
        <v>0</v>
      </c>
      <c r="BD99" s="79">
        <f>'SO 04-14-07 - Zeď v km 33...'!F37</f>
        <v>0</v>
      </c>
      <c r="BT99" s="80" t="s">
        <v>77</v>
      </c>
      <c r="BV99" s="80" t="s">
        <v>71</v>
      </c>
      <c r="BW99" s="80" t="s">
        <v>211</v>
      </c>
      <c r="BX99" s="80" t="s">
        <v>5</v>
      </c>
      <c r="CL99" s="80" t="s">
        <v>19</v>
      </c>
      <c r="CM99" s="80" t="s">
        <v>79</v>
      </c>
    </row>
    <row r="100" spans="1:91" s="6" customFormat="1" ht="24.75" customHeight="1">
      <c r="A100" s="71" t="s">
        <v>73</v>
      </c>
      <c r="B100" s="72"/>
      <c r="C100" s="73"/>
      <c r="D100" s="304" t="s">
        <v>212</v>
      </c>
      <c r="E100" s="304"/>
      <c r="F100" s="304"/>
      <c r="G100" s="304"/>
      <c r="H100" s="304"/>
      <c r="I100" s="74"/>
      <c r="J100" s="304" t="s">
        <v>213</v>
      </c>
      <c r="K100" s="304"/>
      <c r="L100" s="304"/>
      <c r="M100" s="304"/>
      <c r="N100" s="304"/>
      <c r="O100" s="304"/>
      <c r="P100" s="304"/>
      <c r="Q100" s="304"/>
      <c r="R100" s="304"/>
      <c r="S100" s="304"/>
      <c r="T100" s="304"/>
      <c r="U100" s="304"/>
      <c r="V100" s="304"/>
      <c r="W100" s="304"/>
      <c r="X100" s="304"/>
      <c r="Y100" s="304"/>
      <c r="Z100" s="304"/>
      <c r="AA100" s="304"/>
      <c r="AB100" s="304"/>
      <c r="AC100" s="304"/>
      <c r="AD100" s="304"/>
      <c r="AE100" s="304"/>
      <c r="AF100" s="304"/>
      <c r="AG100" s="293">
        <f>'SO 04-14-08 - Propustek v...'!J30</f>
        <v>0</v>
      </c>
      <c r="AH100" s="294"/>
      <c r="AI100" s="294"/>
      <c r="AJ100" s="294"/>
      <c r="AK100" s="294"/>
      <c r="AL100" s="294"/>
      <c r="AM100" s="294"/>
      <c r="AN100" s="293">
        <f t="shared" si="2"/>
        <v>0</v>
      </c>
      <c r="AO100" s="294"/>
      <c r="AP100" s="294"/>
      <c r="AQ100" s="75" t="s">
        <v>76</v>
      </c>
      <c r="AR100" s="72"/>
      <c r="AS100" s="76">
        <v>0</v>
      </c>
      <c r="AT100" s="77">
        <f t="shared" si="3"/>
        <v>0</v>
      </c>
      <c r="AU100" s="78">
        <f>'SO 04-14-08 - Propustek v...'!P87</f>
        <v>0</v>
      </c>
      <c r="AV100" s="77">
        <f>'SO 04-14-08 - Propustek v...'!J33</f>
        <v>0</v>
      </c>
      <c r="AW100" s="77">
        <f>'SO 04-14-08 - Propustek v...'!J34</f>
        <v>0</v>
      </c>
      <c r="AX100" s="77">
        <f>'SO 04-14-08 - Propustek v...'!J35</f>
        <v>0</v>
      </c>
      <c r="AY100" s="77">
        <f>'SO 04-14-08 - Propustek v...'!J36</f>
        <v>0</v>
      </c>
      <c r="AZ100" s="77">
        <f>'SO 04-14-08 - Propustek v...'!F33</f>
        <v>0</v>
      </c>
      <c r="BA100" s="77">
        <f>'SO 04-14-08 - Propustek v...'!F34</f>
        <v>0</v>
      </c>
      <c r="BB100" s="77">
        <f>'SO 04-14-08 - Propustek v...'!F35</f>
        <v>0</v>
      </c>
      <c r="BC100" s="77">
        <f>'SO 04-14-08 - Propustek v...'!F36</f>
        <v>0</v>
      </c>
      <c r="BD100" s="79">
        <f>'SO 04-14-08 - Propustek v...'!F37</f>
        <v>0</v>
      </c>
      <c r="BT100" s="80" t="s">
        <v>77</v>
      </c>
      <c r="BV100" s="80" t="s">
        <v>71</v>
      </c>
      <c r="BW100" s="80" t="s">
        <v>214</v>
      </c>
      <c r="BX100" s="80" t="s">
        <v>5</v>
      </c>
      <c r="CL100" s="80" t="s">
        <v>19</v>
      </c>
      <c r="CM100" s="80" t="s">
        <v>79</v>
      </c>
    </row>
    <row r="101" spans="1:91" s="6" customFormat="1" ht="24.75" customHeight="1">
      <c r="A101" s="71" t="s">
        <v>73</v>
      </c>
      <c r="B101" s="72"/>
      <c r="C101" s="73"/>
      <c r="D101" s="304" t="s">
        <v>215</v>
      </c>
      <c r="E101" s="304"/>
      <c r="F101" s="304"/>
      <c r="G101" s="304"/>
      <c r="H101" s="304"/>
      <c r="I101" s="74"/>
      <c r="J101" s="304" t="s">
        <v>216</v>
      </c>
      <c r="K101" s="304"/>
      <c r="L101" s="304"/>
      <c r="M101" s="304"/>
      <c r="N101" s="304"/>
      <c r="O101" s="304"/>
      <c r="P101" s="304"/>
      <c r="Q101" s="304"/>
      <c r="R101" s="304"/>
      <c r="S101" s="304"/>
      <c r="T101" s="304"/>
      <c r="U101" s="304"/>
      <c r="V101" s="304"/>
      <c r="W101" s="304"/>
      <c r="X101" s="304"/>
      <c r="Y101" s="304"/>
      <c r="Z101" s="304"/>
      <c r="AA101" s="304"/>
      <c r="AB101" s="304"/>
      <c r="AC101" s="304"/>
      <c r="AD101" s="304"/>
      <c r="AE101" s="304"/>
      <c r="AF101" s="304"/>
      <c r="AG101" s="293">
        <f>'SO 04-14-09 - Propustek v...'!J30</f>
        <v>0</v>
      </c>
      <c r="AH101" s="294"/>
      <c r="AI101" s="294"/>
      <c r="AJ101" s="294"/>
      <c r="AK101" s="294"/>
      <c r="AL101" s="294"/>
      <c r="AM101" s="294"/>
      <c r="AN101" s="293">
        <f t="shared" si="2"/>
        <v>0</v>
      </c>
      <c r="AO101" s="294"/>
      <c r="AP101" s="294"/>
      <c r="AQ101" s="75" t="s">
        <v>76</v>
      </c>
      <c r="AR101" s="72"/>
      <c r="AS101" s="76">
        <v>0</v>
      </c>
      <c r="AT101" s="77">
        <f t="shared" si="3"/>
        <v>0</v>
      </c>
      <c r="AU101" s="78">
        <f>'SO 04-14-09 - Propustek v...'!P87</f>
        <v>0</v>
      </c>
      <c r="AV101" s="77">
        <f>'SO 04-14-09 - Propustek v...'!J33</f>
        <v>0</v>
      </c>
      <c r="AW101" s="77">
        <f>'SO 04-14-09 - Propustek v...'!J34</f>
        <v>0</v>
      </c>
      <c r="AX101" s="77">
        <f>'SO 04-14-09 - Propustek v...'!J35</f>
        <v>0</v>
      </c>
      <c r="AY101" s="77">
        <f>'SO 04-14-09 - Propustek v...'!J36</f>
        <v>0</v>
      </c>
      <c r="AZ101" s="77">
        <f>'SO 04-14-09 - Propustek v...'!F33</f>
        <v>0</v>
      </c>
      <c r="BA101" s="77">
        <f>'SO 04-14-09 - Propustek v...'!F34</f>
        <v>0</v>
      </c>
      <c r="BB101" s="77">
        <f>'SO 04-14-09 - Propustek v...'!F35</f>
        <v>0</v>
      </c>
      <c r="BC101" s="77">
        <f>'SO 04-14-09 - Propustek v...'!F36</f>
        <v>0</v>
      </c>
      <c r="BD101" s="79">
        <f>'SO 04-14-09 - Propustek v...'!F37</f>
        <v>0</v>
      </c>
      <c r="BT101" s="80" t="s">
        <v>77</v>
      </c>
      <c r="BV101" s="80" t="s">
        <v>71</v>
      </c>
      <c r="BW101" s="80" t="s">
        <v>217</v>
      </c>
      <c r="BX101" s="80" t="s">
        <v>5</v>
      </c>
      <c r="CL101" s="80" t="s">
        <v>19</v>
      </c>
      <c r="CM101" s="80" t="s">
        <v>79</v>
      </c>
    </row>
    <row r="102" spans="1:91" s="6" customFormat="1" ht="24.75" customHeight="1">
      <c r="A102" s="71" t="s">
        <v>73</v>
      </c>
      <c r="B102" s="72"/>
      <c r="C102" s="73"/>
      <c r="D102" s="304" t="s">
        <v>218</v>
      </c>
      <c r="E102" s="304"/>
      <c r="F102" s="304"/>
      <c r="G102" s="304"/>
      <c r="H102" s="304"/>
      <c r="I102" s="74"/>
      <c r="J102" s="304" t="s">
        <v>219</v>
      </c>
      <c r="K102" s="304"/>
      <c r="L102" s="304"/>
      <c r="M102" s="304"/>
      <c r="N102" s="304"/>
      <c r="O102" s="304"/>
      <c r="P102" s="304"/>
      <c r="Q102" s="304"/>
      <c r="R102" s="304"/>
      <c r="S102" s="304"/>
      <c r="T102" s="304"/>
      <c r="U102" s="304"/>
      <c r="V102" s="304"/>
      <c r="W102" s="304"/>
      <c r="X102" s="304"/>
      <c r="Y102" s="304"/>
      <c r="Z102" s="304"/>
      <c r="AA102" s="304"/>
      <c r="AB102" s="304"/>
      <c r="AC102" s="304"/>
      <c r="AD102" s="304"/>
      <c r="AE102" s="304"/>
      <c r="AF102" s="304"/>
      <c r="AG102" s="293">
        <f>'SO 04-17-01 - Tunel Polub...'!J30</f>
        <v>0</v>
      </c>
      <c r="AH102" s="294"/>
      <c r="AI102" s="294"/>
      <c r="AJ102" s="294"/>
      <c r="AK102" s="294"/>
      <c r="AL102" s="294"/>
      <c r="AM102" s="294"/>
      <c r="AN102" s="293">
        <f t="shared" si="2"/>
        <v>0</v>
      </c>
      <c r="AO102" s="294"/>
      <c r="AP102" s="294"/>
      <c r="AQ102" s="75" t="s">
        <v>76</v>
      </c>
      <c r="AR102" s="72"/>
      <c r="AS102" s="76">
        <v>0</v>
      </c>
      <c r="AT102" s="77">
        <f t="shared" si="3"/>
        <v>0</v>
      </c>
      <c r="AU102" s="78">
        <f>'SO 04-17-01 - Tunel Polub...'!P88</f>
        <v>0</v>
      </c>
      <c r="AV102" s="77">
        <f>'SO 04-17-01 - Tunel Polub...'!J33</f>
        <v>0</v>
      </c>
      <c r="AW102" s="77">
        <f>'SO 04-17-01 - Tunel Polub...'!J34</f>
        <v>0</v>
      </c>
      <c r="AX102" s="77">
        <f>'SO 04-17-01 - Tunel Polub...'!J35</f>
        <v>0</v>
      </c>
      <c r="AY102" s="77">
        <f>'SO 04-17-01 - Tunel Polub...'!J36</f>
        <v>0</v>
      </c>
      <c r="AZ102" s="77">
        <f>'SO 04-17-01 - Tunel Polub...'!F33</f>
        <v>0</v>
      </c>
      <c r="BA102" s="77">
        <f>'SO 04-17-01 - Tunel Polub...'!F34</f>
        <v>0</v>
      </c>
      <c r="BB102" s="77">
        <f>'SO 04-17-01 - Tunel Polub...'!F35</f>
        <v>0</v>
      </c>
      <c r="BC102" s="77">
        <f>'SO 04-17-01 - Tunel Polub...'!F36</f>
        <v>0</v>
      </c>
      <c r="BD102" s="79">
        <f>'SO 04-17-01 - Tunel Polub...'!F37</f>
        <v>0</v>
      </c>
      <c r="BT102" s="80" t="s">
        <v>77</v>
      </c>
      <c r="BV102" s="80" t="s">
        <v>71</v>
      </c>
      <c r="BW102" s="80" t="s">
        <v>220</v>
      </c>
      <c r="BX102" s="80" t="s">
        <v>5</v>
      </c>
      <c r="CL102" s="80" t="s">
        <v>19</v>
      </c>
      <c r="CM102" s="80" t="s">
        <v>79</v>
      </c>
    </row>
    <row r="103" spans="1:91" s="6" customFormat="1" ht="24.75" customHeight="1">
      <c r="A103" s="71" t="s">
        <v>73</v>
      </c>
      <c r="B103" s="72"/>
      <c r="C103" s="73"/>
      <c r="D103" s="304" t="s">
        <v>221</v>
      </c>
      <c r="E103" s="304"/>
      <c r="F103" s="304"/>
      <c r="G103" s="304"/>
      <c r="H103" s="304"/>
      <c r="I103" s="74"/>
      <c r="J103" s="304" t="s">
        <v>222</v>
      </c>
      <c r="K103" s="304"/>
      <c r="L103" s="304"/>
      <c r="M103" s="304"/>
      <c r="N103" s="304"/>
      <c r="O103" s="304"/>
      <c r="P103" s="304"/>
      <c r="Q103" s="304"/>
      <c r="R103" s="304"/>
      <c r="S103" s="304"/>
      <c r="T103" s="304"/>
      <c r="U103" s="304"/>
      <c r="V103" s="304"/>
      <c r="W103" s="304"/>
      <c r="X103" s="304"/>
      <c r="Y103" s="304"/>
      <c r="Z103" s="304"/>
      <c r="AA103" s="304"/>
      <c r="AB103" s="304"/>
      <c r="AC103" s="304"/>
      <c r="AD103" s="304"/>
      <c r="AE103" s="304"/>
      <c r="AF103" s="304"/>
      <c r="AG103" s="293">
        <f>'SO 04-36-01 - Zast. Desná...'!J30</f>
        <v>0</v>
      </c>
      <c r="AH103" s="294"/>
      <c r="AI103" s="294"/>
      <c r="AJ103" s="294"/>
      <c r="AK103" s="294"/>
      <c r="AL103" s="294"/>
      <c r="AM103" s="294"/>
      <c r="AN103" s="293">
        <f t="shared" si="2"/>
        <v>0</v>
      </c>
      <c r="AO103" s="294"/>
      <c r="AP103" s="294"/>
      <c r="AQ103" s="75" t="s">
        <v>76</v>
      </c>
      <c r="AR103" s="72"/>
      <c r="AS103" s="76">
        <v>0</v>
      </c>
      <c r="AT103" s="77">
        <f t="shared" si="3"/>
        <v>0</v>
      </c>
      <c r="AU103" s="78">
        <f>'SO 04-36-01 - Zast. Desná...'!P81</f>
        <v>0</v>
      </c>
      <c r="AV103" s="77">
        <f>'SO 04-36-01 - Zast. Desná...'!J33</f>
        <v>0</v>
      </c>
      <c r="AW103" s="77">
        <f>'SO 04-36-01 - Zast. Desná...'!J34</f>
        <v>0</v>
      </c>
      <c r="AX103" s="77">
        <f>'SO 04-36-01 - Zast. Desná...'!J35</f>
        <v>0</v>
      </c>
      <c r="AY103" s="77">
        <f>'SO 04-36-01 - Zast. Desná...'!J36</f>
        <v>0</v>
      </c>
      <c r="AZ103" s="77">
        <f>'SO 04-36-01 - Zast. Desná...'!F33</f>
        <v>0</v>
      </c>
      <c r="BA103" s="77">
        <f>'SO 04-36-01 - Zast. Desná...'!F34</f>
        <v>0</v>
      </c>
      <c r="BB103" s="77">
        <f>'SO 04-36-01 - Zast. Desná...'!F35</f>
        <v>0</v>
      </c>
      <c r="BC103" s="77">
        <f>'SO 04-36-01 - Zast. Desná...'!F36</f>
        <v>0</v>
      </c>
      <c r="BD103" s="79">
        <f>'SO 04-36-01 - Zast. Desná...'!F37</f>
        <v>0</v>
      </c>
      <c r="BT103" s="80" t="s">
        <v>77</v>
      </c>
      <c r="BV103" s="80" t="s">
        <v>71</v>
      </c>
      <c r="BW103" s="80" t="s">
        <v>223</v>
      </c>
      <c r="BX103" s="80" t="s">
        <v>5</v>
      </c>
      <c r="CL103" s="80" t="s">
        <v>19</v>
      </c>
      <c r="CM103" s="80" t="s">
        <v>79</v>
      </c>
    </row>
    <row r="104" spans="1:91" s="6" customFormat="1" ht="24.75" customHeight="1">
      <c r="A104" s="71" t="s">
        <v>73</v>
      </c>
      <c r="B104" s="72"/>
      <c r="C104" s="73"/>
      <c r="D104" s="304" t="s">
        <v>224</v>
      </c>
      <c r="E104" s="304"/>
      <c r="F104" s="304"/>
      <c r="G104" s="304"/>
      <c r="H104" s="304"/>
      <c r="I104" s="74"/>
      <c r="J104" s="304" t="s">
        <v>225</v>
      </c>
      <c r="K104" s="304"/>
      <c r="L104" s="304"/>
      <c r="M104" s="304"/>
      <c r="N104" s="304"/>
      <c r="O104" s="304"/>
      <c r="P104" s="304"/>
      <c r="Q104" s="304"/>
      <c r="R104" s="304"/>
      <c r="S104" s="304"/>
      <c r="T104" s="304"/>
      <c r="U104" s="304"/>
      <c r="V104" s="304"/>
      <c r="W104" s="304"/>
      <c r="X104" s="304"/>
      <c r="Y104" s="304"/>
      <c r="Z104" s="304"/>
      <c r="AA104" s="304"/>
      <c r="AB104" s="304"/>
      <c r="AC104" s="304"/>
      <c r="AD104" s="304"/>
      <c r="AE104" s="304"/>
      <c r="AF104" s="304"/>
      <c r="AG104" s="293">
        <f>'SO 04-36-02 - Zast. Desná...'!J30</f>
        <v>0</v>
      </c>
      <c r="AH104" s="294"/>
      <c r="AI104" s="294"/>
      <c r="AJ104" s="294"/>
      <c r="AK104" s="294"/>
      <c r="AL104" s="294"/>
      <c r="AM104" s="294"/>
      <c r="AN104" s="293">
        <f t="shared" si="2"/>
        <v>0</v>
      </c>
      <c r="AO104" s="294"/>
      <c r="AP104" s="294"/>
      <c r="AQ104" s="75" t="s">
        <v>76</v>
      </c>
      <c r="AR104" s="72"/>
      <c r="AS104" s="76">
        <v>0</v>
      </c>
      <c r="AT104" s="77">
        <f t="shared" si="3"/>
        <v>0</v>
      </c>
      <c r="AU104" s="78">
        <f>'SO 04-36-02 - Zast. Desná...'!P81</f>
        <v>0</v>
      </c>
      <c r="AV104" s="77">
        <f>'SO 04-36-02 - Zast. Desná...'!J33</f>
        <v>0</v>
      </c>
      <c r="AW104" s="77">
        <f>'SO 04-36-02 - Zast. Desná...'!J34</f>
        <v>0</v>
      </c>
      <c r="AX104" s="77">
        <f>'SO 04-36-02 - Zast. Desná...'!J35</f>
        <v>0</v>
      </c>
      <c r="AY104" s="77">
        <f>'SO 04-36-02 - Zast. Desná...'!J36</f>
        <v>0</v>
      </c>
      <c r="AZ104" s="77">
        <f>'SO 04-36-02 - Zast. Desná...'!F33</f>
        <v>0</v>
      </c>
      <c r="BA104" s="77">
        <f>'SO 04-36-02 - Zast. Desná...'!F34</f>
        <v>0</v>
      </c>
      <c r="BB104" s="77">
        <f>'SO 04-36-02 - Zast. Desná...'!F35</f>
        <v>0</v>
      </c>
      <c r="BC104" s="77">
        <f>'SO 04-36-02 - Zast. Desná...'!F36</f>
        <v>0</v>
      </c>
      <c r="BD104" s="79">
        <f>'SO 04-36-02 - Zast. Desná...'!F37</f>
        <v>0</v>
      </c>
      <c r="BT104" s="80" t="s">
        <v>77</v>
      </c>
      <c r="BV104" s="80" t="s">
        <v>71</v>
      </c>
      <c r="BW104" s="80" t="s">
        <v>226</v>
      </c>
      <c r="BX104" s="80" t="s">
        <v>5</v>
      </c>
      <c r="CL104" s="80" t="s">
        <v>19</v>
      </c>
      <c r="CM104" s="80" t="s">
        <v>79</v>
      </c>
    </row>
    <row r="105" spans="1:91" s="6" customFormat="1" ht="24.75" customHeight="1">
      <c r="A105" s="71" t="s">
        <v>73</v>
      </c>
      <c r="B105" s="72"/>
      <c r="C105" s="73"/>
      <c r="D105" s="304" t="s">
        <v>227</v>
      </c>
      <c r="E105" s="304"/>
      <c r="F105" s="304"/>
      <c r="G105" s="304"/>
      <c r="H105" s="304"/>
      <c r="I105" s="74"/>
      <c r="J105" s="304" t="s">
        <v>228</v>
      </c>
      <c r="K105" s="304"/>
      <c r="L105" s="304"/>
      <c r="M105" s="304"/>
      <c r="N105" s="304"/>
      <c r="O105" s="304"/>
      <c r="P105" s="304"/>
      <c r="Q105" s="304"/>
      <c r="R105" s="304"/>
      <c r="S105" s="304"/>
      <c r="T105" s="304"/>
      <c r="U105" s="304"/>
      <c r="V105" s="304"/>
      <c r="W105" s="304"/>
      <c r="X105" s="304"/>
      <c r="Y105" s="304"/>
      <c r="Z105" s="304"/>
      <c r="AA105" s="304"/>
      <c r="AB105" s="304"/>
      <c r="AC105" s="304"/>
      <c r="AD105" s="304"/>
      <c r="AE105" s="304"/>
      <c r="AF105" s="304"/>
      <c r="AG105" s="293">
        <f>'SO 04-36-04 - Zast. Kořen...'!J30</f>
        <v>0</v>
      </c>
      <c r="AH105" s="294"/>
      <c r="AI105" s="294"/>
      <c r="AJ105" s="294"/>
      <c r="AK105" s="294"/>
      <c r="AL105" s="294"/>
      <c r="AM105" s="294"/>
      <c r="AN105" s="293">
        <f t="shared" si="2"/>
        <v>0</v>
      </c>
      <c r="AO105" s="294"/>
      <c r="AP105" s="294"/>
      <c r="AQ105" s="75" t="s">
        <v>76</v>
      </c>
      <c r="AR105" s="72"/>
      <c r="AS105" s="76">
        <v>0</v>
      </c>
      <c r="AT105" s="77">
        <f t="shared" si="3"/>
        <v>0</v>
      </c>
      <c r="AU105" s="78">
        <f>'SO 04-36-04 - Zast. Kořen...'!P81</f>
        <v>0</v>
      </c>
      <c r="AV105" s="77">
        <f>'SO 04-36-04 - Zast. Kořen...'!J33</f>
        <v>0</v>
      </c>
      <c r="AW105" s="77">
        <f>'SO 04-36-04 - Zast. Kořen...'!J34</f>
        <v>0</v>
      </c>
      <c r="AX105" s="77">
        <f>'SO 04-36-04 - Zast. Kořen...'!J35</f>
        <v>0</v>
      </c>
      <c r="AY105" s="77">
        <f>'SO 04-36-04 - Zast. Kořen...'!J36</f>
        <v>0</v>
      </c>
      <c r="AZ105" s="77">
        <f>'SO 04-36-04 - Zast. Kořen...'!F33</f>
        <v>0</v>
      </c>
      <c r="BA105" s="77">
        <f>'SO 04-36-04 - Zast. Kořen...'!F34</f>
        <v>0</v>
      </c>
      <c r="BB105" s="77">
        <f>'SO 04-36-04 - Zast. Kořen...'!F35</f>
        <v>0</v>
      </c>
      <c r="BC105" s="77">
        <f>'SO 04-36-04 - Zast. Kořen...'!F36</f>
        <v>0</v>
      </c>
      <c r="BD105" s="79">
        <f>'SO 04-36-04 - Zast. Kořen...'!F37</f>
        <v>0</v>
      </c>
      <c r="BT105" s="80" t="s">
        <v>77</v>
      </c>
      <c r="BV105" s="80" t="s">
        <v>71</v>
      </c>
      <c r="BW105" s="80" t="s">
        <v>229</v>
      </c>
      <c r="BX105" s="80" t="s">
        <v>5</v>
      </c>
      <c r="CL105" s="80" t="s">
        <v>19</v>
      </c>
      <c r="CM105" s="80" t="s">
        <v>79</v>
      </c>
    </row>
    <row r="106" spans="1:91" s="6" customFormat="1" ht="24.75" customHeight="1">
      <c r="A106" s="71" t="s">
        <v>73</v>
      </c>
      <c r="B106" s="72"/>
      <c r="C106" s="73"/>
      <c r="D106" s="304" t="s">
        <v>230</v>
      </c>
      <c r="E106" s="304"/>
      <c r="F106" s="304"/>
      <c r="G106" s="304"/>
      <c r="H106" s="304"/>
      <c r="I106" s="74"/>
      <c r="J106" s="304" t="s">
        <v>231</v>
      </c>
      <c r="K106" s="304"/>
      <c r="L106" s="304"/>
      <c r="M106" s="304"/>
      <c r="N106" s="304"/>
      <c r="O106" s="304"/>
      <c r="P106" s="304"/>
      <c r="Q106" s="304"/>
      <c r="R106" s="304"/>
      <c r="S106" s="304"/>
      <c r="T106" s="304"/>
      <c r="U106" s="304"/>
      <c r="V106" s="304"/>
      <c r="W106" s="304"/>
      <c r="X106" s="304"/>
      <c r="Y106" s="304"/>
      <c r="Z106" s="304"/>
      <c r="AA106" s="304"/>
      <c r="AB106" s="304"/>
      <c r="AC106" s="304"/>
      <c r="AD106" s="304"/>
      <c r="AE106" s="304"/>
      <c r="AF106" s="304"/>
      <c r="AG106" s="293">
        <f>'SO 04-36-05 - Zast. Kořen...'!J30</f>
        <v>0</v>
      </c>
      <c r="AH106" s="294"/>
      <c r="AI106" s="294"/>
      <c r="AJ106" s="294"/>
      <c r="AK106" s="294"/>
      <c r="AL106" s="294"/>
      <c r="AM106" s="294"/>
      <c r="AN106" s="293">
        <f t="shared" si="2"/>
        <v>0</v>
      </c>
      <c r="AO106" s="294"/>
      <c r="AP106" s="294"/>
      <c r="AQ106" s="75" t="s">
        <v>76</v>
      </c>
      <c r="AR106" s="72"/>
      <c r="AS106" s="76">
        <v>0</v>
      </c>
      <c r="AT106" s="77">
        <f t="shared" si="3"/>
        <v>0</v>
      </c>
      <c r="AU106" s="78">
        <f>'SO 04-36-05 - Zast. Kořen...'!P81</f>
        <v>0</v>
      </c>
      <c r="AV106" s="77">
        <f>'SO 04-36-05 - Zast. Kořen...'!J33</f>
        <v>0</v>
      </c>
      <c r="AW106" s="77">
        <f>'SO 04-36-05 - Zast. Kořen...'!J34</f>
        <v>0</v>
      </c>
      <c r="AX106" s="77">
        <f>'SO 04-36-05 - Zast. Kořen...'!J35</f>
        <v>0</v>
      </c>
      <c r="AY106" s="77">
        <f>'SO 04-36-05 - Zast. Kořen...'!J36</f>
        <v>0</v>
      </c>
      <c r="AZ106" s="77">
        <f>'SO 04-36-05 - Zast. Kořen...'!F33</f>
        <v>0</v>
      </c>
      <c r="BA106" s="77">
        <f>'SO 04-36-05 - Zast. Kořen...'!F34</f>
        <v>0</v>
      </c>
      <c r="BB106" s="77">
        <f>'SO 04-36-05 - Zast. Kořen...'!F35</f>
        <v>0</v>
      </c>
      <c r="BC106" s="77">
        <f>'SO 04-36-05 - Zast. Kořen...'!F36</f>
        <v>0</v>
      </c>
      <c r="BD106" s="79">
        <f>'SO 04-36-05 - Zast. Kořen...'!F37</f>
        <v>0</v>
      </c>
      <c r="BT106" s="80" t="s">
        <v>77</v>
      </c>
      <c r="BV106" s="80" t="s">
        <v>71</v>
      </c>
      <c r="BW106" s="80" t="s">
        <v>232</v>
      </c>
      <c r="BX106" s="80" t="s">
        <v>5</v>
      </c>
      <c r="CL106" s="80" t="s">
        <v>19</v>
      </c>
      <c r="CM106" s="80" t="s">
        <v>79</v>
      </c>
    </row>
    <row r="107" spans="1:91" s="6" customFormat="1" ht="24.75" customHeight="1">
      <c r="A107" s="71" t="s">
        <v>73</v>
      </c>
      <c r="B107" s="72"/>
      <c r="C107" s="73"/>
      <c r="D107" s="304" t="s">
        <v>233</v>
      </c>
      <c r="E107" s="304"/>
      <c r="F107" s="304"/>
      <c r="G107" s="304"/>
      <c r="H107" s="304"/>
      <c r="I107" s="74"/>
      <c r="J107" s="304" t="s">
        <v>234</v>
      </c>
      <c r="K107" s="304"/>
      <c r="L107" s="304"/>
      <c r="M107" s="304"/>
      <c r="N107" s="304"/>
      <c r="O107" s="304"/>
      <c r="P107" s="304"/>
      <c r="Q107" s="304"/>
      <c r="R107" s="304"/>
      <c r="S107" s="304"/>
      <c r="T107" s="304"/>
      <c r="U107" s="304"/>
      <c r="V107" s="304"/>
      <c r="W107" s="304"/>
      <c r="X107" s="304"/>
      <c r="Y107" s="304"/>
      <c r="Z107" s="304"/>
      <c r="AA107" s="304"/>
      <c r="AB107" s="304"/>
      <c r="AC107" s="304"/>
      <c r="AD107" s="304"/>
      <c r="AE107" s="304"/>
      <c r="AF107" s="304"/>
      <c r="AG107" s="293">
        <f>'SO 98-98 - VON'!J30</f>
        <v>0</v>
      </c>
      <c r="AH107" s="294"/>
      <c r="AI107" s="294"/>
      <c r="AJ107" s="294"/>
      <c r="AK107" s="294"/>
      <c r="AL107" s="294"/>
      <c r="AM107" s="294"/>
      <c r="AN107" s="293">
        <f t="shared" si="2"/>
        <v>0</v>
      </c>
      <c r="AO107" s="294"/>
      <c r="AP107" s="294"/>
      <c r="AQ107" s="75" t="s">
        <v>76</v>
      </c>
      <c r="AR107" s="72"/>
      <c r="AS107" s="81">
        <v>0</v>
      </c>
      <c r="AT107" s="82">
        <f t="shared" si="3"/>
        <v>0</v>
      </c>
      <c r="AU107" s="83">
        <f>'SO 98-98 - VON'!P81</f>
        <v>0</v>
      </c>
      <c r="AV107" s="82">
        <f>'SO 98-98 - VON'!J33</f>
        <v>0</v>
      </c>
      <c r="AW107" s="82">
        <f>'SO 98-98 - VON'!J34</f>
        <v>0</v>
      </c>
      <c r="AX107" s="82">
        <f>'SO 98-98 - VON'!J35</f>
        <v>0</v>
      </c>
      <c r="AY107" s="82">
        <f>'SO 98-98 - VON'!J36</f>
        <v>0</v>
      </c>
      <c r="AZ107" s="82">
        <f>'SO 98-98 - VON'!F33</f>
        <v>0</v>
      </c>
      <c r="BA107" s="82">
        <f>'SO 98-98 - VON'!F34</f>
        <v>0</v>
      </c>
      <c r="BB107" s="82">
        <f>'SO 98-98 - VON'!F35</f>
        <v>0</v>
      </c>
      <c r="BC107" s="82">
        <f>'SO 98-98 - VON'!F36</f>
        <v>0</v>
      </c>
      <c r="BD107" s="84">
        <f>'SO 98-98 - VON'!F37</f>
        <v>0</v>
      </c>
      <c r="BT107" s="80" t="s">
        <v>77</v>
      </c>
      <c r="BV107" s="80" t="s">
        <v>71</v>
      </c>
      <c r="BW107" s="80" t="s">
        <v>235</v>
      </c>
      <c r="BX107" s="80" t="s">
        <v>5</v>
      </c>
      <c r="CL107" s="80" t="s">
        <v>19</v>
      </c>
      <c r="CM107" s="80" t="s">
        <v>79</v>
      </c>
    </row>
    <row r="108" spans="1:91" s="1" customFormat="1" ht="30" customHeight="1">
      <c r="B108" s="32"/>
      <c r="AR108" s="32"/>
    </row>
    <row r="109" spans="1:91" s="1" customFormat="1" ht="6.95" customHeight="1">
      <c r="B109" s="41"/>
      <c r="C109" s="42"/>
      <c r="D109" s="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42"/>
      <c r="AD109" s="42"/>
      <c r="AE109" s="42"/>
      <c r="AF109" s="42"/>
      <c r="AG109" s="42"/>
      <c r="AH109" s="42"/>
      <c r="AI109" s="42"/>
      <c r="AJ109" s="42"/>
      <c r="AK109" s="42"/>
      <c r="AL109" s="42"/>
      <c r="AM109" s="42"/>
      <c r="AN109" s="42"/>
      <c r="AO109" s="42"/>
      <c r="AP109" s="42"/>
      <c r="AQ109" s="42"/>
      <c r="AR109" s="32"/>
    </row>
  </sheetData>
  <sheetProtection algorithmName="SHA-512" hashValue="460fL3+WO+u5pDh6TkGfvJcmQMiczl5rx7126r3xvUojBTNnEDF+WSXYUyr1SdaNgO7KPhWLm+6xLsz4ZG/DGQ==" saltValue="60tuYk3pQbBgq/NK1BjkQKWOSIjFdUqJuA2DTTQdEyULGlgy5wj78AqJNLTbtaFo3tNlsa5u1W9A+HIdgrJHDQ==" spinCount="100000" sheet="1" objects="1" scenarios="1" formatColumns="0" formatRows="0"/>
  <mergeCells count="250">
    <mergeCell ref="D101:H101"/>
    <mergeCell ref="D102:H102"/>
    <mergeCell ref="D103:H103"/>
    <mergeCell ref="D104:H104"/>
    <mergeCell ref="D105:H105"/>
    <mergeCell ref="D106:H106"/>
    <mergeCell ref="D107:H107"/>
    <mergeCell ref="D92:H92"/>
    <mergeCell ref="D93:H93"/>
    <mergeCell ref="D94:H94"/>
    <mergeCell ref="D95:H95"/>
    <mergeCell ref="D96:H96"/>
    <mergeCell ref="D97:H97"/>
    <mergeCell ref="D98:H98"/>
    <mergeCell ref="D99:H99"/>
    <mergeCell ref="D100:H100"/>
    <mergeCell ref="D83:H83"/>
    <mergeCell ref="D84:H84"/>
    <mergeCell ref="D85:H85"/>
    <mergeCell ref="D86:H86"/>
    <mergeCell ref="D87:H87"/>
    <mergeCell ref="D88:H88"/>
    <mergeCell ref="D89:H89"/>
    <mergeCell ref="D90:H90"/>
    <mergeCell ref="D91:H91"/>
    <mergeCell ref="D74:H74"/>
    <mergeCell ref="D75:H75"/>
    <mergeCell ref="D76:H76"/>
    <mergeCell ref="D77:H77"/>
    <mergeCell ref="D78:H78"/>
    <mergeCell ref="D79:H79"/>
    <mergeCell ref="D80:H80"/>
    <mergeCell ref="D81:H81"/>
    <mergeCell ref="D82:H82"/>
    <mergeCell ref="J99:AF99"/>
    <mergeCell ref="J100:AF100"/>
    <mergeCell ref="J101:AF101"/>
    <mergeCell ref="J102:AF102"/>
    <mergeCell ref="J103:AF103"/>
    <mergeCell ref="J104:AF104"/>
    <mergeCell ref="J105:AF105"/>
    <mergeCell ref="J106:AF106"/>
    <mergeCell ref="J107:AF107"/>
    <mergeCell ref="AN94:AP94"/>
    <mergeCell ref="AG94:AM94"/>
    <mergeCell ref="AN95:AP95"/>
    <mergeCell ref="AG95:AM95"/>
    <mergeCell ref="AN96:AP96"/>
    <mergeCell ref="AG96:AM96"/>
    <mergeCell ref="J96:AF96"/>
    <mergeCell ref="J97:AF97"/>
    <mergeCell ref="J98:AF98"/>
    <mergeCell ref="AN89:AP89"/>
    <mergeCell ref="AG89:AM89"/>
    <mergeCell ref="AN90:AP90"/>
    <mergeCell ref="AG90:AM90"/>
    <mergeCell ref="AN91:AP91"/>
    <mergeCell ref="AG91:AM91"/>
    <mergeCell ref="AG92:AM92"/>
    <mergeCell ref="AN92:AP92"/>
    <mergeCell ref="AN93:AP93"/>
    <mergeCell ref="AG93:AM93"/>
    <mergeCell ref="AN84:AP84"/>
    <mergeCell ref="AG84:AM84"/>
    <mergeCell ref="AN85:AP85"/>
    <mergeCell ref="AG85:AM85"/>
    <mergeCell ref="AG86:AM86"/>
    <mergeCell ref="AN86:AP86"/>
    <mergeCell ref="AG87:AM87"/>
    <mergeCell ref="AN87:AP87"/>
    <mergeCell ref="AN88:AP88"/>
    <mergeCell ref="AG88:AM88"/>
    <mergeCell ref="J93:AF93"/>
    <mergeCell ref="J94:AF94"/>
    <mergeCell ref="J95:AF95"/>
    <mergeCell ref="AM47:AN47"/>
    <mergeCell ref="C52:G52"/>
    <mergeCell ref="D55:H55"/>
    <mergeCell ref="D56:H56"/>
    <mergeCell ref="D57:H57"/>
    <mergeCell ref="D58:H58"/>
    <mergeCell ref="D59:H59"/>
    <mergeCell ref="D60:H60"/>
    <mergeCell ref="D61:H61"/>
    <mergeCell ref="D62:H62"/>
    <mergeCell ref="D63:H63"/>
    <mergeCell ref="D64:H64"/>
    <mergeCell ref="D65:H65"/>
    <mergeCell ref="D66:H66"/>
    <mergeCell ref="D67:H67"/>
    <mergeCell ref="D68:H68"/>
    <mergeCell ref="D69:H69"/>
    <mergeCell ref="D70:H70"/>
    <mergeCell ref="D71:H71"/>
    <mergeCell ref="D72:H72"/>
    <mergeCell ref="D73:H73"/>
    <mergeCell ref="J84:AF84"/>
    <mergeCell ref="J85:AF85"/>
    <mergeCell ref="J86:AF86"/>
    <mergeCell ref="J87:AF87"/>
    <mergeCell ref="J88:AF88"/>
    <mergeCell ref="J89:AF89"/>
    <mergeCell ref="J90:AF90"/>
    <mergeCell ref="J91:AF91"/>
    <mergeCell ref="J92:AF92"/>
    <mergeCell ref="J64:AF64"/>
    <mergeCell ref="J63:AF63"/>
    <mergeCell ref="J71:AF71"/>
    <mergeCell ref="L45:AO45"/>
    <mergeCell ref="J79:AF79"/>
    <mergeCell ref="J80:AF80"/>
    <mergeCell ref="J81:AF81"/>
    <mergeCell ref="J82:AF82"/>
    <mergeCell ref="J83:AF83"/>
    <mergeCell ref="AG81:AM81"/>
    <mergeCell ref="AN81:AP81"/>
    <mergeCell ref="AG82:AM82"/>
    <mergeCell ref="AN82:AP82"/>
    <mergeCell ref="AN83:AP83"/>
    <mergeCell ref="AG83:AM83"/>
    <mergeCell ref="AN107:AP107"/>
    <mergeCell ref="AG107:AM107"/>
    <mergeCell ref="I52:AF52"/>
    <mergeCell ref="J61:AF61"/>
    <mergeCell ref="J72:AF72"/>
    <mergeCell ref="J73:AF73"/>
    <mergeCell ref="J75:AF75"/>
    <mergeCell ref="J74:AF74"/>
    <mergeCell ref="J76:AF76"/>
    <mergeCell ref="J55:AF55"/>
    <mergeCell ref="J77:AF77"/>
    <mergeCell ref="J56:AF56"/>
    <mergeCell ref="J57:AF57"/>
    <mergeCell ref="J70:AF70"/>
    <mergeCell ref="J62:AF62"/>
    <mergeCell ref="J69:AF69"/>
    <mergeCell ref="J58:AF58"/>
    <mergeCell ref="J68:AF68"/>
    <mergeCell ref="J59:AF59"/>
    <mergeCell ref="J67:AF67"/>
    <mergeCell ref="J66:AF66"/>
    <mergeCell ref="J78:AF78"/>
    <mergeCell ref="J65:AF65"/>
    <mergeCell ref="J60:AF60"/>
    <mergeCell ref="AN102:AP102"/>
    <mergeCell ref="AG102:AM102"/>
    <mergeCell ref="AN103:AP103"/>
    <mergeCell ref="AG103:AM103"/>
    <mergeCell ref="AN104:AP104"/>
    <mergeCell ref="AG104:AM104"/>
    <mergeCell ref="AN105:AP105"/>
    <mergeCell ref="AG105:AM105"/>
    <mergeCell ref="AN106:AP106"/>
    <mergeCell ref="AG106:AM106"/>
    <mergeCell ref="AN97:AP97"/>
    <mergeCell ref="AG97:AM97"/>
    <mergeCell ref="AN98:AP98"/>
    <mergeCell ref="AG98:AM98"/>
    <mergeCell ref="AN99:AP99"/>
    <mergeCell ref="AG99:AM99"/>
    <mergeCell ref="AN100:AP100"/>
    <mergeCell ref="AG100:AM100"/>
    <mergeCell ref="AN101:AP101"/>
    <mergeCell ref="AG101:AM101"/>
    <mergeCell ref="AN76:AP76"/>
    <mergeCell ref="AG76:AM76"/>
    <mergeCell ref="AG77:AM77"/>
    <mergeCell ref="AN77:AP77"/>
    <mergeCell ref="AN78:AP78"/>
    <mergeCell ref="AG78:AM78"/>
    <mergeCell ref="AG79:AM79"/>
    <mergeCell ref="AN79:AP79"/>
    <mergeCell ref="AG80:AM80"/>
    <mergeCell ref="AN80:AP80"/>
    <mergeCell ref="AN71:AP71"/>
    <mergeCell ref="AG71:AM71"/>
    <mergeCell ref="AN72:AP72"/>
    <mergeCell ref="AG72:AM72"/>
    <mergeCell ref="AN73:AP73"/>
    <mergeCell ref="AG73:AM73"/>
    <mergeCell ref="AN74:AP74"/>
    <mergeCell ref="AG74:AM74"/>
    <mergeCell ref="AN75:AP75"/>
    <mergeCell ref="AG75:AM75"/>
    <mergeCell ref="AN67:AP67"/>
    <mergeCell ref="AG67:AM67"/>
    <mergeCell ref="AG68:AM68"/>
    <mergeCell ref="AN68:AP68"/>
    <mergeCell ref="AG69:AM69"/>
    <mergeCell ref="AN69:AP69"/>
    <mergeCell ref="AN70:AP70"/>
    <mergeCell ref="AG70:AM70"/>
    <mergeCell ref="AS49:AT51"/>
    <mergeCell ref="AM50:AP50"/>
    <mergeCell ref="AN52:AP52"/>
    <mergeCell ref="AG52:AM52"/>
    <mergeCell ref="AN55:AP55"/>
    <mergeCell ref="AG55:AM55"/>
    <mergeCell ref="AN56:AP56"/>
    <mergeCell ref="AG56:AM56"/>
    <mergeCell ref="AN57:AP57"/>
    <mergeCell ref="AG57:AM57"/>
    <mergeCell ref="AN58:AP58"/>
    <mergeCell ref="AG58:AM58"/>
    <mergeCell ref="AG59:AM59"/>
    <mergeCell ref="AN59:AP59"/>
    <mergeCell ref="AN60:AP60"/>
    <mergeCell ref="AG60:AM60"/>
    <mergeCell ref="AN62:AP62"/>
    <mergeCell ref="AG62:AM62"/>
    <mergeCell ref="AN63:AP63"/>
    <mergeCell ref="AG63:AM63"/>
    <mergeCell ref="AN64:AP64"/>
    <mergeCell ref="AG64:AM64"/>
    <mergeCell ref="AN65:AP65"/>
    <mergeCell ref="AG65:AM65"/>
    <mergeCell ref="AN66:AP66"/>
    <mergeCell ref="AG66:AM66"/>
    <mergeCell ref="AK33:AO33"/>
    <mergeCell ref="L33:P33"/>
    <mergeCell ref="W33:AE33"/>
    <mergeCell ref="AK35:AO35"/>
    <mergeCell ref="X35:AB35"/>
    <mergeCell ref="AM49:AP49"/>
    <mergeCell ref="AR2:BE2"/>
    <mergeCell ref="AG61:AM61"/>
    <mergeCell ref="AN61:AP61"/>
    <mergeCell ref="AG54:AM54"/>
    <mergeCell ref="AN54:AP54"/>
    <mergeCell ref="BE5:BE32"/>
    <mergeCell ref="K5:AO5"/>
    <mergeCell ref="K6:AO6"/>
    <mergeCell ref="E14:AJ14"/>
    <mergeCell ref="E23:AN23"/>
    <mergeCell ref="AK26:AO26"/>
    <mergeCell ref="L28:P28"/>
    <mergeCell ref="W28:AE28"/>
    <mergeCell ref="AK28:AO28"/>
    <mergeCell ref="W29:AE29"/>
    <mergeCell ref="L29:P29"/>
    <mergeCell ref="AK29:AO29"/>
    <mergeCell ref="AK30:AO30"/>
    <mergeCell ref="L30:P30"/>
    <mergeCell ref="W30:AE30"/>
    <mergeCell ref="L31:P31"/>
    <mergeCell ref="W31:AE31"/>
    <mergeCell ref="AK31:AO31"/>
    <mergeCell ref="AK32:AO32"/>
    <mergeCell ref="L32:P32"/>
    <mergeCell ref="W32:AE32"/>
  </mergeCells>
  <hyperlinks>
    <hyperlink ref="A55" location="'PS 00-21-01 - Přeložky ka...'!C2" display="/" xr:uid="{00000000-0004-0000-0000-000000000000}"/>
    <hyperlink ref="A56" location="'PS 02-10-01 - Dopravna De...'!C2" display="/" xr:uid="{00000000-0004-0000-0000-000001000000}"/>
    <hyperlink ref="A57" location="'PS 02-27-01 - Dopravna  D...'!C2" display="/" xr:uid="{00000000-0004-0000-0000-000002000000}"/>
    <hyperlink ref="A58" location="'PS 02-27-02 - Dopravna De...'!C2" display="/" xr:uid="{00000000-0004-0000-0000-000003000000}"/>
    <hyperlink ref="A59" location="'PS 02-37-01 - Dopravna  D...'!C2" display="/" xr:uid="{00000000-0004-0000-0000-000004000000}"/>
    <hyperlink ref="A60" location="'SO 00-10-01 - Výstroj trati'!C2" display="/" xr:uid="{00000000-0004-0000-0000-000005000000}"/>
    <hyperlink ref="A61" location="'SO 01-10-01 - Tanvald (mi...'!C2" display="/" xr:uid="{00000000-0004-0000-0000-000006000000}"/>
    <hyperlink ref="A62" location="'SO 01-11-01 - Tanvald (mi...'!C2" display="/" xr:uid="{00000000-0004-0000-0000-000007000000}"/>
    <hyperlink ref="A63" location="'SO 01-13-01 - Přejezd P55...'!C2" display="/" xr:uid="{00000000-0004-0000-0000-000008000000}"/>
    <hyperlink ref="A64" location="'SO 01-13-02 - Přejezd P55...'!C2" display="/" xr:uid="{00000000-0004-0000-0000-000009000000}"/>
    <hyperlink ref="A65" location="'SO 01-13-03 - Přejezd P55...'!C2" display="/" xr:uid="{00000000-0004-0000-0000-00000A000000}"/>
    <hyperlink ref="A66" location="'SO 01-14-01 - Most v ev. ...'!C2" display="/" xr:uid="{00000000-0004-0000-0000-00000B000000}"/>
    <hyperlink ref="A67" location="'SO 01-14-02 - Zeď v km 28...'!C2" display="/" xr:uid="{00000000-0004-0000-0000-00000C000000}"/>
    <hyperlink ref="A68" location="'SO 01-14-03 - Zeď v km 28...'!C2" display="/" xr:uid="{00000000-0004-0000-0000-00000D000000}"/>
    <hyperlink ref="A69" location="'SO 01-14-04 - Propustek v...'!C2" display="/" xr:uid="{00000000-0004-0000-0000-00000E000000}"/>
    <hyperlink ref="A70" location="'SO 01-17-01 - Tunel Žďárs...'!C2" display="/" xr:uid="{00000000-0004-0000-0000-00000F000000}"/>
    <hyperlink ref="A71" location="'SO 02-10-01 - Dopravna De...'!C2" display="/" xr:uid="{00000000-0004-0000-0000-000010000000}"/>
    <hyperlink ref="A72" location="'SO 02-11-01 - Dopravna De...'!C2" display="/" xr:uid="{00000000-0004-0000-0000-000011000000}"/>
    <hyperlink ref="A73" location="'SO 02-12-01 - Dopravna De...'!C2" display="/" xr:uid="{00000000-0004-0000-0000-000012000000}"/>
    <hyperlink ref="A74" location="'SO 02-24-01 - Dopravna De...'!C2" display="/" xr:uid="{00000000-0004-0000-0000-000013000000}"/>
    <hyperlink ref="A75" location="'SO 02-34-01 - Dopravna De...'!C2" display="/" xr:uid="{00000000-0004-0000-0000-000014000000}"/>
    <hyperlink ref="A76" location="'SO 02-36-01 - Dopravna De...'!C2" display="/" xr:uid="{00000000-0004-0000-0000-000015000000}"/>
    <hyperlink ref="A77" location="'SO 02-36-02 - Dopravna De...'!C2" display="/" xr:uid="{00000000-0004-0000-0000-000016000000}"/>
    <hyperlink ref="A78" location="'SO 02-36-03 - Dopravna De...'!C2" display="/" xr:uid="{00000000-0004-0000-0000-000017000000}"/>
    <hyperlink ref="A79" location="'SO 03-10-01 - Desná (mimo...'!C2" display="/" xr:uid="{00000000-0004-0000-0000-000018000000}"/>
    <hyperlink ref="A80" location="'SO 03-11-01 - Desná (mimo...'!C2" display="/" xr:uid="{00000000-0004-0000-0000-000019000000}"/>
    <hyperlink ref="A81" location="'SO 03-13-01 - Přejezd P55...'!C2" display="/" xr:uid="{00000000-0004-0000-0000-00001A000000}"/>
    <hyperlink ref="A82" location="'SO 03-14-01 - Propustek v...'!C2" display="/" xr:uid="{00000000-0004-0000-0000-00001B000000}"/>
    <hyperlink ref="A83" location="'SO 03-14-02 - Most v ev. ...'!C2" display="/" xr:uid="{00000000-0004-0000-0000-00001C000000}"/>
    <hyperlink ref="A84" location="'SO 03-17-01 - Tunel Desen...'!C2" display="/" xr:uid="{00000000-0004-0000-0000-00001D000000}"/>
    <hyperlink ref="A85" location="'SO 03-17-02 - Tunel Dolno...'!C2" display="/" xr:uid="{00000000-0004-0000-0000-00001E000000}"/>
    <hyperlink ref="A86" location="'SO 03-36-01 - Zast. Desná...'!C2" display="/" xr:uid="{00000000-0004-0000-0000-00001F000000}"/>
    <hyperlink ref="A87" location="'SO 03-36-02 - Zast. Desná...'!C2" display="/" xr:uid="{00000000-0004-0000-0000-000020000000}"/>
    <hyperlink ref="A88" location="'SO 04-10-01 - Dolní Polub...'!C2" display="/" xr:uid="{00000000-0004-0000-0000-000021000000}"/>
    <hyperlink ref="A89" location="'SO 04-11-01 - Dolní Polub...'!C2" display="/" xr:uid="{00000000-0004-0000-0000-000022000000}"/>
    <hyperlink ref="A90" location="'SO 04-12-01 - Zast. Kořen...'!C2" display="/" xr:uid="{00000000-0004-0000-0000-000023000000}"/>
    <hyperlink ref="A91" location="'SO 04-13-01 - Přejezd P55...'!C2" display="/" xr:uid="{00000000-0004-0000-0000-000024000000}"/>
    <hyperlink ref="A92" location="'SO 04-13-02 - Přejezd P55...'!C2" display="/" xr:uid="{00000000-0004-0000-0000-000025000000}"/>
    <hyperlink ref="A93" location="'SO 04-14-01 - Most v ev. ...'!C2" display="/" xr:uid="{00000000-0004-0000-0000-000026000000}"/>
    <hyperlink ref="A94" location="'SO 04-14-02 - Propustek v...'!C2" display="/" xr:uid="{00000000-0004-0000-0000-000027000000}"/>
    <hyperlink ref="A95" location="'SO 04-14-03 - Most v ev. ...'!C2" display="/" xr:uid="{00000000-0004-0000-0000-000028000000}"/>
    <hyperlink ref="A96" location="'SO 04-14-04 - Most v ev. ...'!C2" display="/" xr:uid="{00000000-0004-0000-0000-000029000000}"/>
    <hyperlink ref="A97" location="'SO 04-14-05 - Most v ev. ...'!C2" display="/" xr:uid="{00000000-0004-0000-0000-00002A000000}"/>
    <hyperlink ref="A98" location="'SO 04-14-06 - Zeď v km 32...'!C2" display="/" xr:uid="{00000000-0004-0000-0000-00002B000000}"/>
    <hyperlink ref="A99" location="'SO 04-14-07 - Zeď v km 33...'!C2" display="/" xr:uid="{00000000-0004-0000-0000-00002C000000}"/>
    <hyperlink ref="A100" location="'SO 04-14-08 - Propustek v...'!C2" display="/" xr:uid="{00000000-0004-0000-0000-00002D000000}"/>
    <hyperlink ref="A101" location="'SO 04-14-09 - Propustek v...'!C2" display="/" xr:uid="{00000000-0004-0000-0000-00002E000000}"/>
    <hyperlink ref="A102" location="'SO 04-17-01 - Tunel Polub...'!C2" display="/" xr:uid="{00000000-0004-0000-0000-00002F000000}"/>
    <hyperlink ref="A103" location="'SO 04-36-01 - Zast. Desná...'!C2" display="/" xr:uid="{00000000-0004-0000-0000-000030000000}"/>
    <hyperlink ref="A104" location="'SO 04-36-02 - Zast. Desná...'!C2" display="/" xr:uid="{00000000-0004-0000-0000-000031000000}"/>
    <hyperlink ref="A105" location="'SO 04-36-04 - Zast. Kořen...'!C2" display="/" xr:uid="{00000000-0004-0000-0000-000032000000}"/>
    <hyperlink ref="A106" location="'SO 04-36-05 - Zast. Kořen...'!C2" display="/" xr:uid="{00000000-0004-0000-0000-000033000000}"/>
    <hyperlink ref="A107" location="'SO 98-98 - VON'!C2" display="/" xr:uid="{00000000-0004-0000-0000-000034000000}"/>
  </hyperlink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2:BM191"/>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78</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238</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ROUND(J81,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ROUND((SUM(BE81:BE190)),  2)</f>
        <v>0</v>
      </c>
      <c r="I33" s="89">
        <v>0.21</v>
      </c>
      <c r="J33" s="88">
        <f>ROUND(((SUM(BE81:BE190))*I33),  2)</f>
        <v>0</v>
      </c>
      <c r="L33" s="32"/>
    </row>
    <row r="34" spans="2:12" s="1" customFormat="1" ht="14.45" customHeight="1">
      <c r="B34" s="32"/>
      <c r="E34" s="27" t="s">
        <v>41</v>
      </c>
      <c r="F34" s="88">
        <f>ROUND((SUM(BF81:BF190)),  2)</f>
        <v>0</v>
      </c>
      <c r="I34" s="89">
        <v>0.12</v>
      </c>
      <c r="J34" s="88">
        <f>ROUND(((SUM(BF81:BF190))*I34),  2)</f>
        <v>0</v>
      </c>
      <c r="L34" s="32"/>
    </row>
    <row r="35" spans="2:12" s="1" customFormat="1" ht="14.45" hidden="1" customHeight="1">
      <c r="B35" s="32"/>
      <c r="E35" s="27" t="s">
        <v>42</v>
      </c>
      <c r="F35" s="88">
        <f>ROUND((SUM(BG81:BG190)),  2)</f>
        <v>0</v>
      </c>
      <c r="I35" s="89">
        <v>0.21</v>
      </c>
      <c r="J35" s="88">
        <f>0</f>
        <v>0</v>
      </c>
      <c r="L35" s="32"/>
    </row>
    <row r="36" spans="2:12" s="1" customFormat="1" ht="14.45" hidden="1" customHeight="1">
      <c r="B36" s="32"/>
      <c r="E36" s="27" t="s">
        <v>43</v>
      </c>
      <c r="F36" s="88">
        <f>ROUND((SUM(BH81:BH190)),  2)</f>
        <v>0</v>
      </c>
      <c r="I36" s="89">
        <v>0.12</v>
      </c>
      <c r="J36" s="88">
        <f>0</f>
        <v>0</v>
      </c>
      <c r="L36" s="32"/>
    </row>
    <row r="37" spans="2:12" s="1" customFormat="1" ht="14.45" hidden="1" customHeight="1">
      <c r="B37" s="32"/>
      <c r="E37" s="27" t="s">
        <v>44</v>
      </c>
      <c r="F37" s="88">
        <f>ROUND((SUM(BI81:BI190)),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PS 00-21-01 - Přeložky kabelů</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J81</f>
        <v>0</v>
      </c>
      <c r="L59" s="32"/>
      <c r="AU59" s="17" t="s">
        <v>242</v>
      </c>
    </row>
    <row r="60" spans="2:47" s="8" customFormat="1" ht="24.95" customHeight="1">
      <c r="B60" s="99"/>
      <c r="D60" s="100" t="s">
        <v>243</v>
      </c>
      <c r="E60" s="101"/>
      <c r="F60" s="101"/>
      <c r="G60" s="101"/>
      <c r="H60" s="101"/>
      <c r="I60" s="101"/>
      <c r="J60" s="102">
        <f>J82</f>
        <v>0</v>
      </c>
      <c r="L60" s="99"/>
    </row>
    <row r="61" spans="2:47" s="8" customFormat="1" ht="24.95" customHeight="1">
      <c r="B61" s="99"/>
      <c r="D61" s="100" t="s">
        <v>244</v>
      </c>
      <c r="E61" s="101"/>
      <c r="F61" s="101"/>
      <c r="G61" s="101"/>
      <c r="H61" s="101"/>
      <c r="I61" s="101"/>
      <c r="J61" s="102">
        <f>J86</f>
        <v>0</v>
      </c>
      <c r="L61" s="99"/>
    </row>
    <row r="62" spans="2:47" s="1" customFormat="1" ht="21.75" customHeight="1">
      <c r="B62" s="32"/>
      <c r="L62" s="32"/>
    </row>
    <row r="63" spans="2:47" s="1" customFormat="1" ht="6.95" customHeight="1">
      <c r="B63" s="41"/>
      <c r="C63" s="42"/>
      <c r="D63" s="42"/>
      <c r="E63" s="42"/>
      <c r="F63" s="42"/>
      <c r="G63" s="42"/>
      <c r="H63" s="42"/>
      <c r="I63" s="42"/>
      <c r="J63" s="42"/>
      <c r="K63" s="42"/>
      <c r="L63" s="32"/>
    </row>
    <row r="67" spans="2:20" s="1" customFormat="1" ht="6.95" customHeight="1">
      <c r="B67" s="43"/>
      <c r="C67" s="44"/>
      <c r="D67" s="44"/>
      <c r="E67" s="44"/>
      <c r="F67" s="44"/>
      <c r="G67" s="44"/>
      <c r="H67" s="44"/>
      <c r="I67" s="44"/>
      <c r="J67" s="44"/>
      <c r="K67" s="44"/>
      <c r="L67" s="32"/>
    </row>
    <row r="68" spans="2:20" s="1" customFormat="1" ht="24.95" customHeight="1">
      <c r="B68" s="32"/>
      <c r="C68" s="21" t="s">
        <v>245</v>
      </c>
      <c r="L68" s="32"/>
    </row>
    <row r="69" spans="2:20" s="1" customFormat="1" ht="6.95" customHeight="1">
      <c r="B69" s="32"/>
      <c r="L69" s="32"/>
    </row>
    <row r="70" spans="2:20" s="1" customFormat="1" ht="12" customHeight="1">
      <c r="B70" s="32"/>
      <c r="C70" s="27" t="s">
        <v>16</v>
      </c>
      <c r="L70" s="32"/>
    </row>
    <row r="71" spans="2:20" s="1" customFormat="1" ht="16.5" customHeight="1">
      <c r="B71" s="32"/>
      <c r="E71" s="309" t="str">
        <f>E7</f>
        <v>Oprava trati v úseku Tanvald - Kořenov</v>
      </c>
      <c r="F71" s="310"/>
      <c r="G71" s="310"/>
      <c r="H71" s="310"/>
      <c r="L71" s="32"/>
    </row>
    <row r="72" spans="2:20" s="1" customFormat="1" ht="12" customHeight="1">
      <c r="B72" s="32"/>
      <c r="C72" s="27" t="s">
        <v>237</v>
      </c>
      <c r="L72" s="32"/>
    </row>
    <row r="73" spans="2:20" s="1" customFormat="1" ht="16.5" customHeight="1">
      <c r="B73" s="32"/>
      <c r="E73" s="305" t="str">
        <f>E9</f>
        <v>PS 00-21-01 - Přeložky kabelů</v>
      </c>
      <c r="F73" s="311"/>
      <c r="G73" s="311"/>
      <c r="H73" s="311"/>
      <c r="L73" s="32"/>
    </row>
    <row r="74" spans="2:20" s="1" customFormat="1" ht="6.95" customHeight="1">
      <c r="B74" s="32"/>
      <c r="L74" s="32"/>
    </row>
    <row r="75" spans="2:20" s="1" customFormat="1" ht="12" customHeight="1">
      <c r="B75" s="32"/>
      <c r="C75" s="27" t="s">
        <v>21</v>
      </c>
      <c r="F75" s="25" t="str">
        <f>F12</f>
        <v xml:space="preserve"> </v>
      </c>
      <c r="I75" s="27" t="s">
        <v>23</v>
      </c>
      <c r="J75" s="49" t="str">
        <f>IF(J12="","",J12)</f>
        <v>14. 6. 2023</v>
      </c>
      <c r="L75" s="32"/>
    </row>
    <row r="76" spans="2:20" s="1" customFormat="1" ht="6.95" customHeight="1">
      <c r="B76" s="32"/>
      <c r="L76" s="32"/>
    </row>
    <row r="77" spans="2:20" s="1" customFormat="1" ht="15.2" customHeight="1">
      <c r="B77" s="32"/>
      <c r="C77" s="27" t="s">
        <v>25</v>
      </c>
      <c r="F77" s="25" t="str">
        <f>E15</f>
        <v xml:space="preserve"> </v>
      </c>
      <c r="I77" s="27" t="s">
        <v>30</v>
      </c>
      <c r="J77" s="30" t="str">
        <f>E21</f>
        <v xml:space="preserve"> </v>
      </c>
      <c r="L77" s="32"/>
    </row>
    <row r="78" spans="2:20" s="1" customFormat="1" ht="15.2" customHeight="1">
      <c r="B78" s="32"/>
      <c r="C78" s="27" t="s">
        <v>28</v>
      </c>
      <c r="F78" s="25" t="str">
        <f>IF(E18="","",E18)</f>
        <v>Vyplň údaj</v>
      </c>
      <c r="I78" s="27" t="s">
        <v>32</v>
      </c>
      <c r="J78" s="30" t="str">
        <f>E24</f>
        <v xml:space="preserve"> </v>
      </c>
      <c r="L78" s="32"/>
    </row>
    <row r="79" spans="2:20" s="1" customFormat="1" ht="10.35" customHeight="1">
      <c r="B79" s="32"/>
      <c r="L79" s="32"/>
    </row>
    <row r="80" spans="2:20" s="9" customFormat="1" ht="29.25" customHeight="1">
      <c r="B80" s="103"/>
      <c r="C80" s="104" t="s">
        <v>246</v>
      </c>
      <c r="D80" s="105" t="s">
        <v>54</v>
      </c>
      <c r="E80" s="105" t="s">
        <v>50</v>
      </c>
      <c r="F80" s="105" t="s">
        <v>51</v>
      </c>
      <c r="G80" s="105" t="s">
        <v>247</v>
      </c>
      <c r="H80" s="105" t="s">
        <v>248</v>
      </c>
      <c r="I80" s="105" t="s">
        <v>249</v>
      </c>
      <c r="J80" s="105" t="s">
        <v>241</v>
      </c>
      <c r="K80" s="106" t="s">
        <v>250</v>
      </c>
      <c r="L80" s="103"/>
      <c r="M80" s="56" t="s">
        <v>19</v>
      </c>
      <c r="N80" s="57" t="s">
        <v>39</v>
      </c>
      <c r="O80" s="57" t="s">
        <v>251</v>
      </c>
      <c r="P80" s="57" t="s">
        <v>252</v>
      </c>
      <c r="Q80" s="57" t="s">
        <v>253</v>
      </c>
      <c r="R80" s="57" t="s">
        <v>254</v>
      </c>
      <c r="S80" s="57" t="s">
        <v>255</v>
      </c>
      <c r="T80" s="58" t="s">
        <v>256</v>
      </c>
    </row>
    <row r="81" spans="2:65" s="1" customFormat="1" ht="22.9" customHeight="1">
      <c r="B81" s="32"/>
      <c r="C81" s="61" t="s">
        <v>257</v>
      </c>
      <c r="J81" s="107">
        <f>BK81</f>
        <v>0</v>
      </c>
      <c r="L81" s="32"/>
      <c r="M81" s="59"/>
      <c r="N81" s="50"/>
      <c r="O81" s="50"/>
      <c r="P81" s="108">
        <f>P82+P86</f>
        <v>0</v>
      </c>
      <c r="Q81" s="50"/>
      <c r="R81" s="108">
        <f>R82+R86</f>
        <v>0</v>
      </c>
      <c r="S81" s="50"/>
      <c r="T81" s="109">
        <f>T82+T86</f>
        <v>0</v>
      </c>
      <c r="AT81" s="17" t="s">
        <v>68</v>
      </c>
      <c r="AU81" s="17" t="s">
        <v>242</v>
      </c>
      <c r="BK81" s="110">
        <f>BK82+BK86</f>
        <v>0</v>
      </c>
    </row>
    <row r="82" spans="2:65" s="10" customFormat="1" ht="25.9" customHeight="1">
      <c r="B82" s="111"/>
      <c r="D82" s="112" t="s">
        <v>68</v>
      </c>
      <c r="E82" s="113" t="s">
        <v>258</v>
      </c>
      <c r="F82" s="113" t="s">
        <v>259</v>
      </c>
      <c r="I82" s="114"/>
      <c r="J82" s="115">
        <f>BK82</f>
        <v>0</v>
      </c>
      <c r="L82" s="111"/>
      <c r="M82" s="116"/>
      <c r="P82" s="117">
        <f>SUM(P83:P85)</f>
        <v>0</v>
      </c>
      <c r="R82" s="117">
        <f>SUM(R83:R85)</f>
        <v>0</v>
      </c>
      <c r="T82" s="118">
        <f>SUM(T83:T85)</f>
        <v>0</v>
      </c>
      <c r="AR82" s="112" t="s">
        <v>77</v>
      </c>
      <c r="AT82" s="119" t="s">
        <v>68</v>
      </c>
      <c r="AU82" s="119" t="s">
        <v>69</v>
      </c>
      <c r="AY82" s="112" t="s">
        <v>260</v>
      </c>
      <c r="BK82" s="120">
        <f>SUM(BK83:BK85)</f>
        <v>0</v>
      </c>
    </row>
    <row r="83" spans="2:65" s="1" customFormat="1" ht="16.5" customHeight="1">
      <c r="B83" s="32"/>
      <c r="C83" s="121" t="s">
        <v>77</v>
      </c>
      <c r="D83" s="121" t="s">
        <v>261</v>
      </c>
      <c r="E83" s="122" t="s">
        <v>262</v>
      </c>
      <c r="F83" s="123" t="s">
        <v>263</v>
      </c>
      <c r="G83" s="124" t="s">
        <v>264</v>
      </c>
      <c r="H83" s="125">
        <v>2300</v>
      </c>
      <c r="I83" s="126"/>
      <c r="J83" s="127">
        <f>ROUND(I83*H83,2)</f>
        <v>0</v>
      </c>
      <c r="K83" s="123" t="s">
        <v>265</v>
      </c>
      <c r="L83" s="32"/>
      <c r="M83" s="128" t="s">
        <v>19</v>
      </c>
      <c r="N83" s="129" t="s">
        <v>40</v>
      </c>
      <c r="P83" s="130">
        <f>O83*H83</f>
        <v>0</v>
      </c>
      <c r="Q83" s="130">
        <v>0</v>
      </c>
      <c r="R83" s="130">
        <f>Q83*H83</f>
        <v>0</v>
      </c>
      <c r="S83" s="130">
        <v>0</v>
      </c>
      <c r="T83" s="131">
        <f>S83*H83</f>
        <v>0</v>
      </c>
      <c r="AR83" s="132" t="s">
        <v>266</v>
      </c>
      <c r="AT83" s="132" t="s">
        <v>261</v>
      </c>
      <c r="AU83" s="132" t="s">
        <v>77</v>
      </c>
      <c r="AY83" s="17" t="s">
        <v>260</v>
      </c>
      <c r="BE83" s="133">
        <f>IF(N83="základní",J83,0)</f>
        <v>0</v>
      </c>
      <c r="BF83" s="133">
        <f>IF(N83="snížená",J83,0)</f>
        <v>0</v>
      </c>
      <c r="BG83" s="133">
        <f>IF(N83="zákl. přenesená",J83,0)</f>
        <v>0</v>
      </c>
      <c r="BH83" s="133">
        <f>IF(N83="sníž. přenesená",J83,0)</f>
        <v>0</v>
      </c>
      <c r="BI83" s="133">
        <f>IF(N83="nulová",J83,0)</f>
        <v>0</v>
      </c>
      <c r="BJ83" s="17" t="s">
        <v>77</v>
      </c>
      <c r="BK83" s="133">
        <f>ROUND(I83*H83,2)</f>
        <v>0</v>
      </c>
      <c r="BL83" s="17" t="s">
        <v>266</v>
      </c>
      <c r="BM83" s="132" t="s">
        <v>79</v>
      </c>
    </row>
    <row r="84" spans="2:65" s="1" customFormat="1" ht="19.5">
      <c r="B84" s="32"/>
      <c r="D84" s="134" t="s">
        <v>267</v>
      </c>
      <c r="F84" s="135" t="s">
        <v>268</v>
      </c>
      <c r="I84" s="136"/>
      <c r="L84" s="32"/>
      <c r="M84" s="137"/>
      <c r="T84" s="53"/>
      <c r="AT84" s="17" t="s">
        <v>267</v>
      </c>
      <c r="AU84" s="17" t="s">
        <v>77</v>
      </c>
    </row>
    <row r="85" spans="2:65" s="1" customFormat="1" ht="48.75">
      <c r="B85" s="32"/>
      <c r="D85" s="134" t="s">
        <v>269</v>
      </c>
      <c r="F85" s="138" t="s">
        <v>270</v>
      </c>
      <c r="I85" s="136"/>
      <c r="L85" s="32"/>
      <c r="M85" s="137"/>
      <c r="T85" s="53"/>
      <c r="AT85" s="17" t="s">
        <v>269</v>
      </c>
      <c r="AU85" s="17" t="s">
        <v>77</v>
      </c>
    </row>
    <row r="86" spans="2:65" s="10" customFormat="1" ht="25.9" customHeight="1">
      <c r="B86" s="111"/>
      <c r="D86" s="112" t="s">
        <v>68</v>
      </c>
      <c r="E86" s="113" t="s">
        <v>271</v>
      </c>
      <c r="F86" s="113" t="s">
        <v>272</v>
      </c>
      <c r="I86" s="114"/>
      <c r="J86" s="115">
        <f>BK86</f>
        <v>0</v>
      </c>
      <c r="L86" s="111"/>
      <c r="M86" s="116"/>
      <c r="P86" s="117">
        <f>SUM(P87:P190)</f>
        <v>0</v>
      </c>
      <c r="R86" s="117">
        <f>SUM(R87:R190)</f>
        <v>0</v>
      </c>
      <c r="T86" s="118">
        <f>SUM(T87:T190)</f>
        <v>0</v>
      </c>
      <c r="AR86" s="112" t="s">
        <v>77</v>
      </c>
      <c r="AT86" s="119" t="s">
        <v>68</v>
      </c>
      <c r="AU86" s="119" t="s">
        <v>69</v>
      </c>
      <c r="AY86" s="112" t="s">
        <v>260</v>
      </c>
      <c r="BK86" s="120">
        <f>SUM(BK87:BK190)</f>
        <v>0</v>
      </c>
    </row>
    <row r="87" spans="2:65" s="1" customFormat="1" ht="21.75" customHeight="1">
      <c r="B87" s="32"/>
      <c r="C87" s="139" t="s">
        <v>79</v>
      </c>
      <c r="D87" s="139" t="s">
        <v>273</v>
      </c>
      <c r="E87" s="140" t="s">
        <v>274</v>
      </c>
      <c r="F87" s="141" t="s">
        <v>275</v>
      </c>
      <c r="G87" s="142" t="s">
        <v>276</v>
      </c>
      <c r="H87" s="143">
        <v>3200</v>
      </c>
      <c r="I87" s="144"/>
      <c r="J87" s="145">
        <f>ROUND(I87*H87,2)</f>
        <v>0</v>
      </c>
      <c r="K87" s="141" t="s">
        <v>19</v>
      </c>
      <c r="L87" s="146"/>
      <c r="M87" s="147" t="s">
        <v>19</v>
      </c>
      <c r="N87" s="148" t="s">
        <v>40</v>
      </c>
      <c r="P87" s="130">
        <f>O87*H87</f>
        <v>0</v>
      </c>
      <c r="Q87" s="130">
        <v>0</v>
      </c>
      <c r="R87" s="130">
        <f>Q87*H87</f>
        <v>0</v>
      </c>
      <c r="S87" s="130">
        <v>0</v>
      </c>
      <c r="T87" s="131">
        <f>S87*H87</f>
        <v>0</v>
      </c>
      <c r="AR87" s="132" t="s">
        <v>277</v>
      </c>
      <c r="AT87" s="132" t="s">
        <v>273</v>
      </c>
      <c r="AU87" s="132" t="s">
        <v>77</v>
      </c>
      <c r="AY87" s="17" t="s">
        <v>260</v>
      </c>
      <c r="BE87" s="133">
        <f>IF(N87="základní",J87,0)</f>
        <v>0</v>
      </c>
      <c r="BF87" s="133">
        <f>IF(N87="snížená",J87,0)</f>
        <v>0</v>
      </c>
      <c r="BG87" s="133">
        <f>IF(N87="zákl. přenesená",J87,0)</f>
        <v>0</v>
      </c>
      <c r="BH87" s="133">
        <f>IF(N87="sníž. přenesená",J87,0)</f>
        <v>0</v>
      </c>
      <c r="BI87" s="133">
        <f>IF(N87="nulová",J87,0)</f>
        <v>0</v>
      </c>
      <c r="BJ87" s="17" t="s">
        <v>77</v>
      </c>
      <c r="BK87" s="133">
        <f>ROUND(I87*H87,2)</f>
        <v>0</v>
      </c>
      <c r="BL87" s="17" t="s">
        <v>266</v>
      </c>
      <c r="BM87" s="132" t="s">
        <v>266</v>
      </c>
    </row>
    <row r="88" spans="2:65" s="1" customFormat="1" ht="11.25">
      <c r="B88" s="32"/>
      <c r="D88" s="134" t="s">
        <v>267</v>
      </c>
      <c r="F88" s="135" t="s">
        <v>275</v>
      </c>
      <c r="I88" s="136"/>
      <c r="L88" s="32"/>
      <c r="M88" s="137"/>
      <c r="T88" s="53"/>
      <c r="AT88" s="17" t="s">
        <v>267</v>
      </c>
      <c r="AU88" s="17" t="s">
        <v>77</v>
      </c>
    </row>
    <row r="89" spans="2:65" s="1" customFormat="1" ht="29.25">
      <c r="B89" s="32"/>
      <c r="D89" s="134" t="s">
        <v>269</v>
      </c>
      <c r="F89" s="138" t="s">
        <v>278</v>
      </c>
      <c r="I89" s="136"/>
      <c r="L89" s="32"/>
      <c r="M89" s="137"/>
      <c r="T89" s="53"/>
      <c r="AT89" s="17" t="s">
        <v>269</v>
      </c>
      <c r="AU89" s="17" t="s">
        <v>77</v>
      </c>
    </row>
    <row r="90" spans="2:65" s="1" customFormat="1" ht="16.5" customHeight="1">
      <c r="B90" s="32"/>
      <c r="C90" s="139" t="s">
        <v>279</v>
      </c>
      <c r="D90" s="139" t="s">
        <v>273</v>
      </c>
      <c r="E90" s="140" t="s">
        <v>280</v>
      </c>
      <c r="F90" s="141" t="s">
        <v>281</v>
      </c>
      <c r="G90" s="142" t="s">
        <v>276</v>
      </c>
      <c r="H90" s="143">
        <v>1650</v>
      </c>
      <c r="I90" s="144"/>
      <c r="J90" s="145">
        <f>ROUND(I90*H90,2)</f>
        <v>0</v>
      </c>
      <c r="K90" s="141" t="s">
        <v>19</v>
      </c>
      <c r="L90" s="146"/>
      <c r="M90" s="147" t="s">
        <v>19</v>
      </c>
      <c r="N90" s="148" t="s">
        <v>40</v>
      </c>
      <c r="P90" s="130">
        <f>O90*H90</f>
        <v>0</v>
      </c>
      <c r="Q90" s="130">
        <v>0</v>
      </c>
      <c r="R90" s="130">
        <f>Q90*H90</f>
        <v>0</v>
      </c>
      <c r="S90" s="130">
        <v>0</v>
      </c>
      <c r="T90" s="131">
        <f>S90*H90</f>
        <v>0</v>
      </c>
      <c r="AR90" s="132" t="s">
        <v>277</v>
      </c>
      <c r="AT90" s="132" t="s">
        <v>273</v>
      </c>
      <c r="AU90" s="132" t="s">
        <v>77</v>
      </c>
      <c r="AY90" s="17" t="s">
        <v>260</v>
      </c>
      <c r="BE90" s="133">
        <f>IF(N90="základní",J90,0)</f>
        <v>0</v>
      </c>
      <c r="BF90" s="133">
        <f>IF(N90="snížená",J90,0)</f>
        <v>0</v>
      </c>
      <c r="BG90" s="133">
        <f>IF(N90="zákl. přenesená",J90,0)</f>
        <v>0</v>
      </c>
      <c r="BH90" s="133">
        <f>IF(N90="sníž. přenesená",J90,0)</f>
        <v>0</v>
      </c>
      <c r="BI90" s="133">
        <f>IF(N90="nulová",J90,0)</f>
        <v>0</v>
      </c>
      <c r="BJ90" s="17" t="s">
        <v>77</v>
      </c>
      <c r="BK90" s="133">
        <f>ROUND(I90*H90,2)</f>
        <v>0</v>
      </c>
      <c r="BL90" s="17" t="s">
        <v>266</v>
      </c>
      <c r="BM90" s="132" t="s">
        <v>282</v>
      </c>
    </row>
    <row r="91" spans="2:65" s="1" customFormat="1" ht="11.25">
      <c r="B91" s="32"/>
      <c r="D91" s="134" t="s">
        <v>267</v>
      </c>
      <c r="F91" s="135" t="s">
        <v>281</v>
      </c>
      <c r="I91" s="136"/>
      <c r="L91" s="32"/>
      <c r="M91" s="137"/>
      <c r="T91" s="53"/>
      <c r="AT91" s="17" t="s">
        <v>267</v>
      </c>
      <c r="AU91" s="17" t="s">
        <v>77</v>
      </c>
    </row>
    <row r="92" spans="2:65" s="1" customFormat="1" ht="29.25">
      <c r="B92" s="32"/>
      <c r="D92" s="134" t="s">
        <v>269</v>
      </c>
      <c r="F92" s="138" t="s">
        <v>283</v>
      </c>
      <c r="I92" s="136"/>
      <c r="L92" s="32"/>
      <c r="M92" s="137"/>
      <c r="T92" s="53"/>
      <c r="AT92" s="17" t="s">
        <v>269</v>
      </c>
      <c r="AU92" s="17" t="s">
        <v>77</v>
      </c>
    </row>
    <row r="93" spans="2:65" s="1" customFormat="1" ht="16.5" customHeight="1">
      <c r="B93" s="32"/>
      <c r="C93" s="121" t="s">
        <v>266</v>
      </c>
      <c r="D93" s="121" t="s">
        <v>261</v>
      </c>
      <c r="E93" s="122" t="s">
        <v>284</v>
      </c>
      <c r="F93" s="123" t="s">
        <v>285</v>
      </c>
      <c r="G93" s="124" t="s">
        <v>276</v>
      </c>
      <c r="H93" s="125">
        <v>12460</v>
      </c>
      <c r="I93" s="126"/>
      <c r="J93" s="127">
        <f>ROUND(I93*H93,2)</f>
        <v>0</v>
      </c>
      <c r="K93" s="123" t="s">
        <v>265</v>
      </c>
      <c r="L93" s="32"/>
      <c r="M93" s="128" t="s">
        <v>19</v>
      </c>
      <c r="N93" s="129" t="s">
        <v>40</v>
      </c>
      <c r="P93" s="130">
        <f>O93*H93</f>
        <v>0</v>
      </c>
      <c r="Q93" s="130">
        <v>0</v>
      </c>
      <c r="R93" s="130">
        <f>Q93*H93</f>
        <v>0</v>
      </c>
      <c r="S93" s="130">
        <v>0</v>
      </c>
      <c r="T93" s="131">
        <f>S93*H93</f>
        <v>0</v>
      </c>
      <c r="AR93" s="132" t="s">
        <v>266</v>
      </c>
      <c r="AT93" s="132" t="s">
        <v>261</v>
      </c>
      <c r="AU93" s="132" t="s">
        <v>77</v>
      </c>
      <c r="AY93" s="17" t="s">
        <v>260</v>
      </c>
      <c r="BE93" s="133">
        <f>IF(N93="základní",J93,0)</f>
        <v>0</v>
      </c>
      <c r="BF93" s="133">
        <f>IF(N93="snížená",J93,0)</f>
        <v>0</v>
      </c>
      <c r="BG93" s="133">
        <f>IF(N93="zákl. přenesená",J93,0)</f>
        <v>0</v>
      </c>
      <c r="BH93" s="133">
        <f>IF(N93="sníž. přenesená",J93,0)</f>
        <v>0</v>
      </c>
      <c r="BI93" s="133">
        <f>IF(N93="nulová",J93,0)</f>
        <v>0</v>
      </c>
      <c r="BJ93" s="17" t="s">
        <v>77</v>
      </c>
      <c r="BK93" s="133">
        <f>ROUND(I93*H93,2)</f>
        <v>0</v>
      </c>
      <c r="BL93" s="17" t="s">
        <v>266</v>
      </c>
      <c r="BM93" s="132" t="s">
        <v>277</v>
      </c>
    </row>
    <row r="94" spans="2:65" s="1" customFormat="1" ht="11.25">
      <c r="B94" s="32"/>
      <c r="D94" s="134" t="s">
        <v>267</v>
      </c>
      <c r="F94" s="135" t="s">
        <v>285</v>
      </c>
      <c r="I94" s="136"/>
      <c r="L94" s="32"/>
      <c r="M94" s="137"/>
      <c r="T94" s="53"/>
      <c r="AT94" s="17" t="s">
        <v>267</v>
      </c>
      <c r="AU94" s="17" t="s">
        <v>77</v>
      </c>
    </row>
    <row r="95" spans="2:65" s="1" customFormat="1" ht="29.25">
      <c r="B95" s="32"/>
      <c r="D95" s="134" t="s">
        <v>269</v>
      </c>
      <c r="F95" s="138" t="s">
        <v>286</v>
      </c>
      <c r="I95" s="136"/>
      <c r="L95" s="32"/>
      <c r="M95" s="137"/>
      <c r="T95" s="53"/>
      <c r="AT95" s="17" t="s">
        <v>269</v>
      </c>
      <c r="AU95" s="17" t="s">
        <v>77</v>
      </c>
    </row>
    <row r="96" spans="2:65" s="1" customFormat="1" ht="16.5" customHeight="1">
      <c r="B96" s="32"/>
      <c r="C96" s="139" t="s">
        <v>258</v>
      </c>
      <c r="D96" s="139" t="s">
        <v>273</v>
      </c>
      <c r="E96" s="140" t="s">
        <v>287</v>
      </c>
      <c r="F96" s="141" t="s">
        <v>288</v>
      </c>
      <c r="G96" s="142" t="s">
        <v>276</v>
      </c>
      <c r="H96" s="143">
        <v>30</v>
      </c>
      <c r="I96" s="144"/>
      <c r="J96" s="145">
        <f>ROUND(I96*H96,2)</f>
        <v>0</v>
      </c>
      <c r="K96" s="141" t="s">
        <v>265</v>
      </c>
      <c r="L96" s="146"/>
      <c r="M96" s="147" t="s">
        <v>19</v>
      </c>
      <c r="N96" s="148" t="s">
        <v>40</v>
      </c>
      <c r="P96" s="130">
        <f>O96*H96</f>
        <v>0</v>
      </c>
      <c r="Q96" s="130">
        <v>0</v>
      </c>
      <c r="R96" s="130">
        <f>Q96*H96</f>
        <v>0</v>
      </c>
      <c r="S96" s="130">
        <v>0</v>
      </c>
      <c r="T96" s="131">
        <f>S96*H96</f>
        <v>0</v>
      </c>
      <c r="AR96" s="132" t="s">
        <v>277</v>
      </c>
      <c r="AT96" s="132" t="s">
        <v>273</v>
      </c>
      <c r="AU96" s="132" t="s">
        <v>77</v>
      </c>
      <c r="AY96" s="17" t="s">
        <v>260</v>
      </c>
      <c r="BE96" s="133">
        <f>IF(N96="základní",J96,0)</f>
        <v>0</v>
      </c>
      <c r="BF96" s="133">
        <f>IF(N96="snížená",J96,0)</f>
        <v>0</v>
      </c>
      <c r="BG96" s="133">
        <f>IF(N96="zákl. přenesená",J96,0)</f>
        <v>0</v>
      </c>
      <c r="BH96" s="133">
        <f>IF(N96="sníž. přenesená",J96,0)</f>
        <v>0</v>
      </c>
      <c r="BI96" s="133">
        <f>IF(N96="nulová",J96,0)</f>
        <v>0</v>
      </c>
      <c r="BJ96" s="17" t="s">
        <v>77</v>
      </c>
      <c r="BK96" s="133">
        <f>ROUND(I96*H96,2)</f>
        <v>0</v>
      </c>
      <c r="BL96" s="17" t="s">
        <v>266</v>
      </c>
      <c r="BM96" s="132" t="s">
        <v>289</v>
      </c>
    </row>
    <row r="97" spans="2:65" s="1" customFormat="1" ht="11.25">
      <c r="B97" s="32"/>
      <c r="D97" s="134" t="s">
        <v>267</v>
      </c>
      <c r="F97" s="135" t="s">
        <v>288</v>
      </c>
      <c r="I97" s="136"/>
      <c r="L97" s="32"/>
      <c r="M97" s="137"/>
      <c r="T97" s="53"/>
      <c r="AT97" s="17" t="s">
        <v>267</v>
      </c>
      <c r="AU97" s="17" t="s">
        <v>77</v>
      </c>
    </row>
    <row r="98" spans="2:65" s="1" customFormat="1" ht="29.25">
      <c r="B98" s="32"/>
      <c r="D98" s="134" t="s">
        <v>269</v>
      </c>
      <c r="F98" s="138" t="s">
        <v>290</v>
      </c>
      <c r="I98" s="136"/>
      <c r="L98" s="32"/>
      <c r="M98" s="137"/>
      <c r="T98" s="53"/>
      <c r="AT98" s="17" t="s">
        <v>269</v>
      </c>
      <c r="AU98" s="17" t="s">
        <v>77</v>
      </c>
    </row>
    <row r="99" spans="2:65" s="1" customFormat="1" ht="16.5" customHeight="1">
      <c r="B99" s="32"/>
      <c r="C99" s="139" t="s">
        <v>282</v>
      </c>
      <c r="D99" s="139" t="s">
        <v>273</v>
      </c>
      <c r="E99" s="140" t="s">
        <v>291</v>
      </c>
      <c r="F99" s="141" t="s">
        <v>292</v>
      </c>
      <c r="G99" s="142" t="s">
        <v>276</v>
      </c>
      <c r="H99" s="143">
        <v>50</v>
      </c>
      <c r="I99" s="144"/>
      <c r="J99" s="145">
        <f>ROUND(I99*H99,2)</f>
        <v>0</v>
      </c>
      <c r="K99" s="141" t="s">
        <v>265</v>
      </c>
      <c r="L99" s="146"/>
      <c r="M99" s="147" t="s">
        <v>19</v>
      </c>
      <c r="N99" s="148" t="s">
        <v>40</v>
      </c>
      <c r="P99" s="130">
        <f>O99*H99</f>
        <v>0</v>
      </c>
      <c r="Q99" s="130">
        <v>0</v>
      </c>
      <c r="R99" s="130">
        <f>Q99*H99</f>
        <v>0</v>
      </c>
      <c r="S99" s="130">
        <v>0</v>
      </c>
      <c r="T99" s="131">
        <f>S99*H99</f>
        <v>0</v>
      </c>
      <c r="AR99" s="132" t="s">
        <v>277</v>
      </c>
      <c r="AT99" s="132" t="s">
        <v>273</v>
      </c>
      <c r="AU99" s="132" t="s">
        <v>77</v>
      </c>
      <c r="AY99" s="17" t="s">
        <v>260</v>
      </c>
      <c r="BE99" s="133">
        <f>IF(N99="základní",J99,0)</f>
        <v>0</v>
      </c>
      <c r="BF99" s="133">
        <f>IF(N99="snížená",J99,0)</f>
        <v>0</v>
      </c>
      <c r="BG99" s="133">
        <f>IF(N99="zákl. přenesená",J99,0)</f>
        <v>0</v>
      </c>
      <c r="BH99" s="133">
        <f>IF(N99="sníž. přenesená",J99,0)</f>
        <v>0</v>
      </c>
      <c r="BI99" s="133">
        <f>IF(N99="nulová",J99,0)</f>
        <v>0</v>
      </c>
      <c r="BJ99" s="17" t="s">
        <v>77</v>
      </c>
      <c r="BK99" s="133">
        <f>ROUND(I99*H99,2)</f>
        <v>0</v>
      </c>
      <c r="BL99" s="17" t="s">
        <v>266</v>
      </c>
      <c r="BM99" s="132" t="s">
        <v>8</v>
      </c>
    </row>
    <row r="100" spans="2:65" s="1" customFormat="1" ht="11.25">
      <c r="B100" s="32"/>
      <c r="D100" s="134" t="s">
        <v>267</v>
      </c>
      <c r="F100" s="135" t="s">
        <v>292</v>
      </c>
      <c r="I100" s="136"/>
      <c r="L100" s="32"/>
      <c r="M100" s="137"/>
      <c r="T100" s="53"/>
      <c r="AT100" s="17" t="s">
        <v>267</v>
      </c>
      <c r="AU100" s="17" t="s">
        <v>77</v>
      </c>
    </row>
    <row r="101" spans="2:65" s="1" customFormat="1" ht="29.25">
      <c r="B101" s="32"/>
      <c r="D101" s="134" t="s">
        <v>269</v>
      </c>
      <c r="F101" s="138" t="s">
        <v>293</v>
      </c>
      <c r="I101" s="136"/>
      <c r="L101" s="32"/>
      <c r="M101" s="137"/>
      <c r="T101" s="53"/>
      <c r="AT101" s="17" t="s">
        <v>269</v>
      </c>
      <c r="AU101" s="17" t="s">
        <v>77</v>
      </c>
    </row>
    <row r="102" spans="2:65" s="1" customFormat="1" ht="16.5" customHeight="1">
      <c r="B102" s="32"/>
      <c r="C102" s="139" t="s">
        <v>271</v>
      </c>
      <c r="D102" s="139" t="s">
        <v>273</v>
      </c>
      <c r="E102" s="140" t="s">
        <v>294</v>
      </c>
      <c r="F102" s="141" t="s">
        <v>295</v>
      </c>
      <c r="G102" s="142" t="s">
        <v>276</v>
      </c>
      <c r="H102" s="143">
        <v>100</v>
      </c>
      <c r="I102" s="144"/>
      <c r="J102" s="145">
        <f>ROUND(I102*H102,2)</f>
        <v>0</v>
      </c>
      <c r="K102" s="141" t="s">
        <v>265</v>
      </c>
      <c r="L102" s="146"/>
      <c r="M102" s="147" t="s">
        <v>19</v>
      </c>
      <c r="N102" s="148" t="s">
        <v>40</v>
      </c>
      <c r="P102" s="130">
        <f>O102*H102</f>
        <v>0</v>
      </c>
      <c r="Q102" s="130">
        <v>0</v>
      </c>
      <c r="R102" s="130">
        <f>Q102*H102</f>
        <v>0</v>
      </c>
      <c r="S102" s="130">
        <v>0</v>
      </c>
      <c r="T102" s="131">
        <f>S102*H102</f>
        <v>0</v>
      </c>
      <c r="AR102" s="132" t="s">
        <v>277</v>
      </c>
      <c r="AT102" s="132" t="s">
        <v>273</v>
      </c>
      <c r="AU102" s="132" t="s">
        <v>77</v>
      </c>
      <c r="AY102" s="17" t="s">
        <v>260</v>
      </c>
      <c r="BE102" s="133">
        <f>IF(N102="základní",J102,0)</f>
        <v>0</v>
      </c>
      <c r="BF102" s="133">
        <f>IF(N102="snížená",J102,0)</f>
        <v>0</v>
      </c>
      <c r="BG102" s="133">
        <f>IF(N102="zákl. přenesená",J102,0)</f>
        <v>0</v>
      </c>
      <c r="BH102" s="133">
        <f>IF(N102="sníž. přenesená",J102,0)</f>
        <v>0</v>
      </c>
      <c r="BI102" s="133">
        <f>IF(N102="nulová",J102,0)</f>
        <v>0</v>
      </c>
      <c r="BJ102" s="17" t="s">
        <v>77</v>
      </c>
      <c r="BK102" s="133">
        <f>ROUND(I102*H102,2)</f>
        <v>0</v>
      </c>
      <c r="BL102" s="17" t="s">
        <v>266</v>
      </c>
      <c r="BM102" s="132" t="s">
        <v>296</v>
      </c>
    </row>
    <row r="103" spans="2:65" s="1" customFormat="1" ht="11.25">
      <c r="B103" s="32"/>
      <c r="D103" s="134" t="s">
        <v>267</v>
      </c>
      <c r="F103" s="135" t="s">
        <v>295</v>
      </c>
      <c r="I103" s="136"/>
      <c r="L103" s="32"/>
      <c r="M103" s="137"/>
      <c r="T103" s="53"/>
      <c r="AT103" s="17" t="s">
        <v>267</v>
      </c>
      <c r="AU103" s="17" t="s">
        <v>77</v>
      </c>
    </row>
    <row r="104" spans="2:65" s="1" customFormat="1" ht="29.25">
      <c r="B104" s="32"/>
      <c r="D104" s="134" t="s">
        <v>269</v>
      </c>
      <c r="F104" s="138" t="s">
        <v>297</v>
      </c>
      <c r="I104" s="136"/>
      <c r="L104" s="32"/>
      <c r="M104" s="137"/>
      <c r="T104" s="53"/>
      <c r="AT104" s="17" t="s">
        <v>269</v>
      </c>
      <c r="AU104" s="17" t="s">
        <v>77</v>
      </c>
    </row>
    <row r="105" spans="2:65" s="1" customFormat="1" ht="21.75" customHeight="1">
      <c r="B105" s="32"/>
      <c r="C105" s="139" t="s">
        <v>277</v>
      </c>
      <c r="D105" s="139" t="s">
        <v>273</v>
      </c>
      <c r="E105" s="140" t="s">
        <v>298</v>
      </c>
      <c r="F105" s="141" t="s">
        <v>299</v>
      </c>
      <c r="G105" s="142" t="s">
        <v>276</v>
      </c>
      <c r="H105" s="143">
        <v>52</v>
      </c>
      <c r="I105" s="144"/>
      <c r="J105" s="145">
        <f>ROUND(I105*H105,2)</f>
        <v>0</v>
      </c>
      <c r="K105" s="141" t="s">
        <v>265</v>
      </c>
      <c r="L105" s="146"/>
      <c r="M105" s="147" t="s">
        <v>19</v>
      </c>
      <c r="N105" s="148" t="s">
        <v>40</v>
      </c>
      <c r="P105" s="130">
        <f>O105*H105</f>
        <v>0</v>
      </c>
      <c r="Q105" s="130">
        <v>0</v>
      </c>
      <c r="R105" s="130">
        <f>Q105*H105</f>
        <v>0</v>
      </c>
      <c r="S105" s="130">
        <v>0</v>
      </c>
      <c r="T105" s="131">
        <f>S105*H105</f>
        <v>0</v>
      </c>
      <c r="AR105" s="132" t="s">
        <v>277</v>
      </c>
      <c r="AT105" s="132" t="s">
        <v>273</v>
      </c>
      <c r="AU105" s="132" t="s">
        <v>77</v>
      </c>
      <c r="AY105" s="17" t="s">
        <v>260</v>
      </c>
      <c r="BE105" s="133">
        <f>IF(N105="základní",J105,0)</f>
        <v>0</v>
      </c>
      <c r="BF105" s="133">
        <f>IF(N105="snížená",J105,0)</f>
        <v>0</v>
      </c>
      <c r="BG105" s="133">
        <f>IF(N105="zákl. přenesená",J105,0)</f>
        <v>0</v>
      </c>
      <c r="BH105" s="133">
        <f>IF(N105="sníž. přenesená",J105,0)</f>
        <v>0</v>
      </c>
      <c r="BI105" s="133">
        <f>IF(N105="nulová",J105,0)</f>
        <v>0</v>
      </c>
      <c r="BJ105" s="17" t="s">
        <v>77</v>
      </c>
      <c r="BK105" s="133">
        <f>ROUND(I105*H105,2)</f>
        <v>0</v>
      </c>
      <c r="BL105" s="17" t="s">
        <v>266</v>
      </c>
      <c r="BM105" s="132" t="s">
        <v>300</v>
      </c>
    </row>
    <row r="106" spans="2:65" s="1" customFormat="1" ht="11.25">
      <c r="B106" s="32"/>
      <c r="D106" s="134" t="s">
        <v>267</v>
      </c>
      <c r="F106" s="135" t="s">
        <v>299</v>
      </c>
      <c r="I106" s="136"/>
      <c r="L106" s="32"/>
      <c r="M106" s="137"/>
      <c r="T106" s="53"/>
      <c r="AT106" s="17" t="s">
        <v>267</v>
      </c>
      <c r="AU106" s="17" t="s">
        <v>77</v>
      </c>
    </row>
    <row r="107" spans="2:65" s="1" customFormat="1" ht="29.25">
      <c r="B107" s="32"/>
      <c r="D107" s="134" t="s">
        <v>269</v>
      </c>
      <c r="F107" s="138" t="s">
        <v>301</v>
      </c>
      <c r="I107" s="136"/>
      <c r="L107" s="32"/>
      <c r="M107" s="137"/>
      <c r="T107" s="53"/>
      <c r="AT107" s="17" t="s">
        <v>269</v>
      </c>
      <c r="AU107" s="17" t="s">
        <v>77</v>
      </c>
    </row>
    <row r="108" spans="2:65" s="1" customFormat="1" ht="16.5" customHeight="1">
      <c r="B108" s="32"/>
      <c r="C108" s="121" t="s">
        <v>302</v>
      </c>
      <c r="D108" s="121" t="s">
        <v>261</v>
      </c>
      <c r="E108" s="122" t="s">
        <v>303</v>
      </c>
      <c r="F108" s="123" t="s">
        <v>304</v>
      </c>
      <c r="G108" s="124" t="s">
        <v>276</v>
      </c>
      <c r="H108" s="125">
        <v>100</v>
      </c>
      <c r="I108" s="126"/>
      <c r="J108" s="127">
        <f>ROUND(I108*H108,2)</f>
        <v>0</v>
      </c>
      <c r="K108" s="123" t="s">
        <v>19</v>
      </c>
      <c r="L108" s="32"/>
      <c r="M108" s="128" t="s">
        <v>19</v>
      </c>
      <c r="N108" s="129" t="s">
        <v>40</v>
      </c>
      <c r="P108" s="130">
        <f>O108*H108</f>
        <v>0</v>
      </c>
      <c r="Q108" s="130">
        <v>0</v>
      </c>
      <c r="R108" s="130">
        <f>Q108*H108</f>
        <v>0</v>
      </c>
      <c r="S108" s="130">
        <v>0</v>
      </c>
      <c r="T108" s="131">
        <f>S108*H108</f>
        <v>0</v>
      </c>
      <c r="AR108" s="132" t="s">
        <v>266</v>
      </c>
      <c r="AT108" s="132" t="s">
        <v>261</v>
      </c>
      <c r="AU108" s="132" t="s">
        <v>77</v>
      </c>
      <c r="AY108" s="17" t="s">
        <v>260</v>
      </c>
      <c r="BE108" s="133">
        <f>IF(N108="základní",J108,0)</f>
        <v>0</v>
      </c>
      <c r="BF108" s="133">
        <f>IF(N108="snížená",J108,0)</f>
        <v>0</v>
      </c>
      <c r="BG108" s="133">
        <f>IF(N108="zákl. přenesená",J108,0)</f>
        <v>0</v>
      </c>
      <c r="BH108" s="133">
        <f>IF(N108="sníž. přenesená",J108,0)</f>
        <v>0</v>
      </c>
      <c r="BI108" s="133">
        <f>IF(N108="nulová",J108,0)</f>
        <v>0</v>
      </c>
      <c r="BJ108" s="17" t="s">
        <v>77</v>
      </c>
      <c r="BK108" s="133">
        <f>ROUND(I108*H108,2)</f>
        <v>0</v>
      </c>
      <c r="BL108" s="17" t="s">
        <v>266</v>
      </c>
      <c r="BM108" s="132" t="s">
        <v>305</v>
      </c>
    </row>
    <row r="109" spans="2:65" s="1" customFormat="1" ht="11.25">
      <c r="B109" s="32"/>
      <c r="D109" s="134" t="s">
        <v>267</v>
      </c>
      <c r="F109" s="135" t="s">
        <v>304</v>
      </c>
      <c r="I109" s="136"/>
      <c r="L109" s="32"/>
      <c r="M109" s="137"/>
      <c r="T109" s="53"/>
      <c r="AT109" s="17" t="s">
        <v>267</v>
      </c>
      <c r="AU109" s="17" t="s">
        <v>77</v>
      </c>
    </row>
    <row r="110" spans="2:65" s="1" customFormat="1" ht="19.5">
      <c r="B110" s="32"/>
      <c r="D110" s="134" t="s">
        <v>269</v>
      </c>
      <c r="F110" s="138" t="s">
        <v>306</v>
      </c>
      <c r="I110" s="136"/>
      <c r="L110" s="32"/>
      <c r="M110" s="137"/>
      <c r="T110" s="53"/>
      <c r="AT110" s="17" t="s">
        <v>269</v>
      </c>
      <c r="AU110" s="17" t="s">
        <v>77</v>
      </c>
    </row>
    <row r="111" spans="2:65" s="1" customFormat="1" ht="24.2" customHeight="1">
      <c r="B111" s="32"/>
      <c r="C111" s="121" t="s">
        <v>289</v>
      </c>
      <c r="D111" s="121" t="s">
        <v>261</v>
      </c>
      <c r="E111" s="122" t="s">
        <v>307</v>
      </c>
      <c r="F111" s="123" t="s">
        <v>308</v>
      </c>
      <c r="G111" s="124" t="s">
        <v>309</v>
      </c>
      <c r="H111" s="125">
        <v>96</v>
      </c>
      <c r="I111" s="126"/>
      <c r="J111" s="127">
        <f>ROUND(I111*H111,2)</f>
        <v>0</v>
      </c>
      <c r="K111" s="123" t="s">
        <v>265</v>
      </c>
      <c r="L111" s="32"/>
      <c r="M111" s="128" t="s">
        <v>19</v>
      </c>
      <c r="N111" s="129" t="s">
        <v>40</v>
      </c>
      <c r="P111" s="130">
        <f>O111*H111</f>
        <v>0</v>
      </c>
      <c r="Q111" s="130">
        <v>0</v>
      </c>
      <c r="R111" s="130">
        <f>Q111*H111</f>
        <v>0</v>
      </c>
      <c r="S111" s="130">
        <v>0</v>
      </c>
      <c r="T111" s="131">
        <f>S111*H111</f>
        <v>0</v>
      </c>
      <c r="AR111" s="132" t="s">
        <v>266</v>
      </c>
      <c r="AT111" s="132" t="s">
        <v>261</v>
      </c>
      <c r="AU111" s="132" t="s">
        <v>77</v>
      </c>
      <c r="AY111" s="17" t="s">
        <v>260</v>
      </c>
      <c r="BE111" s="133">
        <f>IF(N111="základní",J111,0)</f>
        <v>0</v>
      </c>
      <c r="BF111" s="133">
        <f>IF(N111="snížená",J111,0)</f>
        <v>0</v>
      </c>
      <c r="BG111" s="133">
        <f>IF(N111="zákl. přenesená",J111,0)</f>
        <v>0</v>
      </c>
      <c r="BH111" s="133">
        <f>IF(N111="sníž. přenesená",J111,0)</f>
        <v>0</v>
      </c>
      <c r="BI111" s="133">
        <f>IF(N111="nulová",J111,0)</f>
        <v>0</v>
      </c>
      <c r="BJ111" s="17" t="s">
        <v>77</v>
      </c>
      <c r="BK111" s="133">
        <f>ROUND(I111*H111,2)</f>
        <v>0</v>
      </c>
      <c r="BL111" s="17" t="s">
        <v>266</v>
      </c>
      <c r="BM111" s="132" t="s">
        <v>310</v>
      </c>
    </row>
    <row r="112" spans="2:65" s="1" customFormat="1" ht="11.25">
      <c r="B112" s="32"/>
      <c r="D112" s="134" t="s">
        <v>267</v>
      </c>
      <c r="F112" s="135" t="s">
        <v>308</v>
      </c>
      <c r="I112" s="136"/>
      <c r="L112" s="32"/>
      <c r="M112" s="137"/>
      <c r="T112" s="53"/>
      <c r="AT112" s="17" t="s">
        <v>267</v>
      </c>
      <c r="AU112" s="17" t="s">
        <v>77</v>
      </c>
    </row>
    <row r="113" spans="2:65" s="1" customFormat="1" ht="29.25">
      <c r="B113" s="32"/>
      <c r="D113" s="134" t="s">
        <v>269</v>
      </c>
      <c r="F113" s="138" t="s">
        <v>311</v>
      </c>
      <c r="I113" s="136"/>
      <c r="L113" s="32"/>
      <c r="M113" s="137"/>
      <c r="T113" s="53"/>
      <c r="AT113" s="17" t="s">
        <v>269</v>
      </c>
      <c r="AU113" s="17" t="s">
        <v>77</v>
      </c>
    </row>
    <row r="114" spans="2:65" s="1" customFormat="1" ht="24.2" customHeight="1">
      <c r="B114" s="32"/>
      <c r="C114" s="121" t="s">
        <v>312</v>
      </c>
      <c r="D114" s="121" t="s">
        <v>261</v>
      </c>
      <c r="E114" s="122" t="s">
        <v>313</v>
      </c>
      <c r="F114" s="123" t="s">
        <v>314</v>
      </c>
      <c r="G114" s="124" t="s">
        <v>309</v>
      </c>
      <c r="H114" s="125">
        <v>96</v>
      </c>
      <c r="I114" s="126"/>
      <c r="J114" s="127">
        <f>ROUND(I114*H114,2)</f>
        <v>0</v>
      </c>
      <c r="K114" s="123" t="s">
        <v>265</v>
      </c>
      <c r="L114" s="32"/>
      <c r="M114" s="128" t="s">
        <v>19</v>
      </c>
      <c r="N114" s="129" t="s">
        <v>40</v>
      </c>
      <c r="P114" s="130">
        <f>O114*H114</f>
        <v>0</v>
      </c>
      <c r="Q114" s="130">
        <v>0</v>
      </c>
      <c r="R114" s="130">
        <f>Q114*H114</f>
        <v>0</v>
      </c>
      <c r="S114" s="130">
        <v>0</v>
      </c>
      <c r="T114" s="131">
        <f>S114*H114</f>
        <v>0</v>
      </c>
      <c r="AR114" s="132" t="s">
        <v>266</v>
      </c>
      <c r="AT114" s="132" t="s">
        <v>261</v>
      </c>
      <c r="AU114" s="132" t="s">
        <v>77</v>
      </c>
      <c r="AY114" s="17" t="s">
        <v>260</v>
      </c>
      <c r="BE114" s="133">
        <f>IF(N114="základní",J114,0)</f>
        <v>0</v>
      </c>
      <c r="BF114" s="133">
        <f>IF(N114="snížená",J114,0)</f>
        <v>0</v>
      </c>
      <c r="BG114" s="133">
        <f>IF(N114="zákl. přenesená",J114,0)</f>
        <v>0</v>
      </c>
      <c r="BH114" s="133">
        <f>IF(N114="sníž. přenesená",J114,0)</f>
        <v>0</v>
      </c>
      <c r="BI114" s="133">
        <f>IF(N114="nulová",J114,0)</f>
        <v>0</v>
      </c>
      <c r="BJ114" s="17" t="s">
        <v>77</v>
      </c>
      <c r="BK114" s="133">
        <f>ROUND(I114*H114,2)</f>
        <v>0</v>
      </c>
      <c r="BL114" s="17" t="s">
        <v>266</v>
      </c>
      <c r="BM114" s="132" t="s">
        <v>315</v>
      </c>
    </row>
    <row r="115" spans="2:65" s="1" customFormat="1" ht="11.25">
      <c r="B115" s="32"/>
      <c r="D115" s="134" t="s">
        <v>267</v>
      </c>
      <c r="F115" s="135" t="s">
        <v>314</v>
      </c>
      <c r="I115" s="136"/>
      <c r="L115" s="32"/>
      <c r="M115" s="137"/>
      <c r="T115" s="53"/>
      <c r="AT115" s="17" t="s">
        <v>267</v>
      </c>
      <c r="AU115" s="17" t="s">
        <v>77</v>
      </c>
    </row>
    <row r="116" spans="2:65" s="1" customFormat="1" ht="29.25">
      <c r="B116" s="32"/>
      <c r="D116" s="134" t="s">
        <v>269</v>
      </c>
      <c r="F116" s="138" t="s">
        <v>316</v>
      </c>
      <c r="I116" s="136"/>
      <c r="L116" s="32"/>
      <c r="M116" s="137"/>
      <c r="T116" s="53"/>
      <c r="AT116" s="17" t="s">
        <v>269</v>
      </c>
      <c r="AU116" s="17" t="s">
        <v>77</v>
      </c>
    </row>
    <row r="117" spans="2:65" s="1" customFormat="1" ht="16.5" customHeight="1">
      <c r="B117" s="32"/>
      <c r="C117" s="121" t="s">
        <v>8</v>
      </c>
      <c r="D117" s="121" t="s">
        <v>261</v>
      </c>
      <c r="E117" s="122" t="s">
        <v>317</v>
      </c>
      <c r="F117" s="123" t="s">
        <v>318</v>
      </c>
      <c r="G117" s="124" t="s">
        <v>319</v>
      </c>
      <c r="H117" s="125">
        <v>2</v>
      </c>
      <c r="I117" s="126"/>
      <c r="J117" s="127">
        <f>ROUND(I117*H117,2)</f>
        <v>0</v>
      </c>
      <c r="K117" s="123" t="s">
        <v>19</v>
      </c>
      <c r="L117" s="32"/>
      <c r="M117" s="128" t="s">
        <v>19</v>
      </c>
      <c r="N117" s="129" t="s">
        <v>40</v>
      </c>
      <c r="P117" s="130">
        <f>O117*H117</f>
        <v>0</v>
      </c>
      <c r="Q117" s="130">
        <v>0</v>
      </c>
      <c r="R117" s="130">
        <f>Q117*H117</f>
        <v>0</v>
      </c>
      <c r="S117" s="130">
        <v>0</v>
      </c>
      <c r="T117" s="131">
        <f>S117*H117</f>
        <v>0</v>
      </c>
      <c r="AR117" s="132" t="s">
        <v>266</v>
      </c>
      <c r="AT117" s="132" t="s">
        <v>261</v>
      </c>
      <c r="AU117" s="132" t="s">
        <v>77</v>
      </c>
      <c r="AY117" s="17" t="s">
        <v>260</v>
      </c>
      <c r="BE117" s="133">
        <f>IF(N117="základní",J117,0)</f>
        <v>0</v>
      </c>
      <c r="BF117" s="133">
        <f>IF(N117="snížená",J117,0)</f>
        <v>0</v>
      </c>
      <c r="BG117" s="133">
        <f>IF(N117="zákl. přenesená",J117,0)</f>
        <v>0</v>
      </c>
      <c r="BH117" s="133">
        <f>IF(N117="sníž. přenesená",J117,0)</f>
        <v>0</v>
      </c>
      <c r="BI117" s="133">
        <f>IF(N117="nulová",J117,0)</f>
        <v>0</v>
      </c>
      <c r="BJ117" s="17" t="s">
        <v>77</v>
      </c>
      <c r="BK117" s="133">
        <f>ROUND(I117*H117,2)</f>
        <v>0</v>
      </c>
      <c r="BL117" s="17" t="s">
        <v>266</v>
      </c>
      <c r="BM117" s="132" t="s">
        <v>320</v>
      </c>
    </row>
    <row r="118" spans="2:65" s="1" customFormat="1" ht="11.25">
      <c r="B118" s="32"/>
      <c r="D118" s="134" t="s">
        <v>267</v>
      </c>
      <c r="F118" s="135" t="s">
        <v>318</v>
      </c>
      <c r="I118" s="136"/>
      <c r="L118" s="32"/>
      <c r="M118" s="137"/>
      <c r="T118" s="53"/>
      <c r="AT118" s="17" t="s">
        <v>267</v>
      </c>
      <c r="AU118" s="17" t="s">
        <v>77</v>
      </c>
    </row>
    <row r="119" spans="2:65" s="1" customFormat="1" ht="29.25">
      <c r="B119" s="32"/>
      <c r="D119" s="134" t="s">
        <v>269</v>
      </c>
      <c r="F119" s="138" t="s">
        <v>321</v>
      </c>
      <c r="I119" s="136"/>
      <c r="L119" s="32"/>
      <c r="M119" s="137"/>
      <c r="T119" s="53"/>
      <c r="AT119" s="17" t="s">
        <v>269</v>
      </c>
      <c r="AU119" s="17" t="s">
        <v>77</v>
      </c>
    </row>
    <row r="120" spans="2:65" s="1" customFormat="1" ht="16.5" customHeight="1">
      <c r="B120" s="32"/>
      <c r="C120" s="121" t="s">
        <v>322</v>
      </c>
      <c r="D120" s="121" t="s">
        <v>261</v>
      </c>
      <c r="E120" s="122" t="s">
        <v>323</v>
      </c>
      <c r="F120" s="123" t="s">
        <v>324</v>
      </c>
      <c r="G120" s="124" t="s">
        <v>325</v>
      </c>
      <c r="H120" s="125">
        <v>120</v>
      </c>
      <c r="I120" s="126"/>
      <c r="J120" s="127">
        <f>ROUND(I120*H120,2)</f>
        <v>0</v>
      </c>
      <c r="K120" s="123" t="s">
        <v>265</v>
      </c>
      <c r="L120" s="32"/>
      <c r="M120" s="128" t="s">
        <v>19</v>
      </c>
      <c r="N120" s="129" t="s">
        <v>40</v>
      </c>
      <c r="P120" s="130">
        <f>O120*H120</f>
        <v>0</v>
      </c>
      <c r="Q120" s="130">
        <v>0</v>
      </c>
      <c r="R120" s="130">
        <f>Q120*H120</f>
        <v>0</v>
      </c>
      <c r="S120" s="130">
        <v>0</v>
      </c>
      <c r="T120" s="131">
        <f>S120*H120</f>
        <v>0</v>
      </c>
      <c r="AR120" s="132" t="s">
        <v>266</v>
      </c>
      <c r="AT120" s="132" t="s">
        <v>261</v>
      </c>
      <c r="AU120" s="132" t="s">
        <v>77</v>
      </c>
      <c r="AY120" s="17" t="s">
        <v>260</v>
      </c>
      <c r="BE120" s="133">
        <f>IF(N120="základní",J120,0)</f>
        <v>0</v>
      </c>
      <c r="BF120" s="133">
        <f>IF(N120="snížená",J120,0)</f>
        <v>0</v>
      </c>
      <c r="BG120" s="133">
        <f>IF(N120="zákl. přenesená",J120,0)</f>
        <v>0</v>
      </c>
      <c r="BH120" s="133">
        <f>IF(N120="sníž. přenesená",J120,0)</f>
        <v>0</v>
      </c>
      <c r="BI120" s="133">
        <f>IF(N120="nulová",J120,0)</f>
        <v>0</v>
      </c>
      <c r="BJ120" s="17" t="s">
        <v>77</v>
      </c>
      <c r="BK120" s="133">
        <f>ROUND(I120*H120,2)</f>
        <v>0</v>
      </c>
      <c r="BL120" s="17" t="s">
        <v>266</v>
      </c>
      <c r="BM120" s="132" t="s">
        <v>326</v>
      </c>
    </row>
    <row r="121" spans="2:65" s="1" customFormat="1" ht="11.25">
      <c r="B121" s="32"/>
      <c r="D121" s="134" t="s">
        <v>267</v>
      </c>
      <c r="F121" s="135" t="s">
        <v>324</v>
      </c>
      <c r="I121" s="136"/>
      <c r="L121" s="32"/>
      <c r="M121" s="137"/>
      <c r="T121" s="53"/>
      <c r="AT121" s="17" t="s">
        <v>267</v>
      </c>
      <c r="AU121" s="17" t="s">
        <v>77</v>
      </c>
    </row>
    <row r="122" spans="2:65" s="1" customFormat="1" ht="29.25">
      <c r="B122" s="32"/>
      <c r="D122" s="134" t="s">
        <v>269</v>
      </c>
      <c r="F122" s="138" t="s">
        <v>327</v>
      </c>
      <c r="I122" s="136"/>
      <c r="L122" s="32"/>
      <c r="M122" s="137"/>
      <c r="T122" s="53"/>
      <c r="AT122" s="17" t="s">
        <v>269</v>
      </c>
      <c r="AU122" s="17" t="s">
        <v>77</v>
      </c>
    </row>
    <row r="123" spans="2:65" s="1" customFormat="1" ht="16.5" customHeight="1">
      <c r="B123" s="32"/>
      <c r="C123" s="121" t="s">
        <v>296</v>
      </c>
      <c r="D123" s="121" t="s">
        <v>261</v>
      </c>
      <c r="E123" s="122" t="s">
        <v>328</v>
      </c>
      <c r="F123" s="123" t="s">
        <v>329</v>
      </c>
      <c r="G123" s="124" t="s">
        <v>325</v>
      </c>
      <c r="H123" s="125">
        <v>530</v>
      </c>
      <c r="I123" s="126"/>
      <c r="J123" s="127">
        <f>ROUND(I123*H123,2)</f>
        <v>0</v>
      </c>
      <c r="K123" s="123" t="s">
        <v>19</v>
      </c>
      <c r="L123" s="32"/>
      <c r="M123" s="128" t="s">
        <v>19</v>
      </c>
      <c r="N123" s="129" t="s">
        <v>40</v>
      </c>
      <c r="P123" s="130">
        <f>O123*H123</f>
        <v>0</v>
      </c>
      <c r="Q123" s="130">
        <v>0</v>
      </c>
      <c r="R123" s="130">
        <f>Q123*H123</f>
        <v>0</v>
      </c>
      <c r="S123" s="130">
        <v>0</v>
      </c>
      <c r="T123" s="131">
        <f>S123*H123</f>
        <v>0</v>
      </c>
      <c r="AR123" s="132" t="s">
        <v>266</v>
      </c>
      <c r="AT123" s="132" t="s">
        <v>261</v>
      </c>
      <c r="AU123" s="132" t="s">
        <v>77</v>
      </c>
      <c r="AY123" s="17" t="s">
        <v>260</v>
      </c>
      <c r="BE123" s="133">
        <f>IF(N123="základní",J123,0)</f>
        <v>0</v>
      </c>
      <c r="BF123" s="133">
        <f>IF(N123="snížená",J123,0)</f>
        <v>0</v>
      </c>
      <c r="BG123" s="133">
        <f>IF(N123="zákl. přenesená",J123,0)</f>
        <v>0</v>
      </c>
      <c r="BH123" s="133">
        <f>IF(N123="sníž. přenesená",J123,0)</f>
        <v>0</v>
      </c>
      <c r="BI123" s="133">
        <f>IF(N123="nulová",J123,0)</f>
        <v>0</v>
      </c>
      <c r="BJ123" s="17" t="s">
        <v>77</v>
      </c>
      <c r="BK123" s="133">
        <f>ROUND(I123*H123,2)</f>
        <v>0</v>
      </c>
      <c r="BL123" s="17" t="s">
        <v>266</v>
      </c>
      <c r="BM123" s="132" t="s">
        <v>330</v>
      </c>
    </row>
    <row r="124" spans="2:65" s="1" customFormat="1" ht="11.25">
      <c r="B124" s="32"/>
      <c r="D124" s="134" t="s">
        <v>267</v>
      </c>
      <c r="F124" s="135" t="s">
        <v>329</v>
      </c>
      <c r="I124" s="136"/>
      <c r="L124" s="32"/>
      <c r="M124" s="137"/>
      <c r="T124" s="53"/>
      <c r="AT124" s="17" t="s">
        <v>267</v>
      </c>
      <c r="AU124" s="17" t="s">
        <v>77</v>
      </c>
    </row>
    <row r="125" spans="2:65" s="1" customFormat="1" ht="29.25">
      <c r="B125" s="32"/>
      <c r="D125" s="134" t="s">
        <v>269</v>
      </c>
      <c r="F125" s="138" t="s">
        <v>331</v>
      </c>
      <c r="I125" s="136"/>
      <c r="L125" s="32"/>
      <c r="M125" s="137"/>
      <c r="T125" s="53"/>
      <c r="AT125" s="17" t="s">
        <v>269</v>
      </c>
      <c r="AU125" s="17" t="s">
        <v>77</v>
      </c>
    </row>
    <row r="126" spans="2:65" s="1" customFormat="1" ht="21.75" customHeight="1">
      <c r="B126" s="32"/>
      <c r="C126" s="139" t="s">
        <v>332</v>
      </c>
      <c r="D126" s="139" t="s">
        <v>273</v>
      </c>
      <c r="E126" s="140" t="s">
        <v>333</v>
      </c>
      <c r="F126" s="141" t="s">
        <v>334</v>
      </c>
      <c r="G126" s="142" t="s">
        <v>273</v>
      </c>
      <c r="H126" s="143">
        <v>7000</v>
      </c>
      <c r="I126" s="144"/>
      <c r="J126" s="145">
        <f>ROUND(I126*H126,2)</f>
        <v>0</v>
      </c>
      <c r="K126" s="141" t="s">
        <v>265</v>
      </c>
      <c r="L126" s="146"/>
      <c r="M126" s="147" t="s">
        <v>19</v>
      </c>
      <c r="N126" s="148" t="s">
        <v>40</v>
      </c>
      <c r="P126" s="130">
        <f>O126*H126</f>
        <v>0</v>
      </c>
      <c r="Q126" s="130">
        <v>0</v>
      </c>
      <c r="R126" s="130">
        <f>Q126*H126</f>
        <v>0</v>
      </c>
      <c r="S126" s="130">
        <v>0</v>
      </c>
      <c r="T126" s="131">
        <f>S126*H126</f>
        <v>0</v>
      </c>
      <c r="AR126" s="132" t="s">
        <v>277</v>
      </c>
      <c r="AT126" s="132" t="s">
        <v>273</v>
      </c>
      <c r="AU126" s="132" t="s">
        <v>77</v>
      </c>
      <c r="AY126" s="17" t="s">
        <v>260</v>
      </c>
      <c r="BE126" s="133">
        <f>IF(N126="základní",J126,0)</f>
        <v>0</v>
      </c>
      <c r="BF126" s="133">
        <f>IF(N126="snížená",J126,0)</f>
        <v>0</v>
      </c>
      <c r="BG126" s="133">
        <f>IF(N126="zákl. přenesená",J126,0)</f>
        <v>0</v>
      </c>
      <c r="BH126" s="133">
        <f>IF(N126="sníž. přenesená",J126,0)</f>
        <v>0</v>
      </c>
      <c r="BI126" s="133">
        <f>IF(N126="nulová",J126,0)</f>
        <v>0</v>
      </c>
      <c r="BJ126" s="17" t="s">
        <v>77</v>
      </c>
      <c r="BK126" s="133">
        <f>ROUND(I126*H126,2)</f>
        <v>0</v>
      </c>
      <c r="BL126" s="17" t="s">
        <v>266</v>
      </c>
      <c r="BM126" s="132" t="s">
        <v>335</v>
      </c>
    </row>
    <row r="127" spans="2:65" s="1" customFormat="1" ht="11.25">
      <c r="B127" s="32"/>
      <c r="D127" s="134" t="s">
        <v>267</v>
      </c>
      <c r="F127" s="135" t="s">
        <v>334</v>
      </c>
      <c r="I127" s="136"/>
      <c r="L127" s="32"/>
      <c r="M127" s="137"/>
      <c r="T127" s="53"/>
      <c r="AT127" s="17" t="s">
        <v>267</v>
      </c>
      <c r="AU127" s="17" t="s">
        <v>77</v>
      </c>
    </row>
    <row r="128" spans="2:65" s="1" customFormat="1" ht="29.25">
      <c r="B128" s="32"/>
      <c r="D128" s="134" t="s">
        <v>269</v>
      </c>
      <c r="F128" s="138" t="s">
        <v>336</v>
      </c>
      <c r="I128" s="136"/>
      <c r="L128" s="32"/>
      <c r="M128" s="137"/>
      <c r="T128" s="53"/>
      <c r="AT128" s="17" t="s">
        <v>269</v>
      </c>
      <c r="AU128" s="17" t="s">
        <v>77</v>
      </c>
    </row>
    <row r="129" spans="2:65" s="1" customFormat="1" ht="16.5" customHeight="1">
      <c r="B129" s="32"/>
      <c r="C129" s="121" t="s">
        <v>300</v>
      </c>
      <c r="D129" s="121" t="s">
        <v>261</v>
      </c>
      <c r="E129" s="122" t="s">
        <v>337</v>
      </c>
      <c r="F129" s="123" t="s">
        <v>338</v>
      </c>
      <c r="G129" s="124" t="s">
        <v>273</v>
      </c>
      <c r="H129" s="125">
        <v>6300</v>
      </c>
      <c r="I129" s="126"/>
      <c r="J129" s="127">
        <f>ROUND(I129*H129,2)</f>
        <v>0</v>
      </c>
      <c r="K129" s="123" t="s">
        <v>265</v>
      </c>
      <c r="L129" s="32"/>
      <c r="M129" s="128" t="s">
        <v>19</v>
      </c>
      <c r="N129" s="129" t="s">
        <v>40</v>
      </c>
      <c r="P129" s="130">
        <f>O129*H129</f>
        <v>0</v>
      </c>
      <c r="Q129" s="130">
        <v>0</v>
      </c>
      <c r="R129" s="130">
        <f>Q129*H129</f>
        <v>0</v>
      </c>
      <c r="S129" s="130">
        <v>0</v>
      </c>
      <c r="T129" s="131">
        <f>S129*H129</f>
        <v>0</v>
      </c>
      <c r="AR129" s="132" t="s">
        <v>266</v>
      </c>
      <c r="AT129" s="132" t="s">
        <v>261</v>
      </c>
      <c r="AU129" s="132" t="s">
        <v>77</v>
      </c>
      <c r="AY129" s="17" t="s">
        <v>260</v>
      </c>
      <c r="BE129" s="133">
        <f>IF(N129="základní",J129,0)</f>
        <v>0</v>
      </c>
      <c r="BF129" s="133">
        <f>IF(N129="snížená",J129,0)</f>
        <v>0</v>
      </c>
      <c r="BG129" s="133">
        <f>IF(N129="zákl. přenesená",J129,0)</f>
        <v>0</v>
      </c>
      <c r="BH129" s="133">
        <f>IF(N129="sníž. přenesená",J129,0)</f>
        <v>0</v>
      </c>
      <c r="BI129" s="133">
        <f>IF(N129="nulová",J129,0)</f>
        <v>0</v>
      </c>
      <c r="BJ129" s="17" t="s">
        <v>77</v>
      </c>
      <c r="BK129" s="133">
        <f>ROUND(I129*H129,2)</f>
        <v>0</v>
      </c>
      <c r="BL129" s="17" t="s">
        <v>266</v>
      </c>
      <c r="BM129" s="132" t="s">
        <v>339</v>
      </c>
    </row>
    <row r="130" spans="2:65" s="1" customFormat="1" ht="11.25">
      <c r="B130" s="32"/>
      <c r="D130" s="134" t="s">
        <v>267</v>
      </c>
      <c r="F130" s="135" t="s">
        <v>338</v>
      </c>
      <c r="I130" s="136"/>
      <c r="L130" s="32"/>
      <c r="M130" s="137"/>
      <c r="T130" s="53"/>
      <c r="AT130" s="17" t="s">
        <v>267</v>
      </c>
      <c r="AU130" s="17" t="s">
        <v>77</v>
      </c>
    </row>
    <row r="131" spans="2:65" s="1" customFormat="1" ht="29.25">
      <c r="B131" s="32"/>
      <c r="D131" s="134" t="s">
        <v>269</v>
      </c>
      <c r="F131" s="138" t="s">
        <v>340</v>
      </c>
      <c r="I131" s="136"/>
      <c r="L131" s="32"/>
      <c r="M131" s="137"/>
      <c r="T131" s="53"/>
      <c r="AT131" s="17" t="s">
        <v>269</v>
      </c>
      <c r="AU131" s="17" t="s">
        <v>77</v>
      </c>
    </row>
    <row r="132" spans="2:65" s="1" customFormat="1" ht="16.5" customHeight="1">
      <c r="B132" s="32"/>
      <c r="C132" s="121" t="s">
        <v>341</v>
      </c>
      <c r="D132" s="121" t="s">
        <v>261</v>
      </c>
      <c r="E132" s="122" t="s">
        <v>342</v>
      </c>
      <c r="F132" s="123" t="s">
        <v>343</v>
      </c>
      <c r="G132" s="124" t="s">
        <v>276</v>
      </c>
      <c r="H132" s="125">
        <v>55</v>
      </c>
      <c r="I132" s="126"/>
      <c r="J132" s="127">
        <f>ROUND(I132*H132,2)</f>
        <v>0</v>
      </c>
      <c r="K132" s="123" t="s">
        <v>19</v>
      </c>
      <c r="L132" s="32"/>
      <c r="M132" s="128" t="s">
        <v>19</v>
      </c>
      <c r="N132" s="129" t="s">
        <v>40</v>
      </c>
      <c r="P132" s="130">
        <f>O132*H132</f>
        <v>0</v>
      </c>
      <c r="Q132" s="130">
        <v>0</v>
      </c>
      <c r="R132" s="130">
        <f>Q132*H132</f>
        <v>0</v>
      </c>
      <c r="S132" s="130">
        <v>0</v>
      </c>
      <c r="T132" s="131">
        <f>S132*H132</f>
        <v>0</v>
      </c>
      <c r="AR132" s="132" t="s">
        <v>266</v>
      </c>
      <c r="AT132" s="132" t="s">
        <v>261</v>
      </c>
      <c r="AU132" s="132" t="s">
        <v>77</v>
      </c>
      <c r="AY132" s="17" t="s">
        <v>260</v>
      </c>
      <c r="BE132" s="133">
        <f>IF(N132="základní",J132,0)</f>
        <v>0</v>
      </c>
      <c r="BF132" s="133">
        <f>IF(N132="snížená",J132,0)</f>
        <v>0</v>
      </c>
      <c r="BG132" s="133">
        <f>IF(N132="zákl. přenesená",J132,0)</f>
        <v>0</v>
      </c>
      <c r="BH132" s="133">
        <f>IF(N132="sníž. přenesená",J132,0)</f>
        <v>0</v>
      </c>
      <c r="BI132" s="133">
        <f>IF(N132="nulová",J132,0)</f>
        <v>0</v>
      </c>
      <c r="BJ132" s="17" t="s">
        <v>77</v>
      </c>
      <c r="BK132" s="133">
        <f>ROUND(I132*H132,2)</f>
        <v>0</v>
      </c>
      <c r="BL132" s="17" t="s">
        <v>266</v>
      </c>
      <c r="BM132" s="132" t="s">
        <v>344</v>
      </c>
    </row>
    <row r="133" spans="2:65" s="1" customFormat="1" ht="11.25">
      <c r="B133" s="32"/>
      <c r="D133" s="134" t="s">
        <v>267</v>
      </c>
      <c r="F133" s="135" t="s">
        <v>343</v>
      </c>
      <c r="I133" s="136"/>
      <c r="L133" s="32"/>
      <c r="M133" s="137"/>
      <c r="T133" s="53"/>
      <c r="AT133" s="17" t="s">
        <v>267</v>
      </c>
      <c r="AU133" s="17" t="s">
        <v>77</v>
      </c>
    </row>
    <row r="134" spans="2:65" s="1" customFormat="1" ht="29.25">
      <c r="B134" s="32"/>
      <c r="D134" s="134" t="s">
        <v>269</v>
      </c>
      <c r="F134" s="138" t="s">
        <v>345</v>
      </c>
      <c r="I134" s="136"/>
      <c r="L134" s="32"/>
      <c r="M134" s="137"/>
      <c r="T134" s="53"/>
      <c r="AT134" s="17" t="s">
        <v>269</v>
      </c>
      <c r="AU134" s="17" t="s">
        <v>77</v>
      </c>
    </row>
    <row r="135" spans="2:65" s="1" customFormat="1" ht="16.5" customHeight="1">
      <c r="B135" s="32"/>
      <c r="C135" s="139" t="s">
        <v>305</v>
      </c>
      <c r="D135" s="139" t="s">
        <v>273</v>
      </c>
      <c r="E135" s="140" t="s">
        <v>346</v>
      </c>
      <c r="F135" s="141" t="s">
        <v>347</v>
      </c>
      <c r="G135" s="142" t="s">
        <v>273</v>
      </c>
      <c r="H135" s="143">
        <v>200</v>
      </c>
      <c r="I135" s="144"/>
      <c r="J135" s="145">
        <f>ROUND(I135*H135,2)</f>
        <v>0</v>
      </c>
      <c r="K135" s="141" t="s">
        <v>265</v>
      </c>
      <c r="L135" s="146"/>
      <c r="M135" s="147" t="s">
        <v>19</v>
      </c>
      <c r="N135" s="148" t="s">
        <v>40</v>
      </c>
      <c r="P135" s="130">
        <f>O135*H135</f>
        <v>0</v>
      </c>
      <c r="Q135" s="130">
        <v>0</v>
      </c>
      <c r="R135" s="130">
        <f>Q135*H135</f>
        <v>0</v>
      </c>
      <c r="S135" s="130">
        <v>0</v>
      </c>
      <c r="T135" s="131">
        <f>S135*H135</f>
        <v>0</v>
      </c>
      <c r="AR135" s="132" t="s">
        <v>277</v>
      </c>
      <c r="AT135" s="132" t="s">
        <v>273</v>
      </c>
      <c r="AU135" s="132" t="s">
        <v>77</v>
      </c>
      <c r="AY135" s="17" t="s">
        <v>260</v>
      </c>
      <c r="BE135" s="133">
        <f>IF(N135="základní",J135,0)</f>
        <v>0</v>
      </c>
      <c r="BF135" s="133">
        <f>IF(N135="snížená",J135,0)</f>
        <v>0</v>
      </c>
      <c r="BG135" s="133">
        <f>IF(N135="zákl. přenesená",J135,0)</f>
        <v>0</v>
      </c>
      <c r="BH135" s="133">
        <f>IF(N135="sníž. přenesená",J135,0)</f>
        <v>0</v>
      </c>
      <c r="BI135" s="133">
        <f>IF(N135="nulová",J135,0)</f>
        <v>0</v>
      </c>
      <c r="BJ135" s="17" t="s">
        <v>77</v>
      </c>
      <c r="BK135" s="133">
        <f>ROUND(I135*H135,2)</f>
        <v>0</v>
      </c>
      <c r="BL135" s="17" t="s">
        <v>266</v>
      </c>
      <c r="BM135" s="132" t="s">
        <v>348</v>
      </c>
    </row>
    <row r="136" spans="2:65" s="1" customFormat="1" ht="11.25">
      <c r="B136" s="32"/>
      <c r="D136" s="134" t="s">
        <v>267</v>
      </c>
      <c r="F136" s="135" t="s">
        <v>347</v>
      </c>
      <c r="I136" s="136"/>
      <c r="L136" s="32"/>
      <c r="M136" s="137"/>
      <c r="T136" s="53"/>
      <c r="AT136" s="17" t="s">
        <v>267</v>
      </c>
      <c r="AU136" s="17" t="s">
        <v>77</v>
      </c>
    </row>
    <row r="137" spans="2:65" s="1" customFormat="1" ht="29.25">
      <c r="B137" s="32"/>
      <c r="D137" s="134" t="s">
        <v>269</v>
      </c>
      <c r="F137" s="138" t="s">
        <v>349</v>
      </c>
      <c r="I137" s="136"/>
      <c r="L137" s="32"/>
      <c r="M137" s="137"/>
      <c r="T137" s="53"/>
      <c r="AT137" s="17" t="s">
        <v>269</v>
      </c>
      <c r="AU137" s="17" t="s">
        <v>77</v>
      </c>
    </row>
    <row r="138" spans="2:65" s="1" customFormat="1" ht="16.5" customHeight="1">
      <c r="B138" s="32"/>
      <c r="C138" s="121" t="s">
        <v>350</v>
      </c>
      <c r="D138" s="121" t="s">
        <v>261</v>
      </c>
      <c r="E138" s="122" t="s">
        <v>351</v>
      </c>
      <c r="F138" s="123" t="s">
        <v>352</v>
      </c>
      <c r="G138" s="124" t="s">
        <v>276</v>
      </c>
      <c r="H138" s="125">
        <v>1</v>
      </c>
      <c r="I138" s="126"/>
      <c r="J138" s="127">
        <f>ROUND(I138*H138,2)</f>
        <v>0</v>
      </c>
      <c r="K138" s="123" t="s">
        <v>265</v>
      </c>
      <c r="L138" s="32"/>
      <c r="M138" s="128" t="s">
        <v>19</v>
      </c>
      <c r="N138" s="129" t="s">
        <v>40</v>
      </c>
      <c r="P138" s="130">
        <f>O138*H138</f>
        <v>0</v>
      </c>
      <c r="Q138" s="130">
        <v>0</v>
      </c>
      <c r="R138" s="130">
        <f>Q138*H138</f>
        <v>0</v>
      </c>
      <c r="S138" s="130">
        <v>0</v>
      </c>
      <c r="T138" s="131">
        <f>S138*H138</f>
        <v>0</v>
      </c>
      <c r="AR138" s="132" t="s">
        <v>266</v>
      </c>
      <c r="AT138" s="132" t="s">
        <v>261</v>
      </c>
      <c r="AU138" s="132" t="s">
        <v>77</v>
      </c>
      <c r="AY138" s="17" t="s">
        <v>260</v>
      </c>
      <c r="BE138" s="133">
        <f>IF(N138="základní",J138,0)</f>
        <v>0</v>
      </c>
      <c r="BF138" s="133">
        <f>IF(N138="snížená",J138,0)</f>
        <v>0</v>
      </c>
      <c r="BG138" s="133">
        <f>IF(N138="zákl. přenesená",J138,0)</f>
        <v>0</v>
      </c>
      <c r="BH138" s="133">
        <f>IF(N138="sníž. přenesená",J138,0)</f>
        <v>0</v>
      </c>
      <c r="BI138" s="133">
        <f>IF(N138="nulová",J138,0)</f>
        <v>0</v>
      </c>
      <c r="BJ138" s="17" t="s">
        <v>77</v>
      </c>
      <c r="BK138" s="133">
        <f>ROUND(I138*H138,2)</f>
        <v>0</v>
      </c>
      <c r="BL138" s="17" t="s">
        <v>266</v>
      </c>
      <c r="BM138" s="132" t="s">
        <v>353</v>
      </c>
    </row>
    <row r="139" spans="2:65" s="1" customFormat="1" ht="11.25">
      <c r="B139" s="32"/>
      <c r="D139" s="134" t="s">
        <v>267</v>
      </c>
      <c r="F139" s="135" t="s">
        <v>354</v>
      </c>
      <c r="I139" s="136"/>
      <c r="L139" s="32"/>
      <c r="M139" s="137"/>
      <c r="T139" s="53"/>
      <c r="AT139" s="17" t="s">
        <v>267</v>
      </c>
      <c r="AU139" s="17" t="s">
        <v>77</v>
      </c>
    </row>
    <row r="140" spans="2:65" s="1" customFormat="1" ht="29.25">
      <c r="B140" s="32"/>
      <c r="D140" s="134" t="s">
        <v>269</v>
      </c>
      <c r="F140" s="138" t="s">
        <v>355</v>
      </c>
      <c r="I140" s="136"/>
      <c r="L140" s="32"/>
      <c r="M140" s="137"/>
      <c r="T140" s="53"/>
      <c r="AT140" s="17" t="s">
        <v>269</v>
      </c>
      <c r="AU140" s="17" t="s">
        <v>77</v>
      </c>
    </row>
    <row r="141" spans="2:65" s="1" customFormat="1" ht="16.5" customHeight="1">
      <c r="B141" s="32"/>
      <c r="C141" s="121" t="s">
        <v>310</v>
      </c>
      <c r="D141" s="121" t="s">
        <v>261</v>
      </c>
      <c r="E141" s="122" t="s">
        <v>356</v>
      </c>
      <c r="F141" s="123" t="s">
        <v>357</v>
      </c>
      <c r="G141" s="124" t="s">
        <v>276</v>
      </c>
      <c r="H141" s="125">
        <v>1</v>
      </c>
      <c r="I141" s="126"/>
      <c r="J141" s="127">
        <f>ROUND(I141*H141,2)</f>
        <v>0</v>
      </c>
      <c r="K141" s="123" t="s">
        <v>265</v>
      </c>
      <c r="L141" s="32"/>
      <c r="M141" s="128" t="s">
        <v>19</v>
      </c>
      <c r="N141" s="129" t="s">
        <v>40</v>
      </c>
      <c r="P141" s="130">
        <f>O141*H141</f>
        <v>0</v>
      </c>
      <c r="Q141" s="130">
        <v>0</v>
      </c>
      <c r="R141" s="130">
        <f>Q141*H141</f>
        <v>0</v>
      </c>
      <c r="S141" s="130">
        <v>0</v>
      </c>
      <c r="T141" s="131">
        <f>S141*H141</f>
        <v>0</v>
      </c>
      <c r="AR141" s="132" t="s">
        <v>266</v>
      </c>
      <c r="AT141" s="132" t="s">
        <v>261</v>
      </c>
      <c r="AU141" s="132" t="s">
        <v>77</v>
      </c>
      <c r="AY141" s="17" t="s">
        <v>260</v>
      </c>
      <c r="BE141" s="133">
        <f>IF(N141="základní",J141,0)</f>
        <v>0</v>
      </c>
      <c r="BF141" s="133">
        <f>IF(N141="snížená",J141,0)</f>
        <v>0</v>
      </c>
      <c r="BG141" s="133">
        <f>IF(N141="zákl. přenesená",J141,0)</f>
        <v>0</v>
      </c>
      <c r="BH141" s="133">
        <f>IF(N141="sníž. přenesená",J141,0)</f>
        <v>0</v>
      </c>
      <c r="BI141" s="133">
        <f>IF(N141="nulová",J141,0)</f>
        <v>0</v>
      </c>
      <c r="BJ141" s="17" t="s">
        <v>77</v>
      </c>
      <c r="BK141" s="133">
        <f>ROUND(I141*H141,2)</f>
        <v>0</v>
      </c>
      <c r="BL141" s="17" t="s">
        <v>266</v>
      </c>
      <c r="BM141" s="132" t="s">
        <v>358</v>
      </c>
    </row>
    <row r="142" spans="2:65" s="1" customFormat="1" ht="11.25">
      <c r="B142" s="32"/>
      <c r="D142" s="134" t="s">
        <v>267</v>
      </c>
      <c r="F142" s="135" t="s">
        <v>359</v>
      </c>
      <c r="I142" s="136"/>
      <c r="L142" s="32"/>
      <c r="M142" s="137"/>
      <c r="T142" s="53"/>
      <c r="AT142" s="17" t="s">
        <v>267</v>
      </c>
      <c r="AU142" s="17" t="s">
        <v>77</v>
      </c>
    </row>
    <row r="143" spans="2:65" s="1" customFormat="1" ht="29.25">
      <c r="B143" s="32"/>
      <c r="D143" s="134" t="s">
        <v>269</v>
      </c>
      <c r="F143" s="138" t="s">
        <v>360</v>
      </c>
      <c r="I143" s="136"/>
      <c r="L143" s="32"/>
      <c r="M143" s="137"/>
      <c r="T143" s="53"/>
      <c r="AT143" s="17" t="s">
        <v>269</v>
      </c>
      <c r="AU143" s="17" t="s">
        <v>77</v>
      </c>
    </row>
    <row r="144" spans="2:65" s="1" customFormat="1" ht="16.5" customHeight="1">
      <c r="B144" s="32"/>
      <c r="C144" s="121" t="s">
        <v>7</v>
      </c>
      <c r="D144" s="121" t="s">
        <v>261</v>
      </c>
      <c r="E144" s="122" t="s">
        <v>361</v>
      </c>
      <c r="F144" s="123" t="s">
        <v>362</v>
      </c>
      <c r="G144" s="124" t="s">
        <v>363</v>
      </c>
      <c r="H144" s="125">
        <v>5</v>
      </c>
      <c r="I144" s="126"/>
      <c r="J144" s="127">
        <f>ROUND(I144*H144,2)</f>
        <v>0</v>
      </c>
      <c r="K144" s="123" t="s">
        <v>265</v>
      </c>
      <c r="L144" s="32"/>
      <c r="M144" s="128" t="s">
        <v>19</v>
      </c>
      <c r="N144" s="129" t="s">
        <v>40</v>
      </c>
      <c r="P144" s="130">
        <f>O144*H144</f>
        <v>0</v>
      </c>
      <c r="Q144" s="130">
        <v>0</v>
      </c>
      <c r="R144" s="130">
        <f>Q144*H144</f>
        <v>0</v>
      </c>
      <c r="S144" s="130">
        <v>0</v>
      </c>
      <c r="T144" s="131">
        <f>S144*H144</f>
        <v>0</v>
      </c>
      <c r="AR144" s="132" t="s">
        <v>266</v>
      </c>
      <c r="AT144" s="132" t="s">
        <v>261</v>
      </c>
      <c r="AU144" s="132" t="s">
        <v>77</v>
      </c>
      <c r="AY144" s="17" t="s">
        <v>260</v>
      </c>
      <c r="BE144" s="133">
        <f>IF(N144="základní",J144,0)</f>
        <v>0</v>
      </c>
      <c r="BF144" s="133">
        <f>IF(N144="snížená",J144,0)</f>
        <v>0</v>
      </c>
      <c r="BG144" s="133">
        <f>IF(N144="zákl. přenesená",J144,0)</f>
        <v>0</v>
      </c>
      <c r="BH144" s="133">
        <f>IF(N144="sníž. přenesená",J144,0)</f>
        <v>0</v>
      </c>
      <c r="BI144" s="133">
        <f>IF(N144="nulová",J144,0)</f>
        <v>0</v>
      </c>
      <c r="BJ144" s="17" t="s">
        <v>77</v>
      </c>
      <c r="BK144" s="133">
        <f>ROUND(I144*H144,2)</f>
        <v>0</v>
      </c>
      <c r="BL144" s="17" t="s">
        <v>266</v>
      </c>
      <c r="BM144" s="132" t="s">
        <v>364</v>
      </c>
    </row>
    <row r="145" spans="2:65" s="1" customFormat="1" ht="11.25">
      <c r="B145" s="32"/>
      <c r="D145" s="134" t="s">
        <v>267</v>
      </c>
      <c r="F145" s="135" t="s">
        <v>362</v>
      </c>
      <c r="I145" s="136"/>
      <c r="L145" s="32"/>
      <c r="M145" s="137"/>
      <c r="T145" s="53"/>
      <c r="AT145" s="17" t="s">
        <v>267</v>
      </c>
      <c r="AU145" s="17" t="s">
        <v>77</v>
      </c>
    </row>
    <row r="146" spans="2:65" s="1" customFormat="1" ht="29.25">
      <c r="B146" s="32"/>
      <c r="D146" s="134" t="s">
        <v>269</v>
      </c>
      <c r="F146" s="138" t="s">
        <v>365</v>
      </c>
      <c r="I146" s="136"/>
      <c r="L146" s="32"/>
      <c r="M146" s="137"/>
      <c r="T146" s="53"/>
      <c r="AT146" s="17" t="s">
        <v>269</v>
      </c>
      <c r="AU146" s="17" t="s">
        <v>77</v>
      </c>
    </row>
    <row r="147" spans="2:65" s="1" customFormat="1" ht="16.5" customHeight="1">
      <c r="B147" s="32"/>
      <c r="C147" s="121" t="s">
        <v>315</v>
      </c>
      <c r="D147" s="121" t="s">
        <v>261</v>
      </c>
      <c r="E147" s="122" t="s">
        <v>366</v>
      </c>
      <c r="F147" s="123" t="s">
        <v>367</v>
      </c>
      <c r="G147" s="124" t="s">
        <v>276</v>
      </c>
      <c r="H147" s="125">
        <v>5</v>
      </c>
      <c r="I147" s="126"/>
      <c r="J147" s="127">
        <f>ROUND(I147*H147,2)</f>
        <v>0</v>
      </c>
      <c r="K147" s="123" t="s">
        <v>19</v>
      </c>
      <c r="L147" s="32"/>
      <c r="M147" s="128" t="s">
        <v>19</v>
      </c>
      <c r="N147" s="129" t="s">
        <v>40</v>
      </c>
      <c r="P147" s="130">
        <f>O147*H147</f>
        <v>0</v>
      </c>
      <c r="Q147" s="130">
        <v>0</v>
      </c>
      <c r="R147" s="130">
        <f>Q147*H147</f>
        <v>0</v>
      </c>
      <c r="S147" s="130">
        <v>0</v>
      </c>
      <c r="T147" s="131">
        <f>S147*H147</f>
        <v>0</v>
      </c>
      <c r="AR147" s="132" t="s">
        <v>266</v>
      </c>
      <c r="AT147" s="132" t="s">
        <v>261</v>
      </c>
      <c r="AU147" s="132" t="s">
        <v>77</v>
      </c>
      <c r="AY147" s="17" t="s">
        <v>260</v>
      </c>
      <c r="BE147" s="133">
        <f>IF(N147="základní",J147,0)</f>
        <v>0</v>
      </c>
      <c r="BF147" s="133">
        <f>IF(N147="snížená",J147,0)</f>
        <v>0</v>
      </c>
      <c r="BG147" s="133">
        <f>IF(N147="zákl. přenesená",J147,0)</f>
        <v>0</v>
      </c>
      <c r="BH147" s="133">
        <f>IF(N147="sníž. přenesená",J147,0)</f>
        <v>0</v>
      </c>
      <c r="BI147" s="133">
        <f>IF(N147="nulová",J147,0)</f>
        <v>0</v>
      </c>
      <c r="BJ147" s="17" t="s">
        <v>77</v>
      </c>
      <c r="BK147" s="133">
        <f>ROUND(I147*H147,2)</f>
        <v>0</v>
      </c>
      <c r="BL147" s="17" t="s">
        <v>266</v>
      </c>
      <c r="BM147" s="132" t="s">
        <v>368</v>
      </c>
    </row>
    <row r="148" spans="2:65" s="1" customFormat="1" ht="11.25">
      <c r="B148" s="32"/>
      <c r="D148" s="134" t="s">
        <v>267</v>
      </c>
      <c r="F148" s="135" t="s">
        <v>367</v>
      </c>
      <c r="I148" s="136"/>
      <c r="L148" s="32"/>
      <c r="M148" s="137"/>
      <c r="T148" s="53"/>
      <c r="AT148" s="17" t="s">
        <v>267</v>
      </c>
      <c r="AU148" s="17" t="s">
        <v>77</v>
      </c>
    </row>
    <row r="149" spans="2:65" s="1" customFormat="1" ht="29.25">
      <c r="B149" s="32"/>
      <c r="D149" s="134" t="s">
        <v>269</v>
      </c>
      <c r="F149" s="138" t="s">
        <v>369</v>
      </c>
      <c r="I149" s="136"/>
      <c r="L149" s="32"/>
      <c r="M149" s="137"/>
      <c r="T149" s="53"/>
      <c r="AT149" s="17" t="s">
        <v>269</v>
      </c>
      <c r="AU149" s="17" t="s">
        <v>77</v>
      </c>
    </row>
    <row r="150" spans="2:65" s="1" customFormat="1" ht="16.5" customHeight="1">
      <c r="B150" s="32"/>
      <c r="C150" s="121" t="s">
        <v>370</v>
      </c>
      <c r="D150" s="121" t="s">
        <v>261</v>
      </c>
      <c r="E150" s="122" t="s">
        <v>371</v>
      </c>
      <c r="F150" s="123" t="s">
        <v>372</v>
      </c>
      <c r="G150" s="124" t="s">
        <v>276</v>
      </c>
      <c r="H150" s="125">
        <v>1</v>
      </c>
      <c r="I150" s="126"/>
      <c r="J150" s="127">
        <f>ROUND(I150*H150,2)</f>
        <v>0</v>
      </c>
      <c r="K150" s="123" t="s">
        <v>265</v>
      </c>
      <c r="L150" s="32"/>
      <c r="M150" s="128" t="s">
        <v>19</v>
      </c>
      <c r="N150" s="129" t="s">
        <v>40</v>
      </c>
      <c r="P150" s="130">
        <f>O150*H150</f>
        <v>0</v>
      </c>
      <c r="Q150" s="130">
        <v>0</v>
      </c>
      <c r="R150" s="130">
        <f>Q150*H150</f>
        <v>0</v>
      </c>
      <c r="S150" s="130">
        <v>0</v>
      </c>
      <c r="T150" s="131">
        <f>S150*H150</f>
        <v>0</v>
      </c>
      <c r="AR150" s="132" t="s">
        <v>266</v>
      </c>
      <c r="AT150" s="132" t="s">
        <v>261</v>
      </c>
      <c r="AU150" s="132" t="s">
        <v>77</v>
      </c>
      <c r="AY150" s="17" t="s">
        <v>260</v>
      </c>
      <c r="BE150" s="133">
        <f>IF(N150="základní",J150,0)</f>
        <v>0</v>
      </c>
      <c r="BF150" s="133">
        <f>IF(N150="snížená",J150,0)</f>
        <v>0</v>
      </c>
      <c r="BG150" s="133">
        <f>IF(N150="zákl. přenesená",J150,0)</f>
        <v>0</v>
      </c>
      <c r="BH150" s="133">
        <f>IF(N150="sníž. přenesená",J150,0)</f>
        <v>0</v>
      </c>
      <c r="BI150" s="133">
        <f>IF(N150="nulová",J150,0)</f>
        <v>0</v>
      </c>
      <c r="BJ150" s="17" t="s">
        <v>77</v>
      </c>
      <c r="BK150" s="133">
        <f>ROUND(I150*H150,2)</f>
        <v>0</v>
      </c>
      <c r="BL150" s="17" t="s">
        <v>266</v>
      </c>
      <c r="BM150" s="132" t="s">
        <v>373</v>
      </c>
    </row>
    <row r="151" spans="2:65" s="1" customFormat="1" ht="29.25">
      <c r="B151" s="32"/>
      <c r="D151" s="134" t="s">
        <v>267</v>
      </c>
      <c r="F151" s="135" t="s">
        <v>374</v>
      </c>
      <c r="I151" s="136"/>
      <c r="L151" s="32"/>
      <c r="M151" s="137"/>
      <c r="T151" s="53"/>
      <c r="AT151" s="17" t="s">
        <v>267</v>
      </c>
      <c r="AU151" s="17" t="s">
        <v>77</v>
      </c>
    </row>
    <row r="152" spans="2:65" s="1" customFormat="1" ht="58.5">
      <c r="B152" s="32"/>
      <c r="D152" s="134" t="s">
        <v>269</v>
      </c>
      <c r="F152" s="138" t="s">
        <v>375</v>
      </c>
      <c r="I152" s="136"/>
      <c r="L152" s="32"/>
      <c r="M152" s="137"/>
      <c r="T152" s="53"/>
      <c r="AT152" s="17" t="s">
        <v>269</v>
      </c>
      <c r="AU152" s="17" t="s">
        <v>77</v>
      </c>
    </row>
    <row r="153" spans="2:65" s="1" customFormat="1" ht="16.5" customHeight="1">
      <c r="B153" s="32"/>
      <c r="C153" s="121" t="s">
        <v>320</v>
      </c>
      <c r="D153" s="121" t="s">
        <v>261</v>
      </c>
      <c r="E153" s="122" t="s">
        <v>376</v>
      </c>
      <c r="F153" s="123" t="s">
        <v>377</v>
      </c>
      <c r="G153" s="124" t="s">
        <v>276</v>
      </c>
      <c r="H153" s="125">
        <v>1</v>
      </c>
      <c r="I153" s="126"/>
      <c r="J153" s="127">
        <f>ROUND(I153*H153,2)</f>
        <v>0</v>
      </c>
      <c r="K153" s="123" t="s">
        <v>265</v>
      </c>
      <c r="L153" s="32"/>
      <c r="M153" s="128" t="s">
        <v>19</v>
      </c>
      <c r="N153" s="129" t="s">
        <v>40</v>
      </c>
      <c r="P153" s="130">
        <f>O153*H153</f>
        <v>0</v>
      </c>
      <c r="Q153" s="130">
        <v>0</v>
      </c>
      <c r="R153" s="130">
        <f>Q153*H153</f>
        <v>0</v>
      </c>
      <c r="S153" s="130">
        <v>0</v>
      </c>
      <c r="T153" s="131">
        <f>S153*H153</f>
        <v>0</v>
      </c>
      <c r="AR153" s="132" t="s">
        <v>266</v>
      </c>
      <c r="AT153" s="132" t="s">
        <v>261</v>
      </c>
      <c r="AU153" s="132" t="s">
        <v>77</v>
      </c>
      <c r="AY153" s="17" t="s">
        <v>260</v>
      </c>
      <c r="BE153" s="133">
        <f>IF(N153="základní",J153,0)</f>
        <v>0</v>
      </c>
      <c r="BF153" s="133">
        <f>IF(N153="snížená",J153,0)</f>
        <v>0</v>
      </c>
      <c r="BG153" s="133">
        <f>IF(N153="zákl. přenesená",J153,0)</f>
        <v>0</v>
      </c>
      <c r="BH153" s="133">
        <f>IF(N153="sníž. přenesená",J153,0)</f>
        <v>0</v>
      </c>
      <c r="BI153" s="133">
        <f>IF(N153="nulová",J153,0)</f>
        <v>0</v>
      </c>
      <c r="BJ153" s="17" t="s">
        <v>77</v>
      </c>
      <c r="BK153" s="133">
        <f>ROUND(I153*H153,2)</f>
        <v>0</v>
      </c>
      <c r="BL153" s="17" t="s">
        <v>266</v>
      </c>
      <c r="BM153" s="132" t="s">
        <v>378</v>
      </c>
    </row>
    <row r="154" spans="2:65" s="1" customFormat="1" ht="29.25">
      <c r="B154" s="32"/>
      <c r="D154" s="134" t="s">
        <v>267</v>
      </c>
      <c r="F154" s="135" t="s">
        <v>379</v>
      </c>
      <c r="I154" s="136"/>
      <c r="L154" s="32"/>
      <c r="M154" s="137"/>
      <c r="T154" s="53"/>
      <c r="AT154" s="17" t="s">
        <v>267</v>
      </c>
      <c r="AU154" s="17" t="s">
        <v>77</v>
      </c>
    </row>
    <row r="155" spans="2:65" s="1" customFormat="1" ht="58.5">
      <c r="B155" s="32"/>
      <c r="D155" s="134" t="s">
        <v>269</v>
      </c>
      <c r="F155" s="138" t="s">
        <v>380</v>
      </c>
      <c r="I155" s="136"/>
      <c r="L155" s="32"/>
      <c r="M155" s="137"/>
      <c r="T155" s="53"/>
      <c r="AT155" s="17" t="s">
        <v>269</v>
      </c>
      <c r="AU155" s="17" t="s">
        <v>77</v>
      </c>
    </row>
    <row r="156" spans="2:65" s="1" customFormat="1" ht="21.75" customHeight="1">
      <c r="B156" s="32"/>
      <c r="C156" s="121" t="s">
        <v>381</v>
      </c>
      <c r="D156" s="121" t="s">
        <v>261</v>
      </c>
      <c r="E156" s="122" t="s">
        <v>382</v>
      </c>
      <c r="F156" s="123" t="s">
        <v>383</v>
      </c>
      <c r="G156" s="124" t="s">
        <v>273</v>
      </c>
      <c r="H156" s="125">
        <v>1084</v>
      </c>
      <c r="I156" s="126"/>
      <c r="J156" s="127">
        <f>ROUND(I156*H156,2)</f>
        <v>0</v>
      </c>
      <c r="K156" s="123" t="s">
        <v>265</v>
      </c>
      <c r="L156" s="32"/>
      <c r="M156" s="128" t="s">
        <v>19</v>
      </c>
      <c r="N156" s="129" t="s">
        <v>40</v>
      </c>
      <c r="P156" s="130">
        <f>O156*H156</f>
        <v>0</v>
      </c>
      <c r="Q156" s="130">
        <v>0</v>
      </c>
      <c r="R156" s="130">
        <f>Q156*H156</f>
        <v>0</v>
      </c>
      <c r="S156" s="130">
        <v>0</v>
      </c>
      <c r="T156" s="131">
        <f>S156*H156</f>
        <v>0</v>
      </c>
      <c r="AR156" s="132" t="s">
        <v>266</v>
      </c>
      <c r="AT156" s="132" t="s">
        <v>261</v>
      </c>
      <c r="AU156" s="132" t="s">
        <v>77</v>
      </c>
      <c r="AY156" s="17" t="s">
        <v>260</v>
      </c>
      <c r="BE156" s="133">
        <f>IF(N156="základní",J156,0)</f>
        <v>0</v>
      </c>
      <c r="BF156" s="133">
        <f>IF(N156="snížená",J156,0)</f>
        <v>0</v>
      </c>
      <c r="BG156" s="133">
        <f>IF(N156="zákl. přenesená",J156,0)</f>
        <v>0</v>
      </c>
      <c r="BH156" s="133">
        <f>IF(N156="sníž. přenesená",J156,0)</f>
        <v>0</v>
      </c>
      <c r="BI156" s="133">
        <f>IF(N156="nulová",J156,0)</f>
        <v>0</v>
      </c>
      <c r="BJ156" s="17" t="s">
        <v>77</v>
      </c>
      <c r="BK156" s="133">
        <f>ROUND(I156*H156,2)</f>
        <v>0</v>
      </c>
      <c r="BL156" s="17" t="s">
        <v>266</v>
      </c>
      <c r="BM156" s="132" t="s">
        <v>384</v>
      </c>
    </row>
    <row r="157" spans="2:65" s="1" customFormat="1" ht="29.25">
      <c r="B157" s="32"/>
      <c r="D157" s="134" t="s">
        <v>267</v>
      </c>
      <c r="F157" s="135" t="s">
        <v>385</v>
      </c>
      <c r="I157" s="136"/>
      <c r="L157" s="32"/>
      <c r="M157" s="137"/>
      <c r="T157" s="53"/>
      <c r="AT157" s="17" t="s">
        <v>267</v>
      </c>
      <c r="AU157" s="17" t="s">
        <v>77</v>
      </c>
    </row>
    <row r="158" spans="2:65" s="1" customFormat="1" ht="48.75">
      <c r="B158" s="32"/>
      <c r="D158" s="134" t="s">
        <v>269</v>
      </c>
      <c r="F158" s="138" t="s">
        <v>386</v>
      </c>
      <c r="I158" s="136"/>
      <c r="L158" s="32"/>
      <c r="M158" s="137"/>
      <c r="T158" s="53"/>
      <c r="AT158" s="17" t="s">
        <v>269</v>
      </c>
      <c r="AU158" s="17" t="s">
        <v>77</v>
      </c>
    </row>
    <row r="159" spans="2:65" s="1" customFormat="1" ht="21.75" customHeight="1">
      <c r="B159" s="32"/>
      <c r="C159" s="121" t="s">
        <v>326</v>
      </c>
      <c r="D159" s="121" t="s">
        <v>261</v>
      </c>
      <c r="E159" s="122" t="s">
        <v>387</v>
      </c>
      <c r="F159" s="123" t="s">
        <v>388</v>
      </c>
      <c r="G159" s="124" t="s">
        <v>273</v>
      </c>
      <c r="H159" s="125">
        <v>60</v>
      </c>
      <c r="I159" s="126"/>
      <c r="J159" s="127">
        <f>ROUND(I159*H159,2)</f>
        <v>0</v>
      </c>
      <c r="K159" s="123" t="s">
        <v>265</v>
      </c>
      <c r="L159" s="32"/>
      <c r="M159" s="128" t="s">
        <v>19</v>
      </c>
      <c r="N159" s="129" t="s">
        <v>40</v>
      </c>
      <c r="P159" s="130">
        <f>O159*H159</f>
        <v>0</v>
      </c>
      <c r="Q159" s="130">
        <v>0</v>
      </c>
      <c r="R159" s="130">
        <f>Q159*H159</f>
        <v>0</v>
      </c>
      <c r="S159" s="130">
        <v>0</v>
      </c>
      <c r="T159" s="131">
        <f>S159*H159</f>
        <v>0</v>
      </c>
      <c r="AR159" s="132" t="s">
        <v>266</v>
      </c>
      <c r="AT159" s="132" t="s">
        <v>261</v>
      </c>
      <c r="AU159" s="132" t="s">
        <v>77</v>
      </c>
      <c r="AY159" s="17" t="s">
        <v>260</v>
      </c>
      <c r="BE159" s="133">
        <f>IF(N159="základní",J159,0)</f>
        <v>0</v>
      </c>
      <c r="BF159" s="133">
        <f>IF(N159="snížená",J159,0)</f>
        <v>0</v>
      </c>
      <c r="BG159" s="133">
        <f>IF(N159="zákl. přenesená",J159,0)</f>
        <v>0</v>
      </c>
      <c r="BH159" s="133">
        <f>IF(N159="sníž. přenesená",J159,0)</f>
        <v>0</v>
      </c>
      <c r="BI159" s="133">
        <f>IF(N159="nulová",J159,0)</f>
        <v>0</v>
      </c>
      <c r="BJ159" s="17" t="s">
        <v>77</v>
      </c>
      <c r="BK159" s="133">
        <f>ROUND(I159*H159,2)</f>
        <v>0</v>
      </c>
      <c r="BL159" s="17" t="s">
        <v>266</v>
      </c>
      <c r="BM159" s="132" t="s">
        <v>389</v>
      </c>
    </row>
    <row r="160" spans="2:65" s="1" customFormat="1" ht="29.25">
      <c r="B160" s="32"/>
      <c r="D160" s="134" t="s">
        <v>267</v>
      </c>
      <c r="F160" s="135" t="s">
        <v>390</v>
      </c>
      <c r="I160" s="136"/>
      <c r="L160" s="32"/>
      <c r="M160" s="137"/>
      <c r="T160" s="53"/>
      <c r="AT160" s="17" t="s">
        <v>267</v>
      </c>
      <c r="AU160" s="17" t="s">
        <v>77</v>
      </c>
    </row>
    <row r="161" spans="2:65" s="1" customFormat="1" ht="48.75">
      <c r="B161" s="32"/>
      <c r="D161" s="134" t="s">
        <v>269</v>
      </c>
      <c r="F161" s="138" t="s">
        <v>391</v>
      </c>
      <c r="I161" s="136"/>
      <c r="L161" s="32"/>
      <c r="M161" s="137"/>
      <c r="T161" s="53"/>
      <c r="AT161" s="17" t="s">
        <v>269</v>
      </c>
      <c r="AU161" s="17" t="s">
        <v>77</v>
      </c>
    </row>
    <row r="162" spans="2:65" s="1" customFormat="1" ht="21.75" customHeight="1">
      <c r="B162" s="32"/>
      <c r="C162" s="139" t="s">
        <v>392</v>
      </c>
      <c r="D162" s="139" t="s">
        <v>273</v>
      </c>
      <c r="E162" s="140" t="s">
        <v>393</v>
      </c>
      <c r="F162" s="141" t="s">
        <v>394</v>
      </c>
      <c r="G162" s="142" t="s">
        <v>273</v>
      </c>
      <c r="H162" s="143">
        <v>1050</v>
      </c>
      <c r="I162" s="144"/>
      <c r="J162" s="145">
        <f>ROUND(I162*H162,2)</f>
        <v>0</v>
      </c>
      <c r="K162" s="141" t="s">
        <v>265</v>
      </c>
      <c r="L162" s="146"/>
      <c r="M162" s="147" t="s">
        <v>19</v>
      </c>
      <c r="N162" s="148" t="s">
        <v>40</v>
      </c>
      <c r="P162" s="130">
        <f>O162*H162</f>
        <v>0</v>
      </c>
      <c r="Q162" s="130">
        <v>0</v>
      </c>
      <c r="R162" s="130">
        <f>Q162*H162</f>
        <v>0</v>
      </c>
      <c r="S162" s="130">
        <v>0</v>
      </c>
      <c r="T162" s="131">
        <f>S162*H162</f>
        <v>0</v>
      </c>
      <c r="AR162" s="132" t="s">
        <v>277</v>
      </c>
      <c r="AT162" s="132" t="s">
        <v>273</v>
      </c>
      <c r="AU162" s="132" t="s">
        <v>77</v>
      </c>
      <c r="AY162" s="17" t="s">
        <v>260</v>
      </c>
      <c r="BE162" s="133">
        <f>IF(N162="základní",J162,0)</f>
        <v>0</v>
      </c>
      <c r="BF162" s="133">
        <f>IF(N162="snížená",J162,0)</f>
        <v>0</v>
      </c>
      <c r="BG162" s="133">
        <f>IF(N162="zákl. přenesená",J162,0)</f>
        <v>0</v>
      </c>
      <c r="BH162" s="133">
        <f>IF(N162="sníž. přenesená",J162,0)</f>
        <v>0</v>
      </c>
      <c r="BI162" s="133">
        <f>IF(N162="nulová",J162,0)</f>
        <v>0</v>
      </c>
      <c r="BJ162" s="17" t="s">
        <v>77</v>
      </c>
      <c r="BK162" s="133">
        <f>ROUND(I162*H162,2)</f>
        <v>0</v>
      </c>
      <c r="BL162" s="17" t="s">
        <v>266</v>
      </c>
      <c r="BM162" s="132" t="s">
        <v>395</v>
      </c>
    </row>
    <row r="163" spans="2:65" s="1" customFormat="1" ht="11.25">
      <c r="B163" s="32"/>
      <c r="D163" s="134" t="s">
        <v>267</v>
      </c>
      <c r="F163" s="135" t="s">
        <v>394</v>
      </c>
      <c r="I163" s="136"/>
      <c r="L163" s="32"/>
      <c r="M163" s="137"/>
      <c r="T163" s="53"/>
      <c r="AT163" s="17" t="s">
        <v>267</v>
      </c>
      <c r="AU163" s="17" t="s">
        <v>77</v>
      </c>
    </row>
    <row r="164" spans="2:65" s="1" customFormat="1" ht="29.25">
      <c r="B164" s="32"/>
      <c r="D164" s="134" t="s">
        <v>269</v>
      </c>
      <c r="F164" s="138" t="s">
        <v>396</v>
      </c>
      <c r="I164" s="136"/>
      <c r="L164" s="32"/>
      <c r="M164" s="137"/>
      <c r="T164" s="53"/>
      <c r="AT164" s="17" t="s">
        <v>269</v>
      </c>
      <c r="AU164" s="17" t="s">
        <v>77</v>
      </c>
    </row>
    <row r="165" spans="2:65" s="1" customFormat="1" ht="21.75" customHeight="1">
      <c r="B165" s="32"/>
      <c r="C165" s="139" t="s">
        <v>330</v>
      </c>
      <c r="D165" s="139" t="s">
        <v>273</v>
      </c>
      <c r="E165" s="140" t="s">
        <v>397</v>
      </c>
      <c r="F165" s="141" t="s">
        <v>398</v>
      </c>
      <c r="G165" s="142" t="s">
        <v>273</v>
      </c>
      <c r="H165" s="143">
        <v>70</v>
      </c>
      <c r="I165" s="144"/>
      <c r="J165" s="145">
        <f>ROUND(I165*H165,2)</f>
        <v>0</v>
      </c>
      <c r="K165" s="141" t="s">
        <v>265</v>
      </c>
      <c r="L165" s="146"/>
      <c r="M165" s="147" t="s">
        <v>19</v>
      </c>
      <c r="N165" s="148" t="s">
        <v>40</v>
      </c>
      <c r="P165" s="130">
        <f>O165*H165</f>
        <v>0</v>
      </c>
      <c r="Q165" s="130">
        <v>0</v>
      </c>
      <c r="R165" s="130">
        <f>Q165*H165</f>
        <v>0</v>
      </c>
      <c r="S165" s="130">
        <v>0</v>
      </c>
      <c r="T165" s="131">
        <f>S165*H165</f>
        <v>0</v>
      </c>
      <c r="AR165" s="132" t="s">
        <v>277</v>
      </c>
      <c r="AT165" s="132" t="s">
        <v>273</v>
      </c>
      <c r="AU165" s="132" t="s">
        <v>77</v>
      </c>
      <c r="AY165" s="17" t="s">
        <v>260</v>
      </c>
      <c r="BE165" s="133">
        <f>IF(N165="základní",J165,0)</f>
        <v>0</v>
      </c>
      <c r="BF165" s="133">
        <f>IF(N165="snížená",J165,0)</f>
        <v>0</v>
      </c>
      <c r="BG165" s="133">
        <f>IF(N165="zákl. přenesená",J165,0)</f>
        <v>0</v>
      </c>
      <c r="BH165" s="133">
        <f>IF(N165="sníž. přenesená",J165,0)</f>
        <v>0</v>
      </c>
      <c r="BI165" s="133">
        <f>IF(N165="nulová",J165,0)</f>
        <v>0</v>
      </c>
      <c r="BJ165" s="17" t="s">
        <v>77</v>
      </c>
      <c r="BK165" s="133">
        <f>ROUND(I165*H165,2)</f>
        <v>0</v>
      </c>
      <c r="BL165" s="17" t="s">
        <v>266</v>
      </c>
      <c r="BM165" s="132" t="s">
        <v>399</v>
      </c>
    </row>
    <row r="166" spans="2:65" s="1" customFormat="1" ht="11.25">
      <c r="B166" s="32"/>
      <c r="D166" s="134" t="s">
        <v>267</v>
      </c>
      <c r="F166" s="135" t="s">
        <v>398</v>
      </c>
      <c r="I166" s="136"/>
      <c r="L166" s="32"/>
      <c r="M166" s="137"/>
      <c r="T166" s="53"/>
      <c r="AT166" s="17" t="s">
        <v>267</v>
      </c>
      <c r="AU166" s="17" t="s">
        <v>77</v>
      </c>
    </row>
    <row r="167" spans="2:65" s="1" customFormat="1" ht="29.25">
      <c r="B167" s="32"/>
      <c r="D167" s="134" t="s">
        <v>269</v>
      </c>
      <c r="F167" s="138" t="s">
        <v>400</v>
      </c>
      <c r="I167" s="136"/>
      <c r="L167" s="32"/>
      <c r="M167" s="137"/>
      <c r="T167" s="53"/>
      <c r="AT167" s="17" t="s">
        <v>269</v>
      </c>
      <c r="AU167" s="17" t="s">
        <v>77</v>
      </c>
    </row>
    <row r="168" spans="2:65" s="1" customFormat="1" ht="24.2" customHeight="1">
      <c r="B168" s="32"/>
      <c r="C168" s="121" t="s">
        <v>401</v>
      </c>
      <c r="D168" s="121" t="s">
        <v>261</v>
      </c>
      <c r="E168" s="122" t="s">
        <v>402</v>
      </c>
      <c r="F168" s="123" t="s">
        <v>403</v>
      </c>
      <c r="G168" s="124" t="s">
        <v>276</v>
      </c>
      <c r="H168" s="125">
        <v>1</v>
      </c>
      <c r="I168" s="126"/>
      <c r="J168" s="127">
        <f>ROUND(I168*H168,2)</f>
        <v>0</v>
      </c>
      <c r="K168" s="123" t="s">
        <v>265</v>
      </c>
      <c r="L168" s="32"/>
      <c r="M168" s="128" t="s">
        <v>19</v>
      </c>
      <c r="N168" s="129" t="s">
        <v>40</v>
      </c>
      <c r="P168" s="130">
        <f>O168*H168</f>
        <v>0</v>
      </c>
      <c r="Q168" s="130">
        <v>0</v>
      </c>
      <c r="R168" s="130">
        <f>Q168*H168</f>
        <v>0</v>
      </c>
      <c r="S168" s="130">
        <v>0</v>
      </c>
      <c r="T168" s="131">
        <f>S168*H168</f>
        <v>0</v>
      </c>
      <c r="AR168" s="132" t="s">
        <v>266</v>
      </c>
      <c r="AT168" s="132" t="s">
        <v>261</v>
      </c>
      <c r="AU168" s="132" t="s">
        <v>77</v>
      </c>
      <c r="AY168" s="17" t="s">
        <v>260</v>
      </c>
      <c r="BE168" s="133">
        <f>IF(N168="základní",J168,0)</f>
        <v>0</v>
      </c>
      <c r="BF168" s="133">
        <f>IF(N168="snížená",J168,0)</f>
        <v>0</v>
      </c>
      <c r="BG168" s="133">
        <f>IF(N168="zákl. přenesená",J168,0)</f>
        <v>0</v>
      </c>
      <c r="BH168" s="133">
        <f>IF(N168="sníž. přenesená",J168,0)</f>
        <v>0</v>
      </c>
      <c r="BI168" s="133">
        <f>IF(N168="nulová",J168,0)</f>
        <v>0</v>
      </c>
      <c r="BJ168" s="17" t="s">
        <v>77</v>
      </c>
      <c r="BK168" s="133">
        <f>ROUND(I168*H168,2)</f>
        <v>0</v>
      </c>
      <c r="BL168" s="17" t="s">
        <v>266</v>
      </c>
      <c r="BM168" s="132" t="s">
        <v>404</v>
      </c>
    </row>
    <row r="169" spans="2:65" s="1" customFormat="1" ht="19.5">
      <c r="B169" s="32"/>
      <c r="D169" s="134" t="s">
        <v>267</v>
      </c>
      <c r="F169" s="135" t="s">
        <v>405</v>
      </c>
      <c r="I169" s="136"/>
      <c r="L169" s="32"/>
      <c r="M169" s="137"/>
      <c r="T169" s="53"/>
      <c r="AT169" s="17" t="s">
        <v>267</v>
      </c>
      <c r="AU169" s="17" t="s">
        <v>77</v>
      </c>
    </row>
    <row r="170" spans="2:65" s="1" customFormat="1" ht="39">
      <c r="B170" s="32"/>
      <c r="D170" s="134" t="s">
        <v>269</v>
      </c>
      <c r="F170" s="138" t="s">
        <v>406</v>
      </c>
      <c r="I170" s="136"/>
      <c r="L170" s="32"/>
      <c r="M170" s="137"/>
      <c r="T170" s="53"/>
      <c r="AT170" s="17" t="s">
        <v>269</v>
      </c>
      <c r="AU170" s="17" t="s">
        <v>77</v>
      </c>
    </row>
    <row r="171" spans="2:65" s="1" customFormat="1" ht="24.2" customHeight="1">
      <c r="B171" s="32"/>
      <c r="C171" s="121" t="s">
        <v>335</v>
      </c>
      <c r="D171" s="121" t="s">
        <v>261</v>
      </c>
      <c r="E171" s="122" t="s">
        <v>407</v>
      </c>
      <c r="F171" s="123" t="s">
        <v>408</v>
      </c>
      <c r="G171" s="124" t="s">
        <v>276</v>
      </c>
      <c r="H171" s="125">
        <v>1</v>
      </c>
      <c r="I171" s="126"/>
      <c r="J171" s="127">
        <f>ROUND(I171*H171,2)</f>
        <v>0</v>
      </c>
      <c r="K171" s="123" t="s">
        <v>265</v>
      </c>
      <c r="L171" s="32"/>
      <c r="M171" s="128" t="s">
        <v>19</v>
      </c>
      <c r="N171" s="129" t="s">
        <v>40</v>
      </c>
      <c r="P171" s="130">
        <f>O171*H171</f>
        <v>0</v>
      </c>
      <c r="Q171" s="130">
        <v>0</v>
      </c>
      <c r="R171" s="130">
        <f>Q171*H171</f>
        <v>0</v>
      </c>
      <c r="S171" s="130">
        <v>0</v>
      </c>
      <c r="T171" s="131">
        <f>S171*H171</f>
        <v>0</v>
      </c>
      <c r="AR171" s="132" t="s">
        <v>266</v>
      </c>
      <c r="AT171" s="132" t="s">
        <v>261</v>
      </c>
      <c r="AU171" s="132" t="s">
        <v>77</v>
      </c>
      <c r="AY171" s="17" t="s">
        <v>260</v>
      </c>
      <c r="BE171" s="133">
        <f>IF(N171="základní",J171,0)</f>
        <v>0</v>
      </c>
      <c r="BF171" s="133">
        <f>IF(N171="snížená",J171,0)</f>
        <v>0</v>
      </c>
      <c r="BG171" s="133">
        <f>IF(N171="zákl. přenesená",J171,0)</f>
        <v>0</v>
      </c>
      <c r="BH171" s="133">
        <f>IF(N171="sníž. přenesená",J171,0)</f>
        <v>0</v>
      </c>
      <c r="BI171" s="133">
        <f>IF(N171="nulová",J171,0)</f>
        <v>0</v>
      </c>
      <c r="BJ171" s="17" t="s">
        <v>77</v>
      </c>
      <c r="BK171" s="133">
        <f>ROUND(I171*H171,2)</f>
        <v>0</v>
      </c>
      <c r="BL171" s="17" t="s">
        <v>266</v>
      </c>
      <c r="BM171" s="132" t="s">
        <v>409</v>
      </c>
    </row>
    <row r="172" spans="2:65" s="1" customFormat="1" ht="19.5">
      <c r="B172" s="32"/>
      <c r="D172" s="134" t="s">
        <v>267</v>
      </c>
      <c r="F172" s="135" t="s">
        <v>410</v>
      </c>
      <c r="I172" s="136"/>
      <c r="L172" s="32"/>
      <c r="M172" s="137"/>
      <c r="T172" s="53"/>
      <c r="AT172" s="17" t="s">
        <v>267</v>
      </c>
      <c r="AU172" s="17" t="s">
        <v>77</v>
      </c>
    </row>
    <row r="173" spans="2:65" s="1" customFormat="1" ht="39">
      <c r="B173" s="32"/>
      <c r="D173" s="134" t="s">
        <v>269</v>
      </c>
      <c r="F173" s="138" t="s">
        <v>411</v>
      </c>
      <c r="I173" s="136"/>
      <c r="L173" s="32"/>
      <c r="M173" s="137"/>
      <c r="T173" s="53"/>
      <c r="AT173" s="17" t="s">
        <v>269</v>
      </c>
      <c r="AU173" s="17" t="s">
        <v>77</v>
      </c>
    </row>
    <row r="174" spans="2:65" s="1" customFormat="1" ht="21.75" customHeight="1">
      <c r="B174" s="32"/>
      <c r="C174" s="139" t="s">
        <v>412</v>
      </c>
      <c r="D174" s="139" t="s">
        <v>273</v>
      </c>
      <c r="E174" s="140" t="s">
        <v>413</v>
      </c>
      <c r="F174" s="141" t="s">
        <v>414</v>
      </c>
      <c r="G174" s="142" t="s">
        <v>273</v>
      </c>
      <c r="H174" s="143">
        <v>60</v>
      </c>
      <c r="I174" s="144"/>
      <c r="J174" s="145">
        <f>ROUND(I174*H174,2)</f>
        <v>0</v>
      </c>
      <c r="K174" s="141" t="s">
        <v>265</v>
      </c>
      <c r="L174" s="146"/>
      <c r="M174" s="147" t="s">
        <v>19</v>
      </c>
      <c r="N174" s="148" t="s">
        <v>40</v>
      </c>
      <c r="P174" s="130">
        <f>O174*H174</f>
        <v>0</v>
      </c>
      <c r="Q174" s="130">
        <v>0</v>
      </c>
      <c r="R174" s="130">
        <f>Q174*H174</f>
        <v>0</v>
      </c>
      <c r="S174" s="130">
        <v>0</v>
      </c>
      <c r="T174" s="131">
        <f>S174*H174</f>
        <v>0</v>
      </c>
      <c r="AR174" s="132" t="s">
        <v>277</v>
      </c>
      <c r="AT174" s="132" t="s">
        <v>273</v>
      </c>
      <c r="AU174" s="132" t="s">
        <v>77</v>
      </c>
      <c r="AY174" s="17" t="s">
        <v>260</v>
      </c>
      <c r="BE174" s="133">
        <f>IF(N174="základní",J174,0)</f>
        <v>0</v>
      </c>
      <c r="BF174" s="133">
        <f>IF(N174="snížená",J174,0)</f>
        <v>0</v>
      </c>
      <c r="BG174" s="133">
        <f>IF(N174="zákl. přenesená",J174,0)</f>
        <v>0</v>
      </c>
      <c r="BH174" s="133">
        <f>IF(N174="sníž. přenesená",J174,0)</f>
        <v>0</v>
      </c>
      <c r="BI174" s="133">
        <f>IF(N174="nulová",J174,0)</f>
        <v>0</v>
      </c>
      <c r="BJ174" s="17" t="s">
        <v>77</v>
      </c>
      <c r="BK174" s="133">
        <f>ROUND(I174*H174,2)</f>
        <v>0</v>
      </c>
      <c r="BL174" s="17" t="s">
        <v>266</v>
      </c>
      <c r="BM174" s="132" t="s">
        <v>415</v>
      </c>
    </row>
    <row r="175" spans="2:65" s="1" customFormat="1" ht="11.25">
      <c r="B175" s="32"/>
      <c r="D175" s="134" t="s">
        <v>267</v>
      </c>
      <c r="F175" s="135" t="s">
        <v>414</v>
      </c>
      <c r="I175" s="136"/>
      <c r="L175" s="32"/>
      <c r="M175" s="137"/>
      <c r="T175" s="53"/>
      <c r="AT175" s="17" t="s">
        <v>267</v>
      </c>
      <c r="AU175" s="17" t="s">
        <v>77</v>
      </c>
    </row>
    <row r="176" spans="2:65" s="1" customFormat="1" ht="29.25">
      <c r="B176" s="32"/>
      <c r="D176" s="134" t="s">
        <v>269</v>
      </c>
      <c r="F176" s="138" t="s">
        <v>416</v>
      </c>
      <c r="I176" s="136"/>
      <c r="L176" s="32"/>
      <c r="M176" s="137"/>
      <c r="T176" s="53"/>
      <c r="AT176" s="17" t="s">
        <v>269</v>
      </c>
      <c r="AU176" s="17" t="s">
        <v>77</v>
      </c>
    </row>
    <row r="177" spans="2:65" s="1" customFormat="1" ht="16.5" customHeight="1">
      <c r="B177" s="32"/>
      <c r="C177" s="121" t="s">
        <v>339</v>
      </c>
      <c r="D177" s="121" t="s">
        <v>261</v>
      </c>
      <c r="E177" s="122" t="s">
        <v>417</v>
      </c>
      <c r="F177" s="123" t="s">
        <v>418</v>
      </c>
      <c r="G177" s="124" t="s">
        <v>276</v>
      </c>
      <c r="H177" s="125">
        <v>5</v>
      </c>
      <c r="I177" s="126"/>
      <c r="J177" s="127">
        <f>ROUND(I177*H177,2)</f>
        <v>0</v>
      </c>
      <c r="K177" s="123" t="s">
        <v>265</v>
      </c>
      <c r="L177" s="32"/>
      <c r="M177" s="128" t="s">
        <v>19</v>
      </c>
      <c r="N177" s="129" t="s">
        <v>40</v>
      </c>
      <c r="P177" s="130">
        <f>O177*H177</f>
        <v>0</v>
      </c>
      <c r="Q177" s="130">
        <v>0</v>
      </c>
      <c r="R177" s="130">
        <f>Q177*H177</f>
        <v>0</v>
      </c>
      <c r="S177" s="130">
        <v>0</v>
      </c>
      <c r="T177" s="131">
        <f>S177*H177</f>
        <v>0</v>
      </c>
      <c r="AR177" s="132" t="s">
        <v>266</v>
      </c>
      <c r="AT177" s="132" t="s">
        <v>261</v>
      </c>
      <c r="AU177" s="132" t="s">
        <v>77</v>
      </c>
      <c r="AY177" s="17" t="s">
        <v>260</v>
      </c>
      <c r="BE177" s="133">
        <f>IF(N177="základní",J177,0)</f>
        <v>0</v>
      </c>
      <c r="BF177" s="133">
        <f>IF(N177="snížená",J177,0)</f>
        <v>0</v>
      </c>
      <c r="BG177" s="133">
        <f>IF(N177="zákl. přenesená",J177,0)</f>
        <v>0</v>
      </c>
      <c r="BH177" s="133">
        <f>IF(N177="sníž. přenesená",J177,0)</f>
        <v>0</v>
      </c>
      <c r="BI177" s="133">
        <f>IF(N177="nulová",J177,0)</f>
        <v>0</v>
      </c>
      <c r="BJ177" s="17" t="s">
        <v>77</v>
      </c>
      <c r="BK177" s="133">
        <f>ROUND(I177*H177,2)</f>
        <v>0</v>
      </c>
      <c r="BL177" s="17" t="s">
        <v>266</v>
      </c>
      <c r="BM177" s="132" t="s">
        <v>419</v>
      </c>
    </row>
    <row r="178" spans="2:65" s="1" customFormat="1" ht="19.5">
      <c r="B178" s="32"/>
      <c r="D178" s="134" t="s">
        <v>267</v>
      </c>
      <c r="F178" s="135" t="s">
        <v>420</v>
      </c>
      <c r="I178" s="136"/>
      <c r="L178" s="32"/>
      <c r="M178" s="137"/>
      <c r="T178" s="53"/>
      <c r="AT178" s="17" t="s">
        <v>267</v>
      </c>
      <c r="AU178" s="17" t="s">
        <v>77</v>
      </c>
    </row>
    <row r="179" spans="2:65" s="1" customFormat="1" ht="39">
      <c r="B179" s="32"/>
      <c r="D179" s="134" t="s">
        <v>269</v>
      </c>
      <c r="F179" s="138" t="s">
        <v>421</v>
      </c>
      <c r="I179" s="136"/>
      <c r="L179" s="32"/>
      <c r="M179" s="137"/>
      <c r="T179" s="53"/>
      <c r="AT179" s="17" t="s">
        <v>269</v>
      </c>
      <c r="AU179" s="17" t="s">
        <v>77</v>
      </c>
    </row>
    <row r="180" spans="2:65" s="1" customFormat="1" ht="16.5" customHeight="1">
      <c r="B180" s="32"/>
      <c r="C180" s="121" t="s">
        <v>422</v>
      </c>
      <c r="D180" s="121" t="s">
        <v>261</v>
      </c>
      <c r="E180" s="122" t="s">
        <v>423</v>
      </c>
      <c r="F180" s="123" t="s">
        <v>424</v>
      </c>
      <c r="G180" s="124" t="s">
        <v>276</v>
      </c>
      <c r="H180" s="125">
        <v>5</v>
      </c>
      <c r="I180" s="126"/>
      <c r="J180" s="127">
        <f>ROUND(I180*H180,2)</f>
        <v>0</v>
      </c>
      <c r="K180" s="123" t="s">
        <v>265</v>
      </c>
      <c r="L180" s="32"/>
      <c r="M180" s="128" t="s">
        <v>19</v>
      </c>
      <c r="N180" s="129" t="s">
        <v>40</v>
      </c>
      <c r="P180" s="130">
        <f>O180*H180</f>
        <v>0</v>
      </c>
      <c r="Q180" s="130">
        <v>0</v>
      </c>
      <c r="R180" s="130">
        <f>Q180*H180</f>
        <v>0</v>
      </c>
      <c r="S180" s="130">
        <v>0</v>
      </c>
      <c r="T180" s="131">
        <f>S180*H180</f>
        <v>0</v>
      </c>
      <c r="AR180" s="132" t="s">
        <v>266</v>
      </c>
      <c r="AT180" s="132" t="s">
        <v>261</v>
      </c>
      <c r="AU180" s="132" t="s">
        <v>77</v>
      </c>
      <c r="AY180" s="17" t="s">
        <v>260</v>
      </c>
      <c r="BE180" s="133">
        <f>IF(N180="základní",J180,0)</f>
        <v>0</v>
      </c>
      <c r="BF180" s="133">
        <f>IF(N180="snížená",J180,0)</f>
        <v>0</v>
      </c>
      <c r="BG180" s="133">
        <f>IF(N180="zákl. přenesená",J180,0)</f>
        <v>0</v>
      </c>
      <c r="BH180" s="133">
        <f>IF(N180="sníž. přenesená",J180,0)</f>
        <v>0</v>
      </c>
      <c r="BI180" s="133">
        <f>IF(N180="nulová",J180,0)</f>
        <v>0</v>
      </c>
      <c r="BJ180" s="17" t="s">
        <v>77</v>
      </c>
      <c r="BK180" s="133">
        <f>ROUND(I180*H180,2)</f>
        <v>0</v>
      </c>
      <c r="BL180" s="17" t="s">
        <v>266</v>
      </c>
      <c r="BM180" s="132" t="s">
        <v>425</v>
      </c>
    </row>
    <row r="181" spans="2:65" s="1" customFormat="1" ht="19.5">
      <c r="B181" s="32"/>
      <c r="D181" s="134" t="s">
        <v>267</v>
      </c>
      <c r="F181" s="135" t="s">
        <v>426</v>
      </c>
      <c r="I181" s="136"/>
      <c r="L181" s="32"/>
      <c r="M181" s="137"/>
      <c r="T181" s="53"/>
      <c r="AT181" s="17" t="s">
        <v>267</v>
      </c>
      <c r="AU181" s="17" t="s">
        <v>77</v>
      </c>
    </row>
    <row r="182" spans="2:65" s="1" customFormat="1" ht="39">
      <c r="B182" s="32"/>
      <c r="D182" s="134" t="s">
        <v>269</v>
      </c>
      <c r="F182" s="138" t="s">
        <v>427</v>
      </c>
      <c r="I182" s="136"/>
      <c r="L182" s="32"/>
      <c r="M182" s="137"/>
      <c r="T182" s="53"/>
      <c r="AT182" s="17" t="s">
        <v>269</v>
      </c>
      <c r="AU182" s="17" t="s">
        <v>77</v>
      </c>
    </row>
    <row r="183" spans="2:65" s="1" customFormat="1" ht="16.5" customHeight="1">
      <c r="B183" s="32"/>
      <c r="C183" s="121" t="s">
        <v>344</v>
      </c>
      <c r="D183" s="121" t="s">
        <v>261</v>
      </c>
      <c r="E183" s="122" t="s">
        <v>428</v>
      </c>
      <c r="F183" s="123" t="s">
        <v>429</v>
      </c>
      <c r="G183" s="124" t="s">
        <v>276</v>
      </c>
      <c r="H183" s="125">
        <v>5</v>
      </c>
      <c r="I183" s="126"/>
      <c r="J183" s="127">
        <f>ROUND(I183*H183,2)</f>
        <v>0</v>
      </c>
      <c r="K183" s="123" t="s">
        <v>265</v>
      </c>
      <c r="L183" s="32"/>
      <c r="M183" s="128" t="s">
        <v>19</v>
      </c>
      <c r="N183" s="129" t="s">
        <v>40</v>
      </c>
      <c r="P183" s="130">
        <f>O183*H183</f>
        <v>0</v>
      </c>
      <c r="Q183" s="130">
        <v>0</v>
      </c>
      <c r="R183" s="130">
        <f>Q183*H183</f>
        <v>0</v>
      </c>
      <c r="S183" s="130">
        <v>0</v>
      </c>
      <c r="T183" s="131">
        <f>S183*H183</f>
        <v>0</v>
      </c>
      <c r="AR183" s="132" t="s">
        <v>266</v>
      </c>
      <c r="AT183" s="132" t="s">
        <v>261</v>
      </c>
      <c r="AU183" s="132" t="s">
        <v>77</v>
      </c>
      <c r="AY183" s="17" t="s">
        <v>260</v>
      </c>
      <c r="BE183" s="133">
        <f>IF(N183="základní",J183,0)</f>
        <v>0</v>
      </c>
      <c r="BF183" s="133">
        <f>IF(N183="snížená",J183,0)</f>
        <v>0</v>
      </c>
      <c r="BG183" s="133">
        <f>IF(N183="zákl. přenesená",J183,0)</f>
        <v>0</v>
      </c>
      <c r="BH183" s="133">
        <f>IF(N183="sníž. přenesená",J183,0)</f>
        <v>0</v>
      </c>
      <c r="BI183" s="133">
        <f>IF(N183="nulová",J183,0)</f>
        <v>0</v>
      </c>
      <c r="BJ183" s="17" t="s">
        <v>77</v>
      </c>
      <c r="BK183" s="133">
        <f>ROUND(I183*H183,2)</f>
        <v>0</v>
      </c>
      <c r="BL183" s="17" t="s">
        <v>266</v>
      </c>
      <c r="BM183" s="132" t="s">
        <v>430</v>
      </c>
    </row>
    <row r="184" spans="2:65" s="1" customFormat="1" ht="19.5">
      <c r="B184" s="32"/>
      <c r="D184" s="134" t="s">
        <v>267</v>
      </c>
      <c r="F184" s="135" t="s">
        <v>431</v>
      </c>
      <c r="I184" s="136"/>
      <c r="L184" s="32"/>
      <c r="M184" s="137"/>
      <c r="T184" s="53"/>
      <c r="AT184" s="17" t="s">
        <v>267</v>
      </c>
      <c r="AU184" s="17" t="s">
        <v>77</v>
      </c>
    </row>
    <row r="185" spans="2:65" s="1" customFormat="1" ht="39">
      <c r="B185" s="32"/>
      <c r="D185" s="134" t="s">
        <v>269</v>
      </c>
      <c r="F185" s="138" t="s">
        <v>432</v>
      </c>
      <c r="I185" s="136"/>
      <c r="L185" s="32"/>
      <c r="M185" s="137"/>
      <c r="T185" s="53"/>
      <c r="AT185" s="17" t="s">
        <v>269</v>
      </c>
      <c r="AU185" s="17" t="s">
        <v>77</v>
      </c>
    </row>
    <row r="186" spans="2:65" s="1" customFormat="1" ht="16.5" customHeight="1">
      <c r="B186" s="32"/>
      <c r="C186" s="121" t="s">
        <v>433</v>
      </c>
      <c r="D186" s="121" t="s">
        <v>261</v>
      </c>
      <c r="E186" s="122" t="s">
        <v>434</v>
      </c>
      <c r="F186" s="123" t="s">
        <v>435</v>
      </c>
      <c r="G186" s="124" t="s">
        <v>436</v>
      </c>
      <c r="H186" s="125">
        <v>80</v>
      </c>
      <c r="I186" s="126"/>
      <c r="J186" s="127">
        <f>ROUND(I186*H186,2)</f>
        <v>0</v>
      </c>
      <c r="K186" s="123" t="s">
        <v>265</v>
      </c>
      <c r="L186" s="32"/>
      <c r="M186" s="128" t="s">
        <v>19</v>
      </c>
      <c r="N186" s="129" t="s">
        <v>40</v>
      </c>
      <c r="P186" s="130">
        <f>O186*H186</f>
        <v>0</v>
      </c>
      <c r="Q186" s="130">
        <v>0</v>
      </c>
      <c r="R186" s="130">
        <f>Q186*H186</f>
        <v>0</v>
      </c>
      <c r="S186" s="130">
        <v>0</v>
      </c>
      <c r="T186" s="131">
        <f>S186*H186</f>
        <v>0</v>
      </c>
      <c r="AR186" s="132" t="s">
        <v>266</v>
      </c>
      <c r="AT186" s="132" t="s">
        <v>261</v>
      </c>
      <c r="AU186" s="132" t="s">
        <v>77</v>
      </c>
      <c r="AY186" s="17" t="s">
        <v>260</v>
      </c>
      <c r="BE186" s="133">
        <f>IF(N186="základní",J186,0)</f>
        <v>0</v>
      </c>
      <c r="BF186" s="133">
        <f>IF(N186="snížená",J186,0)</f>
        <v>0</v>
      </c>
      <c r="BG186" s="133">
        <f>IF(N186="zákl. přenesená",J186,0)</f>
        <v>0</v>
      </c>
      <c r="BH186" s="133">
        <f>IF(N186="sníž. přenesená",J186,0)</f>
        <v>0</v>
      </c>
      <c r="BI186" s="133">
        <f>IF(N186="nulová",J186,0)</f>
        <v>0</v>
      </c>
      <c r="BJ186" s="17" t="s">
        <v>77</v>
      </c>
      <c r="BK186" s="133">
        <f>ROUND(I186*H186,2)</f>
        <v>0</v>
      </c>
      <c r="BL186" s="17" t="s">
        <v>266</v>
      </c>
      <c r="BM186" s="132" t="s">
        <v>437</v>
      </c>
    </row>
    <row r="187" spans="2:65" s="1" customFormat="1" ht="11.25">
      <c r="B187" s="32"/>
      <c r="D187" s="134" t="s">
        <v>267</v>
      </c>
      <c r="F187" s="135" t="s">
        <v>438</v>
      </c>
      <c r="I187" s="136"/>
      <c r="L187" s="32"/>
      <c r="M187" s="137"/>
      <c r="T187" s="53"/>
      <c r="AT187" s="17" t="s">
        <v>267</v>
      </c>
      <c r="AU187" s="17" t="s">
        <v>77</v>
      </c>
    </row>
    <row r="188" spans="2:65" s="1" customFormat="1" ht="16.5" customHeight="1">
      <c r="B188" s="32"/>
      <c r="C188" s="121" t="s">
        <v>348</v>
      </c>
      <c r="D188" s="121" t="s">
        <v>261</v>
      </c>
      <c r="E188" s="122" t="s">
        <v>439</v>
      </c>
      <c r="F188" s="123" t="s">
        <v>440</v>
      </c>
      <c r="G188" s="124" t="s">
        <v>325</v>
      </c>
      <c r="H188" s="125">
        <v>50</v>
      </c>
      <c r="I188" s="126"/>
      <c r="J188" s="127">
        <f>ROUND(I188*H188,2)</f>
        <v>0</v>
      </c>
      <c r="K188" s="123" t="s">
        <v>19</v>
      </c>
      <c r="L188" s="32"/>
      <c r="M188" s="128" t="s">
        <v>19</v>
      </c>
      <c r="N188" s="129" t="s">
        <v>40</v>
      </c>
      <c r="P188" s="130">
        <f>O188*H188</f>
        <v>0</v>
      </c>
      <c r="Q188" s="130">
        <v>0</v>
      </c>
      <c r="R188" s="130">
        <f>Q188*H188</f>
        <v>0</v>
      </c>
      <c r="S188" s="130">
        <v>0</v>
      </c>
      <c r="T188" s="131">
        <f>S188*H188</f>
        <v>0</v>
      </c>
      <c r="AR188" s="132" t="s">
        <v>266</v>
      </c>
      <c r="AT188" s="132" t="s">
        <v>261</v>
      </c>
      <c r="AU188" s="132" t="s">
        <v>77</v>
      </c>
      <c r="AY188" s="17" t="s">
        <v>260</v>
      </c>
      <c r="BE188" s="133">
        <f>IF(N188="základní",J188,0)</f>
        <v>0</v>
      </c>
      <c r="BF188" s="133">
        <f>IF(N188="snížená",J188,0)</f>
        <v>0</v>
      </c>
      <c r="BG188" s="133">
        <f>IF(N188="zákl. přenesená",J188,0)</f>
        <v>0</v>
      </c>
      <c r="BH188" s="133">
        <f>IF(N188="sníž. přenesená",J188,0)</f>
        <v>0</v>
      </c>
      <c r="BI188" s="133">
        <f>IF(N188="nulová",J188,0)</f>
        <v>0</v>
      </c>
      <c r="BJ188" s="17" t="s">
        <v>77</v>
      </c>
      <c r="BK188" s="133">
        <f>ROUND(I188*H188,2)</f>
        <v>0</v>
      </c>
      <c r="BL188" s="17" t="s">
        <v>266</v>
      </c>
      <c r="BM188" s="132" t="s">
        <v>441</v>
      </c>
    </row>
    <row r="189" spans="2:65" s="1" customFormat="1" ht="11.25">
      <c r="B189" s="32"/>
      <c r="D189" s="134" t="s">
        <v>267</v>
      </c>
      <c r="F189" s="135" t="s">
        <v>440</v>
      </c>
      <c r="I189" s="136"/>
      <c r="L189" s="32"/>
      <c r="M189" s="137"/>
      <c r="T189" s="53"/>
      <c r="AT189" s="17" t="s">
        <v>267</v>
      </c>
      <c r="AU189" s="17" t="s">
        <v>77</v>
      </c>
    </row>
    <row r="190" spans="2:65" s="1" customFormat="1" ht="48.75">
      <c r="B190" s="32"/>
      <c r="D190" s="134" t="s">
        <v>269</v>
      </c>
      <c r="F190" s="138" t="s">
        <v>442</v>
      </c>
      <c r="I190" s="136"/>
      <c r="L190" s="32"/>
      <c r="M190" s="149"/>
      <c r="N190" s="150"/>
      <c r="O190" s="150"/>
      <c r="P190" s="150"/>
      <c r="Q190" s="150"/>
      <c r="R190" s="150"/>
      <c r="S190" s="150"/>
      <c r="T190" s="151"/>
      <c r="AT190" s="17" t="s">
        <v>269</v>
      </c>
      <c r="AU190" s="17" t="s">
        <v>77</v>
      </c>
    </row>
    <row r="191" spans="2:65" s="1" customFormat="1" ht="6.95" customHeight="1">
      <c r="B191" s="41"/>
      <c r="C191" s="42"/>
      <c r="D191" s="42"/>
      <c r="E191" s="42"/>
      <c r="F191" s="42"/>
      <c r="G191" s="42"/>
      <c r="H191" s="42"/>
      <c r="I191" s="42"/>
      <c r="J191" s="42"/>
      <c r="K191" s="42"/>
      <c r="L191" s="32"/>
    </row>
  </sheetData>
  <sheetProtection algorithmName="SHA-512" hashValue="TZFYY5qrVJawQ2hyHjQhPjNtZxbGzqx/bVYtp4BaPkkijRNpGkuQ6j23qa2LYb9jkFZvpLMCmUD1Zo6jWLgbmQ==" saltValue="J4qSiHxeRZp9kbEmG8jn6FYE8uxmbEKgMTYtCczht7H/rS3w3XSRldLtsRmgRyDjyIzHfsoo9esW7hGqrcdbgg==" spinCount="100000" sheet="1" objects="1" scenarios="1" formatColumns="0" formatRows="0" autoFilter="0"/>
  <autoFilter ref="C80:K190" xr:uid="{00000000-0009-0000-0000-000001000000}"/>
  <mergeCells count="9">
    <mergeCell ref="E50:H50"/>
    <mergeCell ref="E71:H71"/>
    <mergeCell ref="E73:H73"/>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2:BM175"/>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82</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443</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ROUND(J81,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ROUND((SUM(BE81:BE174)),  2)</f>
        <v>0</v>
      </c>
      <c r="I33" s="89">
        <v>0.21</v>
      </c>
      <c r="J33" s="88">
        <f>ROUND(((SUM(BE81:BE174))*I33),  2)</f>
        <v>0</v>
      </c>
      <c r="L33" s="32"/>
    </row>
    <row r="34" spans="2:12" s="1" customFormat="1" ht="14.45" customHeight="1">
      <c r="B34" s="32"/>
      <c r="E34" s="27" t="s">
        <v>41</v>
      </c>
      <c r="F34" s="88">
        <f>ROUND((SUM(BF81:BF174)),  2)</f>
        <v>0</v>
      </c>
      <c r="I34" s="89">
        <v>0.12</v>
      </c>
      <c r="J34" s="88">
        <f>ROUND(((SUM(BF81:BF174))*I34),  2)</f>
        <v>0</v>
      </c>
      <c r="L34" s="32"/>
    </row>
    <row r="35" spans="2:12" s="1" customFormat="1" ht="14.45" hidden="1" customHeight="1">
      <c r="B35" s="32"/>
      <c r="E35" s="27" t="s">
        <v>42</v>
      </c>
      <c r="F35" s="88">
        <f>ROUND((SUM(BG81:BG174)),  2)</f>
        <v>0</v>
      </c>
      <c r="I35" s="89">
        <v>0.21</v>
      </c>
      <c r="J35" s="88">
        <f>0</f>
        <v>0</v>
      </c>
      <c r="L35" s="32"/>
    </row>
    <row r="36" spans="2:12" s="1" customFormat="1" ht="14.45" hidden="1" customHeight="1">
      <c r="B36" s="32"/>
      <c r="E36" s="27" t="s">
        <v>43</v>
      </c>
      <c r="F36" s="88">
        <f>ROUND((SUM(BH81:BH174)),  2)</f>
        <v>0</v>
      </c>
      <c r="I36" s="89">
        <v>0.12</v>
      </c>
      <c r="J36" s="88">
        <f>0</f>
        <v>0</v>
      </c>
      <c r="L36" s="32"/>
    </row>
    <row r="37" spans="2:12" s="1" customFormat="1" ht="14.45" hidden="1" customHeight="1">
      <c r="B37" s="32"/>
      <c r="E37" s="27" t="s">
        <v>44</v>
      </c>
      <c r="F37" s="88">
        <f>ROUND((SUM(BI81:BI174)),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PS 02-10-01 - Dopravna Desná, SZZ</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J81</f>
        <v>0</v>
      </c>
      <c r="L59" s="32"/>
      <c r="AU59" s="17" t="s">
        <v>242</v>
      </c>
    </row>
    <row r="60" spans="2:47" s="8" customFormat="1" ht="24.95" customHeight="1">
      <c r="B60" s="99"/>
      <c r="D60" s="100" t="s">
        <v>444</v>
      </c>
      <c r="E60" s="101"/>
      <c r="F60" s="101"/>
      <c r="G60" s="101"/>
      <c r="H60" s="101"/>
      <c r="I60" s="101"/>
      <c r="J60" s="102">
        <f>J82</f>
        <v>0</v>
      </c>
      <c r="L60" s="99"/>
    </row>
    <row r="61" spans="2:47" s="8" customFormat="1" ht="24.95" customHeight="1">
      <c r="B61" s="99"/>
      <c r="D61" s="100" t="s">
        <v>445</v>
      </c>
      <c r="E61" s="101"/>
      <c r="F61" s="101"/>
      <c r="G61" s="101"/>
      <c r="H61" s="101"/>
      <c r="I61" s="101"/>
      <c r="J61" s="102">
        <f>J174</f>
        <v>0</v>
      </c>
      <c r="L61" s="99"/>
    </row>
    <row r="62" spans="2:47" s="1" customFormat="1" ht="21.75" customHeight="1">
      <c r="B62" s="32"/>
      <c r="L62" s="32"/>
    </row>
    <row r="63" spans="2:47" s="1" customFormat="1" ht="6.95" customHeight="1">
      <c r="B63" s="41"/>
      <c r="C63" s="42"/>
      <c r="D63" s="42"/>
      <c r="E63" s="42"/>
      <c r="F63" s="42"/>
      <c r="G63" s="42"/>
      <c r="H63" s="42"/>
      <c r="I63" s="42"/>
      <c r="J63" s="42"/>
      <c r="K63" s="42"/>
      <c r="L63" s="32"/>
    </row>
    <row r="67" spans="2:20" s="1" customFormat="1" ht="6.95" customHeight="1">
      <c r="B67" s="43"/>
      <c r="C67" s="44"/>
      <c r="D67" s="44"/>
      <c r="E67" s="44"/>
      <c r="F67" s="44"/>
      <c r="G67" s="44"/>
      <c r="H67" s="44"/>
      <c r="I67" s="44"/>
      <c r="J67" s="44"/>
      <c r="K67" s="44"/>
      <c r="L67" s="32"/>
    </row>
    <row r="68" spans="2:20" s="1" customFormat="1" ht="24.95" customHeight="1">
      <c r="B68" s="32"/>
      <c r="C68" s="21" t="s">
        <v>245</v>
      </c>
      <c r="L68" s="32"/>
    </row>
    <row r="69" spans="2:20" s="1" customFormat="1" ht="6.95" customHeight="1">
      <c r="B69" s="32"/>
      <c r="L69" s="32"/>
    </row>
    <row r="70" spans="2:20" s="1" customFormat="1" ht="12" customHeight="1">
      <c r="B70" s="32"/>
      <c r="C70" s="27" t="s">
        <v>16</v>
      </c>
      <c r="L70" s="32"/>
    </row>
    <row r="71" spans="2:20" s="1" customFormat="1" ht="16.5" customHeight="1">
      <c r="B71" s="32"/>
      <c r="E71" s="309" t="str">
        <f>E7</f>
        <v>Oprava trati v úseku Tanvald - Kořenov</v>
      </c>
      <c r="F71" s="310"/>
      <c r="G71" s="310"/>
      <c r="H71" s="310"/>
      <c r="L71" s="32"/>
    </row>
    <row r="72" spans="2:20" s="1" customFormat="1" ht="12" customHeight="1">
      <c r="B72" s="32"/>
      <c r="C72" s="27" t="s">
        <v>237</v>
      </c>
      <c r="L72" s="32"/>
    </row>
    <row r="73" spans="2:20" s="1" customFormat="1" ht="16.5" customHeight="1">
      <c r="B73" s="32"/>
      <c r="E73" s="305" t="str">
        <f>E9</f>
        <v>PS 02-10-01 - Dopravna Desná, SZZ</v>
      </c>
      <c r="F73" s="311"/>
      <c r="G73" s="311"/>
      <c r="H73" s="311"/>
      <c r="L73" s="32"/>
    </row>
    <row r="74" spans="2:20" s="1" customFormat="1" ht="6.95" customHeight="1">
      <c r="B74" s="32"/>
      <c r="L74" s="32"/>
    </row>
    <row r="75" spans="2:20" s="1" customFormat="1" ht="12" customHeight="1">
      <c r="B75" s="32"/>
      <c r="C75" s="27" t="s">
        <v>21</v>
      </c>
      <c r="F75" s="25" t="str">
        <f>F12</f>
        <v xml:space="preserve"> </v>
      </c>
      <c r="I75" s="27" t="s">
        <v>23</v>
      </c>
      <c r="J75" s="49" t="str">
        <f>IF(J12="","",J12)</f>
        <v>14. 6. 2023</v>
      </c>
      <c r="L75" s="32"/>
    </row>
    <row r="76" spans="2:20" s="1" customFormat="1" ht="6.95" customHeight="1">
      <c r="B76" s="32"/>
      <c r="L76" s="32"/>
    </row>
    <row r="77" spans="2:20" s="1" customFormat="1" ht="15.2" customHeight="1">
      <c r="B77" s="32"/>
      <c r="C77" s="27" t="s">
        <v>25</v>
      </c>
      <c r="F77" s="25" t="str">
        <f>E15</f>
        <v xml:space="preserve"> </v>
      </c>
      <c r="I77" s="27" t="s">
        <v>30</v>
      </c>
      <c r="J77" s="30" t="str">
        <f>E21</f>
        <v xml:space="preserve"> </v>
      </c>
      <c r="L77" s="32"/>
    </row>
    <row r="78" spans="2:20" s="1" customFormat="1" ht="15.2" customHeight="1">
      <c r="B78" s="32"/>
      <c r="C78" s="27" t="s">
        <v>28</v>
      </c>
      <c r="F78" s="25" t="str">
        <f>IF(E18="","",E18)</f>
        <v>Vyplň údaj</v>
      </c>
      <c r="I78" s="27" t="s">
        <v>32</v>
      </c>
      <c r="J78" s="30" t="str">
        <f>E24</f>
        <v xml:space="preserve"> </v>
      </c>
      <c r="L78" s="32"/>
    </row>
    <row r="79" spans="2:20" s="1" customFormat="1" ht="10.35" customHeight="1">
      <c r="B79" s="32"/>
      <c r="L79" s="32"/>
    </row>
    <row r="80" spans="2:20" s="9" customFormat="1" ht="29.25" customHeight="1">
      <c r="B80" s="103"/>
      <c r="C80" s="104" t="s">
        <v>246</v>
      </c>
      <c r="D80" s="105" t="s">
        <v>54</v>
      </c>
      <c r="E80" s="105" t="s">
        <v>50</v>
      </c>
      <c r="F80" s="105" t="s">
        <v>51</v>
      </c>
      <c r="G80" s="105" t="s">
        <v>247</v>
      </c>
      <c r="H80" s="105" t="s">
        <v>248</v>
      </c>
      <c r="I80" s="105" t="s">
        <v>249</v>
      </c>
      <c r="J80" s="105" t="s">
        <v>241</v>
      </c>
      <c r="K80" s="106" t="s">
        <v>250</v>
      </c>
      <c r="L80" s="103"/>
      <c r="M80" s="56" t="s">
        <v>19</v>
      </c>
      <c r="N80" s="57" t="s">
        <v>39</v>
      </c>
      <c r="O80" s="57" t="s">
        <v>251</v>
      </c>
      <c r="P80" s="57" t="s">
        <v>252</v>
      </c>
      <c r="Q80" s="57" t="s">
        <v>253</v>
      </c>
      <c r="R80" s="57" t="s">
        <v>254</v>
      </c>
      <c r="S80" s="57" t="s">
        <v>255</v>
      </c>
      <c r="T80" s="58" t="s">
        <v>256</v>
      </c>
    </row>
    <row r="81" spans="2:65" s="1" customFormat="1" ht="22.9" customHeight="1">
      <c r="B81" s="32"/>
      <c r="C81" s="61" t="s">
        <v>257</v>
      </c>
      <c r="J81" s="107">
        <f>BK81</f>
        <v>0</v>
      </c>
      <c r="L81" s="32"/>
      <c r="M81" s="59"/>
      <c r="N81" s="50"/>
      <c r="O81" s="50"/>
      <c r="P81" s="108">
        <f>P82+P174</f>
        <v>0</v>
      </c>
      <c r="Q81" s="50"/>
      <c r="R81" s="108">
        <f>R82+R174</f>
        <v>0</v>
      </c>
      <c r="S81" s="50"/>
      <c r="T81" s="109">
        <f>T82+T174</f>
        <v>0</v>
      </c>
      <c r="AT81" s="17" t="s">
        <v>68</v>
      </c>
      <c r="AU81" s="17" t="s">
        <v>242</v>
      </c>
      <c r="BK81" s="110">
        <f>BK82+BK174</f>
        <v>0</v>
      </c>
    </row>
    <row r="82" spans="2:65" s="10" customFormat="1" ht="25.9" customHeight="1">
      <c r="B82" s="111"/>
      <c r="D82" s="112" t="s">
        <v>68</v>
      </c>
      <c r="E82" s="113" t="s">
        <v>446</v>
      </c>
      <c r="F82" s="113" t="s">
        <v>447</v>
      </c>
      <c r="I82" s="114"/>
      <c r="J82" s="115">
        <f>BK82</f>
        <v>0</v>
      </c>
      <c r="L82" s="111"/>
      <c r="M82" s="116"/>
      <c r="P82" s="117">
        <f>SUM(P83:P173)</f>
        <v>0</v>
      </c>
      <c r="R82" s="117">
        <f>SUM(R83:R173)</f>
        <v>0</v>
      </c>
      <c r="T82" s="118">
        <f>SUM(T83:T173)</f>
        <v>0</v>
      </c>
      <c r="AR82" s="112" t="s">
        <v>77</v>
      </c>
      <c r="AT82" s="119" t="s">
        <v>68</v>
      </c>
      <c r="AU82" s="119" t="s">
        <v>69</v>
      </c>
      <c r="AY82" s="112" t="s">
        <v>260</v>
      </c>
      <c r="BK82" s="120">
        <f>SUM(BK83:BK173)</f>
        <v>0</v>
      </c>
    </row>
    <row r="83" spans="2:65" s="1" customFormat="1" ht="16.5" customHeight="1">
      <c r="B83" s="32"/>
      <c r="C83" s="121" t="s">
        <v>77</v>
      </c>
      <c r="D83" s="121" t="s">
        <v>261</v>
      </c>
      <c r="E83" s="122" t="s">
        <v>448</v>
      </c>
      <c r="F83" s="123" t="s">
        <v>449</v>
      </c>
      <c r="G83" s="124" t="s">
        <v>363</v>
      </c>
      <c r="H83" s="125">
        <v>1</v>
      </c>
      <c r="I83" s="126"/>
      <c r="J83" s="127">
        <f>ROUND(I83*H83,2)</f>
        <v>0</v>
      </c>
      <c r="K83" s="123" t="s">
        <v>265</v>
      </c>
      <c r="L83" s="32"/>
      <c r="M83" s="128" t="s">
        <v>19</v>
      </c>
      <c r="N83" s="129" t="s">
        <v>40</v>
      </c>
      <c r="P83" s="130">
        <f>O83*H83</f>
        <v>0</v>
      </c>
      <c r="Q83" s="130">
        <v>0</v>
      </c>
      <c r="R83" s="130">
        <f>Q83*H83</f>
        <v>0</v>
      </c>
      <c r="S83" s="130">
        <v>0</v>
      </c>
      <c r="T83" s="131">
        <f>S83*H83</f>
        <v>0</v>
      </c>
      <c r="AR83" s="132" t="s">
        <v>266</v>
      </c>
      <c r="AT83" s="132" t="s">
        <v>261</v>
      </c>
      <c r="AU83" s="132" t="s">
        <v>77</v>
      </c>
      <c r="AY83" s="17" t="s">
        <v>260</v>
      </c>
      <c r="BE83" s="133">
        <f>IF(N83="základní",J83,0)</f>
        <v>0</v>
      </c>
      <c r="BF83" s="133">
        <f>IF(N83="snížená",J83,0)</f>
        <v>0</v>
      </c>
      <c r="BG83" s="133">
        <f>IF(N83="zákl. přenesená",J83,0)</f>
        <v>0</v>
      </c>
      <c r="BH83" s="133">
        <f>IF(N83="sníž. přenesená",J83,0)</f>
        <v>0</v>
      </c>
      <c r="BI83" s="133">
        <f>IF(N83="nulová",J83,0)</f>
        <v>0</v>
      </c>
      <c r="BJ83" s="17" t="s">
        <v>77</v>
      </c>
      <c r="BK83" s="133">
        <f>ROUND(I83*H83,2)</f>
        <v>0</v>
      </c>
      <c r="BL83" s="17" t="s">
        <v>266</v>
      </c>
      <c r="BM83" s="132" t="s">
        <v>79</v>
      </c>
    </row>
    <row r="84" spans="2:65" s="1" customFormat="1" ht="11.25">
      <c r="B84" s="32"/>
      <c r="D84" s="134" t="s">
        <v>267</v>
      </c>
      <c r="F84" s="135" t="s">
        <v>449</v>
      </c>
      <c r="I84" s="136"/>
      <c r="L84" s="32"/>
      <c r="M84" s="137"/>
      <c r="T84" s="53"/>
      <c r="AT84" s="17" t="s">
        <v>267</v>
      </c>
      <c r="AU84" s="17" t="s">
        <v>77</v>
      </c>
    </row>
    <row r="85" spans="2:65" s="1" customFormat="1" ht="19.5">
      <c r="B85" s="32"/>
      <c r="D85" s="134" t="s">
        <v>269</v>
      </c>
      <c r="F85" s="138" t="s">
        <v>450</v>
      </c>
      <c r="I85" s="136"/>
      <c r="L85" s="32"/>
      <c r="M85" s="137"/>
      <c r="T85" s="53"/>
      <c r="AT85" s="17" t="s">
        <v>269</v>
      </c>
      <c r="AU85" s="17" t="s">
        <v>77</v>
      </c>
    </row>
    <row r="86" spans="2:65" s="1" customFormat="1" ht="16.5" customHeight="1">
      <c r="B86" s="32"/>
      <c r="C86" s="121" t="s">
        <v>79</v>
      </c>
      <c r="D86" s="121" t="s">
        <v>261</v>
      </c>
      <c r="E86" s="122" t="s">
        <v>451</v>
      </c>
      <c r="F86" s="123" t="s">
        <v>452</v>
      </c>
      <c r="G86" s="124" t="s">
        <v>363</v>
      </c>
      <c r="H86" s="125">
        <v>6</v>
      </c>
      <c r="I86" s="126"/>
      <c r="J86" s="127">
        <f>ROUND(I86*H86,2)</f>
        <v>0</v>
      </c>
      <c r="K86" s="123" t="s">
        <v>265</v>
      </c>
      <c r="L86" s="32"/>
      <c r="M86" s="128" t="s">
        <v>19</v>
      </c>
      <c r="N86" s="129" t="s">
        <v>40</v>
      </c>
      <c r="P86" s="130">
        <f>O86*H86</f>
        <v>0</v>
      </c>
      <c r="Q86" s="130">
        <v>0</v>
      </c>
      <c r="R86" s="130">
        <f>Q86*H86</f>
        <v>0</v>
      </c>
      <c r="S86" s="130">
        <v>0</v>
      </c>
      <c r="T86" s="131">
        <f>S86*H86</f>
        <v>0</v>
      </c>
      <c r="AR86" s="132" t="s">
        <v>266</v>
      </c>
      <c r="AT86" s="132" t="s">
        <v>261</v>
      </c>
      <c r="AU86" s="132" t="s">
        <v>77</v>
      </c>
      <c r="AY86" s="17" t="s">
        <v>260</v>
      </c>
      <c r="BE86" s="133">
        <f>IF(N86="základní",J86,0)</f>
        <v>0</v>
      </c>
      <c r="BF86" s="133">
        <f>IF(N86="snížená",J86,0)</f>
        <v>0</v>
      </c>
      <c r="BG86" s="133">
        <f>IF(N86="zákl. přenesená",J86,0)</f>
        <v>0</v>
      </c>
      <c r="BH86" s="133">
        <f>IF(N86="sníž. přenesená",J86,0)</f>
        <v>0</v>
      </c>
      <c r="BI86" s="133">
        <f>IF(N86="nulová",J86,0)</f>
        <v>0</v>
      </c>
      <c r="BJ86" s="17" t="s">
        <v>77</v>
      </c>
      <c r="BK86" s="133">
        <f>ROUND(I86*H86,2)</f>
        <v>0</v>
      </c>
      <c r="BL86" s="17" t="s">
        <v>266</v>
      </c>
      <c r="BM86" s="132" t="s">
        <v>266</v>
      </c>
    </row>
    <row r="87" spans="2:65" s="1" customFormat="1" ht="11.25">
      <c r="B87" s="32"/>
      <c r="D87" s="134" t="s">
        <v>267</v>
      </c>
      <c r="F87" s="135" t="s">
        <v>452</v>
      </c>
      <c r="I87" s="136"/>
      <c r="L87" s="32"/>
      <c r="M87" s="137"/>
      <c r="T87" s="53"/>
      <c r="AT87" s="17" t="s">
        <v>267</v>
      </c>
      <c r="AU87" s="17" t="s">
        <v>77</v>
      </c>
    </row>
    <row r="88" spans="2:65" s="1" customFormat="1" ht="19.5">
      <c r="B88" s="32"/>
      <c r="D88" s="134" t="s">
        <v>269</v>
      </c>
      <c r="F88" s="138" t="s">
        <v>453</v>
      </c>
      <c r="I88" s="136"/>
      <c r="L88" s="32"/>
      <c r="M88" s="137"/>
      <c r="T88" s="53"/>
      <c r="AT88" s="17" t="s">
        <v>269</v>
      </c>
      <c r="AU88" s="17" t="s">
        <v>77</v>
      </c>
    </row>
    <row r="89" spans="2:65" s="1" customFormat="1" ht="16.5" customHeight="1">
      <c r="B89" s="32"/>
      <c r="C89" s="121" t="s">
        <v>279</v>
      </c>
      <c r="D89" s="121" t="s">
        <v>261</v>
      </c>
      <c r="E89" s="122" t="s">
        <v>454</v>
      </c>
      <c r="F89" s="123" t="s">
        <v>455</v>
      </c>
      <c r="G89" s="124" t="s">
        <v>363</v>
      </c>
      <c r="H89" s="125">
        <v>1</v>
      </c>
      <c r="I89" s="126"/>
      <c r="J89" s="127">
        <f>ROUND(I89*H89,2)</f>
        <v>0</v>
      </c>
      <c r="K89" s="123" t="s">
        <v>265</v>
      </c>
      <c r="L89" s="32"/>
      <c r="M89" s="128" t="s">
        <v>19</v>
      </c>
      <c r="N89" s="129" t="s">
        <v>40</v>
      </c>
      <c r="P89" s="130">
        <f>O89*H89</f>
        <v>0</v>
      </c>
      <c r="Q89" s="130">
        <v>0</v>
      </c>
      <c r="R89" s="130">
        <f>Q89*H89</f>
        <v>0</v>
      </c>
      <c r="S89" s="130">
        <v>0</v>
      </c>
      <c r="T89" s="131">
        <f>S89*H89</f>
        <v>0</v>
      </c>
      <c r="AR89" s="132" t="s">
        <v>266</v>
      </c>
      <c r="AT89" s="132" t="s">
        <v>261</v>
      </c>
      <c r="AU89" s="132" t="s">
        <v>77</v>
      </c>
      <c r="AY89" s="17" t="s">
        <v>260</v>
      </c>
      <c r="BE89" s="133">
        <f>IF(N89="základní",J89,0)</f>
        <v>0</v>
      </c>
      <c r="BF89" s="133">
        <f>IF(N89="snížená",J89,0)</f>
        <v>0</v>
      </c>
      <c r="BG89" s="133">
        <f>IF(N89="zákl. přenesená",J89,0)</f>
        <v>0</v>
      </c>
      <c r="BH89" s="133">
        <f>IF(N89="sníž. přenesená",J89,0)</f>
        <v>0</v>
      </c>
      <c r="BI89" s="133">
        <f>IF(N89="nulová",J89,0)</f>
        <v>0</v>
      </c>
      <c r="BJ89" s="17" t="s">
        <v>77</v>
      </c>
      <c r="BK89" s="133">
        <f>ROUND(I89*H89,2)</f>
        <v>0</v>
      </c>
      <c r="BL89" s="17" t="s">
        <v>266</v>
      </c>
      <c r="BM89" s="132" t="s">
        <v>282</v>
      </c>
    </row>
    <row r="90" spans="2:65" s="1" customFormat="1" ht="11.25">
      <c r="B90" s="32"/>
      <c r="D90" s="134" t="s">
        <v>267</v>
      </c>
      <c r="F90" s="135" t="s">
        <v>455</v>
      </c>
      <c r="I90" s="136"/>
      <c r="L90" s="32"/>
      <c r="M90" s="137"/>
      <c r="T90" s="53"/>
      <c r="AT90" s="17" t="s">
        <v>267</v>
      </c>
      <c r="AU90" s="17" t="s">
        <v>77</v>
      </c>
    </row>
    <row r="91" spans="2:65" s="1" customFormat="1" ht="19.5">
      <c r="B91" s="32"/>
      <c r="D91" s="134" t="s">
        <v>269</v>
      </c>
      <c r="F91" s="138" t="s">
        <v>456</v>
      </c>
      <c r="I91" s="136"/>
      <c r="L91" s="32"/>
      <c r="M91" s="137"/>
      <c r="T91" s="53"/>
      <c r="AT91" s="17" t="s">
        <v>269</v>
      </c>
      <c r="AU91" s="17" t="s">
        <v>77</v>
      </c>
    </row>
    <row r="92" spans="2:65" s="1" customFormat="1" ht="16.5" customHeight="1">
      <c r="B92" s="32"/>
      <c r="C92" s="121" t="s">
        <v>266</v>
      </c>
      <c r="D92" s="121" t="s">
        <v>261</v>
      </c>
      <c r="E92" s="122" t="s">
        <v>457</v>
      </c>
      <c r="F92" s="123" t="s">
        <v>458</v>
      </c>
      <c r="G92" s="124" t="s">
        <v>363</v>
      </c>
      <c r="H92" s="125">
        <v>4</v>
      </c>
      <c r="I92" s="126"/>
      <c r="J92" s="127">
        <f>ROUND(I92*H92,2)</f>
        <v>0</v>
      </c>
      <c r="K92" s="123" t="s">
        <v>265</v>
      </c>
      <c r="L92" s="32"/>
      <c r="M92" s="128" t="s">
        <v>19</v>
      </c>
      <c r="N92" s="129" t="s">
        <v>40</v>
      </c>
      <c r="P92" s="130">
        <f>O92*H92</f>
        <v>0</v>
      </c>
      <c r="Q92" s="130">
        <v>0</v>
      </c>
      <c r="R92" s="130">
        <f>Q92*H92</f>
        <v>0</v>
      </c>
      <c r="S92" s="130">
        <v>0</v>
      </c>
      <c r="T92" s="131">
        <f>S92*H92</f>
        <v>0</v>
      </c>
      <c r="AR92" s="132" t="s">
        <v>266</v>
      </c>
      <c r="AT92" s="132" t="s">
        <v>261</v>
      </c>
      <c r="AU92" s="132" t="s">
        <v>77</v>
      </c>
      <c r="AY92" s="17" t="s">
        <v>260</v>
      </c>
      <c r="BE92" s="133">
        <f>IF(N92="základní",J92,0)</f>
        <v>0</v>
      </c>
      <c r="BF92" s="133">
        <f>IF(N92="snížená",J92,0)</f>
        <v>0</v>
      </c>
      <c r="BG92" s="133">
        <f>IF(N92="zákl. přenesená",J92,0)</f>
        <v>0</v>
      </c>
      <c r="BH92" s="133">
        <f>IF(N92="sníž. přenesená",J92,0)</f>
        <v>0</v>
      </c>
      <c r="BI92" s="133">
        <f>IF(N92="nulová",J92,0)</f>
        <v>0</v>
      </c>
      <c r="BJ92" s="17" t="s">
        <v>77</v>
      </c>
      <c r="BK92" s="133">
        <f>ROUND(I92*H92,2)</f>
        <v>0</v>
      </c>
      <c r="BL92" s="17" t="s">
        <v>266</v>
      </c>
      <c r="BM92" s="132" t="s">
        <v>277</v>
      </c>
    </row>
    <row r="93" spans="2:65" s="1" customFormat="1" ht="11.25">
      <c r="B93" s="32"/>
      <c r="D93" s="134" t="s">
        <v>267</v>
      </c>
      <c r="F93" s="135" t="s">
        <v>458</v>
      </c>
      <c r="I93" s="136"/>
      <c r="L93" s="32"/>
      <c r="M93" s="137"/>
      <c r="T93" s="53"/>
      <c r="AT93" s="17" t="s">
        <v>267</v>
      </c>
      <c r="AU93" s="17" t="s">
        <v>77</v>
      </c>
    </row>
    <row r="94" spans="2:65" s="1" customFormat="1" ht="19.5">
      <c r="B94" s="32"/>
      <c r="D94" s="134" t="s">
        <v>269</v>
      </c>
      <c r="F94" s="138" t="s">
        <v>459</v>
      </c>
      <c r="I94" s="136"/>
      <c r="L94" s="32"/>
      <c r="M94" s="137"/>
      <c r="T94" s="53"/>
      <c r="AT94" s="17" t="s">
        <v>269</v>
      </c>
      <c r="AU94" s="17" t="s">
        <v>77</v>
      </c>
    </row>
    <row r="95" spans="2:65" s="1" customFormat="1" ht="16.5" customHeight="1">
      <c r="B95" s="32"/>
      <c r="C95" s="139" t="s">
        <v>258</v>
      </c>
      <c r="D95" s="139" t="s">
        <v>273</v>
      </c>
      <c r="E95" s="140" t="s">
        <v>460</v>
      </c>
      <c r="F95" s="141" t="s">
        <v>461</v>
      </c>
      <c r="G95" s="142" t="s">
        <v>363</v>
      </c>
      <c r="H95" s="143">
        <v>3</v>
      </c>
      <c r="I95" s="144"/>
      <c r="J95" s="145">
        <f>ROUND(I95*H95,2)</f>
        <v>0</v>
      </c>
      <c r="K95" s="141" t="s">
        <v>265</v>
      </c>
      <c r="L95" s="146"/>
      <c r="M95" s="147" t="s">
        <v>19</v>
      </c>
      <c r="N95" s="148" t="s">
        <v>40</v>
      </c>
      <c r="P95" s="130">
        <f>O95*H95</f>
        <v>0</v>
      </c>
      <c r="Q95" s="130">
        <v>0</v>
      </c>
      <c r="R95" s="130">
        <f>Q95*H95</f>
        <v>0</v>
      </c>
      <c r="S95" s="130">
        <v>0</v>
      </c>
      <c r="T95" s="131">
        <f>S95*H95</f>
        <v>0</v>
      </c>
      <c r="AR95" s="132" t="s">
        <v>277</v>
      </c>
      <c r="AT95" s="132" t="s">
        <v>273</v>
      </c>
      <c r="AU95" s="132" t="s">
        <v>77</v>
      </c>
      <c r="AY95" s="17" t="s">
        <v>260</v>
      </c>
      <c r="BE95" s="133">
        <f>IF(N95="základní",J95,0)</f>
        <v>0</v>
      </c>
      <c r="BF95" s="133">
        <f>IF(N95="snížená",J95,0)</f>
        <v>0</v>
      </c>
      <c r="BG95" s="133">
        <f>IF(N95="zákl. přenesená",J95,0)</f>
        <v>0</v>
      </c>
      <c r="BH95" s="133">
        <f>IF(N95="sníž. přenesená",J95,0)</f>
        <v>0</v>
      </c>
      <c r="BI95" s="133">
        <f>IF(N95="nulová",J95,0)</f>
        <v>0</v>
      </c>
      <c r="BJ95" s="17" t="s">
        <v>77</v>
      </c>
      <c r="BK95" s="133">
        <f>ROUND(I95*H95,2)</f>
        <v>0</v>
      </c>
      <c r="BL95" s="17" t="s">
        <v>266</v>
      </c>
      <c r="BM95" s="132" t="s">
        <v>289</v>
      </c>
    </row>
    <row r="96" spans="2:65" s="1" customFormat="1" ht="11.25">
      <c r="B96" s="32"/>
      <c r="D96" s="134" t="s">
        <v>267</v>
      </c>
      <c r="F96" s="135" t="s">
        <v>461</v>
      </c>
      <c r="I96" s="136"/>
      <c r="L96" s="32"/>
      <c r="M96" s="137"/>
      <c r="T96" s="53"/>
      <c r="AT96" s="17" t="s">
        <v>267</v>
      </c>
      <c r="AU96" s="17" t="s">
        <v>77</v>
      </c>
    </row>
    <row r="97" spans="2:65" s="1" customFormat="1" ht="19.5">
      <c r="B97" s="32"/>
      <c r="D97" s="134" t="s">
        <v>269</v>
      </c>
      <c r="F97" s="138" t="s">
        <v>462</v>
      </c>
      <c r="I97" s="136"/>
      <c r="L97" s="32"/>
      <c r="M97" s="137"/>
      <c r="T97" s="53"/>
      <c r="AT97" s="17" t="s">
        <v>269</v>
      </c>
      <c r="AU97" s="17" t="s">
        <v>77</v>
      </c>
    </row>
    <row r="98" spans="2:65" s="1" customFormat="1" ht="16.5" customHeight="1">
      <c r="B98" s="32"/>
      <c r="C98" s="139" t="s">
        <v>282</v>
      </c>
      <c r="D98" s="139" t="s">
        <v>273</v>
      </c>
      <c r="E98" s="140" t="s">
        <v>463</v>
      </c>
      <c r="F98" s="141" t="s">
        <v>464</v>
      </c>
      <c r="G98" s="142" t="s">
        <v>363</v>
      </c>
      <c r="H98" s="143">
        <v>2</v>
      </c>
      <c r="I98" s="144"/>
      <c r="J98" s="145">
        <f>ROUND(I98*H98,2)</f>
        <v>0</v>
      </c>
      <c r="K98" s="141" t="s">
        <v>265</v>
      </c>
      <c r="L98" s="146"/>
      <c r="M98" s="147" t="s">
        <v>19</v>
      </c>
      <c r="N98" s="148" t="s">
        <v>40</v>
      </c>
      <c r="P98" s="130">
        <f>O98*H98</f>
        <v>0</v>
      </c>
      <c r="Q98" s="130">
        <v>0</v>
      </c>
      <c r="R98" s="130">
        <f>Q98*H98</f>
        <v>0</v>
      </c>
      <c r="S98" s="130">
        <v>0</v>
      </c>
      <c r="T98" s="131">
        <f>S98*H98</f>
        <v>0</v>
      </c>
      <c r="AR98" s="132" t="s">
        <v>277</v>
      </c>
      <c r="AT98" s="132" t="s">
        <v>273</v>
      </c>
      <c r="AU98" s="132" t="s">
        <v>77</v>
      </c>
      <c r="AY98" s="17" t="s">
        <v>260</v>
      </c>
      <c r="BE98" s="133">
        <f>IF(N98="základní",J98,0)</f>
        <v>0</v>
      </c>
      <c r="BF98" s="133">
        <f>IF(N98="snížená",J98,0)</f>
        <v>0</v>
      </c>
      <c r="BG98" s="133">
        <f>IF(N98="zákl. přenesená",J98,0)</f>
        <v>0</v>
      </c>
      <c r="BH98" s="133">
        <f>IF(N98="sníž. přenesená",J98,0)</f>
        <v>0</v>
      </c>
      <c r="BI98" s="133">
        <f>IF(N98="nulová",J98,0)</f>
        <v>0</v>
      </c>
      <c r="BJ98" s="17" t="s">
        <v>77</v>
      </c>
      <c r="BK98" s="133">
        <f>ROUND(I98*H98,2)</f>
        <v>0</v>
      </c>
      <c r="BL98" s="17" t="s">
        <v>266</v>
      </c>
      <c r="BM98" s="132" t="s">
        <v>8</v>
      </c>
    </row>
    <row r="99" spans="2:65" s="1" customFormat="1" ht="11.25">
      <c r="B99" s="32"/>
      <c r="D99" s="134" t="s">
        <v>267</v>
      </c>
      <c r="F99" s="135" t="s">
        <v>464</v>
      </c>
      <c r="I99" s="136"/>
      <c r="L99" s="32"/>
      <c r="M99" s="137"/>
      <c r="T99" s="53"/>
      <c r="AT99" s="17" t="s">
        <v>267</v>
      </c>
      <c r="AU99" s="17" t="s">
        <v>77</v>
      </c>
    </row>
    <row r="100" spans="2:65" s="1" customFormat="1" ht="19.5">
      <c r="B100" s="32"/>
      <c r="D100" s="134" t="s">
        <v>269</v>
      </c>
      <c r="F100" s="138" t="s">
        <v>465</v>
      </c>
      <c r="I100" s="136"/>
      <c r="L100" s="32"/>
      <c r="M100" s="137"/>
      <c r="T100" s="53"/>
      <c r="AT100" s="17" t="s">
        <v>269</v>
      </c>
      <c r="AU100" s="17" t="s">
        <v>77</v>
      </c>
    </row>
    <row r="101" spans="2:65" s="1" customFormat="1" ht="16.5" customHeight="1">
      <c r="B101" s="32"/>
      <c r="C101" s="139" t="s">
        <v>271</v>
      </c>
      <c r="D101" s="139" t="s">
        <v>273</v>
      </c>
      <c r="E101" s="140" t="s">
        <v>466</v>
      </c>
      <c r="F101" s="141" t="s">
        <v>467</v>
      </c>
      <c r="G101" s="142" t="s">
        <v>363</v>
      </c>
      <c r="H101" s="143">
        <v>5</v>
      </c>
      <c r="I101" s="144"/>
      <c r="J101" s="145">
        <f>ROUND(I101*H101,2)</f>
        <v>0</v>
      </c>
      <c r="K101" s="141" t="s">
        <v>265</v>
      </c>
      <c r="L101" s="146"/>
      <c r="M101" s="147" t="s">
        <v>19</v>
      </c>
      <c r="N101" s="148" t="s">
        <v>40</v>
      </c>
      <c r="P101" s="130">
        <f>O101*H101</f>
        <v>0</v>
      </c>
      <c r="Q101" s="130">
        <v>0</v>
      </c>
      <c r="R101" s="130">
        <f>Q101*H101</f>
        <v>0</v>
      </c>
      <c r="S101" s="130">
        <v>0</v>
      </c>
      <c r="T101" s="131">
        <f>S101*H101</f>
        <v>0</v>
      </c>
      <c r="AR101" s="132" t="s">
        <v>277</v>
      </c>
      <c r="AT101" s="132" t="s">
        <v>273</v>
      </c>
      <c r="AU101" s="132" t="s">
        <v>77</v>
      </c>
      <c r="AY101" s="17" t="s">
        <v>260</v>
      </c>
      <c r="BE101" s="133">
        <f>IF(N101="základní",J101,0)</f>
        <v>0</v>
      </c>
      <c r="BF101" s="133">
        <f>IF(N101="snížená",J101,0)</f>
        <v>0</v>
      </c>
      <c r="BG101" s="133">
        <f>IF(N101="zákl. přenesená",J101,0)</f>
        <v>0</v>
      </c>
      <c r="BH101" s="133">
        <f>IF(N101="sníž. přenesená",J101,0)</f>
        <v>0</v>
      </c>
      <c r="BI101" s="133">
        <f>IF(N101="nulová",J101,0)</f>
        <v>0</v>
      </c>
      <c r="BJ101" s="17" t="s">
        <v>77</v>
      </c>
      <c r="BK101" s="133">
        <f>ROUND(I101*H101,2)</f>
        <v>0</v>
      </c>
      <c r="BL101" s="17" t="s">
        <v>266</v>
      </c>
      <c r="BM101" s="132" t="s">
        <v>296</v>
      </c>
    </row>
    <row r="102" spans="2:65" s="1" customFormat="1" ht="11.25">
      <c r="B102" s="32"/>
      <c r="D102" s="134" t="s">
        <v>267</v>
      </c>
      <c r="F102" s="135" t="s">
        <v>467</v>
      </c>
      <c r="I102" s="136"/>
      <c r="L102" s="32"/>
      <c r="M102" s="137"/>
      <c r="T102" s="53"/>
      <c r="AT102" s="17" t="s">
        <v>267</v>
      </c>
      <c r="AU102" s="17" t="s">
        <v>77</v>
      </c>
    </row>
    <row r="103" spans="2:65" s="1" customFormat="1" ht="19.5">
      <c r="B103" s="32"/>
      <c r="D103" s="134" t="s">
        <v>269</v>
      </c>
      <c r="F103" s="138" t="s">
        <v>468</v>
      </c>
      <c r="I103" s="136"/>
      <c r="L103" s="32"/>
      <c r="M103" s="137"/>
      <c r="T103" s="53"/>
      <c r="AT103" s="17" t="s">
        <v>269</v>
      </c>
      <c r="AU103" s="17" t="s">
        <v>77</v>
      </c>
    </row>
    <row r="104" spans="2:65" s="1" customFormat="1" ht="16.5" customHeight="1">
      <c r="B104" s="32"/>
      <c r="C104" s="139" t="s">
        <v>277</v>
      </c>
      <c r="D104" s="139" t="s">
        <v>273</v>
      </c>
      <c r="E104" s="140" t="s">
        <v>469</v>
      </c>
      <c r="F104" s="141" t="s">
        <v>470</v>
      </c>
      <c r="G104" s="142" t="s">
        <v>363</v>
      </c>
      <c r="H104" s="143">
        <v>6</v>
      </c>
      <c r="I104" s="144"/>
      <c r="J104" s="145">
        <f>ROUND(I104*H104,2)</f>
        <v>0</v>
      </c>
      <c r="K104" s="141" t="s">
        <v>265</v>
      </c>
      <c r="L104" s="146"/>
      <c r="M104" s="147" t="s">
        <v>19</v>
      </c>
      <c r="N104" s="148" t="s">
        <v>40</v>
      </c>
      <c r="P104" s="130">
        <f>O104*H104</f>
        <v>0</v>
      </c>
      <c r="Q104" s="130">
        <v>0</v>
      </c>
      <c r="R104" s="130">
        <f>Q104*H104</f>
        <v>0</v>
      </c>
      <c r="S104" s="130">
        <v>0</v>
      </c>
      <c r="T104" s="131">
        <f>S104*H104</f>
        <v>0</v>
      </c>
      <c r="AR104" s="132" t="s">
        <v>277</v>
      </c>
      <c r="AT104" s="132" t="s">
        <v>273</v>
      </c>
      <c r="AU104" s="132" t="s">
        <v>77</v>
      </c>
      <c r="AY104" s="17" t="s">
        <v>260</v>
      </c>
      <c r="BE104" s="133">
        <f>IF(N104="základní",J104,0)</f>
        <v>0</v>
      </c>
      <c r="BF104" s="133">
        <f>IF(N104="snížená",J104,0)</f>
        <v>0</v>
      </c>
      <c r="BG104" s="133">
        <f>IF(N104="zákl. přenesená",J104,0)</f>
        <v>0</v>
      </c>
      <c r="BH104" s="133">
        <f>IF(N104="sníž. přenesená",J104,0)</f>
        <v>0</v>
      </c>
      <c r="BI104" s="133">
        <f>IF(N104="nulová",J104,0)</f>
        <v>0</v>
      </c>
      <c r="BJ104" s="17" t="s">
        <v>77</v>
      </c>
      <c r="BK104" s="133">
        <f>ROUND(I104*H104,2)</f>
        <v>0</v>
      </c>
      <c r="BL104" s="17" t="s">
        <v>266</v>
      </c>
      <c r="BM104" s="132" t="s">
        <v>300</v>
      </c>
    </row>
    <row r="105" spans="2:65" s="1" customFormat="1" ht="11.25">
      <c r="B105" s="32"/>
      <c r="D105" s="134" t="s">
        <v>267</v>
      </c>
      <c r="F105" s="135" t="s">
        <v>470</v>
      </c>
      <c r="I105" s="136"/>
      <c r="L105" s="32"/>
      <c r="M105" s="137"/>
      <c r="T105" s="53"/>
      <c r="AT105" s="17" t="s">
        <v>267</v>
      </c>
      <c r="AU105" s="17" t="s">
        <v>77</v>
      </c>
    </row>
    <row r="106" spans="2:65" s="1" customFormat="1" ht="19.5">
      <c r="B106" s="32"/>
      <c r="D106" s="134" t="s">
        <v>269</v>
      </c>
      <c r="F106" s="138" t="s">
        <v>471</v>
      </c>
      <c r="I106" s="136"/>
      <c r="L106" s="32"/>
      <c r="M106" s="137"/>
      <c r="T106" s="53"/>
      <c r="AT106" s="17" t="s">
        <v>269</v>
      </c>
      <c r="AU106" s="17" t="s">
        <v>77</v>
      </c>
    </row>
    <row r="107" spans="2:65" s="1" customFormat="1" ht="16.5" customHeight="1">
      <c r="B107" s="32"/>
      <c r="C107" s="139" t="s">
        <v>302</v>
      </c>
      <c r="D107" s="139" t="s">
        <v>273</v>
      </c>
      <c r="E107" s="140" t="s">
        <v>472</v>
      </c>
      <c r="F107" s="141" t="s">
        <v>473</v>
      </c>
      <c r="G107" s="142" t="s">
        <v>363</v>
      </c>
      <c r="H107" s="143">
        <v>4</v>
      </c>
      <c r="I107" s="144"/>
      <c r="J107" s="145">
        <f>ROUND(I107*H107,2)</f>
        <v>0</v>
      </c>
      <c r="K107" s="141" t="s">
        <v>265</v>
      </c>
      <c r="L107" s="146"/>
      <c r="M107" s="147" t="s">
        <v>19</v>
      </c>
      <c r="N107" s="148" t="s">
        <v>40</v>
      </c>
      <c r="P107" s="130">
        <f>O107*H107</f>
        <v>0</v>
      </c>
      <c r="Q107" s="130">
        <v>0</v>
      </c>
      <c r="R107" s="130">
        <f>Q107*H107</f>
        <v>0</v>
      </c>
      <c r="S107" s="130">
        <v>0</v>
      </c>
      <c r="T107" s="131">
        <f>S107*H107</f>
        <v>0</v>
      </c>
      <c r="AR107" s="132" t="s">
        <v>277</v>
      </c>
      <c r="AT107" s="132" t="s">
        <v>273</v>
      </c>
      <c r="AU107" s="132" t="s">
        <v>77</v>
      </c>
      <c r="AY107" s="17" t="s">
        <v>260</v>
      </c>
      <c r="BE107" s="133">
        <f>IF(N107="základní",J107,0)</f>
        <v>0</v>
      </c>
      <c r="BF107" s="133">
        <f>IF(N107="snížená",J107,0)</f>
        <v>0</v>
      </c>
      <c r="BG107" s="133">
        <f>IF(N107="zákl. přenesená",J107,0)</f>
        <v>0</v>
      </c>
      <c r="BH107" s="133">
        <f>IF(N107="sníž. přenesená",J107,0)</f>
        <v>0</v>
      </c>
      <c r="BI107" s="133">
        <f>IF(N107="nulová",J107,0)</f>
        <v>0</v>
      </c>
      <c r="BJ107" s="17" t="s">
        <v>77</v>
      </c>
      <c r="BK107" s="133">
        <f>ROUND(I107*H107,2)</f>
        <v>0</v>
      </c>
      <c r="BL107" s="17" t="s">
        <v>266</v>
      </c>
      <c r="BM107" s="132" t="s">
        <v>305</v>
      </c>
    </row>
    <row r="108" spans="2:65" s="1" customFormat="1" ht="11.25">
      <c r="B108" s="32"/>
      <c r="D108" s="134" t="s">
        <v>267</v>
      </c>
      <c r="F108" s="135" t="s">
        <v>473</v>
      </c>
      <c r="I108" s="136"/>
      <c r="L108" s="32"/>
      <c r="M108" s="137"/>
      <c r="T108" s="53"/>
      <c r="AT108" s="17" t="s">
        <v>267</v>
      </c>
      <c r="AU108" s="17" t="s">
        <v>77</v>
      </c>
    </row>
    <row r="109" spans="2:65" s="1" customFormat="1" ht="19.5">
      <c r="B109" s="32"/>
      <c r="D109" s="134" t="s">
        <v>269</v>
      </c>
      <c r="F109" s="138" t="s">
        <v>474</v>
      </c>
      <c r="I109" s="136"/>
      <c r="L109" s="32"/>
      <c r="M109" s="137"/>
      <c r="T109" s="53"/>
      <c r="AT109" s="17" t="s">
        <v>269</v>
      </c>
      <c r="AU109" s="17" t="s">
        <v>77</v>
      </c>
    </row>
    <row r="110" spans="2:65" s="1" customFormat="1" ht="16.5" customHeight="1">
      <c r="B110" s="32"/>
      <c r="C110" s="139" t="s">
        <v>289</v>
      </c>
      <c r="D110" s="139" t="s">
        <v>273</v>
      </c>
      <c r="E110" s="140" t="s">
        <v>475</v>
      </c>
      <c r="F110" s="141" t="s">
        <v>476</v>
      </c>
      <c r="G110" s="142" t="s">
        <v>276</v>
      </c>
      <c r="H110" s="143">
        <v>2</v>
      </c>
      <c r="I110" s="144"/>
      <c r="J110" s="145">
        <f>ROUND(I110*H110,2)</f>
        <v>0</v>
      </c>
      <c r="K110" s="141" t="s">
        <v>19</v>
      </c>
      <c r="L110" s="146"/>
      <c r="M110" s="147" t="s">
        <v>19</v>
      </c>
      <c r="N110" s="148" t="s">
        <v>40</v>
      </c>
      <c r="P110" s="130">
        <f>O110*H110</f>
        <v>0</v>
      </c>
      <c r="Q110" s="130">
        <v>0</v>
      </c>
      <c r="R110" s="130">
        <f>Q110*H110</f>
        <v>0</v>
      </c>
      <c r="S110" s="130">
        <v>0</v>
      </c>
      <c r="T110" s="131">
        <f>S110*H110</f>
        <v>0</v>
      </c>
      <c r="AR110" s="132" t="s">
        <v>277</v>
      </c>
      <c r="AT110" s="132" t="s">
        <v>273</v>
      </c>
      <c r="AU110" s="132" t="s">
        <v>77</v>
      </c>
      <c r="AY110" s="17" t="s">
        <v>260</v>
      </c>
      <c r="BE110" s="133">
        <f>IF(N110="základní",J110,0)</f>
        <v>0</v>
      </c>
      <c r="BF110" s="133">
        <f>IF(N110="snížená",J110,0)</f>
        <v>0</v>
      </c>
      <c r="BG110" s="133">
        <f>IF(N110="zákl. přenesená",J110,0)</f>
        <v>0</v>
      </c>
      <c r="BH110" s="133">
        <f>IF(N110="sníž. přenesená",J110,0)</f>
        <v>0</v>
      </c>
      <c r="BI110" s="133">
        <f>IF(N110="nulová",J110,0)</f>
        <v>0</v>
      </c>
      <c r="BJ110" s="17" t="s">
        <v>77</v>
      </c>
      <c r="BK110" s="133">
        <f>ROUND(I110*H110,2)</f>
        <v>0</v>
      </c>
      <c r="BL110" s="17" t="s">
        <v>266</v>
      </c>
      <c r="BM110" s="132" t="s">
        <v>310</v>
      </c>
    </row>
    <row r="111" spans="2:65" s="1" customFormat="1" ht="11.25">
      <c r="B111" s="32"/>
      <c r="D111" s="134" t="s">
        <v>267</v>
      </c>
      <c r="F111" s="135" t="s">
        <v>476</v>
      </c>
      <c r="I111" s="136"/>
      <c r="L111" s="32"/>
      <c r="M111" s="137"/>
      <c r="T111" s="53"/>
      <c r="AT111" s="17" t="s">
        <v>267</v>
      </c>
      <c r="AU111" s="17" t="s">
        <v>77</v>
      </c>
    </row>
    <row r="112" spans="2:65" s="1" customFormat="1" ht="19.5">
      <c r="B112" s="32"/>
      <c r="D112" s="134" t="s">
        <v>269</v>
      </c>
      <c r="F112" s="138" t="s">
        <v>477</v>
      </c>
      <c r="I112" s="136"/>
      <c r="L112" s="32"/>
      <c r="M112" s="137"/>
      <c r="T112" s="53"/>
      <c r="AT112" s="17" t="s">
        <v>269</v>
      </c>
      <c r="AU112" s="17" t="s">
        <v>77</v>
      </c>
    </row>
    <row r="113" spans="2:65" s="1" customFormat="1" ht="16.5" customHeight="1">
      <c r="B113" s="32"/>
      <c r="C113" s="121" t="s">
        <v>312</v>
      </c>
      <c r="D113" s="121" t="s">
        <v>261</v>
      </c>
      <c r="E113" s="122" t="s">
        <v>478</v>
      </c>
      <c r="F113" s="123" t="s">
        <v>479</v>
      </c>
      <c r="G113" s="124" t="s">
        <v>363</v>
      </c>
      <c r="H113" s="125">
        <v>5</v>
      </c>
      <c r="I113" s="126"/>
      <c r="J113" s="127">
        <f>ROUND(I113*H113,2)</f>
        <v>0</v>
      </c>
      <c r="K113" s="123" t="s">
        <v>265</v>
      </c>
      <c r="L113" s="32"/>
      <c r="M113" s="128" t="s">
        <v>19</v>
      </c>
      <c r="N113" s="129" t="s">
        <v>40</v>
      </c>
      <c r="P113" s="130">
        <f>O113*H113</f>
        <v>0</v>
      </c>
      <c r="Q113" s="130">
        <v>0</v>
      </c>
      <c r="R113" s="130">
        <f>Q113*H113</f>
        <v>0</v>
      </c>
      <c r="S113" s="130">
        <v>0</v>
      </c>
      <c r="T113" s="131">
        <f>S113*H113</f>
        <v>0</v>
      </c>
      <c r="AR113" s="132" t="s">
        <v>266</v>
      </c>
      <c r="AT113" s="132" t="s">
        <v>261</v>
      </c>
      <c r="AU113" s="132" t="s">
        <v>77</v>
      </c>
      <c r="AY113" s="17" t="s">
        <v>260</v>
      </c>
      <c r="BE113" s="133">
        <f>IF(N113="základní",J113,0)</f>
        <v>0</v>
      </c>
      <c r="BF113" s="133">
        <f>IF(N113="snížená",J113,0)</f>
        <v>0</v>
      </c>
      <c r="BG113" s="133">
        <f>IF(N113="zákl. přenesená",J113,0)</f>
        <v>0</v>
      </c>
      <c r="BH113" s="133">
        <f>IF(N113="sníž. přenesená",J113,0)</f>
        <v>0</v>
      </c>
      <c r="BI113" s="133">
        <f>IF(N113="nulová",J113,0)</f>
        <v>0</v>
      </c>
      <c r="BJ113" s="17" t="s">
        <v>77</v>
      </c>
      <c r="BK113" s="133">
        <f>ROUND(I113*H113,2)</f>
        <v>0</v>
      </c>
      <c r="BL113" s="17" t="s">
        <v>266</v>
      </c>
      <c r="BM113" s="132" t="s">
        <v>315</v>
      </c>
    </row>
    <row r="114" spans="2:65" s="1" customFormat="1" ht="29.25">
      <c r="B114" s="32"/>
      <c r="D114" s="134" t="s">
        <v>267</v>
      </c>
      <c r="F114" s="135" t="s">
        <v>480</v>
      </c>
      <c r="I114" s="136"/>
      <c r="L114" s="32"/>
      <c r="M114" s="137"/>
      <c r="T114" s="53"/>
      <c r="AT114" s="17" t="s">
        <v>267</v>
      </c>
      <c r="AU114" s="17" t="s">
        <v>77</v>
      </c>
    </row>
    <row r="115" spans="2:65" s="1" customFormat="1" ht="39">
      <c r="B115" s="32"/>
      <c r="D115" s="134" t="s">
        <v>269</v>
      </c>
      <c r="F115" s="138" t="s">
        <v>481</v>
      </c>
      <c r="I115" s="136"/>
      <c r="L115" s="32"/>
      <c r="M115" s="137"/>
      <c r="T115" s="53"/>
      <c r="AT115" s="17" t="s">
        <v>269</v>
      </c>
      <c r="AU115" s="17" t="s">
        <v>77</v>
      </c>
    </row>
    <row r="116" spans="2:65" s="1" customFormat="1" ht="16.5" customHeight="1">
      <c r="B116" s="32"/>
      <c r="C116" s="121" t="s">
        <v>8</v>
      </c>
      <c r="D116" s="121" t="s">
        <v>261</v>
      </c>
      <c r="E116" s="122" t="s">
        <v>482</v>
      </c>
      <c r="F116" s="123" t="s">
        <v>483</v>
      </c>
      <c r="G116" s="124" t="s">
        <v>363</v>
      </c>
      <c r="H116" s="125">
        <v>6</v>
      </c>
      <c r="I116" s="126"/>
      <c r="J116" s="127">
        <f>ROUND(I116*H116,2)</f>
        <v>0</v>
      </c>
      <c r="K116" s="123" t="s">
        <v>265</v>
      </c>
      <c r="L116" s="32"/>
      <c r="M116" s="128" t="s">
        <v>19</v>
      </c>
      <c r="N116" s="129" t="s">
        <v>40</v>
      </c>
      <c r="P116" s="130">
        <f>O116*H116</f>
        <v>0</v>
      </c>
      <c r="Q116" s="130">
        <v>0</v>
      </c>
      <c r="R116" s="130">
        <f>Q116*H116</f>
        <v>0</v>
      </c>
      <c r="S116" s="130">
        <v>0</v>
      </c>
      <c r="T116" s="131">
        <f>S116*H116</f>
        <v>0</v>
      </c>
      <c r="AR116" s="132" t="s">
        <v>266</v>
      </c>
      <c r="AT116" s="132" t="s">
        <v>261</v>
      </c>
      <c r="AU116" s="132" t="s">
        <v>77</v>
      </c>
      <c r="AY116" s="17" t="s">
        <v>260</v>
      </c>
      <c r="BE116" s="133">
        <f>IF(N116="základní",J116,0)</f>
        <v>0</v>
      </c>
      <c r="BF116" s="133">
        <f>IF(N116="snížená",J116,0)</f>
        <v>0</v>
      </c>
      <c r="BG116" s="133">
        <f>IF(N116="zákl. přenesená",J116,0)</f>
        <v>0</v>
      </c>
      <c r="BH116" s="133">
        <f>IF(N116="sníž. přenesená",J116,0)</f>
        <v>0</v>
      </c>
      <c r="BI116" s="133">
        <f>IF(N116="nulová",J116,0)</f>
        <v>0</v>
      </c>
      <c r="BJ116" s="17" t="s">
        <v>77</v>
      </c>
      <c r="BK116" s="133">
        <f>ROUND(I116*H116,2)</f>
        <v>0</v>
      </c>
      <c r="BL116" s="17" t="s">
        <v>266</v>
      </c>
      <c r="BM116" s="132" t="s">
        <v>320</v>
      </c>
    </row>
    <row r="117" spans="2:65" s="1" customFormat="1" ht="29.25">
      <c r="B117" s="32"/>
      <c r="D117" s="134" t="s">
        <v>267</v>
      </c>
      <c r="F117" s="135" t="s">
        <v>484</v>
      </c>
      <c r="I117" s="136"/>
      <c r="L117" s="32"/>
      <c r="M117" s="137"/>
      <c r="T117" s="53"/>
      <c r="AT117" s="17" t="s">
        <v>267</v>
      </c>
      <c r="AU117" s="17" t="s">
        <v>77</v>
      </c>
    </row>
    <row r="118" spans="2:65" s="1" customFormat="1" ht="39">
      <c r="B118" s="32"/>
      <c r="D118" s="134" t="s">
        <v>269</v>
      </c>
      <c r="F118" s="138" t="s">
        <v>485</v>
      </c>
      <c r="I118" s="136"/>
      <c r="L118" s="32"/>
      <c r="M118" s="137"/>
      <c r="T118" s="53"/>
      <c r="AT118" s="17" t="s">
        <v>269</v>
      </c>
      <c r="AU118" s="17" t="s">
        <v>77</v>
      </c>
    </row>
    <row r="119" spans="2:65" s="1" customFormat="1" ht="16.5" customHeight="1">
      <c r="B119" s="32"/>
      <c r="C119" s="121" t="s">
        <v>322</v>
      </c>
      <c r="D119" s="121" t="s">
        <v>261</v>
      </c>
      <c r="E119" s="122" t="s">
        <v>486</v>
      </c>
      <c r="F119" s="123" t="s">
        <v>487</v>
      </c>
      <c r="G119" s="124" t="s">
        <v>363</v>
      </c>
      <c r="H119" s="125">
        <v>4</v>
      </c>
      <c r="I119" s="126"/>
      <c r="J119" s="127">
        <f>ROUND(I119*H119,2)</f>
        <v>0</v>
      </c>
      <c r="K119" s="123" t="s">
        <v>265</v>
      </c>
      <c r="L119" s="32"/>
      <c r="M119" s="128" t="s">
        <v>19</v>
      </c>
      <c r="N119" s="129" t="s">
        <v>40</v>
      </c>
      <c r="P119" s="130">
        <f>O119*H119</f>
        <v>0</v>
      </c>
      <c r="Q119" s="130">
        <v>0</v>
      </c>
      <c r="R119" s="130">
        <f>Q119*H119</f>
        <v>0</v>
      </c>
      <c r="S119" s="130">
        <v>0</v>
      </c>
      <c r="T119" s="131">
        <f>S119*H119</f>
        <v>0</v>
      </c>
      <c r="AR119" s="132" t="s">
        <v>266</v>
      </c>
      <c r="AT119" s="132" t="s">
        <v>261</v>
      </c>
      <c r="AU119" s="132" t="s">
        <v>77</v>
      </c>
      <c r="AY119" s="17" t="s">
        <v>260</v>
      </c>
      <c r="BE119" s="133">
        <f>IF(N119="základní",J119,0)</f>
        <v>0</v>
      </c>
      <c r="BF119" s="133">
        <f>IF(N119="snížená",J119,0)</f>
        <v>0</v>
      </c>
      <c r="BG119" s="133">
        <f>IF(N119="zákl. přenesená",J119,0)</f>
        <v>0</v>
      </c>
      <c r="BH119" s="133">
        <f>IF(N119="sníž. přenesená",J119,0)</f>
        <v>0</v>
      </c>
      <c r="BI119" s="133">
        <f>IF(N119="nulová",J119,0)</f>
        <v>0</v>
      </c>
      <c r="BJ119" s="17" t="s">
        <v>77</v>
      </c>
      <c r="BK119" s="133">
        <f>ROUND(I119*H119,2)</f>
        <v>0</v>
      </c>
      <c r="BL119" s="17" t="s">
        <v>266</v>
      </c>
      <c r="BM119" s="132" t="s">
        <v>326</v>
      </c>
    </row>
    <row r="120" spans="2:65" s="1" customFormat="1" ht="29.25">
      <c r="B120" s="32"/>
      <c r="D120" s="134" t="s">
        <v>267</v>
      </c>
      <c r="F120" s="135" t="s">
        <v>488</v>
      </c>
      <c r="I120" s="136"/>
      <c r="L120" s="32"/>
      <c r="M120" s="137"/>
      <c r="T120" s="53"/>
      <c r="AT120" s="17" t="s">
        <v>267</v>
      </c>
      <c r="AU120" s="17" t="s">
        <v>77</v>
      </c>
    </row>
    <row r="121" spans="2:65" s="1" customFormat="1" ht="39">
      <c r="B121" s="32"/>
      <c r="D121" s="134" t="s">
        <v>269</v>
      </c>
      <c r="F121" s="138" t="s">
        <v>489</v>
      </c>
      <c r="I121" s="136"/>
      <c r="L121" s="32"/>
      <c r="M121" s="137"/>
      <c r="T121" s="53"/>
      <c r="AT121" s="17" t="s">
        <v>269</v>
      </c>
      <c r="AU121" s="17" t="s">
        <v>77</v>
      </c>
    </row>
    <row r="122" spans="2:65" s="1" customFormat="1" ht="21.75" customHeight="1">
      <c r="B122" s="32"/>
      <c r="C122" s="121" t="s">
        <v>296</v>
      </c>
      <c r="D122" s="121" t="s">
        <v>261</v>
      </c>
      <c r="E122" s="122" t="s">
        <v>490</v>
      </c>
      <c r="F122" s="123" t="s">
        <v>491</v>
      </c>
      <c r="G122" s="124" t="s">
        <v>363</v>
      </c>
      <c r="H122" s="125">
        <v>2</v>
      </c>
      <c r="I122" s="126"/>
      <c r="J122" s="127">
        <f>ROUND(I122*H122,2)</f>
        <v>0</v>
      </c>
      <c r="K122" s="123" t="s">
        <v>265</v>
      </c>
      <c r="L122" s="32"/>
      <c r="M122" s="128" t="s">
        <v>19</v>
      </c>
      <c r="N122" s="129" t="s">
        <v>40</v>
      </c>
      <c r="P122" s="130">
        <f>O122*H122</f>
        <v>0</v>
      </c>
      <c r="Q122" s="130">
        <v>0</v>
      </c>
      <c r="R122" s="130">
        <f>Q122*H122</f>
        <v>0</v>
      </c>
      <c r="S122" s="130">
        <v>0</v>
      </c>
      <c r="T122" s="131">
        <f>S122*H122</f>
        <v>0</v>
      </c>
      <c r="AR122" s="132" t="s">
        <v>266</v>
      </c>
      <c r="AT122" s="132" t="s">
        <v>261</v>
      </c>
      <c r="AU122" s="132" t="s">
        <v>77</v>
      </c>
      <c r="AY122" s="17" t="s">
        <v>260</v>
      </c>
      <c r="BE122" s="133">
        <f>IF(N122="základní",J122,0)</f>
        <v>0</v>
      </c>
      <c r="BF122" s="133">
        <f>IF(N122="snížená",J122,0)</f>
        <v>0</v>
      </c>
      <c r="BG122" s="133">
        <f>IF(N122="zákl. přenesená",J122,0)</f>
        <v>0</v>
      </c>
      <c r="BH122" s="133">
        <f>IF(N122="sníž. přenesená",J122,0)</f>
        <v>0</v>
      </c>
      <c r="BI122" s="133">
        <f>IF(N122="nulová",J122,0)</f>
        <v>0</v>
      </c>
      <c r="BJ122" s="17" t="s">
        <v>77</v>
      </c>
      <c r="BK122" s="133">
        <f>ROUND(I122*H122,2)</f>
        <v>0</v>
      </c>
      <c r="BL122" s="17" t="s">
        <v>266</v>
      </c>
      <c r="BM122" s="132" t="s">
        <v>330</v>
      </c>
    </row>
    <row r="123" spans="2:65" s="1" customFormat="1" ht="19.5">
      <c r="B123" s="32"/>
      <c r="D123" s="134" t="s">
        <v>267</v>
      </c>
      <c r="F123" s="135" t="s">
        <v>492</v>
      </c>
      <c r="I123" s="136"/>
      <c r="L123" s="32"/>
      <c r="M123" s="137"/>
      <c r="T123" s="53"/>
      <c r="AT123" s="17" t="s">
        <v>267</v>
      </c>
      <c r="AU123" s="17" t="s">
        <v>77</v>
      </c>
    </row>
    <row r="124" spans="2:65" s="1" customFormat="1" ht="29.25">
      <c r="B124" s="32"/>
      <c r="D124" s="134" t="s">
        <v>269</v>
      </c>
      <c r="F124" s="138" t="s">
        <v>493</v>
      </c>
      <c r="I124" s="136"/>
      <c r="L124" s="32"/>
      <c r="M124" s="137"/>
      <c r="T124" s="53"/>
      <c r="AT124" s="17" t="s">
        <v>269</v>
      </c>
      <c r="AU124" s="17" t="s">
        <v>77</v>
      </c>
    </row>
    <row r="125" spans="2:65" s="1" customFormat="1" ht="16.5" customHeight="1">
      <c r="B125" s="32"/>
      <c r="C125" s="121" t="s">
        <v>332</v>
      </c>
      <c r="D125" s="121" t="s">
        <v>261</v>
      </c>
      <c r="E125" s="122" t="s">
        <v>494</v>
      </c>
      <c r="F125" s="123" t="s">
        <v>440</v>
      </c>
      <c r="G125" s="124" t="s">
        <v>325</v>
      </c>
      <c r="H125" s="125">
        <v>15</v>
      </c>
      <c r="I125" s="126"/>
      <c r="J125" s="127">
        <f>ROUND(I125*H125,2)</f>
        <v>0</v>
      </c>
      <c r="K125" s="123" t="s">
        <v>19</v>
      </c>
      <c r="L125" s="32"/>
      <c r="M125" s="128" t="s">
        <v>19</v>
      </c>
      <c r="N125" s="129" t="s">
        <v>40</v>
      </c>
      <c r="P125" s="130">
        <f>O125*H125</f>
        <v>0</v>
      </c>
      <c r="Q125" s="130">
        <v>0</v>
      </c>
      <c r="R125" s="130">
        <f>Q125*H125</f>
        <v>0</v>
      </c>
      <c r="S125" s="130">
        <v>0</v>
      </c>
      <c r="T125" s="131">
        <f>S125*H125</f>
        <v>0</v>
      </c>
      <c r="AR125" s="132" t="s">
        <v>266</v>
      </c>
      <c r="AT125" s="132" t="s">
        <v>261</v>
      </c>
      <c r="AU125" s="132" t="s">
        <v>77</v>
      </c>
      <c r="AY125" s="17" t="s">
        <v>260</v>
      </c>
      <c r="BE125" s="133">
        <f>IF(N125="základní",J125,0)</f>
        <v>0</v>
      </c>
      <c r="BF125" s="133">
        <f>IF(N125="snížená",J125,0)</f>
        <v>0</v>
      </c>
      <c r="BG125" s="133">
        <f>IF(N125="zákl. přenesená",J125,0)</f>
        <v>0</v>
      </c>
      <c r="BH125" s="133">
        <f>IF(N125="sníž. přenesená",J125,0)</f>
        <v>0</v>
      </c>
      <c r="BI125" s="133">
        <f>IF(N125="nulová",J125,0)</f>
        <v>0</v>
      </c>
      <c r="BJ125" s="17" t="s">
        <v>77</v>
      </c>
      <c r="BK125" s="133">
        <f>ROUND(I125*H125,2)</f>
        <v>0</v>
      </c>
      <c r="BL125" s="17" t="s">
        <v>266</v>
      </c>
      <c r="BM125" s="132" t="s">
        <v>335</v>
      </c>
    </row>
    <row r="126" spans="2:65" s="1" customFormat="1" ht="11.25">
      <c r="B126" s="32"/>
      <c r="D126" s="134" t="s">
        <v>267</v>
      </c>
      <c r="F126" s="135" t="s">
        <v>440</v>
      </c>
      <c r="I126" s="136"/>
      <c r="L126" s="32"/>
      <c r="M126" s="137"/>
      <c r="T126" s="53"/>
      <c r="AT126" s="17" t="s">
        <v>267</v>
      </c>
      <c r="AU126" s="17" t="s">
        <v>77</v>
      </c>
    </row>
    <row r="127" spans="2:65" s="1" customFormat="1" ht="39">
      <c r="B127" s="32"/>
      <c r="D127" s="134" t="s">
        <v>269</v>
      </c>
      <c r="F127" s="138" t="s">
        <v>495</v>
      </c>
      <c r="I127" s="136"/>
      <c r="L127" s="32"/>
      <c r="M127" s="137"/>
      <c r="T127" s="53"/>
      <c r="AT127" s="17" t="s">
        <v>269</v>
      </c>
      <c r="AU127" s="17" t="s">
        <v>77</v>
      </c>
    </row>
    <row r="128" spans="2:65" s="1" customFormat="1" ht="16.5" customHeight="1">
      <c r="B128" s="32"/>
      <c r="C128" s="121" t="s">
        <v>300</v>
      </c>
      <c r="D128" s="121" t="s">
        <v>261</v>
      </c>
      <c r="E128" s="122" t="s">
        <v>496</v>
      </c>
      <c r="F128" s="123" t="s">
        <v>497</v>
      </c>
      <c r="G128" s="124" t="s">
        <v>325</v>
      </c>
      <c r="H128" s="125">
        <v>50</v>
      </c>
      <c r="I128" s="126"/>
      <c r="J128" s="127">
        <f>ROUND(I128*H128,2)</f>
        <v>0</v>
      </c>
      <c r="K128" s="123" t="s">
        <v>19</v>
      </c>
      <c r="L128" s="32"/>
      <c r="M128" s="128" t="s">
        <v>19</v>
      </c>
      <c r="N128" s="129" t="s">
        <v>40</v>
      </c>
      <c r="P128" s="130">
        <f>O128*H128</f>
        <v>0</v>
      </c>
      <c r="Q128" s="130">
        <v>0</v>
      </c>
      <c r="R128" s="130">
        <f>Q128*H128</f>
        <v>0</v>
      </c>
      <c r="S128" s="130">
        <v>0</v>
      </c>
      <c r="T128" s="131">
        <f>S128*H128</f>
        <v>0</v>
      </c>
      <c r="AR128" s="132" t="s">
        <v>266</v>
      </c>
      <c r="AT128" s="132" t="s">
        <v>261</v>
      </c>
      <c r="AU128" s="132" t="s">
        <v>77</v>
      </c>
      <c r="AY128" s="17" t="s">
        <v>260</v>
      </c>
      <c r="BE128" s="133">
        <f>IF(N128="základní",J128,0)</f>
        <v>0</v>
      </c>
      <c r="BF128" s="133">
        <f>IF(N128="snížená",J128,0)</f>
        <v>0</v>
      </c>
      <c r="BG128" s="133">
        <f>IF(N128="zákl. přenesená",J128,0)</f>
        <v>0</v>
      </c>
      <c r="BH128" s="133">
        <f>IF(N128="sníž. přenesená",J128,0)</f>
        <v>0</v>
      </c>
      <c r="BI128" s="133">
        <f>IF(N128="nulová",J128,0)</f>
        <v>0</v>
      </c>
      <c r="BJ128" s="17" t="s">
        <v>77</v>
      </c>
      <c r="BK128" s="133">
        <f>ROUND(I128*H128,2)</f>
        <v>0</v>
      </c>
      <c r="BL128" s="17" t="s">
        <v>266</v>
      </c>
      <c r="BM128" s="132" t="s">
        <v>339</v>
      </c>
    </row>
    <row r="129" spans="2:65" s="1" customFormat="1" ht="11.25">
      <c r="B129" s="32"/>
      <c r="D129" s="134" t="s">
        <v>267</v>
      </c>
      <c r="F129" s="135" t="s">
        <v>497</v>
      </c>
      <c r="I129" s="136"/>
      <c r="L129" s="32"/>
      <c r="M129" s="137"/>
      <c r="T129" s="53"/>
      <c r="AT129" s="17" t="s">
        <v>267</v>
      </c>
      <c r="AU129" s="17" t="s">
        <v>77</v>
      </c>
    </row>
    <row r="130" spans="2:65" s="1" customFormat="1" ht="16.5" customHeight="1">
      <c r="B130" s="32"/>
      <c r="C130" s="121" t="s">
        <v>341</v>
      </c>
      <c r="D130" s="121" t="s">
        <v>261</v>
      </c>
      <c r="E130" s="122" t="s">
        <v>498</v>
      </c>
      <c r="F130" s="123" t="s">
        <v>435</v>
      </c>
      <c r="G130" s="124" t="s">
        <v>325</v>
      </c>
      <c r="H130" s="125">
        <v>20</v>
      </c>
      <c r="I130" s="126"/>
      <c r="J130" s="127">
        <f>ROUND(I130*H130,2)</f>
        <v>0</v>
      </c>
      <c r="K130" s="123" t="s">
        <v>19</v>
      </c>
      <c r="L130" s="32"/>
      <c r="M130" s="128" t="s">
        <v>19</v>
      </c>
      <c r="N130" s="129" t="s">
        <v>40</v>
      </c>
      <c r="P130" s="130">
        <f>O130*H130</f>
        <v>0</v>
      </c>
      <c r="Q130" s="130">
        <v>0</v>
      </c>
      <c r="R130" s="130">
        <f>Q130*H130</f>
        <v>0</v>
      </c>
      <c r="S130" s="130">
        <v>0</v>
      </c>
      <c r="T130" s="131">
        <f>S130*H130</f>
        <v>0</v>
      </c>
      <c r="AR130" s="132" t="s">
        <v>266</v>
      </c>
      <c r="AT130" s="132" t="s">
        <v>261</v>
      </c>
      <c r="AU130" s="132" t="s">
        <v>77</v>
      </c>
      <c r="AY130" s="17" t="s">
        <v>260</v>
      </c>
      <c r="BE130" s="133">
        <f>IF(N130="základní",J130,0)</f>
        <v>0</v>
      </c>
      <c r="BF130" s="133">
        <f>IF(N130="snížená",J130,0)</f>
        <v>0</v>
      </c>
      <c r="BG130" s="133">
        <f>IF(N130="zákl. přenesená",J130,0)</f>
        <v>0</v>
      </c>
      <c r="BH130" s="133">
        <f>IF(N130="sníž. přenesená",J130,0)</f>
        <v>0</v>
      </c>
      <c r="BI130" s="133">
        <f>IF(N130="nulová",J130,0)</f>
        <v>0</v>
      </c>
      <c r="BJ130" s="17" t="s">
        <v>77</v>
      </c>
      <c r="BK130" s="133">
        <f>ROUND(I130*H130,2)</f>
        <v>0</v>
      </c>
      <c r="BL130" s="17" t="s">
        <v>266</v>
      </c>
      <c r="BM130" s="132" t="s">
        <v>344</v>
      </c>
    </row>
    <row r="131" spans="2:65" s="1" customFormat="1" ht="11.25">
      <c r="B131" s="32"/>
      <c r="D131" s="134" t="s">
        <v>267</v>
      </c>
      <c r="F131" s="135" t="s">
        <v>435</v>
      </c>
      <c r="I131" s="136"/>
      <c r="L131" s="32"/>
      <c r="M131" s="137"/>
      <c r="T131" s="53"/>
      <c r="AT131" s="17" t="s">
        <v>267</v>
      </c>
      <c r="AU131" s="17" t="s">
        <v>77</v>
      </c>
    </row>
    <row r="132" spans="2:65" s="1" customFormat="1" ht="19.5">
      <c r="B132" s="32"/>
      <c r="D132" s="134" t="s">
        <v>269</v>
      </c>
      <c r="F132" s="138" t="s">
        <v>499</v>
      </c>
      <c r="I132" s="136"/>
      <c r="L132" s="32"/>
      <c r="M132" s="137"/>
      <c r="T132" s="53"/>
      <c r="AT132" s="17" t="s">
        <v>269</v>
      </c>
      <c r="AU132" s="17" t="s">
        <v>77</v>
      </c>
    </row>
    <row r="133" spans="2:65" s="1" customFormat="1" ht="16.5" customHeight="1">
      <c r="B133" s="32"/>
      <c r="C133" s="121" t="s">
        <v>305</v>
      </c>
      <c r="D133" s="121" t="s">
        <v>261</v>
      </c>
      <c r="E133" s="122" t="s">
        <v>500</v>
      </c>
      <c r="F133" s="123" t="s">
        <v>501</v>
      </c>
      <c r="G133" s="124" t="s">
        <v>325</v>
      </c>
      <c r="H133" s="125">
        <v>16</v>
      </c>
      <c r="I133" s="126"/>
      <c r="J133" s="127">
        <f>ROUND(I133*H133,2)</f>
        <v>0</v>
      </c>
      <c r="K133" s="123" t="s">
        <v>19</v>
      </c>
      <c r="L133" s="32"/>
      <c r="M133" s="128" t="s">
        <v>19</v>
      </c>
      <c r="N133" s="129" t="s">
        <v>40</v>
      </c>
      <c r="P133" s="130">
        <f>O133*H133</f>
        <v>0</v>
      </c>
      <c r="Q133" s="130">
        <v>0</v>
      </c>
      <c r="R133" s="130">
        <f>Q133*H133</f>
        <v>0</v>
      </c>
      <c r="S133" s="130">
        <v>0</v>
      </c>
      <c r="T133" s="131">
        <f>S133*H133</f>
        <v>0</v>
      </c>
      <c r="AR133" s="132" t="s">
        <v>266</v>
      </c>
      <c r="AT133" s="132" t="s">
        <v>261</v>
      </c>
      <c r="AU133" s="132" t="s">
        <v>77</v>
      </c>
      <c r="AY133" s="17" t="s">
        <v>260</v>
      </c>
      <c r="BE133" s="133">
        <f>IF(N133="základní",J133,0)</f>
        <v>0</v>
      </c>
      <c r="BF133" s="133">
        <f>IF(N133="snížená",J133,0)</f>
        <v>0</v>
      </c>
      <c r="BG133" s="133">
        <f>IF(N133="zákl. přenesená",J133,0)</f>
        <v>0</v>
      </c>
      <c r="BH133" s="133">
        <f>IF(N133="sníž. přenesená",J133,0)</f>
        <v>0</v>
      </c>
      <c r="BI133" s="133">
        <f>IF(N133="nulová",J133,0)</f>
        <v>0</v>
      </c>
      <c r="BJ133" s="17" t="s">
        <v>77</v>
      </c>
      <c r="BK133" s="133">
        <f>ROUND(I133*H133,2)</f>
        <v>0</v>
      </c>
      <c r="BL133" s="17" t="s">
        <v>266</v>
      </c>
      <c r="BM133" s="132" t="s">
        <v>348</v>
      </c>
    </row>
    <row r="134" spans="2:65" s="1" customFormat="1" ht="11.25">
      <c r="B134" s="32"/>
      <c r="D134" s="134" t="s">
        <v>267</v>
      </c>
      <c r="F134" s="135" t="s">
        <v>501</v>
      </c>
      <c r="I134" s="136"/>
      <c r="L134" s="32"/>
      <c r="M134" s="137"/>
      <c r="T134" s="53"/>
      <c r="AT134" s="17" t="s">
        <v>267</v>
      </c>
      <c r="AU134" s="17" t="s">
        <v>77</v>
      </c>
    </row>
    <row r="135" spans="2:65" s="1" customFormat="1" ht="24.2" customHeight="1">
      <c r="B135" s="32"/>
      <c r="C135" s="139" t="s">
        <v>350</v>
      </c>
      <c r="D135" s="139" t="s">
        <v>273</v>
      </c>
      <c r="E135" s="140" t="s">
        <v>502</v>
      </c>
      <c r="F135" s="141" t="s">
        <v>503</v>
      </c>
      <c r="G135" s="142" t="s">
        <v>363</v>
      </c>
      <c r="H135" s="143">
        <v>5</v>
      </c>
      <c r="I135" s="144"/>
      <c r="J135" s="145">
        <f>ROUND(I135*H135,2)</f>
        <v>0</v>
      </c>
      <c r="K135" s="141" t="s">
        <v>265</v>
      </c>
      <c r="L135" s="146"/>
      <c r="M135" s="147" t="s">
        <v>19</v>
      </c>
      <c r="N135" s="148" t="s">
        <v>40</v>
      </c>
      <c r="P135" s="130">
        <f>O135*H135</f>
        <v>0</v>
      </c>
      <c r="Q135" s="130">
        <v>0</v>
      </c>
      <c r="R135" s="130">
        <f>Q135*H135</f>
        <v>0</v>
      </c>
      <c r="S135" s="130">
        <v>0</v>
      </c>
      <c r="T135" s="131">
        <f>S135*H135</f>
        <v>0</v>
      </c>
      <c r="AR135" s="132" t="s">
        <v>277</v>
      </c>
      <c r="AT135" s="132" t="s">
        <v>273</v>
      </c>
      <c r="AU135" s="132" t="s">
        <v>77</v>
      </c>
      <c r="AY135" s="17" t="s">
        <v>260</v>
      </c>
      <c r="BE135" s="133">
        <f>IF(N135="základní",J135,0)</f>
        <v>0</v>
      </c>
      <c r="BF135" s="133">
        <f>IF(N135="snížená",J135,0)</f>
        <v>0</v>
      </c>
      <c r="BG135" s="133">
        <f>IF(N135="zákl. přenesená",J135,0)</f>
        <v>0</v>
      </c>
      <c r="BH135" s="133">
        <f>IF(N135="sníž. přenesená",J135,0)</f>
        <v>0</v>
      </c>
      <c r="BI135" s="133">
        <f>IF(N135="nulová",J135,0)</f>
        <v>0</v>
      </c>
      <c r="BJ135" s="17" t="s">
        <v>77</v>
      </c>
      <c r="BK135" s="133">
        <f>ROUND(I135*H135,2)</f>
        <v>0</v>
      </c>
      <c r="BL135" s="17" t="s">
        <v>266</v>
      </c>
      <c r="BM135" s="132" t="s">
        <v>353</v>
      </c>
    </row>
    <row r="136" spans="2:65" s="1" customFormat="1" ht="11.25">
      <c r="B136" s="32"/>
      <c r="D136" s="134" t="s">
        <v>267</v>
      </c>
      <c r="F136" s="135" t="s">
        <v>503</v>
      </c>
      <c r="I136" s="136"/>
      <c r="L136" s="32"/>
      <c r="M136" s="137"/>
      <c r="T136" s="53"/>
      <c r="AT136" s="17" t="s">
        <v>267</v>
      </c>
      <c r="AU136" s="17" t="s">
        <v>77</v>
      </c>
    </row>
    <row r="137" spans="2:65" s="1" customFormat="1" ht="19.5">
      <c r="B137" s="32"/>
      <c r="D137" s="134" t="s">
        <v>269</v>
      </c>
      <c r="F137" s="138" t="s">
        <v>504</v>
      </c>
      <c r="I137" s="136"/>
      <c r="L137" s="32"/>
      <c r="M137" s="137"/>
      <c r="T137" s="53"/>
      <c r="AT137" s="17" t="s">
        <v>269</v>
      </c>
      <c r="AU137" s="17" t="s">
        <v>77</v>
      </c>
    </row>
    <row r="138" spans="2:65" s="1" customFormat="1" ht="21.75" customHeight="1">
      <c r="B138" s="32"/>
      <c r="C138" s="139" t="s">
        <v>310</v>
      </c>
      <c r="D138" s="139" t="s">
        <v>273</v>
      </c>
      <c r="E138" s="140" t="s">
        <v>505</v>
      </c>
      <c r="F138" s="141" t="s">
        <v>506</v>
      </c>
      <c r="G138" s="142" t="s">
        <v>363</v>
      </c>
      <c r="H138" s="143">
        <v>5</v>
      </c>
      <c r="I138" s="144"/>
      <c r="J138" s="145">
        <f>ROUND(I138*H138,2)</f>
        <v>0</v>
      </c>
      <c r="K138" s="141" t="s">
        <v>265</v>
      </c>
      <c r="L138" s="146"/>
      <c r="M138" s="147" t="s">
        <v>19</v>
      </c>
      <c r="N138" s="148" t="s">
        <v>40</v>
      </c>
      <c r="P138" s="130">
        <f>O138*H138</f>
        <v>0</v>
      </c>
      <c r="Q138" s="130">
        <v>0</v>
      </c>
      <c r="R138" s="130">
        <f>Q138*H138</f>
        <v>0</v>
      </c>
      <c r="S138" s="130">
        <v>0</v>
      </c>
      <c r="T138" s="131">
        <f>S138*H138</f>
        <v>0</v>
      </c>
      <c r="AR138" s="132" t="s">
        <v>277</v>
      </c>
      <c r="AT138" s="132" t="s">
        <v>273</v>
      </c>
      <c r="AU138" s="132" t="s">
        <v>77</v>
      </c>
      <c r="AY138" s="17" t="s">
        <v>260</v>
      </c>
      <c r="BE138" s="133">
        <f>IF(N138="základní",J138,0)</f>
        <v>0</v>
      </c>
      <c r="BF138" s="133">
        <f>IF(N138="snížená",J138,0)</f>
        <v>0</v>
      </c>
      <c r="BG138" s="133">
        <f>IF(N138="zákl. přenesená",J138,0)</f>
        <v>0</v>
      </c>
      <c r="BH138" s="133">
        <f>IF(N138="sníž. přenesená",J138,0)</f>
        <v>0</v>
      </c>
      <c r="BI138" s="133">
        <f>IF(N138="nulová",J138,0)</f>
        <v>0</v>
      </c>
      <c r="BJ138" s="17" t="s">
        <v>77</v>
      </c>
      <c r="BK138" s="133">
        <f>ROUND(I138*H138,2)</f>
        <v>0</v>
      </c>
      <c r="BL138" s="17" t="s">
        <v>266</v>
      </c>
      <c r="BM138" s="132" t="s">
        <v>358</v>
      </c>
    </row>
    <row r="139" spans="2:65" s="1" customFormat="1" ht="11.25">
      <c r="B139" s="32"/>
      <c r="D139" s="134" t="s">
        <v>267</v>
      </c>
      <c r="F139" s="135" t="s">
        <v>506</v>
      </c>
      <c r="I139" s="136"/>
      <c r="L139" s="32"/>
      <c r="M139" s="137"/>
      <c r="T139" s="53"/>
      <c r="AT139" s="17" t="s">
        <v>267</v>
      </c>
      <c r="AU139" s="17" t="s">
        <v>77</v>
      </c>
    </row>
    <row r="140" spans="2:65" s="1" customFormat="1" ht="19.5">
      <c r="B140" s="32"/>
      <c r="D140" s="134" t="s">
        <v>269</v>
      </c>
      <c r="F140" s="138" t="s">
        <v>507</v>
      </c>
      <c r="I140" s="136"/>
      <c r="L140" s="32"/>
      <c r="M140" s="137"/>
      <c r="T140" s="53"/>
      <c r="AT140" s="17" t="s">
        <v>269</v>
      </c>
      <c r="AU140" s="17" t="s">
        <v>77</v>
      </c>
    </row>
    <row r="141" spans="2:65" s="1" customFormat="1" ht="24.2" customHeight="1">
      <c r="B141" s="32"/>
      <c r="C141" s="139" t="s">
        <v>7</v>
      </c>
      <c r="D141" s="139" t="s">
        <v>273</v>
      </c>
      <c r="E141" s="140" t="s">
        <v>508</v>
      </c>
      <c r="F141" s="141" t="s">
        <v>509</v>
      </c>
      <c r="G141" s="142" t="s">
        <v>363</v>
      </c>
      <c r="H141" s="143">
        <v>1</v>
      </c>
      <c r="I141" s="144"/>
      <c r="J141" s="145">
        <f>ROUND(I141*H141,2)</f>
        <v>0</v>
      </c>
      <c r="K141" s="141" t="s">
        <v>265</v>
      </c>
      <c r="L141" s="146"/>
      <c r="M141" s="147" t="s">
        <v>19</v>
      </c>
      <c r="N141" s="148" t="s">
        <v>40</v>
      </c>
      <c r="P141" s="130">
        <f>O141*H141</f>
        <v>0</v>
      </c>
      <c r="Q141" s="130">
        <v>0</v>
      </c>
      <c r="R141" s="130">
        <f>Q141*H141</f>
        <v>0</v>
      </c>
      <c r="S141" s="130">
        <v>0</v>
      </c>
      <c r="T141" s="131">
        <f>S141*H141</f>
        <v>0</v>
      </c>
      <c r="AR141" s="132" t="s">
        <v>277</v>
      </c>
      <c r="AT141" s="132" t="s">
        <v>273</v>
      </c>
      <c r="AU141" s="132" t="s">
        <v>77</v>
      </c>
      <c r="AY141" s="17" t="s">
        <v>260</v>
      </c>
      <c r="BE141" s="133">
        <f>IF(N141="základní",J141,0)</f>
        <v>0</v>
      </c>
      <c r="BF141" s="133">
        <f>IF(N141="snížená",J141,0)</f>
        <v>0</v>
      </c>
      <c r="BG141" s="133">
        <f>IF(N141="zákl. přenesená",J141,0)</f>
        <v>0</v>
      </c>
      <c r="BH141" s="133">
        <f>IF(N141="sníž. přenesená",J141,0)</f>
        <v>0</v>
      </c>
      <c r="BI141" s="133">
        <f>IF(N141="nulová",J141,0)</f>
        <v>0</v>
      </c>
      <c r="BJ141" s="17" t="s">
        <v>77</v>
      </c>
      <c r="BK141" s="133">
        <f>ROUND(I141*H141,2)</f>
        <v>0</v>
      </c>
      <c r="BL141" s="17" t="s">
        <v>266</v>
      </c>
      <c r="BM141" s="132" t="s">
        <v>364</v>
      </c>
    </row>
    <row r="142" spans="2:65" s="1" customFormat="1" ht="11.25">
      <c r="B142" s="32"/>
      <c r="D142" s="134" t="s">
        <v>267</v>
      </c>
      <c r="F142" s="135" t="s">
        <v>509</v>
      </c>
      <c r="I142" s="136"/>
      <c r="L142" s="32"/>
      <c r="M142" s="137"/>
      <c r="T142" s="53"/>
      <c r="AT142" s="17" t="s">
        <v>267</v>
      </c>
      <c r="AU142" s="17" t="s">
        <v>77</v>
      </c>
    </row>
    <row r="143" spans="2:65" s="1" customFormat="1" ht="19.5">
      <c r="B143" s="32"/>
      <c r="D143" s="134" t="s">
        <v>269</v>
      </c>
      <c r="F143" s="138" t="s">
        <v>510</v>
      </c>
      <c r="I143" s="136"/>
      <c r="L143" s="32"/>
      <c r="M143" s="137"/>
      <c r="T143" s="53"/>
      <c r="AT143" s="17" t="s">
        <v>269</v>
      </c>
      <c r="AU143" s="17" t="s">
        <v>77</v>
      </c>
    </row>
    <row r="144" spans="2:65" s="1" customFormat="1" ht="24.2" customHeight="1">
      <c r="B144" s="32"/>
      <c r="C144" s="139" t="s">
        <v>315</v>
      </c>
      <c r="D144" s="139" t="s">
        <v>273</v>
      </c>
      <c r="E144" s="140" t="s">
        <v>511</v>
      </c>
      <c r="F144" s="141" t="s">
        <v>512</v>
      </c>
      <c r="G144" s="142" t="s">
        <v>363</v>
      </c>
      <c r="H144" s="143">
        <v>1</v>
      </c>
      <c r="I144" s="144"/>
      <c r="J144" s="145">
        <f>ROUND(I144*H144,2)</f>
        <v>0</v>
      </c>
      <c r="K144" s="141" t="s">
        <v>265</v>
      </c>
      <c r="L144" s="146"/>
      <c r="M144" s="147" t="s">
        <v>19</v>
      </c>
      <c r="N144" s="148" t="s">
        <v>40</v>
      </c>
      <c r="P144" s="130">
        <f>O144*H144</f>
        <v>0</v>
      </c>
      <c r="Q144" s="130">
        <v>0</v>
      </c>
      <c r="R144" s="130">
        <f>Q144*H144</f>
        <v>0</v>
      </c>
      <c r="S144" s="130">
        <v>0</v>
      </c>
      <c r="T144" s="131">
        <f>S144*H144</f>
        <v>0</v>
      </c>
      <c r="AR144" s="132" t="s">
        <v>277</v>
      </c>
      <c r="AT144" s="132" t="s">
        <v>273</v>
      </c>
      <c r="AU144" s="132" t="s">
        <v>77</v>
      </c>
      <c r="AY144" s="17" t="s">
        <v>260</v>
      </c>
      <c r="BE144" s="133">
        <f>IF(N144="základní",J144,0)</f>
        <v>0</v>
      </c>
      <c r="BF144" s="133">
        <f>IF(N144="snížená",J144,0)</f>
        <v>0</v>
      </c>
      <c r="BG144" s="133">
        <f>IF(N144="zákl. přenesená",J144,0)</f>
        <v>0</v>
      </c>
      <c r="BH144" s="133">
        <f>IF(N144="sníž. přenesená",J144,0)</f>
        <v>0</v>
      </c>
      <c r="BI144" s="133">
        <f>IF(N144="nulová",J144,0)</f>
        <v>0</v>
      </c>
      <c r="BJ144" s="17" t="s">
        <v>77</v>
      </c>
      <c r="BK144" s="133">
        <f>ROUND(I144*H144,2)</f>
        <v>0</v>
      </c>
      <c r="BL144" s="17" t="s">
        <v>266</v>
      </c>
      <c r="BM144" s="132" t="s">
        <v>368</v>
      </c>
    </row>
    <row r="145" spans="2:65" s="1" customFormat="1" ht="11.25">
      <c r="B145" s="32"/>
      <c r="D145" s="134" t="s">
        <v>267</v>
      </c>
      <c r="F145" s="135" t="s">
        <v>512</v>
      </c>
      <c r="I145" s="136"/>
      <c r="L145" s="32"/>
      <c r="M145" s="137"/>
      <c r="T145" s="53"/>
      <c r="AT145" s="17" t="s">
        <v>267</v>
      </c>
      <c r="AU145" s="17" t="s">
        <v>77</v>
      </c>
    </row>
    <row r="146" spans="2:65" s="1" customFormat="1" ht="19.5">
      <c r="B146" s="32"/>
      <c r="D146" s="134" t="s">
        <v>269</v>
      </c>
      <c r="F146" s="138" t="s">
        <v>513</v>
      </c>
      <c r="I146" s="136"/>
      <c r="L146" s="32"/>
      <c r="M146" s="137"/>
      <c r="T146" s="53"/>
      <c r="AT146" s="17" t="s">
        <v>269</v>
      </c>
      <c r="AU146" s="17" t="s">
        <v>77</v>
      </c>
    </row>
    <row r="147" spans="2:65" s="1" customFormat="1" ht="24.2" customHeight="1">
      <c r="B147" s="32"/>
      <c r="C147" s="139" t="s">
        <v>370</v>
      </c>
      <c r="D147" s="139" t="s">
        <v>273</v>
      </c>
      <c r="E147" s="140" t="s">
        <v>514</v>
      </c>
      <c r="F147" s="141" t="s">
        <v>515</v>
      </c>
      <c r="G147" s="142" t="s">
        <v>363</v>
      </c>
      <c r="H147" s="143">
        <v>1</v>
      </c>
      <c r="I147" s="144"/>
      <c r="J147" s="145">
        <f>ROUND(I147*H147,2)</f>
        <v>0</v>
      </c>
      <c r="K147" s="141" t="s">
        <v>265</v>
      </c>
      <c r="L147" s="146"/>
      <c r="M147" s="147" t="s">
        <v>19</v>
      </c>
      <c r="N147" s="148" t="s">
        <v>40</v>
      </c>
      <c r="P147" s="130">
        <f>O147*H147</f>
        <v>0</v>
      </c>
      <c r="Q147" s="130">
        <v>0</v>
      </c>
      <c r="R147" s="130">
        <f>Q147*H147</f>
        <v>0</v>
      </c>
      <c r="S147" s="130">
        <v>0</v>
      </c>
      <c r="T147" s="131">
        <f>S147*H147</f>
        <v>0</v>
      </c>
      <c r="AR147" s="132" t="s">
        <v>277</v>
      </c>
      <c r="AT147" s="132" t="s">
        <v>273</v>
      </c>
      <c r="AU147" s="132" t="s">
        <v>77</v>
      </c>
      <c r="AY147" s="17" t="s">
        <v>260</v>
      </c>
      <c r="BE147" s="133">
        <f>IF(N147="základní",J147,0)</f>
        <v>0</v>
      </c>
      <c r="BF147" s="133">
        <f>IF(N147="snížená",J147,0)</f>
        <v>0</v>
      </c>
      <c r="BG147" s="133">
        <f>IF(N147="zákl. přenesená",J147,0)</f>
        <v>0</v>
      </c>
      <c r="BH147" s="133">
        <f>IF(N147="sníž. přenesená",J147,0)</f>
        <v>0</v>
      </c>
      <c r="BI147" s="133">
        <f>IF(N147="nulová",J147,0)</f>
        <v>0</v>
      </c>
      <c r="BJ147" s="17" t="s">
        <v>77</v>
      </c>
      <c r="BK147" s="133">
        <f>ROUND(I147*H147,2)</f>
        <v>0</v>
      </c>
      <c r="BL147" s="17" t="s">
        <v>266</v>
      </c>
      <c r="BM147" s="132" t="s">
        <v>373</v>
      </c>
    </row>
    <row r="148" spans="2:65" s="1" customFormat="1" ht="11.25">
      <c r="B148" s="32"/>
      <c r="D148" s="134" t="s">
        <v>267</v>
      </c>
      <c r="F148" s="135" t="s">
        <v>515</v>
      </c>
      <c r="I148" s="136"/>
      <c r="L148" s="32"/>
      <c r="M148" s="137"/>
      <c r="T148" s="53"/>
      <c r="AT148" s="17" t="s">
        <v>267</v>
      </c>
      <c r="AU148" s="17" t="s">
        <v>77</v>
      </c>
    </row>
    <row r="149" spans="2:65" s="1" customFormat="1" ht="19.5">
      <c r="B149" s="32"/>
      <c r="D149" s="134" t="s">
        <v>269</v>
      </c>
      <c r="F149" s="138" t="s">
        <v>516</v>
      </c>
      <c r="I149" s="136"/>
      <c r="L149" s="32"/>
      <c r="M149" s="137"/>
      <c r="T149" s="53"/>
      <c r="AT149" s="17" t="s">
        <v>269</v>
      </c>
      <c r="AU149" s="17" t="s">
        <v>77</v>
      </c>
    </row>
    <row r="150" spans="2:65" s="1" customFormat="1" ht="21.75" customHeight="1">
      <c r="B150" s="32"/>
      <c r="C150" s="139" t="s">
        <v>320</v>
      </c>
      <c r="D150" s="139" t="s">
        <v>273</v>
      </c>
      <c r="E150" s="140" t="s">
        <v>517</v>
      </c>
      <c r="F150" s="141" t="s">
        <v>518</v>
      </c>
      <c r="G150" s="142" t="s">
        <v>363</v>
      </c>
      <c r="H150" s="143">
        <v>6</v>
      </c>
      <c r="I150" s="144"/>
      <c r="J150" s="145">
        <f>ROUND(I150*H150,2)</f>
        <v>0</v>
      </c>
      <c r="K150" s="141" t="s">
        <v>265</v>
      </c>
      <c r="L150" s="146"/>
      <c r="M150" s="147" t="s">
        <v>19</v>
      </c>
      <c r="N150" s="148" t="s">
        <v>40</v>
      </c>
      <c r="P150" s="130">
        <f>O150*H150</f>
        <v>0</v>
      </c>
      <c r="Q150" s="130">
        <v>0</v>
      </c>
      <c r="R150" s="130">
        <f>Q150*H150</f>
        <v>0</v>
      </c>
      <c r="S150" s="130">
        <v>0</v>
      </c>
      <c r="T150" s="131">
        <f>S150*H150</f>
        <v>0</v>
      </c>
      <c r="AR150" s="132" t="s">
        <v>277</v>
      </c>
      <c r="AT150" s="132" t="s">
        <v>273</v>
      </c>
      <c r="AU150" s="132" t="s">
        <v>77</v>
      </c>
      <c r="AY150" s="17" t="s">
        <v>260</v>
      </c>
      <c r="BE150" s="133">
        <f>IF(N150="základní",J150,0)</f>
        <v>0</v>
      </c>
      <c r="BF150" s="133">
        <f>IF(N150="snížená",J150,0)</f>
        <v>0</v>
      </c>
      <c r="BG150" s="133">
        <f>IF(N150="zákl. přenesená",J150,0)</f>
        <v>0</v>
      </c>
      <c r="BH150" s="133">
        <f>IF(N150="sníž. přenesená",J150,0)</f>
        <v>0</v>
      </c>
      <c r="BI150" s="133">
        <f>IF(N150="nulová",J150,0)</f>
        <v>0</v>
      </c>
      <c r="BJ150" s="17" t="s">
        <v>77</v>
      </c>
      <c r="BK150" s="133">
        <f>ROUND(I150*H150,2)</f>
        <v>0</v>
      </c>
      <c r="BL150" s="17" t="s">
        <v>266</v>
      </c>
      <c r="BM150" s="132" t="s">
        <v>378</v>
      </c>
    </row>
    <row r="151" spans="2:65" s="1" customFormat="1" ht="11.25">
      <c r="B151" s="32"/>
      <c r="D151" s="134" t="s">
        <v>267</v>
      </c>
      <c r="F151" s="135" t="s">
        <v>518</v>
      </c>
      <c r="I151" s="136"/>
      <c r="L151" s="32"/>
      <c r="M151" s="137"/>
      <c r="T151" s="53"/>
      <c r="AT151" s="17" t="s">
        <v>267</v>
      </c>
      <c r="AU151" s="17" t="s">
        <v>77</v>
      </c>
    </row>
    <row r="152" spans="2:65" s="1" customFormat="1" ht="19.5">
      <c r="B152" s="32"/>
      <c r="D152" s="134" t="s">
        <v>269</v>
      </c>
      <c r="F152" s="138" t="s">
        <v>519</v>
      </c>
      <c r="I152" s="136"/>
      <c r="L152" s="32"/>
      <c r="M152" s="137"/>
      <c r="T152" s="53"/>
      <c r="AT152" s="17" t="s">
        <v>269</v>
      </c>
      <c r="AU152" s="17" t="s">
        <v>77</v>
      </c>
    </row>
    <row r="153" spans="2:65" s="1" customFormat="1" ht="21.75" customHeight="1">
      <c r="B153" s="32"/>
      <c r="C153" s="139" t="s">
        <v>381</v>
      </c>
      <c r="D153" s="139" t="s">
        <v>273</v>
      </c>
      <c r="E153" s="140" t="s">
        <v>520</v>
      </c>
      <c r="F153" s="141" t="s">
        <v>521</v>
      </c>
      <c r="G153" s="142" t="s">
        <v>363</v>
      </c>
      <c r="H153" s="143">
        <v>6</v>
      </c>
      <c r="I153" s="144"/>
      <c r="J153" s="145">
        <f>ROUND(I153*H153,2)</f>
        <v>0</v>
      </c>
      <c r="K153" s="141" t="s">
        <v>265</v>
      </c>
      <c r="L153" s="146"/>
      <c r="M153" s="147" t="s">
        <v>19</v>
      </c>
      <c r="N153" s="148" t="s">
        <v>40</v>
      </c>
      <c r="P153" s="130">
        <f>O153*H153</f>
        <v>0</v>
      </c>
      <c r="Q153" s="130">
        <v>0</v>
      </c>
      <c r="R153" s="130">
        <f>Q153*H153</f>
        <v>0</v>
      </c>
      <c r="S153" s="130">
        <v>0</v>
      </c>
      <c r="T153" s="131">
        <f>S153*H153</f>
        <v>0</v>
      </c>
      <c r="AR153" s="132" t="s">
        <v>277</v>
      </c>
      <c r="AT153" s="132" t="s">
        <v>273</v>
      </c>
      <c r="AU153" s="132" t="s">
        <v>77</v>
      </c>
      <c r="AY153" s="17" t="s">
        <v>260</v>
      </c>
      <c r="BE153" s="133">
        <f>IF(N153="základní",J153,0)</f>
        <v>0</v>
      </c>
      <c r="BF153" s="133">
        <f>IF(N153="snížená",J153,0)</f>
        <v>0</v>
      </c>
      <c r="BG153" s="133">
        <f>IF(N153="zákl. přenesená",J153,0)</f>
        <v>0</v>
      </c>
      <c r="BH153" s="133">
        <f>IF(N153="sníž. přenesená",J153,0)</f>
        <v>0</v>
      </c>
      <c r="BI153" s="133">
        <f>IF(N153="nulová",J153,0)</f>
        <v>0</v>
      </c>
      <c r="BJ153" s="17" t="s">
        <v>77</v>
      </c>
      <c r="BK153" s="133">
        <f>ROUND(I153*H153,2)</f>
        <v>0</v>
      </c>
      <c r="BL153" s="17" t="s">
        <v>266</v>
      </c>
      <c r="BM153" s="132" t="s">
        <v>384</v>
      </c>
    </row>
    <row r="154" spans="2:65" s="1" customFormat="1" ht="11.25">
      <c r="B154" s="32"/>
      <c r="D154" s="134" t="s">
        <v>267</v>
      </c>
      <c r="F154" s="135" t="s">
        <v>521</v>
      </c>
      <c r="I154" s="136"/>
      <c r="L154" s="32"/>
      <c r="M154" s="137"/>
      <c r="T154" s="53"/>
      <c r="AT154" s="17" t="s">
        <v>267</v>
      </c>
      <c r="AU154" s="17" t="s">
        <v>77</v>
      </c>
    </row>
    <row r="155" spans="2:65" s="1" customFormat="1" ht="19.5">
      <c r="B155" s="32"/>
      <c r="D155" s="134" t="s">
        <v>269</v>
      </c>
      <c r="F155" s="138" t="s">
        <v>522</v>
      </c>
      <c r="I155" s="136"/>
      <c r="L155" s="32"/>
      <c r="M155" s="137"/>
      <c r="T155" s="53"/>
      <c r="AT155" s="17" t="s">
        <v>269</v>
      </c>
      <c r="AU155" s="17" t="s">
        <v>77</v>
      </c>
    </row>
    <row r="156" spans="2:65" s="1" customFormat="1" ht="24.2" customHeight="1">
      <c r="B156" s="32"/>
      <c r="C156" s="139" t="s">
        <v>326</v>
      </c>
      <c r="D156" s="139" t="s">
        <v>273</v>
      </c>
      <c r="E156" s="140" t="s">
        <v>523</v>
      </c>
      <c r="F156" s="141" t="s">
        <v>524</v>
      </c>
      <c r="G156" s="142" t="s">
        <v>363</v>
      </c>
      <c r="H156" s="143">
        <v>5</v>
      </c>
      <c r="I156" s="144"/>
      <c r="J156" s="145">
        <f>ROUND(I156*H156,2)</f>
        <v>0</v>
      </c>
      <c r="K156" s="141" t="s">
        <v>265</v>
      </c>
      <c r="L156" s="146"/>
      <c r="M156" s="147" t="s">
        <v>19</v>
      </c>
      <c r="N156" s="148" t="s">
        <v>40</v>
      </c>
      <c r="P156" s="130">
        <f>O156*H156</f>
        <v>0</v>
      </c>
      <c r="Q156" s="130">
        <v>0</v>
      </c>
      <c r="R156" s="130">
        <f>Q156*H156</f>
        <v>0</v>
      </c>
      <c r="S156" s="130">
        <v>0</v>
      </c>
      <c r="T156" s="131">
        <f>S156*H156</f>
        <v>0</v>
      </c>
      <c r="AR156" s="132" t="s">
        <v>277</v>
      </c>
      <c r="AT156" s="132" t="s">
        <v>273</v>
      </c>
      <c r="AU156" s="132" t="s">
        <v>77</v>
      </c>
      <c r="AY156" s="17" t="s">
        <v>260</v>
      </c>
      <c r="BE156" s="133">
        <f>IF(N156="základní",J156,0)</f>
        <v>0</v>
      </c>
      <c r="BF156" s="133">
        <f>IF(N156="snížená",J156,0)</f>
        <v>0</v>
      </c>
      <c r="BG156" s="133">
        <f>IF(N156="zákl. přenesená",J156,0)</f>
        <v>0</v>
      </c>
      <c r="BH156" s="133">
        <f>IF(N156="sníž. přenesená",J156,0)</f>
        <v>0</v>
      </c>
      <c r="BI156" s="133">
        <f>IF(N156="nulová",J156,0)</f>
        <v>0</v>
      </c>
      <c r="BJ156" s="17" t="s">
        <v>77</v>
      </c>
      <c r="BK156" s="133">
        <f>ROUND(I156*H156,2)</f>
        <v>0</v>
      </c>
      <c r="BL156" s="17" t="s">
        <v>266</v>
      </c>
      <c r="BM156" s="132" t="s">
        <v>389</v>
      </c>
    </row>
    <row r="157" spans="2:65" s="1" customFormat="1" ht="11.25">
      <c r="B157" s="32"/>
      <c r="D157" s="134" t="s">
        <v>267</v>
      </c>
      <c r="F157" s="135" t="s">
        <v>524</v>
      </c>
      <c r="I157" s="136"/>
      <c r="L157" s="32"/>
      <c r="M157" s="137"/>
      <c r="T157" s="53"/>
      <c r="AT157" s="17" t="s">
        <v>267</v>
      </c>
      <c r="AU157" s="17" t="s">
        <v>77</v>
      </c>
    </row>
    <row r="158" spans="2:65" s="1" customFormat="1" ht="19.5">
      <c r="B158" s="32"/>
      <c r="D158" s="134" t="s">
        <v>269</v>
      </c>
      <c r="F158" s="138" t="s">
        <v>525</v>
      </c>
      <c r="I158" s="136"/>
      <c r="L158" s="32"/>
      <c r="M158" s="137"/>
      <c r="T158" s="53"/>
      <c r="AT158" s="17" t="s">
        <v>269</v>
      </c>
      <c r="AU158" s="17" t="s">
        <v>77</v>
      </c>
    </row>
    <row r="159" spans="2:65" s="1" customFormat="1" ht="24.2" customHeight="1">
      <c r="B159" s="32"/>
      <c r="C159" s="139" t="s">
        <v>392</v>
      </c>
      <c r="D159" s="139" t="s">
        <v>273</v>
      </c>
      <c r="E159" s="140" t="s">
        <v>526</v>
      </c>
      <c r="F159" s="141" t="s">
        <v>527</v>
      </c>
      <c r="G159" s="142" t="s">
        <v>363</v>
      </c>
      <c r="H159" s="143">
        <v>1</v>
      </c>
      <c r="I159" s="144"/>
      <c r="J159" s="145">
        <f>ROUND(I159*H159,2)</f>
        <v>0</v>
      </c>
      <c r="K159" s="141" t="s">
        <v>265</v>
      </c>
      <c r="L159" s="146"/>
      <c r="M159" s="147" t="s">
        <v>19</v>
      </c>
      <c r="N159" s="148" t="s">
        <v>40</v>
      </c>
      <c r="P159" s="130">
        <f>O159*H159</f>
        <v>0</v>
      </c>
      <c r="Q159" s="130">
        <v>0</v>
      </c>
      <c r="R159" s="130">
        <f>Q159*H159</f>
        <v>0</v>
      </c>
      <c r="S159" s="130">
        <v>0</v>
      </c>
      <c r="T159" s="131">
        <f>S159*H159</f>
        <v>0</v>
      </c>
      <c r="AR159" s="132" t="s">
        <v>277</v>
      </c>
      <c r="AT159" s="132" t="s">
        <v>273</v>
      </c>
      <c r="AU159" s="132" t="s">
        <v>77</v>
      </c>
      <c r="AY159" s="17" t="s">
        <v>260</v>
      </c>
      <c r="BE159" s="133">
        <f>IF(N159="základní",J159,0)</f>
        <v>0</v>
      </c>
      <c r="BF159" s="133">
        <f>IF(N159="snížená",J159,0)</f>
        <v>0</v>
      </c>
      <c r="BG159" s="133">
        <f>IF(N159="zákl. přenesená",J159,0)</f>
        <v>0</v>
      </c>
      <c r="BH159" s="133">
        <f>IF(N159="sníž. přenesená",J159,0)</f>
        <v>0</v>
      </c>
      <c r="BI159" s="133">
        <f>IF(N159="nulová",J159,0)</f>
        <v>0</v>
      </c>
      <c r="BJ159" s="17" t="s">
        <v>77</v>
      </c>
      <c r="BK159" s="133">
        <f>ROUND(I159*H159,2)</f>
        <v>0</v>
      </c>
      <c r="BL159" s="17" t="s">
        <v>266</v>
      </c>
      <c r="BM159" s="132" t="s">
        <v>395</v>
      </c>
    </row>
    <row r="160" spans="2:65" s="1" customFormat="1" ht="11.25">
      <c r="B160" s="32"/>
      <c r="D160" s="134" t="s">
        <v>267</v>
      </c>
      <c r="F160" s="135" t="s">
        <v>527</v>
      </c>
      <c r="I160" s="136"/>
      <c r="L160" s="32"/>
      <c r="M160" s="137"/>
      <c r="T160" s="53"/>
      <c r="AT160" s="17" t="s">
        <v>267</v>
      </c>
      <c r="AU160" s="17" t="s">
        <v>77</v>
      </c>
    </row>
    <row r="161" spans="2:65" s="1" customFormat="1" ht="19.5">
      <c r="B161" s="32"/>
      <c r="D161" s="134" t="s">
        <v>269</v>
      </c>
      <c r="F161" s="138" t="s">
        <v>528</v>
      </c>
      <c r="I161" s="136"/>
      <c r="L161" s="32"/>
      <c r="M161" s="137"/>
      <c r="T161" s="53"/>
      <c r="AT161" s="17" t="s">
        <v>269</v>
      </c>
      <c r="AU161" s="17" t="s">
        <v>77</v>
      </c>
    </row>
    <row r="162" spans="2:65" s="1" customFormat="1" ht="24.2" customHeight="1">
      <c r="B162" s="32"/>
      <c r="C162" s="139" t="s">
        <v>330</v>
      </c>
      <c r="D162" s="139" t="s">
        <v>273</v>
      </c>
      <c r="E162" s="140" t="s">
        <v>529</v>
      </c>
      <c r="F162" s="141" t="s">
        <v>530</v>
      </c>
      <c r="G162" s="142" t="s">
        <v>363</v>
      </c>
      <c r="H162" s="143">
        <v>1</v>
      </c>
      <c r="I162" s="144"/>
      <c r="J162" s="145">
        <f>ROUND(I162*H162,2)</f>
        <v>0</v>
      </c>
      <c r="K162" s="141" t="s">
        <v>265</v>
      </c>
      <c r="L162" s="146"/>
      <c r="M162" s="147" t="s">
        <v>19</v>
      </c>
      <c r="N162" s="148" t="s">
        <v>40</v>
      </c>
      <c r="P162" s="130">
        <f>O162*H162</f>
        <v>0</v>
      </c>
      <c r="Q162" s="130">
        <v>0</v>
      </c>
      <c r="R162" s="130">
        <f>Q162*H162</f>
        <v>0</v>
      </c>
      <c r="S162" s="130">
        <v>0</v>
      </c>
      <c r="T162" s="131">
        <f>S162*H162</f>
        <v>0</v>
      </c>
      <c r="AR162" s="132" t="s">
        <v>277</v>
      </c>
      <c r="AT162" s="132" t="s">
        <v>273</v>
      </c>
      <c r="AU162" s="132" t="s">
        <v>77</v>
      </c>
      <c r="AY162" s="17" t="s">
        <v>260</v>
      </c>
      <c r="BE162" s="133">
        <f>IF(N162="základní",J162,0)</f>
        <v>0</v>
      </c>
      <c r="BF162" s="133">
        <f>IF(N162="snížená",J162,0)</f>
        <v>0</v>
      </c>
      <c r="BG162" s="133">
        <f>IF(N162="zákl. přenesená",J162,0)</f>
        <v>0</v>
      </c>
      <c r="BH162" s="133">
        <f>IF(N162="sníž. přenesená",J162,0)</f>
        <v>0</v>
      </c>
      <c r="BI162" s="133">
        <f>IF(N162="nulová",J162,0)</f>
        <v>0</v>
      </c>
      <c r="BJ162" s="17" t="s">
        <v>77</v>
      </c>
      <c r="BK162" s="133">
        <f>ROUND(I162*H162,2)</f>
        <v>0</v>
      </c>
      <c r="BL162" s="17" t="s">
        <v>266</v>
      </c>
      <c r="BM162" s="132" t="s">
        <v>399</v>
      </c>
    </row>
    <row r="163" spans="2:65" s="1" customFormat="1" ht="11.25">
      <c r="B163" s="32"/>
      <c r="D163" s="134" t="s">
        <v>267</v>
      </c>
      <c r="F163" s="135" t="s">
        <v>530</v>
      </c>
      <c r="I163" s="136"/>
      <c r="L163" s="32"/>
      <c r="M163" s="137"/>
      <c r="T163" s="53"/>
      <c r="AT163" s="17" t="s">
        <v>267</v>
      </c>
      <c r="AU163" s="17" t="s">
        <v>77</v>
      </c>
    </row>
    <row r="164" spans="2:65" s="1" customFormat="1" ht="19.5">
      <c r="B164" s="32"/>
      <c r="D164" s="134" t="s">
        <v>269</v>
      </c>
      <c r="F164" s="138" t="s">
        <v>531</v>
      </c>
      <c r="I164" s="136"/>
      <c r="L164" s="32"/>
      <c r="M164" s="137"/>
      <c r="T164" s="53"/>
      <c r="AT164" s="17" t="s">
        <v>269</v>
      </c>
      <c r="AU164" s="17" t="s">
        <v>77</v>
      </c>
    </row>
    <row r="165" spans="2:65" s="1" customFormat="1" ht="24.2" customHeight="1">
      <c r="B165" s="32"/>
      <c r="C165" s="139" t="s">
        <v>401</v>
      </c>
      <c r="D165" s="139" t="s">
        <v>273</v>
      </c>
      <c r="E165" s="140" t="s">
        <v>532</v>
      </c>
      <c r="F165" s="141" t="s">
        <v>533</v>
      </c>
      <c r="G165" s="142" t="s">
        <v>363</v>
      </c>
      <c r="H165" s="143">
        <v>1</v>
      </c>
      <c r="I165" s="144"/>
      <c r="J165" s="145">
        <f>ROUND(I165*H165,2)</f>
        <v>0</v>
      </c>
      <c r="K165" s="141" t="s">
        <v>265</v>
      </c>
      <c r="L165" s="146"/>
      <c r="M165" s="147" t="s">
        <v>19</v>
      </c>
      <c r="N165" s="148" t="s">
        <v>40</v>
      </c>
      <c r="P165" s="130">
        <f>O165*H165</f>
        <v>0</v>
      </c>
      <c r="Q165" s="130">
        <v>0</v>
      </c>
      <c r="R165" s="130">
        <f>Q165*H165</f>
        <v>0</v>
      </c>
      <c r="S165" s="130">
        <v>0</v>
      </c>
      <c r="T165" s="131">
        <f>S165*H165</f>
        <v>0</v>
      </c>
      <c r="AR165" s="132" t="s">
        <v>277</v>
      </c>
      <c r="AT165" s="132" t="s">
        <v>273</v>
      </c>
      <c r="AU165" s="132" t="s">
        <v>77</v>
      </c>
      <c r="AY165" s="17" t="s">
        <v>260</v>
      </c>
      <c r="BE165" s="133">
        <f>IF(N165="základní",J165,0)</f>
        <v>0</v>
      </c>
      <c r="BF165" s="133">
        <f>IF(N165="snížená",J165,0)</f>
        <v>0</v>
      </c>
      <c r="BG165" s="133">
        <f>IF(N165="zákl. přenesená",J165,0)</f>
        <v>0</v>
      </c>
      <c r="BH165" s="133">
        <f>IF(N165="sníž. přenesená",J165,0)</f>
        <v>0</v>
      </c>
      <c r="BI165" s="133">
        <f>IF(N165="nulová",J165,0)</f>
        <v>0</v>
      </c>
      <c r="BJ165" s="17" t="s">
        <v>77</v>
      </c>
      <c r="BK165" s="133">
        <f>ROUND(I165*H165,2)</f>
        <v>0</v>
      </c>
      <c r="BL165" s="17" t="s">
        <v>266</v>
      </c>
      <c r="BM165" s="132" t="s">
        <v>404</v>
      </c>
    </row>
    <row r="166" spans="2:65" s="1" customFormat="1" ht="11.25">
      <c r="B166" s="32"/>
      <c r="D166" s="134" t="s">
        <v>267</v>
      </c>
      <c r="F166" s="135" t="s">
        <v>533</v>
      </c>
      <c r="I166" s="136"/>
      <c r="L166" s="32"/>
      <c r="M166" s="137"/>
      <c r="T166" s="53"/>
      <c r="AT166" s="17" t="s">
        <v>267</v>
      </c>
      <c r="AU166" s="17" t="s">
        <v>77</v>
      </c>
    </row>
    <row r="167" spans="2:65" s="1" customFormat="1" ht="19.5">
      <c r="B167" s="32"/>
      <c r="D167" s="134" t="s">
        <v>269</v>
      </c>
      <c r="F167" s="138" t="s">
        <v>534</v>
      </c>
      <c r="I167" s="136"/>
      <c r="L167" s="32"/>
      <c r="M167" s="137"/>
      <c r="T167" s="53"/>
      <c r="AT167" s="17" t="s">
        <v>269</v>
      </c>
      <c r="AU167" s="17" t="s">
        <v>77</v>
      </c>
    </row>
    <row r="168" spans="2:65" s="1" customFormat="1" ht="24.2" customHeight="1">
      <c r="B168" s="32"/>
      <c r="C168" s="139" t="s">
        <v>335</v>
      </c>
      <c r="D168" s="139" t="s">
        <v>273</v>
      </c>
      <c r="E168" s="140" t="s">
        <v>535</v>
      </c>
      <c r="F168" s="141" t="s">
        <v>536</v>
      </c>
      <c r="G168" s="142" t="s">
        <v>363</v>
      </c>
      <c r="H168" s="143">
        <v>6</v>
      </c>
      <c r="I168" s="144"/>
      <c r="J168" s="145">
        <f>ROUND(I168*H168,2)</f>
        <v>0</v>
      </c>
      <c r="K168" s="141" t="s">
        <v>265</v>
      </c>
      <c r="L168" s="146"/>
      <c r="M168" s="147" t="s">
        <v>19</v>
      </c>
      <c r="N168" s="148" t="s">
        <v>40</v>
      </c>
      <c r="P168" s="130">
        <f>O168*H168</f>
        <v>0</v>
      </c>
      <c r="Q168" s="130">
        <v>0</v>
      </c>
      <c r="R168" s="130">
        <f>Q168*H168</f>
        <v>0</v>
      </c>
      <c r="S168" s="130">
        <v>0</v>
      </c>
      <c r="T168" s="131">
        <f>S168*H168</f>
        <v>0</v>
      </c>
      <c r="AR168" s="132" t="s">
        <v>277</v>
      </c>
      <c r="AT168" s="132" t="s">
        <v>273</v>
      </c>
      <c r="AU168" s="132" t="s">
        <v>77</v>
      </c>
      <c r="AY168" s="17" t="s">
        <v>260</v>
      </c>
      <c r="BE168" s="133">
        <f>IF(N168="základní",J168,0)</f>
        <v>0</v>
      </c>
      <c r="BF168" s="133">
        <f>IF(N168="snížená",J168,0)</f>
        <v>0</v>
      </c>
      <c r="BG168" s="133">
        <f>IF(N168="zákl. přenesená",J168,0)</f>
        <v>0</v>
      </c>
      <c r="BH168" s="133">
        <f>IF(N168="sníž. přenesená",J168,0)</f>
        <v>0</v>
      </c>
      <c r="BI168" s="133">
        <f>IF(N168="nulová",J168,0)</f>
        <v>0</v>
      </c>
      <c r="BJ168" s="17" t="s">
        <v>77</v>
      </c>
      <c r="BK168" s="133">
        <f>ROUND(I168*H168,2)</f>
        <v>0</v>
      </c>
      <c r="BL168" s="17" t="s">
        <v>266</v>
      </c>
      <c r="BM168" s="132" t="s">
        <v>409</v>
      </c>
    </row>
    <row r="169" spans="2:65" s="1" customFormat="1" ht="11.25">
      <c r="B169" s="32"/>
      <c r="D169" s="134" t="s">
        <v>267</v>
      </c>
      <c r="F169" s="135" t="s">
        <v>536</v>
      </c>
      <c r="I169" s="136"/>
      <c r="L169" s="32"/>
      <c r="M169" s="137"/>
      <c r="T169" s="53"/>
      <c r="AT169" s="17" t="s">
        <v>267</v>
      </c>
      <c r="AU169" s="17" t="s">
        <v>77</v>
      </c>
    </row>
    <row r="170" spans="2:65" s="1" customFormat="1" ht="19.5">
      <c r="B170" s="32"/>
      <c r="D170" s="134" t="s">
        <v>269</v>
      </c>
      <c r="F170" s="138" t="s">
        <v>537</v>
      </c>
      <c r="I170" s="136"/>
      <c r="L170" s="32"/>
      <c r="M170" s="137"/>
      <c r="T170" s="53"/>
      <c r="AT170" s="17" t="s">
        <v>269</v>
      </c>
      <c r="AU170" s="17" t="s">
        <v>77</v>
      </c>
    </row>
    <row r="171" spans="2:65" s="1" customFormat="1" ht="16.5" customHeight="1">
      <c r="B171" s="32"/>
      <c r="C171" s="121" t="s">
        <v>412</v>
      </c>
      <c r="D171" s="121" t="s">
        <v>261</v>
      </c>
      <c r="E171" s="122" t="s">
        <v>538</v>
      </c>
      <c r="F171" s="123" t="s">
        <v>539</v>
      </c>
      <c r="G171" s="124" t="s">
        <v>363</v>
      </c>
      <c r="H171" s="125">
        <v>11</v>
      </c>
      <c r="I171" s="126"/>
      <c r="J171" s="127">
        <f>ROUND(I171*H171,2)</f>
        <v>0</v>
      </c>
      <c r="K171" s="123" t="s">
        <v>265</v>
      </c>
      <c r="L171" s="32"/>
      <c r="M171" s="128" t="s">
        <v>19</v>
      </c>
      <c r="N171" s="129" t="s">
        <v>40</v>
      </c>
      <c r="P171" s="130">
        <f>O171*H171</f>
        <v>0</v>
      </c>
      <c r="Q171" s="130">
        <v>0</v>
      </c>
      <c r="R171" s="130">
        <f>Q171*H171</f>
        <v>0</v>
      </c>
      <c r="S171" s="130">
        <v>0</v>
      </c>
      <c r="T171" s="131">
        <f>S171*H171</f>
        <v>0</v>
      </c>
      <c r="AR171" s="132" t="s">
        <v>266</v>
      </c>
      <c r="AT171" s="132" t="s">
        <v>261</v>
      </c>
      <c r="AU171" s="132" t="s">
        <v>77</v>
      </c>
      <c r="AY171" s="17" t="s">
        <v>260</v>
      </c>
      <c r="BE171" s="133">
        <f>IF(N171="základní",J171,0)</f>
        <v>0</v>
      </c>
      <c r="BF171" s="133">
        <f>IF(N171="snížená",J171,0)</f>
        <v>0</v>
      </c>
      <c r="BG171" s="133">
        <f>IF(N171="zákl. přenesená",J171,0)</f>
        <v>0</v>
      </c>
      <c r="BH171" s="133">
        <f>IF(N171="sníž. přenesená",J171,0)</f>
        <v>0</v>
      </c>
      <c r="BI171" s="133">
        <f>IF(N171="nulová",J171,0)</f>
        <v>0</v>
      </c>
      <c r="BJ171" s="17" t="s">
        <v>77</v>
      </c>
      <c r="BK171" s="133">
        <f>ROUND(I171*H171,2)</f>
        <v>0</v>
      </c>
      <c r="BL171" s="17" t="s">
        <v>266</v>
      </c>
      <c r="BM171" s="132" t="s">
        <v>415</v>
      </c>
    </row>
    <row r="172" spans="2:65" s="1" customFormat="1" ht="11.25">
      <c r="B172" s="32"/>
      <c r="D172" s="134" t="s">
        <v>267</v>
      </c>
      <c r="F172" s="135" t="s">
        <v>539</v>
      </c>
      <c r="I172" s="136"/>
      <c r="L172" s="32"/>
      <c r="M172" s="137"/>
      <c r="T172" s="53"/>
      <c r="AT172" s="17" t="s">
        <v>267</v>
      </c>
      <c r="AU172" s="17" t="s">
        <v>77</v>
      </c>
    </row>
    <row r="173" spans="2:65" s="1" customFormat="1" ht="19.5">
      <c r="B173" s="32"/>
      <c r="D173" s="134" t="s">
        <v>269</v>
      </c>
      <c r="F173" s="138" t="s">
        <v>540</v>
      </c>
      <c r="I173" s="136"/>
      <c r="L173" s="32"/>
      <c r="M173" s="137"/>
      <c r="T173" s="53"/>
      <c r="AT173" s="17" t="s">
        <v>269</v>
      </c>
      <c r="AU173" s="17" t="s">
        <v>77</v>
      </c>
    </row>
    <row r="174" spans="2:65" s="10" customFormat="1" ht="25.9" customHeight="1">
      <c r="B174" s="111"/>
      <c r="D174" s="112" t="s">
        <v>68</v>
      </c>
      <c r="E174" s="113" t="s">
        <v>541</v>
      </c>
      <c r="F174" s="113" t="s">
        <v>447</v>
      </c>
      <c r="I174" s="114"/>
      <c r="J174" s="115">
        <f>BK174</f>
        <v>0</v>
      </c>
      <c r="L174" s="111"/>
      <c r="M174" s="152"/>
      <c r="N174" s="153"/>
      <c r="O174" s="153"/>
      <c r="P174" s="154">
        <v>0</v>
      </c>
      <c r="Q174" s="153"/>
      <c r="R174" s="154">
        <v>0</v>
      </c>
      <c r="S174" s="153"/>
      <c r="T174" s="155">
        <v>0</v>
      </c>
      <c r="AR174" s="112" t="s">
        <v>77</v>
      </c>
      <c r="AT174" s="119" t="s">
        <v>68</v>
      </c>
      <c r="AU174" s="119" t="s">
        <v>69</v>
      </c>
      <c r="AY174" s="112" t="s">
        <v>260</v>
      </c>
      <c r="BK174" s="120">
        <v>0</v>
      </c>
    </row>
    <row r="175" spans="2:65" s="1" customFormat="1" ht="6.95" customHeight="1">
      <c r="B175" s="41"/>
      <c r="C175" s="42"/>
      <c r="D175" s="42"/>
      <c r="E175" s="42"/>
      <c r="F175" s="42"/>
      <c r="G175" s="42"/>
      <c r="H175" s="42"/>
      <c r="I175" s="42"/>
      <c r="J175" s="42"/>
      <c r="K175" s="42"/>
      <c r="L175" s="32"/>
    </row>
  </sheetData>
  <sheetProtection algorithmName="SHA-512" hashValue="sMOqGaJL4N4snhfOKC03XCsKtwEIf/MxjiJ/i+5+cEwnzOy6BPPwlmHjt7vPsspJEZj4Kvpi1RchByyhv1qOjA==" saltValue="aQG5a2fukIePF35r+JCkozxgs7SScCbwV6vwLTx9XmcXd4HtA1Eqi0MY/PV+nujW2RxW95ptedbxa5vPGzWJbA==" spinCount="100000" sheet="1" objects="1" scenarios="1" formatColumns="0" formatRows="0" autoFilter="0"/>
  <autoFilter ref="C80:K174" xr:uid="{00000000-0009-0000-0000-000002000000}"/>
  <mergeCells count="9">
    <mergeCell ref="E50:H50"/>
    <mergeCell ref="E71:H71"/>
    <mergeCell ref="E73:H73"/>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BM212"/>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85</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542</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ROUND(J79,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ROUND((SUM(BE79:BE211)),  2)</f>
        <v>0</v>
      </c>
      <c r="I33" s="89">
        <v>0.21</v>
      </c>
      <c r="J33" s="88">
        <f>ROUND(((SUM(BE79:BE211))*I33),  2)</f>
        <v>0</v>
      </c>
      <c r="L33" s="32"/>
    </row>
    <row r="34" spans="2:12" s="1" customFormat="1" ht="14.45" customHeight="1">
      <c r="B34" s="32"/>
      <c r="E34" s="27" t="s">
        <v>41</v>
      </c>
      <c r="F34" s="88">
        <f>ROUND((SUM(BF79:BF211)),  2)</f>
        <v>0</v>
      </c>
      <c r="I34" s="89">
        <v>0.12</v>
      </c>
      <c r="J34" s="88">
        <f>ROUND(((SUM(BF79:BF211))*I34),  2)</f>
        <v>0</v>
      </c>
      <c r="L34" s="32"/>
    </row>
    <row r="35" spans="2:12" s="1" customFormat="1" ht="14.45" hidden="1" customHeight="1">
      <c r="B35" s="32"/>
      <c r="E35" s="27" t="s">
        <v>42</v>
      </c>
      <c r="F35" s="88">
        <f>ROUND((SUM(BG79:BG211)),  2)</f>
        <v>0</v>
      </c>
      <c r="I35" s="89">
        <v>0.21</v>
      </c>
      <c r="J35" s="88">
        <f>0</f>
        <v>0</v>
      </c>
      <c r="L35" s="32"/>
    </row>
    <row r="36" spans="2:12" s="1" customFormat="1" ht="14.45" hidden="1" customHeight="1">
      <c r="B36" s="32"/>
      <c r="E36" s="27" t="s">
        <v>43</v>
      </c>
      <c r="F36" s="88">
        <f>ROUND((SUM(BH79:BH211)),  2)</f>
        <v>0</v>
      </c>
      <c r="I36" s="89">
        <v>0.12</v>
      </c>
      <c r="J36" s="88">
        <f>0</f>
        <v>0</v>
      </c>
      <c r="L36" s="32"/>
    </row>
    <row r="37" spans="2:12" s="1" customFormat="1" ht="14.45" hidden="1" customHeight="1">
      <c r="B37" s="32"/>
      <c r="E37" s="27" t="s">
        <v>44</v>
      </c>
      <c r="F37" s="88">
        <f>ROUND((SUM(BI79:BI211)),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PS 02-27-01 - Dopravna  Desná, napájení zab. zař.</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J79</f>
        <v>0</v>
      </c>
      <c r="L59" s="32"/>
      <c r="AU59" s="17" t="s">
        <v>242</v>
      </c>
    </row>
    <row r="60" spans="2:47" s="1" customFormat="1" ht="21.75" customHeight="1">
      <c r="B60" s="32"/>
      <c r="L60" s="32"/>
    </row>
    <row r="61" spans="2:47" s="1" customFormat="1" ht="6.95" customHeight="1">
      <c r="B61" s="41"/>
      <c r="C61" s="42"/>
      <c r="D61" s="42"/>
      <c r="E61" s="42"/>
      <c r="F61" s="42"/>
      <c r="G61" s="42"/>
      <c r="H61" s="42"/>
      <c r="I61" s="42"/>
      <c r="J61" s="42"/>
      <c r="K61" s="42"/>
      <c r="L61" s="32"/>
    </row>
    <row r="65" spans="2:65" s="1" customFormat="1" ht="6.95" customHeight="1">
      <c r="B65" s="43"/>
      <c r="C65" s="44"/>
      <c r="D65" s="44"/>
      <c r="E65" s="44"/>
      <c r="F65" s="44"/>
      <c r="G65" s="44"/>
      <c r="H65" s="44"/>
      <c r="I65" s="44"/>
      <c r="J65" s="44"/>
      <c r="K65" s="44"/>
      <c r="L65" s="32"/>
    </row>
    <row r="66" spans="2:65" s="1" customFormat="1" ht="24.95" customHeight="1">
      <c r="B66" s="32"/>
      <c r="C66" s="21" t="s">
        <v>245</v>
      </c>
      <c r="L66" s="32"/>
    </row>
    <row r="67" spans="2:65" s="1" customFormat="1" ht="6.95" customHeight="1">
      <c r="B67" s="32"/>
      <c r="L67" s="32"/>
    </row>
    <row r="68" spans="2:65" s="1" customFormat="1" ht="12" customHeight="1">
      <c r="B68" s="32"/>
      <c r="C68" s="27" t="s">
        <v>16</v>
      </c>
      <c r="L68" s="32"/>
    </row>
    <row r="69" spans="2:65" s="1" customFormat="1" ht="16.5" customHeight="1">
      <c r="B69" s="32"/>
      <c r="E69" s="309" t="str">
        <f>E7</f>
        <v>Oprava trati v úseku Tanvald - Kořenov</v>
      </c>
      <c r="F69" s="310"/>
      <c r="G69" s="310"/>
      <c r="H69" s="310"/>
      <c r="L69" s="32"/>
    </row>
    <row r="70" spans="2:65" s="1" customFormat="1" ht="12" customHeight="1">
      <c r="B70" s="32"/>
      <c r="C70" s="27" t="s">
        <v>237</v>
      </c>
      <c r="L70" s="32"/>
    </row>
    <row r="71" spans="2:65" s="1" customFormat="1" ht="16.5" customHeight="1">
      <c r="B71" s="32"/>
      <c r="E71" s="305" t="str">
        <f>E9</f>
        <v>PS 02-27-01 - Dopravna  Desná, napájení zab. zař.</v>
      </c>
      <c r="F71" s="311"/>
      <c r="G71" s="311"/>
      <c r="H71" s="311"/>
      <c r="L71" s="32"/>
    </row>
    <row r="72" spans="2:65" s="1" customFormat="1" ht="6.95" customHeight="1">
      <c r="B72" s="32"/>
      <c r="L72" s="32"/>
    </row>
    <row r="73" spans="2:65" s="1" customFormat="1" ht="12" customHeight="1">
      <c r="B73" s="32"/>
      <c r="C73" s="27" t="s">
        <v>21</v>
      </c>
      <c r="F73" s="25" t="str">
        <f>F12</f>
        <v xml:space="preserve"> </v>
      </c>
      <c r="I73" s="27" t="s">
        <v>23</v>
      </c>
      <c r="J73" s="49" t="str">
        <f>IF(J12="","",J12)</f>
        <v>14. 6. 2023</v>
      </c>
      <c r="L73" s="32"/>
    </row>
    <row r="74" spans="2:65" s="1" customFormat="1" ht="6.95" customHeight="1">
      <c r="B74" s="32"/>
      <c r="L74" s="32"/>
    </row>
    <row r="75" spans="2:65" s="1" customFormat="1" ht="15.2" customHeight="1">
      <c r="B75" s="32"/>
      <c r="C75" s="27" t="s">
        <v>25</v>
      </c>
      <c r="F75" s="25" t="str">
        <f>E15</f>
        <v xml:space="preserve"> </v>
      </c>
      <c r="I75" s="27" t="s">
        <v>30</v>
      </c>
      <c r="J75" s="30" t="str">
        <f>E21</f>
        <v xml:space="preserve"> </v>
      </c>
      <c r="L75" s="32"/>
    </row>
    <row r="76" spans="2:65" s="1" customFormat="1" ht="15.2" customHeight="1">
      <c r="B76" s="32"/>
      <c r="C76" s="27" t="s">
        <v>28</v>
      </c>
      <c r="F76" s="25" t="str">
        <f>IF(E18="","",E18)</f>
        <v>Vyplň údaj</v>
      </c>
      <c r="I76" s="27" t="s">
        <v>32</v>
      </c>
      <c r="J76" s="30" t="str">
        <f>E24</f>
        <v xml:space="preserve"> </v>
      </c>
      <c r="L76" s="32"/>
    </row>
    <row r="77" spans="2:65" s="1" customFormat="1" ht="10.35" customHeight="1">
      <c r="B77" s="32"/>
      <c r="L77" s="32"/>
    </row>
    <row r="78" spans="2:65" s="9" customFormat="1" ht="29.25" customHeight="1">
      <c r="B78" s="103"/>
      <c r="C78" s="104" t="s">
        <v>246</v>
      </c>
      <c r="D78" s="105" t="s">
        <v>54</v>
      </c>
      <c r="E78" s="105" t="s">
        <v>50</v>
      </c>
      <c r="F78" s="105" t="s">
        <v>51</v>
      </c>
      <c r="G78" s="105" t="s">
        <v>247</v>
      </c>
      <c r="H78" s="105" t="s">
        <v>248</v>
      </c>
      <c r="I78" s="105" t="s">
        <v>249</v>
      </c>
      <c r="J78" s="105" t="s">
        <v>241</v>
      </c>
      <c r="K78" s="106" t="s">
        <v>250</v>
      </c>
      <c r="L78" s="103"/>
      <c r="M78" s="56" t="s">
        <v>19</v>
      </c>
      <c r="N78" s="57" t="s">
        <v>39</v>
      </c>
      <c r="O78" s="57" t="s">
        <v>251</v>
      </c>
      <c r="P78" s="57" t="s">
        <v>252</v>
      </c>
      <c r="Q78" s="57" t="s">
        <v>253</v>
      </c>
      <c r="R78" s="57" t="s">
        <v>254</v>
      </c>
      <c r="S78" s="57" t="s">
        <v>255</v>
      </c>
      <c r="T78" s="58" t="s">
        <v>256</v>
      </c>
    </row>
    <row r="79" spans="2:65" s="1" customFormat="1" ht="22.9" customHeight="1">
      <c r="B79" s="32"/>
      <c r="C79" s="61" t="s">
        <v>257</v>
      </c>
      <c r="J79" s="107">
        <f>BK79</f>
        <v>0</v>
      </c>
      <c r="L79" s="32"/>
      <c r="M79" s="59"/>
      <c r="N79" s="50"/>
      <c r="O79" s="50"/>
      <c r="P79" s="108">
        <f>SUM(P80:P211)</f>
        <v>0</v>
      </c>
      <c r="Q79" s="50"/>
      <c r="R79" s="108">
        <f>SUM(R80:R211)</f>
        <v>0</v>
      </c>
      <c r="S79" s="50"/>
      <c r="T79" s="109">
        <f>SUM(T80:T211)</f>
        <v>0</v>
      </c>
      <c r="AT79" s="17" t="s">
        <v>68</v>
      </c>
      <c r="AU79" s="17" t="s">
        <v>242</v>
      </c>
      <c r="BK79" s="110">
        <f>SUM(BK80:BK211)</f>
        <v>0</v>
      </c>
    </row>
    <row r="80" spans="2:65" s="1" customFormat="1" ht="16.5" customHeight="1">
      <c r="B80" s="32"/>
      <c r="C80" s="139" t="s">
        <v>77</v>
      </c>
      <c r="D80" s="139" t="s">
        <v>273</v>
      </c>
      <c r="E80" s="140" t="s">
        <v>543</v>
      </c>
      <c r="F80" s="141" t="s">
        <v>544</v>
      </c>
      <c r="G80" s="142" t="s">
        <v>545</v>
      </c>
      <c r="H80" s="143">
        <v>18</v>
      </c>
      <c r="I80" s="144"/>
      <c r="J80" s="145">
        <f>ROUND(I80*H80,2)</f>
        <v>0</v>
      </c>
      <c r="K80" s="141" t="s">
        <v>265</v>
      </c>
      <c r="L80" s="146"/>
      <c r="M80" s="147" t="s">
        <v>19</v>
      </c>
      <c r="N80" s="148" t="s">
        <v>40</v>
      </c>
      <c r="P80" s="130">
        <f>O80*H80</f>
        <v>0</v>
      </c>
      <c r="Q80" s="130">
        <v>0</v>
      </c>
      <c r="R80" s="130">
        <f>Q80*H80</f>
        <v>0</v>
      </c>
      <c r="S80" s="130">
        <v>0</v>
      </c>
      <c r="T80" s="131">
        <f>S80*H80</f>
        <v>0</v>
      </c>
      <c r="AR80" s="132" t="s">
        <v>277</v>
      </c>
      <c r="AT80" s="132" t="s">
        <v>273</v>
      </c>
      <c r="AU80" s="132" t="s">
        <v>69</v>
      </c>
      <c r="AY80" s="17" t="s">
        <v>260</v>
      </c>
      <c r="BE80" s="133">
        <f>IF(N80="základní",J80,0)</f>
        <v>0</v>
      </c>
      <c r="BF80" s="133">
        <f>IF(N80="snížená",J80,0)</f>
        <v>0</v>
      </c>
      <c r="BG80" s="133">
        <f>IF(N80="zákl. přenesená",J80,0)</f>
        <v>0</v>
      </c>
      <c r="BH80" s="133">
        <f>IF(N80="sníž. přenesená",J80,0)</f>
        <v>0</v>
      </c>
      <c r="BI80" s="133">
        <f>IF(N80="nulová",J80,0)</f>
        <v>0</v>
      </c>
      <c r="BJ80" s="17" t="s">
        <v>77</v>
      </c>
      <c r="BK80" s="133">
        <f>ROUND(I80*H80,2)</f>
        <v>0</v>
      </c>
      <c r="BL80" s="17" t="s">
        <v>266</v>
      </c>
      <c r="BM80" s="132" t="s">
        <v>79</v>
      </c>
    </row>
    <row r="81" spans="2:65" s="1" customFormat="1" ht="11.25">
      <c r="B81" s="32"/>
      <c r="D81" s="134" t="s">
        <v>267</v>
      </c>
      <c r="F81" s="135" t="s">
        <v>544</v>
      </c>
      <c r="I81" s="136"/>
      <c r="L81" s="32"/>
      <c r="M81" s="137"/>
      <c r="T81" s="53"/>
      <c r="AT81" s="17" t="s">
        <v>267</v>
      </c>
      <c r="AU81" s="17" t="s">
        <v>69</v>
      </c>
    </row>
    <row r="82" spans="2:65" s="1" customFormat="1" ht="29.25">
      <c r="B82" s="32"/>
      <c r="D82" s="134" t="s">
        <v>269</v>
      </c>
      <c r="F82" s="138" t="s">
        <v>546</v>
      </c>
      <c r="I82" s="136"/>
      <c r="L82" s="32"/>
      <c r="M82" s="137"/>
      <c r="T82" s="53"/>
      <c r="AT82" s="17" t="s">
        <v>269</v>
      </c>
      <c r="AU82" s="17" t="s">
        <v>69</v>
      </c>
    </row>
    <row r="83" spans="2:65" s="1" customFormat="1" ht="16.5" customHeight="1">
      <c r="B83" s="32"/>
      <c r="C83" s="139" t="s">
        <v>79</v>
      </c>
      <c r="D83" s="139" t="s">
        <v>273</v>
      </c>
      <c r="E83" s="140" t="s">
        <v>547</v>
      </c>
      <c r="F83" s="141" t="s">
        <v>548</v>
      </c>
      <c r="G83" s="142" t="s">
        <v>545</v>
      </c>
      <c r="H83" s="143">
        <v>85</v>
      </c>
      <c r="I83" s="144"/>
      <c r="J83" s="145">
        <f>ROUND(I83*H83,2)</f>
        <v>0</v>
      </c>
      <c r="K83" s="141" t="s">
        <v>265</v>
      </c>
      <c r="L83" s="146"/>
      <c r="M83" s="147" t="s">
        <v>19</v>
      </c>
      <c r="N83" s="148" t="s">
        <v>40</v>
      </c>
      <c r="P83" s="130">
        <f>O83*H83</f>
        <v>0</v>
      </c>
      <c r="Q83" s="130">
        <v>0</v>
      </c>
      <c r="R83" s="130">
        <f>Q83*H83</f>
        <v>0</v>
      </c>
      <c r="S83" s="130">
        <v>0</v>
      </c>
      <c r="T83" s="131">
        <f>S83*H83</f>
        <v>0</v>
      </c>
      <c r="AR83" s="132" t="s">
        <v>277</v>
      </c>
      <c r="AT83" s="132" t="s">
        <v>273</v>
      </c>
      <c r="AU83" s="132" t="s">
        <v>69</v>
      </c>
      <c r="AY83" s="17" t="s">
        <v>260</v>
      </c>
      <c r="BE83" s="133">
        <f>IF(N83="základní",J83,0)</f>
        <v>0</v>
      </c>
      <c r="BF83" s="133">
        <f>IF(N83="snížená",J83,0)</f>
        <v>0</v>
      </c>
      <c r="BG83" s="133">
        <f>IF(N83="zákl. přenesená",J83,0)</f>
        <v>0</v>
      </c>
      <c r="BH83" s="133">
        <f>IF(N83="sníž. přenesená",J83,0)</f>
        <v>0</v>
      </c>
      <c r="BI83" s="133">
        <f>IF(N83="nulová",J83,0)</f>
        <v>0</v>
      </c>
      <c r="BJ83" s="17" t="s">
        <v>77</v>
      </c>
      <c r="BK83" s="133">
        <f>ROUND(I83*H83,2)</f>
        <v>0</v>
      </c>
      <c r="BL83" s="17" t="s">
        <v>266</v>
      </c>
      <c r="BM83" s="132" t="s">
        <v>266</v>
      </c>
    </row>
    <row r="84" spans="2:65" s="1" customFormat="1" ht="11.25">
      <c r="B84" s="32"/>
      <c r="D84" s="134" t="s">
        <v>267</v>
      </c>
      <c r="F84" s="135" t="s">
        <v>548</v>
      </c>
      <c r="I84" s="136"/>
      <c r="L84" s="32"/>
      <c r="M84" s="137"/>
      <c r="T84" s="53"/>
      <c r="AT84" s="17" t="s">
        <v>267</v>
      </c>
      <c r="AU84" s="17" t="s">
        <v>69</v>
      </c>
    </row>
    <row r="85" spans="2:65" s="1" customFormat="1" ht="29.25">
      <c r="B85" s="32"/>
      <c r="D85" s="134" t="s">
        <v>269</v>
      </c>
      <c r="F85" s="138" t="s">
        <v>549</v>
      </c>
      <c r="I85" s="136"/>
      <c r="L85" s="32"/>
      <c r="M85" s="137"/>
      <c r="T85" s="53"/>
      <c r="AT85" s="17" t="s">
        <v>269</v>
      </c>
      <c r="AU85" s="17" t="s">
        <v>69</v>
      </c>
    </row>
    <row r="86" spans="2:65" s="1" customFormat="1" ht="21.75" customHeight="1">
      <c r="B86" s="32"/>
      <c r="C86" s="139" t="s">
        <v>279</v>
      </c>
      <c r="D86" s="139" t="s">
        <v>273</v>
      </c>
      <c r="E86" s="140" t="s">
        <v>550</v>
      </c>
      <c r="F86" s="141" t="s">
        <v>551</v>
      </c>
      <c r="G86" s="142" t="s">
        <v>363</v>
      </c>
      <c r="H86" s="143">
        <v>1</v>
      </c>
      <c r="I86" s="144"/>
      <c r="J86" s="145">
        <f>ROUND(I86*H86,2)</f>
        <v>0</v>
      </c>
      <c r="K86" s="141" t="s">
        <v>265</v>
      </c>
      <c r="L86" s="146"/>
      <c r="M86" s="147" t="s">
        <v>19</v>
      </c>
      <c r="N86" s="148" t="s">
        <v>40</v>
      </c>
      <c r="P86" s="130">
        <f>O86*H86</f>
        <v>0</v>
      </c>
      <c r="Q86" s="130">
        <v>0</v>
      </c>
      <c r="R86" s="130">
        <f>Q86*H86</f>
        <v>0</v>
      </c>
      <c r="S86" s="130">
        <v>0</v>
      </c>
      <c r="T86" s="131">
        <f>S86*H86</f>
        <v>0</v>
      </c>
      <c r="AR86" s="132" t="s">
        <v>277</v>
      </c>
      <c r="AT86" s="132" t="s">
        <v>273</v>
      </c>
      <c r="AU86" s="132" t="s">
        <v>69</v>
      </c>
      <c r="AY86" s="17" t="s">
        <v>260</v>
      </c>
      <c r="BE86" s="133">
        <f>IF(N86="základní",J86,0)</f>
        <v>0</v>
      </c>
      <c r="BF86" s="133">
        <f>IF(N86="snížená",J86,0)</f>
        <v>0</v>
      </c>
      <c r="BG86" s="133">
        <f>IF(N86="zákl. přenesená",J86,0)</f>
        <v>0</v>
      </c>
      <c r="BH86" s="133">
        <f>IF(N86="sníž. přenesená",J86,0)</f>
        <v>0</v>
      </c>
      <c r="BI86" s="133">
        <f>IF(N86="nulová",J86,0)</f>
        <v>0</v>
      </c>
      <c r="BJ86" s="17" t="s">
        <v>77</v>
      </c>
      <c r="BK86" s="133">
        <f>ROUND(I86*H86,2)</f>
        <v>0</v>
      </c>
      <c r="BL86" s="17" t="s">
        <v>266</v>
      </c>
      <c r="BM86" s="132" t="s">
        <v>282</v>
      </c>
    </row>
    <row r="87" spans="2:65" s="1" customFormat="1" ht="11.25">
      <c r="B87" s="32"/>
      <c r="D87" s="134" t="s">
        <v>267</v>
      </c>
      <c r="F87" s="135" t="s">
        <v>551</v>
      </c>
      <c r="I87" s="136"/>
      <c r="L87" s="32"/>
      <c r="M87" s="137"/>
      <c r="T87" s="53"/>
      <c r="AT87" s="17" t="s">
        <v>267</v>
      </c>
      <c r="AU87" s="17" t="s">
        <v>69</v>
      </c>
    </row>
    <row r="88" spans="2:65" s="1" customFormat="1" ht="29.25">
      <c r="B88" s="32"/>
      <c r="D88" s="134" t="s">
        <v>269</v>
      </c>
      <c r="F88" s="138" t="s">
        <v>552</v>
      </c>
      <c r="I88" s="136"/>
      <c r="L88" s="32"/>
      <c r="M88" s="137"/>
      <c r="T88" s="53"/>
      <c r="AT88" s="17" t="s">
        <v>269</v>
      </c>
      <c r="AU88" s="17" t="s">
        <v>69</v>
      </c>
    </row>
    <row r="89" spans="2:65" s="1" customFormat="1" ht="24.2" customHeight="1">
      <c r="B89" s="32"/>
      <c r="C89" s="139" t="s">
        <v>266</v>
      </c>
      <c r="D89" s="139" t="s">
        <v>273</v>
      </c>
      <c r="E89" s="140" t="s">
        <v>553</v>
      </c>
      <c r="F89" s="141" t="s">
        <v>554</v>
      </c>
      <c r="G89" s="142" t="s">
        <v>363</v>
      </c>
      <c r="H89" s="143">
        <v>4</v>
      </c>
      <c r="I89" s="144"/>
      <c r="J89" s="145">
        <f>ROUND(I89*H89,2)</f>
        <v>0</v>
      </c>
      <c r="K89" s="141" t="s">
        <v>265</v>
      </c>
      <c r="L89" s="146"/>
      <c r="M89" s="147" t="s">
        <v>19</v>
      </c>
      <c r="N89" s="148" t="s">
        <v>40</v>
      </c>
      <c r="P89" s="130">
        <f>O89*H89</f>
        <v>0</v>
      </c>
      <c r="Q89" s="130">
        <v>0</v>
      </c>
      <c r="R89" s="130">
        <f>Q89*H89</f>
        <v>0</v>
      </c>
      <c r="S89" s="130">
        <v>0</v>
      </c>
      <c r="T89" s="131">
        <f>S89*H89</f>
        <v>0</v>
      </c>
      <c r="AR89" s="132" t="s">
        <v>277</v>
      </c>
      <c r="AT89" s="132" t="s">
        <v>273</v>
      </c>
      <c r="AU89" s="132" t="s">
        <v>69</v>
      </c>
      <c r="AY89" s="17" t="s">
        <v>260</v>
      </c>
      <c r="BE89" s="133">
        <f>IF(N89="základní",J89,0)</f>
        <v>0</v>
      </c>
      <c r="BF89" s="133">
        <f>IF(N89="snížená",J89,0)</f>
        <v>0</v>
      </c>
      <c r="BG89" s="133">
        <f>IF(N89="zákl. přenesená",J89,0)</f>
        <v>0</v>
      </c>
      <c r="BH89" s="133">
        <f>IF(N89="sníž. přenesená",J89,0)</f>
        <v>0</v>
      </c>
      <c r="BI89" s="133">
        <f>IF(N89="nulová",J89,0)</f>
        <v>0</v>
      </c>
      <c r="BJ89" s="17" t="s">
        <v>77</v>
      </c>
      <c r="BK89" s="133">
        <f>ROUND(I89*H89,2)</f>
        <v>0</v>
      </c>
      <c r="BL89" s="17" t="s">
        <v>266</v>
      </c>
      <c r="BM89" s="132" t="s">
        <v>277</v>
      </c>
    </row>
    <row r="90" spans="2:65" s="1" customFormat="1" ht="19.5">
      <c r="B90" s="32"/>
      <c r="D90" s="134" t="s">
        <v>267</v>
      </c>
      <c r="F90" s="135" t="s">
        <v>554</v>
      </c>
      <c r="I90" s="136"/>
      <c r="L90" s="32"/>
      <c r="M90" s="137"/>
      <c r="T90" s="53"/>
      <c r="AT90" s="17" t="s">
        <v>267</v>
      </c>
      <c r="AU90" s="17" t="s">
        <v>69</v>
      </c>
    </row>
    <row r="91" spans="2:65" s="1" customFormat="1" ht="29.25">
      <c r="B91" s="32"/>
      <c r="D91" s="134" t="s">
        <v>269</v>
      </c>
      <c r="F91" s="138" t="s">
        <v>555</v>
      </c>
      <c r="I91" s="136"/>
      <c r="L91" s="32"/>
      <c r="M91" s="137"/>
      <c r="T91" s="53"/>
      <c r="AT91" s="17" t="s">
        <v>269</v>
      </c>
      <c r="AU91" s="17" t="s">
        <v>69</v>
      </c>
    </row>
    <row r="92" spans="2:65" s="1" customFormat="1" ht="24.2" customHeight="1">
      <c r="B92" s="32"/>
      <c r="C92" s="139" t="s">
        <v>258</v>
      </c>
      <c r="D92" s="139" t="s">
        <v>273</v>
      </c>
      <c r="E92" s="140" t="s">
        <v>556</v>
      </c>
      <c r="F92" s="141" t="s">
        <v>557</v>
      </c>
      <c r="G92" s="142" t="s">
        <v>363</v>
      </c>
      <c r="H92" s="143">
        <v>9</v>
      </c>
      <c r="I92" s="144"/>
      <c r="J92" s="145">
        <f>ROUND(I92*H92,2)</f>
        <v>0</v>
      </c>
      <c r="K92" s="141" t="s">
        <v>265</v>
      </c>
      <c r="L92" s="146"/>
      <c r="M92" s="147" t="s">
        <v>19</v>
      </c>
      <c r="N92" s="148" t="s">
        <v>40</v>
      </c>
      <c r="P92" s="130">
        <f>O92*H92</f>
        <v>0</v>
      </c>
      <c r="Q92" s="130">
        <v>0</v>
      </c>
      <c r="R92" s="130">
        <f>Q92*H92</f>
        <v>0</v>
      </c>
      <c r="S92" s="130">
        <v>0</v>
      </c>
      <c r="T92" s="131">
        <f>S92*H92</f>
        <v>0</v>
      </c>
      <c r="AR92" s="132" t="s">
        <v>277</v>
      </c>
      <c r="AT92" s="132" t="s">
        <v>273</v>
      </c>
      <c r="AU92" s="132" t="s">
        <v>69</v>
      </c>
      <c r="AY92" s="17" t="s">
        <v>260</v>
      </c>
      <c r="BE92" s="133">
        <f>IF(N92="základní",J92,0)</f>
        <v>0</v>
      </c>
      <c r="BF92" s="133">
        <f>IF(N92="snížená",J92,0)</f>
        <v>0</v>
      </c>
      <c r="BG92" s="133">
        <f>IF(N92="zákl. přenesená",J92,0)</f>
        <v>0</v>
      </c>
      <c r="BH92" s="133">
        <f>IF(N92="sníž. přenesená",J92,0)</f>
        <v>0</v>
      </c>
      <c r="BI92" s="133">
        <f>IF(N92="nulová",J92,0)</f>
        <v>0</v>
      </c>
      <c r="BJ92" s="17" t="s">
        <v>77</v>
      </c>
      <c r="BK92" s="133">
        <f>ROUND(I92*H92,2)</f>
        <v>0</v>
      </c>
      <c r="BL92" s="17" t="s">
        <v>266</v>
      </c>
      <c r="BM92" s="132" t="s">
        <v>289</v>
      </c>
    </row>
    <row r="93" spans="2:65" s="1" customFormat="1" ht="11.25">
      <c r="B93" s="32"/>
      <c r="D93" s="134" t="s">
        <v>267</v>
      </c>
      <c r="F93" s="135" t="s">
        <v>557</v>
      </c>
      <c r="I93" s="136"/>
      <c r="L93" s="32"/>
      <c r="M93" s="137"/>
      <c r="T93" s="53"/>
      <c r="AT93" s="17" t="s">
        <v>267</v>
      </c>
      <c r="AU93" s="17" t="s">
        <v>69</v>
      </c>
    </row>
    <row r="94" spans="2:65" s="1" customFormat="1" ht="29.25">
      <c r="B94" s="32"/>
      <c r="D94" s="134" t="s">
        <v>269</v>
      </c>
      <c r="F94" s="138" t="s">
        <v>558</v>
      </c>
      <c r="I94" s="136"/>
      <c r="L94" s="32"/>
      <c r="M94" s="137"/>
      <c r="T94" s="53"/>
      <c r="AT94" s="17" t="s">
        <v>269</v>
      </c>
      <c r="AU94" s="17" t="s">
        <v>69</v>
      </c>
    </row>
    <row r="95" spans="2:65" s="1" customFormat="1" ht="24.2" customHeight="1">
      <c r="B95" s="32"/>
      <c r="C95" s="139" t="s">
        <v>282</v>
      </c>
      <c r="D95" s="139" t="s">
        <v>273</v>
      </c>
      <c r="E95" s="140" t="s">
        <v>559</v>
      </c>
      <c r="F95" s="141" t="s">
        <v>560</v>
      </c>
      <c r="G95" s="142" t="s">
        <v>363</v>
      </c>
      <c r="H95" s="143">
        <v>2</v>
      </c>
      <c r="I95" s="144"/>
      <c r="J95" s="145">
        <f>ROUND(I95*H95,2)</f>
        <v>0</v>
      </c>
      <c r="K95" s="141" t="s">
        <v>265</v>
      </c>
      <c r="L95" s="146"/>
      <c r="M95" s="147" t="s">
        <v>19</v>
      </c>
      <c r="N95" s="148" t="s">
        <v>40</v>
      </c>
      <c r="P95" s="130">
        <f>O95*H95</f>
        <v>0</v>
      </c>
      <c r="Q95" s="130">
        <v>0</v>
      </c>
      <c r="R95" s="130">
        <f>Q95*H95</f>
        <v>0</v>
      </c>
      <c r="S95" s="130">
        <v>0</v>
      </c>
      <c r="T95" s="131">
        <f>S95*H95</f>
        <v>0</v>
      </c>
      <c r="AR95" s="132" t="s">
        <v>277</v>
      </c>
      <c r="AT95" s="132" t="s">
        <v>273</v>
      </c>
      <c r="AU95" s="132" t="s">
        <v>69</v>
      </c>
      <c r="AY95" s="17" t="s">
        <v>260</v>
      </c>
      <c r="BE95" s="133">
        <f>IF(N95="základní",J95,0)</f>
        <v>0</v>
      </c>
      <c r="BF95" s="133">
        <f>IF(N95="snížená",J95,0)</f>
        <v>0</v>
      </c>
      <c r="BG95" s="133">
        <f>IF(N95="zákl. přenesená",J95,0)</f>
        <v>0</v>
      </c>
      <c r="BH95" s="133">
        <f>IF(N95="sníž. přenesená",J95,0)</f>
        <v>0</v>
      </c>
      <c r="BI95" s="133">
        <f>IF(N95="nulová",J95,0)</f>
        <v>0</v>
      </c>
      <c r="BJ95" s="17" t="s">
        <v>77</v>
      </c>
      <c r="BK95" s="133">
        <f>ROUND(I95*H95,2)</f>
        <v>0</v>
      </c>
      <c r="BL95" s="17" t="s">
        <v>266</v>
      </c>
      <c r="BM95" s="132" t="s">
        <v>8</v>
      </c>
    </row>
    <row r="96" spans="2:65" s="1" customFormat="1" ht="19.5">
      <c r="B96" s="32"/>
      <c r="D96" s="134" t="s">
        <v>267</v>
      </c>
      <c r="F96" s="135" t="s">
        <v>560</v>
      </c>
      <c r="I96" s="136"/>
      <c r="L96" s="32"/>
      <c r="M96" s="137"/>
      <c r="T96" s="53"/>
      <c r="AT96" s="17" t="s">
        <v>267</v>
      </c>
      <c r="AU96" s="17" t="s">
        <v>69</v>
      </c>
    </row>
    <row r="97" spans="2:65" s="1" customFormat="1" ht="29.25">
      <c r="B97" s="32"/>
      <c r="D97" s="134" t="s">
        <v>269</v>
      </c>
      <c r="F97" s="138" t="s">
        <v>561</v>
      </c>
      <c r="I97" s="136"/>
      <c r="L97" s="32"/>
      <c r="M97" s="137"/>
      <c r="T97" s="53"/>
      <c r="AT97" s="17" t="s">
        <v>269</v>
      </c>
      <c r="AU97" s="17" t="s">
        <v>69</v>
      </c>
    </row>
    <row r="98" spans="2:65" s="1" customFormat="1" ht="24.2" customHeight="1">
      <c r="B98" s="32"/>
      <c r="C98" s="139" t="s">
        <v>271</v>
      </c>
      <c r="D98" s="139" t="s">
        <v>273</v>
      </c>
      <c r="E98" s="140" t="s">
        <v>562</v>
      </c>
      <c r="F98" s="141" t="s">
        <v>563</v>
      </c>
      <c r="G98" s="142" t="s">
        <v>363</v>
      </c>
      <c r="H98" s="143">
        <v>4</v>
      </c>
      <c r="I98" s="144"/>
      <c r="J98" s="145">
        <f>ROUND(I98*H98,2)</f>
        <v>0</v>
      </c>
      <c r="K98" s="141" t="s">
        <v>265</v>
      </c>
      <c r="L98" s="146"/>
      <c r="M98" s="147" t="s">
        <v>19</v>
      </c>
      <c r="N98" s="148" t="s">
        <v>40</v>
      </c>
      <c r="P98" s="130">
        <f>O98*H98</f>
        <v>0</v>
      </c>
      <c r="Q98" s="130">
        <v>0</v>
      </c>
      <c r="R98" s="130">
        <f>Q98*H98</f>
        <v>0</v>
      </c>
      <c r="S98" s="130">
        <v>0</v>
      </c>
      <c r="T98" s="131">
        <f>S98*H98</f>
        <v>0</v>
      </c>
      <c r="AR98" s="132" t="s">
        <v>277</v>
      </c>
      <c r="AT98" s="132" t="s">
        <v>273</v>
      </c>
      <c r="AU98" s="132" t="s">
        <v>69</v>
      </c>
      <c r="AY98" s="17" t="s">
        <v>260</v>
      </c>
      <c r="BE98" s="133">
        <f>IF(N98="základní",J98,0)</f>
        <v>0</v>
      </c>
      <c r="BF98" s="133">
        <f>IF(N98="snížená",J98,0)</f>
        <v>0</v>
      </c>
      <c r="BG98" s="133">
        <f>IF(N98="zákl. přenesená",J98,0)</f>
        <v>0</v>
      </c>
      <c r="BH98" s="133">
        <f>IF(N98="sníž. přenesená",J98,0)</f>
        <v>0</v>
      </c>
      <c r="BI98" s="133">
        <f>IF(N98="nulová",J98,0)</f>
        <v>0</v>
      </c>
      <c r="BJ98" s="17" t="s">
        <v>77</v>
      </c>
      <c r="BK98" s="133">
        <f>ROUND(I98*H98,2)</f>
        <v>0</v>
      </c>
      <c r="BL98" s="17" t="s">
        <v>266</v>
      </c>
      <c r="BM98" s="132" t="s">
        <v>296</v>
      </c>
    </row>
    <row r="99" spans="2:65" s="1" customFormat="1" ht="11.25">
      <c r="B99" s="32"/>
      <c r="D99" s="134" t="s">
        <v>267</v>
      </c>
      <c r="F99" s="135" t="s">
        <v>563</v>
      </c>
      <c r="I99" s="136"/>
      <c r="L99" s="32"/>
      <c r="M99" s="137"/>
      <c r="T99" s="53"/>
      <c r="AT99" s="17" t="s">
        <v>267</v>
      </c>
      <c r="AU99" s="17" t="s">
        <v>69</v>
      </c>
    </row>
    <row r="100" spans="2:65" s="1" customFormat="1" ht="29.25">
      <c r="B100" s="32"/>
      <c r="D100" s="134" t="s">
        <v>269</v>
      </c>
      <c r="F100" s="138" t="s">
        <v>564</v>
      </c>
      <c r="I100" s="136"/>
      <c r="L100" s="32"/>
      <c r="M100" s="137"/>
      <c r="T100" s="53"/>
      <c r="AT100" s="17" t="s">
        <v>269</v>
      </c>
      <c r="AU100" s="17" t="s">
        <v>69</v>
      </c>
    </row>
    <row r="101" spans="2:65" s="1" customFormat="1" ht="21.75" customHeight="1">
      <c r="B101" s="32"/>
      <c r="C101" s="139" t="s">
        <v>277</v>
      </c>
      <c r="D101" s="139" t="s">
        <v>273</v>
      </c>
      <c r="E101" s="140" t="s">
        <v>565</v>
      </c>
      <c r="F101" s="141" t="s">
        <v>566</v>
      </c>
      <c r="G101" s="142" t="s">
        <v>545</v>
      </c>
      <c r="H101" s="143">
        <v>25</v>
      </c>
      <c r="I101" s="144"/>
      <c r="J101" s="145">
        <f>ROUND(I101*H101,2)</f>
        <v>0</v>
      </c>
      <c r="K101" s="141" t="s">
        <v>265</v>
      </c>
      <c r="L101" s="146"/>
      <c r="M101" s="147" t="s">
        <v>19</v>
      </c>
      <c r="N101" s="148" t="s">
        <v>40</v>
      </c>
      <c r="P101" s="130">
        <f>O101*H101</f>
        <v>0</v>
      </c>
      <c r="Q101" s="130">
        <v>0</v>
      </c>
      <c r="R101" s="130">
        <f>Q101*H101</f>
        <v>0</v>
      </c>
      <c r="S101" s="130">
        <v>0</v>
      </c>
      <c r="T101" s="131">
        <f>S101*H101</f>
        <v>0</v>
      </c>
      <c r="AR101" s="132" t="s">
        <v>277</v>
      </c>
      <c r="AT101" s="132" t="s">
        <v>273</v>
      </c>
      <c r="AU101" s="132" t="s">
        <v>69</v>
      </c>
      <c r="AY101" s="17" t="s">
        <v>260</v>
      </c>
      <c r="BE101" s="133">
        <f>IF(N101="základní",J101,0)</f>
        <v>0</v>
      </c>
      <c r="BF101" s="133">
        <f>IF(N101="snížená",J101,0)</f>
        <v>0</v>
      </c>
      <c r="BG101" s="133">
        <f>IF(N101="zákl. přenesená",J101,0)</f>
        <v>0</v>
      </c>
      <c r="BH101" s="133">
        <f>IF(N101="sníž. přenesená",J101,0)</f>
        <v>0</v>
      </c>
      <c r="BI101" s="133">
        <f>IF(N101="nulová",J101,0)</f>
        <v>0</v>
      </c>
      <c r="BJ101" s="17" t="s">
        <v>77</v>
      </c>
      <c r="BK101" s="133">
        <f>ROUND(I101*H101,2)</f>
        <v>0</v>
      </c>
      <c r="BL101" s="17" t="s">
        <v>266</v>
      </c>
      <c r="BM101" s="132" t="s">
        <v>300</v>
      </c>
    </row>
    <row r="102" spans="2:65" s="1" customFormat="1" ht="11.25">
      <c r="B102" s="32"/>
      <c r="D102" s="134" t="s">
        <v>267</v>
      </c>
      <c r="F102" s="135" t="s">
        <v>566</v>
      </c>
      <c r="I102" s="136"/>
      <c r="L102" s="32"/>
      <c r="M102" s="137"/>
      <c r="T102" s="53"/>
      <c r="AT102" s="17" t="s">
        <v>267</v>
      </c>
      <c r="AU102" s="17" t="s">
        <v>69</v>
      </c>
    </row>
    <row r="103" spans="2:65" s="1" customFormat="1" ht="29.25">
      <c r="B103" s="32"/>
      <c r="D103" s="134" t="s">
        <v>269</v>
      </c>
      <c r="F103" s="138" t="s">
        <v>567</v>
      </c>
      <c r="I103" s="136"/>
      <c r="L103" s="32"/>
      <c r="M103" s="137"/>
      <c r="T103" s="53"/>
      <c r="AT103" s="17" t="s">
        <v>269</v>
      </c>
      <c r="AU103" s="17" t="s">
        <v>69</v>
      </c>
    </row>
    <row r="104" spans="2:65" s="1" customFormat="1" ht="16.5" customHeight="1">
      <c r="B104" s="32"/>
      <c r="C104" s="139" t="s">
        <v>302</v>
      </c>
      <c r="D104" s="139" t="s">
        <v>273</v>
      </c>
      <c r="E104" s="140" t="s">
        <v>568</v>
      </c>
      <c r="F104" s="141" t="s">
        <v>569</v>
      </c>
      <c r="G104" s="142" t="s">
        <v>363</v>
      </c>
      <c r="H104" s="143">
        <v>65</v>
      </c>
      <c r="I104" s="144"/>
      <c r="J104" s="145">
        <f>ROUND(I104*H104,2)</f>
        <v>0</v>
      </c>
      <c r="K104" s="141" t="s">
        <v>265</v>
      </c>
      <c r="L104" s="146"/>
      <c r="M104" s="147" t="s">
        <v>19</v>
      </c>
      <c r="N104" s="148" t="s">
        <v>40</v>
      </c>
      <c r="P104" s="130">
        <f>O104*H104</f>
        <v>0</v>
      </c>
      <c r="Q104" s="130">
        <v>0</v>
      </c>
      <c r="R104" s="130">
        <f>Q104*H104</f>
        <v>0</v>
      </c>
      <c r="S104" s="130">
        <v>0</v>
      </c>
      <c r="T104" s="131">
        <f>S104*H104</f>
        <v>0</v>
      </c>
      <c r="AR104" s="132" t="s">
        <v>277</v>
      </c>
      <c r="AT104" s="132" t="s">
        <v>273</v>
      </c>
      <c r="AU104" s="132" t="s">
        <v>69</v>
      </c>
      <c r="AY104" s="17" t="s">
        <v>260</v>
      </c>
      <c r="BE104" s="133">
        <f>IF(N104="základní",J104,0)</f>
        <v>0</v>
      </c>
      <c r="BF104" s="133">
        <f>IF(N104="snížená",J104,0)</f>
        <v>0</v>
      </c>
      <c r="BG104" s="133">
        <f>IF(N104="zákl. přenesená",J104,0)</f>
        <v>0</v>
      </c>
      <c r="BH104" s="133">
        <f>IF(N104="sníž. přenesená",J104,0)</f>
        <v>0</v>
      </c>
      <c r="BI104" s="133">
        <f>IF(N104="nulová",J104,0)</f>
        <v>0</v>
      </c>
      <c r="BJ104" s="17" t="s">
        <v>77</v>
      </c>
      <c r="BK104" s="133">
        <f>ROUND(I104*H104,2)</f>
        <v>0</v>
      </c>
      <c r="BL104" s="17" t="s">
        <v>266</v>
      </c>
      <c r="BM104" s="132" t="s">
        <v>305</v>
      </c>
    </row>
    <row r="105" spans="2:65" s="1" customFormat="1" ht="11.25">
      <c r="B105" s="32"/>
      <c r="D105" s="134" t="s">
        <v>267</v>
      </c>
      <c r="F105" s="135" t="s">
        <v>569</v>
      </c>
      <c r="I105" s="136"/>
      <c r="L105" s="32"/>
      <c r="M105" s="137"/>
      <c r="T105" s="53"/>
      <c r="AT105" s="17" t="s">
        <v>267</v>
      </c>
      <c r="AU105" s="17" t="s">
        <v>69</v>
      </c>
    </row>
    <row r="106" spans="2:65" s="1" customFormat="1" ht="29.25">
      <c r="B106" s="32"/>
      <c r="D106" s="134" t="s">
        <v>269</v>
      </c>
      <c r="F106" s="138" t="s">
        <v>570</v>
      </c>
      <c r="I106" s="136"/>
      <c r="L106" s="32"/>
      <c r="M106" s="137"/>
      <c r="T106" s="53"/>
      <c r="AT106" s="17" t="s">
        <v>269</v>
      </c>
      <c r="AU106" s="17" t="s">
        <v>69</v>
      </c>
    </row>
    <row r="107" spans="2:65" s="1" customFormat="1" ht="21.75" customHeight="1">
      <c r="B107" s="32"/>
      <c r="C107" s="139" t="s">
        <v>289</v>
      </c>
      <c r="D107" s="139" t="s">
        <v>273</v>
      </c>
      <c r="E107" s="140" t="s">
        <v>571</v>
      </c>
      <c r="F107" s="141" t="s">
        <v>572</v>
      </c>
      <c r="G107" s="142" t="s">
        <v>363</v>
      </c>
      <c r="H107" s="143">
        <v>8</v>
      </c>
      <c r="I107" s="144"/>
      <c r="J107" s="145">
        <f>ROUND(I107*H107,2)</f>
        <v>0</v>
      </c>
      <c r="K107" s="141" t="s">
        <v>265</v>
      </c>
      <c r="L107" s="146"/>
      <c r="M107" s="147" t="s">
        <v>19</v>
      </c>
      <c r="N107" s="148" t="s">
        <v>40</v>
      </c>
      <c r="P107" s="130">
        <f>O107*H107</f>
        <v>0</v>
      </c>
      <c r="Q107" s="130">
        <v>0</v>
      </c>
      <c r="R107" s="130">
        <f>Q107*H107</f>
        <v>0</v>
      </c>
      <c r="S107" s="130">
        <v>0</v>
      </c>
      <c r="T107" s="131">
        <f>S107*H107</f>
        <v>0</v>
      </c>
      <c r="AR107" s="132" t="s">
        <v>277</v>
      </c>
      <c r="AT107" s="132" t="s">
        <v>273</v>
      </c>
      <c r="AU107" s="132" t="s">
        <v>69</v>
      </c>
      <c r="AY107" s="17" t="s">
        <v>260</v>
      </c>
      <c r="BE107" s="133">
        <f>IF(N107="základní",J107,0)</f>
        <v>0</v>
      </c>
      <c r="BF107" s="133">
        <f>IF(N107="snížená",J107,0)</f>
        <v>0</v>
      </c>
      <c r="BG107" s="133">
        <f>IF(N107="zákl. přenesená",J107,0)</f>
        <v>0</v>
      </c>
      <c r="BH107" s="133">
        <f>IF(N107="sníž. přenesená",J107,0)</f>
        <v>0</v>
      </c>
      <c r="BI107" s="133">
        <f>IF(N107="nulová",J107,0)</f>
        <v>0</v>
      </c>
      <c r="BJ107" s="17" t="s">
        <v>77</v>
      </c>
      <c r="BK107" s="133">
        <f>ROUND(I107*H107,2)</f>
        <v>0</v>
      </c>
      <c r="BL107" s="17" t="s">
        <v>266</v>
      </c>
      <c r="BM107" s="132" t="s">
        <v>310</v>
      </c>
    </row>
    <row r="108" spans="2:65" s="1" customFormat="1" ht="11.25">
      <c r="B108" s="32"/>
      <c r="D108" s="134" t="s">
        <v>267</v>
      </c>
      <c r="F108" s="135" t="s">
        <v>572</v>
      </c>
      <c r="I108" s="136"/>
      <c r="L108" s="32"/>
      <c r="M108" s="137"/>
      <c r="T108" s="53"/>
      <c r="AT108" s="17" t="s">
        <v>267</v>
      </c>
      <c r="AU108" s="17" t="s">
        <v>69</v>
      </c>
    </row>
    <row r="109" spans="2:65" s="1" customFormat="1" ht="29.25">
      <c r="B109" s="32"/>
      <c r="D109" s="134" t="s">
        <v>269</v>
      </c>
      <c r="F109" s="138" t="s">
        <v>573</v>
      </c>
      <c r="I109" s="136"/>
      <c r="L109" s="32"/>
      <c r="M109" s="137"/>
      <c r="T109" s="53"/>
      <c r="AT109" s="17" t="s">
        <v>269</v>
      </c>
      <c r="AU109" s="17" t="s">
        <v>69</v>
      </c>
    </row>
    <row r="110" spans="2:65" s="1" customFormat="1" ht="24.2" customHeight="1">
      <c r="B110" s="32"/>
      <c r="C110" s="139" t="s">
        <v>312</v>
      </c>
      <c r="D110" s="139" t="s">
        <v>273</v>
      </c>
      <c r="E110" s="140" t="s">
        <v>574</v>
      </c>
      <c r="F110" s="141" t="s">
        <v>575</v>
      </c>
      <c r="G110" s="142" t="s">
        <v>363</v>
      </c>
      <c r="H110" s="143">
        <v>2</v>
      </c>
      <c r="I110" s="144"/>
      <c r="J110" s="145">
        <f>ROUND(I110*H110,2)</f>
        <v>0</v>
      </c>
      <c r="K110" s="141" t="s">
        <v>265</v>
      </c>
      <c r="L110" s="146"/>
      <c r="M110" s="147" t="s">
        <v>19</v>
      </c>
      <c r="N110" s="148" t="s">
        <v>40</v>
      </c>
      <c r="P110" s="130">
        <f>O110*H110</f>
        <v>0</v>
      </c>
      <c r="Q110" s="130">
        <v>0</v>
      </c>
      <c r="R110" s="130">
        <f>Q110*H110</f>
        <v>0</v>
      </c>
      <c r="S110" s="130">
        <v>0</v>
      </c>
      <c r="T110" s="131">
        <f>S110*H110</f>
        <v>0</v>
      </c>
      <c r="AR110" s="132" t="s">
        <v>277</v>
      </c>
      <c r="AT110" s="132" t="s">
        <v>273</v>
      </c>
      <c r="AU110" s="132" t="s">
        <v>69</v>
      </c>
      <c r="AY110" s="17" t="s">
        <v>260</v>
      </c>
      <c r="BE110" s="133">
        <f>IF(N110="základní",J110,0)</f>
        <v>0</v>
      </c>
      <c r="BF110" s="133">
        <f>IF(N110="snížená",J110,0)</f>
        <v>0</v>
      </c>
      <c r="BG110" s="133">
        <f>IF(N110="zákl. přenesená",J110,0)</f>
        <v>0</v>
      </c>
      <c r="BH110" s="133">
        <f>IF(N110="sníž. přenesená",J110,0)</f>
        <v>0</v>
      </c>
      <c r="BI110" s="133">
        <f>IF(N110="nulová",J110,0)</f>
        <v>0</v>
      </c>
      <c r="BJ110" s="17" t="s">
        <v>77</v>
      </c>
      <c r="BK110" s="133">
        <f>ROUND(I110*H110,2)</f>
        <v>0</v>
      </c>
      <c r="BL110" s="17" t="s">
        <v>266</v>
      </c>
      <c r="BM110" s="132" t="s">
        <v>315</v>
      </c>
    </row>
    <row r="111" spans="2:65" s="1" customFormat="1" ht="19.5">
      <c r="B111" s="32"/>
      <c r="D111" s="134" t="s">
        <v>267</v>
      </c>
      <c r="F111" s="135" t="s">
        <v>575</v>
      </c>
      <c r="I111" s="136"/>
      <c r="L111" s="32"/>
      <c r="M111" s="137"/>
      <c r="T111" s="53"/>
      <c r="AT111" s="17" t="s">
        <v>267</v>
      </c>
      <c r="AU111" s="17" t="s">
        <v>69</v>
      </c>
    </row>
    <row r="112" spans="2:65" s="1" customFormat="1" ht="19.5">
      <c r="B112" s="32"/>
      <c r="D112" s="134" t="s">
        <v>269</v>
      </c>
      <c r="F112" s="138" t="s">
        <v>576</v>
      </c>
      <c r="I112" s="136"/>
      <c r="L112" s="32"/>
      <c r="M112" s="137"/>
      <c r="T112" s="53"/>
      <c r="AT112" s="17" t="s">
        <v>269</v>
      </c>
      <c r="AU112" s="17" t="s">
        <v>69</v>
      </c>
    </row>
    <row r="113" spans="2:65" s="1" customFormat="1" ht="21.75" customHeight="1">
      <c r="B113" s="32"/>
      <c r="C113" s="139" t="s">
        <v>8</v>
      </c>
      <c r="D113" s="139" t="s">
        <v>273</v>
      </c>
      <c r="E113" s="140" t="s">
        <v>577</v>
      </c>
      <c r="F113" s="141" t="s">
        <v>578</v>
      </c>
      <c r="G113" s="142" t="s">
        <v>363</v>
      </c>
      <c r="H113" s="143">
        <v>1</v>
      </c>
      <c r="I113" s="144"/>
      <c r="J113" s="145">
        <f>ROUND(I113*H113,2)</f>
        <v>0</v>
      </c>
      <c r="K113" s="141" t="s">
        <v>265</v>
      </c>
      <c r="L113" s="146"/>
      <c r="M113" s="147" t="s">
        <v>19</v>
      </c>
      <c r="N113" s="148" t="s">
        <v>40</v>
      </c>
      <c r="P113" s="130">
        <f>O113*H113</f>
        <v>0</v>
      </c>
      <c r="Q113" s="130">
        <v>0</v>
      </c>
      <c r="R113" s="130">
        <f>Q113*H113</f>
        <v>0</v>
      </c>
      <c r="S113" s="130">
        <v>0</v>
      </c>
      <c r="T113" s="131">
        <f>S113*H113</f>
        <v>0</v>
      </c>
      <c r="AR113" s="132" t="s">
        <v>277</v>
      </c>
      <c r="AT113" s="132" t="s">
        <v>273</v>
      </c>
      <c r="AU113" s="132" t="s">
        <v>69</v>
      </c>
      <c r="AY113" s="17" t="s">
        <v>260</v>
      </c>
      <c r="BE113" s="133">
        <f>IF(N113="základní",J113,0)</f>
        <v>0</v>
      </c>
      <c r="BF113" s="133">
        <f>IF(N113="snížená",J113,0)</f>
        <v>0</v>
      </c>
      <c r="BG113" s="133">
        <f>IF(N113="zákl. přenesená",J113,0)</f>
        <v>0</v>
      </c>
      <c r="BH113" s="133">
        <f>IF(N113="sníž. přenesená",J113,0)</f>
        <v>0</v>
      </c>
      <c r="BI113" s="133">
        <f>IF(N113="nulová",J113,0)</f>
        <v>0</v>
      </c>
      <c r="BJ113" s="17" t="s">
        <v>77</v>
      </c>
      <c r="BK113" s="133">
        <f>ROUND(I113*H113,2)</f>
        <v>0</v>
      </c>
      <c r="BL113" s="17" t="s">
        <v>266</v>
      </c>
      <c r="BM113" s="132" t="s">
        <v>326</v>
      </c>
    </row>
    <row r="114" spans="2:65" s="1" customFormat="1" ht="11.25">
      <c r="B114" s="32"/>
      <c r="D114" s="134" t="s">
        <v>267</v>
      </c>
      <c r="F114" s="135" t="s">
        <v>578</v>
      </c>
      <c r="I114" s="136"/>
      <c r="L114" s="32"/>
      <c r="M114" s="137"/>
      <c r="T114" s="53"/>
      <c r="AT114" s="17" t="s">
        <v>267</v>
      </c>
      <c r="AU114" s="17" t="s">
        <v>69</v>
      </c>
    </row>
    <row r="115" spans="2:65" s="1" customFormat="1" ht="29.25">
      <c r="B115" s="32"/>
      <c r="D115" s="134" t="s">
        <v>269</v>
      </c>
      <c r="F115" s="138" t="s">
        <v>579</v>
      </c>
      <c r="I115" s="136"/>
      <c r="L115" s="32"/>
      <c r="M115" s="137"/>
      <c r="T115" s="53"/>
      <c r="AT115" s="17" t="s">
        <v>269</v>
      </c>
      <c r="AU115" s="17" t="s">
        <v>69</v>
      </c>
    </row>
    <row r="116" spans="2:65" s="1" customFormat="1" ht="24.2" customHeight="1">
      <c r="B116" s="32"/>
      <c r="C116" s="139" t="s">
        <v>322</v>
      </c>
      <c r="D116" s="139" t="s">
        <v>273</v>
      </c>
      <c r="E116" s="140" t="s">
        <v>580</v>
      </c>
      <c r="F116" s="141" t="s">
        <v>581</v>
      </c>
      <c r="G116" s="142" t="s">
        <v>363</v>
      </c>
      <c r="H116" s="143">
        <v>4</v>
      </c>
      <c r="I116" s="144"/>
      <c r="J116" s="145">
        <f>ROUND(I116*H116,2)</f>
        <v>0</v>
      </c>
      <c r="K116" s="141" t="s">
        <v>265</v>
      </c>
      <c r="L116" s="146"/>
      <c r="M116" s="147" t="s">
        <v>19</v>
      </c>
      <c r="N116" s="148" t="s">
        <v>40</v>
      </c>
      <c r="P116" s="130">
        <f>O116*H116</f>
        <v>0</v>
      </c>
      <c r="Q116" s="130">
        <v>0</v>
      </c>
      <c r="R116" s="130">
        <f>Q116*H116</f>
        <v>0</v>
      </c>
      <c r="S116" s="130">
        <v>0</v>
      </c>
      <c r="T116" s="131">
        <f>S116*H116</f>
        <v>0</v>
      </c>
      <c r="AR116" s="132" t="s">
        <v>277</v>
      </c>
      <c r="AT116" s="132" t="s">
        <v>273</v>
      </c>
      <c r="AU116" s="132" t="s">
        <v>69</v>
      </c>
      <c r="AY116" s="17" t="s">
        <v>260</v>
      </c>
      <c r="BE116" s="133">
        <f>IF(N116="základní",J116,0)</f>
        <v>0</v>
      </c>
      <c r="BF116" s="133">
        <f>IF(N116="snížená",J116,0)</f>
        <v>0</v>
      </c>
      <c r="BG116" s="133">
        <f>IF(N116="zákl. přenesená",J116,0)</f>
        <v>0</v>
      </c>
      <c r="BH116" s="133">
        <f>IF(N116="sníž. přenesená",J116,0)</f>
        <v>0</v>
      </c>
      <c r="BI116" s="133">
        <f>IF(N116="nulová",J116,0)</f>
        <v>0</v>
      </c>
      <c r="BJ116" s="17" t="s">
        <v>77</v>
      </c>
      <c r="BK116" s="133">
        <f>ROUND(I116*H116,2)</f>
        <v>0</v>
      </c>
      <c r="BL116" s="17" t="s">
        <v>266</v>
      </c>
      <c r="BM116" s="132" t="s">
        <v>330</v>
      </c>
    </row>
    <row r="117" spans="2:65" s="1" customFormat="1" ht="11.25">
      <c r="B117" s="32"/>
      <c r="D117" s="134" t="s">
        <v>267</v>
      </c>
      <c r="F117" s="135" t="s">
        <v>581</v>
      </c>
      <c r="I117" s="136"/>
      <c r="L117" s="32"/>
      <c r="M117" s="137"/>
      <c r="T117" s="53"/>
      <c r="AT117" s="17" t="s">
        <v>267</v>
      </c>
      <c r="AU117" s="17" t="s">
        <v>69</v>
      </c>
    </row>
    <row r="118" spans="2:65" s="1" customFormat="1" ht="29.25">
      <c r="B118" s="32"/>
      <c r="D118" s="134" t="s">
        <v>269</v>
      </c>
      <c r="F118" s="138" t="s">
        <v>582</v>
      </c>
      <c r="I118" s="136"/>
      <c r="L118" s="32"/>
      <c r="M118" s="137"/>
      <c r="T118" s="53"/>
      <c r="AT118" s="17" t="s">
        <v>269</v>
      </c>
      <c r="AU118" s="17" t="s">
        <v>69</v>
      </c>
    </row>
    <row r="119" spans="2:65" s="1" customFormat="1" ht="21.75" customHeight="1">
      <c r="B119" s="32"/>
      <c r="C119" s="139" t="s">
        <v>296</v>
      </c>
      <c r="D119" s="139" t="s">
        <v>273</v>
      </c>
      <c r="E119" s="140" t="s">
        <v>583</v>
      </c>
      <c r="F119" s="141" t="s">
        <v>584</v>
      </c>
      <c r="G119" s="142" t="s">
        <v>363</v>
      </c>
      <c r="H119" s="143">
        <v>1</v>
      </c>
      <c r="I119" s="144"/>
      <c r="J119" s="145">
        <f>ROUND(I119*H119,2)</f>
        <v>0</v>
      </c>
      <c r="K119" s="141" t="s">
        <v>265</v>
      </c>
      <c r="L119" s="146"/>
      <c r="M119" s="147" t="s">
        <v>19</v>
      </c>
      <c r="N119" s="148" t="s">
        <v>40</v>
      </c>
      <c r="P119" s="130">
        <f>O119*H119</f>
        <v>0</v>
      </c>
      <c r="Q119" s="130">
        <v>0</v>
      </c>
      <c r="R119" s="130">
        <f>Q119*H119</f>
        <v>0</v>
      </c>
      <c r="S119" s="130">
        <v>0</v>
      </c>
      <c r="T119" s="131">
        <f>S119*H119</f>
        <v>0</v>
      </c>
      <c r="AR119" s="132" t="s">
        <v>277</v>
      </c>
      <c r="AT119" s="132" t="s">
        <v>273</v>
      </c>
      <c r="AU119" s="132" t="s">
        <v>69</v>
      </c>
      <c r="AY119" s="17" t="s">
        <v>260</v>
      </c>
      <c r="BE119" s="133">
        <f>IF(N119="základní",J119,0)</f>
        <v>0</v>
      </c>
      <c r="BF119" s="133">
        <f>IF(N119="snížená",J119,0)</f>
        <v>0</v>
      </c>
      <c r="BG119" s="133">
        <f>IF(N119="zákl. přenesená",J119,0)</f>
        <v>0</v>
      </c>
      <c r="BH119" s="133">
        <f>IF(N119="sníž. přenesená",J119,0)</f>
        <v>0</v>
      </c>
      <c r="BI119" s="133">
        <f>IF(N119="nulová",J119,0)</f>
        <v>0</v>
      </c>
      <c r="BJ119" s="17" t="s">
        <v>77</v>
      </c>
      <c r="BK119" s="133">
        <f>ROUND(I119*H119,2)</f>
        <v>0</v>
      </c>
      <c r="BL119" s="17" t="s">
        <v>266</v>
      </c>
      <c r="BM119" s="132" t="s">
        <v>335</v>
      </c>
    </row>
    <row r="120" spans="2:65" s="1" customFormat="1" ht="11.25">
      <c r="B120" s="32"/>
      <c r="D120" s="134" t="s">
        <v>267</v>
      </c>
      <c r="F120" s="135" t="s">
        <v>584</v>
      </c>
      <c r="I120" s="136"/>
      <c r="L120" s="32"/>
      <c r="M120" s="137"/>
      <c r="T120" s="53"/>
      <c r="AT120" s="17" t="s">
        <v>267</v>
      </c>
      <c r="AU120" s="17" t="s">
        <v>69</v>
      </c>
    </row>
    <row r="121" spans="2:65" s="1" customFormat="1" ht="29.25">
      <c r="B121" s="32"/>
      <c r="D121" s="134" t="s">
        <v>269</v>
      </c>
      <c r="F121" s="138" t="s">
        <v>585</v>
      </c>
      <c r="I121" s="136"/>
      <c r="L121" s="32"/>
      <c r="M121" s="137"/>
      <c r="T121" s="53"/>
      <c r="AT121" s="17" t="s">
        <v>269</v>
      </c>
      <c r="AU121" s="17" t="s">
        <v>69</v>
      </c>
    </row>
    <row r="122" spans="2:65" s="1" customFormat="1" ht="24.2" customHeight="1">
      <c r="B122" s="32"/>
      <c r="C122" s="139" t="s">
        <v>332</v>
      </c>
      <c r="D122" s="139" t="s">
        <v>273</v>
      </c>
      <c r="E122" s="140" t="s">
        <v>586</v>
      </c>
      <c r="F122" s="141" t="s">
        <v>587</v>
      </c>
      <c r="G122" s="142" t="s">
        <v>363</v>
      </c>
      <c r="H122" s="143">
        <v>5</v>
      </c>
      <c r="I122" s="144"/>
      <c r="J122" s="145">
        <f>ROUND(I122*H122,2)</f>
        <v>0</v>
      </c>
      <c r="K122" s="141" t="s">
        <v>265</v>
      </c>
      <c r="L122" s="146"/>
      <c r="M122" s="147" t="s">
        <v>19</v>
      </c>
      <c r="N122" s="148" t="s">
        <v>40</v>
      </c>
      <c r="P122" s="130">
        <f>O122*H122</f>
        <v>0</v>
      </c>
      <c r="Q122" s="130">
        <v>0</v>
      </c>
      <c r="R122" s="130">
        <f>Q122*H122</f>
        <v>0</v>
      </c>
      <c r="S122" s="130">
        <v>0</v>
      </c>
      <c r="T122" s="131">
        <f>S122*H122</f>
        <v>0</v>
      </c>
      <c r="AR122" s="132" t="s">
        <v>277</v>
      </c>
      <c r="AT122" s="132" t="s">
        <v>273</v>
      </c>
      <c r="AU122" s="132" t="s">
        <v>69</v>
      </c>
      <c r="AY122" s="17" t="s">
        <v>260</v>
      </c>
      <c r="BE122" s="133">
        <f>IF(N122="základní",J122,0)</f>
        <v>0</v>
      </c>
      <c r="BF122" s="133">
        <f>IF(N122="snížená",J122,0)</f>
        <v>0</v>
      </c>
      <c r="BG122" s="133">
        <f>IF(N122="zákl. přenesená",J122,0)</f>
        <v>0</v>
      </c>
      <c r="BH122" s="133">
        <f>IF(N122="sníž. přenesená",J122,0)</f>
        <v>0</v>
      </c>
      <c r="BI122" s="133">
        <f>IF(N122="nulová",J122,0)</f>
        <v>0</v>
      </c>
      <c r="BJ122" s="17" t="s">
        <v>77</v>
      </c>
      <c r="BK122" s="133">
        <f>ROUND(I122*H122,2)</f>
        <v>0</v>
      </c>
      <c r="BL122" s="17" t="s">
        <v>266</v>
      </c>
      <c r="BM122" s="132" t="s">
        <v>339</v>
      </c>
    </row>
    <row r="123" spans="2:65" s="1" customFormat="1" ht="19.5">
      <c r="B123" s="32"/>
      <c r="D123" s="134" t="s">
        <v>267</v>
      </c>
      <c r="F123" s="135" t="s">
        <v>587</v>
      </c>
      <c r="I123" s="136"/>
      <c r="L123" s="32"/>
      <c r="M123" s="137"/>
      <c r="T123" s="53"/>
      <c r="AT123" s="17" t="s">
        <v>267</v>
      </c>
      <c r="AU123" s="17" t="s">
        <v>69</v>
      </c>
    </row>
    <row r="124" spans="2:65" s="1" customFormat="1" ht="29.25">
      <c r="B124" s="32"/>
      <c r="D124" s="134" t="s">
        <v>269</v>
      </c>
      <c r="F124" s="138" t="s">
        <v>588</v>
      </c>
      <c r="I124" s="136"/>
      <c r="L124" s="32"/>
      <c r="M124" s="137"/>
      <c r="T124" s="53"/>
      <c r="AT124" s="17" t="s">
        <v>269</v>
      </c>
      <c r="AU124" s="17" t="s">
        <v>69</v>
      </c>
    </row>
    <row r="125" spans="2:65" s="1" customFormat="1" ht="21.75" customHeight="1">
      <c r="B125" s="32"/>
      <c r="C125" s="139" t="s">
        <v>300</v>
      </c>
      <c r="D125" s="139" t="s">
        <v>273</v>
      </c>
      <c r="E125" s="140" t="s">
        <v>589</v>
      </c>
      <c r="F125" s="141" t="s">
        <v>590</v>
      </c>
      <c r="G125" s="142" t="s">
        <v>363</v>
      </c>
      <c r="H125" s="143">
        <v>4</v>
      </c>
      <c r="I125" s="144"/>
      <c r="J125" s="145">
        <f>ROUND(I125*H125,2)</f>
        <v>0</v>
      </c>
      <c r="K125" s="141" t="s">
        <v>265</v>
      </c>
      <c r="L125" s="146"/>
      <c r="M125" s="147" t="s">
        <v>19</v>
      </c>
      <c r="N125" s="148" t="s">
        <v>40</v>
      </c>
      <c r="P125" s="130">
        <f>O125*H125</f>
        <v>0</v>
      </c>
      <c r="Q125" s="130">
        <v>0</v>
      </c>
      <c r="R125" s="130">
        <f>Q125*H125</f>
        <v>0</v>
      </c>
      <c r="S125" s="130">
        <v>0</v>
      </c>
      <c r="T125" s="131">
        <f>S125*H125</f>
        <v>0</v>
      </c>
      <c r="AR125" s="132" t="s">
        <v>277</v>
      </c>
      <c r="AT125" s="132" t="s">
        <v>273</v>
      </c>
      <c r="AU125" s="132" t="s">
        <v>69</v>
      </c>
      <c r="AY125" s="17" t="s">
        <v>260</v>
      </c>
      <c r="BE125" s="133">
        <f>IF(N125="základní",J125,0)</f>
        <v>0</v>
      </c>
      <c r="BF125" s="133">
        <f>IF(N125="snížená",J125,0)</f>
        <v>0</v>
      </c>
      <c r="BG125" s="133">
        <f>IF(N125="zákl. přenesená",J125,0)</f>
        <v>0</v>
      </c>
      <c r="BH125" s="133">
        <f>IF(N125="sníž. přenesená",J125,0)</f>
        <v>0</v>
      </c>
      <c r="BI125" s="133">
        <f>IF(N125="nulová",J125,0)</f>
        <v>0</v>
      </c>
      <c r="BJ125" s="17" t="s">
        <v>77</v>
      </c>
      <c r="BK125" s="133">
        <f>ROUND(I125*H125,2)</f>
        <v>0</v>
      </c>
      <c r="BL125" s="17" t="s">
        <v>266</v>
      </c>
      <c r="BM125" s="132" t="s">
        <v>344</v>
      </c>
    </row>
    <row r="126" spans="2:65" s="1" customFormat="1" ht="11.25">
      <c r="B126" s="32"/>
      <c r="D126" s="134" t="s">
        <v>267</v>
      </c>
      <c r="F126" s="135" t="s">
        <v>590</v>
      </c>
      <c r="I126" s="136"/>
      <c r="L126" s="32"/>
      <c r="M126" s="137"/>
      <c r="T126" s="53"/>
      <c r="AT126" s="17" t="s">
        <v>267</v>
      </c>
      <c r="AU126" s="17" t="s">
        <v>69</v>
      </c>
    </row>
    <row r="127" spans="2:65" s="1" customFormat="1" ht="29.25">
      <c r="B127" s="32"/>
      <c r="D127" s="134" t="s">
        <v>269</v>
      </c>
      <c r="F127" s="138" t="s">
        <v>591</v>
      </c>
      <c r="I127" s="136"/>
      <c r="L127" s="32"/>
      <c r="M127" s="137"/>
      <c r="T127" s="53"/>
      <c r="AT127" s="17" t="s">
        <v>269</v>
      </c>
      <c r="AU127" s="17" t="s">
        <v>69</v>
      </c>
    </row>
    <row r="128" spans="2:65" s="1" customFormat="1" ht="16.5" customHeight="1">
      <c r="B128" s="32"/>
      <c r="C128" s="139" t="s">
        <v>341</v>
      </c>
      <c r="D128" s="139" t="s">
        <v>273</v>
      </c>
      <c r="E128" s="140" t="s">
        <v>592</v>
      </c>
      <c r="F128" s="141" t="s">
        <v>593</v>
      </c>
      <c r="G128" s="142" t="s">
        <v>363</v>
      </c>
      <c r="H128" s="143">
        <v>5</v>
      </c>
      <c r="I128" s="144"/>
      <c r="J128" s="145">
        <f>ROUND(I128*H128,2)</f>
        <v>0</v>
      </c>
      <c r="K128" s="141" t="s">
        <v>265</v>
      </c>
      <c r="L128" s="146"/>
      <c r="M128" s="147" t="s">
        <v>19</v>
      </c>
      <c r="N128" s="148" t="s">
        <v>40</v>
      </c>
      <c r="P128" s="130">
        <f>O128*H128</f>
        <v>0</v>
      </c>
      <c r="Q128" s="130">
        <v>0</v>
      </c>
      <c r="R128" s="130">
        <f>Q128*H128</f>
        <v>0</v>
      </c>
      <c r="S128" s="130">
        <v>0</v>
      </c>
      <c r="T128" s="131">
        <f>S128*H128</f>
        <v>0</v>
      </c>
      <c r="AR128" s="132" t="s">
        <v>277</v>
      </c>
      <c r="AT128" s="132" t="s">
        <v>273</v>
      </c>
      <c r="AU128" s="132" t="s">
        <v>69</v>
      </c>
      <c r="AY128" s="17" t="s">
        <v>260</v>
      </c>
      <c r="BE128" s="133">
        <f>IF(N128="základní",J128,0)</f>
        <v>0</v>
      </c>
      <c r="BF128" s="133">
        <f>IF(N128="snížená",J128,0)</f>
        <v>0</v>
      </c>
      <c r="BG128" s="133">
        <f>IF(N128="zákl. přenesená",J128,0)</f>
        <v>0</v>
      </c>
      <c r="BH128" s="133">
        <f>IF(N128="sníž. přenesená",J128,0)</f>
        <v>0</v>
      </c>
      <c r="BI128" s="133">
        <f>IF(N128="nulová",J128,0)</f>
        <v>0</v>
      </c>
      <c r="BJ128" s="17" t="s">
        <v>77</v>
      </c>
      <c r="BK128" s="133">
        <f>ROUND(I128*H128,2)</f>
        <v>0</v>
      </c>
      <c r="BL128" s="17" t="s">
        <v>266</v>
      </c>
      <c r="BM128" s="132" t="s">
        <v>348</v>
      </c>
    </row>
    <row r="129" spans="2:65" s="1" customFormat="1" ht="11.25">
      <c r="B129" s="32"/>
      <c r="D129" s="134" t="s">
        <v>267</v>
      </c>
      <c r="F129" s="135" t="s">
        <v>593</v>
      </c>
      <c r="I129" s="136"/>
      <c r="L129" s="32"/>
      <c r="M129" s="137"/>
      <c r="T129" s="53"/>
      <c r="AT129" s="17" t="s">
        <v>267</v>
      </c>
      <c r="AU129" s="17" t="s">
        <v>69</v>
      </c>
    </row>
    <row r="130" spans="2:65" s="1" customFormat="1" ht="29.25">
      <c r="B130" s="32"/>
      <c r="D130" s="134" t="s">
        <v>269</v>
      </c>
      <c r="F130" s="138" t="s">
        <v>594</v>
      </c>
      <c r="I130" s="136"/>
      <c r="L130" s="32"/>
      <c r="M130" s="137"/>
      <c r="T130" s="53"/>
      <c r="AT130" s="17" t="s">
        <v>269</v>
      </c>
      <c r="AU130" s="17" t="s">
        <v>69</v>
      </c>
    </row>
    <row r="131" spans="2:65" s="1" customFormat="1" ht="16.5" customHeight="1">
      <c r="B131" s="32"/>
      <c r="C131" s="121" t="s">
        <v>305</v>
      </c>
      <c r="D131" s="121" t="s">
        <v>261</v>
      </c>
      <c r="E131" s="122" t="s">
        <v>595</v>
      </c>
      <c r="F131" s="123" t="s">
        <v>596</v>
      </c>
      <c r="G131" s="124" t="s">
        <v>545</v>
      </c>
      <c r="H131" s="125">
        <v>15</v>
      </c>
      <c r="I131" s="126"/>
      <c r="J131" s="127">
        <f>ROUND(I131*H131,2)</f>
        <v>0</v>
      </c>
      <c r="K131" s="123" t="s">
        <v>265</v>
      </c>
      <c r="L131" s="32"/>
      <c r="M131" s="128" t="s">
        <v>19</v>
      </c>
      <c r="N131" s="129" t="s">
        <v>40</v>
      </c>
      <c r="P131" s="130">
        <f>O131*H131</f>
        <v>0</v>
      </c>
      <c r="Q131" s="130">
        <v>0</v>
      </c>
      <c r="R131" s="130">
        <f>Q131*H131</f>
        <v>0</v>
      </c>
      <c r="S131" s="130">
        <v>0</v>
      </c>
      <c r="T131" s="131">
        <f>S131*H131</f>
        <v>0</v>
      </c>
      <c r="AR131" s="132" t="s">
        <v>266</v>
      </c>
      <c r="AT131" s="132" t="s">
        <v>261</v>
      </c>
      <c r="AU131" s="132" t="s">
        <v>69</v>
      </c>
      <c r="AY131" s="17" t="s">
        <v>260</v>
      </c>
      <c r="BE131" s="133">
        <f>IF(N131="základní",J131,0)</f>
        <v>0</v>
      </c>
      <c r="BF131" s="133">
        <f>IF(N131="snížená",J131,0)</f>
        <v>0</v>
      </c>
      <c r="BG131" s="133">
        <f>IF(N131="zákl. přenesená",J131,0)</f>
        <v>0</v>
      </c>
      <c r="BH131" s="133">
        <f>IF(N131="sníž. přenesená",J131,0)</f>
        <v>0</v>
      </c>
      <c r="BI131" s="133">
        <f>IF(N131="nulová",J131,0)</f>
        <v>0</v>
      </c>
      <c r="BJ131" s="17" t="s">
        <v>77</v>
      </c>
      <c r="BK131" s="133">
        <f>ROUND(I131*H131,2)</f>
        <v>0</v>
      </c>
      <c r="BL131" s="17" t="s">
        <v>266</v>
      </c>
      <c r="BM131" s="132" t="s">
        <v>353</v>
      </c>
    </row>
    <row r="132" spans="2:65" s="1" customFormat="1" ht="11.25">
      <c r="B132" s="32"/>
      <c r="D132" s="134" t="s">
        <v>267</v>
      </c>
      <c r="F132" s="135" t="s">
        <v>597</v>
      </c>
      <c r="I132" s="136"/>
      <c r="L132" s="32"/>
      <c r="M132" s="137"/>
      <c r="T132" s="53"/>
      <c r="AT132" s="17" t="s">
        <v>267</v>
      </c>
      <c r="AU132" s="17" t="s">
        <v>69</v>
      </c>
    </row>
    <row r="133" spans="2:65" s="1" customFormat="1" ht="29.25">
      <c r="B133" s="32"/>
      <c r="D133" s="134" t="s">
        <v>269</v>
      </c>
      <c r="F133" s="138" t="s">
        <v>598</v>
      </c>
      <c r="I133" s="136"/>
      <c r="L133" s="32"/>
      <c r="M133" s="137"/>
      <c r="T133" s="53"/>
      <c r="AT133" s="17" t="s">
        <v>269</v>
      </c>
      <c r="AU133" s="17" t="s">
        <v>69</v>
      </c>
    </row>
    <row r="134" spans="2:65" s="1" customFormat="1" ht="24.2" customHeight="1">
      <c r="B134" s="32"/>
      <c r="C134" s="121" t="s">
        <v>350</v>
      </c>
      <c r="D134" s="121" t="s">
        <v>261</v>
      </c>
      <c r="E134" s="122" t="s">
        <v>599</v>
      </c>
      <c r="F134" s="123" t="s">
        <v>600</v>
      </c>
      <c r="G134" s="124" t="s">
        <v>363</v>
      </c>
      <c r="H134" s="125">
        <v>2</v>
      </c>
      <c r="I134" s="126"/>
      <c r="J134" s="127">
        <f>ROUND(I134*H134,2)</f>
        <v>0</v>
      </c>
      <c r="K134" s="123" t="s">
        <v>265</v>
      </c>
      <c r="L134" s="32"/>
      <c r="M134" s="128" t="s">
        <v>19</v>
      </c>
      <c r="N134" s="129" t="s">
        <v>40</v>
      </c>
      <c r="P134" s="130">
        <f>O134*H134</f>
        <v>0</v>
      </c>
      <c r="Q134" s="130">
        <v>0</v>
      </c>
      <c r="R134" s="130">
        <f>Q134*H134</f>
        <v>0</v>
      </c>
      <c r="S134" s="130">
        <v>0</v>
      </c>
      <c r="T134" s="131">
        <f>S134*H134</f>
        <v>0</v>
      </c>
      <c r="AR134" s="132" t="s">
        <v>266</v>
      </c>
      <c r="AT134" s="132" t="s">
        <v>261</v>
      </c>
      <c r="AU134" s="132" t="s">
        <v>69</v>
      </c>
      <c r="AY134" s="17" t="s">
        <v>260</v>
      </c>
      <c r="BE134" s="133">
        <f>IF(N134="základní",J134,0)</f>
        <v>0</v>
      </c>
      <c r="BF134" s="133">
        <f>IF(N134="snížená",J134,0)</f>
        <v>0</v>
      </c>
      <c r="BG134" s="133">
        <f>IF(N134="zákl. přenesená",J134,0)</f>
        <v>0</v>
      </c>
      <c r="BH134" s="133">
        <f>IF(N134="sníž. přenesená",J134,0)</f>
        <v>0</v>
      </c>
      <c r="BI134" s="133">
        <f>IF(N134="nulová",J134,0)</f>
        <v>0</v>
      </c>
      <c r="BJ134" s="17" t="s">
        <v>77</v>
      </c>
      <c r="BK134" s="133">
        <f>ROUND(I134*H134,2)</f>
        <v>0</v>
      </c>
      <c r="BL134" s="17" t="s">
        <v>266</v>
      </c>
      <c r="BM134" s="132" t="s">
        <v>358</v>
      </c>
    </row>
    <row r="135" spans="2:65" s="1" customFormat="1" ht="19.5">
      <c r="B135" s="32"/>
      <c r="D135" s="134" t="s">
        <v>267</v>
      </c>
      <c r="F135" s="135" t="s">
        <v>601</v>
      </c>
      <c r="I135" s="136"/>
      <c r="L135" s="32"/>
      <c r="M135" s="137"/>
      <c r="T135" s="53"/>
      <c r="AT135" s="17" t="s">
        <v>267</v>
      </c>
      <c r="AU135" s="17" t="s">
        <v>69</v>
      </c>
    </row>
    <row r="136" spans="2:65" s="1" customFormat="1" ht="29.25">
      <c r="B136" s="32"/>
      <c r="D136" s="134" t="s">
        <v>269</v>
      </c>
      <c r="F136" s="138" t="s">
        <v>602</v>
      </c>
      <c r="I136" s="136"/>
      <c r="L136" s="32"/>
      <c r="M136" s="137"/>
      <c r="T136" s="53"/>
      <c r="AT136" s="17" t="s">
        <v>269</v>
      </c>
      <c r="AU136" s="17" t="s">
        <v>69</v>
      </c>
    </row>
    <row r="137" spans="2:65" s="1" customFormat="1" ht="24.2" customHeight="1">
      <c r="B137" s="32"/>
      <c r="C137" s="121" t="s">
        <v>310</v>
      </c>
      <c r="D137" s="121" t="s">
        <v>261</v>
      </c>
      <c r="E137" s="122" t="s">
        <v>603</v>
      </c>
      <c r="F137" s="123" t="s">
        <v>604</v>
      </c>
      <c r="G137" s="124" t="s">
        <v>363</v>
      </c>
      <c r="H137" s="125">
        <v>5</v>
      </c>
      <c r="I137" s="126"/>
      <c r="J137" s="127">
        <f>ROUND(I137*H137,2)</f>
        <v>0</v>
      </c>
      <c r="K137" s="123" t="s">
        <v>265</v>
      </c>
      <c r="L137" s="32"/>
      <c r="M137" s="128" t="s">
        <v>19</v>
      </c>
      <c r="N137" s="129" t="s">
        <v>40</v>
      </c>
      <c r="P137" s="130">
        <f>O137*H137</f>
        <v>0</v>
      </c>
      <c r="Q137" s="130">
        <v>0</v>
      </c>
      <c r="R137" s="130">
        <f>Q137*H137</f>
        <v>0</v>
      </c>
      <c r="S137" s="130">
        <v>0</v>
      </c>
      <c r="T137" s="131">
        <f>S137*H137</f>
        <v>0</v>
      </c>
      <c r="AR137" s="132" t="s">
        <v>266</v>
      </c>
      <c r="AT137" s="132" t="s">
        <v>261</v>
      </c>
      <c r="AU137" s="132" t="s">
        <v>69</v>
      </c>
      <c r="AY137" s="17" t="s">
        <v>260</v>
      </c>
      <c r="BE137" s="133">
        <f>IF(N137="základní",J137,0)</f>
        <v>0</v>
      </c>
      <c r="BF137" s="133">
        <f>IF(N137="snížená",J137,0)</f>
        <v>0</v>
      </c>
      <c r="BG137" s="133">
        <f>IF(N137="zákl. přenesená",J137,0)</f>
        <v>0</v>
      </c>
      <c r="BH137" s="133">
        <f>IF(N137="sníž. přenesená",J137,0)</f>
        <v>0</v>
      </c>
      <c r="BI137" s="133">
        <f>IF(N137="nulová",J137,0)</f>
        <v>0</v>
      </c>
      <c r="BJ137" s="17" t="s">
        <v>77</v>
      </c>
      <c r="BK137" s="133">
        <f>ROUND(I137*H137,2)</f>
        <v>0</v>
      </c>
      <c r="BL137" s="17" t="s">
        <v>266</v>
      </c>
      <c r="BM137" s="132" t="s">
        <v>364</v>
      </c>
    </row>
    <row r="138" spans="2:65" s="1" customFormat="1" ht="19.5">
      <c r="B138" s="32"/>
      <c r="D138" s="134" t="s">
        <v>267</v>
      </c>
      <c r="F138" s="135" t="s">
        <v>605</v>
      </c>
      <c r="I138" s="136"/>
      <c r="L138" s="32"/>
      <c r="M138" s="137"/>
      <c r="T138" s="53"/>
      <c r="AT138" s="17" t="s">
        <v>267</v>
      </c>
      <c r="AU138" s="17" t="s">
        <v>69</v>
      </c>
    </row>
    <row r="139" spans="2:65" s="1" customFormat="1" ht="29.25">
      <c r="B139" s="32"/>
      <c r="D139" s="134" t="s">
        <v>269</v>
      </c>
      <c r="F139" s="138" t="s">
        <v>606</v>
      </c>
      <c r="I139" s="136"/>
      <c r="L139" s="32"/>
      <c r="M139" s="137"/>
      <c r="T139" s="53"/>
      <c r="AT139" s="17" t="s">
        <v>269</v>
      </c>
      <c r="AU139" s="17" t="s">
        <v>69</v>
      </c>
    </row>
    <row r="140" spans="2:65" s="1" customFormat="1" ht="16.5" customHeight="1">
      <c r="B140" s="32"/>
      <c r="C140" s="121" t="s">
        <v>7</v>
      </c>
      <c r="D140" s="121" t="s">
        <v>261</v>
      </c>
      <c r="E140" s="122" t="s">
        <v>607</v>
      </c>
      <c r="F140" s="123" t="s">
        <v>608</v>
      </c>
      <c r="G140" s="124" t="s">
        <v>363</v>
      </c>
      <c r="H140" s="125">
        <v>4</v>
      </c>
      <c r="I140" s="126"/>
      <c r="J140" s="127">
        <f>ROUND(I140*H140,2)</f>
        <v>0</v>
      </c>
      <c r="K140" s="123" t="s">
        <v>265</v>
      </c>
      <c r="L140" s="32"/>
      <c r="M140" s="128" t="s">
        <v>19</v>
      </c>
      <c r="N140" s="129" t="s">
        <v>40</v>
      </c>
      <c r="P140" s="130">
        <f>O140*H140</f>
        <v>0</v>
      </c>
      <c r="Q140" s="130">
        <v>0</v>
      </c>
      <c r="R140" s="130">
        <f>Q140*H140</f>
        <v>0</v>
      </c>
      <c r="S140" s="130">
        <v>0</v>
      </c>
      <c r="T140" s="131">
        <f>S140*H140</f>
        <v>0</v>
      </c>
      <c r="AR140" s="132" t="s">
        <v>266</v>
      </c>
      <c r="AT140" s="132" t="s">
        <v>261</v>
      </c>
      <c r="AU140" s="132" t="s">
        <v>69</v>
      </c>
      <c r="AY140" s="17" t="s">
        <v>260</v>
      </c>
      <c r="BE140" s="133">
        <f>IF(N140="základní",J140,0)</f>
        <v>0</v>
      </c>
      <c r="BF140" s="133">
        <f>IF(N140="snížená",J140,0)</f>
        <v>0</v>
      </c>
      <c r="BG140" s="133">
        <f>IF(N140="zákl. přenesená",J140,0)</f>
        <v>0</v>
      </c>
      <c r="BH140" s="133">
        <f>IF(N140="sníž. přenesená",J140,0)</f>
        <v>0</v>
      </c>
      <c r="BI140" s="133">
        <f>IF(N140="nulová",J140,0)</f>
        <v>0</v>
      </c>
      <c r="BJ140" s="17" t="s">
        <v>77</v>
      </c>
      <c r="BK140" s="133">
        <f>ROUND(I140*H140,2)</f>
        <v>0</v>
      </c>
      <c r="BL140" s="17" t="s">
        <v>266</v>
      </c>
      <c r="BM140" s="132" t="s">
        <v>368</v>
      </c>
    </row>
    <row r="141" spans="2:65" s="1" customFormat="1" ht="11.25">
      <c r="B141" s="32"/>
      <c r="D141" s="134" t="s">
        <v>267</v>
      </c>
      <c r="F141" s="135" t="s">
        <v>609</v>
      </c>
      <c r="I141" s="136"/>
      <c r="L141" s="32"/>
      <c r="M141" s="137"/>
      <c r="T141" s="53"/>
      <c r="AT141" s="17" t="s">
        <v>267</v>
      </c>
      <c r="AU141" s="17" t="s">
        <v>69</v>
      </c>
    </row>
    <row r="142" spans="2:65" s="1" customFormat="1" ht="29.25">
      <c r="B142" s="32"/>
      <c r="D142" s="134" t="s">
        <v>269</v>
      </c>
      <c r="F142" s="138" t="s">
        <v>610</v>
      </c>
      <c r="I142" s="136"/>
      <c r="L142" s="32"/>
      <c r="M142" s="137"/>
      <c r="T142" s="53"/>
      <c r="AT142" s="17" t="s">
        <v>269</v>
      </c>
      <c r="AU142" s="17" t="s">
        <v>69</v>
      </c>
    </row>
    <row r="143" spans="2:65" s="1" customFormat="1" ht="16.5" customHeight="1">
      <c r="B143" s="32"/>
      <c r="C143" s="121" t="s">
        <v>315</v>
      </c>
      <c r="D143" s="121" t="s">
        <v>261</v>
      </c>
      <c r="E143" s="122" t="s">
        <v>611</v>
      </c>
      <c r="F143" s="123" t="s">
        <v>612</v>
      </c>
      <c r="G143" s="124" t="s">
        <v>363</v>
      </c>
      <c r="H143" s="125">
        <v>5</v>
      </c>
      <c r="I143" s="126"/>
      <c r="J143" s="127">
        <f>ROUND(I143*H143,2)</f>
        <v>0</v>
      </c>
      <c r="K143" s="123" t="s">
        <v>265</v>
      </c>
      <c r="L143" s="32"/>
      <c r="M143" s="128" t="s">
        <v>19</v>
      </c>
      <c r="N143" s="129" t="s">
        <v>40</v>
      </c>
      <c r="P143" s="130">
        <f>O143*H143</f>
        <v>0</v>
      </c>
      <c r="Q143" s="130">
        <v>0</v>
      </c>
      <c r="R143" s="130">
        <f>Q143*H143</f>
        <v>0</v>
      </c>
      <c r="S143" s="130">
        <v>0</v>
      </c>
      <c r="T143" s="131">
        <f>S143*H143</f>
        <v>0</v>
      </c>
      <c r="AR143" s="132" t="s">
        <v>266</v>
      </c>
      <c r="AT143" s="132" t="s">
        <v>261</v>
      </c>
      <c r="AU143" s="132" t="s">
        <v>69</v>
      </c>
      <c r="AY143" s="17" t="s">
        <v>260</v>
      </c>
      <c r="BE143" s="133">
        <f>IF(N143="základní",J143,0)</f>
        <v>0</v>
      </c>
      <c r="BF143" s="133">
        <f>IF(N143="snížená",J143,0)</f>
        <v>0</v>
      </c>
      <c r="BG143" s="133">
        <f>IF(N143="zákl. přenesená",J143,0)</f>
        <v>0</v>
      </c>
      <c r="BH143" s="133">
        <f>IF(N143="sníž. přenesená",J143,0)</f>
        <v>0</v>
      </c>
      <c r="BI143" s="133">
        <f>IF(N143="nulová",J143,0)</f>
        <v>0</v>
      </c>
      <c r="BJ143" s="17" t="s">
        <v>77</v>
      </c>
      <c r="BK143" s="133">
        <f>ROUND(I143*H143,2)</f>
        <v>0</v>
      </c>
      <c r="BL143" s="17" t="s">
        <v>266</v>
      </c>
      <c r="BM143" s="132" t="s">
        <v>373</v>
      </c>
    </row>
    <row r="144" spans="2:65" s="1" customFormat="1" ht="11.25">
      <c r="B144" s="32"/>
      <c r="D144" s="134" t="s">
        <v>267</v>
      </c>
      <c r="F144" s="135" t="s">
        <v>613</v>
      </c>
      <c r="I144" s="136"/>
      <c r="L144" s="32"/>
      <c r="M144" s="137"/>
      <c r="T144" s="53"/>
      <c r="AT144" s="17" t="s">
        <v>267</v>
      </c>
      <c r="AU144" s="17" t="s">
        <v>69</v>
      </c>
    </row>
    <row r="145" spans="2:65" s="1" customFormat="1" ht="29.25">
      <c r="B145" s="32"/>
      <c r="D145" s="134" t="s">
        <v>269</v>
      </c>
      <c r="F145" s="138" t="s">
        <v>614</v>
      </c>
      <c r="I145" s="136"/>
      <c r="L145" s="32"/>
      <c r="M145" s="137"/>
      <c r="T145" s="53"/>
      <c r="AT145" s="17" t="s">
        <v>269</v>
      </c>
      <c r="AU145" s="17" t="s">
        <v>69</v>
      </c>
    </row>
    <row r="146" spans="2:65" s="1" customFormat="1" ht="21.75" customHeight="1">
      <c r="B146" s="32"/>
      <c r="C146" s="121" t="s">
        <v>370</v>
      </c>
      <c r="D146" s="121" t="s">
        <v>261</v>
      </c>
      <c r="E146" s="122" t="s">
        <v>615</v>
      </c>
      <c r="F146" s="123" t="s">
        <v>616</v>
      </c>
      <c r="G146" s="124" t="s">
        <v>363</v>
      </c>
      <c r="H146" s="125">
        <v>1</v>
      </c>
      <c r="I146" s="126"/>
      <c r="J146" s="127">
        <f>ROUND(I146*H146,2)</f>
        <v>0</v>
      </c>
      <c r="K146" s="123" t="s">
        <v>265</v>
      </c>
      <c r="L146" s="32"/>
      <c r="M146" s="128" t="s">
        <v>19</v>
      </c>
      <c r="N146" s="129" t="s">
        <v>40</v>
      </c>
      <c r="P146" s="130">
        <f>O146*H146</f>
        <v>0</v>
      </c>
      <c r="Q146" s="130">
        <v>0</v>
      </c>
      <c r="R146" s="130">
        <f>Q146*H146</f>
        <v>0</v>
      </c>
      <c r="S146" s="130">
        <v>0</v>
      </c>
      <c r="T146" s="131">
        <f>S146*H146</f>
        <v>0</v>
      </c>
      <c r="AR146" s="132" t="s">
        <v>266</v>
      </c>
      <c r="AT146" s="132" t="s">
        <v>261</v>
      </c>
      <c r="AU146" s="132" t="s">
        <v>69</v>
      </c>
      <c r="AY146" s="17" t="s">
        <v>260</v>
      </c>
      <c r="BE146" s="133">
        <f>IF(N146="základní",J146,0)</f>
        <v>0</v>
      </c>
      <c r="BF146" s="133">
        <f>IF(N146="snížená",J146,0)</f>
        <v>0</v>
      </c>
      <c r="BG146" s="133">
        <f>IF(N146="zákl. přenesená",J146,0)</f>
        <v>0</v>
      </c>
      <c r="BH146" s="133">
        <f>IF(N146="sníž. přenesená",J146,0)</f>
        <v>0</v>
      </c>
      <c r="BI146" s="133">
        <f>IF(N146="nulová",J146,0)</f>
        <v>0</v>
      </c>
      <c r="BJ146" s="17" t="s">
        <v>77</v>
      </c>
      <c r="BK146" s="133">
        <f>ROUND(I146*H146,2)</f>
        <v>0</v>
      </c>
      <c r="BL146" s="17" t="s">
        <v>266</v>
      </c>
      <c r="BM146" s="132" t="s">
        <v>378</v>
      </c>
    </row>
    <row r="147" spans="2:65" s="1" customFormat="1" ht="11.25">
      <c r="B147" s="32"/>
      <c r="D147" s="134" t="s">
        <v>267</v>
      </c>
      <c r="F147" s="135" t="s">
        <v>616</v>
      </c>
      <c r="I147" s="136"/>
      <c r="L147" s="32"/>
      <c r="M147" s="137"/>
      <c r="T147" s="53"/>
      <c r="AT147" s="17" t="s">
        <v>267</v>
      </c>
      <c r="AU147" s="17" t="s">
        <v>69</v>
      </c>
    </row>
    <row r="148" spans="2:65" s="1" customFormat="1" ht="29.25">
      <c r="B148" s="32"/>
      <c r="D148" s="134" t="s">
        <v>269</v>
      </c>
      <c r="F148" s="138" t="s">
        <v>617</v>
      </c>
      <c r="I148" s="136"/>
      <c r="L148" s="32"/>
      <c r="M148" s="137"/>
      <c r="T148" s="53"/>
      <c r="AT148" s="17" t="s">
        <v>269</v>
      </c>
      <c r="AU148" s="17" t="s">
        <v>69</v>
      </c>
    </row>
    <row r="149" spans="2:65" s="1" customFormat="1" ht="16.5" customHeight="1">
      <c r="B149" s="32"/>
      <c r="C149" s="121" t="s">
        <v>320</v>
      </c>
      <c r="D149" s="121" t="s">
        <v>261</v>
      </c>
      <c r="E149" s="122" t="s">
        <v>618</v>
      </c>
      <c r="F149" s="123" t="s">
        <v>619</v>
      </c>
      <c r="G149" s="124" t="s">
        <v>363</v>
      </c>
      <c r="H149" s="125">
        <v>1</v>
      </c>
      <c r="I149" s="126"/>
      <c r="J149" s="127">
        <f>ROUND(I149*H149,2)</f>
        <v>0</v>
      </c>
      <c r="K149" s="123" t="s">
        <v>265</v>
      </c>
      <c r="L149" s="32"/>
      <c r="M149" s="128" t="s">
        <v>19</v>
      </c>
      <c r="N149" s="129" t="s">
        <v>40</v>
      </c>
      <c r="P149" s="130">
        <f>O149*H149</f>
        <v>0</v>
      </c>
      <c r="Q149" s="130">
        <v>0</v>
      </c>
      <c r="R149" s="130">
        <f>Q149*H149</f>
        <v>0</v>
      </c>
      <c r="S149" s="130">
        <v>0</v>
      </c>
      <c r="T149" s="131">
        <f>S149*H149</f>
        <v>0</v>
      </c>
      <c r="AR149" s="132" t="s">
        <v>266</v>
      </c>
      <c r="AT149" s="132" t="s">
        <v>261</v>
      </c>
      <c r="AU149" s="132" t="s">
        <v>69</v>
      </c>
      <c r="AY149" s="17" t="s">
        <v>260</v>
      </c>
      <c r="BE149" s="133">
        <f>IF(N149="základní",J149,0)</f>
        <v>0</v>
      </c>
      <c r="BF149" s="133">
        <f>IF(N149="snížená",J149,0)</f>
        <v>0</v>
      </c>
      <c r="BG149" s="133">
        <f>IF(N149="zákl. přenesená",J149,0)</f>
        <v>0</v>
      </c>
      <c r="BH149" s="133">
        <f>IF(N149="sníž. přenesená",J149,0)</f>
        <v>0</v>
      </c>
      <c r="BI149" s="133">
        <f>IF(N149="nulová",J149,0)</f>
        <v>0</v>
      </c>
      <c r="BJ149" s="17" t="s">
        <v>77</v>
      </c>
      <c r="BK149" s="133">
        <f>ROUND(I149*H149,2)</f>
        <v>0</v>
      </c>
      <c r="BL149" s="17" t="s">
        <v>266</v>
      </c>
      <c r="BM149" s="132" t="s">
        <v>384</v>
      </c>
    </row>
    <row r="150" spans="2:65" s="1" customFormat="1" ht="11.25">
      <c r="B150" s="32"/>
      <c r="D150" s="134" t="s">
        <v>267</v>
      </c>
      <c r="F150" s="135" t="s">
        <v>619</v>
      </c>
      <c r="I150" s="136"/>
      <c r="L150" s="32"/>
      <c r="M150" s="137"/>
      <c r="T150" s="53"/>
      <c r="AT150" s="17" t="s">
        <v>267</v>
      </c>
      <c r="AU150" s="17" t="s">
        <v>69</v>
      </c>
    </row>
    <row r="151" spans="2:65" s="1" customFormat="1" ht="29.25">
      <c r="B151" s="32"/>
      <c r="D151" s="134" t="s">
        <v>269</v>
      </c>
      <c r="F151" s="138" t="s">
        <v>620</v>
      </c>
      <c r="I151" s="136"/>
      <c r="L151" s="32"/>
      <c r="M151" s="137"/>
      <c r="T151" s="53"/>
      <c r="AT151" s="17" t="s">
        <v>269</v>
      </c>
      <c r="AU151" s="17" t="s">
        <v>69</v>
      </c>
    </row>
    <row r="152" spans="2:65" s="1" customFormat="1" ht="21.75" customHeight="1">
      <c r="B152" s="32"/>
      <c r="C152" s="121" t="s">
        <v>381</v>
      </c>
      <c r="D152" s="121" t="s">
        <v>261</v>
      </c>
      <c r="E152" s="122" t="s">
        <v>621</v>
      </c>
      <c r="F152" s="123" t="s">
        <v>622</v>
      </c>
      <c r="G152" s="124" t="s">
        <v>545</v>
      </c>
      <c r="H152" s="125">
        <v>18</v>
      </c>
      <c r="I152" s="126"/>
      <c r="J152" s="127">
        <f>ROUND(I152*H152,2)</f>
        <v>0</v>
      </c>
      <c r="K152" s="123" t="s">
        <v>265</v>
      </c>
      <c r="L152" s="32"/>
      <c r="M152" s="128" t="s">
        <v>19</v>
      </c>
      <c r="N152" s="129" t="s">
        <v>40</v>
      </c>
      <c r="P152" s="130">
        <f>O152*H152</f>
        <v>0</v>
      </c>
      <c r="Q152" s="130">
        <v>0</v>
      </c>
      <c r="R152" s="130">
        <f>Q152*H152</f>
        <v>0</v>
      </c>
      <c r="S152" s="130">
        <v>0</v>
      </c>
      <c r="T152" s="131">
        <f>S152*H152</f>
        <v>0</v>
      </c>
      <c r="AR152" s="132" t="s">
        <v>266</v>
      </c>
      <c r="AT152" s="132" t="s">
        <v>261</v>
      </c>
      <c r="AU152" s="132" t="s">
        <v>69</v>
      </c>
      <c r="AY152" s="17" t="s">
        <v>260</v>
      </c>
      <c r="BE152" s="133">
        <f>IF(N152="základní",J152,0)</f>
        <v>0</v>
      </c>
      <c r="BF152" s="133">
        <f>IF(N152="snížená",J152,0)</f>
        <v>0</v>
      </c>
      <c r="BG152" s="133">
        <f>IF(N152="zákl. přenesená",J152,0)</f>
        <v>0</v>
      </c>
      <c r="BH152" s="133">
        <f>IF(N152="sníž. přenesená",J152,0)</f>
        <v>0</v>
      </c>
      <c r="BI152" s="133">
        <f>IF(N152="nulová",J152,0)</f>
        <v>0</v>
      </c>
      <c r="BJ152" s="17" t="s">
        <v>77</v>
      </c>
      <c r="BK152" s="133">
        <f>ROUND(I152*H152,2)</f>
        <v>0</v>
      </c>
      <c r="BL152" s="17" t="s">
        <v>266</v>
      </c>
      <c r="BM152" s="132" t="s">
        <v>389</v>
      </c>
    </row>
    <row r="153" spans="2:65" s="1" customFormat="1" ht="19.5">
      <c r="B153" s="32"/>
      <c r="D153" s="134" t="s">
        <v>267</v>
      </c>
      <c r="F153" s="135" t="s">
        <v>623</v>
      </c>
      <c r="I153" s="136"/>
      <c r="L153" s="32"/>
      <c r="M153" s="137"/>
      <c r="T153" s="53"/>
      <c r="AT153" s="17" t="s">
        <v>267</v>
      </c>
      <c r="AU153" s="17" t="s">
        <v>69</v>
      </c>
    </row>
    <row r="154" spans="2:65" s="1" customFormat="1" ht="29.25">
      <c r="B154" s="32"/>
      <c r="D154" s="134" t="s">
        <v>269</v>
      </c>
      <c r="F154" s="138" t="s">
        <v>624</v>
      </c>
      <c r="I154" s="136"/>
      <c r="L154" s="32"/>
      <c r="M154" s="137"/>
      <c r="T154" s="53"/>
      <c r="AT154" s="17" t="s">
        <v>269</v>
      </c>
      <c r="AU154" s="17" t="s">
        <v>69</v>
      </c>
    </row>
    <row r="155" spans="2:65" s="1" customFormat="1" ht="16.5" customHeight="1">
      <c r="B155" s="32"/>
      <c r="C155" s="121" t="s">
        <v>326</v>
      </c>
      <c r="D155" s="121" t="s">
        <v>261</v>
      </c>
      <c r="E155" s="122" t="s">
        <v>625</v>
      </c>
      <c r="F155" s="123" t="s">
        <v>626</v>
      </c>
      <c r="G155" s="124" t="s">
        <v>545</v>
      </c>
      <c r="H155" s="125">
        <v>18</v>
      </c>
      <c r="I155" s="126"/>
      <c r="J155" s="127">
        <f>ROUND(I155*H155,2)</f>
        <v>0</v>
      </c>
      <c r="K155" s="123" t="s">
        <v>265</v>
      </c>
      <c r="L155" s="32"/>
      <c r="M155" s="128" t="s">
        <v>19</v>
      </c>
      <c r="N155" s="129" t="s">
        <v>40</v>
      </c>
      <c r="P155" s="130">
        <f>O155*H155</f>
        <v>0</v>
      </c>
      <c r="Q155" s="130">
        <v>0</v>
      </c>
      <c r="R155" s="130">
        <f>Q155*H155</f>
        <v>0</v>
      </c>
      <c r="S155" s="130">
        <v>0</v>
      </c>
      <c r="T155" s="131">
        <f>S155*H155</f>
        <v>0</v>
      </c>
      <c r="AR155" s="132" t="s">
        <v>266</v>
      </c>
      <c r="AT155" s="132" t="s">
        <v>261</v>
      </c>
      <c r="AU155" s="132" t="s">
        <v>69</v>
      </c>
      <c r="AY155" s="17" t="s">
        <v>260</v>
      </c>
      <c r="BE155" s="133">
        <f>IF(N155="základní",J155,0)</f>
        <v>0</v>
      </c>
      <c r="BF155" s="133">
        <f>IF(N155="snížená",J155,0)</f>
        <v>0</v>
      </c>
      <c r="BG155" s="133">
        <f>IF(N155="zákl. přenesená",J155,0)</f>
        <v>0</v>
      </c>
      <c r="BH155" s="133">
        <f>IF(N155="sníž. přenesená",J155,0)</f>
        <v>0</v>
      </c>
      <c r="BI155" s="133">
        <f>IF(N155="nulová",J155,0)</f>
        <v>0</v>
      </c>
      <c r="BJ155" s="17" t="s">
        <v>77</v>
      </c>
      <c r="BK155" s="133">
        <f>ROUND(I155*H155,2)</f>
        <v>0</v>
      </c>
      <c r="BL155" s="17" t="s">
        <v>266</v>
      </c>
      <c r="BM155" s="132" t="s">
        <v>395</v>
      </c>
    </row>
    <row r="156" spans="2:65" s="1" customFormat="1" ht="11.25">
      <c r="B156" s="32"/>
      <c r="D156" s="134" t="s">
        <v>267</v>
      </c>
      <c r="F156" s="135" t="s">
        <v>626</v>
      </c>
      <c r="I156" s="136"/>
      <c r="L156" s="32"/>
      <c r="M156" s="137"/>
      <c r="T156" s="53"/>
      <c r="AT156" s="17" t="s">
        <v>267</v>
      </c>
      <c r="AU156" s="17" t="s">
        <v>69</v>
      </c>
    </row>
    <row r="157" spans="2:65" s="1" customFormat="1" ht="29.25">
      <c r="B157" s="32"/>
      <c r="D157" s="134" t="s">
        <v>269</v>
      </c>
      <c r="F157" s="138" t="s">
        <v>627</v>
      </c>
      <c r="I157" s="136"/>
      <c r="L157" s="32"/>
      <c r="M157" s="137"/>
      <c r="T157" s="53"/>
      <c r="AT157" s="17" t="s">
        <v>269</v>
      </c>
      <c r="AU157" s="17" t="s">
        <v>69</v>
      </c>
    </row>
    <row r="158" spans="2:65" s="1" customFormat="1" ht="16.5" customHeight="1">
      <c r="B158" s="32"/>
      <c r="C158" s="121" t="s">
        <v>392</v>
      </c>
      <c r="D158" s="121" t="s">
        <v>261</v>
      </c>
      <c r="E158" s="122" t="s">
        <v>628</v>
      </c>
      <c r="F158" s="123" t="s">
        <v>629</v>
      </c>
      <c r="G158" s="124" t="s">
        <v>545</v>
      </c>
      <c r="H158" s="125">
        <v>85</v>
      </c>
      <c r="I158" s="126"/>
      <c r="J158" s="127">
        <f>ROUND(I158*H158,2)</f>
        <v>0</v>
      </c>
      <c r="K158" s="123" t="s">
        <v>265</v>
      </c>
      <c r="L158" s="32"/>
      <c r="M158" s="128" t="s">
        <v>19</v>
      </c>
      <c r="N158" s="129" t="s">
        <v>40</v>
      </c>
      <c r="P158" s="130">
        <f>O158*H158</f>
        <v>0</v>
      </c>
      <c r="Q158" s="130">
        <v>0</v>
      </c>
      <c r="R158" s="130">
        <f>Q158*H158</f>
        <v>0</v>
      </c>
      <c r="S158" s="130">
        <v>0</v>
      </c>
      <c r="T158" s="131">
        <f>S158*H158</f>
        <v>0</v>
      </c>
      <c r="AR158" s="132" t="s">
        <v>266</v>
      </c>
      <c r="AT158" s="132" t="s">
        <v>261</v>
      </c>
      <c r="AU158" s="132" t="s">
        <v>69</v>
      </c>
      <c r="AY158" s="17" t="s">
        <v>260</v>
      </c>
      <c r="BE158" s="133">
        <f>IF(N158="základní",J158,0)</f>
        <v>0</v>
      </c>
      <c r="BF158" s="133">
        <f>IF(N158="snížená",J158,0)</f>
        <v>0</v>
      </c>
      <c r="BG158" s="133">
        <f>IF(N158="zákl. přenesená",J158,0)</f>
        <v>0</v>
      </c>
      <c r="BH158" s="133">
        <f>IF(N158="sníž. přenesená",J158,0)</f>
        <v>0</v>
      </c>
      <c r="BI158" s="133">
        <f>IF(N158="nulová",J158,0)</f>
        <v>0</v>
      </c>
      <c r="BJ158" s="17" t="s">
        <v>77</v>
      </c>
      <c r="BK158" s="133">
        <f>ROUND(I158*H158,2)</f>
        <v>0</v>
      </c>
      <c r="BL158" s="17" t="s">
        <v>266</v>
      </c>
      <c r="BM158" s="132" t="s">
        <v>399</v>
      </c>
    </row>
    <row r="159" spans="2:65" s="1" customFormat="1" ht="11.25">
      <c r="B159" s="32"/>
      <c r="D159" s="134" t="s">
        <v>267</v>
      </c>
      <c r="F159" s="135" t="s">
        <v>630</v>
      </c>
      <c r="I159" s="136"/>
      <c r="L159" s="32"/>
      <c r="M159" s="137"/>
      <c r="T159" s="53"/>
      <c r="AT159" s="17" t="s">
        <v>267</v>
      </c>
      <c r="AU159" s="17" t="s">
        <v>69</v>
      </c>
    </row>
    <row r="160" spans="2:65" s="1" customFormat="1" ht="29.25">
      <c r="B160" s="32"/>
      <c r="D160" s="134" t="s">
        <v>269</v>
      </c>
      <c r="F160" s="138" t="s">
        <v>598</v>
      </c>
      <c r="I160" s="136"/>
      <c r="L160" s="32"/>
      <c r="M160" s="137"/>
      <c r="T160" s="53"/>
      <c r="AT160" s="17" t="s">
        <v>269</v>
      </c>
      <c r="AU160" s="17" t="s">
        <v>69</v>
      </c>
    </row>
    <row r="161" spans="2:65" s="1" customFormat="1" ht="21.75" customHeight="1">
      <c r="B161" s="32"/>
      <c r="C161" s="121" t="s">
        <v>330</v>
      </c>
      <c r="D161" s="121" t="s">
        <v>261</v>
      </c>
      <c r="E161" s="122" t="s">
        <v>631</v>
      </c>
      <c r="F161" s="123" t="s">
        <v>632</v>
      </c>
      <c r="G161" s="124" t="s">
        <v>363</v>
      </c>
      <c r="H161" s="125">
        <v>1</v>
      </c>
      <c r="I161" s="126"/>
      <c r="J161" s="127">
        <f>ROUND(I161*H161,2)</f>
        <v>0</v>
      </c>
      <c r="K161" s="123" t="s">
        <v>265</v>
      </c>
      <c r="L161" s="32"/>
      <c r="M161" s="128" t="s">
        <v>19</v>
      </c>
      <c r="N161" s="129" t="s">
        <v>40</v>
      </c>
      <c r="P161" s="130">
        <f>O161*H161</f>
        <v>0</v>
      </c>
      <c r="Q161" s="130">
        <v>0</v>
      </c>
      <c r="R161" s="130">
        <f>Q161*H161</f>
        <v>0</v>
      </c>
      <c r="S161" s="130">
        <v>0</v>
      </c>
      <c r="T161" s="131">
        <f>S161*H161</f>
        <v>0</v>
      </c>
      <c r="AR161" s="132" t="s">
        <v>266</v>
      </c>
      <c r="AT161" s="132" t="s">
        <v>261</v>
      </c>
      <c r="AU161" s="132" t="s">
        <v>69</v>
      </c>
      <c r="AY161" s="17" t="s">
        <v>260</v>
      </c>
      <c r="BE161" s="133">
        <f>IF(N161="základní",J161,0)</f>
        <v>0</v>
      </c>
      <c r="BF161" s="133">
        <f>IF(N161="snížená",J161,0)</f>
        <v>0</v>
      </c>
      <c r="BG161" s="133">
        <f>IF(N161="zákl. přenesená",J161,0)</f>
        <v>0</v>
      </c>
      <c r="BH161" s="133">
        <f>IF(N161="sníž. přenesená",J161,0)</f>
        <v>0</v>
      </c>
      <c r="BI161" s="133">
        <f>IF(N161="nulová",J161,0)</f>
        <v>0</v>
      </c>
      <c r="BJ161" s="17" t="s">
        <v>77</v>
      </c>
      <c r="BK161" s="133">
        <f>ROUND(I161*H161,2)</f>
        <v>0</v>
      </c>
      <c r="BL161" s="17" t="s">
        <v>266</v>
      </c>
      <c r="BM161" s="132" t="s">
        <v>404</v>
      </c>
    </row>
    <row r="162" spans="2:65" s="1" customFormat="1" ht="29.25">
      <c r="B162" s="32"/>
      <c r="D162" s="134" t="s">
        <v>267</v>
      </c>
      <c r="F162" s="135" t="s">
        <v>633</v>
      </c>
      <c r="I162" s="136"/>
      <c r="L162" s="32"/>
      <c r="M162" s="137"/>
      <c r="T162" s="53"/>
      <c r="AT162" s="17" t="s">
        <v>267</v>
      </c>
      <c r="AU162" s="17" t="s">
        <v>69</v>
      </c>
    </row>
    <row r="163" spans="2:65" s="1" customFormat="1" ht="29.25">
      <c r="B163" s="32"/>
      <c r="D163" s="134" t="s">
        <v>269</v>
      </c>
      <c r="F163" s="138" t="s">
        <v>634</v>
      </c>
      <c r="I163" s="136"/>
      <c r="L163" s="32"/>
      <c r="M163" s="137"/>
      <c r="T163" s="53"/>
      <c r="AT163" s="17" t="s">
        <v>269</v>
      </c>
      <c r="AU163" s="17" t="s">
        <v>69</v>
      </c>
    </row>
    <row r="164" spans="2:65" s="1" customFormat="1" ht="16.5" customHeight="1">
      <c r="B164" s="32"/>
      <c r="C164" s="121" t="s">
        <v>401</v>
      </c>
      <c r="D164" s="121" t="s">
        <v>261</v>
      </c>
      <c r="E164" s="122" t="s">
        <v>635</v>
      </c>
      <c r="F164" s="123" t="s">
        <v>636</v>
      </c>
      <c r="G164" s="124" t="s">
        <v>363</v>
      </c>
      <c r="H164" s="125">
        <v>1</v>
      </c>
      <c r="I164" s="126"/>
      <c r="J164" s="127">
        <f>ROUND(I164*H164,2)</f>
        <v>0</v>
      </c>
      <c r="K164" s="123" t="s">
        <v>265</v>
      </c>
      <c r="L164" s="32"/>
      <c r="M164" s="128" t="s">
        <v>19</v>
      </c>
      <c r="N164" s="129" t="s">
        <v>40</v>
      </c>
      <c r="P164" s="130">
        <f>O164*H164</f>
        <v>0</v>
      </c>
      <c r="Q164" s="130">
        <v>0</v>
      </c>
      <c r="R164" s="130">
        <f>Q164*H164</f>
        <v>0</v>
      </c>
      <c r="S164" s="130">
        <v>0</v>
      </c>
      <c r="T164" s="131">
        <f>S164*H164</f>
        <v>0</v>
      </c>
      <c r="AR164" s="132" t="s">
        <v>266</v>
      </c>
      <c r="AT164" s="132" t="s">
        <v>261</v>
      </c>
      <c r="AU164" s="132" t="s">
        <v>69</v>
      </c>
      <c r="AY164" s="17" t="s">
        <v>260</v>
      </c>
      <c r="BE164" s="133">
        <f>IF(N164="základní",J164,0)</f>
        <v>0</v>
      </c>
      <c r="BF164" s="133">
        <f>IF(N164="snížená",J164,0)</f>
        <v>0</v>
      </c>
      <c r="BG164" s="133">
        <f>IF(N164="zákl. přenesená",J164,0)</f>
        <v>0</v>
      </c>
      <c r="BH164" s="133">
        <f>IF(N164="sníž. přenesená",J164,0)</f>
        <v>0</v>
      </c>
      <c r="BI164" s="133">
        <f>IF(N164="nulová",J164,0)</f>
        <v>0</v>
      </c>
      <c r="BJ164" s="17" t="s">
        <v>77</v>
      </c>
      <c r="BK164" s="133">
        <f>ROUND(I164*H164,2)</f>
        <v>0</v>
      </c>
      <c r="BL164" s="17" t="s">
        <v>266</v>
      </c>
      <c r="BM164" s="132" t="s">
        <v>409</v>
      </c>
    </row>
    <row r="165" spans="2:65" s="1" customFormat="1" ht="11.25">
      <c r="B165" s="32"/>
      <c r="D165" s="134" t="s">
        <v>267</v>
      </c>
      <c r="F165" s="135" t="s">
        <v>636</v>
      </c>
      <c r="I165" s="136"/>
      <c r="L165" s="32"/>
      <c r="M165" s="137"/>
      <c r="T165" s="53"/>
      <c r="AT165" s="17" t="s">
        <v>267</v>
      </c>
      <c r="AU165" s="17" t="s">
        <v>69</v>
      </c>
    </row>
    <row r="166" spans="2:65" s="1" customFormat="1" ht="29.25">
      <c r="B166" s="32"/>
      <c r="D166" s="134" t="s">
        <v>269</v>
      </c>
      <c r="F166" s="138" t="s">
        <v>637</v>
      </c>
      <c r="I166" s="136"/>
      <c r="L166" s="32"/>
      <c r="M166" s="137"/>
      <c r="T166" s="53"/>
      <c r="AT166" s="17" t="s">
        <v>269</v>
      </c>
      <c r="AU166" s="17" t="s">
        <v>69</v>
      </c>
    </row>
    <row r="167" spans="2:65" s="1" customFormat="1" ht="16.5" customHeight="1">
      <c r="B167" s="32"/>
      <c r="C167" s="121" t="s">
        <v>335</v>
      </c>
      <c r="D167" s="121" t="s">
        <v>261</v>
      </c>
      <c r="E167" s="122" t="s">
        <v>638</v>
      </c>
      <c r="F167" s="123" t="s">
        <v>639</v>
      </c>
      <c r="G167" s="124" t="s">
        <v>363</v>
      </c>
      <c r="H167" s="125">
        <v>4</v>
      </c>
      <c r="I167" s="126"/>
      <c r="J167" s="127">
        <f>ROUND(I167*H167,2)</f>
        <v>0</v>
      </c>
      <c r="K167" s="123" t="s">
        <v>265</v>
      </c>
      <c r="L167" s="32"/>
      <c r="M167" s="128" t="s">
        <v>19</v>
      </c>
      <c r="N167" s="129" t="s">
        <v>40</v>
      </c>
      <c r="P167" s="130">
        <f>O167*H167</f>
        <v>0</v>
      </c>
      <c r="Q167" s="130">
        <v>0</v>
      </c>
      <c r="R167" s="130">
        <f>Q167*H167</f>
        <v>0</v>
      </c>
      <c r="S167" s="130">
        <v>0</v>
      </c>
      <c r="T167" s="131">
        <f>S167*H167</f>
        <v>0</v>
      </c>
      <c r="AR167" s="132" t="s">
        <v>266</v>
      </c>
      <c r="AT167" s="132" t="s">
        <v>261</v>
      </c>
      <c r="AU167" s="132" t="s">
        <v>69</v>
      </c>
      <c r="AY167" s="17" t="s">
        <v>260</v>
      </c>
      <c r="BE167" s="133">
        <f>IF(N167="základní",J167,0)</f>
        <v>0</v>
      </c>
      <c r="BF167" s="133">
        <f>IF(N167="snížená",J167,0)</f>
        <v>0</v>
      </c>
      <c r="BG167" s="133">
        <f>IF(N167="zákl. přenesená",J167,0)</f>
        <v>0</v>
      </c>
      <c r="BH167" s="133">
        <f>IF(N167="sníž. přenesená",J167,0)</f>
        <v>0</v>
      </c>
      <c r="BI167" s="133">
        <f>IF(N167="nulová",J167,0)</f>
        <v>0</v>
      </c>
      <c r="BJ167" s="17" t="s">
        <v>77</v>
      </c>
      <c r="BK167" s="133">
        <f>ROUND(I167*H167,2)</f>
        <v>0</v>
      </c>
      <c r="BL167" s="17" t="s">
        <v>266</v>
      </c>
      <c r="BM167" s="132" t="s">
        <v>415</v>
      </c>
    </row>
    <row r="168" spans="2:65" s="1" customFormat="1" ht="11.25">
      <c r="B168" s="32"/>
      <c r="D168" s="134" t="s">
        <v>267</v>
      </c>
      <c r="F168" s="135" t="s">
        <v>639</v>
      </c>
      <c r="I168" s="136"/>
      <c r="L168" s="32"/>
      <c r="M168" s="137"/>
      <c r="T168" s="53"/>
      <c r="AT168" s="17" t="s">
        <v>267</v>
      </c>
      <c r="AU168" s="17" t="s">
        <v>69</v>
      </c>
    </row>
    <row r="169" spans="2:65" s="1" customFormat="1" ht="29.25">
      <c r="B169" s="32"/>
      <c r="D169" s="134" t="s">
        <v>269</v>
      </c>
      <c r="F169" s="138" t="s">
        <v>637</v>
      </c>
      <c r="I169" s="136"/>
      <c r="L169" s="32"/>
      <c r="M169" s="137"/>
      <c r="T169" s="53"/>
      <c r="AT169" s="17" t="s">
        <v>269</v>
      </c>
      <c r="AU169" s="17" t="s">
        <v>69</v>
      </c>
    </row>
    <row r="170" spans="2:65" s="1" customFormat="1" ht="16.5" customHeight="1">
      <c r="B170" s="32"/>
      <c r="C170" s="121" t="s">
        <v>412</v>
      </c>
      <c r="D170" s="121" t="s">
        <v>261</v>
      </c>
      <c r="E170" s="122" t="s">
        <v>640</v>
      </c>
      <c r="F170" s="123" t="s">
        <v>641</v>
      </c>
      <c r="G170" s="124" t="s">
        <v>363</v>
      </c>
      <c r="H170" s="125">
        <v>65</v>
      </c>
      <c r="I170" s="126"/>
      <c r="J170" s="127">
        <f>ROUND(I170*H170,2)</f>
        <v>0</v>
      </c>
      <c r="K170" s="123" t="s">
        <v>265</v>
      </c>
      <c r="L170" s="32"/>
      <c r="M170" s="128" t="s">
        <v>19</v>
      </c>
      <c r="N170" s="129" t="s">
        <v>40</v>
      </c>
      <c r="P170" s="130">
        <f>O170*H170</f>
        <v>0</v>
      </c>
      <c r="Q170" s="130">
        <v>0</v>
      </c>
      <c r="R170" s="130">
        <f>Q170*H170</f>
        <v>0</v>
      </c>
      <c r="S170" s="130">
        <v>0</v>
      </c>
      <c r="T170" s="131">
        <f>S170*H170</f>
        <v>0</v>
      </c>
      <c r="AR170" s="132" t="s">
        <v>266</v>
      </c>
      <c r="AT170" s="132" t="s">
        <v>261</v>
      </c>
      <c r="AU170" s="132" t="s">
        <v>69</v>
      </c>
      <c r="AY170" s="17" t="s">
        <v>260</v>
      </c>
      <c r="BE170" s="133">
        <f>IF(N170="základní",J170,0)</f>
        <v>0</v>
      </c>
      <c r="BF170" s="133">
        <f>IF(N170="snížená",J170,0)</f>
        <v>0</v>
      </c>
      <c r="BG170" s="133">
        <f>IF(N170="zákl. přenesená",J170,0)</f>
        <v>0</v>
      </c>
      <c r="BH170" s="133">
        <f>IF(N170="sníž. přenesená",J170,0)</f>
        <v>0</v>
      </c>
      <c r="BI170" s="133">
        <f>IF(N170="nulová",J170,0)</f>
        <v>0</v>
      </c>
      <c r="BJ170" s="17" t="s">
        <v>77</v>
      </c>
      <c r="BK170" s="133">
        <f>ROUND(I170*H170,2)</f>
        <v>0</v>
      </c>
      <c r="BL170" s="17" t="s">
        <v>266</v>
      </c>
      <c r="BM170" s="132" t="s">
        <v>419</v>
      </c>
    </row>
    <row r="171" spans="2:65" s="1" customFormat="1" ht="11.25">
      <c r="B171" s="32"/>
      <c r="D171" s="134" t="s">
        <v>267</v>
      </c>
      <c r="F171" s="135" t="s">
        <v>642</v>
      </c>
      <c r="I171" s="136"/>
      <c r="L171" s="32"/>
      <c r="M171" s="137"/>
      <c r="T171" s="53"/>
      <c r="AT171" s="17" t="s">
        <v>267</v>
      </c>
      <c r="AU171" s="17" t="s">
        <v>69</v>
      </c>
    </row>
    <row r="172" spans="2:65" s="1" customFormat="1" ht="29.25">
      <c r="B172" s="32"/>
      <c r="D172" s="134" t="s">
        <v>269</v>
      </c>
      <c r="F172" s="138" t="s">
        <v>643</v>
      </c>
      <c r="I172" s="136"/>
      <c r="L172" s="32"/>
      <c r="M172" s="137"/>
      <c r="T172" s="53"/>
      <c r="AT172" s="17" t="s">
        <v>269</v>
      </c>
      <c r="AU172" s="17" t="s">
        <v>69</v>
      </c>
    </row>
    <row r="173" spans="2:65" s="1" customFormat="1" ht="16.5" customHeight="1">
      <c r="B173" s="32"/>
      <c r="C173" s="121" t="s">
        <v>339</v>
      </c>
      <c r="D173" s="121" t="s">
        <v>261</v>
      </c>
      <c r="E173" s="122" t="s">
        <v>644</v>
      </c>
      <c r="F173" s="123" t="s">
        <v>645</v>
      </c>
      <c r="G173" s="124" t="s">
        <v>363</v>
      </c>
      <c r="H173" s="125">
        <v>8</v>
      </c>
      <c r="I173" s="126"/>
      <c r="J173" s="127">
        <f>ROUND(I173*H173,2)</f>
        <v>0</v>
      </c>
      <c r="K173" s="123" t="s">
        <v>265</v>
      </c>
      <c r="L173" s="32"/>
      <c r="M173" s="128" t="s">
        <v>19</v>
      </c>
      <c r="N173" s="129" t="s">
        <v>40</v>
      </c>
      <c r="P173" s="130">
        <f>O173*H173</f>
        <v>0</v>
      </c>
      <c r="Q173" s="130">
        <v>0</v>
      </c>
      <c r="R173" s="130">
        <f>Q173*H173</f>
        <v>0</v>
      </c>
      <c r="S173" s="130">
        <v>0</v>
      </c>
      <c r="T173" s="131">
        <f>S173*H173</f>
        <v>0</v>
      </c>
      <c r="AR173" s="132" t="s">
        <v>266</v>
      </c>
      <c r="AT173" s="132" t="s">
        <v>261</v>
      </c>
      <c r="AU173" s="132" t="s">
        <v>69</v>
      </c>
      <c r="AY173" s="17" t="s">
        <v>260</v>
      </c>
      <c r="BE173" s="133">
        <f>IF(N173="základní",J173,0)</f>
        <v>0</v>
      </c>
      <c r="BF173" s="133">
        <f>IF(N173="snížená",J173,0)</f>
        <v>0</v>
      </c>
      <c r="BG173" s="133">
        <f>IF(N173="zákl. přenesená",J173,0)</f>
        <v>0</v>
      </c>
      <c r="BH173" s="133">
        <f>IF(N173="sníž. přenesená",J173,0)</f>
        <v>0</v>
      </c>
      <c r="BI173" s="133">
        <f>IF(N173="nulová",J173,0)</f>
        <v>0</v>
      </c>
      <c r="BJ173" s="17" t="s">
        <v>77</v>
      </c>
      <c r="BK173" s="133">
        <f>ROUND(I173*H173,2)</f>
        <v>0</v>
      </c>
      <c r="BL173" s="17" t="s">
        <v>266</v>
      </c>
      <c r="BM173" s="132" t="s">
        <v>425</v>
      </c>
    </row>
    <row r="174" spans="2:65" s="1" customFormat="1" ht="11.25">
      <c r="B174" s="32"/>
      <c r="D174" s="134" t="s">
        <v>267</v>
      </c>
      <c r="F174" s="135" t="s">
        <v>646</v>
      </c>
      <c r="I174" s="136"/>
      <c r="L174" s="32"/>
      <c r="M174" s="137"/>
      <c r="T174" s="53"/>
      <c r="AT174" s="17" t="s">
        <v>267</v>
      </c>
      <c r="AU174" s="17" t="s">
        <v>69</v>
      </c>
    </row>
    <row r="175" spans="2:65" s="1" customFormat="1" ht="29.25">
      <c r="B175" s="32"/>
      <c r="D175" s="134" t="s">
        <v>269</v>
      </c>
      <c r="F175" s="138" t="s">
        <v>598</v>
      </c>
      <c r="I175" s="136"/>
      <c r="L175" s="32"/>
      <c r="M175" s="137"/>
      <c r="T175" s="53"/>
      <c r="AT175" s="17" t="s">
        <v>269</v>
      </c>
      <c r="AU175" s="17" t="s">
        <v>69</v>
      </c>
    </row>
    <row r="176" spans="2:65" s="1" customFormat="1" ht="16.5" customHeight="1">
      <c r="B176" s="32"/>
      <c r="C176" s="121" t="s">
        <v>422</v>
      </c>
      <c r="D176" s="121" t="s">
        <v>261</v>
      </c>
      <c r="E176" s="122" t="s">
        <v>647</v>
      </c>
      <c r="F176" s="123" t="s">
        <v>648</v>
      </c>
      <c r="G176" s="124" t="s">
        <v>363</v>
      </c>
      <c r="H176" s="125">
        <v>2</v>
      </c>
      <c r="I176" s="126"/>
      <c r="J176" s="127">
        <f>ROUND(I176*H176,2)</f>
        <v>0</v>
      </c>
      <c r="K176" s="123" t="s">
        <v>265</v>
      </c>
      <c r="L176" s="32"/>
      <c r="M176" s="128" t="s">
        <v>19</v>
      </c>
      <c r="N176" s="129" t="s">
        <v>40</v>
      </c>
      <c r="P176" s="130">
        <f>O176*H176</f>
        <v>0</v>
      </c>
      <c r="Q176" s="130">
        <v>0</v>
      </c>
      <c r="R176" s="130">
        <f>Q176*H176</f>
        <v>0</v>
      </c>
      <c r="S176" s="130">
        <v>0</v>
      </c>
      <c r="T176" s="131">
        <f>S176*H176</f>
        <v>0</v>
      </c>
      <c r="AR176" s="132" t="s">
        <v>266</v>
      </c>
      <c r="AT176" s="132" t="s">
        <v>261</v>
      </c>
      <c r="AU176" s="132" t="s">
        <v>69</v>
      </c>
      <c r="AY176" s="17" t="s">
        <v>260</v>
      </c>
      <c r="BE176" s="133">
        <f>IF(N176="základní",J176,0)</f>
        <v>0</v>
      </c>
      <c r="BF176" s="133">
        <f>IF(N176="snížená",J176,0)</f>
        <v>0</v>
      </c>
      <c r="BG176" s="133">
        <f>IF(N176="zákl. přenesená",J176,0)</f>
        <v>0</v>
      </c>
      <c r="BH176" s="133">
        <f>IF(N176="sníž. přenesená",J176,0)</f>
        <v>0</v>
      </c>
      <c r="BI176" s="133">
        <f>IF(N176="nulová",J176,0)</f>
        <v>0</v>
      </c>
      <c r="BJ176" s="17" t="s">
        <v>77</v>
      </c>
      <c r="BK176" s="133">
        <f>ROUND(I176*H176,2)</f>
        <v>0</v>
      </c>
      <c r="BL176" s="17" t="s">
        <v>266</v>
      </c>
      <c r="BM176" s="132" t="s">
        <v>430</v>
      </c>
    </row>
    <row r="177" spans="2:65" s="1" customFormat="1" ht="11.25">
      <c r="B177" s="32"/>
      <c r="D177" s="134" t="s">
        <v>267</v>
      </c>
      <c r="F177" s="135" t="s">
        <v>649</v>
      </c>
      <c r="I177" s="136"/>
      <c r="L177" s="32"/>
      <c r="M177" s="137"/>
      <c r="T177" s="53"/>
      <c r="AT177" s="17" t="s">
        <v>267</v>
      </c>
      <c r="AU177" s="17" t="s">
        <v>69</v>
      </c>
    </row>
    <row r="178" spans="2:65" s="1" customFormat="1" ht="29.25">
      <c r="B178" s="32"/>
      <c r="D178" s="134" t="s">
        <v>269</v>
      </c>
      <c r="F178" s="138" t="s">
        <v>650</v>
      </c>
      <c r="I178" s="136"/>
      <c r="L178" s="32"/>
      <c r="M178" s="137"/>
      <c r="T178" s="53"/>
      <c r="AT178" s="17" t="s">
        <v>269</v>
      </c>
      <c r="AU178" s="17" t="s">
        <v>69</v>
      </c>
    </row>
    <row r="179" spans="2:65" s="1" customFormat="1" ht="16.5" customHeight="1">
      <c r="B179" s="32"/>
      <c r="C179" s="121" t="s">
        <v>344</v>
      </c>
      <c r="D179" s="121" t="s">
        <v>261</v>
      </c>
      <c r="E179" s="122" t="s">
        <v>651</v>
      </c>
      <c r="F179" s="123" t="s">
        <v>652</v>
      </c>
      <c r="G179" s="124" t="s">
        <v>363</v>
      </c>
      <c r="H179" s="125">
        <v>9</v>
      </c>
      <c r="I179" s="126"/>
      <c r="J179" s="127">
        <f>ROUND(I179*H179,2)</f>
        <v>0</v>
      </c>
      <c r="K179" s="123" t="s">
        <v>265</v>
      </c>
      <c r="L179" s="32"/>
      <c r="M179" s="128" t="s">
        <v>19</v>
      </c>
      <c r="N179" s="129" t="s">
        <v>40</v>
      </c>
      <c r="P179" s="130">
        <f>O179*H179</f>
        <v>0</v>
      </c>
      <c r="Q179" s="130">
        <v>0</v>
      </c>
      <c r="R179" s="130">
        <f>Q179*H179</f>
        <v>0</v>
      </c>
      <c r="S179" s="130">
        <v>0</v>
      </c>
      <c r="T179" s="131">
        <f>S179*H179</f>
        <v>0</v>
      </c>
      <c r="AR179" s="132" t="s">
        <v>266</v>
      </c>
      <c r="AT179" s="132" t="s">
        <v>261</v>
      </c>
      <c r="AU179" s="132" t="s">
        <v>69</v>
      </c>
      <c r="AY179" s="17" t="s">
        <v>260</v>
      </c>
      <c r="BE179" s="133">
        <f>IF(N179="základní",J179,0)</f>
        <v>0</v>
      </c>
      <c r="BF179" s="133">
        <f>IF(N179="snížená",J179,0)</f>
        <v>0</v>
      </c>
      <c r="BG179" s="133">
        <f>IF(N179="zákl. přenesená",J179,0)</f>
        <v>0</v>
      </c>
      <c r="BH179" s="133">
        <f>IF(N179="sníž. přenesená",J179,0)</f>
        <v>0</v>
      </c>
      <c r="BI179" s="133">
        <f>IF(N179="nulová",J179,0)</f>
        <v>0</v>
      </c>
      <c r="BJ179" s="17" t="s">
        <v>77</v>
      </c>
      <c r="BK179" s="133">
        <f>ROUND(I179*H179,2)</f>
        <v>0</v>
      </c>
      <c r="BL179" s="17" t="s">
        <v>266</v>
      </c>
      <c r="BM179" s="132" t="s">
        <v>653</v>
      </c>
    </row>
    <row r="180" spans="2:65" s="1" customFormat="1" ht="11.25">
      <c r="B180" s="32"/>
      <c r="D180" s="134" t="s">
        <v>267</v>
      </c>
      <c r="F180" s="135" t="s">
        <v>654</v>
      </c>
      <c r="I180" s="136"/>
      <c r="L180" s="32"/>
      <c r="M180" s="137"/>
      <c r="T180" s="53"/>
      <c r="AT180" s="17" t="s">
        <v>267</v>
      </c>
      <c r="AU180" s="17" t="s">
        <v>69</v>
      </c>
    </row>
    <row r="181" spans="2:65" s="1" customFormat="1" ht="29.25">
      <c r="B181" s="32"/>
      <c r="D181" s="134" t="s">
        <v>269</v>
      </c>
      <c r="F181" s="138" t="s">
        <v>655</v>
      </c>
      <c r="I181" s="136"/>
      <c r="L181" s="32"/>
      <c r="M181" s="137"/>
      <c r="T181" s="53"/>
      <c r="AT181" s="17" t="s">
        <v>269</v>
      </c>
      <c r="AU181" s="17" t="s">
        <v>69</v>
      </c>
    </row>
    <row r="182" spans="2:65" s="1" customFormat="1" ht="16.5" customHeight="1">
      <c r="B182" s="32"/>
      <c r="C182" s="121" t="s">
        <v>433</v>
      </c>
      <c r="D182" s="121" t="s">
        <v>261</v>
      </c>
      <c r="E182" s="122" t="s">
        <v>656</v>
      </c>
      <c r="F182" s="123" t="s">
        <v>657</v>
      </c>
      <c r="G182" s="124" t="s">
        <v>363</v>
      </c>
      <c r="H182" s="125">
        <v>101</v>
      </c>
      <c r="I182" s="126"/>
      <c r="J182" s="127">
        <f>ROUND(I182*H182,2)</f>
        <v>0</v>
      </c>
      <c r="K182" s="123" t="s">
        <v>265</v>
      </c>
      <c r="L182" s="32"/>
      <c r="M182" s="128" t="s">
        <v>19</v>
      </c>
      <c r="N182" s="129" t="s">
        <v>40</v>
      </c>
      <c r="P182" s="130">
        <f>O182*H182</f>
        <v>0</v>
      </c>
      <c r="Q182" s="130">
        <v>0</v>
      </c>
      <c r="R182" s="130">
        <f>Q182*H182</f>
        <v>0</v>
      </c>
      <c r="S182" s="130">
        <v>0</v>
      </c>
      <c r="T182" s="131">
        <f>S182*H182</f>
        <v>0</v>
      </c>
      <c r="AR182" s="132" t="s">
        <v>266</v>
      </c>
      <c r="AT182" s="132" t="s">
        <v>261</v>
      </c>
      <c r="AU182" s="132" t="s">
        <v>69</v>
      </c>
      <c r="AY182" s="17" t="s">
        <v>260</v>
      </c>
      <c r="BE182" s="133">
        <f>IF(N182="základní",J182,0)</f>
        <v>0</v>
      </c>
      <c r="BF182" s="133">
        <f>IF(N182="snížená",J182,0)</f>
        <v>0</v>
      </c>
      <c r="BG182" s="133">
        <f>IF(N182="zákl. přenesená",J182,0)</f>
        <v>0</v>
      </c>
      <c r="BH182" s="133">
        <f>IF(N182="sníž. přenesená",J182,0)</f>
        <v>0</v>
      </c>
      <c r="BI182" s="133">
        <f>IF(N182="nulová",J182,0)</f>
        <v>0</v>
      </c>
      <c r="BJ182" s="17" t="s">
        <v>77</v>
      </c>
      <c r="BK182" s="133">
        <f>ROUND(I182*H182,2)</f>
        <v>0</v>
      </c>
      <c r="BL182" s="17" t="s">
        <v>266</v>
      </c>
      <c r="BM182" s="132" t="s">
        <v>441</v>
      </c>
    </row>
    <row r="183" spans="2:65" s="1" customFormat="1" ht="11.25">
      <c r="B183" s="32"/>
      <c r="D183" s="134" t="s">
        <v>267</v>
      </c>
      <c r="F183" s="135" t="s">
        <v>658</v>
      </c>
      <c r="I183" s="136"/>
      <c r="L183" s="32"/>
      <c r="M183" s="137"/>
      <c r="T183" s="53"/>
      <c r="AT183" s="17" t="s">
        <v>267</v>
      </c>
      <c r="AU183" s="17" t="s">
        <v>69</v>
      </c>
    </row>
    <row r="184" spans="2:65" s="1" customFormat="1" ht="29.25">
      <c r="B184" s="32"/>
      <c r="D184" s="134" t="s">
        <v>269</v>
      </c>
      <c r="F184" s="138" t="s">
        <v>659</v>
      </c>
      <c r="I184" s="136"/>
      <c r="L184" s="32"/>
      <c r="M184" s="137"/>
      <c r="T184" s="53"/>
      <c r="AT184" s="17" t="s">
        <v>269</v>
      </c>
      <c r="AU184" s="17" t="s">
        <v>69</v>
      </c>
    </row>
    <row r="185" spans="2:65" s="1" customFormat="1" ht="16.5" customHeight="1">
      <c r="B185" s="32"/>
      <c r="C185" s="121" t="s">
        <v>348</v>
      </c>
      <c r="D185" s="121" t="s">
        <v>261</v>
      </c>
      <c r="E185" s="122" t="s">
        <v>660</v>
      </c>
      <c r="F185" s="123" t="s">
        <v>661</v>
      </c>
      <c r="G185" s="124" t="s">
        <v>363</v>
      </c>
      <c r="H185" s="125">
        <v>1</v>
      </c>
      <c r="I185" s="126"/>
      <c r="J185" s="127">
        <f>ROUND(I185*H185,2)</f>
        <v>0</v>
      </c>
      <c r="K185" s="123" t="s">
        <v>265</v>
      </c>
      <c r="L185" s="32"/>
      <c r="M185" s="128" t="s">
        <v>19</v>
      </c>
      <c r="N185" s="129" t="s">
        <v>40</v>
      </c>
      <c r="P185" s="130">
        <f>O185*H185</f>
        <v>0</v>
      </c>
      <c r="Q185" s="130">
        <v>0</v>
      </c>
      <c r="R185" s="130">
        <f>Q185*H185</f>
        <v>0</v>
      </c>
      <c r="S185" s="130">
        <v>0</v>
      </c>
      <c r="T185" s="131">
        <f>S185*H185</f>
        <v>0</v>
      </c>
      <c r="AR185" s="132" t="s">
        <v>266</v>
      </c>
      <c r="AT185" s="132" t="s">
        <v>261</v>
      </c>
      <c r="AU185" s="132" t="s">
        <v>69</v>
      </c>
      <c r="AY185" s="17" t="s">
        <v>260</v>
      </c>
      <c r="BE185" s="133">
        <f>IF(N185="základní",J185,0)</f>
        <v>0</v>
      </c>
      <c r="BF185" s="133">
        <f>IF(N185="snížená",J185,0)</f>
        <v>0</v>
      </c>
      <c r="BG185" s="133">
        <f>IF(N185="zákl. přenesená",J185,0)</f>
        <v>0</v>
      </c>
      <c r="BH185" s="133">
        <f>IF(N185="sníž. přenesená",J185,0)</f>
        <v>0</v>
      </c>
      <c r="BI185" s="133">
        <f>IF(N185="nulová",J185,0)</f>
        <v>0</v>
      </c>
      <c r="BJ185" s="17" t="s">
        <v>77</v>
      </c>
      <c r="BK185" s="133">
        <f>ROUND(I185*H185,2)</f>
        <v>0</v>
      </c>
      <c r="BL185" s="17" t="s">
        <v>266</v>
      </c>
      <c r="BM185" s="132" t="s">
        <v>662</v>
      </c>
    </row>
    <row r="186" spans="2:65" s="1" customFormat="1" ht="11.25">
      <c r="B186" s="32"/>
      <c r="D186" s="134" t="s">
        <v>267</v>
      </c>
      <c r="F186" s="135" t="s">
        <v>663</v>
      </c>
      <c r="I186" s="136"/>
      <c r="L186" s="32"/>
      <c r="M186" s="137"/>
      <c r="T186" s="53"/>
      <c r="AT186" s="17" t="s">
        <v>267</v>
      </c>
      <c r="AU186" s="17" t="s">
        <v>69</v>
      </c>
    </row>
    <row r="187" spans="2:65" s="1" customFormat="1" ht="29.25">
      <c r="B187" s="32"/>
      <c r="D187" s="134" t="s">
        <v>269</v>
      </c>
      <c r="F187" s="138" t="s">
        <v>664</v>
      </c>
      <c r="I187" s="136"/>
      <c r="L187" s="32"/>
      <c r="M187" s="137"/>
      <c r="T187" s="53"/>
      <c r="AT187" s="17" t="s">
        <v>269</v>
      </c>
      <c r="AU187" s="17" t="s">
        <v>69</v>
      </c>
    </row>
    <row r="188" spans="2:65" s="1" customFormat="1" ht="16.5" customHeight="1">
      <c r="B188" s="32"/>
      <c r="C188" s="121" t="s">
        <v>665</v>
      </c>
      <c r="D188" s="121" t="s">
        <v>261</v>
      </c>
      <c r="E188" s="122" t="s">
        <v>666</v>
      </c>
      <c r="F188" s="123" t="s">
        <v>667</v>
      </c>
      <c r="G188" s="124" t="s">
        <v>436</v>
      </c>
      <c r="H188" s="125">
        <v>16</v>
      </c>
      <c r="I188" s="126"/>
      <c r="J188" s="127">
        <f>ROUND(I188*H188,2)</f>
        <v>0</v>
      </c>
      <c r="K188" s="123" t="s">
        <v>19</v>
      </c>
      <c r="L188" s="32"/>
      <c r="M188" s="128" t="s">
        <v>19</v>
      </c>
      <c r="N188" s="129" t="s">
        <v>40</v>
      </c>
      <c r="P188" s="130">
        <f>O188*H188</f>
        <v>0</v>
      </c>
      <c r="Q188" s="130">
        <v>0</v>
      </c>
      <c r="R188" s="130">
        <f>Q188*H188</f>
        <v>0</v>
      </c>
      <c r="S188" s="130">
        <v>0</v>
      </c>
      <c r="T188" s="131">
        <f>S188*H188</f>
        <v>0</v>
      </c>
      <c r="AR188" s="132" t="s">
        <v>266</v>
      </c>
      <c r="AT188" s="132" t="s">
        <v>261</v>
      </c>
      <c r="AU188" s="132" t="s">
        <v>69</v>
      </c>
      <c r="AY188" s="17" t="s">
        <v>260</v>
      </c>
      <c r="BE188" s="133">
        <f>IF(N188="základní",J188,0)</f>
        <v>0</v>
      </c>
      <c r="BF188" s="133">
        <f>IF(N188="snížená",J188,0)</f>
        <v>0</v>
      </c>
      <c r="BG188" s="133">
        <f>IF(N188="zákl. přenesená",J188,0)</f>
        <v>0</v>
      </c>
      <c r="BH188" s="133">
        <f>IF(N188="sníž. přenesená",J188,0)</f>
        <v>0</v>
      </c>
      <c r="BI188" s="133">
        <f>IF(N188="nulová",J188,0)</f>
        <v>0</v>
      </c>
      <c r="BJ188" s="17" t="s">
        <v>77</v>
      </c>
      <c r="BK188" s="133">
        <f>ROUND(I188*H188,2)</f>
        <v>0</v>
      </c>
      <c r="BL188" s="17" t="s">
        <v>266</v>
      </c>
      <c r="BM188" s="132" t="s">
        <v>668</v>
      </c>
    </row>
    <row r="189" spans="2:65" s="1" customFormat="1" ht="11.25">
      <c r="B189" s="32"/>
      <c r="D189" s="134" t="s">
        <v>267</v>
      </c>
      <c r="F189" s="135" t="s">
        <v>667</v>
      </c>
      <c r="I189" s="136"/>
      <c r="L189" s="32"/>
      <c r="M189" s="137"/>
      <c r="T189" s="53"/>
      <c r="AT189" s="17" t="s">
        <v>267</v>
      </c>
      <c r="AU189" s="17" t="s">
        <v>69</v>
      </c>
    </row>
    <row r="190" spans="2:65" s="1" customFormat="1" ht="29.25">
      <c r="B190" s="32"/>
      <c r="D190" s="134" t="s">
        <v>269</v>
      </c>
      <c r="F190" s="138" t="s">
        <v>669</v>
      </c>
      <c r="I190" s="136"/>
      <c r="L190" s="32"/>
      <c r="M190" s="137"/>
      <c r="T190" s="53"/>
      <c r="AT190" s="17" t="s">
        <v>269</v>
      </c>
      <c r="AU190" s="17" t="s">
        <v>69</v>
      </c>
    </row>
    <row r="191" spans="2:65" s="1" customFormat="1" ht="16.5" customHeight="1">
      <c r="B191" s="32"/>
      <c r="C191" s="121" t="s">
        <v>353</v>
      </c>
      <c r="D191" s="121" t="s">
        <v>261</v>
      </c>
      <c r="E191" s="122" t="s">
        <v>670</v>
      </c>
      <c r="F191" s="123" t="s">
        <v>667</v>
      </c>
      <c r="G191" s="124" t="s">
        <v>436</v>
      </c>
      <c r="H191" s="125">
        <v>8</v>
      </c>
      <c r="I191" s="126"/>
      <c r="J191" s="127">
        <f>ROUND(I191*H191,2)</f>
        <v>0</v>
      </c>
      <c r="K191" s="123" t="s">
        <v>19</v>
      </c>
      <c r="L191" s="32"/>
      <c r="M191" s="128" t="s">
        <v>19</v>
      </c>
      <c r="N191" s="129" t="s">
        <v>40</v>
      </c>
      <c r="P191" s="130">
        <f>O191*H191</f>
        <v>0</v>
      </c>
      <c r="Q191" s="130">
        <v>0</v>
      </c>
      <c r="R191" s="130">
        <f>Q191*H191</f>
        <v>0</v>
      </c>
      <c r="S191" s="130">
        <v>0</v>
      </c>
      <c r="T191" s="131">
        <f>S191*H191</f>
        <v>0</v>
      </c>
      <c r="AR191" s="132" t="s">
        <v>266</v>
      </c>
      <c r="AT191" s="132" t="s">
        <v>261</v>
      </c>
      <c r="AU191" s="132" t="s">
        <v>69</v>
      </c>
      <c r="AY191" s="17" t="s">
        <v>260</v>
      </c>
      <c r="BE191" s="133">
        <f>IF(N191="základní",J191,0)</f>
        <v>0</v>
      </c>
      <c r="BF191" s="133">
        <f>IF(N191="snížená",J191,0)</f>
        <v>0</v>
      </c>
      <c r="BG191" s="133">
        <f>IF(N191="zákl. přenesená",J191,0)</f>
        <v>0</v>
      </c>
      <c r="BH191" s="133">
        <f>IF(N191="sníž. přenesená",J191,0)</f>
        <v>0</v>
      </c>
      <c r="BI191" s="133">
        <f>IF(N191="nulová",J191,0)</f>
        <v>0</v>
      </c>
      <c r="BJ191" s="17" t="s">
        <v>77</v>
      </c>
      <c r="BK191" s="133">
        <f>ROUND(I191*H191,2)</f>
        <v>0</v>
      </c>
      <c r="BL191" s="17" t="s">
        <v>266</v>
      </c>
      <c r="BM191" s="132" t="s">
        <v>671</v>
      </c>
    </row>
    <row r="192" spans="2:65" s="1" customFormat="1" ht="11.25">
      <c r="B192" s="32"/>
      <c r="D192" s="134" t="s">
        <v>267</v>
      </c>
      <c r="F192" s="135" t="s">
        <v>672</v>
      </c>
      <c r="I192" s="136"/>
      <c r="L192" s="32"/>
      <c r="M192" s="137"/>
      <c r="T192" s="53"/>
      <c r="AT192" s="17" t="s">
        <v>267</v>
      </c>
      <c r="AU192" s="17" t="s">
        <v>69</v>
      </c>
    </row>
    <row r="193" spans="2:65" s="1" customFormat="1" ht="29.25">
      <c r="B193" s="32"/>
      <c r="D193" s="134" t="s">
        <v>269</v>
      </c>
      <c r="F193" s="138" t="s">
        <v>673</v>
      </c>
      <c r="I193" s="136"/>
      <c r="L193" s="32"/>
      <c r="M193" s="137"/>
      <c r="T193" s="53"/>
      <c r="AT193" s="17" t="s">
        <v>269</v>
      </c>
      <c r="AU193" s="17" t="s">
        <v>69</v>
      </c>
    </row>
    <row r="194" spans="2:65" s="1" customFormat="1" ht="16.5" customHeight="1">
      <c r="B194" s="32"/>
      <c r="C194" s="121" t="s">
        <v>674</v>
      </c>
      <c r="D194" s="121" t="s">
        <v>261</v>
      </c>
      <c r="E194" s="122" t="s">
        <v>434</v>
      </c>
      <c r="F194" s="123" t="s">
        <v>435</v>
      </c>
      <c r="G194" s="124" t="s">
        <v>436</v>
      </c>
      <c r="H194" s="125">
        <v>8</v>
      </c>
      <c r="I194" s="126"/>
      <c r="J194" s="127">
        <f>ROUND(I194*H194,2)</f>
        <v>0</v>
      </c>
      <c r="K194" s="123" t="s">
        <v>265</v>
      </c>
      <c r="L194" s="32"/>
      <c r="M194" s="128" t="s">
        <v>19</v>
      </c>
      <c r="N194" s="129" t="s">
        <v>40</v>
      </c>
      <c r="P194" s="130">
        <f>O194*H194</f>
        <v>0</v>
      </c>
      <c r="Q194" s="130">
        <v>0</v>
      </c>
      <c r="R194" s="130">
        <f>Q194*H194</f>
        <v>0</v>
      </c>
      <c r="S194" s="130">
        <v>0</v>
      </c>
      <c r="T194" s="131">
        <f>S194*H194</f>
        <v>0</v>
      </c>
      <c r="AR194" s="132" t="s">
        <v>266</v>
      </c>
      <c r="AT194" s="132" t="s">
        <v>261</v>
      </c>
      <c r="AU194" s="132" t="s">
        <v>69</v>
      </c>
      <c r="AY194" s="17" t="s">
        <v>260</v>
      </c>
      <c r="BE194" s="133">
        <f>IF(N194="základní",J194,0)</f>
        <v>0</v>
      </c>
      <c r="BF194" s="133">
        <f>IF(N194="snížená",J194,0)</f>
        <v>0</v>
      </c>
      <c r="BG194" s="133">
        <f>IF(N194="zákl. přenesená",J194,0)</f>
        <v>0</v>
      </c>
      <c r="BH194" s="133">
        <f>IF(N194="sníž. přenesená",J194,0)</f>
        <v>0</v>
      </c>
      <c r="BI194" s="133">
        <f>IF(N194="nulová",J194,0)</f>
        <v>0</v>
      </c>
      <c r="BJ194" s="17" t="s">
        <v>77</v>
      </c>
      <c r="BK194" s="133">
        <f>ROUND(I194*H194,2)</f>
        <v>0</v>
      </c>
      <c r="BL194" s="17" t="s">
        <v>266</v>
      </c>
      <c r="BM194" s="132" t="s">
        <v>675</v>
      </c>
    </row>
    <row r="195" spans="2:65" s="1" customFormat="1" ht="11.25">
      <c r="B195" s="32"/>
      <c r="D195" s="134" t="s">
        <v>267</v>
      </c>
      <c r="F195" s="135" t="s">
        <v>438</v>
      </c>
      <c r="I195" s="136"/>
      <c r="L195" s="32"/>
      <c r="M195" s="137"/>
      <c r="T195" s="53"/>
      <c r="AT195" s="17" t="s">
        <v>267</v>
      </c>
      <c r="AU195" s="17" t="s">
        <v>69</v>
      </c>
    </row>
    <row r="196" spans="2:65" s="1" customFormat="1" ht="21.75" customHeight="1">
      <c r="B196" s="32"/>
      <c r="C196" s="121" t="s">
        <v>358</v>
      </c>
      <c r="D196" s="121" t="s">
        <v>261</v>
      </c>
      <c r="E196" s="122" t="s">
        <v>676</v>
      </c>
      <c r="F196" s="123" t="s">
        <v>677</v>
      </c>
      <c r="G196" s="124" t="s">
        <v>363</v>
      </c>
      <c r="H196" s="125">
        <v>1</v>
      </c>
      <c r="I196" s="126"/>
      <c r="J196" s="127">
        <f>ROUND(I196*H196,2)</f>
        <v>0</v>
      </c>
      <c r="K196" s="123" t="s">
        <v>265</v>
      </c>
      <c r="L196" s="32"/>
      <c r="M196" s="128" t="s">
        <v>19</v>
      </c>
      <c r="N196" s="129" t="s">
        <v>40</v>
      </c>
      <c r="P196" s="130">
        <f>O196*H196</f>
        <v>0</v>
      </c>
      <c r="Q196" s="130">
        <v>0</v>
      </c>
      <c r="R196" s="130">
        <f>Q196*H196</f>
        <v>0</v>
      </c>
      <c r="S196" s="130">
        <v>0</v>
      </c>
      <c r="T196" s="131">
        <f>S196*H196</f>
        <v>0</v>
      </c>
      <c r="AR196" s="132" t="s">
        <v>266</v>
      </c>
      <c r="AT196" s="132" t="s">
        <v>261</v>
      </c>
      <c r="AU196" s="132" t="s">
        <v>69</v>
      </c>
      <c r="AY196" s="17" t="s">
        <v>260</v>
      </c>
      <c r="BE196" s="133">
        <f>IF(N196="základní",J196,0)</f>
        <v>0</v>
      </c>
      <c r="BF196" s="133">
        <f>IF(N196="snížená",J196,0)</f>
        <v>0</v>
      </c>
      <c r="BG196" s="133">
        <f>IF(N196="zákl. přenesená",J196,0)</f>
        <v>0</v>
      </c>
      <c r="BH196" s="133">
        <f>IF(N196="sníž. přenesená",J196,0)</f>
        <v>0</v>
      </c>
      <c r="BI196" s="133">
        <f>IF(N196="nulová",J196,0)</f>
        <v>0</v>
      </c>
      <c r="BJ196" s="17" t="s">
        <v>77</v>
      </c>
      <c r="BK196" s="133">
        <f>ROUND(I196*H196,2)</f>
        <v>0</v>
      </c>
      <c r="BL196" s="17" t="s">
        <v>266</v>
      </c>
      <c r="BM196" s="132" t="s">
        <v>678</v>
      </c>
    </row>
    <row r="197" spans="2:65" s="1" customFormat="1" ht="29.25">
      <c r="B197" s="32"/>
      <c r="D197" s="134" t="s">
        <v>267</v>
      </c>
      <c r="F197" s="135" t="s">
        <v>679</v>
      </c>
      <c r="I197" s="136"/>
      <c r="L197" s="32"/>
      <c r="M197" s="137"/>
      <c r="T197" s="53"/>
      <c r="AT197" s="17" t="s">
        <v>267</v>
      </c>
      <c r="AU197" s="17" t="s">
        <v>69</v>
      </c>
    </row>
    <row r="198" spans="2:65" s="1" customFormat="1" ht="24.2" customHeight="1">
      <c r="B198" s="32"/>
      <c r="C198" s="121" t="s">
        <v>680</v>
      </c>
      <c r="D198" s="121" t="s">
        <v>261</v>
      </c>
      <c r="E198" s="122" t="s">
        <v>681</v>
      </c>
      <c r="F198" s="123" t="s">
        <v>682</v>
      </c>
      <c r="G198" s="124" t="s">
        <v>363</v>
      </c>
      <c r="H198" s="125">
        <v>1</v>
      </c>
      <c r="I198" s="126"/>
      <c r="J198" s="127">
        <f>ROUND(I198*H198,2)</f>
        <v>0</v>
      </c>
      <c r="K198" s="123" t="s">
        <v>265</v>
      </c>
      <c r="L198" s="32"/>
      <c r="M198" s="128" t="s">
        <v>19</v>
      </c>
      <c r="N198" s="129" t="s">
        <v>40</v>
      </c>
      <c r="P198" s="130">
        <f>O198*H198</f>
        <v>0</v>
      </c>
      <c r="Q198" s="130">
        <v>0</v>
      </c>
      <c r="R198" s="130">
        <f>Q198*H198</f>
        <v>0</v>
      </c>
      <c r="S198" s="130">
        <v>0</v>
      </c>
      <c r="T198" s="131">
        <f>S198*H198</f>
        <v>0</v>
      </c>
      <c r="AR198" s="132" t="s">
        <v>266</v>
      </c>
      <c r="AT198" s="132" t="s">
        <v>261</v>
      </c>
      <c r="AU198" s="132" t="s">
        <v>69</v>
      </c>
      <c r="AY198" s="17" t="s">
        <v>260</v>
      </c>
      <c r="BE198" s="133">
        <f>IF(N198="základní",J198,0)</f>
        <v>0</v>
      </c>
      <c r="BF198" s="133">
        <f>IF(N198="snížená",J198,0)</f>
        <v>0</v>
      </c>
      <c r="BG198" s="133">
        <f>IF(N198="zákl. přenesená",J198,0)</f>
        <v>0</v>
      </c>
      <c r="BH198" s="133">
        <f>IF(N198="sníž. přenesená",J198,0)</f>
        <v>0</v>
      </c>
      <c r="BI198" s="133">
        <f>IF(N198="nulová",J198,0)</f>
        <v>0</v>
      </c>
      <c r="BJ198" s="17" t="s">
        <v>77</v>
      </c>
      <c r="BK198" s="133">
        <f>ROUND(I198*H198,2)</f>
        <v>0</v>
      </c>
      <c r="BL198" s="17" t="s">
        <v>266</v>
      </c>
      <c r="BM198" s="132" t="s">
        <v>683</v>
      </c>
    </row>
    <row r="199" spans="2:65" s="1" customFormat="1" ht="29.25">
      <c r="B199" s="32"/>
      <c r="D199" s="134" t="s">
        <v>267</v>
      </c>
      <c r="F199" s="135" t="s">
        <v>684</v>
      </c>
      <c r="I199" s="136"/>
      <c r="L199" s="32"/>
      <c r="M199" s="137"/>
      <c r="T199" s="53"/>
      <c r="AT199" s="17" t="s">
        <v>267</v>
      </c>
      <c r="AU199" s="17" t="s">
        <v>69</v>
      </c>
    </row>
    <row r="200" spans="2:65" s="1" customFormat="1" ht="24.2" customHeight="1">
      <c r="B200" s="32"/>
      <c r="C200" s="121" t="s">
        <v>364</v>
      </c>
      <c r="D200" s="121" t="s">
        <v>261</v>
      </c>
      <c r="E200" s="122" t="s">
        <v>685</v>
      </c>
      <c r="F200" s="123" t="s">
        <v>686</v>
      </c>
      <c r="G200" s="124" t="s">
        <v>363</v>
      </c>
      <c r="H200" s="125">
        <v>1</v>
      </c>
      <c r="I200" s="126"/>
      <c r="J200" s="127">
        <f>ROUND(I200*H200,2)</f>
        <v>0</v>
      </c>
      <c r="K200" s="123" t="s">
        <v>265</v>
      </c>
      <c r="L200" s="32"/>
      <c r="M200" s="128" t="s">
        <v>19</v>
      </c>
      <c r="N200" s="129" t="s">
        <v>40</v>
      </c>
      <c r="P200" s="130">
        <f>O200*H200</f>
        <v>0</v>
      </c>
      <c r="Q200" s="130">
        <v>0</v>
      </c>
      <c r="R200" s="130">
        <f>Q200*H200</f>
        <v>0</v>
      </c>
      <c r="S200" s="130">
        <v>0</v>
      </c>
      <c r="T200" s="131">
        <f>S200*H200</f>
        <v>0</v>
      </c>
      <c r="AR200" s="132" t="s">
        <v>266</v>
      </c>
      <c r="AT200" s="132" t="s">
        <v>261</v>
      </c>
      <c r="AU200" s="132" t="s">
        <v>69</v>
      </c>
      <c r="AY200" s="17" t="s">
        <v>260</v>
      </c>
      <c r="BE200" s="133">
        <f>IF(N200="základní",J200,0)</f>
        <v>0</v>
      </c>
      <c r="BF200" s="133">
        <f>IF(N200="snížená",J200,0)</f>
        <v>0</v>
      </c>
      <c r="BG200" s="133">
        <f>IF(N200="zákl. přenesená",J200,0)</f>
        <v>0</v>
      </c>
      <c r="BH200" s="133">
        <f>IF(N200="sníž. přenesená",J200,0)</f>
        <v>0</v>
      </c>
      <c r="BI200" s="133">
        <f>IF(N200="nulová",J200,0)</f>
        <v>0</v>
      </c>
      <c r="BJ200" s="17" t="s">
        <v>77</v>
      </c>
      <c r="BK200" s="133">
        <f>ROUND(I200*H200,2)</f>
        <v>0</v>
      </c>
      <c r="BL200" s="17" t="s">
        <v>266</v>
      </c>
      <c r="BM200" s="132" t="s">
        <v>687</v>
      </c>
    </row>
    <row r="201" spans="2:65" s="1" customFormat="1" ht="29.25">
      <c r="B201" s="32"/>
      <c r="D201" s="134" t="s">
        <v>267</v>
      </c>
      <c r="F201" s="135" t="s">
        <v>688</v>
      </c>
      <c r="I201" s="136"/>
      <c r="L201" s="32"/>
      <c r="M201" s="137"/>
      <c r="T201" s="53"/>
      <c r="AT201" s="17" t="s">
        <v>267</v>
      </c>
      <c r="AU201" s="17" t="s">
        <v>69</v>
      </c>
    </row>
    <row r="202" spans="2:65" s="1" customFormat="1" ht="21.75" customHeight="1">
      <c r="B202" s="32"/>
      <c r="C202" s="121" t="s">
        <v>689</v>
      </c>
      <c r="D202" s="121" t="s">
        <v>261</v>
      </c>
      <c r="E202" s="122" t="s">
        <v>690</v>
      </c>
      <c r="F202" s="123" t="s">
        <v>691</v>
      </c>
      <c r="G202" s="124" t="s">
        <v>363</v>
      </c>
      <c r="H202" s="125">
        <v>1</v>
      </c>
      <c r="I202" s="126"/>
      <c r="J202" s="127">
        <f>ROUND(I202*H202,2)</f>
        <v>0</v>
      </c>
      <c r="K202" s="123" t="s">
        <v>265</v>
      </c>
      <c r="L202" s="32"/>
      <c r="M202" s="128" t="s">
        <v>19</v>
      </c>
      <c r="N202" s="129" t="s">
        <v>40</v>
      </c>
      <c r="P202" s="130">
        <f>O202*H202</f>
        <v>0</v>
      </c>
      <c r="Q202" s="130">
        <v>0</v>
      </c>
      <c r="R202" s="130">
        <f>Q202*H202</f>
        <v>0</v>
      </c>
      <c r="S202" s="130">
        <v>0</v>
      </c>
      <c r="T202" s="131">
        <f>S202*H202</f>
        <v>0</v>
      </c>
      <c r="AR202" s="132" t="s">
        <v>266</v>
      </c>
      <c r="AT202" s="132" t="s">
        <v>261</v>
      </c>
      <c r="AU202" s="132" t="s">
        <v>69</v>
      </c>
      <c r="AY202" s="17" t="s">
        <v>260</v>
      </c>
      <c r="BE202" s="133">
        <f>IF(N202="základní",J202,0)</f>
        <v>0</v>
      </c>
      <c r="BF202" s="133">
        <f>IF(N202="snížená",J202,0)</f>
        <v>0</v>
      </c>
      <c r="BG202" s="133">
        <f>IF(N202="zákl. přenesená",J202,0)</f>
        <v>0</v>
      </c>
      <c r="BH202" s="133">
        <f>IF(N202="sníž. přenesená",J202,0)</f>
        <v>0</v>
      </c>
      <c r="BI202" s="133">
        <f>IF(N202="nulová",J202,0)</f>
        <v>0</v>
      </c>
      <c r="BJ202" s="17" t="s">
        <v>77</v>
      </c>
      <c r="BK202" s="133">
        <f>ROUND(I202*H202,2)</f>
        <v>0</v>
      </c>
      <c r="BL202" s="17" t="s">
        <v>266</v>
      </c>
      <c r="BM202" s="132" t="s">
        <v>692</v>
      </c>
    </row>
    <row r="203" spans="2:65" s="1" customFormat="1" ht="11.25">
      <c r="B203" s="32"/>
      <c r="D203" s="134" t="s">
        <v>267</v>
      </c>
      <c r="F203" s="135" t="s">
        <v>691</v>
      </c>
      <c r="I203" s="136"/>
      <c r="L203" s="32"/>
      <c r="M203" s="137"/>
      <c r="T203" s="53"/>
      <c r="AT203" s="17" t="s">
        <v>267</v>
      </c>
      <c r="AU203" s="17" t="s">
        <v>69</v>
      </c>
    </row>
    <row r="204" spans="2:65" s="1" customFormat="1" ht="16.5" customHeight="1">
      <c r="B204" s="32"/>
      <c r="C204" s="121" t="s">
        <v>368</v>
      </c>
      <c r="D204" s="121" t="s">
        <v>261</v>
      </c>
      <c r="E204" s="122" t="s">
        <v>693</v>
      </c>
      <c r="F204" s="123" t="s">
        <v>694</v>
      </c>
      <c r="G204" s="124" t="s">
        <v>363</v>
      </c>
      <c r="H204" s="125">
        <v>1</v>
      </c>
      <c r="I204" s="126"/>
      <c r="J204" s="127">
        <f>ROUND(I204*H204,2)</f>
        <v>0</v>
      </c>
      <c r="K204" s="123" t="s">
        <v>19</v>
      </c>
      <c r="L204" s="32"/>
      <c r="M204" s="128" t="s">
        <v>19</v>
      </c>
      <c r="N204" s="129" t="s">
        <v>40</v>
      </c>
      <c r="P204" s="130">
        <f>O204*H204</f>
        <v>0</v>
      </c>
      <c r="Q204" s="130">
        <v>0</v>
      </c>
      <c r="R204" s="130">
        <f>Q204*H204</f>
        <v>0</v>
      </c>
      <c r="S204" s="130">
        <v>0</v>
      </c>
      <c r="T204" s="131">
        <f>S204*H204</f>
        <v>0</v>
      </c>
      <c r="AR204" s="132" t="s">
        <v>266</v>
      </c>
      <c r="AT204" s="132" t="s">
        <v>261</v>
      </c>
      <c r="AU204" s="132" t="s">
        <v>69</v>
      </c>
      <c r="AY204" s="17" t="s">
        <v>260</v>
      </c>
      <c r="BE204" s="133">
        <f>IF(N204="základní",J204,0)</f>
        <v>0</v>
      </c>
      <c r="BF204" s="133">
        <f>IF(N204="snížená",J204,0)</f>
        <v>0</v>
      </c>
      <c r="BG204" s="133">
        <f>IF(N204="zákl. přenesená",J204,0)</f>
        <v>0</v>
      </c>
      <c r="BH204" s="133">
        <f>IF(N204="sníž. přenesená",J204,0)</f>
        <v>0</v>
      </c>
      <c r="BI204" s="133">
        <f>IF(N204="nulová",J204,0)</f>
        <v>0</v>
      </c>
      <c r="BJ204" s="17" t="s">
        <v>77</v>
      </c>
      <c r="BK204" s="133">
        <f>ROUND(I204*H204,2)</f>
        <v>0</v>
      </c>
      <c r="BL204" s="17" t="s">
        <v>266</v>
      </c>
      <c r="BM204" s="132" t="s">
        <v>695</v>
      </c>
    </row>
    <row r="205" spans="2:65" s="1" customFormat="1" ht="11.25">
      <c r="B205" s="32"/>
      <c r="D205" s="134" t="s">
        <v>267</v>
      </c>
      <c r="F205" s="135" t="s">
        <v>694</v>
      </c>
      <c r="I205" s="136"/>
      <c r="L205" s="32"/>
      <c r="M205" s="137"/>
      <c r="T205" s="53"/>
      <c r="AT205" s="17" t="s">
        <v>267</v>
      </c>
      <c r="AU205" s="17" t="s">
        <v>69</v>
      </c>
    </row>
    <row r="206" spans="2:65" s="1" customFormat="1" ht="29.25">
      <c r="B206" s="32"/>
      <c r="D206" s="134" t="s">
        <v>269</v>
      </c>
      <c r="F206" s="138" t="s">
        <v>696</v>
      </c>
      <c r="I206" s="136"/>
      <c r="L206" s="32"/>
      <c r="M206" s="137"/>
      <c r="T206" s="53"/>
      <c r="AT206" s="17" t="s">
        <v>269</v>
      </c>
      <c r="AU206" s="17" t="s">
        <v>69</v>
      </c>
    </row>
    <row r="207" spans="2:65" s="1" customFormat="1" ht="16.5" customHeight="1">
      <c r="B207" s="32"/>
      <c r="C207" s="121" t="s">
        <v>697</v>
      </c>
      <c r="D207" s="121" t="s">
        <v>261</v>
      </c>
      <c r="E207" s="122" t="s">
        <v>698</v>
      </c>
      <c r="F207" s="123" t="s">
        <v>699</v>
      </c>
      <c r="G207" s="124" t="s">
        <v>363</v>
      </c>
      <c r="H207" s="125">
        <v>1</v>
      </c>
      <c r="I207" s="126"/>
      <c r="J207" s="127">
        <f>ROUND(I207*H207,2)</f>
        <v>0</v>
      </c>
      <c r="K207" s="123" t="s">
        <v>19</v>
      </c>
      <c r="L207" s="32"/>
      <c r="M207" s="128" t="s">
        <v>19</v>
      </c>
      <c r="N207" s="129" t="s">
        <v>40</v>
      </c>
      <c r="P207" s="130">
        <f>O207*H207</f>
        <v>0</v>
      </c>
      <c r="Q207" s="130">
        <v>0</v>
      </c>
      <c r="R207" s="130">
        <f>Q207*H207</f>
        <v>0</v>
      </c>
      <c r="S207" s="130">
        <v>0</v>
      </c>
      <c r="T207" s="131">
        <f>S207*H207</f>
        <v>0</v>
      </c>
      <c r="AR207" s="132" t="s">
        <v>266</v>
      </c>
      <c r="AT207" s="132" t="s">
        <v>261</v>
      </c>
      <c r="AU207" s="132" t="s">
        <v>69</v>
      </c>
      <c r="AY207" s="17" t="s">
        <v>260</v>
      </c>
      <c r="BE207" s="133">
        <f>IF(N207="základní",J207,0)</f>
        <v>0</v>
      </c>
      <c r="BF207" s="133">
        <f>IF(N207="snížená",J207,0)</f>
        <v>0</v>
      </c>
      <c r="BG207" s="133">
        <f>IF(N207="zákl. přenesená",J207,0)</f>
        <v>0</v>
      </c>
      <c r="BH207" s="133">
        <f>IF(N207="sníž. přenesená",J207,0)</f>
        <v>0</v>
      </c>
      <c r="BI207" s="133">
        <f>IF(N207="nulová",J207,0)</f>
        <v>0</v>
      </c>
      <c r="BJ207" s="17" t="s">
        <v>77</v>
      </c>
      <c r="BK207" s="133">
        <f>ROUND(I207*H207,2)</f>
        <v>0</v>
      </c>
      <c r="BL207" s="17" t="s">
        <v>266</v>
      </c>
      <c r="BM207" s="132" t="s">
        <v>700</v>
      </c>
    </row>
    <row r="208" spans="2:65" s="1" customFormat="1" ht="11.25">
      <c r="B208" s="32"/>
      <c r="D208" s="134" t="s">
        <v>267</v>
      </c>
      <c r="F208" s="135" t="s">
        <v>699</v>
      </c>
      <c r="I208" s="136"/>
      <c r="L208" s="32"/>
      <c r="M208" s="137"/>
      <c r="T208" s="53"/>
      <c r="AT208" s="17" t="s">
        <v>267</v>
      </c>
      <c r="AU208" s="17" t="s">
        <v>69</v>
      </c>
    </row>
    <row r="209" spans="2:65" s="1" customFormat="1" ht="29.25">
      <c r="B209" s="32"/>
      <c r="D209" s="134" t="s">
        <v>269</v>
      </c>
      <c r="F209" s="138" t="s">
        <v>701</v>
      </c>
      <c r="I209" s="136"/>
      <c r="L209" s="32"/>
      <c r="M209" s="137"/>
      <c r="T209" s="53"/>
      <c r="AT209" s="17" t="s">
        <v>269</v>
      </c>
      <c r="AU209" s="17" t="s">
        <v>69</v>
      </c>
    </row>
    <row r="210" spans="2:65" s="1" customFormat="1" ht="16.5" customHeight="1">
      <c r="B210" s="32"/>
      <c r="C210" s="121" t="s">
        <v>373</v>
      </c>
      <c r="D210" s="121" t="s">
        <v>261</v>
      </c>
      <c r="E210" s="122" t="s">
        <v>702</v>
      </c>
      <c r="F210" s="123" t="s">
        <v>703</v>
      </c>
      <c r="G210" s="124" t="s">
        <v>363</v>
      </c>
      <c r="H210" s="125">
        <v>3</v>
      </c>
      <c r="I210" s="126"/>
      <c r="J210" s="127">
        <f>ROUND(I210*H210,2)</f>
        <v>0</v>
      </c>
      <c r="K210" s="123" t="s">
        <v>265</v>
      </c>
      <c r="L210" s="32"/>
      <c r="M210" s="128" t="s">
        <v>19</v>
      </c>
      <c r="N210" s="129" t="s">
        <v>40</v>
      </c>
      <c r="P210" s="130">
        <f>O210*H210</f>
        <v>0</v>
      </c>
      <c r="Q210" s="130">
        <v>0</v>
      </c>
      <c r="R210" s="130">
        <f>Q210*H210</f>
        <v>0</v>
      </c>
      <c r="S210" s="130">
        <v>0</v>
      </c>
      <c r="T210" s="131">
        <f>S210*H210</f>
        <v>0</v>
      </c>
      <c r="AR210" s="132" t="s">
        <v>266</v>
      </c>
      <c r="AT210" s="132" t="s">
        <v>261</v>
      </c>
      <c r="AU210" s="132" t="s">
        <v>69</v>
      </c>
      <c r="AY210" s="17" t="s">
        <v>260</v>
      </c>
      <c r="BE210" s="133">
        <f>IF(N210="základní",J210,0)</f>
        <v>0</v>
      </c>
      <c r="BF210" s="133">
        <f>IF(N210="snížená",J210,0)</f>
        <v>0</v>
      </c>
      <c r="BG210" s="133">
        <f>IF(N210="zákl. přenesená",J210,0)</f>
        <v>0</v>
      </c>
      <c r="BH210" s="133">
        <f>IF(N210="sníž. přenesená",J210,0)</f>
        <v>0</v>
      </c>
      <c r="BI210" s="133">
        <f>IF(N210="nulová",J210,0)</f>
        <v>0</v>
      </c>
      <c r="BJ210" s="17" t="s">
        <v>77</v>
      </c>
      <c r="BK210" s="133">
        <f>ROUND(I210*H210,2)</f>
        <v>0</v>
      </c>
      <c r="BL210" s="17" t="s">
        <v>266</v>
      </c>
      <c r="BM210" s="132" t="s">
        <v>704</v>
      </c>
    </row>
    <row r="211" spans="2:65" s="1" customFormat="1" ht="11.25">
      <c r="B211" s="32"/>
      <c r="D211" s="134" t="s">
        <v>267</v>
      </c>
      <c r="F211" s="135" t="s">
        <v>703</v>
      </c>
      <c r="I211" s="136"/>
      <c r="L211" s="32"/>
      <c r="M211" s="149"/>
      <c r="N211" s="150"/>
      <c r="O211" s="150"/>
      <c r="P211" s="150"/>
      <c r="Q211" s="150"/>
      <c r="R211" s="150"/>
      <c r="S211" s="150"/>
      <c r="T211" s="151"/>
      <c r="AT211" s="17" t="s">
        <v>267</v>
      </c>
      <c r="AU211" s="17" t="s">
        <v>69</v>
      </c>
    </row>
    <row r="212" spans="2:65" s="1" customFormat="1" ht="6.95" customHeight="1">
      <c r="B212" s="41"/>
      <c r="C212" s="42"/>
      <c r="D212" s="42"/>
      <c r="E212" s="42"/>
      <c r="F212" s="42"/>
      <c r="G212" s="42"/>
      <c r="H212" s="42"/>
      <c r="I212" s="42"/>
      <c r="J212" s="42"/>
      <c r="K212" s="42"/>
      <c r="L212" s="32"/>
    </row>
  </sheetData>
  <sheetProtection algorithmName="SHA-512" hashValue="Ub4P2SqNxQval4COmpTSvUHsHU6A29mPoxXDFmEjgQ6bVvsaQpiukDDiTpW1uvL9coYynkXRKjwuIpkvvc48Vw==" saltValue="+N0GYbJLN/Rr/REg1UC+iqOAiy7tgh7XVGkC6Kq7rYWgNXk/OIWU5CldqiORseMkPIFDjvSHB9otlaNM8wyIOw==" spinCount="100000" sheet="1" objects="1" scenarios="1" formatColumns="0" formatRows="0" autoFilter="0"/>
  <autoFilter ref="C78:K211" xr:uid="{00000000-0009-0000-0000-000003000000}"/>
  <mergeCells count="9">
    <mergeCell ref="E50:H50"/>
    <mergeCell ref="E69:H69"/>
    <mergeCell ref="E71:H71"/>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2:BM136"/>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88</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705</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ROUND(J81,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ROUND((SUM(BE81:BE135)),  2)</f>
        <v>0</v>
      </c>
      <c r="I33" s="89">
        <v>0.21</v>
      </c>
      <c r="J33" s="88">
        <f>ROUND(((SUM(BE81:BE135))*I33),  2)</f>
        <v>0</v>
      </c>
      <c r="L33" s="32"/>
    </row>
    <row r="34" spans="2:12" s="1" customFormat="1" ht="14.45" customHeight="1">
      <c r="B34" s="32"/>
      <c r="E34" s="27" t="s">
        <v>41</v>
      </c>
      <c r="F34" s="88">
        <f>ROUND((SUM(BF81:BF135)),  2)</f>
        <v>0</v>
      </c>
      <c r="I34" s="89">
        <v>0.12</v>
      </c>
      <c r="J34" s="88">
        <f>ROUND(((SUM(BF81:BF135))*I34),  2)</f>
        <v>0</v>
      </c>
      <c r="L34" s="32"/>
    </row>
    <row r="35" spans="2:12" s="1" customFormat="1" ht="14.45" hidden="1" customHeight="1">
      <c r="B35" s="32"/>
      <c r="E35" s="27" t="s">
        <v>42</v>
      </c>
      <c r="F35" s="88">
        <f>ROUND((SUM(BG81:BG135)),  2)</f>
        <v>0</v>
      </c>
      <c r="I35" s="89">
        <v>0.21</v>
      </c>
      <c r="J35" s="88">
        <f>0</f>
        <v>0</v>
      </c>
      <c r="L35" s="32"/>
    </row>
    <row r="36" spans="2:12" s="1" customFormat="1" ht="14.45" hidden="1" customHeight="1">
      <c r="B36" s="32"/>
      <c r="E36" s="27" t="s">
        <v>43</v>
      </c>
      <c r="F36" s="88">
        <f>ROUND((SUM(BH81:BH135)),  2)</f>
        <v>0</v>
      </c>
      <c r="I36" s="89">
        <v>0.12</v>
      </c>
      <c r="J36" s="88">
        <f>0</f>
        <v>0</v>
      </c>
      <c r="L36" s="32"/>
    </row>
    <row r="37" spans="2:12" s="1" customFormat="1" ht="14.45" hidden="1" customHeight="1">
      <c r="B37" s="32"/>
      <c r="E37" s="27" t="s">
        <v>44</v>
      </c>
      <c r="F37" s="88">
        <f>ROUND((SUM(BI81:BI135)),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PS 02-27-02 - Dopravna Desná, informační systém pro cestující</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J81</f>
        <v>0</v>
      </c>
      <c r="L59" s="32"/>
      <c r="AU59" s="17" t="s">
        <v>242</v>
      </c>
    </row>
    <row r="60" spans="2:47" s="8" customFormat="1" ht="24.95" customHeight="1">
      <c r="B60" s="99"/>
      <c r="D60" s="100" t="s">
        <v>706</v>
      </c>
      <c r="E60" s="101"/>
      <c r="F60" s="101"/>
      <c r="G60" s="101"/>
      <c r="H60" s="101"/>
      <c r="I60" s="101"/>
      <c r="J60" s="102">
        <f>J82</f>
        <v>0</v>
      </c>
      <c r="L60" s="99"/>
    </row>
    <row r="61" spans="2:47" s="8" customFormat="1" ht="24.95" customHeight="1">
      <c r="B61" s="99"/>
      <c r="D61" s="100" t="s">
        <v>707</v>
      </c>
      <c r="E61" s="101"/>
      <c r="F61" s="101"/>
      <c r="G61" s="101"/>
      <c r="H61" s="101"/>
      <c r="I61" s="101"/>
      <c r="J61" s="102">
        <f>J121</f>
        <v>0</v>
      </c>
      <c r="L61" s="99"/>
    </row>
    <row r="62" spans="2:47" s="1" customFormat="1" ht="21.75" customHeight="1">
      <c r="B62" s="32"/>
      <c r="L62" s="32"/>
    </row>
    <row r="63" spans="2:47" s="1" customFormat="1" ht="6.95" customHeight="1">
      <c r="B63" s="41"/>
      <c r="C63" s="42"/>
      <c r="D63" s="42"/>
      <c r="E63" s="42"/>
      <c r="F63" s="42"/>
      <c r="G63" s="42"/>
      <c r="H63" s="42"/>
      <c r="I63" s="42"/>
      <c r="J63" s="42"/>
      <c r="K63" s="42"/>
      <c r="L63" s="32"/>
    </row>
    <row r="67" spans="2:20" s="1" customFormat="1" ht="6.95" customHeight="1">
      <c r="B67" s="43"/>
      <c r="C67" s="44"/>
      <c r="D67" s="44"/>
      <c r="E67" s="44"/>
      <c r="F67" s="44"/>
      <c r="G67" s="44"/>
      <c r="H67" s="44"/>
      <c r="I67" s="44"/>
      <c r="J67" s="44"/>
      <c r="K67" s="44"/>
      <c r="L67" s="32"/>
    </row>
    <row r="68" spans="2:20" s="1" customFormat="1" ht="24.95" customHeight="1">
      <c r="B68" s="32"/>
      <c r="C68" s="21" t="s">
        <v>245</v>
      </c>
      <c r="L68" s="32"/>
    </row>
    <row r="69" spans="2:20" s="1" customFormat="1" ht="6.95" customHeight="1">
      <c r="B69" s="32"/>
      <c r="L69" s="32"/>
    </row>
    <row r="70" spans="2:20" s="1" customFormat="1" ht="12" customHeight="1">
      <c r="B70" s="32"/>
      <c r="C70" s="27" t="s">
        <v>16</v>
      </c>
      <c r="L70" s="32"/>
    </row>
    <row r="71" spans="2:20" s="1" customFormat="1" ht="16.5" customHeight="1">
      <c r="B71" s="32"/>
      <c r="E71" s="309" t="str">
        <f>E7</f>
        <v>Oprava trati v úseku Tanvald - Kořenov</v>
      </c>
      <c r="F71" s="310"/>
      <c r="G71" s="310"/>
      <c r="H71" s="310"/>
      <c r="L71" s="32"/>
    </row>
    <row r="72" spans="2:20" s="1" customFormat="1" ht="12" customHeight="1">
      <c r="B72" s="32"/>
      <c r="C72" s="27" t="s">
        <v>237</v>
      </c>
      <c r="L72" s="32"/>
    </row>
    <row r="73" spans="2:20" s="1" customFormat="1" ht="16.5" customHeight="1">
      <c r="B73" s="32"/>
      <c r="E73" s="305" t="str">
        <f>E9</f>
        <v>PS 02-27-02 - Dopravna Desná, informační systém pro cestující</v>
      </c>
      <c r="F73" s="311"/>
      <c r="G73" s="311"/>
      <c r="H73" s="311"/>
      <c r="L73" s="32"/>
    </row>
    <row r="74" spans="2:20" s="1" customFormat="1" ht="6.95" customHeight="1">
      <c r="B74" s="32"/>
      <c r="L74" s="32"/>
    </row>
    <row r="75" spans="2:20" s="1" customFormat="1" ht="12" customHeight="1">
      <c r="B75" s="32"/>
      <c r="C75" s="27" t="s">
        <v>21</v>
      </c>
      <c r="F75" s="25" t="str">
        <f>F12</f>
        <v xml:space="preserve"> </v>
      </c>
      <c r="I75" s="27" t="s">
        <v>23</v>
      </c>
      <c r="J75" s="49" t="str">
        <f>IF(J12="","",J12)</f>
        <v>14. 6. 2023</v>
      </c>
      <c r="L75" s="32"/>
    </row>
    <row r="76" spans="2:20" s="1" customFormat="1" ht="6.95" customHeight="1">
      <c r="B76" s="32"/>
      <c r="L76" s="32"/>
    </row>
    <row r="77" spans="2:20" s="1" customFormat="1" ht="15.2" customHeight="1">
      <c r="B77" s="32"/>
      <c r="C77" s="27" t="s">
        <v>25</v>
      </c>
      <c r="F77" s="25" t="str">
        <f>E15</f>
        <v xml:space="preserve"> </v>
      </c>
      <c r="I77" s="27" t="s">
        <v>30</v>
      </c>
      <c r="J77" s="30" t="str">
        <f>E21</f>
        <v xml:space="preserve"> </v>
      </c>
      <c r="L77" s="32"/>
    </row>
    <row r="78" spans="2:20" s="1" customFormat="1" ht="15.2" customHeight="1">
      <c r="B78" s="32"/>
      <c r="C78" s="27" t="s">
        <v>28</v>
      </c>
      <c r="F78" s="25" t="str">
        <f>IF(E18="","",E18)</f>
        <v>Vyplň údaj</v>
      </c>
      <c r="I78" s="27" t="s">
        <v>32</v>
      </c>
      <c r="J78" s="30" t="str">
        <f>E24</f>
        <v xml:space="preserve"> </v>
      </c>
      <c r="L78" s="32"/>
    </row>
    <row r="79" spans="2:20" s="1" customFormat="1" ht="10.35" customHeight="1">
      <c r="B79" s="32"/>
      <c r="L79" s="32"/>
    </row>
    <row r="80" spans="2:20" s="9" customFormat="1" ht="29.25" customHeight="1">
      <c r="B80" s="103"/>
      <c r="C80" s="104" t="s">
        <v>246</v>
      </c>
      <c r="D80" s="105" t="s">
        <v>54</v>
      </c>
      <c r="E80" s="105" t="s">
        <v>50</v>
      </c>
      <c r="F80" s="105" t="s">
        <v>51</v>
      </c>
      <c r="G80" s="105" t="s">
        <v>247</v>
      </c>
      <c r="H80" s="105" t="s">
        <v>248</v>
      </c>
      <c r="I80" s="105" t="s">
        <v>249</v>
      </c>
      <c r="J80" s="105" t="s">
        <v>241</v>
      </c>
      <c r="K80" s="106" t="s">
        <v>250</v>
      </c>
      <c r="L80" s="103"/>
      <c r="M80" s="56" t="s">
        <v>19</v>
      </c>
      <c r="N80" s="57" t="s">
        <v>39</v>
      </c>
      <c r="O80" s="57" t="s">
        <v>251</v>
      </c>
      <c r="P80" s="57" t="s">
        <v>252</v>
      </c>
      <c r="Q80" s="57" t="s">
        <v>253</v>
      </c>
      <c r="R80" s="57" t="s">
        <v>254</v>
      </c>
      <c r="S80" s="57" t="s">
        <v>255</v>
      </c>
      <c r="T80" s="58" t="s">
        <v>256</v>
      </c>
    </row>
    <row r="81" spans="2:65" s="1" customFormat="1" ht="22.9" customHeight="1">
      <c r="B81" s="32"/>
      <c r="C81" s="61" t="s">
        <v>257</v>
      </c>
      <c r="J81" s="107">
        <f>BK81</f>
        <v>0</v>
      </c>
      <c r="L81" s="32"/>
      <c r="M81" s="59"/>
      <c r="N81" s="50"/>
      <c r="O81" s="50"/>
      <c r="P81" s="108">
        <f>P82+P121</f>
        <v>0</v>
      </c>
      <c r="Q81" s="50"/>
      <c r="R81" s="108">
        <f>R82+R121</f>
        <v>0</v>
      </c>
      <c r="S81" s="50"/>
      <c r="T81" s="109">
        <f>T82+T121</f>
        <v>0</v>
      </c>
      <c r="AT81" s="17" t="s">
        <v>68</v>
      </c>
      <c r="AU81" s="17" t="s">
        <v>242</v>
      </c>
      <c r="BK81" s="110">
        <f>BK82+BK121</f>
        <v>0</v>
      </c>
    </row>
    <row r="82" spans="2:65" s="10" customFormat="1" ht="25.9" customHeight="1">
      <c r="B82" s="111"/>
      <c r="D82" s="112" t="s">
        <v>68</v>
      </c>
      <c r="E82" s="113" t="s">
        <v>77</v>
      </c>
      <c r="F82" s="113" t="s">
        <v>708</v>
      </c>
      <c r="I82" s="114"/>
      <c r="J82" s="115">
        <f>BK82</f>
        <v>0</v>
      </c>
      <c r="L82" s="111"/>
      <c r="M82" s="116"/>
      <c r="P82" s="117">
        <f>SUM(P83:P120)</f>
        <v>0</v>
      </c>
      <c r="R82" s="117">
        <f>SUM(R83:R120)</f>
        <v>0</v>
      </c>
      <c r="T82" s="118">
        <f>SUM(T83:T120)</f>
        <v>0</v>
      </c>
      <c r="AR82" s="112" t="s">
        <v>77</v>
      </c>
      <c r="AT82" s="119" t="s">
        <v>68</v>
      </c>
      <c r="AU82" s="119" t="s">
        <v>69</v>
      </c>
      <c r="AY82" s="112" t="s">
        <v>260</v>
      </c>
      <c r="BK82" s="120">
        <f>SUM(BK83:BK120)</f>
        <v>0</v>
      </c>
    </row>
    <row r="83" spans="2:65" s="1" customFormat="1" ht="24.2" customHeight="1">
      <c r="B83" s="32"/>
      <c r="C83" s="139" t="s">
        <v>77</v>
      </c>
      <c r="D83" s="139" t="s">
        <v>273</v>
      </c>
      <c r="E83" s="140" t="s">
        <v>709</v>
      </c>
      <c r="F83" s="141" t="s">
        <v>710</v>
      </c>
      <c r="G83" s="142" t="s">
        <v>363</v>
      </c>
      <c r="H83" s="143">
        <v>1</v>
      </c>
      <c r="I83" s="144"/>
      <c r="J83" s="145">
        <f>ROUND(I83*H83,2)</f>
        <v>0</v>
      </c>
      <c r="K83" s="141" t="s">
        <v>265</v>
      </c>
      <c r="L83" s="146"/>
      <c r="M83" s="147" t="s">
        <v>19</v>
      </c>
      <c r="N83" s="148" t="s">
        <v>40</v>
      </c>
      <c r="P83" s="130">
        <f>O83*H83</f>
        <v>0</v>
      </c>
      <c r="Q83" s="130">
        <v>0</v>
      </c>
      <c r="R83" s="130">
        <f>Q83*H83</f>
        <v>0</v>
      </c>
      <c r="S83" s="130">
        <v>0</v>
      </c>
      <c r="T83" s="131">
        <f>S83*H83</f>
        <v>0</v>
      </c>
      <c r="AR83" s="132" t="s">
        <v>277</v>
      </c>
      <c r="AT83" s="132" t="s">
        <v>273</v>
      </c>
      <c r="AU83" s="132" t="s">
        <v>77</v>
      </c>
      <c r="AY83" s="17" t="s">
        <v>260</v>
      </c>
      <c r="BE83" s="133">
        <f>IF(N83="základní",J83,0)</f>
        <v>0</v>
      </c>
      <c r="BF83" s="133">
        <f>IF(N83="snížená",J83,0)</f>
        <v>0</v>
      </c>
      <c r="BG83" s="133">
        <f>IF(N83="zákl. přenesená",J83,0)</f>
        <v>0</v>
      </c>
      <c r="BH83" s="133">
        <f>IF(N83="sníž. přenesená",J83,0)</f>
        <v>0</v>
      </c>
      <c r="BI83" s="133">
        <f>IF(N83="nulová",J83,0)</f>
        <v>0</v>
      </c>
      <c r="BJ83" s="17" t="s">
        <v>77</v>
      </c>
      <c r="BK83" s="133">
        <f>ROUND(I83*H83,2)</f>
        <v>0</v>
      </c>
      <c r="BL83" s="17" t="s">
        <v>266</v>
      </c>
      <c r="BM83" s="132" t="s">
        <v>79</v>
      </c>
    </row>
    <row r="84" spans="2:65" s="1" customFormat="1" ht="11.25">
      <c r="B84" s="32"/>
      <c r="D84" s="134" t="s">
        <v>267</v>
      </c>
      <c r="F84" s="135" t="s">
        <v>710</v>
      </c>
      <c r="I84" s="136"/>
      <c r="L84" s="32"/>
      <c r="M84" s="137"/>
      <c r="T84" s="53"/>
      <c r="AT84" s="17" t="s">
        <v>267</v>
      </c>
      <c r="AU84" s="17" t="s">
        <v>77</v>
      </c>
    </row>
    <row r="85" spans="2:65" s="1" customFormat="1" ht="24.2" customHeight="1">
      <c r="B85" s="32"/>
      <c r="C85" s="139" t="s">
        <v>79</v>
      </c>
      <c r="D85" s="139" t="s">
        <v>273</v>
      </c>
      <c r="E85" s="140" t="s">
        <v>711</v>
      </c>
      <c r="F85" s="141" t="s">
        <v>712</v>
      </c>
      <c r="G85" s="142" t="s">
        <v>363</v>
      </c>
      <c r="H85" s="143">
        <v>1</v>
      </c>
      <c r="I85" s="144"/>
      <c r="J85" s="145">
        <f>ROUND(I85*H85,2)</f>
        <v>0</v>
      </c>
      <c r="K85" s="141" t="s">
        <v>265</v>
      </c>
      <c r="L85" s="146"/>
      <c r="M85" s="147" t="s">
        <v>19</v>
      </c>
      <c r="N85" s="148" t="s">
        <v>40</v>
      </c>
      <c r="P85" s="130">
        <f>O85*H85</f>
        <v>0</v>
      </c>
      <c r="Q85" s="130">
        <v>0</v>
      </c>
      <c r="R85" s="130">
        <f>Q85*H85</f>
        <v>0</v>
      </c>
      <c r="S85" s="130">
        <v>0</v>
      </c>
      <c r="T85" s="131">
        <f>S85*H85</f>
        <v>0</v>
      </c>
      <c r="AR85" s="132" t="s">
        <v>277</v>
      </c>
      <c r="AT85" s="132" t="s">
        <v>273</v>
      </c>
      <c r="AU85" s="132" t="s">
        <v>77</v>
      </c>
      <c r="AY85" s="17" t="s">
        <v>260</v>
      </c>
      <c r="BE85" s="133">
        <f>IF(N85="základní",J85,0)</f>
        <v>0</v>
      </c>
      <c r="BF85" s="133">
        <f>IF(N85="snížená",J85,0)</f>
        <v>0</v>
      </c>
      <c r="BG85" s="133">
        <f>IF(N85="zákl. přenesená",J85,0)</f>
        <v>0</v>
      </c>
      <c r="BH85" s="133">
        <f>IF(N85="sníž. přenesená",J85,0)</f>
        <v>0</v>
      </c>
      <c r="BI85" s="133">
        <f>IF(N85="nulová",J85,0)</f>
        <v>0</v>
      </c>
      <c r="BJ85" s="17" t="s">
        <v>77</v>
      </c>
      <c r="BK85" s="133">
        <f>ROUND(I85*H85,2)</f>
        <v>0</v>
      </c>
      <c r="BL85" s="17" t="s">
        <v>266</v>
      </c>
      <c r="BM85" s="132" t="s">
        <v>266</v>
      </c>
    </row>
    <row r="86" spans="2:65" s="1" customFormat="1" ht="11.25">
      <c r="B86" s="32"/>
      <c r="D86" s="134" t="s">
        <v>267</v>
      </c>
      <c r="F86" s="135" t="s">
        <v>712</v>
      </c>
      <c r="I86" s="136"/>
      <c r="L86" s="32"/>
      <c r="M86" s="137"/>
      <c r="T86" s="53"/>
      <c r="AT86" s="17" t="s">
        <v>267</v>
      </c>
      <c r="AU86" s="17" t="s">
        <v>77</v>
      </c>
    </row>
    <row r="87" spans="2:65" s="1" customFormat="1" ht="16.5" customHeight="1">
      <c r="B87" s="32"/>
      <c r="C87" s="139" t="s">
        <v>279</v>
      </c>
      <c r="D87" s="139" t="s">
        <v>273</v>
      </c>
      <c r="E87" s="140" t="s">
        <v>713</v>
      </c>
      <c r="F87" s="141" t="s">
        <v>714</v>
      </c>
      <c r="G87" s="142" t="s">
        <v>363</v>
      </c>
      <c r="H87" s="143">
        <v>1</v>
      </c>
      <c r="I87" s="144"/>
      <c r="J87" s="145">
        <f>ROUND(I87*H87,2)</f>
        <v>0</v>
      </c>
      <c r="K87" s="141" t="s">
        <v>265</v>
      </c>
      <c r="L87" s="146"/>
      <c r="M87" s="147" t="s">
        <v>19</v>
      </c>
      <c r="N87" s="148" t="s">
        <v>40</v>
      </c>
      <c r="P87" s="130">
        <f>O87*H87</f>
        <v>0</v>
      </c>
      <c r="Q87" s="130">
        <v>0</v>
      </c>
      <c r="R87" s="130">
        <f>Q87*H87</f>
        <v>0</v>
      </c>
      <c r="S87" s="130">
        <v>0</v>
      </c>
      <c r="T87" s="131">
        <f>S87*H87</f>
        <v>0</v>
      </c>
      <c r="AR87" s="132" t="s">
        <v>277</v>
      </c>
      <c r="AT87" s="132" t="s">
        <v>273</v>
      </c>
      <c r="AU87" s="132" t="s">
        <v>77</v>
      </c>
      <c r="AY87" s="17" t="s">
        <v>260</v>
      </c>
      <c r="BE87" s="133">
        <f>IF(N87="základní",J87,0)</f>
        <v>0</v>
      </c>
      <c r="BF87" s="133">
        <f>IF(N87="snížená",J87,0)</f>
        <v>0</v>
      </c>
      <c r="BG87" s="133">
        <f>IF(N87="zákl. přenesená",J87,0)</f>
        <v>0</v>
      </c>
      <c r="BH87" s="133">
        <f>IF(N87="sníž. přenesená",J87,0)</f>
        <v>0</v>
      </c>
      <c r="BI87" s="133">
        <f>IF(N87="nulová",J87,0)</f>
        <v>0</v>
      </c>
      <c r="BJ87" s="17" t="s">
        <v>77</v>
      </c>
      <c r="BK87" s="133">
        <f>ROUND(I87*H87,2)</f>
        <v>0</v>
      </c>
      <c r="BL87" s="17" t="s">
        <v>266</v>
      </c>
      <c r="BM87" s="132" t="s">
        <v>282</v>
      </c>
    </row>
    <row r="88" spans="2:65" s="1" customFormat="1" ht="11.25">
      <c r="B88" s="32"/>
      <c r="D88" s="134" t="s">
        <v>267</v>
      </c>
      <c r="F88" s="135" t="s">
        <v>714</v>
      </c>
      <c r="I88" s="136"/>
      <c r="L88" s="32"/>
      <c r="M88" s="137"/>
      <c r="T88" s="53"/>
      <c r="AT88" s="17" t="s">
        <v>267</v>
      </c>
      <c r="AU88" s="17" t="s">
        <v>77</v>
      </c>
    </row>
    <row r="89" spans="2:65" s="1" customFormat="1" ht="16.5" customHeight="1">
      <c r="B89" s="32"/>
      <c r="C89" s="121" t="s">
        <v>266</v>
      </c>
      <c r="D89" s="121" t="s">
        <v>261</v>
      </c>
      <c r="E89" s="122" t="s">
        <v>715</v>
      </c>
      <c r="F89" s="123" t="s">
        <v>716</v>
      </c>
      <c r="G89" s="124" t="s">
        <v>363</v>
      </c>
      <c r="H89" s="125">
        <v>1</v>
      </c>
      <c r="I89" s="126"/>
      <c r="J89" s="127">
        <f>ROUND(I89*H89,2)</f>
        <v>0</v>
      </c>
      <c r="K89" s="123" t="s">
        <v>265</v>
      </c>
      <c r="L89" s="32"/>
      <c r="M89" s="128" t="s">
        <v>19</v>
      </c>
      <c r="N89" s="129" t="s">
        <v>40</v>
      </c>
      <c r="P89" s="130">
        <f>O89*H89</f>
        <v>0</v>
      </c>
      <c r="Q89" s="130">
        <v>0</v>
      </c>
      <c r="R89" s="130">
        <f>Q89*H89</f>
        <v>0</v>
      </c>
      <c r="S89" s="130">
        <v>0</v>
      </c>
      <c r="T89" s="131">
        <f>S89*H89</f>
        <v>0</v>
      </c>
      <c r="AR89" s="132" t="s">
        <v>266</v>
      </c>
      <c r="AT89" s="132" t="s">
        <v>261</v>
      </c>
      <c r="AU89" s="132" t="s">
        <v>77</v>
      </c>
      <c r="AY89" s="17" t="s">
        <v>260</v>
      </c>
      <c r="BE89" s="133">
        <f>IF(N89="základní",J89,0)</f>
        <v>0</v>
      </c>
      <c r="BF89" s="133">
        <f>IF(N89="snížená",J89,0)</f>
        <v>0</v>
      </c>
      <c r="BG89" s="133">
        <f>IF(N89="zákl. přenesená",J89,0)</f>
        <v>0</v>
      </c>
      <c r="BH89" s="133">
        <f>IF(N89="sníž. přenesená",J89,0)</f>
        <v>0</v>
      </c>
      <c r="BI89" s="133">
        <f>IF(N89="nulová",J89,0)</f>
        <v>0</v>
      </c>
      <c r="BJ89" s="17" t="s">
        <v>77</v>
      </c>
      <c r="BK89" s="133">
        <f>ROUND(I89*H89,2)</f>
        <v>0</v>
      </c>
      <c r="BL89" s="17" t="s">
        <v>266</v>
      </c>
      <c r="BM89" s="132" t="s">
        <v>277</v>
      </c>
    </row>
    <row r="90" spans="2:65" s="1" customFormat="1" ht="29.25">
      <c r="B90" s="32"/>
      <c r="D90" s="134" t="s">
        <v>267</v>
      </c>
      <c r="F90" s="135" t="s">
        <v>717</v>
      </c>
      <c r="I90" s="136"/>
      <c r="L90" s="32"/>
      <c r="M90" s="137"/>
      <c r="T90" s="53"/>
      <c r="AT90" s="17" t="s">
        <v>267</v>
      </c>
      <c r="AU90" s="17" t="s">
        <v>77</v>
      </c>
    </row>
    <row r="91" spans="2:65" s="1" customFormat="1" ht="16.5" customHeight="1">
      <c r="B91" s="32"/>
      <c r="C91" s="121" t="s">
        <v>258</v>
      </c>
      <c r="D91" s="121" t="s">
        <v>261</v>
      </c>
      <c r="E91" s="122" t="s">
        <v>718</v>
      </c>
      <c r="F91" s="123" t="s">
        <v>719</v>
      </c>
      <c r="G91" s="124" t="s">
        <v>363</v>
      </c>
      <c r="H91" s="125">
        <v>1</v>
      </c>
      <c r="I91" s="126"/>
      <c r="J91" s="127">
        <f>ROUND(I91*H91,2)</f>
        <v>0</v>
      </c>
      <c r="K91" s="123" t="s">
        <v>265</v>
      </c>
      <c r="L91" s="32"/>
      <c r="M91" s="128" t="s">
        <v>19</v>
      </c>
      <c r="N91" s="129" t="s">
        <v>40</v>
      </c>
      <c r="P91" s="130">
        <f>O91*H91</f>
        <v>0</v>
      </c>
      <c r="Q91" s="130">
        <v>0</v>
      </c>
      <c r="R91" s="130">
        <f>Q91*H91</f>
        <v>0</v>
      </c>
      <c r="S91" s="130">
        <v>0</v>
      </c>
      <c r="T91" s="131">
        <f>S91*H91</f>
        <v>0</v>
      </c>
      <c r="AR91" s="132" t="s">
        <v>266</v>
      </c>
      <c r="AT91" s="132" t="s">
        <v>261</v>
      </c>
      <c r="AU91" s="132" t="s">
        <v>77</v>
      </c>
      <c r="AY91" s="17" t="s">
        <v>260</v>
      </c>
      <c r="BE91" s="133">
        <f>IF(N91="základní",J91,0)</f>
        <v>0</v>
      </c>
      <c r="BF91" s="133">
        <f>IF(N91="snížená",J91,0)</f>
        <v>0</v>
      </c>
      <c r="BG91" s="133">
        <f>IF(N91="zákl. přenesená",J91,0)</f>
        <v>0</v>
      </c>
      <c r="BH91" s="133">
        <f>IF(N91="sníž. přenesená",J91,0)</f>
        <v>0</v>
      </c>
      <c r="BI91" s="133">
        <f>IF(N91="nulová",J91,0)</f>
        <v>0</v>
      </c>
      <c r="BJ91" s="17" t="s">
        <v>77</v>
      </c>
      <c r="BK91" s="133">
        <f>ROUND(I91*H91,2)</f>
        <v>0</v>
      </c>
      <c r="BL91" s="17" t="s">
        <v>266</v>
      </c>
      <c r="BM91" s="132" t="s">
        <v>289</v>
      </c>
    </row>
    <row r="92" spans="2:65" s="1" customFormat="1" ht="19.5">
      <c r="B92" s="32"/>
      <c r="D92" s="134" t="s">
        <v>267</v>
      </c>
      <c r="F92" s="135" t="s">
        <v>720</v>
      </c>
      <c r="I92" s="136"/>
      <c r="L92" s="32"/>
      <c r="M92" s="137"/>
      <c r="T92" s="53"/>
      <c r="AT92" s="17" t="s">
        <v>267</v>
      </c>
      <c r="AU92" s="17" t="s">
        <v>77</v>
      </c>
    </row>
    <row r="93" spans="2:65" s="1" customFormat="1" ht="16.5" customHeight="1">
      <c r="B93" s="32"/>
      <c r="C93" s="139" t="s">
        <v>282</v>
      </c>
      <c r="D93" s="139" t="s">
        <v>273</v>
      </c>
      <c r="E93" s="140" t="s">
        <v>721</v>
      </c>
      <c r="F93" s="141" t="s">
        <v>722</v>
      </c>
      <c r="G93" s="142" t="s">
        <v>545</v>
      </c>
      <c r="H93" s="143">
        <v>95</v>
      </c>
      <c r="I93" s="144"/>
      <c r="J93" s="145">
        <f>ROUND(I93*H93,2)</f>
        <v>0</v>
      </c>
      <c r="K93" s="141" t="s">
        <v>265</v>
      </c>
      <c r="L93" s="146"/>
      <c r="M93" s="147" t="s">
        <v>19</v>
      </c>
      <c r="N93" s="148" t="s">
        <v>40</v>
      </c>
      <c r="P93" s="130">
        <f>O93*H93</f>
        <v>0</v>
      </c>
      <c r="Q93" s="130">
        <v>0</v>
      </c>
      <c r="R93" s="130">
        <f>Q93*H93</f>
        <v>0</v>
      </c>
      <c r="S93" s="130">
        <v>0</v>
      </c>
      <c r="T93" s="131">
        <f>S93*H93</f>
        <v>0</v>
      </c>
      <c r="AR93" s="132" t="s">
        <v>277</v>
      </c>
      <c r="AT93" s="132" t="s">
        <v>273</v>
      </c>
      <c r="AU93" s="132" t="s">
        <v>77</v>
      </c>
      <c r="AY93" s="17" t="s">
        <v>260</v>
      </c>
      <c r="BE93" s="133">
        <f>IF(N93="základní",J93,0)</f>
        <v>0</v>
      </c>
      <c r="BF93" s="133">
        <f>IF(N93="snížená",J93,0)</f>
        <v>0</v>
      </c>
      <c r="BG93" s="133">
        <f>IF(N93="zákl. přenesená",J93,0)</f>
        <v>0</v>
      </c>
      <c r="BH93" s="133">
        <f>IF(N93="sníž. přenesená",J93,0)</f>
        <v>0</v>
      </c>
      <c r="BI93" s="133">
        <f>IF(N93="nulová",J93,0)</f>
        <v>0</v>
      </c>
      <c r="BJ93" s="17" t="s">
        <v>77</v>
      </c>
      <c r="BK93" s="133">
        <f>ROUND(I93*H93,2)</f>
        <v>0</v>
      </c>
      <c r="BL93" s="17" t="s">
        <v>266</v>
      </c>
      <c r="BM93" s="132" t="s">
        <v>8</v>
      </c>
    </row>
    <row r="94" spans="2:65" s="1" customFormat="1" ht="11.25">
      <c r="B94" s="32"/>
      <c r="D94" s="134" t="s">
        <v>267</v>
      </c>
      <c r="F94" s="135" t="s">
        <v>722</v>
      </c>
      <c r="I94" s="136"/>
      <c r="L94" s="32"/>
      <c r="M94" s="137"/>
      <c r="T94" s="53"/>
      <c r="AT94" s="17" t="s">
        <v>267</v>
      </c>
      <c r="AU94" s="17" t="s">
        <v>77</v>
      </c>
    </row>
    <row r="95" spans="2:65" s="1" customFormat="1" ht="21.75" customHeight="1">
      <c r="B95" s="32"/>
      <c r="C95" s="139" t="s">
        <v>271</v>
      </c>
      <c r="D95" s="139" t="s">
        <v>273</v>
      </c>
      <c r="E95" s="140" t="s">
        <v>723</v>
      </c>
      <c r="F95" s="141" t="s">
        <v>724</v>
      </c>
      <c r="G95" s="142" t="s">
        <v>545</v>
      </c>
      <c r="H95" s="143">
        <v>85</v>
      </c>
      <c r="I95" s="144"/>
      <c r="J95" s="145">
        <f>ROUND(I95*H95,2)</f>
        <v>0</v>
      </c>
      <c r="K95" s="141" t="s">
        <v>265</v>
      </c>
      <c r="L95" s="146"/>
      <c r="M95" s="147" t="s">
        <v>19</v>
      </c>
      <c r="N95" s="148" t="s">
        <v>40</v>
      </c>
      <c r="P95" s="130">
        <f>O95*H95</f>
        <v>0</v>
      </c>
      <c r="Q95" s="130">
        <v>0</v>
      </c>
      <c r="R95" s="130">
        <f>Q95*H95</f>
        <v>0</v>
      </c>
      <c r="S95" s="130">
        <v>0</v>
      </c>
      <c r="T95" s="131">
        <f>S95*H95</f>
        <v>0</v>
      </c>
      <c r="AR95" s="132" t="s">
        <v>277</v>
      </c>
      <c r="AT95" s="132" t="s">
        <v>273</v>
      </c>
      <c r="AU95" s="132" t="s">
        <v>77</v>
      </c>
      <c r="AY95" s="17" t="s">
        <v>260</v>
      </c>
      <c r="BE95" s="133">
        <f>IF(N95="základní",J95,0)</f>
        <v>0</v>
      </c>
      <c r="BF95" s="133">
        <f>IF(N95="snížená",J95,0)</f>
        <v>0</v>
      </c>
      <c r="BG95" s="133">
        <f>IF(N95="zákl. přenesená",J95,0)</f>
        <v>0</v>
      </c>
      <c r="BH95" s="133">
        <f>IF(N95="sníž. přenesená",J95,0)</f>
        <v>0</v>
      </c>
      <c r="BI95" s="133">
        <f>IF(N95="nulová",J95,0)</f>
        <v>0</v>
      </c>
      <c r="BJ95" s="17" t="s">
        <v>77</v>
      </c>
      <c r="BK95" s="133">
        <f>ROUND(I95*H95,2)</f>
        <v>0</v>
      </c>
      <c r="BL95" s="17" t="s">
        <v>266</v>
      </c>
      <c r="BM95" s="132" t="s">
        <v>296</v>
      </c>
    </row>
    <row r="96" spans="2:65" s="1" customFormat="1" ht="11.25">
      <c r="B96" s="32"/>
      <c r="D96" s="134" t="s">
        <v>267</v>
      </c>
      <c r="F96" s="135" t="s">
        <v>724</v>
      </c>
      <c r="I96" s="136"/>
      <c r="L96" s="32"/>
      <c r="M96" s="137"/>
      <c r="T96" s="53"/>
      <c r="AT96" s="17" t="s">
        <v>267</v>
      </c>
      <c r="AU96" s="17" t="s">
        <v>77</v>
      </c>
    </row>
    <row r="97" spans="2:65" s="1" customFormat="1" ht="16.5" customHeight="1">
      <c r="B97" s="32"/>
      <c r="C97" s="121" t="s">
        <v>277</v>
      </c>
      <c r="D97" s="121" t="s">
        <v>261</v>
      </c>
      <c r="E97" s="122" t="s">
        <v>725</v>
      </c>
      <c r="F97" s="123" t="s">
        <v>726</v>
      </c>
      <c r="G97" s="124" t="s">
        <v>545</v>
      </c>
      <c r="H97" s="125">
        <v>190</v>
      </c>
      <c r="I97" s="126"/>
      <c r="J97" s="127">
        <f>ROUND(I97*H97,2)</f>
        <v>0</v>
      </c>
      <c r="K97" s="123" t="s">
        <v>265</v>
      </c>
      <c r="L97" s="32"/>
      <c r="M97" s="128" t="s">
        <v>19</v>
      </c>
      <c r="N97" s="129" t="s">
        <v>40</v>
      </c>
      <c r="P97" s="130">
        <f>O97*H97</f>
        <v>0</v>
      </c>
      <c r="Q97" s="130">
        <v>0</v>
      </c>
      <c r="R97" s="130">
        <f>Q97*H97</f>
        <v>0</v>
      </c>
      <c r="S97" s="130">
        <v>0</v>
      </c>
      <c r="T97" s="131">
        <f>S97*H97</f>
        <v>0</v>
      </c>
      <c r="AR97" s="132" t="s">
        <v>266</v>
      </c>
      <c r="AT97" s="132" t="s">
        <v>261</v>
      </c>
      <c r="AU97" s="132" t="s">
        <v>77</v>
      </c>
      <c r="AY97" s="17" t="s">
        <v>260</v>
      </c>
      <c r="BE97" s="133">
        <f>IF(N97="základní",J97,0)</f>
        <v>0</v>
      </c>
      <c r="BF97" s="133">
        <f>IF(N97="snížená",J97,0)</f>
        <v>0</v>
      </c>
      <c r="BG97" s="133">
        <f>IF(N97="zákl. přenesená",J97,0)</f>
        <v>0</v>
      </c>
      <c r="BH97" s="133">
        <f>IF(N97="sníž. přenesená",J97,0)</f>
        <v>0</v>
      </c>
      <c r="BI97" s="133">
        <f>IF(N97="nulová",J97,0)</f>
        <v>0</v>
      </c>
      <c r="BJ97" s="17" t="s">
        <v>77</v>
      </c>
      <c r="BK97" s="133">
        <f>ROUND(I97*H97,2)</f>
        <v>0</v>
      </c>
      <c r="BL97" s="17" t="s">
        <v>266</v>
      </c>
      <c r="BM97" s="132" t="s">
        <v>300</v>
      </c>
    </row>
    <row r="98" spans="2:65" s="1" customFormat="1" ht="11.25">
      <c r="B98" s="32"/>
      <c r="D98" s="134" t="s">
        <v>267</v>
      </c>
      <c r="F98" s="135" t="s">
        <v>727</v>
      </c>
      <c r="I98" s="136"/>
      <c r="L98" s="32"/>
      <c r="M98" s="137"/>
      <c r="T98" s="53"/>
      <c r="AT98" s="17" t="s">
        <v>267</v>
      </c>
      <c r="AU98" s="17" t="s">
        <v>77</v>
      </c>
    </row>
    <row r="99" spans="2:65" s="1" customFormat="1" ht="16.5" customHeight="1">
      <c r="B99" s="32"/>
      <c r="C99" s="139" t="s">
        <v>302</v>
      </c>
      <c r="D99" s="139" t="s">
        <v>273</v>
      </c>
      <c r="E99" s="140" t="s">
        <v>728</v>
      </c>
      <c r="F99" s="141" t="s">
        <v>729</v>
      </c>
      <c r="G99" s="142" t="s">
        <v>545</v>
      </c>
      <c r="H99" s="143">
        <v>95</v>
      </c>
      <c r="I99" s="144"/>
      <c r="J99" s="145">
        <f>ROUND(I99*H99,2)</f>
        <v>0</v>
      </c>
      <c r="K99" s="141" t="s">
        <v>265</v>
      </c>
      <c r="L99" s="146"/>
      <c r="M99" s="147" t="s">
        <v>19</v>
      </c>
      <c r="N99" s="148" t="s">
        <v>40</v>
      </c>
      <c r="P99" s="130">
        <f>O99*H99</f>
        <v>0</v>
      </c>
      <c r="Q99" s="130">
        <v>0</v>
      </c>
      <c r="R99" s="130">
        <f>Q99*H99</f>
        <v>0</v>
      </c>
      <c r="S99" s="130">
        <v>0</v>
      </c>
      <c r="T99" s="131">
        <f>S99*H99</f>
        <v>0</v>
      </c>
      <c r="AR99" s="132" t="s">
        <v>277</v>
      </c>
      <c r="AT99" s="132" t="s">
        <v>273</v>
      </c>
      <c r="AU99" s="132" t="s">
        <v>77</v>
      </c>
      <c r="AY99" s="17" t="s">
        <v>260</v>
      </c>
      <c r="BE99" s="133">
        <f>IF(N99="základní",J99,0)</f>
        <v>0</v>
      </c>
      <c r="BF99" s="133">
        <f>IF(N99="snížená",J99,0)</f>
        <v>0</v>
      </c>
      <c r="BG99" s="133">
        <f>IF(N99="zákl. přenesená",J99,0)</f>
        <v>0</v>
      </c>
      <c r="BH99" s="133">
        <f>IF(N99="sníž. přenesená",J99,0)</f>
        <v>0</v>
      </c>
      <c r="BI99" s="133">
        <f>IF(N99="nulová",J99,0)</f>
        <v>0</v>
      </c>
      <c r="BJ99" s="17" t="s">
        <v>77</v>
      </c>
      <c r="BK99" s="133">
        <f>ROUND(I99*H99,2)</f>
        <v>0</v>
      </c>
      <c r="BL99" s="17" t="s">
        <v>266</v>
      </c>
      <c r="BM99" s="132" t="s">
        <v>305</v>
      </c>
    </row>
    <row r="100" spans="2:65" s="1" customFormat="1" ht="11.25">
      <c r="B100" s="32"/>
      <c r="D100" s="134" t="s">
        <v>267</v>
      </c>
      <c r="F100" s="135" t="s">
        <v>729</v>
      </c>
      <c r="I100" s="136"/>
      <c r="L100" s="32"/>
      <c r="M100" s="137"/>
      <c r="T100" s="53"/>
      <c r="AT100" s="17" t="s">
        <v>267</v>
      </c>
      <c r="AU100" s="17" t="s">
        <v>77</v>
      </c>
    </row>
    <row r="101" spans="2:65" s="1" customFormat="1" ht="16.5" customHeight="1">
      <c r="B101" s="32"/>
      <c r="C101" s="121" t="s">
        <v>289</v>
      </c>
      <c r="D101" s="121" t="s">
        <v>261</v>
      </c>
      <c r="E101" s="122" t="s">
        <v>730</v>
      </c>
      <c r="F101" s="123" t="s">
        <v>731</v>
      </c>
      <c r="G101" s="124" t="s">
        <v>545</v>
      </c>
      <c r="H101" s="125">
        <v>95</v>
      </c>
      <c r="I101" s="126"/>
      <c r="J101" s="127">
        <f>ROUND(I101*H101,2)</f>
        <v>0</v>
      </c>
      <c r="K101" s="123" t="s">
        <v>19</v>
      </c>
      <c r="L101" s="32"/>
      <c r="M101" s="128" t="s">
        <v>19</v>
      </c>
      <c r="N101" s="129" t="s">
        <v>40</v>
      </c>
      <c r="P101" s="130">
        <f>O101*H101</f>
        <v>0</v>
      </c>
      <c r="Q101" s="130">
        <v>0</v>
      </c>
      <c r="R101" s="130">
        <f>Q101*H101</f>
        <v>0</v>
      </c>
      <c r="S101" s="130">
        <v>0</v>
      </c>
      <c r="T101" s="131">
        <f>S101*H101</f>
        <v>0</v>
      </c>
      <c r="AR101" s="132" t="s">
        <v>266</v>
      </c>
      <c r="AT101" s="132" t="s">
        <v>261</v>
      </c>
      <c r="AU101" s="132" t="s">
        <v>77</v>
      </c>
      <c r="AY101" s="17" t="s">
        <v>260</v>
      </c>
      <c r="BE101" s="133">
        <f>IF(N101="základní",J101,0)</f>
        <v>0</v>
      </c>
      <c r="BF101" s="133">
        <f>IF(N101="snížená",J101,0)</f>
        <v>0</v>
      </c>
      <c r="BG101" s="133">
        <f>IF(N101="zákl. přenesená",J101,0)</f>
        <v>0</v>
      </c>
      <c r="BH101" s="133">
        <f>IF(N101="sníž. přenesená",J101,0)</f>
        <v>0</v>
      </c>
      <c r="BI101" s="133">
        <f>IF(N101="nulová",J101,0)</f>
        <v>0</v>
      </c>
      <c r="BJ101" s="17" t="s">
        <v>77</v>
      </c>
      <c r="BK101" s="133">
        <f>ROUND(I101*H101,2)</f>
        <v>0</v>
      </c>
      <c r="BL101" s="17" t="s">
        <v>266</v>
      </c>
      <c r="BM101" s="132" t="s">
        <v>310</v>
      </c>
    </row>
    <row r="102" spans="2:65" s="1" customFormat="1" ht="11.25">
      <c r="B102" s="32"/>
      <c r="D102" s="134" t="s">
        <v>267</v>
      </c>
      <c r="F102" s="135" t="s">
        <v>731</v>
      </c>
      <c r="I102" s="136"/>
      <c r="L102" s="32"/>
      <c r="M102" s="137"/>
      <c r="T102" s="53"/>
      <c r="AT102" s="17" t="s">
        <v>267</v>
      </c>
      <c r="AU102" s="17" t="s">
        <v>77</v>
      </c>
    </row>
    <row r="103" spans="2:65" s="1" customFormat="1" ht="24.2" customHeight="1">
      <c r="B103" s="32"/>
      <c r="C103" s="139" t="s">
        <v>312</v>
      </c>
      <c r="D103" s="139" t="s">
        <v>273</v>
      </c>
      <c r="E103" s="140" t="s">
        <v>732</v>
      </c>
      <c r="F103" s="141" t="s">
        <v>733</v>
      </c>
      <c r="G103" s="142" t="s">
        <v>363</v>
      </c>
      <c r="H103" s="143">
        <v>1</v>
      </c>
      <c r="I103" s="144"/>
      <c r="J103" s="145">
        <f>ROUND(I103*H103,2)</f>
        <v>0</v>
      </c>
      <c r="K103" s="141" t="s">
        <v>265</v>
      </c>
      <c r="L103" s="146"/>
      <c r="M103" s="147" t="s">
        <v>19</v>
      </c>
      <c r="N103" s="148" t="s">
        <v>40</v>
      </c>
      <c r="P103" s="130">
        <f>O103*H103</f>
        <v>0</v>
      </c>
      <c r="Q103" s="130">
        <v>0</v>
      </c>
      <c r="R103" s="130">
        <f>Q103*H103</f>
        <v>0</v>
      </c>
      <c r="S103" s="130">
        <v>0</v>
      </c>
      <c r="T103" s="131">
        <f>S103*H103</f>
        <v>0</v>
      </c>
      <c r="AR103" s="132" t="s">
        <v>277</v>
      </c>
      <c r="AT103" s="132" t="s">
        <v>273</v>
      </c>
      <c r="AU103" s="132" t="s">
        <v>77</v>
      </c>
      <c r="AY103" s="17" t="s">
        <v>260</v>
      </c>
      <c r="BE103" s="133">
        <f>IF(N103="základní",J103,0)</f>
        <v>0</v>
      </c>
      <c r="BF103" s="133">
        <f>IF(N103="snížená",J103,0)</f>
        <v>0</v>
      </c>
      <c r="BG103" s="133">
        <f>IF(N103="zákl. přenesená",J103,0)</f>
        <v>0</v>
      </c>
      <c r="BH103" s="133">
        <f>IF(N103="sníž. přenesená",J103,0)</f>
        <v>0</v>
      </c>
      <c r="BI103" s="133">
        <f>IF(N103="nulová",J103,0)</f>
        <v>0</v>
      </c>
      <c r="BJ103" s="17" t="s">
        <v>77</v>
      </c>
      <c r="BK103" s="133">
        <f>ROUND(I103*H103,2)</f>
        <v>0</v>
      </c>
      <c r="BL103" s="17" t="s">
        <v>266</v>
      </c>
      <c r="BM103" s="132" t="s">
        <v>315</v>
      </c>
    </row>
    <row r="104" spans="2:65" s="1" customFormat="1" ht="19.5">
      <c r="B104" s="32"/>
      <c r="D104" s="134" t="s">
        <v>267</v>
      </c>
      <c r="F104" s="135" t="s">
        <v>733</v>
      </c>
      <c r="I104" s="136"/>
      <c r="L104" s="32"/>
      <c r="M104" s="137"/>
      <c r="T104" s="53"/>
      <c r="AT104" s="17" t="s">
        <v>267</v>
      </c>
      <c r="AU104" s="17" t="s">
        <v>77</v>
      </c>
    </row>
    <row r="105" spans="2:65" s="1" customFormat="1" ht="24.2" customHeight="1">
      <c r="B105" s="32"/>
      <c r="C105" s="121" t="s">
        <v>8</v>
      </c>
      <c r="D105" s="121" t="s">
        <v>261</v>
      </c>
      <c r="E105" s="122" t="s">
        <v>734</v>
      </c>
      <c r="F105" s="123" t="s">
        <v>735</v>
      </c>
      <c r="G105" s="124" t="s">
        <v>363</v>
      </c>
      <c r="H105" s="125">
        <v>1</v>
      </c>
      <c r="I105" s="126"/>
      <c r="J105" s="127">
        <f>ROUND(I105*H105,2)</f>
        <v>0</v>
      </c>
      <c r="K105" s="123" t="s">
        <v>265</v>
      </c>
      <c r="L105" s="32"/>
      <c r="M105" s="128" t="s">
        <v>19</v>
      </c>
      <c r="N105" s="129" t="s">
        <v>40</v>
      </c>
      <c r="P105" s="130">
        <f>O105*H105</f>
        <v>0</v>
      </c>
      <c r="Q105" s="130">
        <v>0</v>
      </c>
      <c r="R105" s="130">
        <f>Q105*H105</f>
        <v>0</v>
      </c>
      <c r="S105" s="130">
        <v>0</v>
      </c>
      <c r="T105" s="131">
        <f>S105*H105</f>
        <v>0</v>
      </c>
      <c r="AR105" s="132" t="s">
        <v>266</v>
      </c>
      <c r="AT105" s="132" t="s">
        <v>261</v>
      </c>
      <c r="AU105" s="132" t="s">
        <v>77</v>
      </c>
      <c r="AY105" s="17" t="s">
        <v>260</v>
      </c>
      <c r="BE105" s="133">
        <f>IF(N105="základní",J105,0)</f>
        <v>0</v>
      </c>
      <c r="BF105" s="133">
        <f>IF(N105="snížená",J105,0)</f>
        <v>0</v>
      </c>
      <c r="BG105" s="133">
        <f>IF(N105="zákl. přenesená",J105,0)</f>
        <v>0</v>
      </c>
      <c r="BH105" s="133">
        <f>IF(N105="sníž. přenesená",J105,0)</f>
        <v>0</v>
      </c>
      <c r="BI105" s="133">
        <f>IF(N105="nulová",J105,0)</f>
        <v>0</v>
      </c>
      <c r="BJ105" s="17" t="s">
        <v>77</v>
      </c>
      <c r="BK105" s="133">
        <f>ROUND(I105*H105,2)</f>
        <v>0</v>
      </c>
      <c r="BL105" s="17" t="s">
        <v>266</v>
      </c>
      <c r="BM105" s="132" t="s">
        <v>320</v>
      </c>
    </row>
    <row r="106" spans="2:65" s="1" customFormat="1" ht="29.25">
      <c r="B106" s="32"/>
      <c r="D106" s="134" t="s">
        <v>267</v>
      </c>
      <c r="F106" s="135" t="s">
        <v>736</v>
      </c>
      <c r="I106" s="136"/>
      <c r="L106" s="32"/>
      <c r="M106" s="137"/>
      <c r="T106" s="53"/>
      <c r="AT106" s="17" t="s">
        <v>267</v>
      </c>
      <c r="AU106" s="17" t="s">
        <v>77</v>
      </c>
    </row>
    <row r="107" spans="2:65" s="1" customFormat="1" ht="16.5" customHeight="1">
      <c r="B107" s="32"/>
      <c r="C107" s="121" t="s">
        <v>322</v>
      </c>
      <c r="D107" s="121" t="s">
        <v>261</v>
      </c>
      <c r="E107" s="122" t="s">
        <v>737</v>
      </c>
      <c r="F107" s="123" t="s">
        <v>738</v>
      </c>
      <c r="G107" s="124" t="s">
        <v>363</v>
      </c>
      <c r="H107" s="125">
        <v>1</v>
      </c>
      <c r="I107" s="126"/>
      <c r="J107" s="127">
        <f>ROUND(I107*H107,2)</f>
        <v>0</v>
      </c>
      <c r="K107" s="123" t="s">
        <v>265</v>
      </c>
      <c r="L107" s="32"/>
      <c r="M107" s="128" t="s">
        <v>19</v>
      </c>
      <c r="N107" s="129" t="s">
        <v>40</v>
      </c>
      <c r="P107" s="130">
        <f>O107*H107</f>
        <v>0</v>
      </c>
      <c r="Q107" s="130">
        <v>0</v>
      </c>
      <c r="R107" s="130">
        <f>Q107*H107</f>
        <v>0</v>
      </c>
      <c r="S107" s="130">
        <v>0</v>
      </c>
      <c r="T107" s="131">
        <f>S107*H107</f>
        <v>0</v>
      </c>
      <c r="AR107" s="132" t="s">
        <v>266</v>
      </c>
      <c r="AT107" s="132" t="s">
        <v>261</v>
      </c>
      <c r="AU107" s="132" t="s">
        <v>77</v>
      </c>
      <c r="AY107" s="17" t="s">
        <v>260</v>
      </c>
      <c r="BE107" s="133">
        <f>IF(N107="základní",J107,0)</f>
        <v>0</v>
      </c>
      <c r="BF107" s="133">
        <f>IF(N107="snížená",J107,0)</f>
        <v>0</v>
      </c>
      <c r="BG107" s="133">
        <f>IF(N107="zákl. přenesená",J107,0)</f>
        <v>0</v>
      </c>
      <c r="BH107" s="133">
        <f>IF(N107="sníž. přenesená",J107,0)</f>
        <v>0</v>
      </c>
      <c r="BI107" s="133">
        <f>IF(N107="nulová",J107,0)</f>
        <v>0</v>
      </c>
      <c r="BJ107" s="17" t="s">
        <v>77</v>
      </c>
      <c r="BK107" s="133">
        <f>ROUND(I107*H107,2)</f>
        <v>0</v>
      </c>
      <c r="BL107" s="17" t="s">
        <v>266</v>
      </c>
      <c r="BM107" s="132" t="s">
        <v>326</v>
      </c>
    </row>
    <row r="108" spans="2:65" s="1" customFormat="1" ht="11.25">
      <c r="B108" s="32"/>
      <c r="D108" s="134" t="s">
        <v>267</v>
      </c>
      <c r="F108" s="135" t="s">
        <v>738</v>
      </c>
      <c r="I108" s="136"/>
      <c r="L108" s="32"/>
      <c r="M108" s="137"/>
      <c r="T108" s="53"/>
      <c r="AT108" s="17" t="s">
        <v>267</v>
      </c>
      <c r="AU108" s="17" t="s">
        <v>77</v>
      </c>
    </row>
    <row r="109" spans="2:65" s="1" customFormat="1" ht="24.2" customHeight="1">
      <c r="B109" s="32"/>
      <c r="C109" s="139" t="s">
        <v>296</v>
      </c>
      <c r="D109" s="139" t="s">
        <v>273</v>
      </c>
      <c r="E109" s="140" t="s">
        <v>739</v>
      </c>
      <c r="F109" s="141" t="s">
        <v>740</v>
      </c>
      <c r="G109" s="142" t="s">
        <v>363</v>
      </c>
      <c r="H109" s="143">
        <v>1</v>
      </c>
      <c r="I109" s="144"/>
      <c r="J109" s="145">
        <f>ROUND(I109*H109,2)</f>
        <v>0</v>
      </c>
      <c r="K109" s="141" t="s">
        <v>265</v>
      </c>
      <c r="L109" s="146"/>
      <c r="M109" s="147" t="s">
        <v>19</v>
      </c>
      <c r="N109" s="148" t="s">
        <v>40</v>
      </c>
      <c r="P109" s="130">
        <f>O109*H109</f>
        <v>0</v>
      </c>
      <c r="Q109" s="130">
        <v>0</v>
      </c>
      <c r="R109" s="130">
        <f>Q109*H109</f>
        <v>0</v>
      </c>
      <c r="S109" s="130">
        <v>0</v>
      </c>
      <c r="T109" s="131">
        <f>S109*H109</f>
        <v>0</v>
      </c>
      <c r="AR109" s="132" t="s">
        <v>277</v>
      </c>
      <c r="AT109" s="132" t="s">
        <v>273</v>
      </c>
      <c r="AU109" s="132" t="s">
        <v>77</v>
      </c>
      <c r="AY109" s="17" t="s">
        <v>260</v>
      </c>
      <c r="BE109" s="133">
        <f>IF(N109="základní",J109,0)</f>
        <v>0</v>
      </c>
      <c r="BF109" s="133">
        <f>IF(N109="snížená",J109,0)</f>
        <v>0</v>
      </c>
      <c r="BG109" s="133">
        <f>IF(N109="zákl. přenesená",J109,0)</f>
        <v>0</v>
      </c>
      <c r="BH109" s="133">
        <f>IF(N109="sníž. přenesená",J109,0)</f>
        <v>0</v>
      </c>
      <c r="BI109" s="133">
        <f>IF(N109="nulová",J109,0)</f>
        <v>0</v>
      </c>
      <c r="BJ109" s="17" t="s">
        <v>77</v>
      </c>
      <c r="BK109" s="133">
        <f>ROUND(I109*H109,2)</f>
        <v>0</v>
      </c>
      <c r="BL109" s="17" t="s">
        <v>266</v>
      </c>
      <c r="BM109" s="132" t="s">
        <v>330</v>
      </c>
    </row>
    <row r="110" spans="2:65" s="1" customFormat="1" ht="11.25">
      <c r="B110" s="32"/>
      <c r="D110" s="134" t="s">
        <v>267</v>
      </c>
      <c r="F110" s="135" t="s">
        <v>740</v>
      </c>
      <c r="I110" s="136"/>
      <c r="L110" s="32"/>
      <c r="M110" s="137"/>
      <c r="T110" s="53"/>
      <c r="AT110" s="17" t="s">
        <v>267</v>
      </c>
      <c r="AU110" s="17" t="s">
        <v>77</v>
      </c>
    </row>
    <row r="111" spans="2:65" s="1" customFormat="1" ht="16.5" customHeight="1">
      <c r="B111" s="32"/>
      <c r="C111" s="139" t="s">
        <v>332</v>
      </c>
      <c r="D111" s="139" t="s">
        <v>273</v>
      </c>
      <c r="E111" s="140" t="s">
        <v>741</v>
      </c>
      <c r="F111" s="141" t="s">
        <v>742</v>
      </c>
      <c r="G111" s="142" t="s">
        <v>363</v>
      </c>
      <c r="H111" s="143">
        <v>1</v>
      </c>
      <c r="I111" s="144"/>
      <c r="J111" s="145">
        <f>ROUND(I111*H111,2)</f>
        <v>0</v>
      </c>
      <c r="K111" s="141" t="s">
        <v>19</v>
      </c>
      <c r="L111" s="146"/>
      <c r="M111" s="147" t="s">
        <v>19</v>
      </c>
      <c r="N111" s="148" t="s">
        <v>40</v>
      </c>
      <c r="P111" s="130">
        <f>O111*H111</f>
        <v>0</v>
      </c>
      <c r="Q111" s="130">
        <v>0</v>
      </c>
      <c r="R111" s="130">
        <f>Q111*H111</f>
        <v>0</v>
      </c>
      <c r="S111" s="130">
        <v>0</v>
      </c>
      <c r="T111" s="131">
        <f>S111*H111</f>
        <v>0</v>
      </c>
      <c r="AR111" s="132" t="s">
        <v>277</v>
      </c>
      <c r="AT111" s="132" t="s">
        <v>273</v>
      </c>
      <c r="AU111" s="132" t="s">
        <v>77</v>
      </c>
      <c r="AY111" s="17" t="s">
        <v>260</v>
      </c>
      <c r="BE111" s="133">
        <f>IF(N111="základní",J111,0)</f>
        <v>0</v>
      </c>
      <c r="BF111" s="133">
        <f>IF(N111="snížená",J111,0)</f>
        <v>0</v>
      </c>
      <c r="BG111" s="133">
        <f>IF(N111="zákl. přenesená",J111,0)</f>
        <v>0</v>
      </c>
      <c r="BH111" s="133">
        <f>IF(N111="sníž. přenesená",J111,0)</f>
        <v>0</v>
      </c>
      <c r="BI111" s="133">
        <f>IF(N111="nulová",J111,0)</f>
        <v>0</v>
      </c>
      <c r="BJ111" s="17" t="s">
        <v>77</v>
      </c>
      <c r="BK111" s="133">
        <f>ROUND(I111*H111,2)</f>
        <v>0</v>
      </c>
      <c r="BL111" s="17" t="s">
        <v>266</v>
      </c>
      <c r="BM111" s="132" t="s">
        <v>335</v>
      </c>
    </row>
    <row r="112" spans="2:65" s="1" customFormat="1" ht="11.25">
      <c r="B112" s="32"/>
      <c r="D112" s="134" t="s">
        <v>267</v>
      </c>
      <c r="F112" s="135" t="s">
        <v>742</v>
      </c>
      <c r="I112" s="136"/>
      <c r="L112" s="32"/>
      <c r="M112" s="137"/>
      <c r="T112" s="53"/>
      <c r="AT112" s="17" t="s">
        <v>267</v>
      </c>
      <c r="AU112" s="17" t="s">
        <v>77</v>
      </c>
    </row>
    <row r="113" spans="2:65" s="1" customFormat="1" ht="16.5" customHeight="1">
      <c r="B113" s="32"/>
      <c r="C113" s="139" t="s">
        <v>300</v>
      </c>
      <c r="D113" s="139" t="s">
        <v>273</v>
      </c>
      <c r="E113" s="140" t="s">
        <v>743</v>
      </c>
      <c r="F113" s="141" t="s">
        <v>744</v>
      </c>
      <c r="G113" s="142" t="s">
        <v>363</v>
      </c>
      <c r="H113" s="143">
        <v>1</v>
      </c>
      <c r="I113" s="144"/>
      <c r="J113" s="145">
        <f>ROUND(I113*H113,2)</f>
        <v>0</v>
      </c>
      <c r="K113" s="141" t="s">
        <v>19</v>
      </c>
      <c r="L113" s="146"/>
      <c r="M113" s="147" t="s">
        <v>19</v>
      </c>
      <c r="N113" s="148" t="s">
        <v>40</v>
      </c>
      <c r="P113" s="130">
        <f>O113*H113</f>
        <v>0</v>
      </c>
      <c r="Q113" s="130">
        <v>0</v>
      </c>
      <c r="R113" s="130">
        <f>Q113*H113</f>
        <v>0</v>
      </c>
      <c r="S113" s="130">
        <v>0</v>
      </c>
      <c r="T113" s="131">
        <f>S113*H113</f>
        <v>0</v>
      </c>
      <c r="AR113" s="132" t="s">
        <v>277</v>
      </c>
      <c r="AT113" s="132" t="s">
        <v>273</v>
      </c>
      <c r="AU113" s="132" t="s">
        <v>77</v>
      </c>
      <c r="AY113" s="17" t="s">
        <v>260</v>
      </c>
      <c r="BE113" s="133">
        <f>IF(N113="základní",J113,0)</f>
        <v>0</v>
      </c>
      <c r="BF113" s="133">
        <f>IF(N113="snížená",J113,0)</f>
        <v>0</v>
      </c>
      <c r="BG113" s="133">
        <f>IF(N113="zákl. přenesená",J113,0)</f>
        <v>0</v>
      </c>
      <c r="BH113" s="133">
        <f>IF(N113="sníž. přenesená",J113,0)</f>
        <v>0</v>
      </c>
      <c r="BI113" s="133">
        <f>IF(N113="nulová",J113,0)</f>
        <v>0</v>
      </c>
      <c r="BJ113" s="17" t="s">
        <v>77</v>
      </c>
      <c r="BK113" s="133">
        <f>ROUND(I113*H113,2)</f>
        <v>0</v>
      </c>
      <c r="BL113" s="17" t="s">
        <v>266</v>
      </c>
      <c r="BM113" s="132" t="s">
        <v>339</v>
      </c>
    </row>
    <row r="114" spans="2:65" s="1" customFormat="1" ht="11.25">
      <c r="B114" s="32"/>
      <c r="D114" s="134" t="s">
        <v>267</v>
      </c>
      <c r="F114" s="135" t="s">
        <v>744</v>
      </c>
      <c r="I114" s="136"/>
      <c r="L114" s="32"/>
      <c r="M114" s="137"/>
      <c r="T114" s="53"/>
      <c r="AT114" s="17" t="s">
        <v>267</v>
      </c>
      <c r="AU114" s="17" t="s">
        <v>77</v>
      </c>
    </row>
    <row r="115" spans="2:65" s="1" customFormat="1" ht="16.5" customHeight="1">
      <c r="B115" s="32"/>
      <c r="C115" s="139" t="s">
        <v>341</v>
      </c>
      <c r="D115" s="139" t="s">
        <v>273</v>
      </c>
      <c r="E115" s="140" t="s">
        <v>745</v>
      </c>
      <c r="F115" s="141" t="s">
        <v>746</v>
      </c>
      <c r="G115" s="142" t="s">
        <v>363</v>
      </c>
      <c r="H115" s="143">
        <v>1</v>
      </c>
      <c r="I115" s="144"/>
      <c r="J115" s="145">
        <f>ROUND(I115*H115,2)</f>
        <v>0</v>
      </c>
      <c r="K115" s="141" t="s">
        <v>265</v>
      </c>
      <c r="L115" s="146"/>
      <c r="M115" s="147" t="s">
        <v>19</v>
      </c>
      <c r="N115" s="148" t="s">
        <v>40</v>
      </c>
      <c r="P115" s="130">
        <f>O115*H115</f>
        <v>0</v>
      </c>
      <c r="Q115" s="130">
        <v>0</v>
      </c>
      <c r="R115" s="130">
        <f>Q115*H115</f>
        <v>0</v>
      </c>
      <c r="S115" s="130">
        <v>0</v>
      </c>
      <c r="T115" s="131">
        <f>S115*H115</f>
        <v>0</v>
      </c>
      <c r="AR115" s="132" t="s">
        <v>277</v>
      </c>
      <c r="AT115" s="132" t="s">
        <v>273</v>
      </c>
      <c r="AU115" s="132" t="s">
        <v>77</v>
      </c>
      <c r="AY115" s="17" t="s">
        <v>260</v>
      </c>
      <c r="BE115" s="133">
        <f>IF(N115="základní",J115,0)</f>
        <v>0</v>
      </c>
      <c r="BF115" s="133">
        <f>IF(N115="snížená",J115,0)</f>
        <v>0</v>
      </c>
      <c r="BG115" s="133">
        <f>IF(N115="zákl. přenesená",J115,0)</f>
        <v>0</v>
      </c>
      <c r="BH115" s="133">
        <f>IF(N115="sníž. přenesená",J115,0)</f>
        <v>0</v>
      </c>
      <c r="BI115" s="133">
        <f>IF(N115="nulová",J115,0)</f>
        <v>0</v>
      </c>
      <c r="BJ115" s="17" t="s">
        <v>77</v>
      </c>
      <c r="BK115" s="133">
        <f>ROUND(I115*H115,2)</f>
        <v>0</v>
      </c>
      <c r="BL115" s="17" t="s">
        <v>266</v>
      </c>
      <c r="BM115" s="132" t="s">
        <v>344</v>
      </c>
    </row>
    <row r="116" spans="2:65" s="1" customFormat="1" ht="11.25">
      <c r="B116" s="32"/>
      <c r="D116" s="134" t="s">
        <v>267</v>
      </c>
      <c r="F116" s="135" t="s">
        <v>746</v>
      </c>
      <c r="I116" s="136"/>
      <c r="L116" s="32"/>
      <c r="M116" s="137"/>
      <c r="T116" s="53"/>
      <c r="AT116" s="17" t="s">
        <v>267</v>
      </c>
      <c r="AU116" s="17" t="s">
        <v>77</v>
      </c>
    </row>
    <row r="117" spans="2:65" s="1" customFormat="1" ht="16.5" customHeight="1">
      <c r="B117" s="32"/>
      <c r="C117" s="139" t="s">
        <v>305</v>
      </c>
      <c r="D117" s="139" t="s">
        <v>273</v>
      </c>
      <c r="E117" s="140" t="s">
        <v>747</v>
      </c>
      <c r="F117" s="141" t="s">
        <v>748</v>
      </c>
      <c r="G117" s="142" t="s">
        <v>363</v>
      </c>
      <c r="H117" s="143">
        <v>1</v>
      </c>
      <c r="I117" s="144"/>
      <c r="J117" s="145">
        <f>ROUND(I117*H117,2)</f>
        <v>0</v>
      </c>
      <c r="K117" s="141" t="s">
        <v>265</v>
      </c>
      <c r="L117" s="146"/>
      <c r="M117" s="147" t="s">
        <v>19</v>
      </c>
      <c r="N117" s="148" t="s">
        <v>40</v>
      </c>
      <c r="P117" s="130">
        <f>O117*H117</f>
        <v>0</v>
      </c>
      <c r="Q117" s="130">
        <v>0</v>
      </c>
      <c r="R117" s="130">
        <f>Q117*H117</f>
        <v>0</v>
      </c>
      <c r="S117" s="130">
        <v>0</v>
      </c>
      <c r="T117" s="131">
        <f>S117*H117</f>
        <v>0</v>
      </c>
      <c r="AR117" s="132" t="s">
        <v>277</v>
      </c>
      <c r="AT117" s="132" t="s">
        <v>273</v>
      </c>
      <c r="AU117" s="132" t="s">
        <v>77</v>
      </c>
      <c r="AY117" s="17" t="s">
        <v>260</v>
      </c>
      <c r="BE117" s="133">
        <f>IF(N117="základní",J117,0)</f>
        <v>0</v>
      </c>
      <c r="BF117" s="133">
        <f>IF(N117="snížená",J117,0)</f>
        <v>0</v>
      </c>
      <c r="BG117" s="133">
        <f>IF(N117="zákl. přenesená",J117,0)</f>
        <v>0</v>
      </c>
      <c r="BH117" s="133">
        <f>IF(N117="sníž. přenesená",J117,0)</f>
        <v>0</v>
      </c>
      <c r="BI117" s="133">
        <f>IF(N117="nulová",J117,0)</f>
        <v>0</v>
      </c>
      <c r="BJ117" s="17" t="s">
        <v>77</v>
      </c>
      <c r="BK117" s="133">
        <f>ROUND(I117*H117,2)</f>
        <v>0</v>
      </c>
      <c r="BL117" s="17" t="s">
        <v>266</v>
      </c>
      <c r="BM117" s="132" t="s">
        <v>348</v>
      </c>
    </row>
    <row r="118" spans="2:65" s="1" customFormat="1" ht="11.25">
      <c r="B118" s="32"/>
      <c r="D118" s="134" t="s">
        <v>267</v>
      </c>
      <c r="F118" s="135" t="s">
        <v>748</v>
      </c>
      <c r="I118" s="136"/>
      <c r="L118" s="32"/>
      <c r="M118" s="137"/>
      <c r="T118" s="53"/>
      <c r="AT118" s="17" t="s">
        <v>267</v>
      </c>
      <c r="AU118" s="17" t="s">
        <v>77</v>
      </c>
    </row>
    <row r="119" spans="2:65" s="1" customFormat="1" ht="16.5" customHeight="1">
      <c r="B119" s="32"/>
      <c r="C119" s="121" t="s">
        <v>350</v>
      </c>
      <c r="D119" s="121" t="s">
        <v>261</v>
      </c>
      <c r="E119" s="122" t="s">
        <v>749</v>
      </c>
      <c r="F119" s="123" t="s">
        <v>750</v>
      </c>
      <c r="G119" s="124" t="s">
        <v>363</v>
      </c>
      <c r="H119" s="125">
        <v>1</v>
      </c>
      <c r="I119" s="126"/>
      <c r="J119" s="127">
        <f>ROUND(I119*H119,2)</f>
        <v>0</v>
      </c>
      <c r="K119" s="123" t="s">
        <v>265</v>
      </c>
      <c r="L119" s="32"/>
      <c r="M119" s="128" t="s">
        <v>19</v>
      </c>
      <c r="N119" s="129" t="s">
        <v>40</v>
      </c>
      <c r="P119" s="130">
        <f>O119*H119</f>
        <v>0</v>
      </c>
      <c r="Q119" s="130">
        <v>0</v>
      </c>
      <c r="R119" s="130">
        <f>Q119*H119</f>
        <v>0</v>
      </c>
      <c r="S119" s="130">
        <v>0</v>
      </c>
      <c r="T119" s="131">
        <f>S119*H119</f>
        <v>0</v>
      </c>
      <c r="AR119" s="132" t="s">
        <v>266</v>
      </c>
      <c r="AT119" s="132" t="s">
        <v>261</v>
      </c>
      <c r="AU119" s="132" t="s">
        <v>77</v>
      </c>
      <c r="AY119" s="17" t="s">
        <v>260</v>
      </c>
      <c r="BE119" s="133">
        <f>IF(N119="základní",J119,0)</f>
        <v>0</v>
      </c>
      <c r="BF119" s="133">
        <f>IF(N119="snížená",J119,0)</f>
        <v>0</v>
      </c>
      <c r="BG119" s="133">
        <f>IF(N119="zákl. přenesená",J119,0)</f>
        <v>0</v>
      </c>
      <c r="BH119" s="133">
        <f>IF(N119="sníž. přenesená",J119,0)</f>
        <v>0</v>
      </c>
      <c r="BI119" s="133">
        <f>IF(N119="nulová",J119,0)</f>
        <v>0</v>
      </c>
      <c r="BJ119" s="17" t="s">
        <v>77</v>
      </c>
      <c r="BK119" s="133">
        <f>ROUND(I119*H119,2)</f>
        <v>0</v>
      </c>
      <c r="BL119" s="17" t="s">
        <v>266</v>
      </c>
      <c r="BM119" s="132" t="s">
        <v>353</v>
      </c>
    </row>
    <row r="120" spans="2:65" s="1" customFormat="1" ht="11.25">
      <c r="B120" s="32"/>
      <c r="D120" s="134" t="s">
        <v>267</v>
      </c>
      <c r="F120" s="135" t="s">
        <v>750</v>
      </c>
      <c r="I120" s="136"/>
      <c r="L120" s="32"/>
      <c r="M120" s="137"/>
      <c r="T120" s="53"/>
      <c r="AT120" s="17" t="s">
        <v>267</v>
      </c>
      <c r="AU120" s="17" t="s">
        <v>77</v>
      </c>
    </row>
    <row r="121" spans="2:65" s="10" customFormat="1" ht="25.9" customHeight="1">
      <c r="B121" s="111"/>
      <c r="D121" s="112" t="s">
        <v>68</v>
      </c>
      <c r="E121" s="113" t="s">
        <v>79</v>
      </c>
      <c r="F121" s="113" t="s">
        <v>751</v>
      </c>
      <c r="I121" s="114"/>
      <c r="J121" s="115">
        <f>BK121</f>
        <v>0</v>
      </c>
      <c r="L121" s="111"/>
      <c r="M121" s="116"/>
      <c r="P121" s="117">
        <f>SUM(P122:P135)</f>
        <v>0</v>
      </c>
      <c r="R121" s="117">
        <f>SUM(R122:R135)</f>
        <v>0</v>
      </c>
      <c r="T121" s="118">
        <f>SUM(T122:T135)</f>
        <v>0</v>
      </c>
      <c r="AR121" s="112" t="s">
        <v>77</v>
      </c>
      <c r="AT121" s="119" t="s">
        <v>68</v>
      </c>
      <c r="AU121" s="119" t="s">
        <v>69</v>
      </c>
      <c r="AY121" s="112" t="s">
        <v>260</v>
      </c>
      <c r="BK121" s="120">
        <f>SUM(BK122:BK135)</f>
        <v>0</v>
      </c>
    </row>
    <row r="122" spans="2:65" s="1" customFormat="1" ht="24.2" customHeight="1">
      <c r="B122" s="32"/>
      <c r="C122" s="139" t="s">
        <v>310</v>
      </c>
      <c r="D122" s="139" t="s">
        <v>273</v>
      </c>
      <c r="E122" s="140" t="s">
        <v>752</v>
      </c>
      <c r="F122" s="141" t="s">
        <v>753</v>
      </c>
      <c r="G122" s="142" t="s">
        <v>363</v>
      </c>
      <c r="H122" s="143">
        <v>1</v>
      </c>
      <c r="I122" s="144"/>
      <c r="J122" s="145">
        <f>ROUND(I122*H122,2)</f>
        <v>0</v>
      </c>
      <c r="K122" s="141" t="s">
        <v>19</v>
      </c>
      <c r="L122" s="146"/>
      <c r="M122" s="147" t="s">
        <v>19</v>
      </c>
      <c r="N122" s="148" t="s">
        <v>40</v>
      </c>
      <c r="P122" s="130">
        <f>O122*H122</f>
        <v>0</v>
      </c>
      <c r="Q122" s="130">
        <v>0</v>
      </c>
      <c r="R122" s="130">
        <f>Q122*H122</f>
        <v>0</v>
      </c>
      <c r="S122" s="130">
        <v>0</v>
      </c>
      <c r="T122" s="131">
        <f>S122*H122</f>
        <v>0</v>
      </c>
      <c r="AR122" s="132" t="s">
        <v>277</v>
      </c>
      <c r="AT122" s="132" t="s">
        <v>273</v>
      </c>
      <c r="AU122" s="132" t="s">
        <v>77</v>
      </c>
      <c r="AY122" s="17" t="s">
        <v>260</v>
      </c>
      <c r="BE122" s="133">
        <f>IF(N122="základní",J122,0)</f>
        <v>0</v>
      </c>
      <c r="BF122" s="133">
        <f>IF(N122="snížená",J122,0)</f>
        <v>0</v>
      </c>
      <c r="BG122" s="133">
        <f>IF(N122="zákl. přenesená",J122,0)</f>
        <v>0</v>
      </c>
      <c r="BH122" s="133">
        <f>IF(N122="sníž. přenesená",J122,0)</f>
        <v>0</v>
      </c>
      <c r="BI122" s="133">
        <f>IF(N122="nulová",J122,0)</f>
        <v>0</v>
      </c>
      <c r="BJ122" s="17" t="s">
        <v>77</v>
      </c>
      <c r="BK122" s="133">
        <f>ROUND(I122*H122,2)</f>
        <v>0</v>
      </c>
      <c r="BL122" s="17" t="s">
        <v>266</v>
      </c>
      <c r="BM122" s="132" t="s">
        <v>358</v>
      </c>
    </row>
    <row r="123" spans="2:65" s="1" customFormat="1" ht="11.25">
      <c r="B123" s="32"/>
      <c r="D123" s="134" t="s">
        <v>267</v>
      </c>
      <c r="F123" s="135" t="s">
        <v>753</v>
      </c>
      <c r="I123" s="136"/>
      <c r="L123" s="32"/>
      <c r="M123" s="137"/>
      <c r="T123" s="53"/>
      <c r="AT123" s="17" t="s">
        <v>267</v>
      </c>
      <c r="AU123" s="17" t="s">
        <v>77</v>
      </c>
    </row>
    <row r="124" spans="2:65" s="1" customFormat="1" ht="21.75" customHeight="1">
      <c r="B124" s="32"/>
      <c r="C124" s="139" t="s">
        <v>7</v>
      </c>
      <c r="D124" s="139" t="s">
        <v>273</v>
      </c>
      <c r="E124" s="140" t="s">
        <v>577</v>
      </c>
      <c r="F124" s="141" t="s">
        <v>578</v>
      </c>
      <c r="G124" s="142" t="s">
        <v>363</v>
      </c>
      <c r="H124" s="143">
        <v>1</v>
      </c>
      <c r="I124" s="144"/>
      <c r="J124" s="145">
        <f>ROUND(I124*H124,2)</f>
        <v>0</v>
      </c>
      <c r="K124" s="141" t="s">
        <v>265</v>
      </c>
      <c r="L124" s="146"/>
      <c r="M124" s="147" t="s">
        <v>19</v>
      </c>
      <c r="N124" s="148" t="s">
        <v>40</v>
      </c>
      <c r="P124" s="130">
        <f>O124*H124</f>
        <v>0</v>
      </c>
      <c r="Q124" s="130">
        <v>0</v>
      </c>
      <c r="R124" s="130">
        <f>Q124*H124</f>
        <v>0</v>
      </c>
      <c r="S124" s="130">
        <v>0</v>
      </c>
      <c r="T124" s="131">
        <f>S124*H124</f>
        <v>0</v>
      </c>
      <c r="AR124" s="132" t="s">
        <v>277</v>
      </c>
      <c r="AT124" s="132" t="s">
        <v>273</v>
      </c>
      <c r="AU124" s="132" t="s">
        <v>77</v>
      </c>
      <c r="AY124" s="17" t="s">
        <v>260</v>
      </c>
      <c r="BE124" s="133">
        <f>IF(N124="základní",J124,0)</f>
        <v>0</v>
      </c>
      <c r="BF124" s="133">
        <f>IF(N124="snížená",J124,0)</f>
        <v>0</v>
      </c>
      <c r="BG124" s="133">
        <f>IF(N124="zákl. přenesená",J124,0)</f>
        <v>0</v>
      </c>
      <c r="BH124" s="133">
        <f>IF(N124="sníž. přenesená",J124,0)</f>
        <v>0</v>
      </c>
      <c r="BI124" s="133">
        <f>IF(N124="nulová",J124,0)</f>
        <v>0</v>
      </c>
      <c r="BJ124" s="17" t="s">
        <v>77</v>
      </c>
      <c r="BK124" s="133">
        <f>ROUND(I124*H124,2)</f>
        <v>0</v>
      </c>
      <c r="BL124" s="17" t="s">
        <v>266</v>
      </c>
      <c r="BM124" s="132" t="s">
        <v>364</v>
      </c>
    </row>
    <row r="125" spans="2:65" s="1" customFormat="1" ht="11.25">
      <c r="B125" s="32"/>
      <c r="D125" s="134" t="s">
        <v>267</v>
      </c>
      <c r="F125" s="135" t="s">
        <v>578</v>
      </c>
      <c r="I125" s="136"/>
      <c r="L125" s="32"/>
      <c r="M125" s="137"/>
      <c r="T125" s="53"/>
      <c r="AT125" s="17" t="s">
        <v>267</v>
      </c>
      <c r="AU125" s="17" t="s">
        <v>77</v>
      </c>
    </row>
    <row r="126" spans="2:65" s="1" customFormat="1" ht="24.2" customHeight="1">
      <c r="B126" s="32"/>
      <c r="C126" s="139" t="s">
        <v>315</v>
      </c>
      <c r="D126" s="139" t="s">
        <v>273</v>
      </c>
      <c r="E126" s="140" t="s">
        <v>754</v>
      </c>
      <c r="F126" s="141" t="s">
        <v>755</v>
      </c>
      <c r="G126" s="142" t="s">
        <v>363</v>
      </c>
      <c r="H126" s="143">
        <v>2</v>
      </c>
      <c r="I126" s="144"/>
      <c r="J126" s="145">
        <f>ROUND(I126*H126,2)</f>
        <v>0</v>
      </c>
      <c r="K126" s="141" t="s">
        <v>265</v>
      </c>
      <c r="L126" s="146"/>
      <c r="M126" s="147" t="s">
        <v>19</v>
      </c>
      <c r="N126" s="148" t="s">
        <v>40</v>
      </c>
      <c r="P126" s="130">
        <f>O126*H126</f>
        <v>0</v>
      </c>
      <c r="Q126" s="130">
        <v>0</v>
      </c>
      <c r="R126" s="130">
        <f>Q126*H126</f>
        <v>0</v>
      </c>
      <c r="S126" s="130">
        <v>0</v>
      </c>
      <c r="T126" s="131">
        <f>S126*H126</f>
        <v>0</v>
      </c>
      <c r="AR126" s="132" t="s">
        <v>277</v>
      </c>
      <c r="AT126" s="132" t="s">
        <v>273</v>
      </c>
      <c r="AU126" s="132" t="s">
        <v>77</v>
      </c>
      <c r="AY126" s="17" t="s">
        <v>260</v>
      </c>
      <c r="BE126" s="133">
        <f>IF(N126="základní",J126,0)</f>
        <v>0</v>
      </c>
      <c r="BF126" s="133">
        <f>IF(N126="snížená",J126,0)</f>
        <v>0</v>
      </c>
      <c r="BG126" s="133">
        <f>IF(N126="zákl. přenesená",J126,0)</f>
        <v>0</v>
      </c>
      <c r="BH126" s="133">
        <f>IF(N126="sníž. přenesená",J126,0)</f>
        <v>0</v>
      </c>
      <c r="BI126" s="133">
        <f>IF(N126="nulová",J126,0)</f>
        <v>0</v>
      </c>
      <c r="BJ126" s="17" t="s">
        <v>77</v>
      </c>
      <c r="BK126" s="133">
        <f>ROUND(I126*H126,2)</f>
        <v>0</v>
      </c>
      <c r="BL126" s="17" t="s">
        <v>266</v>
      </c>
      <c r="BM126" s="132" t="s">
        <v>368</v>
      </c>
    </row>
    <row r="127" spans="2:65" s="1" customFormat="1" ht="11.25">
      <c r="B127" s="32"/>
      <c r="D127" s="134" t="s">
        <v>267</v>
      </c>
      <c r="F127" s="135" t="s">
        <v>755</v>
      </c>
      <c r="I127" s="136"/>
      <c r="L127" s="32"/>
      <c r="M127" s="137"/>
      <c r="T127" s="53"/>
      <c r="AT127" s="17" t="s">
        <v>267</v>
      </c>
      <c r="AU127" s="17" t="s">
        <v>77</v>
      </c>
    </row>
    <row r="128" spans="2:65" s="1" customFormat="1" ht="24.2" customHeight="1">
      <c r="B128" s="32"/>
      <c r="C128" s="139" t="s">
        <v>370</v>
      </c>
      <c r="D128" s="139" t="s">
        <v>273</v>
      </c>
      <c r="E128" s="140" t="s">
        <v>756</v>
      </c>
      <c r="F128" s="141" t="s">
        <v>757</v>
      </c>
      <c r="G128" s="142" t="s">
        <v>363</v>
      </c>
      <c r="H128" s="143">
        <v>1</v>
      </c>
      <c r="I128" s="144"/>
      <c r="J128" s="145">
        <f>ROUND(I128*H128,2)</f>
        <v>0</v>
      </c>
      <c r="K128" s="141" t="s">
        <v>265</v>
      </c>
      <c r="L128" s="146"/>
      <c r="M128" s="147" t="s">
        <v>19</v>
      </c>
      <c r="N128" s="148" t="s">
        <v>40</v>
      </c>
      <c r="P128" s="130">
        <f>O128*H128</f>
        <v>0</v>
      </c>
      <c r="Q128" s="130">
        <v>0</v>
      </c>
      <c r="R128" s="130">
        <f>Q128*H128</f>
        <v>0</v>
      </c>
      <c r="S128" s="130">
        <v>0</v>
      </c>
      <c r="T128" s="131">
        <f>S128*H128</f>
        <v>0</v>
      </c>
      <c r="AR128" s="132" t="s">
        <v>277</v>
      </c>
      <c r="AT128" s="132" t="s">
        <v>273</v>
      </c>
      <c r="AU128" s="132" t="s">
        <v>77</v>
      </c>
      <c r="AY128" s="17" t="s">
        <v>260</v>
      </c>
      <c r="BE128" s="133">
        <f>IF(N128="základní",J128,0)</f>
        <v>0</v>
      </c>
      <c r="BF128" s="133">
        <f>IF(N128="snížená",J128,0)</f>
        <v>0</v>
      </c>
      <c r="BG128" s="133">
        <f>IF(N128="zákl. přenesená",J128,0)</f>
        <v>0</v>
      </c>
      <c r="BH128" s="133">
        <f>IF(N128="sníž. přenesená",J128,0)</f>
        <v>0</v>
      </c>
      <c r="BI128" s="133">
        <f>IF(N128="nulová",J128,0)</f>
        <v>0</v>
      </c>
      <c r="BJ128" s="17" t="s">
        <v>77</v>
      </c>
      <c r="BK128" s="133">
        <f>ROUND(I128*H128,2)</f>
        <v>0</v>
      </c>
      <c r="BL128" s="17" t="s">
        <v>266</v>
      </c>
      <c r="BM128" s="132" t="s">
        <v>373</v>
      </c>
    </row>
    <row r="129" spans="2:65" s="1" customFormat="1" ht="11.25">
      <c r="B129" s="32"/>
      <c r="D129" s="134" t="s">
        <v>267</v>
      </c>
      <c r="F129" s="135" t="s">
        <v>757</v>
      </c>
      <c r="I129" s="136"/>
      <c r="L129" s="32"/>
      <c r="M129" s="137"/>
      <c r="T129" s="53"/>
      <c r="AT129" s="17" t="s">
        <v>267</v>
      </c>
      <c r="AU129" s="17" t="s">
        <v>77</v>
      </c>
    </row>
    <row r="130" spans="2:65" s="1" customFormat="1" ht="16.5" customHeight="1">
      <c r="B130" s="32"/>
      <c r="C130" s="121" t="s">
        <v>320</v>
      </c>
      <c r="D130" s="121" t="s">
        <v>261</v>
      </c>
      <c r="E130" s="122" t="s">
        <v>758</v>
      </c>
      <c r="F130" s="123" t="s">
        <v>759</v>
      </c>
      <c r="G130" s="124" t="s">
        <v>363</v>
      </c>
      <c r="H130" s="125">
        <v>1</v>
      </c>
      <c r="I130" s="126"/>
      <c r="J130" s="127">
        <f>ROUND(I130*H130,2)</f>
        <v>0</v>
      </c>
      <c r="K130" s="123" t="s">
        <v>265</v>
      </c>
      <c r="L130" s="32"/>
      <c r="M130" s="128" t="s">
        <v>19</v>
      </c>
      <c r="N130" s="129" t="s">
        <v>40</v>
      </c>
      <c r="P130" s="130">
        <f>O130*H130</f>
        <v>0</v>
      </c>
      <c r="Q130" s="130">
        <v>0</v>
      </c>
      <c r="R130" s="130">
        <f>Q130*H130</f>
        <v>0</v>
      </c>
      <c r="S130" s="130">
        <v>0</v>
      </c>
      <c r="T130" s="131">
        <f>S130*H130</f>
        <v>0</v>
      </c>
      <c r="AR130" s="132" t="s">
        <v>266</v>
      </c>
      <c r="AT130" s="132" t="s">
        <v>261</v>
      </c>
      <c r="AU130" s="132" t="s">
        <v>77</v>
      </c>
      <c r="AY130" s="17" t="s">
        <v>260</v>
      </c>
      <c r="BE130" s="133">
        <f>IF(N130="základní",J130,0)</f>
        <v>0</v>
      </c>
      <c r="BF130" s="133">
        <f>IF(N130="snížená",J130,0)</f>
        <v>0</v>
      </c>
      <c r="BG130" s="133">
        <f>IF(N130="zákl. přenesená",J130,0)</f>
        <v>0</v>
      </c>
      <c r="BH130" s="133">
        <f>IF(N130="sníž. přenesená",J130,0)</f>
        <v>0</v>
      </c>
      <c r="BI130" s="133">
        <f>IF(N130="nulová",J130,0)</f>
        <v>0</v>
      </c>
      <c r="BJ130" s="17" t="s">
        <v>77</v>
      </c>
      <c r="BK130" s="133">
        <f>ROUND(I130*H130,2)</f>
        <v>0</v>
      </c>
      <c r="BL130" s="17" t="s">
        <v>266</v>
      </c>
      <c r="BM130" s="132" t="s">
        <v>378</v>
      </c>
    </row>
    <row r="131" spans="2:65" s="1" customFormat="1" ht="11.25">
      <c r="B131" s="32"/>
      <c r="D131" s="134" t="s">
        <v>267</v>
      </c>
      <c r="F131" s="135" t="s">
        <v>760</v>
      </c>
      <c r="I131" s="136"/>
      <c r="L131" s="32"/>
      <c r="M131" s="137"/>
      <c r="T131" s="53"/>
      <c r="AT131" s="17" t="s">
        <v>267</v>
      </c>
      <c r="AU131" s="17" t="s">
        <v>77</v>
      </c>
    </row>
    <row r="132" spans="2:65" s="1" customFormat="1" ht="16.5" customHeight="1">
      <c r="B132" s="32"/>
      <c r="C132" s="121" t="s">
        <v>381</v>
      </c>
      <c r="D132" s="121" t="s">
        <v>261</v>
      </c>
      <c r="E132" s="122" t="s">
        <v>761</v>
      </c>
      <c r="F132" s="123" t="s">
        <v>762</v>
      </c>
      <c r="G132" s="124" t="s">
        <v>363</v>
      </c>
      <c r="H132" s="125">
        <v>1</v>
      </c>
      <c r="I132" s="126"/>
      <c r="J132" s="127">
        <f>ROUND(I132*H132,2)</f>
        <v>0</v>
      </c>
      <c r="K132" s="123" t="s">
        <v>265</v>
      </c>
      <c r="L132" s="32"/>
      <c r="M132" s="128" t="s">
        <v>19</v>
      </c>
      <c r="N132" s="129" t="s">
        <v>40</v>
      </c>
      <c r="P132" s="130">
        <f>O132*H132</f>
        <v>0</v>
      </c>
      <c r="Q132" s="130">
        <v>0</v>
      </c>
      <c r="R132" s="130">
        <f>Q132*H132</f>
        <v>0</v>
      </c>
      <c r="S132" s="130">
        <v>0</v>
      </c>
      <c r="T132" s="131">
        <f>S132*H132</f>
        <v>0</v>
      </c>
      <c r="AR132" s="132" t="s">
        <v>266</v>
      </c>
      <c r="AT132" s="132" t="s">
        <v>261</v>
      </c>
      <c r="AU132" s="132" t="s">
        <v>77</v>
      </c>
      <c r="AY132" s="17" t="s">
        <v>260</v>
      </c>
      <c r="BE132" s="133">
        <f>IF(N132="základní",J132,0)</f>
        <v>0</v>
      </c>
      <c r="BF132" s="133">
        <f>IF(N132="snížená",J132,0)</f>
        <v>0</v>
      </c>
      <c r="BG132" s="133">
        <f>IF(N132="zákl. přenesená",J132,0)</f>
        <v>0</v>
      </c>
      <c r="BH132" s="133">
        <f>IF(N132="sníž. přenesená",J132,0)</f>
        <v>0</v>
      </c>
      <c r="BI132" s="133">
        <f>IF(N132="nulová",J132,0)</f>
        <v>0</v>
      </c>
      <c r="BJ132" s="17" t="s">
        <v>77</v>
      </c>
      <c r="BK132" s="133">
        <f>ROUND(I132*H132,2)</f>
        <v>0</v>
      </c>
      <c r="BL132" s="17" t="s">
        <v>266</v>
      </c>
      <c r="BM132" s="132" t="s">
        <v>384</v>
      </c>
    </row>
    <row r="133" spans="2:65" s="1" customFormat="1" ht="19.5">
      <c r="B133" s="32"/>
      <c r="D133" s="134" t="s">
        <v>267</v>
      </c>
      <c r="F133" s="135" t="s">
        <v>763</v>
      </c>
      <c r="I133" s="136"/>
      <c r="L133" s="32"/>
      <c r="M133" s="137"/>
      <c r="T133" s="53"/>
      <c r="AT133" s="17" t="s">
        <v>267</v>
      </c>
      <c r="AU133" s="17" t="s">
        <v>77</v>
      </c>
    </row>
    <row r="134" spans="2:65" s="1" customFormat="1" ht="16.5" customHeight="1">
      <c r="B134" s="32"/>
      <c r="C134" s="121" t="s">
        <v>326</v>
      </c>
      <c r="D134" s="121" t="s">
        <v>261</v>
      </c>
      <c r="E134" s="122" t="s">
        <v>635</v>
      </c>
      <c r="F134" s="123" t="s">
        <v>636</v>
      </c>
      <c r="G134" s="124" t="s">
        <v>363</v>
      </c>
      <c r="H134" s="125">
        <v>2</v>
      </c>
      <c r="I134" s="126"/>
      <c r="J134" s="127">
        <f>ROUND(I134*H134,2)</f>
        <v>0</v>
      </c>
      <c r="K134" s="123" t="s">
        <v>265</v>
      </c>
      <c r="L134" s="32"/>
      <c r="M134" s="128" t="s">
        <v>19</v>
      </c>
      <c r="N134" s="129" t="s">
        <v>40</v>
      </c>
      <c r="P134" s="130">
        <f>O134*H134</f>
        <v>0</v>
      </c>
      <c r="Q134" s="130">
        <v>0</v>
      </c>
      <c r="R134" s="130">
        <f>Q134*H134</f>
        <v>0</v>
      </c>
      <c r="S134" s="130">
        <v>0</v>
      </c>
      <c r="T134" s="131">
        <f>S134*H134</f>
        <v>0</v>
      </c>
      <c r="AR134" s="132" t="s">
        <v>266</v>
      </c>
      <c r="AT134" s="132" t="s">
        <v>261</v>
      </c>
      <c r="AU134" s="132" t="s">
        <v>77</v>
      </c>
      <c r="AY134" s="17" t="s">
        <v>260</v>
      </c>
      <c r="BE134" s="133">
        <f>IF(N134="základní",J134,0)</f>
        <v>0</v>
      </c>
      <c r="BF134" s="133">
        <f>IF(N134="snížená",J134,0)</f>
        <v>0</v>
      </c>
      <c r="BG134" s="133">
        <f>IF(N134="zákl. přenesená",J134,0)</f>
        <v>0</v>
      </c>
      <c r="BH134" s="133">
        <f>IF(N134="sníž. přenesená",J134,0)</f>
        <v>0</v>
      </c>
      <c r="BI134" s="133">
        <f>IF(N134="nulová",J134,0)</f>
        <v>0</v>
      </c>
      <c r="BJ134" s="17" t="s">
        <v>77</v>
      </c>
      <c r="BK134" s="133">
        <f>ROUND(I134*H134,2)</f>
        <v>0</v>
      </c>
      <c r="BL134" s="17" t="s">
        <v>266</v>
      </c>
      <c r="BM134" s="132" t="s">
        <v>389</v>
      </c>
    </row>
    <row r="135" spans="2:65" s="1" customFormat="1" ht="11.25">
      <c r="B135" s="32"/>
      <c r="D135" s="134" t="s">
        <v>267</v>
      </c>
      <c r="F135" s="135" t="s">
        <v>636</v>
      </c>
      <c r="I135" s="136"/>
      <c r="L135" s="32"/>
      <c r="M135" s="149"/>
      <c r="N135" s="150"/>
      <c r="O135" s="150"/>
      <c r="P135" s="150"/>
      <c r="Q135" s="150"/>
      <c r="R135" s="150"/>
      <c r="S135" s="150"/>
      <c r="T135" s="151"/>
      <c r="AT135" s="17" t="s">
        <v>267</v>
      </c>
      <c r="AU135" s="17" t="s">
        <v>77</v>
      </c>
    </row>
    <row r="136" spans="2:65" s="1" customFormat="1" ht="6.95" customHeight="1">
      <c r="B136" s="41"/>
      <c r="C136" s="42"/>
      <c r="D136" s="42"/>
      <c r="E136" s="42"/>
      <c r="F136" s="42"/>
      <c r="G136" s="42"/>
      <c r="H136" s="42"/>
      <c r="I136" s="42"/>
      <c r="J136" s="42"/>
      <c r="K136" s="42"/>
      <c r="L136" s="32"/>
    </row>
  </sheetData>
  <sheetProtection algorithmName="SHA-512" hashValue="DMD1FWLllfqtLBeVsZ6yNkKQ5TNHcgL5Viq9r/7NxtJct98v+e7/O2T1nZx8yfo3ymHZfH0HR8zE3jpDung2pQ==" saltValue="ohJyUUhVYvLIwvqZUWcTX3SOp361vuh1e6jaGKTI76B3VEgjwXAgocPSiEwRFOydtAigvu/ItVOh5J3jQ5mk5w==" spinCount="100000" sheet="1" objects="1" scenarios="1" formatColumns="0" formatRows="0" autoFilter="0"/>
  <autoFilter ref="C80:K135" xr:uid="{00000000-0009-0000-0000-000004000000}"/>
  <mergeCells count="9">
    <mergeCell ref="E50:H50"/>
    <mergeCell ref="E71:H71"/>
    <mergeCell ref="E73:H73"/>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2:BM212"/>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91</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764</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ROUND(J81,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ROUND((SUM(BE81:BE211)),  2)</f>
        <v>0</v>
      </c>
      <c r="I33" s="89">
        <v>0.21</v>
      </c>
      <c r="J33" s="88">
        <f>ROUND(((SUM(BE81:BE211))*I33),  2)</f>
        <v>0</v>
      </c>
      <c r="L33" s="32"/>
    </row>
    <row r="34" spans="2:12" s="1" customFormat="1" ht="14.45" customHeight="1">
      <c r="B34" s="32"/>
      <c r="E34" s="27" t="s">
        <v>41</v>
      </c>
      <c r="F34" s="88">
        <f>ROUND((SUM(BF81:BF211)),  2)</f>
        <v>0</v>
      </c>
      <c r="I34" s="89">
        <v>0.12</v>
      </c>
      <c r="J34" s="88">
        <f>ROUND(((SUM(BF81:BF211))*I34),  2)</f>
        <v>0</v>
      </c>
      <c r="L34" s="32"/>
    </row>
    <row r="35" spans="2:12" s="1" customFormat="1" ht="14.45" hidden="1" customHeight="1">
      <c r="B35" s="32"/>
      <c r="E35" s="27" t="s">
        <v>42</v>
      </c>
      <c r="F35" s="88">
        <f>ROUND((SUM(BG81:BG211)),  2)</f>
        <v>0</v>
      </c>
      <c r="I35" s="89">
        <v>0.21</v>
      </c>
      <c r="J35" s="88">
        <f>0</f>
        <v>0</v>
      </c>
      <c r="L35" s="32"/>
    </row>
    <row r="36" spans="2:12" s="1" customFormat="1" ht="14.45" hidden="1" customHeight="1">
      <c r="B36" s="32"/>
      <c r="E36" s="27" t="s">
        <v>43</v>
      </c>
      <c r="F36" s="88">
        <f>ROUND((SUM(BH81:BH211)),  2)</f>
        <v>0</v>
      </c>
      <c r="I36" s="89">
        <v>0.12</v>
      </c>
      <c r="J36" s="88">
        <f>0</f>
        <v>0</v>
      </c>
      <c r="L36" s="32"/>
    </row>
    <row r="37" spans="2:12" s="1" customFormat="1" ht="14.45" hidden="1" customHeight="1">
      <c r="B37" s="32"/>
      <c r="E37" s="27" t="s">
        <v>44</v>
      </c>
      <c r="F37" s="88">
        <f>ROUND((SUM(BI81:BI211)),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PS 02-37-01 - Dopravna  Desná, napájení sil. Rozvodů</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J81</f>
        <v>0</v>
      </c>
      <c r="L59" s="32"/>
      <c r="AU59" s="17" t="s">
        <v>242</v>
      </c>
    </row>
    <row r="60" spans="2:47" s="8" customFormat="1" ht="24.95" customHeight="1">
      <c r="B60" s="99"/>
      <c r="D60" s="100" t="s">
        <v>765</v>
      </c>
      <c r="E60" s="101"/>
      <c r="F60" s="101"/>
      <c r="G60" s="101"/>
      <c r="H60" s="101"/>
      <c r="I60" s="101"/>
      <c r="J60" s="102">
        <f>J82</f>
        <v>0</v>
      </c>
      <c r="L60" s="99"/>
    </row>
    <row r="61" spans="2:47" s="8" customFormat="1" ht="24.95" customHeight="1">
      <c r="B61" s="99"/>
      <c r="D61" s="100" t="s">
        <v>766</v>
      </c>
      <c r="E61" s="101"/>
      <c r="F61" s="101"/>
      <c r="G61" s="101"/>
      <c r="H61" s="101"/>
      <c r="I61" s="101"/>
      <c r="J61" s="102">
        <f>J163</f>
        <v>0</v>
      </c>
      <c r="L61" s="99"/>
    </row>
    <row r="62" spans="2:47" s="1" customFormat="1" ht="21.75" customHeight="1">
      <c r="B62" s="32"/>
      <c r="L62" s="32"/>
    </row>
    <row r="63" spans="2:47" s="1" customFormat="1" ht="6.95" customHeight="1">
      <c r="B63" s="41"/>
      <c r="C63" s="42"/>
      <c r="D63" s="42"/>
      <c r="E63" s="42"/>
      <c r="F63" s="42"/>
      <c r="G63" s="42"/>
      <c r="H63" s="42"/>
      <c r="I63" s="42"/>
      <c r="J63" s="42"/>
      <c r="K63" s="42"/>
      <c r="L63" s="32"/>
    </row>
    <row r="67" spans="2:20" s="1" customFormat="1" ht="6.95" customHeight="1">
      <c r="B67" s="43"/>
      <c r="C67" s="44"/>
      <c r="D67" s="44"/>
      <c r="E67" s="44"/>
      <c r="F67" s="44"/>
      <c r="G67" s="44"/>
      <c r="H67" s="44"/>
      <c r="I67" s="44"/>
      <c r="J67" s="44"/>
      <c r="K67" s="44"/>
      <c r="L67" s="32"/>
    </row>
    <row r="68" spans="2:20" s="1" customFormat="1" ht="24.95" customHeight="1">
      <c r="B68" s="32"/>
      <c r="C68" s="21" t="s">
        <v>245</v>
      </c>
      <c r="L68" s="32"/>
    </row>
    <row r="69" spans="2:20" s="1" customFormat="1" ht="6.95" customHeight="1">
      <c r="B69" s="32"/>
      <c r="L69" s="32"/>
    </row>
    <row r="70" spans="2:20" s="1" customFormat="1" ht="12" customHeight="1">
      <c r="B70" s="32"/>
      <c r="C70" s="27" t="s">
        <v>16</v>
      </c>
      <c r="L70" s="32"/>
    </row>
    <row r="71" spans="2:20" s="1" customFormat="1" ht="16.5" customHeight="1">
      <c r="B71" s="32"/>
      <c r="E71" s="309" t="str">
        <f>E7</f>
        <v>Oprava trati v úseku Tanvald - Kořenov</v>
      </c>
      <c r="F71" s="310"/>
      <c r="G71" s="310"/>
      <c r="H71" s="310"/>
      <c r="L71" s="32"/>
    </row>
    <row r="72" spans="2:20" s="1" customFormat="1" ht="12" customHeight="1">
      <c r="B72" s="32"/>
      <c r="C72" s="27" t="s">
        <v>237</v>
      </c>
      <c r="L72" s="32"/>
    </row>
    <row r="73" spans="2:20" s="1" customFormat="1" ht="16.5" customHeight="1">
      <c r="B73" s="32"/>
      <c r="E73" s="305" t="str">
        <f>E9</f>
        <v>PS 02-37-01 - Dopravna  Desná, napájení sil. Rozvodů</v>
      </c>
      <c r="F73" s="311"/>
      <c r="G73" s="311"/>
      <c r="H73" s="311"/>
      <c r="L73" s="32"/>
    </row>
    <row r="74" spans="2:20" s="1" customFormat="1" ht="6.95" customHeight="1">
      <c r="B74" s="32"/>
      <c r="L74" s="32"/>
    </row>
    <row r="75" spans="2:20" s="1" customFormat="1" ht="12" customHeight="1">
      <c r="B75" s="32"/>
      <c r="C75" s="27" t="s">
        <v>21</v>
      </c>
      <c r="F75" s="25" t="str">
        <f>F12</f>
        <v xml:space="preserve"> </v>
      </c>
      <c r="I75" s="27" t="s">
        <v>23</v>
      </c>
      <c r="J75" s="49" t="str">
        <f>IF(J12="","",J12)</f>
        <v>14. 6. 2023</v>
      </c>
      <c r="L75" s="32"/>
    </row>
    <row r="76" spans="2:20" s="1" customFormat="1" ht="6.95" customHeight="1">
      <c r="B76" s="32"/>
      <c r="L76" s="32"/>
    </row>
    <row r="77" spans="2:20" s="1" customFormat="1" ht="15.2" customHeight="1">
      <c r="B77" s="32"/>
      <c r="C77" s="27" t="s">
        <v>25</v>
      </c>
      <c r="F77" s="25" t="str">
        <f>E15</f>
        <v xml:space="preserve"> </v>
      </c>
      <c r="I77" s="27" t="s">
        <v>30</v>
      </c>
      <c r="J77" s="30" t="str">
        <f>E21</f>
        <v xml:space="preserve"> </v>
      </c>
      <c r="L77" s="32"/>
    </row>
    <row r="78" spans="2:20" s="1" customFormat="1" ht="15.2" customHeight="1">
      <c r="B78" s="32"/>
      <c r="C78" s="27" t="s">
        <v>28</v>
      </c>
      <c r="F78" s="25" t="str">
        <f>IF(E18="","",E18)</f>
        <v>Vyplň údaj</v>
      </c>
      <c r="I78" s="27" t="s">
        <v>32</v>
      </c>
      <c r="J78" s="30" t="str">
        <f>E24</f>
        <v xml:space="preserve"> </v>
      </c>
      <c r="L78" s="32"/>
    </row>
    <row r="79" spans="2:20" s="1" customFormat="1" ht="10.35" customHeight="1">
      <c r="B79" s="32"/>
      <c r="L79" s="32"/>
    </row>
    <row r="80" spans="2:20" s="9" customFormat="1" ht="29.25" customHeight="1">
      <c r="B80" s="103"/>
      <c r="C80" s="104" t="s">
        <v>246</v>
      </c>
      <c r="D80" s="105" t="s">
        <v>54</v>
      </c>
      <c r="E80" s="105" t="s">
        <v>50</v>
      </c>
      <c r="F80" s="105" t="s">
        <v>51</v>
      </c>
      <c r="G80" s="105" t="s">
        <v>247</v>
      </c>
      <c r="H80" s="105" t="s">
        <v>248</v>
      </c>
      <c r="I80" s="105" t="s">
        <v>249</v>
      </c>
      <c r="J80" s="105" t="s">
        <v>241</v>
      </c>
      <c r="K80" s="106" t="s">
        <v>250</v>
      </c>
      <c r="L80" s="103"/>
      <c r="M80" s="56" t="s">
        <v>19</v>
      </c>
      <c r="N80" s="57" t="s">
        <v>39</v>
      </c>
      <c r="O80" s="57" t="s">
        <v>251</v>
      </c>
      <c r="P80" s="57" t="s">
        <v>252</v>
      </c>
      <c r="Q80" s="57" t="s">
        <v>253</v>
      </c>
      <c r="R80" s="57" t="s">
        <v>254</v>
      </c>
      <c r="S80" s="57" t="s">
        <v>255</v>
      </c>
      <c r="T80" s="58" t="s">
        <v>256</v>
      </c>
    </row>
    <row r="81" spans="2:65" s="1" customFormat="1" ht="22.9" customHeight="1">
      <c r="B81" s="32"/>
      <c r="C81" s="61" t="s">
        <v>257</v>
      </c>
      <c r="J81" s="107">
        <f>BK81</f>
        <v>0</v>
      </c>
      <c r="L81" s="32"/>
      <c r="M81" s="59"/>
      <c r="N81" s="50"/>
      <c r="O81" s="50"/>
      <c r="P81" s="108">
        <f>P82+P163</f>
        <v>0</v>
      </c>
      <c r="Q81" s="50"/>
      <c r="R81" s="108">
        <f>R82+R163</f>
        <v>0</v>
      </c>
      <c r="S81" s="50"/>
      <c r="T81" s="109">
        <f>T82+T163</f>
        <v>0</v>
      </c>
      <c r="AT81" s="17" t="s">
        <v>68</v>
      </c>
      <c r="AU81" s="17" t="s">
        <v>242</v>
      </c>
      <c r="BK81" s="110">
        <f>BK82+BK163</f>
        <v>0</v>
      </c>
    </row>
    <row r="82" spans="2:65" s="10" customFormat="1" ht="25.9" customHeight="1">
      <c r="B82" s="111"/>
      <c r="D82" s="112" t="s">
        <v>68</v>
      </c>
      <c r="E82" s="113" t="s">
        <v>77</v>
      </c>
      <c r="F82" s="113" t="s">
        <v>767</v>
      </c>
      <c r="I82" s="114"/>
      <c r="J82" s="115">
        <f>BK82</f>
        <v>0</v>
      </c>
      <c r="L82" s="111"/>
      <c r="M82" s="116"/>
      <c r="P82" s="117">
        <f>SUM(P83:P162)</f>
        <v>0</v>
      </c>
      <c r="R82" s="117">
        <f>SUM(R83:R162)</f>
        <v>0</v>
      </c>
      <c r="T82" s="118">
        <f>SUM(T83:T162)</f>
        <v>0</v>
      </c>
      <c r="AR82" s="112" t="s">
        <v>77</v>
      </c>
      <c r="AT82" s="119" t="s">
        <v>68</v>
      </c>
      <c r="AU82" s="119" t="s">
        <v>69</v>
      </c>
      <c r="AY82" s="112" t="s">
        <v>260</v>
      </c>
      <c r="BK82" s="120">
        <f>SUM(BK83:BK162)</f>
        <v>0</v>
      </c>
    </row>
    <row r="83" spans="2:65" s="1" customFormat="1" ht="16.5" customHeight="1">
      <c r="B83" s="32"/>
      <c r="C83" s="139" t="s">
        <v>77</v>
      </c>
      <c r="D83" s="139" t="s">
        <v>273</v>
      </c>
      <c r="E83" s="140" t="s">
        <v>543</v>
      </c>
      <c r="F83" s="141" t="s">
        <v>544</v>
      </c>
      <c r="G83" s="142" t="s">
        <v>545</v>
      </c>
      <c r="H83" s="143">
        <v>5</v>
      </c>
      <c r="I83" s="144"/>
      <c r="J83" s="145">
        <f>ROUND(I83*H83,2)</f>
        <v>0</v>
      </c>
      <c r="K83" s="141" t="s">
        <v>265</v>
      </c>
      <c r="L83" s="146"/>
      <c r="M83" s="147" t="s">
        <v>19</v>
      </c>
      <c r="N83" s="148" t="s">
        <v>40</v>
      </c>
      <c r="P83" s="130">
        <f>O83*H83</f>
        <v>0</v>
      </c>
      <c r="Q83" s="130">
        <v>0</v>
      </c>
      <c r="R83" s="130">
        <f>Q83*H83</f>
        <v>0</v>
      </c>
      <c r="S83" s="130">
        <v>0</v>
      </c>
      <c r="T83" s="131">
        <f>S83*H83</f>
        <v>0</v>
      </c>
      <c r="AR83" s="132" t="s">
        <v>277</v>
      </c>
      <c r="AT83" s="132" t="s">
        <v>273</v>
      </c>
      <c r="AU83" s="132" t="s">
        <v>77</v>
      </c>
      <c r="AY83" s="17" t="s">
        <v>260</v>
      </c>
      <c r="BE83" s="133">
        <f>IF(N83="základní",J83,0)</f>
        <v>0</v>
      </c>
      <c r="BF83" s="133">
        <f>IF(N83="snížená",J83,0)</f>
        <v>0</v>
      </c>
      <c r="BG83" s="133">
        <f>IF(N83="zákl. přenesená",J83,0)</f>
        <v>0</v>
      </c>
      <c r="BH83" s="133">
        <f>IF(N83="sníž. přenesená",J83,0)</f>
        <v>0</v>
      </c>
      <c r="BI83" s="133">
        <f>IF(N83="nulová",J83,0)</f>
        <v>0</v>
      </c>
      <c r="BJ83" s="17" t="s">
        <v>77</v>
      </c>
      <c r="BK83" s="133">
        <f>ROUND(I83*H83,2)</f>
        <v>0</v>
      </c>
      <c r="BL83" s="17" t="s">
        <v>266</v>
      </c>
      <c r="BM83" s="132" t="s">
        <v>79</v>
      </c>
    </row>
    <row r="84" spans="2:65" s="1" customFormat="1" ht="11.25">
      <c r="B84" s="32"/>
      <c r="D84" s="134" t="s">
        <v>267</v>
      </c>
      <c r="F84" s="135" t="s">
        <v>544</v>
      </c>
      <c r="I84" s="136"/>
      <c r="L84" s="32"/>
      <c r="M84" s="137"/>
      <c r="T84" s="53"/>
      <c r="AT84" s="17" t="s">
        <v>267</v>
      </c>
      <c r="AU84" s="17" t="s">
        <v>77</v>
      </c>
    </row>
    <row r="85" spans="2:65" s="1" customFormat="1" ht="19.5">
      <c r="B85" s="32"/>
      <c r="D85" s="134" t="s">
        <v>269</v>
      </c>
      <c r="F85" s="138" t="s">
        <v>306</v>
      </c>
      <c r="I85" s="136"/>
      <c r="L85" s="32"/>
      <c r="M85" s="137"/>
      <c r="T85" s="53"/>
      <c r="AT85" s="17" t="s">
        <v>269</v>
      </c>
      <c r="AU85" s="17" t="s">
        <v>77</v>
      </c>
    </row>
    <row r="86" spans="2:65" s="1" customFormat="1" ht="16.5" customHeight="1">
      <c r="B86" s="32"/>
      <c r="C86" s="139" t="s">
        <v>79</v>
      </c>
      <c r="D86" s="139" t="s">
        <v>273</v>
      </c>
      <c r="E86" s="140" t="s">
        <v>768</v>
      </c>
      <c r="F86" s="141" t="s">
        <v>769</v>
      </c>
      <c r="G86" s="142" t="s">
        <v>363</v>
      </c>
      <c r="H86" s="143">
        <v>38</v>
      </c>
      <c r="I86" s="144"/>
      <c r="J86" s="145">
        <f>ROUND(I86*H86,2)</f>
        <v>0</v>
      </c>
      <c r="K86" s="141" t="s">
        <v>265</v>
      </c>
      <c r="L86" s="146"/>
      <c r="M86" s="147" t="s">
        <v>19</v>
      </c>
      <c r="N86" s="148" t="s">
        <v>40</v>
      </c>
      <c r="P86" s="130">
        <f>O86*H86</f>
        <v>0</v>
      </c>
      <c r="Q86" s="130">
        <v>0</v>
      </c>
      <c r="R86" s="130">
        <f>Q86*H86</f>
        <v>0</v>
      </c>
      <c r="S86" s="130">
        <v>0</v>
      </c>
      <c r="T86" s="131">
        <f>S86*H86</f>
        <v>0</v>
      </c>
      <c r="AR86" s="132" t="s">
        <v>277</v>
      </c>
      <c r="AT86" s="132" t="s">
        <v>273</v>
      </c>
      <c r="AU86" s="132" t="s">
        <v>77</v>
      </c>
      <c r="AY86" s="17" t="s">
        <v>260</v>
      </c>
      <c r="BE86" s="133">
        <f>IF(N86="základní",J86,0)</f>
        <v>0</v>
      </c>
      <c r="BF86" s="133">
        <f>IF(N86="snížená",J86,0)</f>
        <v>0</v>
      </c>
      <c r="BG86" s="133">
        <f>IF(N86="zákl. přenesená",J86,0)</f>
        <v>0</v>
      </c>
      <c r="BH86" s="133">
        <f>IF(N86="sníž. přenesená",J86,0)</f>
        <v>0</v>
      </c>
      <c r="BI86" s="133">
        <f>IF(N86="nulová",J86,0)</f>
        <v>0</v>
      </c>
      <c r="BJ86" s="17" t="s">
        <v>77</v>
      </c>
      <c r="BK86" s="133">
        <f>ROUND(I86*H86,2)</f>
        <v>0</v>
      </c>
      <c r="BL86" s="17" t="s">
        <v>266</v>
      </c>
      <c r="BM86" s="132" t="s">
        <v>266</v>
      </c>
    </row>
    <row r="87" spans="2:65" s="1" customFormat="1" ht="11.25">
      <c r="B87" s="32"/>
      <c r="D87" s="134" t="s">
        <v>267</v>
      </c>
      <c r="F87" s="135" t="s">
        <v>769</v>
      </c>
      <c r="I87" s="136"/>
      <c r="L87" s="32"/>
      <c r="M87" s="137"/>
      <c r="T87" s="53"/>
      <c r="AT87" s="17" t="s">
        <v>267</v>
      </c>
      <c r="AU87" s="17" t="s">
        <v>77</v>
      </c>
    </row>
    <row r="88" spans="2:65" s="1" customFormat="1" ht="29.25">
      <c r="B88" s="32"/>
      <c r="D88" s="134" t="s">
        <v>269</v>
      </c>
      <c r="F88" s="138" t="s">
        <v>770</v>
      </c>
      <c r="I88" s="136"/>
      <c r="L88" s="32"/>
      <c r="M88" s="137"/>
      <c r="T88" s="53"/>
      <c r="AT88" s="17" t="s">
        <v>269</v>
      </c>
      <c r="AU88" s="17" t="s">
        <v>77</v>
      </c>
    </row>
    <row r="89" spans="2:65" s="1" customFormat="1" ht="21.75" customHeight="1">
      <c r="B89" s="32"/>
      <c r="C89" s="139" t="s">
        <v>279</v>
      </c>
      <c r="D89" s="139" t="s">
        <v>273</v>
      </c>
      <c r="E89" s="140" t="s">
        <v>771</v>
      </c>
      <c r="F89" s="141" t="s">
        <v>772</v>
      </c>
      <c r="G89" s="142" t="s">
        <v>545</v>
      </c>
      <c r="H89" s="143">
        <v>38</v>
      </c>
      <c r="I89" s="144"/>
      <c r="J89" s="145">
        <f>ROUND(I89*H89,2)</f>
        <v>0</v>
      </c>
      <c r="K89" s="141" t="s">
        <v>265</v>
      </c>
      <c r="L89" s="146"/>
      <c r="M89" s="147" t="s">
        <v>19</v>
      </c>
      <c r="N89" s="148" t="s">
        <v>40</v>
      </c>
      <c r="P89" s="130">
        <f>O89*H89</f>
        <v>0</v>
      </c>
      <c r="Q89" s="130">
        <v>0</v>
      </c>
      <c r="R89" s="130">
        <f>Q89*H89</f>
        <v>0</v>
      </c>
      <c r="S89" s="130">
        <v>0</v>
      </c>
      <c r="T89" s="131">
        <f>S89*H89</f>
        <v>0</v>
      </c>
      <c r="AR89" s="132" t="s">
        <v>277</v>
      </c>
      <c r="AT89" s="132" t="s">
        <v>273</v>
      </c>
      <c r="AU89" s="132" t="s">
        <v>77</v>
      </c>
      <c r="AY89" s="17" t="s">
        <v>260</v>
      </c>
      <c r="BE89" s="133">
        <f>IF(N89="základní",J89,0)</f>
        <v>0</v>
      </c>
      <c r="BF89" s="133">
        <f>IF(N89="snížená",J89,0)</f>
        <v>0</v>
      </c>
      <c r="BG89" s="133">
        <f>IF(N89="zákl. přenesená",J89,0)</f>
        <v>0</v>
      </c>
      <c r="BH89" s="133">
        <f>IF(N89="sníž. přenesená",J89,0)</f>
        <v>0</v>
      </c>
      <c r="BI89" s="133">
        <f>IF(N89="nulová",J89,0)</f>
        <v>0</v>
      </c>
      <c r="BJ89" s="17" t="s">
        <v>77</v>
      </c>
      <c r="BK89" s="133">
        <f>ROUND(I89*H89,2)</f>
        <v>0</v>
      </c>
      <c r="BL89" s="17" t="s">
        <v>266</v>
      </c>
      <c r="BM89" s="132" t="s">
        <v>282</v>
      </c>
    </row>
    <row r="90" spans="2:65" s="1" customFormat="1" ht="11.25">
      <c r="B90" s="32"/>
      <c r="D90" s="134" t="s">
        <v>267</v>
      </c>
      <c r="F90" s="135" t="s">
        <v>772</v>
      </c>
      <c r="I90" s="136"/>
      <c r="L90" s="32"/>
      <c r="M90" s="137"/>
      <c r="T90" s="53"/>
      <c r="AT90" s="17" t="s">
        <v>267</v>
      </c>
      <c r="AU90" s="17" t="s">
        <v>77</v>
      </c>
    </row>
    <row r="91" spans="2:65" s="1" customFormat="1" ht="29.25">
      <c r="B91" s="32"/>
      <c r="D91" s="134" t="s">
        <v>269</v>
      </c>
      <c r="F91" s="138" t="s">
        <v>773</v>
      </c>
      <c r="I91" s="136"/>
      <c r="L91" s="32"/>
      <c r="M91" s="137"/>
      <c r="T91" s="53"/>
      <c r="AT91" s="17" t="s">
        <v>269</v>
      </c>
      <c r="AU91" s="17" t="s">
        <v>77</v>
      </c>
    </row>
    <row r="92" spans="2:65" s="11" customFormat="1" ht="11.25">
      <c r="B92" s="156"/>
      <c r="D92" s="134" t="s">
        <v>774</v>
      </c>
      <c r="E92" s="157" t="s">
        <v>19</v>
      </c>
      <c r="F92" s="158" t="s">
        <v>775</v>
      </c>
      <c r="H92" s="157" t="s">
        <v>19</v>
      </c>
      <c r="I92" s="159"/>
      <c r="L92" s="156"/>
      <c r="M92" s="160"/>
      <c r="T92" s="161"/>
      <c r="AT92" s="157" t="s">
        <v>774</v>
      </c>
      <c r="AU92" s="157" t="s">
        <v>77</v>
      </c>
      <c r="AV92" s="11" t="s">
        <v>77</v>
      </c>
      <c r="AW92" s="11" t="s">
        <v>31</v>
      </c>
      <c r="AX92" s="11" t="s">
        <v>69</v>
      </c>
      <c r="AY92" s="157" t="s">
        <v>260</v>
      </c>
    </row>
    <row r="93" spans="2:65" s="12" customFormat="1" ht="11.25">
      <c r="B93" s="162"/>
      <c r="D93" s="134" t="s">
        <v>774</v>
      </c>
      <c r="E93" s="163" t="s">
        <v>19</v>
      </c>
      <c r="F93" s="164" t="s">
        <v>353</v>
      </c>
      <c r="H93" s="165">
        <v>38</v>
      </c>
      <c r="I93" s="166"/>
      <c r="L93" s="162"/>
      <c r="M93" s="167"/>
      <c r="T93" s="168"/>
      <c r="AT93" s="163" t="s">
        <v>774</v>
      </c>
      <c r="AU93" s="163" t="s">
        <v>77</v>
      </c>
      <c r="AV93" s="12" t="s">
        <v>79</v>
      </c>
      <c r="AW93" s="12" t="s">
        <v>31</v>
      </c>
      <c r="AX93" s="12" t="s">
        <v>77</v>
      </c>
      <c r="AY93" s="163" t="s">
        <v>260</v>
      </c>
    </row>
    <row r="94" spans="2:65" s="1" customFormat="1" ht="16.5" customHeight="1">
      <c r="B94" s="32"/>
      <c r="C94" s="139" t="s">
        <v>266</v>
      </c>
      <c r="D94" s="139" t="s">
        <v>273</v>
      </c>
      <c r="E94" s="140" t="s">
        <v>776</v>
      </c>
      <c r="F94" s="141" t="s">
        <v>777</v>
      </c>
      <c r="G94" s="142" t="s">
        <v>363</v>
      </c>
      <c r="H94" s="143">
        <v>390</v>
      </c>
      <c r="I94" s="144"/>
      <c r="J94" s="145">
        <f>ROUND(I94*H94,2)</f>
        <v>0</v>
      </c>
      <c r="K94" s="141" t="s">
        <v>265</v>
      </c>
      <c r="L94" s="146"/>
      <c r="M94" s="147" t="s">
        <v>19</v>
      </c>
      <c r="N94" s="148" t="s">
        <v>40</v>
      </c>
      <c r="P94" s="130">
        <f>O94*H94</f>
        <v>0</v>
      </c>
      <c r="Q94" s="130">
        <v>0</v>
      </c>
      <c r="R94" s="130">
        <f>Q94*H94</f>
        <v>0</v>
      </c>
      <c r="S94" s="130">
        <v>0</v>
      </c>
      <c r="T94" s="131">
        <f>S94*H94</f>
        <v>0</v>
      </c>
      <c r="AR94" s="132" t="s">
        <v>277</v>
      </c>
      <c r="AT94" s="132" t="s">
        <v>273</v>
      </c>
      <c r="AU94" s="132" t="s">
        <v>77</v>
      </c>
      <c r="AY94" s="17" t="s">
        <v>260</v>
      </c>
      <c r="BE94" s="133">
        <f>IF(N94="základní",J94,0)</f>
        <v>0</v>
      </c>
      <c r="BF94" s="133">
        <f>IF(N94="snížená",J94,0)</f>
        <v>0</v>
      </c>
      <c r="BG94" s="133">
        <f>IF(N94="zákl. přenesená",J94,0)</f>
        <v>0</v>
      </c>
      <c r="BH94" s="133">
        <f>IF(N94="sníž. přenesená",J94,0)</f>
        <v>0</v>
      </c>
      <c r="BI94" s="133">
        <f>IF(N94="nulová",J94,0)</f>
        <v>0</v>
      </c>
      <c r="BJ94" s="17" t="s">
        <v>77</v>
      </c>
      <c r="BK94" s="133">
        <f>ROUND(I94*H94,2)</f>
        <v>0</v>
      </c>
      <c r="BL94" s="17" t="s">
        <v>266</v>
      </c>
      <c r="BM94" s="132" t="s">
        <v>277</v>
      </c>
    </row>
    <row r="95" spans="2:65" s="1" customFormat="1" ht="11.25">
      <c r="B95" s="32"/>
      <c r="D95" s="134" t="s">
        <v>267</v>
      </c>
      <c r="F95" s="135" t="s">
        <v>777</v>
      </c>
      <c r="I95" s="136"/>
      <c r="L95" s="32"/>
      <c r="M95" s="137"/>
      <c r="T95" s="53"/>
      <c r="AT95" s="17" t="s">
        <v>267</v>
      </c>
      <c r="AU95" s="17" t="s">
        <v>77</v>
      </c>
    </row>
    <row r="96" spans="2:65" s="1" customFormat="1" ht="29.25">
      <c r="B96" s="32"/>
      <c r="D96" s="134" t="s">
        <v>269</v>
      </c>
      <c r="F96" s="138" t="s">
        <v>778</v>
      </c>
      <c r="I96" s="136"/>
      <c r="L96" s="32"/>
      <c r="M96" s="137"/>
      <c r="T96" s="53"/>
      <c r="AT96" s="17" t="s">
        <v>269</v>
      </c>
      <c r="AU96" s="17" t="s">
        <v>77</v>
      </c>
    </row>
    <row r="97" spans="2:65" s="1" customFormat="1" ht="21.75" customHeight="1">
      <c r="B97" s="32"/>
      <c r="C97" s="139" t="s">
        <v>258</v>
      </c>
      <c r="D97" s="139" t="s">
        <v>273</v>
      </c>
      <c r="E97" s="140" t="s">
        <v>779</v>
      </c>
      <c r="F97" s="141" t="s">
        <v>780</v>
      </c>
      <c r="G97" s="142" t="s">
        <v>545</v>
      </c>
      <c r="H97" s="143">
        <v>89</v>
      </c>
      <c r="I97" s="144"/>
      <c r="J97" s="145">
        <f>ROUND(I97*H97,2)</f>
        <v>0</v>
      </c>
      <c r="K97" s="141" t="s">
        <v>265</v>
      </c>
      <c r="L97" s="146"/>
      <c r="M97" s="147" t="s">
        <v>19</v>
      </c>
      <c r="N97" s="148" t="s">
        <v>40</v>
      </c>
      <c r="P97" s="130">
        <f>O97*H97</f>
        <v>0</v>
      </c>
      <c r="Q97" s="130">
        <v>0</v>
      </c>
      <c r="R97" s="130">
        <f>Q97*H97</f>
        <v>0</v>
      </c>
      <c r="S97" s="130">
        <v>0</v>
      </c>
      <c r="T97" s="131">
        <f>S97*H97</f>
        <v>0</v>
      </c>
      <c r="AR97" s="132" t="s">
        <v>277</v>
      </c>
      <c r="AT97" s="132" t="s">
        <v>273</v>
      </c>
      <c r="AU97" s="132" t="s">
        <v>77</v>
      </c>
      <c r="AY97" s="17" t="s">
        <v>260</v>
      </c>
      <c r="BE97" s="133">
        <f>IF(N97="základní",J97,0)</f>
        <v>0</v>
      </c>
      <c r="BF97" s="133">
        <f>IF(N97="snížená",J97,0)</f>
        <v>0</v>
      </c>
      <c r="BG97" s="133">
        <f>IF(N97="zákl. přenesená",J97,0)</f>
        <v>0</v>
      </c>
      <c r="BH97" s="133">
        <f>IF(N97="sníž. přenesená",J97,0)</f>
        <v>0</v>
      </c>
      <c r="BI97" s="133">
        <f>IF(N97="nulová",J97,0)</f>
        <v>0</v>
      </c>
      <c r="BJ97" s="17" t="s">
        <v>77</v>
      </c>
      <c r="BK97" s="133">
        <f>ROUND(I97*H97,2)</f>
        <v>0</v>
      </c>
      <c r="BL97" s="17" t="s">
        <v>266</v>
      </c>
      <c r="BM97" s="132" t="s">
        <v>289</v>
      </c>
    </row>
    <row r="98" spans="2:65" s="1" customFormat="1" ht="11.25">
      <c r="B98" s="32"/>
      <c r="D98" s="134" t="s">
        <v>267</v>
      </c>
      <c r="F98" s="135" t="s">
        <v>780</v>
      </c>
      <c r="I98" s="136"/>
      <c r="L98" s="32"/>
      <c r="M98" s="137"/>
      <c r="T98" s="53"/>
      <c r="AT98" s="17" t="s">
        <v>267</v>
      </c>
      <c r="AU98" s="17" t="s">
        <v>77</v>
      </c>
    </row>
    <row r="99" spans="2:65" s="1" customFormat="1" ht="29.25">
      <c r="B99" s="32"/>
      <c r="D99" s="134" t="s">
        <v>269</v>
      </c>
      <c r="F99" s="138" t="s">
        <v>781</v>
      </c>
      <c r="I99" s="136"/>
      <c r="L99" s="32"/>
      <c r="M99" s="137"/>
      <c r="T99" s="53"/>
      <c r="AT99" s="17" t="s">
        <v>269</v>
      </c>
      <c r="AU99" s="17" t="s">
        <v>77</v>
      </c>
    </row>
    <row r="100" spans="2:65" s="1" customFormat="1" ht="21.75" customHeight="1">
      <c r="B100" s="32"/>
      <c r="C100" s="139" t="s">
        <v>282</v>
      </c>
      <c r="D100" s="139" t="s">
        <v>273</v>
      </c>
      <c r="E100" s="140" t="s">
        <v>782</v>
      </c>
      <c r="F100" s="141" t="s">
        <v>783</v>
      </c>
      <c r="G100" s="142" t="s">
        <v>545</v>
      </c>
      <c r="H100" s="143">
        <v>82</v>
      </c>
      <c r="I100" s="144"/>
      <c r="J100" s="145">
        <f>ROUND(I100*H100,2)</f>
        <v>0</v>
      </c>
      <c r="K100" s="141" t="s">
        <v>265</v>
      </c>
      <c r="L100" s="146"/>
      <c r="M100" s="147" t="s">
        <v>19</v>
      </c>
      <c r="N100" s="148" t="s">
        <v>40</v>
      </c>
      <c r="P100" s="130">
        <f>O100*H100</f>
        <v>0</v>
      </c>
      <c r="Q100" s="130">
        <v>0</v>
      </c>
      <c r="R100" s="130">
        <f>Q100*H100</f>
        <v>0</v>
      </c>
      <c r="S100" s="130">
        <v>0</v>
      </c>
      <c r="T100" s="131">
        <f>S100*H100</f>
        <v>0</v>
      </c>
      <c r="AR100" s="132" t="s">
        <v>277</v>
      </c>
      <c r="AT100" s="132" t="s">
        <v>273</v>
      </c>
      <c r="AU100" s="132" t="s">
        <v>77</v>
      </c>
      <c r="AY100" s="17" t="s">
        <v>260</v>
      </c>
      <c r="BE100" s="133">
        <f>IF(N100="základní",J100,0)</f>
        <v>0</v>
      </c>
      <c r="BF100" s="133">
        <f>IF(N100="snížená",J100,0)</f>
        <v>0</v>
      </c>
      <c r="BG100" s="133">
        <f>IF(N100="zákl. přenesená",J100,0)</f>
        <v>0</v>
      </c>
      <c r="BH100" s="133">
        <f>IF(N100="sníž. přenesená",J100,0)</f>
        <v>0</v>
      </c>
      <c r="BI100" s="133">
        <f>IF(N100="nulová",J100,0)</f>
        <v>0</v>
      </c>
      <c r="BJ100" s="17" t="s">
        <v>77</v>
      </c>
      <c r="BK100" s="133">
        <f>ROUND(I100*H100,2)</f>
        <v>0</v>
      </c>
      <c r="BL100" s="17" t="s">
        <v>266</v>
      </c>
      <c r="BM100" s="132" t="s">
        <v>8</v>
      </c>
    </row>
    <row r="101" spans="2:65" s="1" customFormat="1" ht="11.25">
      <c r="B101" s="32"/>
      <c r="D101" s="134" t="s">
        <v>267</v>
      </c>
      <c r="F101" s="135" t="s">
        <v>783</v>
      </c>
      <c r="I101" s="136"/>
      <c r="L101" s="32"/>
      <c r="M101" s="137"/>
      <c r="T101" s="53"/>
      <c r="AT101" s="17" t="s">
        <v>267</v>
      </c>
      <c r="AU101" s="17" t="s">
        <v>77</v>
      </c>
    </row>
    <row r="102" spans="2:65" s="1" customFormat="1" ht="29.25">
      <c r="B102" s="32"/>
      <c r="D102" s="134" t="s">
        <v>269</v>
      </c>
      <c r="F102" s="138" t="s">
        <v>784</v>
      </c>
      <c r="I102" s="136"/>
      <c r="L102" s="32"/>
      <c r="M102" s="137"/>
      <c r="T102" s="53"/>
      <c r="AT102" s="17" t="s">
        <v>269</v>
      </c>
      <c r="AU102" s="17" t="s">
        <v>77</v>
      </c>
    </row>
    <row r="103" spans="2:65" s="1" customFormat="1" ht="16.5" customHeight="1">
      <c r="B103" s="32"/>
      <c r="C103" s="139" t="s">
        <v>271</v>
      </c>
      <c r="D103" s="139" t="s">
        <v>273</v>
      </c>
      <c r="E103" s="140" t="s">
        <v>785</v>
      </c>
      <c r="F103" s="141" t="s">
        <v>786</v>
      </c>
      <c r="G103" s="142" t="s">
        <v>363</v>
      </c>
      <c r="H103" s="143">
        <v>410</v>
      </c>
      <c r="I103" s="144"/>
      <c r="J103" s="145">
        <f>ROUND(I103*H103,2)</f>
        <v>0</v>
      </c>
      <c r="K103" s="141" t="s">
        <v>19</v>
      </c>
      <c r="L103" s="146"/>
      <c r="M103" s="147" t="s">
        <v>19</v>
      </c>
      <c r="N103" s="148" t="s">
        <v>40</v>
      </c>
      <c r="P103" s="130">
        <f>O103*H103</f>
        <v>0</v>
      </c>
      <c r="Q103" s="130">
        <v>0</v>
      </c>
      <c r="R103" s="130">
        <f>Q103*H103</f>
        <v>0</v>
      </c>
      <c r="S103" s="130">
        <v>0</v>
      </c>
      <c r="T103" s="131">
        <f>S103*H103</f>
        <v>0</v>
      </c>
      <c r="AR103" s="132" t="s">
        <v>277</v>
      </c>
      <c r="AT103" s="132" t="s">
        <v>273</v>
      </c>
      <c r="AU103" s="132" t="s">
        <v>77</v>
      </c>
      <c r="AY103" s="17" t="s">
        <v>260</v>
      </c>
      <c r="BE103" s="133">
        <f>IF(N103="základní",J103,0)</f>
        <v>0</v>
      </c>
      <c r="BF103" s="133">
        <f>IF(N103="snížená",J103,0)</f>
        <v>0</v>
      </c>
      <c r="BG103" s="133">
        <f>IF(N103="zákl. přenesená",J103,0)</f>
        <v>0</v>
      </c>
      <c r="BH103" s="133">
        <f>IF(N103="sníž. přenesená",J103,0)</f>
        <v>0</v>
      </c>
      <c r="BI103" s="133">
        <f>IF(N103="nulová",J103,0)</f>
        <v>0</v>
      </c>
      <c r="BJ103" s="17" t="s">
        <v>77</v>
      </c>
      <c r="BK103" s="133">
        <f>ROUND(I103*H103,2)</f>
        <v>0</v>
      </c>
      <c r="BL103" s="17" t="s">
        <v>266</v>
      </c>
      <c r="BM103" s="132" t="s">
        <v>296</v>
      </c>
    </row>
    <row r="104" spans="2:65" s="1" customFormat="1" ht="11.25">
      <c r="B104" s="32"/>
      <c r="D104" s="134" t="s">
        <v>267</v>
      </c>
      <c r="F104" s="135" t="s">
        <v>786</v>
      </c>
      <c r="I104" s="136"/>
      <c r="L104" s="32"/>
      <c r="M104" s="137"/>
      <c r="T104" s="53"/>
      <c r="AT104" s="17" t="s">
        <v>267</v>
      </c>
      <c r="AU104" s="17" t="s">
        <v>77</v>
      </c>
    </row>
    <row r="105" spans="2:65" s="1" customFormat="1" ht="29.25">
      <c r="B105" s="32"/>
      <c r="D105" s="134" t="s">
        <v>269</v>
      </c>
      <c r="F105" s="138" t="s">
        <v>787</v>
      </c>
      <c r="I105" s="136"/>
      <c r="L105" s="32"/>
      <c r="M105" s="137"/>
      <c r="T105" s="53"/>
      <c r="AT105" s="17" t="s">
        <v>269</v>
      </c>
      <c r="AU105" s="17" t="s">
        <v>77</v>
      </c>
    </row>
    <row r="106" spans="2:65" s="1" customFormat="1" ht="24.2" customHeight="1">
      <c r="B106" s="32"/>
      <c r="C106" s="139" t="s">
        <v>277</v>
      </c>
      <c r="D106" s="139" t="s">
        <v>273</v>
      </c>
      <c r="E106" s="140" t="s">
        <v>574</v>
      </c>
      <c r="F106" s="141" t="s">
        <v>575</v>
      </c>
      <c r="G106" s="142" t="s">
        <v>363</v>
      </c>
      <c r="H106" s="143">
        <v>3</v>
      </c>
      <c r="I106" s="144"/>
      <c r="J106" s="145">
        <f>ROUND(I106*H106,2)</f>
        <v>0</v>
      </c>
      <c r="K106" s="141" t="s">
        <v>265</v>
      </c>
      <c r="L106" s="146"/>
      <c r="M106" s="147" t="s">
        <v>19</v>
      </c>
      <c r="N106" s="148" t="s">
        <v>40</v>
      </c>
      <c r="P106" s="130">
        <f>O106*H106</f>
        <v>0</v>
      </c>
      <c r="Q106" s="130">
        <v>0</v>
      </c>
      <c r="R106" s="130">
        <f>Q106*H106</f>
        <v>0</v>
      </c>
      <c r="S106" s="130">
        <v>0</v>
      </c>
      <c r="T106" s="131">
        <f>S106*H106</f>
        <v>0</v>
      </c>
      <c r="AR106" s="132" t="s">
        <v>277</v>
      </c>
      <c r="AT106" s="132" t="s">
        <v>273</v>
      </c>
      <c r="AU106" s="132" t="s">
        <v>77</v>
      </c>
      <c r="AY106" s="17" t="s">
        <v>260</v>
      </c>
      <c r="BE106" s="133">
        <f>IF(N106="základní",J106,0)</f>
        <v>0</v>
      </c>
      <c r="BF106" s="133">
        <f>IF(N106="snížená",J106,0)</f>
        <v>0</v>
      </c>
      <c r="BG106" s="133">
        <f>IF(N106="zákl. přenesená",J106,0)</f>
        <v>0</v>
      </c>
      <c r="BH106" s="133">
        <f>IF(N106="sníž. přenesená",J106,0)</f>
        <v>0</v>
      </c>
      <c r="BI106" s="133">
        <f>IF(N106="nulová",J106,0)</f>
        <v>0</v>
      </c>
      <c r="BJ106" s="17" t="s">
        <v>77</v>
      </c>
      <c r="BK106" s="133">
        <f>ROUND(I106*H106,2)</f>
        <v>0</v>
      </c>
      <c r="BL106" s="17" t="s">
        <v>266</v>
      </c>
      <c r="BM106" s="132" t="s">
        <v>300</v>
      </c>
    </row>
    <row r="107" spans="2:65" s="1" customFormat="1" ht="19.5">
      <c r="B107" s="32"/>
      <c r="D107" s="134" t="s">
        <v>267</v>
      </c>
      <c r="F107" s="135" t="s">
        <v>575</v>
      </c>
      <c r="I107" s="136"/>
      <c r="L107" s="32"/>
      <c r="M107" s="137"/>
      <c r="T107" s="53"/>
      <c r="AT107" s="17" t="s">
        <v>267</v>
      </c>
      <c r="AU107" s="17" t="s">
        <v>77</v>
      </c>
    </row>
    <row r="108" spans="2:65" s="1" customFormat="1" ht="29.25">
      <c r="B108" s="32"/>
      <c r="D108" s="134" t="s">
        <v>269</v>
      </c>
      <c r="F108" s="138" t="s">
        <v>788</v>
      </c>
      <c r="I108" s="136"/>
      <c r="L108" s="32"/>
      <c r="M108" s="137"/>
      <c r="T108" s="53"/>
      <c r="AT108" s="17" t="s">
        <v>269</v>
      </c>
      <c r="AU108" s="17" t="s">
        <v>77</v>
      </c>
    </row>
    <row r="109" spans="2:65" s="1" customFormat="1" ht="24.2" customHeight="1">
      <c r="B109" s="32"/>
      <c r="C109" s="139" t="s">
        <v>302</v>
      </c>
      <c r="D109" s="139" t="s">
        <v>273</v>
      </c>
      <c r="E109" s="140" t="s">
        <v>789</v>
      </c>
      <c r="F109" s="141" t="s">
        <v>790</v>
      </c>
      <c r="G109" s="142" t="s">
        <v>363</v>
      </c>
      <c r="H109" s="143">
        <v>1</v>
      </c>
      <c r="I109" s="144"/>
      <c r="J109" s="145">
        <f>ROUND(I109*H109,2)</f>
        <v>0</v>
      </c>
      <c r="K109" s="141" t="s">
        <v>265</v>
      </c>
      <c r="L109" s="146"/>
      <c r="M109" s="147" t="s">
        <v>19</v>
      </c>
      <c r="N109" s="148" t="s">
        <v>40</v>
      </c>
      <c r="P109" s="130">
        <f>O109*H109</f>
        <v>0</v>
      </c>
      <c r="Q109" s="130">
        <v>0</v>
      </c>
      <c r="R109" s="130">
        <f>Q109*H109</f>
        <v>0</v>
      </c>
      <c r="S109" s="130">
        <v>0</v>
      </c>
      <c r="T109" s="131">
        <f>S109*H109</f>
        <v>0</v>
      </c>
      <c r="AR109" s="132" t="s">
        <v>277</v>
      </c>
      <c r="AT109" s="132" t="s">
        <v>273</v>
      </c>
      <c r="AU109" s="132" t="s">
        <v>77</v>
      </c>
      <c r="AY109" s="17" t="s">
        <v>260</v>
      </c>
      <c r="BE109" s="133">
        <f>IF(N109="základní",J109,0)</f>
        <v>0</v>
      </c>
      <c r="BF109" s="133">
        <f>IF(N109="snížená",J109,0)</f>
        <v>0</v>
      </c>
      <c r="BG109" s="133">
        <f>IF(N109="zákl. přenesená",J109,0)</f>
        <v>0</v>
      </c>
      <c r="BH109" s="133">
        <f>IF(N109="sníž. přenesená",J109,0)</f>
        <v>0</v>
      </c>
      <c r="BI109" s="133">
        <f>IF(N109="nulová",J109,0)</f>
        <v>0</v>
      </c>
      <c r="BJ109" s="17" t="s">
        <v>77</v>
      </c>
      <c r="BK109" s="133">
        <f>ROUND(I109*H109,2)</f>
        <v>0</v>
      </c>
      <c r="BL109" s="17" t="s">
        <v>266</v>
      </c>
      <c r="BM109" s="132" t="s">
        <v>305</v>
      </c>
    </row>
    <row r="110" spans="2:65" s="1" customFormat="1" ht="11.25">
      <c r="B110" s="32"/>
      <c r="D110" s="134" t="s">
        <v>267</v>
      </c>
      <c r="F110" s="135" t="s">
        <v>790</v>
      </c>
      <c r="I110" s="136"/>
      <c r="L110" s="32"/>
      <c r="M110" s="137"/>
      <c r="T110" s="53"/>
      <c r="AT110" s="17" t="s">
        <v>267</v>
      </c>
      <c r="AU110" s="17" t="s">
        <v>77</v>
      </c>
    </row>
    <row r="111" spans="2:65" s="1" customFormat="1" ht="29.25">
      <c r="B111" s="32"/>
      <c r="D111" s="134" t="s">
        <v>269</v>
      </c>
      <c r="F111" s="138" t="s">
        <v>791</v>
      </c>
      <c r="I111" s="136"/>
      <c r="L111" s="32"/>
      <c r="M111" s="137"/>
      <c r="T111" s="53"/>
      <c r="AT111" s="17" t="s">
        <v>269</v>
      </c>
      <c r="AU111" s="17" t="s">
        <v>77</v>
      </c>
    </row>
    <row r="112" spans="2:65" s="1" customFormat="1" ht="24.2" customHeight="1">
      <c r="B112" s="32"/>
      <c r="C112" s="139" t="s">
        <v>289</v>
      </c>
      <c r="D112" s="139" t="s">
        <v>273</v>
      </c>
      <c r="E112" s="140" t="s">
        <v>792</v>
      </c>
      <c r="F112" s="141" t="s">
        <v>793</v>
      </c>
      <c r="G112" s="142" t="s">
        <v>363</v>
      </c>
      <c r="H112" s="143">
        <v>1</v>
      </c>
      <c r="I112" s="144"/>
      <c r="J112" s="145">
        <f>ROUND(I112*H112,2)</f>
        <v>0</v>
      </c>
      <c r="K112" s="141" t="s">
        <v>265</v>
      </c>
      <c r="L112" s="146"/>
      <c r="M112" s="147" t="s">
        <v>19</v>
      </c>
      <c r="N112" s="148" t="s">
        <v>40</v>
      </c>
      <c r="P112" s="130">
        <f>O112*H112</f>
        <v>0</v>
      </c>
      <c r="Q112" s="130">
        <v>0</v>
      </c>
      <c r="R112" s="130">
        <f>Q112*H112</f>
        <v>0</v>
      </c>
      <c r="S112" s="130">
        <v>0</v>
      </c>
      <c r="T112" s="131">
        <f>S112*H112</f>
        <v>0</v>
      </c>
      <c r="AR112" s="132" t="s">
        <v>277</v>
      </c>
      <c r="AT112" s="132" t="s">
        <v>273</v>
      </c>
      <c r="AU112" s="132" t="s">
        <v>77</v>
      </c>
      <c r="AY112" s="17" t="s">
        <v>260</v>
      </c>
      <c r="BE112" s="133">
        <f>IF(N112="základní",J112,0)</f>
        <v>0</v>
      </c>
      <c r="BF112" s="133">
        <f>IF(N112="snížená",J112,0)</f>
        <v>0</v>
      </c>
      <c r="BG112" s="133">
        <f>IF(N112="zákl. přenesená",J112,0)</f>
        <v>0</v>
      </c>
      <c r="BH112" s="133">
        <f>IF(N112="sníž. přenesená",J112,0)</f>
        <v>0</v>
      </c>
      <c r="BI112" s="133">
        <f>IF(N112="nulová",J112,0)</f>
        <v>0</v>
      </c>
      <c r="BJ112" s="17" t="s">
        <v>77</v>
      </c>
      <c r="BK112" s="133">
        <f>ROUND(I112*H112,2)</f>
        <v>0</v>
      </c>
      <c r="BL112" s="17" t="s">
        <v>266</v>
      </c>
      <c r="BM112" s="132" t="s">
        <v>310</v>
      </c>
    </row>
    <row r="113" spans="2:65" s="1" customFormat="1" ht="11.25">
      <c r="B113" s="32"/>
      <c r="D113" s="134" t="s">
        <v>267</v>
      </c>
      <c r="F113" s="135" t="s">
        <v>793</v>
      </c>
      <c r="I113" s="136"/>
      <c r="L113" s="32"/>
      <c r="M113" s="137"/>
      <c r="T113" s="53"/>
      <c r="AT113" s="17" t="s">
        <v>267</v>
      </c>
      <c r="AU113" s="17" t="s">
        <v>77</v>
      </c>
    </row>
    <row r="114" spans="2:65" s="1" customFormat="1" ht="29.25">
      <c r="B114" s="32"/>
      <c r="D114" s="134" t="s">
        <v>269</v>
      </c>
      <c r="F114" s="138" t="s">
        <v>794</v>
      </c>
      <c r="I114" s="136"/>
      <c r="L114" s="32"/>
      <c r="M114" s="137"/>
      <c r="T114" s="53"/>
      <c r="AT114" s="17" t="s">
        <v>269</v>
      </c>
      <c r="AU114" s="17" t="s">
        <v>77</v>
      </c>
    </row>
    <row r="115" spans="2:65" s="1" customFormat="1" ht="24.2" customHeight="1">
      <c r="B115" s="32"/>
      <c r="C115" s="139" t="s">
        <v>312</v>
      </c>
      <c r="D115" s="139" t="s">
        <v>273</v>
      </c>
      <c r="E115" s="140" t="s">
        <v>795</v>
      </c>
      <c r="F115" s="141" t="s">
        <v>796</v>
      </c>
      <c r="G115" s="142" t="s">
        <v>363</v>
      </c>
      <c r="H115" s="143">
        <v>1</v>
      </c>
      <c r="I115" s="144"/>
      <c r="J115" s="145">
        <f>ROUND(I115*H115,2)</f>
        <v>0</v>
      </c>
      <c r="K115" s="141" t="s">
        <v>265</v>
      </c>
      <c r="L115" s="146"/>
      <c r="M115" s="147" t="s">
        <v>19</v>
      </c>
      <c r="N115" s="148" t="s">
        <v>40</v>
      </c>
      <c r="P115" s="130">
        <f>O115*H115</f>
        <v>0</v>
      </c>
      <c r="Q115" s="130">
        <v>0</v>
      </c>
      <c r="R115" s="130">
        <f>Q115*H115</f>
        <v>0</v>
      </c>
      <c r="S115" s="130">
        <v>0</v>
      </c>
      <c r="T115" s="131">
        <f>S115*H115</f>
        <v>0</v>
      </c>
      <c r="AR115" s="132" t="s">
        <v>277</v>
      </c>
      <c r="AT115" s="132" t="s">
        <v>273</v>
      </c>
      <c r="AU115" s="132" t="s">
        <v>77</v>
      </c>
      <c r="AY115" s="17" t="s">
        <v>260</v>
      </c>
      <c r="BE115" s="133">
        <f>IF(N115="základní",J115,0)</f>
        <v>0</v>
      </c>
      <c r="BF115" s="133">
        <f>IF(N115="snížená",J115,0)</f>
        <v>0</v>
      </c>
      <c r="BG115" s="133">
        <f>IF(N115="zákl. přenesená",J115,0)</f>
        <v>0</v>
      </c>
      <c r="BH115" s="133">
        <f>IF(N115="sníž. přenesená",J115,0)</f>
        <v>0</v>
      </c>
      <c r="BI115" s="133">
        <f>IF(N115="nulová",J115,0)</f>
        <v>0</v>
      </c>
      <c r="BJ115" s="17" t="s">
        <v>77</v>
      </c>
      <c r="BK115" s="133">
        <f>ROUND(I115*H115,2)</f>
        <v>0</v>
      </c>
      <c r="BL115" s="17" t="s">
        <v>266</v>
      </c>
      <c r="BM115" s="132" t="s">
        <v>315</v>
      </c>
    </row>
    <row r="116" spans="2:65" s="1" customFormat="1" ht="11.25">
      <c r="B116" s="32"/>
      <c r="D116" s="134" t="s">
        <v>267</v>
      </c>
      <c r="F116" s="135" t="s">
        <v>796</v>
      </c>
      <c r="I116" s="136"/>
      <c r="L116" s="32"/>
      <c r="M116" s="137"/>
      <c r="T116" s="53"/>
      <c r="AT116" s="17" t="s">
        <v>267</v>
      </c>
      <c r="AU116" s="17" t="s">
        <v>77</v>
      </c>
    </row>
    <row r="117" spans="2:65" s="1" customFormat="1" ht="29.25">
      <c r="B117" s="32"/>
      <c r="D117" s="134" t="s">
        <v>269</v>
      </c>
      <c r="F117" s="138" t="s">
        <v>797</v>
      </c>
      <c r="I117" s="136"/>
      <c r="L117" s="32"/>
      <c r="M117" s="137"/>
      <c r="T117" s="53"/>
      <c r="AT117" s="17" t="s">
        <v>269</v>
      </c>
      <c r="AU117" s="17" t="s">
        <v>77</v>
      </c>
    </row>
    <row r="118" spans="2:65" s="1" customFormat="1" ht="24.2" customHeight="1">
      <c r="B118" s="32"/>
      <c r="C118" s="139" t="s">
        <v>8</v>
      </c>
      <c r="D118" s="139" t="s">
        <v>273</v>
      </c>
      <c r="E118" s="140" t="s">
        <v>798</v>
      </c>
      <c r="F118" s="141" t="s">
        <v>799</v>
      </c>
      <c r="G118" s="142" t="s">
        <v>363</v>
      </c>
      <c r="H118" s="143">
        <v>2</v>
      </c>
      <c r="I118" s="144"/>
      <c r="J118" s="145">
        <f>ROUND(I118*H118,2)</f>
        <v>0</v>
      </c>
      <c r="K118" s="141" t="s">
        <v>265</v>
      </c>
      <c r="L118" s="146"/>
      <c r="M118" s="147" t="s">
        <v>19</v>
      </c>
      <c r="N118" s="148" t="s">
        <v>40</v>
      </c>
      <c r="P118" s="130">
        <f>O118*H118</f>
        <v>0</v>
      </c>
      <c r="Q118" s="130">
        <v>0</v>
      </c>
      <c r="R118" s="130">
        <f>Q118*H118</f>
        <v>0</v>
      </c>
      <c r="S118" s="130">
        <v>0</v>
      </c>
      <c r="T118" s="131">
        <f>S118*H118</f>
        <v>0</v>
      </c>
      <c r="AR118" s="132" t="s">
        <v>277</v>
      </c>
      <c r="AT118" s="132" t="s">
        <v>273</v>
      </c>
      <c r="AU118" s="132" t="s">
        <v>77</v>
      </c>
      <c r="AY118" s="17" t="s">
        <v>260</v>
      </c>
      <c r="BE118" s="133">
        <f>IF(N118="základní",J118,0)</f>
        <v>0</v>
      </c>
      <c r="BF118" s="133">
        <f>IF(N118="snížená",J118,0)</f>
        <v>0</v>
      </c>
      <c r="BG118" s="133">
        <f>IF(N118="zákl. přenesená",J118,0)</f>
        <v>0</v>
      </c>
      <c r="BH118" s="133">
        <f>IF(N118="sníž. přenesená",J118,0)</f>
        <v>0</v>
      </c>
      <c r="BI118" s="133">
        <f>IF(N118="nulová",J118,0)</f>
        <v>0</v>
      </c>
      <c r="BJ118" s="17" t="s">
        <v>77</v>
      </c>
      <c r="BK118" s="133">
        <f>ROUND(I118*H118,2)</f>
        <v>0</v>
      </c>
      <c r="BL118" s="17" t="s">
        <v>266</v>
      </c>
      <c r="BM118" s="132" t="s">
        <v>320</v>
      </c>
    </row>
    <row r="119" spans="2:65" s="1" customFormat="1" ht="11.25">
      <c r="B119" s="32"/>
      <c r="D119" s="134" t="s">
        <v>267</v>
      </c>
      <c r="F119" s="135" t="s">
        <v>799</v>
      </c>
      <c r="I119" s="136"/>
      <c r="L119" s="32"/>
      <c r="M119" s="137"/>
      <c r="T119" s="53"/>
      <c r="AT119" s="17" t="s">
        <v>267</v>
      </c>
      <c r="AU119" s="17" t="s">
        <v>77</v>
      </c>
    </row>
    <row r="120" spans="2:65" s="1" customFormat="1" ht="29.25">
      <c r="B120" s="32"/>
      <c r="D120" s="134" t="s">
        <v>269</v>
      </c>
      <c r="F120" s="138" t="s">
        <v>800</v>
      </c>
      <c r="I120" s="136"/>
      <c r="L120" s="32"/>
      <c r="M120" s="137"/>
      <c r="T120" s="53"/>
      <c r="AT120" s="17" t="s">
        <v>269</v>
      </c>
      <c r="AU120" s="17" t="s">
        <v>77</v>
      </c>
    </row>
    <row r="121" spans="2:65" s="1" customFormat="1" ht="24.2" customHeight="1">
      <c r="B121" s="32"/>
      <c r="C121" s="139" t="s">
        <v>322</v>
      </c>
      <c r="D121" s="139" t="s">
        <v>273</v>
      </c>
      <c r="E121" s="140" t="s">
        <v>801</v>
      </c>
      <c r="F121" s="141" t="s">
        <v>802</v>
      </c>
      <c r="G121" s="142" t="s">
        <v>363</v>
      </c>
      <c r="H121" s="143">
        <v>1</v>
      </c>
      <c r="I121" s="144"/>
      <c r="J121" s="145">
        <f>ROUND(I121*H121,2)</f>
        <v>0</v>
      </c>
      <c r="K121" s="141" t="s">
        <v>265</v>
      </c>
      <c r="L121" s="146"/>
      <c r="M121" s="147" t="s">
        <v>19</v>
      </c>
      <c r="N121" s="148" t="s">
        <v>40</v>
      </c>
      <c r="P121" s="130">
        <f>O121*H121</f>
        <v>0</v>
      </c>
      <c r="Q121" s="130">
        <v>0</v>
      </c>
      <c r="R121" s="130">
        <f>Q121*H121</f>
        <v>0</v>
      </c>
      <c r="S121" s="130">
        <v>0</v>
      </c>
      <c r="T121" s="131">
        <f>S121*H121</f>
        <v>0</v>
      </c>
      <c r="AR121" s="132" t="s">
        <v>277</v>
      </c>
      <c r="AT121" s="132" t="s">
        <v>273</v>
      </c>
      <c r="AU121" s="132" t="s">
        <v>77</v>
      </c>
      <c r="AY121" s="17" t="s">
        <v>260</v>
      </c>
      <c r="BE121" s="133">
        <f>IF(N121="základní",J121,0)</f>
        <v>0</v>
      </c>
      <c r="BF121" s="133">
        <f>IF(N121="snížená",J121,0)</f>
        <v>0</v>
      </c>
      <c r="BG121" s="133">
        <f>IF(N121="zákl. přenesená",J121,0)</f>
        <v>0</v>
      </c>
      <c r="BH121" s="133">
        <f>IF(N121="sníž. přenesená",J121,0)</f>
        <v>0</v>
      </c>
      <c r="BI121" s="133">
        <f>IF(N121="nulová",J121,0)</f>
        <v>0</v>
      </c>
      <c r="BJ121" s="17" t="s">
        <v>77</v>
      </c>
      <c r="BK121" s="133">
        <f>ROUND(I121*H121,2)</f>
        <v>0</v>
      </c>
      <c r="BL121" s="17" t="s">
        <v>266</v>
      </c>
      <c r="BM121" s="132" t="s">
        <v>326</v>
      </c>
    </row>
    <row r="122" spans="2:65" s="1" customFormat="1" ht="19.5">
      <c r="B122" s="32"/>
      <c r="D122" s="134" t="s">
        <v>267</v>
      </c>
      <c r="F122" s="135" t="s">
        <v>802</v>
      </c>
      <c r="I122" s="136"/>
      <c r="L122" s="32"/>
      <c r="M122" s="137"/>
      <c r="T122" s="53"/>
      <c r="AT122" s="17" t="s">
        <v>267</v>
      </c>
      <c r="AU122" s="17" t="s">
        <v>77</v>
      </c>
    </row>
    <row r="123" spans="2:65" s="1" customFormat="1" ht="29.25">
      <c r="B123" s="32"/>
      <c r="D123" s="134" t="s">
        <v>269</v>
      </c>
      <c r="F123" s="138" t="s">
        <v>803</v>
      </c>
      <c r="I123" s="136"/>
      <c r="L123" s="32"/>
      <c r="M123" s="137"/>
      <c r="T123" s="53"/>
      <c r="AT123" s="17" t="s">
        <v>269</v>
      </c>
      <c r="AU123" s="17" t="s">
        <v>77</v>
      </c>
    </row>
    <row r="124" spans="2:65" s="1" customFormat="1" ht="21.75" customHeight="1">
      <c r="B124" s="32"/>
      <c r="C124" s="139" t="s">
        <v>296</v>
      </c>
      <c r="D124" s="139" t="s">
        <v>273</v>
      </c>
      <c r="E124" s="140" t="s">
        <v>583</v>
      </c>
      <c r="F124" s="141" t="s">
        <v>584</v>
      </c>
      <c r="G124" s="142" t="s">
        <v>363</v>
      </c>
      <c r="H124" s="143">
        <v>1</v>
      </c>
      <c r="I124" s="144"/>
      <c r="J124" s="145">
        <f>ROUND(I124*H124,2)</f>
        <v>0</v>
      </c>
      <c r="K124" s="141" t="s">
        <v>265</v>
      </c>
      <c r="L124" s="146"/>
      <c r="M124" s="147" t="s">
        <v>19</v>
      </c>
      <c r="N124" s="148" t="s">
        <v>40</v>
      </c>
      <c r="P124" s="130">
        <f>O124*H124</f>
        <v>0</v>
      </c>
      <c r="Q124" s="130">
        <v>0</v>
      </c>
      <c r="R124" s="130">
        <f>Q124*H124</f>
        <v>0</v>
      </c>
      <c r="S124" s="130">
        <v>0</v>
      </c>
      <c r="T124" s="131">
        <f>S124*H124</f>
        <v>0</v>
      </c>
      <c r="AR124" s="132" t="s">
        <v>277</v>
      </c>
      <c r="AT124" s="132" t="s">
        <v>273</v>
      </c>
      <c r="AU124" s="132" t="s">
        <v>77</v>
      </c>
      <c r="AY124" s="17" t="s">
        <v>260</v>
      </c>
      <c r="BE124" s="133">
        <f>IF(N124="základní",J124,0)</f>
        <v>0</v>
      </c>
      <c r="BF124" s="133">
        <f>IF(N124="snížená",J124,0)</f>
        <v>0</v>
      </c>
      <c r="BG124" s="133">
        <f>IF(N124="zákl. přenesená",J124,0)</f>
        <v>0</v>
      </c>
      <c r="BH124" s="133">
        <f>IF(N124="sníž. přenesená",J124,0)</f>
        <v>0</v>
      </c>
      <c r="BI124" s="133">
        <f>IF(N124="nulová",J124,0)</f>
        <v>0</v>
      </c>
      <c r="BJ124" s="17" t="s">
        <v>77</v>
      </c>
      <c r="BK124" s="133">
        <f>ROUND(I124*H124,2)</f>
        <v>0</v>
      </c>
      <c r="BL124" s="17" t="s">
        <v>266</v>
      </c>
      <c r="BM124" s="132" t="s">
        <v>330</v>
      </c>
    </row>
    <row r="125" spans="2:65" s="1" customFormat="1" ht="11.25">
      <c r="B125" s="32"/>
      <c r="D125" s="134" t="s">
        <v>267</v>
      </c>
      <c r="F125" s="135" t="s">
        <v>584</v>
      </c>
      <c r="I125" s="136"/>
      <c r="L125" s="32"/>
      <c r="M125" s="137"/>
      <c r="T125" s="53"/>
      <c r="AT125" s="17" t="s">
        <v>267</v>
      </c>
      <c r="AU125" s="17" t="s">
        <v>77</v>
      </c>
    </row>
    <row r="126" spans="2:65" s="1" customFormat="1" ht="29.25">
      <c r="B126" s="32"/>
      <c r="D126" s="134" t="s">
        <v>269</v>
      </c>
      <c r="F126" s="138" t="s">
        <v>585</v>
      </c>
      <c r="I126" s="136"/>
      <c r="L126" s="32"/>
      <c r="M126" s="137"/>
      <c r="T126" s="53"/>
      <c r="AT126" s="17" t="s">
        <v>269</v>
      </c>
      <c r="AU126" s="17" t="s">
        <v>77</v>
      </c>
    </row>
    <row r="127" spans="2:65" s="1" customFormat="1" ht="24.2" customHeight="1">
      <c r="B127" s="32"/>
      <c r="C127" s="139" t="s">
        <v>332</v>
      </c>
      <c r="D127" s="139" t="s">
        <v>273</v>
      </c>
      <c r="E127" s="140" t="s">
        <v>804</v>
      </c>
      <c r="F127" s="141" t="s">
        <v>805</v>
      </c>
      <c r="G127" s="142" t="s">
        <v>363</v>
      </c>
      <c r="H127" s="143">
        <v>2</v>
      </c>
      <c r="I127" s="144"/>
      <c r="J127" s="145">
        <f>ROUND(I127*H127,2)</f>
        <v>0</v>
      </c>
      <c r="K127" s="141" t="s">
        <v>265</v>
      </c>
      <c r="L127" s="146"/>
      <c r="M127" s="147" t="s">
        <v>19</v>
      </c>
      <c r="N127" s="148" t="s">
        <v>40</v>
      </c>
      <c r="P127" s="130">
        <f>O127*H127</f>
        <v>0</v>
      </c>
      <c r="Q127" s="130">
        <v>0</v>
      </c>
      <c r="R127" s="130">
        <f>Q127*H127</f>
        <v>0</v>
      </c>
      <c r="S127" s="130">
        <v>0</v>
      </c>
      <c r="T127" s="131">
        <f>S127*H127</f>
        <v>0</v>
      </c>
      <c r="AR127" s="132" t="s">
        <v>277</v>
      </c>
      <c r="AT127" s="132" t="s">
        <v>273</v>
      </c>
      <c r="AU127" s="132" t="s">
        <v>77</v>
      </c>
      <c r="AY127" s="17" t="s">
        <v>260</v>
      </c>
      <c r="BE127" s="133">
        <f>IF(N127="základní",J127,0)</f>
        <v>0</v>
      </c>
      <c r="BF127" s="133">
        <f>IF(N127="snížená",J127,0)</f>
        <v>0</v>
      </c>
      <c r="BG127" s="133">
        <f>IF(N127="zákl. přenesená",J127,0)</f>
        <v>0</v>
      </c>
      <c r="BH127" s="133">
        <f>IF(N127="sníž. přenesená",J127,0)</f>
        <v>0</v>
      </c>
      <c r="BI127" s="133">
        <f>IF(N127="nulová",J127,0)</f>
        <v>0</v>
      </c>
      <c r="BJ127" s="17" t="s">
        <v>77</v>
      </c>
      <c r="BK127" s="133">
        <f>ROUND(I127*H127,2)</f>
        <v>0</v>
      </c>
      <c r="BL127" s="17" t="s">
        <v>266</v>
      </c>
      <c r="BM127" s="132" t="s">
        <v>335</v>
      </c>
    </row>
    <row r="128" spans="2:65" s="1" customFormat="1" ht="11.25">
      <c r="B128" s="32"/>
      <c r="D128" s="134" t="s">
        <v>267</v>
      </c>
      <c r="F128" s="135" t="s">
        <v>805</v>
      </c>
      <c r="I128" s="136"/>
      <c r="L128" s="32"/>
      <c r="M128" s="137"/>
      <c r="T128" s="53"/>
      <c r="AT128" s="17" t="s">
        <v>267</v>
      </c>
      <c r="AU128" s="17" t="s">
        <v>77</v>
      </c>
    </row>
    <row r="129" spans="2:65" s="1" customFormat="1" ht="29.25">
      <c r="B129" s="32"/>
      <c r="D129" s="134" t="s">
        <v>269</v>
      </c>
      <c r="F129" s="138" t="s">
        <v>806</v>
      </c>
      <c r="I129" s="136"/>
      <c r="L129" s="32"/>
      <c r="M129" s="137"/>
      <c r="T129" s="53"/>
      <c r="AT129" s="17" t="s">
        <v>269</v>
      </c>
      <c r="AU129" s="17" t="s">
        <v>77</v>
      </c>
    </row>
    <row r="130" spans="2:65" s="1" customFormat="1" ht="24.2" customHeight="1">
      <c r="B130" s="32"/>
      <c r="C130" s="139" t="s">
        <v>300</v>
      </c>
      <c r="D130" s="139" t="s">
        <v>273</v>
      </c>
      <c r="E130" s="140" t="s">
        <v>586</v>
      </c>
      <c r="F130" s="141" t="s">
        <v>587</v>
      </c>
      <c r="G130" s="142" t="s">
        <v>363</v>
      </c>
      <c r="H130" s="143">
        <v>1</v>
      </c>
      <c r="I130" s="144"/>
      <c r="J130" s="145">
        <f>ROUND(I130*H130,2)</f>
        <v>0</v>
      </c>
      <c r="K130" s="141" t="s">
        <v>265</v>
      </c>
      <c r="L130" s="146"/>
      <c r="M130" s="147" t="s">
        <v>19</v>
      </c>
      <c r="N130" s="148" t="s">
        <v>40</v>
      </c>
      <c r="P130" s="130">
        <f>O130*H130</f>
        <v>0</v>
      </c>
      <c r="Q130" s="130">
        <v>0</v>
      </c>
      <c r="R130" s="130">
        <f>Q130*H130</f>
        <v>0</v>
      </c>
      <c r="S130" s="130">
        <v>0</v>
      </c>
      <c r="T130" s="131">
        <f>S130*H130</f>
        <v>0</v>
      </c>
      <c r="AR130" s="132" t="s">
        <v>277</v>
      </c>
      <c r="AT130" s="132" t="s">
        <v>273</v>
      </c>
      <c r="AU130" s="132" t="s">
        <v>77</v>
      </c>
      <c r="AY130" s="17" t="s">
        <v>260</v>
      </c>
      <c r="BE130" s="133">
        <f>IF(N130="základní",J130,0)</f>
        <v>0</v>
      </c>
      <c r="BF130" s="133">
        <f>IF(N130="snížená",J130,0)</f>
        <v>0</v>
      </c>
      <c r="BG130" s="133">
        <f>IF(N130="zákl. přenesená",J130,0)</f>
        <v>0</v>
      </c>
      <c r="BH130" s="133">
        <f>IF(N130="sníž. přenesená",J130,0)</f>
        <v>0</v>
      </c>
      <c r="BI130" s="133">
        <f>IF(N130="nulová",J130,0)</f>
        <v>0</v>
      </c>
      <c r="BJ130" s="17" t="s">
        <v>77</v>
      </c>
      <c r="BK130" s="133">
        <f>ROUND(I130*H130,2)</f>
        <v>0</v>
      </c>
      <c r="BL130" s="17" t="s">
        <v>266</v>
      </c>
      <c r="BM130" s="132" t="s">
        <v>339</v>
      </c>
    </row>
    <row r="131" spans="2:65" s="1" customFormat="1" ht="19.5">
      <c r="B131" s="32"/>
      <c r="D131" s="134" t="s">
        <v>267</v>
      </c>
      <c r="F131" s="135" t="s">
        <v>587</v>
      </c>
      <c r="I131" s="136"/>
      <c r="L131" s="32"/>
      <c r="M131" s="137"/>
      <c r="T131" s="53"/>
      <c r="AT131" s="17" t="s">
        <v>267</v>
      </c>
      <c r="AU131" s="17" t="s">
        <v>77</v>
      </c>
    </row>
    <row r="132" spans="2:65" s="1" customFormat="1" ht="29.25">
      <c r="B132" s="32"/>
      <c r="D132" s="134" t="s">
        <v>269</v>
      </c>
      <c r="F132" s="138" t="s">
        <v>588</v>
      </c>
      <c r="I132" s="136"/>
      <c r="L132" s="32"/>
      <c r="M132" s="137"/>
      <c r="T132" s="53"/>
      <c r="AT132" s="17" t="s">
        <v>269</v>
      </c>
      <c r="AU132" s="17" t="s">
        <v>77</v>
      </c>
    </row>
    <row r="133" spans="2:65" s="1" customFormat="1" ht="21.75" customHeight="1">
      <c r="B133" s="32"/>
      <c r="C133" s="139" t="s">
        <v>341</v>
      </c>
      <c r="D133" s="139" t="s">
        <v>273</v>
      </c>
      <c r="E133" s="140" t="s">
        <v>589</v>
      </c>
      <c r="F133" s="141" t="s">
        <v>590</v>
      </c>
      <c r="G133" s="142" t="s">
        <v>363</v>
      </c>
      <c r="H133" s="143">
        <v>2</v>
      </c>
      <c r="I133" s="144"/>
      <c r="J133" s="145">
        <f>ROUND(I133*H133,2)</f>
        <v>0</v>
      </c>
      <c r="K133" s="141" t="s">
        <v>265</v>
      </c>
      <c r="L133" s="146"/>
      <c r="M133" s="147" t="s">
        <v>19</v>
      </c>
      <c r="N133" s="148" t="s">
        <v>40</v>
      </c>
      <c r="P133" s="130">
        <f>O133*H133</f>
        <v>0</v>
      </c>
      <c r="Q133" s="130">
        <v>0</v>
      </c>
      <c r="R133" s="130">
        <f>Q133*H133</f>
        <v>0</v>
      </c>
      <c r="S133" s="130">
        <v>0</v>
      </c>
      <c r="T133" s="131">
        <f>S133*H133</f>
        <v>0</v>
      </c>
      <c r="AR133" s="132" t="s">
        <v>277</v>
      </c>
      <c r="AT133" s="132" t="s">
        <v>273</v>
      </c>
      <c r="AU133" s="132" t="s">
        <v>77</v>
      </c>
      <c r="AY133" s="17" t="s">
        <v>260</v>
      </c>
      <c r="BE133" s="133">
        <f>IF(N133="základní",J133,0)</f>
        <v>0</v>
      </c>
      <c r="BF133" s="133">
        <f>IF(N133="snížená",J133,0)</f>
        <v>0</v>
      </c>
      <c r="BG133" s="133">
        <f>IF(N133="zákl. přenesená",J133,0)</f>
        <v>0</v>
      </c>
      <c r="BH133" s="133">
        <f>IF(N133="sníž. přenesená",J133,0)</f>
        <v>0</v>
      </c>
      <c r="BI133" s="133">
        <f>IF(N133="nulová",J133,0)</f>
        <v>0</v>
      </c>
      <c r="BJ133" s="17" t="s">
        <v>77</v>
      </c>
      <c r="BK133" s="133">
        <f>ROUND(I133*H133,2)</f>
        <v>0</v>
      </c>
      <c r="BL133" s="17" t="s">
        <v>266</v>
      </c>
      <c r="BM133" s="132" t="s">
        <v>344</v>
      </c>
    </row>
    <row r="134" spans="2:65" s="1" customFormat="1" ht="11.25">
      <c r="B134" s="32"/>
      <c r="D134" s="134" t="s">
        <v>267</v>
      </c>
      <c r="F134" s="135" t="s">
        <v>590</v>
      </c>
      <c r="I134" s="136"/>
      <c r="L134" s="32"/>
      <c r="M134" s="137"/>
      <c r="T134" s="53"/>
      <c r="AT134" s="17" t="s">
        <v>267</v>
      </c>
      <c r="AU134" s="17" t="s">
        <v>77</v>
      </c>
    </row>
    <row r="135" spans="2:65" s="1" customFormat="1" ht="29.25">
      <c r="B135" s="32"/>
      <c r="D135" s="134" t="s">
        <v>269</v>
      </c>
      <c r="F135" s="138" t="s">
        <v>591</v>
      </c>
      <c r="I135" s="136"/>
      <c r="L135" s="32"/>
      <c r="M135" s="137"/>
      <c r="T135" s="53"/>
      <c r="AT135" s="17" t="s">
        <v>269</v>
      </c>
      <c r="AU135" s="17" t="s">
        <v>77</v>
      </c>
    </row>
    <row r="136" spans="2:65" s="1" customFormat="1" ht="24.2" customHeight="1">
      <c r="B136" s="32"/>
      <c r="C136" s="139" t="s">
        <v>305</v>
      </c>
      <c r="D136" s="139" t="s">
        <v>273</v>
      </c>
      <c r="E136" s="140" t="s">
        <v>807</v>
      </c>
      <c r="F136" s="141" t="s">
        <v>808</v>
      </c>
      <c r="G136" s="142" t="s">
        <v>363</v>
      </c>
      <c r="H136" s="143">
        <v>1</v>
      </c>
      <c r="I136" s="144"/>
      <c r="J136" s="145">
        <f>ROUND(I136*H136,2)</f>
        <v>0</v>
      </c>
      <c r="K136" s="141" t="s">
        <v>265</v>
      </c>
      <c r="L136" s="146"/>
      <c r="M136" s="147" t="s">
        <v>19</v>
      </c>
      <c r="N136" s="148" t="s">
        <v>40</v>
      </c>
      <c r="P136" s="130">
        <f>O136*H136</f>
        <v>0</v>
      </c>
      <c r="Q136" s="130">
        <v>0</v>
      </c>
      <c r="R136" s="130">
        <f>Q136*H136</f>
        <v>0</v>
      </c>
      <c r="S136" s="130">
        <v>0</v>
      </c>
      <c r="T136" s="131">
        <f>S136*H136</f>
        <v>0</v>
      </c>
      <c r="AR136" s="132" t="s">
        <v>277</v>
      </c>
      <c r="AT136" s="132" t="s">
        <v>273</v>
      </c>
      <c r="AU136" s="132" t="s">
        <v>77</v>
      </c>
      <c r="AY136" s="17" t="s">
        <v>260</v>
      </c>
      <c r="BE136" s="133">
        <f>IF(N136="základní",J136,0)</f>
        <v>0</v>
      </c>
      <c r="BF136" s="133">
        <f>IF(N136="snížená",J136,0)</f>
        <v>0</v>
      </c>
      <c r="BG136" s="133">
        <f>IF(N136="zákl. přenesená",J136,0)</f>
        <v>0</v>
      </c>
      <c r="BH136" s="133">
        <f>IF(N136="sníž. přenesená",J136,0)</f>
        <v>0</v>
      </c>
      <c r="BI136" s="133">
        <f>IF(N136="nulová",J136,0)</f>
        <v>0</v>
      </c>
      <c r="BJ136" s="17" t="s">
        <v>77</v>
      </c>
      <c r="BK136" s="133">
        <f>ROUND(I136*H136,2)</f>
        <v>0</v>
      </c>
      <c r="BL136" s="17" t="s">
        <v>266</v>
      </c>
      <c r="BM136" s="132" t="s">
        <v>348</v>
      </c>
    </row>
    <row r="137" spans="2:65" s="1" customFormat="1" ht="11.25">
      <c r="B137" s="32"/>
      <c r="D137" s="134" t="s">
        <v>267</v>
      </c>
      <c r="F137" s="135" t="s">
        <v>808</v>
      </c>
      <c r="I137" s="136"/>
      <c r="L137" s="32"/>
      <c r="M137" s="137"/>
      <c r="T137" s="53"/>
      <c r="AT137" s="17" t="s">
        <v>267</v>
      </c>
      <c r="AU137" s="17" t="s">
        <v>77</v>
      </c>
    </row>
    <row r="138" spans="2:65" s="1" customFormat="1" ht="29.25">
      <c r="B138" s="32"/>
      <c r="D138" s="134" t="s">
        <v>269</v>
      </c>
      <c r="F138" s="138" t="s">
        <v>809</v>
      </c>
      <c r="I138" s="136"/>
      <c r="L138" s="32"/>
      <c r="M138" s="137"/>
      <c r="T138" s="53"/>
      <c r="AT138" s="17" t="s">
        <v>269</v>
      </c>
      <c r="AU138" s="17" t="s">
        <v>77</v>
      </c>
    </row>
    <row r="139" spans="2:65" s="1" customFormat="1" ht="24.2" customHeight="1">
      <c r="B139" s="32"/>
      <c r="C139" s="139" t="s">
        <v>350</v>
      </c>
      <c r="D139" s="139" t="s">
        <v>273</v>
      </c>
      <c r="E139" s="140" t="s">
        <v>810</v>
      </c>
      <c r="F139" s="141" t="s">
        <v>811</v>
      </c>
      <c r="G139" s="142" t="s">
        <v>363</v>
      </c>
      <c r="H139" s="143">
        <v>1</v>
      </c>
      <c r="I139" s="144"/>
      <c r="J139" s="145">
        <f>ROUND(I139*H139,2)</f>
        <v>0</v>
      </c>
      <c r="K139" s="141" t="s">
        <v>265</v>
      </c>
      <c r="L139" s="146"/>
      <c r="M139" s="147" t="s">
        <v>19</v>
      </c>
      <c r="N139" s="148" t="s">
        <v>40</v>
      </c>
      <c r="P139" s="130">
        <f>O139*H139</f>
        <v>0</v>
      </c>
      <c r="Q139" s="130">
        <v>0</v>
      </c>
      <c r="R139" s="130">
        <f>Q139*H139</f>
        <v>0</v>
      </c>
      <c r="S139" s="130">
        <v>0</v>
      </c>
      <c r="T139" s="131">
        <f>S139*H139</f>
        <v>0</v>
      </c>
      <c r="AR139" s="132" t="s">
        <v>277</v>
      </c>
      <c r="AT139" s="132" t="s">
        <v>273</v>
      </c>
      <c r="AU139" s="132" t="s">
        <v>77</v>
      </c>
      <c r="AY139" s="17" t="s">
        <v>260</v>
      </c>
      <c r="BE139" s="133">
        <f>IF(N139="základní",J139,0)</f>
        <v>0</v>
      </c>
      <c r="BF139" s="133">
        <f>IF(N139="snížená",J139,0)</f>
        <v>0</v>
      </c>
      <c r="BG139" s="133">
        <f>IF(N139="zákl. přenesená",J139,0)</f>
        <v>0</v>
      </c>
      <c r="BH139" s="133">
        <f>IF(N139="sníž. přenesená",J139,0)</f>
        <v>0</v>
      </c>
      <c r="BI139" s="133">
        <f>IF(N139="nulová",J139,0)</f>
        <v>0</v>
      </c>
      <c r="BJ139" s="17" t="s">
        <v>77</v>
      </c>
      <c r="BK139" s="133">
        <f>ROUND(I139*H139,2)</f>
        <v>0</v>
      </c>
      <c r="BL139" s="17" t="s">
        <v>266</v>
      </c>
      <c r="BM139" s="132" t="s">
        <v>353</v>
      </c>
    </row>
    <row r="140" spans="2:65" s="1" customFormat="1" ht="11.25">
      <c r="B140" s="32"/>
      <c r="D140" s="134" t="s">
        <v>267</v>
      </c>
      <c r="F140" s="135" t="s">
        <v>811</v>
      </c>
      <c r="I140" s="136"/>
      <c r="L140" s="32"/>
      <c r="M140" s="137"/>
      <c r="T140" s="53"/>
      <c r="AT140" s="17" t="s">
        <v>267</v>
      </c>
      <c r="AU140" s="17" t="s">
        <v>77</v>
      </c>
    </row>
    <row r="141" spans="2:65" s="1" customFormat="1" ht="29.25">
      <c r="B141" s="32"/>
      <c r="D141" s="134" t="s">
        <v>269</v>
      </c>
      <c r="F141" s="138" t="s">
        <v>812</v>
      </c>
      <c r="I141" s="136"/>
      <c r="L141" s="32"/>
      <c r="M141" s="137"/>
      <c r="T141" s="53"/>
      <c r="AT141" s="17" t="s">
        <v>269</v>
      </c>
      <c r="AU141" s="17" t="s">
        <v>77</v>
      </c>
    </row>
    <row r="142" spans="2:65" s="1" customFormat="1" ht="24.2" customHeight="1">
      <c r="B142" s="32"/>
      <c r="C142" s="139" t="s">
        <v>310</v>
      </c>
      <c r="D142" s="139" t="s">
        <v>273</v>
      </c>
      <c r="E142" s="140" t="s">
        <v>813</v>
      </c>
      <c r="F142" s="141" t="s">
        <v>814</v>
      </c>
      <c r="G142" s="142" t="s">
        <v>363</v>
      </c>
      <c r="H142" s="143">
        <v>2</v>
      </c>
      <c r="I142" s="144"/>
      <c r="J142" s="145">
        <f>ROUND(I142*H142,2)</f>
        <v>0</v>
      </c>
      <c r="K142" s="141" t="s">
        <v>265</v>
      </c>
      <c r="L142" s="146"/>
      <c r="M142" s="147" t="s">
        <v>19</v>
      </c>
      <c r="N142" s="148" t="s">
        <v>40</v>
      </c>
      <c r="P142" s="130">
        <f>O142*H142</f>
        <v>0</v>
      </c>
      <c r="Q142" s="130">
        <v>0</v>
      </c>
      <c r="R142" s="130">
        <f>Q142*H142</f>
        <v>0</v>
      </c>
      <c r="S142" s="130">
        <v>0</v>
      </c>
      <c r="T142" s="131">
        <f>S142*H142</f>
        <v>0</v>
      </c>
      <c r="AR142" s="132" t="s">
        <v>277</v>
      </c>
      <c r="AT142" s="132" t="s">
        <v>273</v>
      </c>
      <c r="AU142" s="132" t="s">
        <v>77</v>
      </c>
      <c r="AY142" s="17" t="s">
        <v>260</v>
      </c>
      <c r="BE142" s="133">
        <f>IF(N142="základní",J142,0)</f>
        <v>0</v>
      </c>
      <c r="BF142" s="133">
        <f>IF(N142="snížená",J142,0)</f>
        <v>0</v>
      </c>
      <c r="BG142" s="133">
        <f>IF(N142="zákl. přenesená",J142,0)</f>
        <v>0</v>
      </c>
      <c r="BH142" s="133">
        <f>IF(N142="sníž. přenesená",J142,0)</f>
        <v>0</v>
      </c>
      <c r="BI142" s="133">
        <f>IF(N142="nulová",J142,0)</f>
        <v>0</v>
      </c>
      <c r="BJ142" s="17" t="s">
        <v>77</v>
      </c>
      <c r="BK142" s="133">
        <f>ROUND(I142*H142,2)</f>
        <v>0</v>
      </c>
      <c r="BL142" s="17" t="s">
        <v>266</v>
      </c>
      <c r="BM142" s="132" t="s">
        <v>358</v>
      </c>
    </row>
    <row r="143" spans="2:65" s="1" customFormat="1" ht="11.25">
      <c r="B143" s="32"/>
      <c r="D143" s="134" t="s">
        <v>267</v>
      </c>
      <c r="F143" s="135" t="s">
        <v>814</v>
      </c>
      <c r="I143" s="136"/>
      <c r="L143" s="32"/>
      <c r="M143" s="137"/>
      <c r="T143" s="53"/>
      <c r="AT143" s="17" t="s">
        <v>267</v>
      </c>
      <c r="AU143" s="17" t="s">
        <v>77</v>
      </c>
    </row>
    <row r="144" spans="2:65" s="1" customFormat="1" ht="29.25">
      <c r="B144" s="32"/>
      <c r="D144" s="134" t="s">
        <v>269</v>
      </c>
      <c r="F144" s="138" t="s">
        <v>815</v>
      </c>
      <c r="I144" s="136"/>
      <c r="L144" s="32"/>
      <c r="M144" s="137"/>
      <c r="T144" s="53"/>
      <c r="AT144" s="17" t="s">
        <v>269</v>
      </c>
      <c r="AU144" s="17" t="s">
        <v>77</v>
      </c>
    </row>
    <row r="145" spans="2:65" s="1" customFormat="1" ht="16.5" customHeight="1">
      <c r="B145" s="32"/>
      <c r="C145" s="139" t="s">
        <v>7</v>
      </c>
      <c r="D145" s="139" t="s">
        <v>273</v>
      </c>
      <c r="E145" s="140" t="s">
        <v>816</v>
      </c>
      <c r="F145" s="141" t="s">
        <v>817</v>
      </c>
      <c r="G145" s="142" t="s">
        <v>363</v>
      </c>
      <c r="H145" s="143">
        <v>5</v>
      </c>
      <c r="I145" s="144"/>
      <c r="J145" s="145">
        <f>ROUND(I145*H145,2)</f>
        <v>0</v>
      </c>
      <c r="K145" s="141" t="s">
        <v>265</v>
      </c>
      <c r="L145" s="146"/>
      <c r="M145" s="147" t="s">
        <v>19</v>
      </c>
      <c r="N145" s="148" t="s">
        <v>40</v>
      </c>
      <c r="P145" s="130">
        <f>O145*H145</f>
        <v>0</v>
      </c>
      <c r="Q145" s="130">
        <v>0</v>
      </c>
      <c r="R145" s="130">
        <f>Q145*H145</f>
        <v>0</v>
      </c>
      <c r="S145" s="130">
        <v>0</v>
      </c>
      <c r="T145" s="131">
        <f>S145*H145</f>
        <v>0</v>
      </c>
      <c r="AR145" s="132" t="s">
        <v>277</v>
      </c>
      <c r="AT145" s="132" t="s">
        <v>273</v>
      </c>
      <c r="AU145" s="132" t="s">
        <v>77</v>
      </c>
      <c r="AY145" s="17" t="s">
        <v>260</v>
      </c>
      <c r="BE145" s="133">
        <f>IF(N145="základní",J145,0)</f>
        <v>0</v>
      </c>
      <c r="BF145" s="133">
        <f>IF(N145="snížená",J145,0)</f>
        <v>0</v>
      </c>
      <c r="BG145" s="133">
        <f>IF(N145="zákl. přenesená",J145,0)</f>
        <v>0</v>
      </c>
      <c r="BH145" s="133">
        <f>IF(N145="sníž. přenesená",J145,0)</f>
        <v>0</v>
      </c>
      <c r="BI145" s="133">
        <f>IF(N145="nulová",J145,0)</f>
        <v>0</v>
      </c>
      <c r="BJ145" s="17" t="s">
        <v>77</v>
      </c>
      <c r="BK145" s="133">
        <f>ROUND(I145*H145,2)</f>
        <v>0</v>
      </c>
      <c r="BL145" s="17" t="s">
        <v>266</v>
      </c>
      <c r="BM145" s="132" t="s">
        <v>364</v>
      </c>
    </row>
    <row r="146" spans="2:65" s="1" customFormat="1" ht="11.25">
      <c r="B146" s="32"/>
      <c r="D146" s="134" t="s">
        <v>267</v>
      </c>
      <c r="F146" s="135" t="s">
        <v>817</v>
      </c>
      <c r="I146" s="136"/>
      <c r="L146" s="32"/>
      <c r="M146" s="137"/>
      <c r="T146" s="53"/>
      <c r="AT146" s="17" t="s">
        <v>267</v>
      </c>
      <c r="AU146" s="17" t="s">
        <v>77</v>
      </c>
    </row>
    <row r="147" spans="2:65" s="1" customFormat="1" ht="29.25">
      <c r="B147" s="32"/>
      <c r="D147" s="134" t="s">
        <v>269</v>
      </c>
      <c r="F147" s="138" t="s">
        <v>818</v>
      </c>
      <c r="I147" s="136"/>
      <c r="L147" s="32"/>
      <c r="M147" s="137"/>
      <c r="T147" s="53"/>
      <c r="AT147" s="17" t="s">
        <v>269</v>
      </c>
      <c r="AU147" s="17" t="s">
        <v>77</v>
      </c>
    </row>
    <row r="148" spans="2:65" s="1" customFormat="1" ht="16.5" customHeight="1">
      <c r="B148" s="32"/>
      <c r="C148" s="139" t="s">
        <v>315</v>
      </c>
      <c r="D148" s="139" t="s">
        <v>273</v>
      </c>
      <c r="E148" s="140" t="s">
        <v>819</v>
      </c>
      <c r="F148" s="141" t="s">
        <v>820</v>
      </c>
      <c r="G148" s="142" t="s">
        <v>363</v>
      </c>
      <c r="H148" s="143">
        <v>1</v>
      </c>
      <c r="I148" s="144"/>
      <c r="J148" s="145">
        <f>ROUND(I148*H148,2)</f>
        <v>0</v>
      </c>
      <c r="K148" s="141" t="s">
        <v>265</v>
      </c>
      <c r="L148" s="146"/>
      <c r="M148" s="147" t="s">
        <v>19</v>
      </c>
      <c r="N148" s="148" t="s">
        <v>40</v>
      </c>
      <c r="P148" s="130">
        <f>O148*H148</f>
        <v>0</v>
      </c>
      <c r="Q148" s="130">
        <v>0</v>
      </c>
      <c r="R148" s="130">
        <f>Q148*H148</f>
        <v>0</v>
      </c>
      <c r="S148" s="130">
        <v>0</v>
      </c>
      <c r="T148" s="131">
        <f>S148*H148</f>
        <v>0</v>
      </c>
      <c r="AR148" s="132" t="s">
        <v>277</v>
      </c>
      <c r="AT148" s="132" t="s">
        <v>273</v>
      </c>
      <c r="AU148" s="132" t="s">
        <v>77</v>
      </c>
      <c r="AY148" s="17" t="s">
        <v>260</v>
      </c>
      <c r="BE148" s="133">
        <f>IF(N148="základní",J148,0)</f>
        <v>0</v>
      </c>
      <c r="BF148" s="133">
        <f>IF(N148="snížená",J148,0)</f>
        <v>0</v>
      </c>
      <c r="BG148" s="133">
        <f>IF(N148="zákl. přenesená",J148,0)</f>
        <v>0</v>
      </c>
      <c r="BH148" s="133">
        <f>IF(N148="sníž. přenesená",J148,0)</f>
        <v>0</v>
      </c>
      <c r="BI148" s="133">
        <f>IF(N148="nulová",J148,0)</f>
        <v>0</v>
      </c>
      <c r="BJ148" s="17" t="s">
        <v>77</v>
      </c>
      <c r="BK148" s="133">
        <f>ROUND(I148*H148,2)</f>
        <v>0</v>
      </c>
      <c r="BL148" s="17" t="s">
        <v>266</v>
      </c>
      <c r="BM148" s="132" t="s">
        <v>368</v>
      </c>
    </row>
    <row r="149" spans="2:65" s="1" customFormat="1" ht="11.25">
      <c r="B149" s="32"/>
      <c r="D149" s="134" t="s">
        <v>267</v>
      </c>
      <c r="F149" s="135" t="s">
        <v>820</v>
      </c>
      <c r="I149" s="136"/>
      <c r="L149" s="32"/>
      <c r="M149" s="137"/>
      <c r="T149" s="53"/>
      <c r="AT149" s="17" t="s">
        <v>267</v>
      </c>
      <c r="AU149" s="17" t="s">
        <v>77</v>
      </c>
    </row>
    <row r="150" spans="2:65" s="1" customFormat="1" ht="29.25">
      <c r="B150" s="32"/>
      <c r="D150" s="134" t="s">
        <v>269</v>
      </c>
      <c r="F150" s="138" t="s">
        <v>821</v>
      </c>
      <c r="I150" s="136"/>
      <c r="L150" s="32"/>
      <c r="M150" s="137"/>
      <c r="T150" s="53"/>
      <c r="AT150" s="17" t="s">
        <v>269</v>
      </c>
      <c r="AU150" s="17" t="s">
        <v>77</v>
      </c>
    </row>
    <row r="151" spans="2:65" s="1" customFormat="1" ht="37.9" customHeight="1">
      <c r="B151" s="32"/>
      <c r="C151" s="139" t="s">
        <v>370</v>
      </c>
      <c r="D151" s="139" t="s">
        <v>273</v>
      </c>
      <c r="E151" s="140" t="s">
        <v>822</v>
      </c>
      <c r="F151" s="141" t="s">
        <v>823</v>
      </c>
      <c r="G151" s="142" t="s">
        <v>363</v>
      </c>
      <c r="H151" s="143">
        <v>1</v>
      </c>
      <c r="I151" s="144"/>
      <c r="J151" s="145">
        <f>ROUND(I151*H151,2)</f>
        <v>0</v>
      </c>
      <c r="K151" s="141" t="s">
        <v>265</v>
      </c>
      <c r="L151" s="146"/>
      <c r="M151" s="147" t="s">
        <v>19</v>
      </c>
      <c r="N151" s="148" t="s">
        <v>40</v>
      </c>
      <c r="P151" s="130">
        <f>O151*H151</f>
        <v>0</v>
      </c>
      <c r="Q151" s="130">
        <v>0</v>
      </c>
      <c r="R151" s="130">
        <f>Q151*H151</f>
        <v>0</v>
      </c>
      <c r="S151" s="130">
        <v>0</v>
      </c>
      <c r="T151" s="131">
        <f>S151*H151</f>
        <v>0</v>
      </c>
      <c r="AR151" s="132" t="s">
        <v>277</v>
      </c>
      <c r="AT151" s="132" t="s">
        <v>273</v>
      </c>
      <c r="AU151" s="132" t="s">
        <v>77</v>
      </c>
      <c r="AY151" s="17" t="s">
        <v>260</v>
      </c>
      <c r="BE151" s="133">
        <f>IF(N151="základní",J151,0)</f>
        <v>0</v>
      </c>
      <c r="BF151" s="133">
        <f>IF(N151="snížená",J151,0)</f>
        <v>0</v>
      </c>
      <c r="BG151" s="133">
        <f>IF(N151="zákl. přenesená",J151,0)</f>
        <v>0</v>
      </c>
      <c r="BH151" s="133">
        <f>IF(N151="sníž. přenesená",J151,0)</f>
        <v>0</v>
      </c>
      <c r="BI151" s="133">
        <f>IF(N151="nulová",J151,0)</f>
        <v>0</v>
      </c>
      <c r="BJ151" s="17" t="s">
        <v>77</v>
      </c>
      <c r="BK151" s="133">
        <f>ROUND(I151*H151,2)</f>
        <v>0</v>
      </c>
      <c r="BL151" s="17" t="s">
        <v>266</v>
      </c>
      <c r="BM151" s="132" t="s">
        <v>373</v>
      </c>
    </row>
    <row r="152" spans="2:65" s="1" customFormat="1" ht="19.5">
      <c r="B152" s="32"/>
      <c r="D152" s="134" t="s">
        <v>267</v>
      </c>
      <c r="F152" s="135" t="s">
        <v>823</v>
      </c>
      <c r="I152" s="136"/>
      <c r="L152" s="32"/>
      <c r="M152" s="137"/>
      <c r="T152" s="53"/>
      <c r="AT152" s="17" t="s">
        <v>267</v>
      </c>
      <c r="AU152" s="17" t="s">
        <v>77</v>
      </c>
    </row>
    <row r="153" spans="2:65" s="1" customFormat="1" ht="58.5">
      <c r="B153" s="32"/>
      <c r="D153" s="134" t="s">
        <v>269</v>
      </c>
      <c r="F153" s="138" t="s">
        <v>824</v>
      </c>
      <c r="I153" s="136"/>
      <c r="L153" s="32"/>
      <c r="M153" s="137"/>
      <c r="T153" s="53"/>
      <c r="AT153" s="17" t="s">
        <v>269</v>
      </c>
      <c r="AU153" s="17" t="s">
        <v>77</v>
      </c>
    </row>
    <row r="154" spans="2:65" s="1" customFormat="1" ht="24.2" customHeight="1">
      <c r="B154" s="32"/>
      <c r="C154" s="139" t="s">
        <v>320</v>
      </c>
      <c r="D154" s="139" t="s">
        <v>273</v>
      </c>
      <c r="E154" s="140" t="s">
        <v>825</v>
      </c>
      <c r="F154" s="141" t="s">
        <v>826</v>
      </c>
      <c r="G154" s="142" t="s">
        <v>363</v>
      </c>
      <c r="H154" s="143">
        <v>2</v>
      </c>
      <c r="I154" s="144"/>
      <c r="J154" s="145">
        <f>ROUND(I154*H154,2)</f>
        <v>0</v>
      </c>
      <c r="K154" s="141" t="s">
        <v>265</v>
      </c>
      <c r="L154" s="146"/>
      <c r="M154" s="147" t="s">
        <v>19</v>
      </c>
      <c r="N154" s="148" t="s">
        <v>40</v>
      </c>
      <c r="P154" s="130">
        <f>O154*H154</f>
        <v>0</v>
      </c>
      <c r="Q154" s="130">
        <v>0</v>
      </c>
      <c r="R154" s="130">
        <f>Q154*H154</f>
        <v>0</v>
      </c>
      <c r="S154" s="130">
        <v>0</v>
      </c>
      <c r="T154" s="131">
        <f>S154*H154</f>
        <v>0</v>
      </c>
      <c r="AR154" s="132" t="s">
        <v>277</v>
      </c>
      <c r="AT154" s="132" t="s">
        <v>273</v>
      </c>
      <c r="AU154" s="132" t="s">
        <v>77</v>
      </c>
      <c r="AY154" s="17" t="s">
        <v>260</v>
      </c>
      <c r="BE154" s="133">
        <f>IF(N154="základní",J154,0)</f>
        <v>0</v>
      </c>
      <c r="BF154" s="133">
        <f>IF(N154="snížená",J154,0)</f>
        <v>0</v>
      </c>
      <c r="BG154" s="133">
        <f>IF(N154="zákl. přenesená",J154,0)</f>
        <v>0</v>
      </c>
      <c r="BH154" s="133">
        <f>IF(N154="sníž. přenesená",J154,0)</f>
        <v>0</v>
      </c>
      <c r="BI154" s="133">
        <f>IF(N154="nulová",J154,0)</f>
        <v>0</v>
      </c>
      <c r="BJ154" s="17" t="s">
        <v>77</v>
      </c>
      <c r="BK154" s="133">
        <f>ROUND(I154*H154,2)</f>
        <v>0</v>
      </c>
      <c r="BL154" s="17" t="s">
        <v>266</v>
      </c>
      <c r="BM154" s="132" t="s">
        <v>378</v>
      </c>
    </row>
    <row r="155" spans="2:65" s="1" customFormat="1" ht="19.5">
      <c r="B155" s="32"/>
      <c r="D155" s="134" t="s">
        <v>267</v>
      </c>
      <c r="F155" s="135" t="s">
        <v>826</v>
      </c>
      <c r="I155" s="136"/>
      <c r="L155" s="32"/>
      <c r="M155" s="137"/>
      <c r="T155" s="53"/>
      <c r="AT155" s="17" t="s">
        <v>267</v>
      </c>
      <c r="AU155" s="17" t="s">
        <v>77</v>
      </c>
    </row>
    <row r="156" spans="2:65" s="1" customFormat="1" ht="29.25">
      <c r="B156" s="32"/>
      <c r="D156" s="134" t="s">
        <v>269</v>
      </c>
      <c r="F156" s="138" t="s">
        <v>827</v>
      </c>
      <c r="I156" s="136"/>
      <c r="L156" s="32"/>
      <c r="M156" s="137"/>
      <c r="T156" s="53"/>
      <c r="AT156" s="17" t="s">
        <v>269</v>
      </c>
      <c r="AU156" s="17" t="s">
        <v>77</v>
      </c>
    </row>
    <row r="157" spans="2:65" s="1" customFormat="1" ht="24.2" customHeight="1">
      <c r="B157" s="32"/>
      <c r="C157" s="139" t="s">
        <v>381</v>
      </c>
      <c r="D157" s="139" t="s">
        <v>273</v>
      </c>
      <c r="E157" s="140" t="s">
        <v>828</v>
      </c>
      <c r="F157" s="141" t="s">
        <v>829</v>
      </c>
      <c r="G157" s="142" t="s">
        <v>363</v>
      </c>
      <c r="H157" s="143">
        <v>1</v>
      </c>
      <c r="I157" s="144"/>
      <c r="J157" s="145">
        <f>ROUND(I157*H157,2)</f>
        <v>0</v>
      </c>
      <c r="K157" s="141" t="s">
        <v>265</v>
      </c>
      <c r="L157" s="146"/>
      <c r="M157" s="147" t="s">
        <v>19</v>
      </c>
      <c r="N157" s="148" t="s">
        <v>40</v>
      </c>
      <c r="P157" s="130">
        <f>O157*H157</f>
        <v>0</v>
      </c>
      <c r="Q157" s="130">
        <v>0</v>
      </c>
      <c r="R157" s="130">
        <f>Q157*H157</f>
        <v>0</v>
      </c>
      <c r="S157" s="130">
        <v>0</v>
      </c>
      <c r="T157" s="131">
        <f>S157*H157</f>
        <v>0</v>
      </c>
      <c r="AR157" s="132" t="s">
        <v>277</v>
      </c>
      <c r="AT157" s="132" t="s">
        <v>273</v>
      </c>
      <c r="AU157" s="132" t="s">
        <v>77</v>
      </c>
      <c r="AY157" s="17" t="s">
        <v>260</v>
      </c>
      <c r="BE157" s="133">
        <f>IF(N157="základní",J157,0)</f>
        <v>0</v>
      </c>
      <c r="BF157" s="133">
        <f>IF(N157="snížená",J157,0)</f>
        <v>0</v>
      </c>
      <c r="BG157" s="133">
        <f>IF(N157="zákl. přenesená",J157,0)</f>
        <v>0</v>
      </c>
      <c r="BH157" s="133">
        <f>IF(N157="sníž. přenesená",J157,0)</f>
        <v>0</v>
      </c>
      <c r="BI157" s="133">
        <f>IF(N157="nulová",J157,0)</f>
        <v>0</v>
      </c>
      <c r="BJ157" s="17" t="s">
        <v>77</v>
      </c>
      <c r="BK157" s="133">
        <f>ROUND(I157*H157,2)</f>
        <v>0</v>
      </c>
      <c r="BL157" s="17" t="s">
        <v>266</v>
      </c>
      <c r="BM157" s="132" t="s">
        <v>384</v>
      </c>
    </row>
    <row r="158" spans="2:65" s="1" customFormat="1" ht="11.25">
      <c r="B158" s="32"/>
      <c r="D158" s="134" t="s">
        <v>267</v>
      </c>
      <c r="F158" s="135" t="s">
        <v>829</v>
      </c>
      <c r="I158" s="136"/>
      <c r="L158" s="32"/>
      <c r="M158" s="137"/>
      <c r="T158" s="53"/>
      <c r="AT158" s="17" t="s">
        <v>267</v>
      </c>
      <c r="AU158" s="17" t="s">
        <v>77</v>
      </c>
    </row>
    <row r="159" spans="2:65" s="1" customFormat="1" ht="39">
      <c r="B159" s="32"/>
      <c r="D159" s="134" t="s">
        <v>269</v>
      </c>
      <c r="F159" s="138" t="s">
        <v>830</v>
      </c>
      <c r="I159" s="136"/>
      <c r="L159" s="32"/>
      <c r="M159" s="137"/>
      <c r="T159" s="53"/>
      <c r="AT159" s="17" t="s">
        <v>269</v>
      </c>
      <c r="AU159" s="17" t="s">
        <v>77</v>
      </c>
    </row>
    <row r="160" spans="2:65" s="1" customFormat="1" ht="24.2" customHeight="1">
      <c r="B160" s="32"/>
      <c r="C160" s="139" t="s">
        <v>326</v>
      </c>
      <c r="D160" s="139" t="s">
        <v>273</v>
      </c>
      <c r="E160" s="140" t="s">
        <v>831</v>
      </c>
      <c r="F160" s="141" t="s">
        <v>832</v>
      </c>
      <c r="G160" s="142" t="s">
        <v>363</v>
      </c>
      <c r="H160" s="143">
        <v>1</v>
      </c>
      <c r="I160" s="144"/>
      <c r="J160" s="145">
        <f>ROUND(I160*H160,2)</f>
        <v>0</v>
      </c>
      <c r="K160" s="141" t="s">
        <v>265</v>
      </c>
      <c r="L160" s="146"/>
      <c r="M160" s="147" t="s">
        <v>19</v>
      </c>
      <c r="N160" s="148" t="s">
        <v>40</v>
      </c>
      <c r="P160" s="130">
        <f>O160*H160</f>
        <v>0</v>
      </c>
      <c r="Q160" s="130">
        <v>0</v>
      </c>
      <c r="R160" s="130">
        <f>Q160*H160</f>
        <v>0</v>
      </c>
      <c r="S160" s="130">
        <v>0</v>
      </c>
      <c r="T160" s="131">
        <f>S160*H160</f>
        <v>0</v>
      </c>
      <c r="AR160" s="132" t="s">
        <v>277</v>
      </c>
      <c r="AT160" s="132" t="s">
        <v>273</v>
      </c>
      <c r="AU160" s="132" t="s">
        <v>77</v>
      </c>
      <c r="AY160" s="17" t="s">
        <v>260</v>
      </c>
      <c r="BE160" s="133">
        <f>IF(N160="základní",J160,0)</f>
        <v>0</v>
      </c>
      <c r="BF160" s="133">
        <f>IF(N160="snížená",J160,0)</f>
        <v>0</v>
      </c>
      <c r="BG160" s="133">
        <f>IF(N160="zákl. přenesená",J160,0)</f>
        <v>0</v>
      </c>
      <c r="BH160" s="133">
        <f>IF(N160="sníž. přenesená",J160,0)</f>
        <v>0</v>
      </c>
      <c r="BI160" s="133">
        <f>IF(N160="nulová",J160,0)</f>
        <v>0</v>
      </c>
      <c r="BJ160" s="17" t="s">
        <v>77</v>
      </c>
      <c r="BK160" s="133">
        <f>ROUND(I160*H160,2)</f>
        <v>0</v>
      </c>
      <c r="BL160" s="17" t="s">
        <v>266</v>
      </c>
      <c r="BM160" s="132" t="s">
        <v>389</v>
      </c>
    </row>
    <row r="161" spans="2:65" s="1" customFormat="1" ht="11.25">
      <c r="B161" s="32"/>
      <c r="D161" s="134" t="s">
        <v>267</v>
      </c>
      <c r="F161" s="135" t="s">
        <v>832</v>
      </c>
      <c r="I161" s="136"/>
      <c r="L161" s="32"/>
      <c r="M161" s="137"/>
      <c r="T161" s="53"/>
      <c r="AT161" s="17" t="s">
        <v>267</v>
      </c>
      <c r="AU161" s="17" t="s">
        <v>77</v>
      </c>
    </row>
    <row r="162" spans="2:65" s="1" customFormat="1" ht="29.25">
      <c r="B162" s="32"/>
      <c r="D162" s="134" t="s">
        <v>269</v>
      </c>
      <c r="F162" s="138" t="s">
        <v>833</v>
      </c>
      <c r="I162" s="136"/>
      <c r="L162" s="32"/>
      <c r="M162" s="137"/>
      <c r="T162" s="53"/>
      <c r="AT162" s="17" t="s">
        <v>269</v>
      </c>
      <c r="AU162" s="17" t="s">
        <v>77</v>
      </c>
    </row>
    <row r="163" spans="2:65" s="10" customFormat="1" ht="25.9" customHeight="1">
      <c r="B163" s="111"/>
      <c r="D163" s="112" t="s">
        <v>68</v>
      </c>
      <c r="E163" s="113" t="s">
        <v>79</v>
      </c>
      <c r="F163" s="113" t="s">
        <v>834</v>
      </c>
      <c r="I163" s="114"/>
      <c r="J163" s="115">
        <f>BK163</f>
        <v>0</v>
      </c>
      <c r="L163" s="111"/>
      <c r="M163" s="116"/>
      <c r="P163" s="117">
        <f>SUM(P164:P211)</f>
        <v>0</v>
      </c>
      <c r="R163" s="117">
        <f>SUM(R164:R211)</f>
        <v>0</v>
      </c>
      <c r="T163" s="118">
        <f>SUM(T164:T211)</f>
        <v>0</v>
      </c>
      <c r="AR163" s="112" t="s">
        <v>77</v>
      </c>
      <c r="AT163" s="119" t="s">
        <v>68</v>
      </c>
      <c r="AU163" s="119" t="s">
        <v>69</v>
      </c>
      <c r="AY163" s="112" t="s">
        <v>260</v>
      </c>
      <c r="BK163" s="120">
        <f>SUM(BK164:BK211)</f>
        <v>0</v>
      </c>
    </row>
    <row r="164" spans="2:65" s="1" customFormat="1" ht="16.5" customHeight="1">
      <c r="B164" s="32"/>
      <c r="C164" s="121" t="s">
        <v>392</v>
      </c>
      <c r="D164" s="121" t="s">
        <v>261</v>
      </c>
      <c r="E164" s="122" t="s">
        <v>835</v>
      </c>
      <c r="F164" s="123" t="s">
        <v>836</v>
      </c>
      <c r="G164" s="124" t="s">
        <v>545</v>
      </c>
      <c r="H164" s="125">
        <v>5</v>
      </c>
      <c r="I164" s="126"/>
      <c r="J164" s="127">
        <f>ROUND(I164*H164,2)</f>
        <v>0</v>
      </c>
      <c r="K164" s="123" t="s">
        <v>265</v>
      </c>
      <c r="L164" s="32"/>
      <c r="M164" s="128" t="s">
        <v>19</v>
      </c>
      <c r="N164" s="129" t="s">
        <v>40</v>
      </c>
      <c r="P164" s="130">
        <f>O164*H164</f>
        <v>0</v>
      </c>
      <c r="Q164" s="130">
        <v>0</v>
      </c>
      <c r="R164" s="130">
        <f>Q164*H164</f>
        <v>0</v>
      </c>
      <c r="S164" s="130">
        <v>0</v>
      </c>
      <c r="T164" s="131">
        <f>S164*H164</f>
        <v>0</v>
      </c>
      <c r="AR164" s="132" t="s">
        <v>266</v>
      </c>
      <c r="AT164" s="132" t="s">
        <v>261</v>
      </c>
      <c r="AU164" s="132" t="s">
        <v>77</v>
      </c>
      <c r="AY164" s="17" t="s">
        <v>260</v>
      </c>
      <c r="BE164" s="133">
        <f>IF(N164="základní",J164,0)</f>
        <v>0</v>
      </c>
      <c r="BF164" s="133">
        <f>IF(N164="snížená",J164,0)</f>
        <v>0</v>
      </c>
      <c r="BG164" s="133">
        <f>IF(N164="zákl. přenesená",J164,0)</f>
        <v>0</v>
      </c>
      <c r="BH164" s="133">
        <f>IF(N164="sníž. přenesená",J164,0)</f>
        <v>0</v>
      </c>
      <c r="BI164" s="133">
        <f>IF(N164="nulová",J164,0)</f>
        <v>0</v>
      </c>
      <c r="BJ164" s="17" t="s">
        <v>77</v>
      </c>
      <c r="BK164" s="133">
        <f>ROUND(I164*H164,2)</f>
        <v>0</v>
      </c>
      <c r="BL164" s="17" t="s">
        <v>266</v>
      </c>
      <c r="BM164" s="132" t="s">
        <v>395</v>
      </c>
    </row>
    <row r="165" spans="2:65" s="1" customFormat="1" ht="11.25">
      <c r="B165" s="32"/>
      <c r="D165" s="134" t="s">
        <v>267</v>
      </c>
      <c r="F165" s="135" t="s">
        <v>836</v>
      </c>
      <c r="I165" s="136"/>
      <c r="L165" s="32"/>
      <c r="M165" s="137"/>
      <c r="T165" s="53"/>
      <c r="AT165" s="17" t="s">
        <v>267</v>
      </c>
      <c r="AU165" s="17" t="s">
        <v>77</v>
      </c>
    </row>
    <row r="166" spans="2:65" s="1" customFormat="1" ht="29.25">
      <c r="B166" s="32"/>
      <c r="D166" s="134" t="s">
        <v>269</v>
      </c>
      <c r="F166" s="138" t="s">
        <v>837</v>
      </c>
      <c r="I166" s="136"/>
      <c r="L166" s="32"/>
      <c r="M166" s="137"/>
      <c r="T166" s="53"/>
      <c r="AT166" s="17" t="s">
        <v>269</v>
      </c>
      <c r="AU166" s="17" t="s">
        <v>77</v>
      </c>
    </row>
    <row r="167" spans="2:65" s="1" customFormat="1" ht="16.5" customHeight="1">
      <c r="B167" s="32"/>
      <c r="C167" s="121" t="s">
        <v>330</v>
      </c>
      <c r="D167" s="121" t="s">
        <v>261</v>
      </c>
      <c r="E167" s="122" t="s">
        <v>838</v>
      </c>
      <c r="F167" s="123" t="s">
        <v>839</v>
      </c>
      <c r="G167" s="124" t="s">
        <v>545</v>
      </c>
      <c r="H167" s="125">
        <v>38</v>
      </c>
      <c r="I167" s="126"/>
      <c r="J167" s="127">
        <f>ROUND(I167*H167,2)</f>
        <v>0</v>
      </c>
      <c r="K167" s="123" t="s">
        <v>265</v>
      </c>
      <c r="L167" s="32"/>
      <c r="M167" s="128" t="s">
        <v>19</v>
      </c>
      <c r="N167" s="129" t="s">
        <v>40</v>
      </c>
      <c r="P167" s="130">
        <f>O167*H167</f>
        <v>0</v>
      </c>
      <c r="Q167" s="130">
        <v>0</v>
      </c>
      <c r="R167" s="130">
        <f>Q167*H167</f>
        <v>0</v>
      </c>
      <c r="S167" s="130">
        <v>0</v>
      </c>
      <c r="T167" s="131">
        <f>S167*H167</f>
        <v>0</v>
      </c>
      <c r="AR167" s="132" t="s">
        <v>266</v>
      </c>
      <c r="AT167" s="132" t="s">
        <v>261</v>
      </c>
      <c r="AU167" s="132" t="s">
        <v>77</v>
      </c>
      <c r="AY167" s="17" t="s">
        <v>260</v>
      </c>
      <c r="BE167" s="133">
        <f>IF(N167="základní",J167,0)</f>
        <v>0</v>
      </c>
      <c r="BF167" s="133">
        <f>IF(N167="snížená",J167,0)</f>
        <v>0</v>
      </c>
      <c r="BG167" s="133">
        <f>IF(N167="zákl. přenesená",J167,0)</f>
        <v>0</v>
      </c>
      <c r="BH167" s="133">
        <f>IF(N167="sníž. přenesená",J167,0)</f>
        <v>0</v>
      </c>
      <c r="BI167" s="133">
        <f>IF(N167="nulová",J167,0)</f>
        <v>0</v>
      </c>
      <c r="BJ167" s="17" t="s">
        <v>77</v>
      </c>
      <c r="BK167" s="133">
        <f>ROUND(I167*H167,2)</f>
        <v>0</v>
      </c>
      <c r="BL167" s="17" t="s">
        <v>266</v>
      </c>
      <c r="BM167" s="132" t="s">
        <v>399</v>
      </c>
    </row>
    <row r="168" spans="2:65" s="1" customFormat="1" ht="11.25">
      <c r="B168" s="32"/>
      <c r="D168" s="134" t="s">
        <v>267</v>
      </c>
      <c r="F168" s="135" t="s">
        <v>839</v>
      </c>
      <c r="I168" s="136"/>
      <c r="L168" s="32"/>
      <c r="M168" s="137"/>
      <c r="T168" s="53"/>
      <c r="AT168" s="17" t="s">
        <v>267</v>
      </c>
      <c r="AU168" s="17" t="s">
        <v>77</v>
      </c>
    </row>
    <row r="169" spans="2:65" s="1" customFormat="1" ht="29.25">
      <c r="B169" s="32"/>
      <c r="D169" s="134" t="s">
        <v>269</v>
      </c>
      <c r="F169" s="138" t="s">
        <v>840</v>
      </c>
      <c r="I169" s="136"/>
      <c r="L169" s="32"/>
      <c r="M169" s="137"/>
      <c r="T169" s="53"/>
      <c r="AT169" s="17" t="s">
        <v>269</v>
      </c>
      <c r="AU169" s="17" t="s">
        <v>77</v>
      </c>
    </row>
    <row r="170" spans="2:65" s="1" customFormat="1" ht="24.2" customHeight="1">
      <c r="B170" s="32"/>
      <c r="C170" s="121" t="s">
        <v>401</v>
      </c>
      <c r="D170" s="121" t="s">
        <v>261</v>
      </c>
      <c r="E170" s="122" t="s">
        <v>599</v>
      </c>
      <c r="F170" s="123" t="s">
        <v>600</v>
      </c>
      <c r="G170" s="124" t="s">
        <v>363</v>
      </c>
      <c r="H170" s="125">
        <v>4</v>
      </c>
      <c r="I170" s="126"/>
      <c r="J170" s="127">
        <f>ROUND(I170*H170,2)</f>
        <v>0</v>
      </c>
      <c r="K170" s="123" t="s">
        <v>265</v>
      </c>
      <c r="L170" s="32"/>
      <c r="M170" s="128" t="s">
        <v>19</v>
      </c>
      <c r="N170" s="129" t="s">
        <v>40</v>
      </c>
      <c r="P170" s="130">
        <f>O170*H170</f>
        <v>0</v>
      </c>
      <c r="Q170" s="130">
        <v>0</v>
      </c>
      <c r="R170" s="130">
        <f>Q170*H170</f>
        <v>0</v>
      </c>
      <c r="S170" s="130">
        <v>0</v>
      </c>
      <c r="T170" s="131">
        <f>S170*H170</f>
        <v>0</v>
      </c>
      <c r="AR170" s="132" t="s">
        <v>266</v>
      </c>
      <c r="AT170" s="132" t="s">
        <v>261</v>
      </c>
      <c r="AU170" s="132" t="s">
        <v>77</v>
      </c>
      <c r="AY170" s="17" t="s">
        <v>260</v>
      </c>
      <c r="BE170" s="133">
        <f>IF(N170="základní",J170,0)</f>
        <v>0</v>
      </c>
      <c r="BF170" s="133">
        <f>IF(N170="snížená",J170,0)</f>
        <v>0</v>
      </c>
      <c r="BG170" s="133">
        <f>IF(N170="zákl. přenesená",J170,0)</f>
        <v>0</v>
      </c>
      <c r="BH170" s="133">
        <f>IF(N170="sníž. přenesená",J170,0)</f>
        <v>0</v>
      </c>
      <c r="BI170" s="133">
        <f>IF(N170="nulová",J170,0)</f>
        <v>0</v>
      </c>
      <c r="BJ170" s="17" t="s">
        <v>77</v>
      </c>
      <c r="BK170" s="133">
        <f>ROUND(I170*H170,2)</f>
        <v>0</v>
      </c>
      <c r="BL170" s="17" t="s">
        <v>266</v>
      </c>
      <c r="BM170" s="132" t="s">
        <v>404</v>
      </c>
    </row>
    <row r="171" spans="2:65" s="1" customFormat="1" ht="19.5">
      <c r="B171" s="32"/>
      <c r="D171" s="134" t="s">
        <v>267</v>
      </c>
      <c r="F171" s="135" t="s">
        <v>601</v>
      </c>
      <c r="I171" s="136"/>
      <c r="L171" s="32"/>
      <c r="M171" s="137"/>
      <c r="T171" s="53"/>
      <c r="AT171" s="17" t="s">
        <v>267</v>
      </c>
      <c r="AU171" s="17" t="s">
        <v>77</v>
      </c>
    </row>
    <row r="172" spans="2:65" s="1" customFormat="1" ht="19.5">
      <c r="B172" s="32"/>
      <c r="D172" s="134" t="s">
        <v>269</v>
      </c>
      <c r="F172" s="138" t="s">
        <v>306</v>
      </c>
      <c r="I172" s="136"/>
      <c r="L172" s="32"/>
      <c r="M172" s="137"/>
      <c r="T172" s="53"/>
      <c r="AT172" s="17" t="s">
        <v>269</v>
      </c>
      <c r="AU172" s="17" t="s">
        <v>77</v>
      </c>
    </row>
    <row r="173" spans="2:65" s="1" customFormat="1" ht="16.5" customHeight="1">
      <c r="B173" s="32"/>
      <c r="C173" s="121" t="s">
        <v>335</v>
      </c>
      <c r="D173" s="121" t="s">
        <v>261</v>
      </c>
      <c r="E173" s="122" t="s">
        <v>841</v>
      </c>
      <c r="F173" s="123" t="s">
        <v>842</v>
      </c>
      <c r="G173" s="124" t="s">
        <v>363</v>
      </c>
      <c r="H173" s="125">
        <v>1</v>
      </c>
      <c r="I173" s="126"/>
      <c r="J173" s="127">
        <f>ROUND(I173*H173,2)</f>
        <v>0</v>
      </c>
      <c r="K173" s="123" t="s">
        <v>265</v>
      </c>
      <c r="L173" s="32"/>
      <c r="M173" s="128" t="s">
        <v>19</v>
      </c>
      <c r="N173" s="129" t="s">
        <v>40</v>
      </c>
      <c r="P173" s="130">
        <f>O173*H173</f>
        <v>0</v>
      </c>
      <c r="Q173" s="130">
        <v>0</v>
      </c>
      <c r="R173" s="130">
        <f>Q173*H173</f>
        <v>0</v>
      </c>
      <c r="S173" s="130">
        <v>0</v>
      </c>
      <c r="T173" s="131">
        <f>S173*H173</f>
        <v>0</v>
      </c>
      <c r="AR173" s="132" t="s">
        <v>266</v>
      </c>
      <c r="AT173" s="132" t="s">
        <v>261</v>
      </c>
      <c r="AU173" s="132" t="s">
        <v>77</v>
      </c>
      <c r="AY173" s="17" t="s">
        <v>260</v>
      </c>
      <c r="BE173" s="133">
        <f>IF(N173="základní",J173,0)</f>
        <v>0</v>
      </c>
      <c r="BF173" s="133">
        <f>IF(N173="snížená",J173,0)</f>
        <v>0</v>
      </c>
      <c r="BG173" s="133">
        <f>IF(N173="zákl. přenesená",J173,0)</f>
        <v>0</v>
      </c>
      <c r="BH173" s="133">
        <f>IF(N173="sníž. přenesená",J173,0)</f>
        <v>0</v>
      </c>
      <c r="BI173" s="133">
        <f>IF(N173="nulová",J173,0)</f>
        <v>0</v>
      </c>
      <c r="BJ173" s="17" t="s">
        <v>77</v>
      </c>
      <c r="BK173" s="133">
        <f>ROUND(I173*H173,2)</f>
        <v>0</v>
      </c>
      <c r="BL173" s="17" t="s">
        <v>266</v>
      </c>
      <c r="BM173" s="132" t="s">
        <v>409</v>
      </c>
    </row>
    <row r="174" spans="2:65" s="1" customFormat="1" ht="11.25">
      <c r="B174" s="32"/>
      <c r="D174" s="134" t="s">
        <v>267</v>
      </c>
      <c r="F174" s="135" t="s">
        <v>843</v>
      </c>
      <c r="I174" s="136"/>
      <c r="L174" s="32"/>
      <c r="M174" s="137"/>
      <c r="T174" s="53"/>
      <c r="AT174" s="17" t="s">
        <v>267</v>
      </c>
      <c r="AU174" s="17" t="s">
        <v>77</v>
      </c>
    </row>
    <row r="175" spans="2:65" s="1" customFormat="1" ht="19.5">
      <c r="B175" s="32"/>
      <c r="D175" s="134" t="s">
        <v>269</v>
      </c>
      <c r="F175" s="138" t="s">
        <v>306</v>
      </c>
      <c r="I175" s="136"/>
      <c r="L175" s="32"/>
      <c r="M175" s="137"/>
      <c r="T175" s="53"/>
      <c r="AT175" s="17" t="s">
        <v>269</v>
      </c>
      <c r="AU175" s="17" t="s">
        <v>77</v>
      </c>
    </row>
    <row r="176" spans="2:65" s="1" customFormat="1" ht="16.5" customHeight="1">
      <c r="B176" s="32"/>
      <c r="C176" s="121" t="s">
        <v>412</v>
      </c>
      <c r="D176" s="121" t="s">
        <v>261</v>
      </c>
      <c r="E176" s="122" t="s">
        <v>844</v>
      </c>
      <c r="F176" s="123" t="s">
        <v>845</v>
      </c>
      <c r="G176" s="124" t="s">
        <v>363</v>
      </c>
      <c r="H176" s="125">
        <v>5</v>
      </c>
      <c r="I176" s="126"/>
      <c r="J176" s="127">
        <f>ROUND(I176*H176,2)</f>
        <v>0</v>
      </c>
      <c r="K176" s="123" t="s">
        <v>265</v>
      </c>
      <c r="L176" s="32"/>
      <c r="M176" s="128" t="s">
        <v>19</v>
      </c>
      <c r="N176" s="129" t="s">
        <v>40</v>
      </c>
      <c r="P176" s="130">
        <f>O176*H176</f>
        <v>0</v>
      </c>
      <c r="Q176" s="130">
        <v>0</v>
      </c>
      <c r="R176" s="130">
        <f>Q176*H176</f>
        <v>0</v>
      </c>
      <c r="S176" s="130">
        <v>0</v>
      </c>
      <c r="T176" s="131">
        <f>S176*H176</f>
        <v>0</v>
      </c>
      <c r="AR176" s="132" t="s">
        <v>266</v>
      </c>
      <c r="AT176" s="132" t="s">
        <v>261</v>
      </c>
      <c r="AU176" s="132" t="s">
        <v>77</v>
      </c>
      <c r="AY176" s="17" t="s">
        <v>260</v>
      </c>
      <c r="BE176" s="133">
        <f>IF(N176="základní",J176,0)</f>
        <v>0</v>
      </c>
      <c r="BF176" s="133">
        <f>IF(N176="snížená",J176,0)</f>
        <v>0</v>
      </c>
      <c r="BG176" s="133">
        <f>IF(N176="zákl. přenesená",J176,0)</f>
        <v>0</v>
      </c>
      <c r="BH176" s="133">
        <f>IF(N176="sníž. přenesená",J176,0)</f>
        <v>0</v>
      </c>
      <c r="BI176" s="133">
        <f>IF(N176="nulová",J176,0)</f>
        <v>0</v>
      </c>
      <c r="BJ176" s="17" t="s">
        <v>77</v>
      </c>
      <c r="BK176" s="133">
        <f>ROUND(I176*H176,2)</f>
        <v>0</v>
      </c>
      <c r="BL176" s="17" t="s">
        <v>266</v>
      </c>
      <c r="BM176" s="132" t="s">
        <v>415</v>
      </c>
    </row>
    <row r="177" spans="2:65" s="1" customFormat="1" ht="11.25">
      <c r="B177" s="32"/>
      <c r="D177" s="134" t="s">
        <v>267</v>
      </c>
      <c r="F177" s="135" t="s">
        <v>846</v>
      </c>
      <c r="I177" s="136"/>
      <c r="L177" s="32"/>
      <c r="M177" s="137"/>
      <c r="T177" s="53"/>
      <c r="AT177" s="17" t="s">
        <v>267</v>
      </c>
      <c r="AU177" s="17" t="s">
        <v>77</v>
      </c>
    </row>
    <row r="178" spans="2:65" s="1" customFormat="1" ht="29.25">
      <c r="B178" s="32"/>
      <c r="D178" s="134" t="s">
        <v>269</v>
      </c>
      <c r="F178" s="138" t="s">
        <v>847</v>
      </c>
      <c r="I178" s="136"/>
      <c r="L178" s="32"/>
      <c r="M178" s="137"/>
      <c r="T178" s="53"/>
      <c r="AT178" s="17" t="s">
        <v>269</v>
      </c>
      <c r="AU178" s="17" t="s">
        <v>77</v>
      </c>
    </row>
    <row r="179" spans="2:65" s="1" customFormat="1" ht="24.2" customHeight="1">
      <c r="B179" s="32"/>
      <c r="C179" s="121" t="s">
        <v>339</v>
      </c>
      <c r="D179" s="121" t="s">
        <v>261</v>
      </c>
      <c r="E179" s="122" t="s">
        <v>603</v>
      </c>
      <c r="F179" s="123" t="s">
        <v>604</v>
      </c>
      <c r="G179" s="124" t="s">
        <v>363</v>
      </c>
      <c r="H179" s="125">
        <v>3</v>
      </c>
      <c r="I179" s="126"/>
      <c r="J179" s="127">
        <f>ROUND(I179*H179,2)</f>
        <v>0</v>
      </c>
      <c r="K179" s="123" t="s">
        <v>265</v>
      </c>
      <c r="L179" s="32"/>
      <c r="M179" s="128" t="s">
        <v>19</v>
      </c>
      <c r="N179" s="129" t="s">
        <v>40</v>
      </c>
      <c r="P179" s="130">
        <f>O179*H179</f>
        <v>0</v>
      </c>
      <c r="Q179" s="130">
        <v>0</v>
      </c>
      <c r="R179" s="130">
        <f>Q179*H179</f>
        <v>0</v>
      </c>
      <c r="S179" s="130">
        <v>0</v>
      </c>
      <c r="T179" s="131">
        <f>S179*H179</f>
        <v>0</v>
      </c>
      <c r="AR179" s="132" t="s">
        <v>266</v>
      </c>
      <c r="AT179" s="132" t="s">
        <v>261</v>
      </c>
      <c r="AU179" s="132" t="s">
        <v>77</v>
      </c>
      <c r="AY179" s="17" t="s">
        <v>260</v>
      </c>
      <c r="BE179" s="133">
        <f>IF(N179="základní",J179,0)</f>
        <v>0</v>
      </c>
      <c r="BF179" s="133">
        <f>IF(N179="snížená",J179,0)</f>
        <v>0</v>
      </c>
      <c r="BG179" s="133">
        <f>IF(N179="zákl. přenesená",J179,0)</f>
        <v>0</v>
      </c>
      <c r="BH179" s="133">
        <f>IF(N179="sníž. přenesená",J179,0)</f>
        <v>0</v>
      </c>
      <c r="BI179" s="133">
        <f>IF(N179="nulová",J179,0)</f>
        <v>0</v>
      </c>
      <c r="BJ179" s="17" t="s">
        <v>77</v>
      </c>
      <c r="BK179" s="133">
        <f>ROUND(I179*H179,2)</f>
        <v>0</v>
      </c>
      <c r="BL179" s="17" t="s">
        <v>266</v>
      </c>
      <c r="BM179" s="132" t="s">
        <v>419</v>
      </c>
    </row>
    <row r="180" spans="2:65" s="1" customFormat="1" ht="19.5">
      <c r="B180" s="32"/>
      <c r="D180" s="134" t="s">
        <v>267</v>
      </c>
      <c r="F180" s="135" t="s">
        <v>605</v>
      </c>
      <c r="I180" s="136"/>
      <c r="L180" s="32"/>
      <c r="M180" s="137"/>
      <c r="T180" s="53"/>
      <c r="AT180" s="17" t="s">
        <v>267</v>
      </c>
      <c r="AU180" s="17" t="s">
        <v>77</v>
      </c>
    </row>
    <row r="181" spans="2:65" s="1" customFormat="1" ht="19.5">
      <c r="B181" s="32"/>
      <c r="D181" s="134" t="s">
        <v>269</v>
      </c>
      <c r="F181" s="138" t="s">
        <v>306</v>
      </c>
      <c r="I181" s="136"/>
      <c r="L181" s="32"/>
      <c r="M181" s="137"/>
      <c r="T181" s="53"/>
      <c r="AT181" s="17" t="s">
        <v>269</v>
      </c>
      <c r="AU181" s="17" t="s">
        <v>77</v>
      </c>
    </row>
    <row r="182" spans="2:65" s="1" customFormat="1" ht="16.5" customHeight="1">
      <c r="B182" s="32"/>
      <c r="C182" s="121" t="s">
        <v>422</v>
      </c>
      <c r="D182" s="121" t="s">
        <v>261</v>
      </c>
      <c r="E182" s="122" t="s">
        <v>848</v>
      </c>
      <c r="F182" s="123" t="s">
        <v>849</v>
      </c>
      <c r="G182" s="124" t="s">
        <v>363</v>
      </c>
      <c r="H182" s="125">
        <v>3</v>
      </c>
      <c r="I182" s="126"/>
      <c r="J182" s="127">
        <f>ROUND(I182*H182,2)</f>
        <v>0</v>
      </c>
      <c r="K182" s="123" t="s">
        <v>265</v>
      </c>
      <c r="L182" s="32"/>
      <c r="M182" s="128" t="s">
        <v>19</v>
      </c>
      <c r="N182" s="129" t="s">
        <v>40</v>
      </c>
      <c r="P182" s="130">
        <f>O182*H182</f>
        <v>0</v>
      </c>
      <c r="Q182" s="130">
        <v>0</v>
      </c>
      <c r="R182" s="130">
        <f>Q182*H182</f>
        <v>0</v>
      </c>
      <c r="S182" s="130">
        <v>0</v>
      </c>
      <c r="T182" s="131">
        <f>S182*H182</f>
        <v>0</v>
      </c>
      <c r="AR182" s="132" t="s">
        <v>266</v>
      </c>
      <c r="AT182" s="132" t="s">
        <v>261</v>
      </c>
      <c r="AU182" s="132" t="s">
        <v>77</v>
      </c>
      <c r="AY182" s="17" t="s">
        <v>260</v>
      </c>
      <c r="BE182" s="133">
        <f>IF(N182="základní",J182,0)</f>
        <v>0</v>
      </c>
      <c r="BF182" s="133">
        <f>IF(N182="snížená",J182,0)</f>
        <v>0</v>
      </c>
      <c r="BG182" s="133">
        <f>IF(N182="zákl. přenesená",J182,0)</f>
        <v>0</v>
      </c>
      <c r="BH182" s="133">
        <f>IF(N182="sníž. přenesená",J182,0)</f>
        <v>0</v>
      </c>
      <c r="BI182" s="133">
        <f>IF(N182="nulová",J182,0)</f>
        <v>0</v>
      </c>
      <c r="BJ182" s="17" t="s">
        <v>77</v>
      </c>
      <c r="BK182" s="133">
        <f>ROUND(I182*H182,2)</f>
        <v>0</v>
      </c>
      <c r="BL182" s="17" t="s">
        <v>266</v>
      </c>
      <c r="BM182" s="132" t="s">
        <v>425</v>
      </c>
    </row>
    <row r="183" spans="2:65" s="1" customFormat="1" ht="11.25">
      <c r="B183" s="32"/>
      <c r="D183" s="134" t="s">
        <v>267</v>
      </c>
      <c r="F183" s="135" t="s">
        <v>849</v>
      </c>
      <c r="I183" s="136"/>
      <c r="L183" s="32"/>
      <c r="M183" s="137"/>
      <c r="T183" s="53"/>
      <c r="AT183" s="17" t="s">
        <v>267</v>
      </c>
      <c r="AU183" s="17" t="s">
        <v>77</v>
      </c>
    </row>
    <row r="184" spans="2:65" s="1" customFormat="1" ht="29.25">
      <c r="B184" s="32"/>
      <c r="D184" s="134" t="s">
        <v>269</v>
      </c>
      <c r="F184" s="138" t="s">
        <v>850</v>
      </c>
      <c r="I184" s="136"/>
      <c r="L184" s="32"/>
      <c r="M184" s="137"/>
      <c r="T184" s="53"/>
      <c r="AT184" s="17" t="s">
        <v>269</v>
      </c>
      <c r="AU184" s="17" t="s">
        <v>77</v>
      </c>
    </row>
    <row r="185" spans="2:65" s="1" customFormat="1" ht="16.5" customHeight="1">
      <c r="B185" s="32"/>
      <c r="C185" s="121" t="s">
        <v>344</v>
      </c>
      <c r="D185" s="121" t="s">
        <v>261</v>
      </c>
      <c r="E185" s="122" t="s">
        <v>607</v>
      </c>
      <c r="F185" s="123" t="s">
        <v>608</v>
      </c>
      <c r="G185" s="124" t="s">
        <v>363</v>
      </c>
      <c r="H185" s="125">
        <v>2</v>
      </c>
      <c r="I185" s="126"/>
      <c r="J185" s="127">
        <f>ROUND(I185*H185,2)</f>
        <v>0</v>
      </c>
      <c r="K185" s="123" t="s">
        <v>265</v>
      </c>
      <c r="L185" s="32"/>
      <c r="M185" s="128" t="s">
        <v>19</v>
      </c>
      <c r="N185" s="129" t="s">
        <v>40</v>
      </c>
      <c r="P185" s="130">
        <f>O185*H185</f>
        <v>0</v>
      </c>
      <c r="Q185" s="130">
        <v>0</v>
      </c>
      <c r="R185" s="130">
        <f>Q185*H185</f>
        <v>0</v>
      </c>
      <c r="S185" s="130">
        <v>0</v>
      </c>
      <c r="T185" s="131">
        <f>S185*H185</f>
        <v>0</v>
      </c>
      <c r="AR185" s="132" t="s">
        <v>266</v>
      </c>
      <c r="AT185" s="132" t="s">
        <v>261</v>
      </c>
      <c r="AU185" s="132" t="s">
        <v>77</v>
      </c>
      <c r="AY185" s="17" t="s">
        <v>260</v>
      </c>
      <c r="BE185" s="133">
        <f>IF(N185="základní",J185,0)</f>
        <v>0</v>
      </c>
      <c r="BF185" s="133">
        <f>IF(N185="snížená",J185,0)</f>
        <v>0</v>
      </c>
      <c r="BG185" s="133">
        <f>IF(N185="zákl. přenesená",J185,0)</f>
        <v>0</v>
      </c>
      <c r="BH185" s="133">
        <f>IF(N185="sníž. přenesená",J185,0)</f>
        <v>0</v>
      </c>
      <c r="BI185" s="133">
        <f>IF(N185="nulová",J185,0)</f>
        <v>0</v>
      </c>
      <c r="BJ185" s="17" t="s">
        <v>77</v>
      </c>
      <c r="BK185" s="133">
        <f>ROUND(I185*H185,2)</f>
        <v>0</v>
      </c>
      <c r="BL185" s="17" t="s">
        <v>266</v>
      </c>
      <c r="BM185" s="132" t="s">
        <v>430</v>
      </c>
    </row>
    <row r="186" spans="2:65" s="1" customFormat="1" ht="11.25">
      <c r="B186" s="32"/>
      <c r="D186" s="134" t="s">
        <v>267</v>
      </c>
      <c r="F186" s="135" t="s">
        <v>609</v>
      </c>
      <c r="I186" s="136"/>
      <c r="L186" s="32"/>
      <c r="M186" s="137"/>
      <c r="T186" s="53"/>
      <c r="AT186" s="17" t="s">
        <v>267</v>
      </c>
      <c r="AU186" s="17" t="s">
        <v>77</v>
      </c>
    </row>
    <row r="187" spans="2:65" s="1" customFormat="1" ht="19.5">
      <c r="B187" s="32"/>
      <c r="D187" s="134" t="s">
        <v>269</v>
      </c>
      <c r="F187" s="138" t="s">
        <v>306</v>
      </c>
      <c r="I187" s="136"/>
      <c r="L187" s="32"/>
      <c r="M187" s="137"/>
      <c r="T187" s="53"/>
      <c r="AT187" s="17" t="s">
        <v>269</v>
      </c>
      <c r="AU187" s="17" t="s">
        <v>77</v>
      </c>
    </row>
    <row r="188" spans="2:65" s="1" customFormat="1" ht="16.5" customHeight="1">
      <c r="B188" s="32"/>
      <c r="C188" s="121" t="s">
        <v>433</v>
      </c>
      <c r="D188" s="121" t="s">
        <v>261</v>
      </c>
      <c r="E188" s="122" t="s">
        <v>611</v>
      </c>
      <c r="F188" s="123" t="s">
        <v>612</v>
      </c>
      <c r="G188" s="124" t="s">
        <v>363</v>
      </c>
      <c r="H188" s="125">
        <v>1</v>
      </c>
      <c r="I188" s="126"/>
      <c r="J188" s="127">
        <f>ROUND(I188*H188,2)</f>
        <v>0</v>
      </c>
      <c r="K188" s="123" t="s">
        <v>265</v>
      </c>
      <c r="L188" s="32"/>
      <c r="M188" s="128" t="s">
        <v>19</v>
      </c>
      <c r="N188" s="129" t="s">
        <v>40</v>
      </c>
      <c r="P188" s="130">
        <f>O188*H188</f>
        <v>0</v>
      </c>
      <c r="Q188" s="130">
        <v>0</v>
      </c>
      <c r="R188" s="130">
        <f>Q188*H188</f>
        <v>0</v>
      </c>
      <c r="S188" s="130">
        <v>0</v>
      </c>
      <c r="T188" s="131">
        <f>S188*H188</f>
        <v>0</v>
      </c>
      <c r="AR188" s="132" t="s">
        <v>266</v>
      </c>
      <c r="AT188" s="132" t="s">
        <v>261</v>
      </c>
      <c r="AU188" s="132" t="s">
        <v>77</v>
      </c>
      <c r="AY188" s="17" t="s">
        <v>260</v>
      </c>
      <c r="BE188" s="133">
        <f>IF(N188="základní",J188,0)</f>
        <v>0</v>
      </c>
      <c r="BF188" s="133">
        <f>IF(N188="snížená",J188,0)</f>
        <v>0</v>
      </c>
      <c r="BG188" s="133">
        <f>IF(N188="zákl. přenesená",J188,0)</f>
        <v>0</v>
      </c>
      <c r="BH188" s="133">
        <f>IF(N188="sníž. přenesená",J188,0)</f>
        <v>0</v>
      </c>
      <c r="BI188" s="133">
        <f>IF(N188="nulová",J188,0)</f>
        <v>0</v>
      </c>
      <c r="BJ188" s="17" t="s">
        <v>77</v>
      </c>
      <c r="BK188" s="133">
        <f>ROUND(I188*H188,2)</f>
        <v>0</v>
      </c>
      <c r="BL188" s="17" t="s">
        <v>266</v>
      </c>
      <c r="BM188" s="132" t="s">
        <v>653</v>
      </c>
    </row>
    <row r="189" spans="2:65" s="1" customFormat="1" ht="11.25">
      <c r="B189" s="32"/>
      <c r="D189" s="134" t="s">
        <v>267</v>
      </c>
      <c r="F189" s="135" t="s">
        <v>613</v>
      </c>
      <c r="I189" s="136"/>
      <c r="L189" s="32"/>
      <c r="M189" s="137"/>
      <c r="T189" s="53"/>
      <c r="AT189" s="17" t="s">
        <v>267</v>
      </c>
      <c r="AU189" s="17" t="s">
        <v>77</v>
      </c>
    </row>
    <row r="190" spans="2:65" s="1" customFormat="1" ht="19.5">
      <c r="B190" s="32"/>
      <c r="D190" s="134" t="s">
        <v>269</v>
      </c>
      <c r="F190" s="138" t="s">
        <v>306</v>
      </c>
      <c r="I190" s="136"/>
      <c r="L190" s="32"/>
      <c r="M190" s="137"/>
      <c r="T190" s="53"/>
      <c r="AT190" s="17" t="s">
        <v>269</v>
      </c>
      <c r="AU190" s="17" t="s">
        <v>77</v>
      </c>
    </row>
    <row r="191" spans="2:65" s="1" customFormat="1" ht="21.75" customHeight="1">
      <c r="B191" s="32"/>
      <c r="C191" s="121" t="s">
        <v>348</v>
      </c>
      <c r="D191" s="121" t="s">
        <v>261</v>
      </c>
      <c r="E191" s="122" t="s">
        <v>615</v>
      </c>
      <c r="F191" s="123" t="s">
        <v>616</v>
      </c>
      <c r="G191" s="124" t="s">
        <v>363</v>
      </c>
      <c r="H191" s="125">
        <v>1</v>
      </c>
      <c r="I191" s="126"/>
      <c r="J191" s="127">
        <f>ROUND(I191*H191,2)</f>
        <v>0</v>
      </c>
      <c r="K191" s="123" t="s">
        <v>265</v>
      </c>
      <c r="L191" s="32"/>
      <c r="M191" s="128" t="s">
        <v>19</v>
      </c>
      <c r="N191" s="129" t="s">
        <v>40</v>
      </c>
      <c r="P191" s="130">
        <f>O191*H191</f>
        <v>0</v>
      </c>
      <c r="Q191" s="130">
        <v>0</v>
      </c>
      <c r="R191" s="130">
        <f>Q191*H191</f>
        <v>0</v>
      </c>
      <c r="S191" s="130">
        <v>0</v>
      </c>
      <c r="T191" s="131">
        <f>S191*H191</f>
        <v>0</v>
      </c>
      <c r="AR191" s="132" t="s">
        <v>266</v>
      </c>
      <c r="AT191" s="132" t="s">
        <v>261</v>
      </c>
      <c r="AU191" s="132" t="s">
        <v>77</v>
      </c>
      <c r="AY191" s="17" t="s">
        <v>260</v>
      </c>
      <c r="BE191" s="133">
        <f>IF(N191="základní",J191,0)</f>
        <v>0</v>
      </c>
      <c r="BF191" s="133">
        <f>IF(N191="snížená",J191,0)</f>
        <v>0</v>
      </c>
      <c r="BG191" s="133">
        <f>IF(N191="zákl. přenesená",J191,0)</f>
        <v>0</v>
      </c>
      <c r="BH191" s="133">
        <f>IF(N191="sníž. přenesená",J191,0)</f>
        <v>0</v>
      </c>
      <c r="BI191" s="133">
        <f>IF(N191="nulová",J191,0)</f>
        <v>0</v>
      </c>
      <c r="BJ191" s="17" t="s">
        <v>77</v>
      </c>
      <c r="BK191" s="133">
        <f>ROUND(I191*H191,2)</f>
        <v>0</v>
      </c>
      <c r="BL191" s="17" t="s">
        <v>266</v>
      </c>
      <c r="BM191" s="132" t="s">
        <v>441</v>
      </c>
    </row>
    <row r="192" spans="2:65" s="1" customFormat="1" ht="11.25">
      <c r="B192" s="32"/>
      <c r="D192" s="134" t="s">
        <v>267</v>
      </c>
      <c r="F192" s="135" t="s">
        <v>616</v>
      </c>
      <c r="I192" s="136"/>
      <c r="L192" s="32"/>
      <c r="M192" s="137"/>
      <c r="T192" s="53"/>
      <c r="AT192" s="17" t="s">
        <v>267</v>
      </c>
      <c r="AU192" s="17" t="s">
        <v>77</v>
      </c>
    </row>
    <row r="193" spans="2:65" s="1" customFormat="1" ht="19.5">
      <c r="B193" s="32"/>
      <c r="D193" s="134" t="s">
        <v>269</v>
      </c>
      <c r="F193" s="138" t="s">
        <v>306</v>
      </c>
      <c r="I193" s="136"/>
      <c r="L193" s="32"/>
      <c r="M193" s="137"/>
      <c r="T193" s="53"/>
      <c r="AT193" s="17" t="s">
        <v>269</v>
      </c>
      <c r="AU193" s="17" t="s">
        <v>77</v>
      </c>
    </row>
    <row r="194" spans="2:65" s="1" customFormat="1" ht="24.2" customHeight="1">
      <c r="B194" s="32"/>
      <c r="C194" s="121" t="s">
        <v>665</v>
      </c>
      <c r="D194" s="121" t="s">
        <v>261</v>
      </c>
      <c r="E194" s="122" t="s">
        <v>851</v>
      </c>
      <c r="F194" s="123" t="s">
        <v>852</v>
      </c>
      <c r="G194" s="124" t="s">
        <v>363</v>
      </c>
      <c r="H194" s="125">
        <v>1</v>
      </c>
      <c r="I194" s="126"/>
      <c r="J194" s="127">
        <f>ROUND(I194*H194,2)</f>
        <v>0</v>
      </c>
      <c r="K194" s="123" t="s">
        <v>265</v>
      </c>
      <c r="L194" s="32"/>
      <c r="M194" s="128" t="s">
        <v>19</v>
      </c>
      <c r="N194" s="129" t="s">
        <v>40</v>
      </c>
      <c r="P194" s="130">
        <f>O194*H194</f>
        <v>0</v>
      </c>
      <c r="Q194" s="130">
        <v>0</v>
      </c>
      <c r="R194" s="130">
        <f>Q194*H194</f>
        <v>0</v>
      </c>
      <c r="S194" s="130">
        <v>0</v>
      </c>
      <c r="T194" s="131">
        <f>S194*H194</f>
        <v>0</v>
      </c>
      <c r="AR194" s="132" t="s">
        <v>266</v>
      </c>
      <c r="AT194" s="132" t="s">
        <v>261</v>
      </c>
      <c r="AU194" s="132" t="s">
        <v>77</v>
      </c>
      <c r="AY194" s="17" t="s">
        <v>260</v>
      </c>
      <c r="BE194" s="133">
        <f>IF(N194="základní",J194,0)</f>
        <v>0</v>
      </c>
      <c r="BF194" s="133">
        <f>IF(N194="snížená",J194,0)</f>
        <v>0</v>
      </c>
      <c r="BG194" s="133">
        <f>IF(N194="zákl. přenesená",J194,0)</f>
        <v>0</v>
      </c>
      <c r="BH194" s="133">
        <f>IF(N194="sníž. přenesená",J194,0)</f>
        <v>0</v>
      </c>
      <c r="BI194" s="133">
        <f>IF(N194="nulová",J194,0)</f>
        <v>0</v>
      </c>
      <c r="BJ194" s="17" t="s">
        <v>77</v>
      </c>
      <c r="BK194" s="133">
        <f>ROUND(I194*H194,2)</f>
        <v>0</v>
      </c>
      <c r="BL194" s="17" t="s">
        <v>266</v>
      </c>
      <c r="BM194" s="132" t="s">
        <v>662</v>
      </c>
    </row>
    <row r="195" spans="2:65" s="1" customFormat="1" ht="19.5">
      <c r="B195" s="32"/>
      <c r="D195" s="134" t="s">
        <v>267</v>
      </c>
      <c r="F195" s="135" t="s">
        <v>853</v>
      </c>
      <c r="I195" s="136"/>
      <c r="L195" s="32"/>
      <c r="M195" s="137"/>
      <c r="T195" s="53"/>
      <c r="AT195" s="17" t="s">
        <v>267</v>
      </c>
      <c r="AU195" s="17" t="s">
        <v>77</v>
      </c>
    </row>
    <row r="196" spans="2:65" s="1" customFormat="1" ht="29.25">
      <c r="B196" s="32"/>
      <c r="D196" s="134" t="s">
        <v>269</v>
      </c>
      <c r="F196" s="138" t="s">
        <v>854</v>
      </c>
      <c r="I196" s="136"/>
      <c r="L196" s="32"/>
      <c r="M196" s="137"/>
      <c r="T196" s="53"/>
      <c r="AT196" s="17" t="s">
        <v>269</v>
      </c>
      <c r="AU196" s="17" t="s">
        <v>77</v>
      </c>
    </row>
    <row r="197" spans="2:65" s="1" customFormat="1" ht="24.2" customHeight="1">
      <c r="B197" s="32"/>
      <c r="C197" s="121" t="s">
        <v>353</v>
      </c>
      <c r="D197" s="121" t="s">
        <v>261</v>
      </c>
      <c r="E197" s="122" t="s">
        <v>855</v>
      </c>
      <c r="F197" s="123" t="s">
        <v>856</v>
      </c>
      <c r="G197" s="124" t="s">
        <v>363</v>
      </c>
      <c r="H197" s="125">
        <v>1</v>
      </c>
      <c r="I197" s="126"/>
      <c r="J197" s="127">
        <f>ROUND(I197*H197,2)</f>
        <v>0</v>
      </c>
      <c r="K197" s="123" t="s">
        <v>265</v>
      </c>
      <c r="L197" s="32"/>
      <c r="M197" s="128" t="s">
        <v>19</v>
      </c>
      <c r="N197" s="129" t="s">
        <v>40</v>
      </c>
      <c r="P197" s="130">
        <f>O197*H197</f>
        <v>0</v>
      </c>
      <c r="Q197" s="130">
        <v>0</v>
      </c>
      <c r="R197" s="130">
        <f>Q197*H197</f>
        <v>0</v>
      </c>
      <c r="S197" s="130">
        <v>0</v>
      </c>
      <c r="T197" s="131">
        <f>S197*H197</f>
        <v>0</v>
      </c>
      <c r="AR197" s="132" t="s">
        <v>266</v>
      </c>
      <c r="AT197" s="132" t="s">
        <v>261</v>
      </c>
      <c r="AU197" s="132" t="s">
        <v>77</v>
      </c>
      <c r="AY197" s="17" t="s">
        <v>260</v>
      </c>
      <c r="BE197" s="133">
        <f>IF(N197="základní",J197,0)</f>
        <v>0</v>
      </c>
      <c r="BF197" s="133">
        <f>IF(N197="snížená",J197,0)</f>
        <v>0</v>
      </c>
      <c r="BG197" s="133">
        <f>IF(N197="zákl. přenesená",J197,0)</f>
        <v>0</v>
      </c>
      <c r="BH197" s="133">
        <f>IF(N197="sníž. přenesená",J197,0)</f>
        <v>0</v>
      </c>
      <c r="BI197" s="133">
        <f>IF(N197="nulová",J197,0)</f>
        <v>0</v>
      </c>
      <c r="BJ197" s="17" t="s">
        <v>77</v>
      </c>
      <c r="BK197" s="133">
        <f>ROUND(I197*H197,2)</f>
        <v>0</v>
      </c>
      <c r="BL197" s="17" t="s">
        <v>266</v>
      </c>
      <c r="BM197" s="132" t="s">
        <v>668</v>
      </c>
    </row>
    <row r="198" spans="2:65" s="1" customFormat="1" ht="19.5">
      <c r="B198" s="32"/>
      <c r="D198" s="134" t="s">
        <v>267</v>
      </c>
      <c r="F198" s="135" t="s">
        <v>857</v>
      </c>
      <c r="I198" s="136"/>
      <c r="L198" s="32"/>
      <c r="M198" s="137"/>
      <c r="T198" s="53"/>
      <c r="AT198" s="17" t="s">
        <v>267</v>
      </c>
      <c r="AU198" s="17" t="s">
        <v>77</v>
      </c>
    </row>
    <row r="199" spans="2:65" s="1" customFormat="1" ht="29.25">
      <c r="B199" s="32"/>
      <c r="D199" s="134" t="s">
        <v>269</v>
      </c>
      <c r="F199" s="138" t="s">
        <v>858</v>
      </c>
      <c r="I199" s="136"/>
      <c r="L199" s="32"/>
      <c r="M199" s="137"/>
      <c r="T199" s="53"/>
      <c r="AT199" s="17" t="s">
        <v>269</v>
      </c>
      <c r="AU199" s="17" t="s">
        <v>77</v>
      </c>
    </row>
    <row r="200" spans="2:65" s="1" customFormat="1" ht="16.5" customHeight="1">
      <c r="B200" s="32"/>
      <c r="C200" s="121" t="s">
        <v>674</v>
      </c>
      <c r="D200" s="121" t="s">
        <v>261</v>
      </c>
      <c r="E200" s="122" t="s">
        <v>859</v>
      </c>
      <c r="F200" s="123" t="s">
        <v>860</v>
      </c>
      <c r="G200" s="124" t="s">
        <v>363</v>
      </c>
      <c r="H200" s="125">
        <v>1</v>
      </c>
      <c r="I200" s="126"/>
      <c r="J200" s="127">
        <f>ROUND(I200*H200,2)</f>
        <v>0</v>
      </c>
      <c r="K200" s="123" t="s">
        <v>265</v>
      </c>
      <c r="L200" s="32"/>
      <c r="M200" s="128" t="s">
        <v>19</v>
      </c>
      <c r="N200" s="129" t="s">
        <v>40</v>
      </c>
      <c r="P200" s="130">
        <f>O200*H200</f>
        <v>0</v>
      </c>
      <c r="Q200" s="130">
        <v>0</v>
      </c>
      <c r="R200" s="130">
        <f>Q200*H200</f>
        <v>0</v>
      </c>
      <c r="S200" s="130">
        <v>0</v>
      </c>
      <c r="T200" s="131">
        <f>S200*H200</f>
        <v>0</v>
      </c>
      <c r="AR200" s="132" t="s">
        <v>266</v>
      </c>
      <c r="AT200" s="132" t="s">
        <v>261</v>
      </c>
      <c r="AU200" s="132" t="s">
        <v>77</v>
      </c>
      <c r="AY200" s="17" t="s">
        <v>260</v>
      </c>
      <c r="BE200" s="133">
        <f>IF(N200="základní",J200,0)</f>
        <v>0</v>
      </c>
      <c r="BF200" s="133">
        <f>IF(N200="snížená",J200,0)</f>
        <v>0</v>
      </c>
      <c r="BG200" s="133">
        <f>IF(N200="zákl. přenesená",J200,0)</f>
        <v>0</v>
      </c>
      <c r="BH200" s="133">
        <f>IF(N200="sníž. přenesená",J200,0)</f>
        <v>0</v>
      </c>
      <c r="BI200" s="133">
        <f>IF(N200="nulová",J200,0)</f>
        <v>0</v>
      </c>
      <c r="BJ200" s="17" t="s">
        <v>77</v>
      </c>
      <c r="BK200" s="133">
        <f>ROUND(I200*H200,2)</f>
        <v>0</v>
      </c>
      <c r="BL200" s="17" t="s">
        <v>266</v>
      </c>
      <c r="BM200" s="132" t="s">
        <v>671</v>
      </c>
    </row>
    <row r="201" spans="2:65" s="1" customFormat="1" ht="19.5">
      <c r="B201" s="32"/>
      <c r="D201" s="134" t="s">
        <v>267</v>
      </c>
      <c r="F201" s="135" t="s">
        <v>861</v>
      </c>
      <c r="I201" s="136"/>
      <c r="L201" s="32"/>
      <c r="M201" s="137"/>
      <c r="T201" s="53"/>
      <c r="AT201" s="17" t="s">
        <v>267</v>
      </c>
      <c r="AU201" s="17" t="s">
        <v>77</v>
      </c>
    </row>
    <row r="202" spans="2:65" s="1" customFormat="1" ht="29.25">
      <c r="B202" s="32"/>
      <c r="D202" s="134" t="s">
        <v>269</v>
      </c>
      <c r="F202" s="138" t="s">
        <v>862</v>
      </c>
      <c r="I202" s="136"/>
      <c r="L202" s="32"/>
      <c r="M202" s="137"/>
      <c r="T202" s="53"/>
      <c r="AT202" s="17" t="s">
        <v>269</v>
      </c>
      <c r="AU202" s="17" t="s">
        <v>77</v>
      </c>
    </row>
    <row r="203" spans="2:65" s="1" customFormat="1" ht="16.5" customHeight="1">
      <c r="B203" s="32"/>
      <c r="C203" s="121" t="s">
        <v>358</v>
      </c>
      <c r="D203" s="121" t="s">
        <v>261</v>
      </c>
      <c r="E203" s="122" t="s">
        <v>863</v>
      </c>
      <c r="F203" s="123" t="s">
        <v>864</v>
      </c>
      <c r="G203" s="124" t="s">
        <v>363</v>
      </c>
      <c r="H203" s="125">
        <v>1</v>
      </c>
      <c r="I203" s="126"/>
      <c r="J203" s="127">
        <f>ROUND(I203*H203,2)</f>
        <v>0</v>
      </c>
      <c r="K203" s="123" t="s">
        <v>265</v>
      </c>
      <c r="L203" s="32"/>
      <c r="M203" s="128" t="s">
        <v>19</v>
      </c>
      <c r="N203" s="129" t="s">
        <v>40</v>
      </c>
      <c r="P203" s="130">
        <f>O203*H203</f>
        <v>0</v>
      </c>
      <c r="Q203" s="130">
        <v>0</v>
      </c>
      <c r="R203" s="130">
        <f>Q203*H203</f>
        <v>0</v>
      </c>
      <c r="S203" s="130">
        <v>0</v>
      </c>
      <c r="T203" s="131">
        <f>S203*H203</f>
        <v>0</v>
      </c>
      <c r="AR203" s="132" t="s">
        <v>266</v>
      </c>
      <c r="AT203" s="132" t="s">
        <v>261</v>
      </c>
      <c r="AU203" s="132" t="s">
        <v>77</v>
      </c>
      <c r="AY203" s="17" t="s">
        <v>260</v>
      </c>
      <c r="BE203" s="133">
        <f>IF(N203="základní",J203,0)</f>
        <v>0</v>
      </c>
      <c r="BF203" s="133">
        <f>IF(N203="snížená",J203,0)</f>
        <v>0</v>
      </c>
      <c r="BG203" s="133">
        <f>IF(N203="zákl. přenesená",J203,0)</f>
        <v>0</v>
      </c>
      <c r="BH203" s="133">
        <f>IF(N203="sníž. přenesená",J203,0)</f>
        <v>0</v>
      </c>
      <c r="BI203" s="133">
        <f>IF(N203="nulová",J203,0)</f>
        <v>0</v>
      </c>
      <c r="BJ203" s="17" t="s">
        <v>77</v>
      </c>
      <c r="BK203" s="133">
        <f>ROUND(I203*H203,2)</f>
        <v>0</v>
      </c>
      <c r="BL203" s="17" t="s">
        <v>266</v>
      </c>
      <c r="BM203" s="132" t="s">
        <v>865</v>
      </c>
    </row>
    <row r="204" spans="2:65" s="1" customFormat="1" ht="11.25">
      <c r="B204" s="32"/>
      <c r="D204" s="134" t="s">
        <v>267</v>
      </c>
      <c r="F204" s="135" t="s">
        <v>864</v>
      </c>
      <c r="I204" s="136"/>
      <c r="L204" s="32"/>
      <c r="M204" s="137"/>
      <c r="T204" s="53"/>
      <c r="AT204" s="17" t="s">
        <v>267</v>
      </c>
      <c r="AU204" s="17" t="s">
        <v>77</v>
      </c>
    </row>
    <row r="205" spans="2:65" s="1" customFormat="1" ht="29.25">
      <c r="B205" s="32"/>
      <c r="D205" s="134" t="s">
        <v>269</v>
      </c>
      <c r="F205" s="138" t="s">
        <v>866</v>
      </c>
      <c r="I205" s="136"/>
      <c r="L205" s="32"/>
      <c r="M205" s="137"/>
      <c r="T205" s="53"/>
      <c r="AT205" s="17" t="s">
        <v>269</v>
      </c>
      <c r="AU205" s="17" t="s">
        <v>77</v>
      </c>
    </row>
    <row r="206" spans="2:65" s="1" customFormat="1" ht="21.75" customHeight="1">
      <c r="B206" s="32"/>
      <c r="C206" s="121" t="s">
        <v>680</v>
      </c>
      <c r="D206" s="121" t="s">
        <v>261</v>
      </c>
      <c r="E206" s="122" t="s">
        <v>867</v>
      </c>
      <c r="F206" s="123" t="s">
        <v>868</v>
      </c>
      <c r="G206" s="124" t="s">
        <v>363</v>
      </c>
      <c r="H206" s="125">
        <v>1</v>
      </c>
      <c r="I206" s="126"/>
      <c r="J206" s="127">
        <f>ROUND(I206*H206,2)</f>
        <v>0</v>
      </c>
      <c r="K206" s="123" t="s">
        <v>265</v>
      </c>
      <c r="L206" s="32"/>
      <c r="M206" s="128" t="s">
        <v>19</v>
      </c>
      <c r="N206" s="129" t="s">
        <v>40</v>
      </c>
      <c r="P206" s="130">
        <f>O206*H206</f>
        <v>0</v>
      </c>
      <c r="Q206" s="130">
        <v>0</v>
      </c>
      <c r="R206" s="130">
        <f>Q206*H206</f>
        <v>0</v>
      </c>
      <c r="S206" s="130">
        <v>0</v>
      </c>
      <c r="T206" s="131">
        <f>S206*H206</f>
        <v>0</v>
      </c>
      <c r="AR206" s="132" t="s">
        <v>266</v>
      </c>
      <c r="AT206" s="132" t="s">
        <v>261</v>
      </c>
      <c r="AU206" s="132" t="s">
        <v>77</v>
      </c>
      <c r="AY206" s="17" t="s">
        <v>260</v>
      </c>
      <c r="BE206" s="133">
        <f>IF(N206="základní",J206,0)</f>
        <v>0</v>
      </c>
      <c r="BF206" s="133">
        <f>IF(N206="snížená",J206,0)</f>
        <v>0</v>
      </c>
      <c r="BG206" s="133">
        <f>IF(N206="zákl. přenesená",J206,0)</f>
        <v>0</v>
      </c>
      <c r="BH206" s="133">
        <f>IF(N206="sníž. přenesená",J206,0)</f>
        <v>0</v>
      </c>
      <c r="BI206" s="133">
        <f>IF(N206="nulová",J206,0)</f>
        <v>0</v>
      </c>
      <c r="BJ206" s="17" t="s">
        <v>77</v>
      </c>
      <c r="BK206" s="133">
        <f>ROUND(I206*H206,2)</f>
        <v>0</v>
      </c>
      <c r="BL206" s="17" t="s">
        <v>266</v>
      </c>
      <c r="BM206" s="132" t="s">
        <v>869</v>
      </c>
    </row>
    <row r="207" spans="2:65" s="1" customFormat="1" ht="19.5">
      <c r="B207" s="32"/>
      <c r="D207" s="134" t="s">
        <v>267</v>
      </c>
      <c r="F207" s="135" t="s">
        <v>870</v>
      </c>
      <c r="I207" s="136"/>
      <c r="L207" s="32"/>
      <c r="M207" s="137"/>
      <c r="T207" s="53"/>
      <c r="AT207" s="17" t="s">
        <v>267</v>
      </c>
      <c r="AU207" s="17" t="s">
        <v>77</v>
      </c>
    </row>
    <row r="208" spans="2:65" s="1" customFormat="1" ht="29.25">
      <c r="B208" s="32"/>
      <c r="D208" s="134" t="s">
        <v>269</v>
      </c>
      <c r="F208" s="138" t="s">
        <v>871</v>
      </c>
      <c r="I208" s="136"/>
      <c r="L208" s="32"/>
      <c r="M208" s="137"/>
      <c r="T208" s="53"/>
      <c r="AT208" s="17" t="s">
        <v>269</v>
      </c>
      <c r="AU208" s="17" t="s">
        <v>77</v>
      </c>
    </row>
    <row r="209" spans="2:65" s="1" customFormat="1" ht="24.2" customHeight="1">
      <c r="B209" s="32"/>
      <c r="C209" s="121" t="s">
        <v>364</v>
      </c>
      <c r="D209" s="121" t="s">
        <v>261</v>
      </c>
      <c r="E209" s="122" t="s">
        <v>872</v>
      </c>
      <c r="F209" s="123" t="s">
        <v>873</v>
      </c>
      <c r="G209" s="124" t="s">
        <v>363</v>
      </c>
      <c r="H209" s="125">
        <v>2</v>
      </c>
      <c r="I209" s="126"/>
      <c r="J209" s="127">
        <f>ROUND(I209*H209,2)</f>
        <v>0</v>
      </c>
      <c r="K209" s="123" t="s">
        <v>265</v>
      </c>
      <c r="L209" s="32"/>
      <c r="M209" s="128" t="s">
        <v>19</v>
      </c>
      <c r="N209" s="129" t="s">
        <v>40</v>
      </c>
      <c r="P209" s="130">
        <f>O209*H209</f>
        <v>0</v>
      </c>
      <c r="Q209" s="130">
        <v>0</v>
      </c>
      <c r="R209" s="130">
        <f>Q209*H209</f>
        <v>0</v>
      </c>
      <c r="S209" s="130">
        <v>0</v>
      </c>
      <c r="T209" s="131">
        <f>S209*H209</f>
        <v>0</v>
      </c>
      <c r="AR209" s="132" t="s">
        <v>266</v>
      </c>
      <c r="AT209" s="132" t="s">
        <v>261</v>
      </c>
      <c r="AU209" s="132" t="s">
        <v>77</v>
      </c>
      <c r="AY209" s="17" t="s">
        <v>260</v>
      </c>
      <c r="BE209" s="133">
        <f>IF(N209="základní",J209,0)</f>
        <v>0</v>
      </c>
      <c r="BF209" s="133">
        <f>IF(N209="snížená",J209,0)</f>
        <v>0</v>
      </c>
      <c r="BG209" s="133">
        <f>IF(N209="zákl. přenesená",J209,0)</f>
        <v>0</v>
      </c>
      <c r="BH209" s="133">
        <f>IF(N209="sníž. přenesená",J209,0)</f>
        <v>0</v>
      </c>
      <c r="BI209" s="133">
        <f>IF(N209="nulová",J209,0)</f>
        <v>0</v>
      </c>
      <c r="BJ209" s="17" t="s">
        <v>77</v>
      </c>
      <c r="BK209" s="133">
        <f>ROUND(I209*H209,2)</f>
        <v>0</v>
      </c>
      <c r="BL209" s="17" t="s">
        <v>266</v>
      </c>
      <c r="BM209" s="132" t="s">
        <v>874</v>
      </c>
    </row>
    <row r="210" spans="2:65" s="1" customFormat="1" ht="19.5">
      <c r="B210" s="32"/>
      <c r="D210" s="134" t="s">
        <v>267</v>
      </c>
      <c r="F210" s="135" t="s">
        <v>875</v>
      </c>
      <c r="I210" s="136"/>
      <c r="L210" s="32"/>
      <c r="M210" s="137"/>
      <c r="T210" s="53"/>
      <c r="AT210" s="17" t="s">
        <v>267</v>
      </c>
      <c r="AU210" s="17" t="s">
        <v>77</v>
      </c>
    </row>
    <row r="211" spans="2:65" s="1" customFormat="1" ht="29.25">
      <c r="B211" s="32"/>
      <c r="D211" s="134" t="s">
        <v>269</v>
      </c>
      <c r="F211" s="138" t="s">
        <v>862</v>
      </c>
      <c r="I211" s="136"/>
      <c r="L211" s="32"/>
      <c r="M211" s="149"/>
      <c r="N211" s="150"/>
      <c r="O211" s="150"/>
      <c r="P211" s="150"/>
      <c r="Q211" s="150"/>
      <c r="R211" s="150"/>
      <c r="S211" s="150"/>
      <c r="T211" s="151"/>
      <c r="AT211" s="17" t="s">
        <v>269</v>
      </c>
      <c r="AU211" s="17" t="s">
        <v>77</v>
      </c>
    </row>
    <row r="212" spans="2:65" s="1" customFormat="1" ht="6.95" customHeight="1">
      <c r="B212" s="41"/>
      <c r="C212" s="42"/>
      <c r="D212" s="42"/>
      <c r="E212" s="42"/>
      <c r="F212" s="42"/>
      <c r="G212" s="42"/>
      <c r="H212" s="42"/>
      <c r="I212" s="42"/>
      <c r="J212" s="42"/>
      <c r="K212" s="42"/>
      <c r="L212" s="32"/>
    </row>
  </sheetData>
  <sheetProtection algorithmName="SHA-512" hashValue="n8YXZ2+6bCc8Ko5zXHRVZMlARLRylPV+HQuKS9Yt8+OiHZFFCex6XPiBzTg6CUycla7MEN22JMdRab4XPMn0/Q==" saltValue="V/2Q3CczYHZcMurHo/551tO8mji3UZ3ZdjcBwW4geOjcW41//DsMDaioKJqtrBGIUMeha4J3KTagTQ9+zlLD2w==" spinCount="100000" sheet="1" objects="1" scenarios="1" formatColumns="0" formatRows="0" autoFilter="0"/>
  <autoFilter ref="C80:K211" xr:uid="{00000000-0009-0000-0000-000005000000}"/>
  <mergeCells count="9">
    <mergeCell ref="E50:H50"/>
    <mergeCell ref="E71:H71"/>
    <mergeCell ref="E73:H73"/>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B2:BM213"/>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94</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876</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ROUND(J81,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ROUND((SUM(BE81:BE212)),  2)</f>
        <v>0</v>
      </c>
      <c r="I33" s="89">
        <v>0.21</v>
      </c>
      <c r="J33" s="88">
        <f>ROUND(((SUM(BE81:BE212))*I33),  2)</f>
        <v>0</v>
      </c>
      <c r="L33" s="32"/>
    </row>
    <row r="34" spans="2:12" s="1" customFormat="1" ht="14.45" customHeight="1">
      <c r="B34" s="32"/>
      <c r="E34" s="27" t="s">
        <v>41</v>
      </c>
      <c r="F34" s="88">
        <f>ROUND((SUM(BF81:BF212)),  2)</f>
        <v>0</v>
      </c>
      <c r="I34" s="89">
        <v>0.12</v>
      </c>
      <c r="J34" s="88">
        <f>ROUND(((SUM(BF81:BF212))*I34),  2)</f>
        <v>0</v>
      </c>
      <c r="L34" s="32"/>
    </row>
    <row r="35" spans="2:12" s="1" customFormat="1" ht="14.45" hidden="1" customHeight="1">
      <c r="B35" s="32"/>
      <c r="E35" s="27" t="s">
        <v>42</v>
      </c>
      <c r="F35" s="88">
        <f>ROUND((SUM(BG81:BG212)),  2)</f>
        <v>0</v>
      </c>
      <c r="I35" s="89">
        <v>0.21</v>
      </c>
      <c r="J35" s="88">
        <f>0</f>
        <v>0</v>
      </c>
      <c r="L35" s="32"/>
    </row>
    <row r="36" spans="2:12" s="1" customFormat="1" ht="14.45" hidden="1" customHeight="1">
      <c r="B36" s="32"/>
      <c r="E36" s="27" t="s">
        <v>43</v>
      </c>
      <c r="F36" s="88">
        <f>ROUND((SUM(BH81:BH212)),  2)</f>
        <v>0</v>
      </c>
      <c r="I36" s="89">
        <v>0.12</v>
      </c>
      <c r="J36" s="88">
        <f>0</f>
        <v>0</v>
      </c>
      <c r="L36" s="32"/>
    </row>
    <row r="37" spans="2:12" s="1" customFormat="1" ht="14.45" hidden="1" customHeight="1">
      <c r="B37" s="32"/>
      <c r="E37" s="27" t="s">
        <v>44</v>
      </c>
      <c r="F37" s="88">
        <f>ROUND((SUM(BI81:BI212)),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00-10-01 - Výstroj trati</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J81</f>
        <v>0</v>
      </c>
      <c r="L59" s="32"/>
      <c r="AU59" s="17" t="s">
        <v>242</v>
      </c>
    </row>
    <row r="60" spans="2:47" s="8" customFormat="1" ht="24.95" customHeight="1">
      <c r="B60" s="99"/>
      <c r="D60" s="100" t="s">
        <v>765</v>
      </c>
      <c r="E60" s="101"/>
      <c r="F60" s="101"/>
      <c r="G60" s="101"/>
      <c r="H60" s="101"/>
      <c r="I60" s="101"/>
      <c r="J60" s="102">
        <f>J82</f>
        <v>0</v>
      </c>
      <c r="L60" s="99"/>
    </row>
    <row r="61" spans="2:47" s="8" customFormat="1" ht="24.95" customHeight="1">
      <c r="B61" s="99"/>
      <c r="D61" s="100" t="s">
        <v>766</v>
      </c>
      <c r="E61" s="101"/>
      <c r="F61" s="101"/>
      <c r="G61" s="101"/>
      <c r="H61" s="101"/>
      <c r="I61" s="101"/>
      <c r="J61" s="102">
        <f>J170</f>
        <v>0</v>
      </c>
      <c r="L61" s="99"/>
    </row>
    <row r="62" spans="2:47" s="1" customFormat="1" ht="21.75" customHeight="1">
      <c r="B62" s="32"/>
      <c r="L62" s="32"/>
    </row>
    <row r="63" spans="2:47" s="1" customFormat="1" ht="6.95" customHeight="1">
      <c r="B63" s="41"/>
      <c r="C63" s="42"/>
      <c r="D63" s="42"/>
      <c r="E63" s="42"/>
      <c r="F63" s="42"/>
      <c r="G63" s="42"/>
      <c r="H63" s="42"/>
      <c r="I63" s="42"/>
      <c r="J63" s="42"/>
      <c r="K63" s="42"/>
      <c r="L63" s="32"/>
    </row>
    <row r="67" spans="2:20" s="1" customFormat="1" ht="6.95" customHeight="1">
      <c r="B67" s="43"/>
      <c r="C67" s="44"/>
      <c r="D67" s="44"/>
      <c r="E67" s="44"/>
      <c r="F67" s="44"/>
      <c r="G67" s="44"/>
      <c r="H67" s="44"/>
      <c r="I67" s="44"/>
      <c r="J67" s="44"/>
      <c r="K67" s="44"/>
      <c r="L67" s="32"/>
    </row>
    <row r="68" spans="2:20" s="1" customFormat="1" ht="24.95" customHeight="1">
      <c r="B68" s="32"/>
      <c r="C68" s="21" t="s">
        <v>245</v>
      </c>
      <c r="L68" s="32"/>
    </row>
    <row r="69" spans="2:20" s="1" customFormat="1" ht="6.95" customHeight="1">
      <c r="B69" s="32"/>
      <c r="L69" s="32"/>
    </row>
    <row r="70" spans="2:20" s="1" customFormat="1" ht="12" customHeight="1">
      <c r="B70" s="32"/>
      <c r="C70" s="27" t="s">
        <v>16</v>
      </c>
      <c r="L70" s="32"/>
    </row>
    <row r="71" spans="2:20" s="1" customFormat="1" ht="16.5" customHeight="1">
      <c r="B71" s="32"/>
      <c r="E71" s="309" t="str">
        <f>E7</f>
        <v>Oprava trati v úseku Tanvald - Kořenov</v>
      </c>
      <c r="F71" s="310"/>
      <c r="G71" s="310"/>
      <c r="H71" s="310"/>
      <c r="L71" s="32"/>
    </row>
    <row r="72" spans="2:20" s="1" customFormat="1" ht="12" customHeight="1">
      <c r="B72" s="32"/>
      <c r="C72" s="27" t="s">
        <v>237</v>
      </c>
      <c r="L72" s="32"/>
    </row>
    <row r="73" spans="2:20" s="1" customFormat="1" ht="16.5" customHeight="1">
      <c r="B73" s="32"/>
      <c r="E73" s="305" t="str">
        <f>E9</f>
        <v>SO 00-10-01 - Výstroj trati</v>
      </c>
      <c r="F73" s="311"/>
      <c r="G73" s="311"/>
      <c r="H73" s="311"/>
      <c r="L73" s="32"/>
    </row>
    <row r="74" spans="2:20" s="1" customFormat="1" ht="6.95" customHeight="1">
      <c r="B74" s="32"/>
      <c r="L74" s="32"/>
    </row>
    <row r="75" spans="2:20" s="1" customFormat="1" ht="12" customHeight="1">
      <c r="B75" s="32"/>
      <c r="C75" s="27" t="s">
        <v>21</v>
      </c>
      <c r="F75" s="25" t="str">
        <f>F12</f>
        <v xml:space="preserve"> </v>
      </c>
      <c r="I75" s="27" t="s">
        <v>23</v>
      </c>
      <c r="J75" s="49" t="str">
        <f>IF(J12="","",J12)</f>
        <v>14. 6. 2023</v>
      </c>
      <c r="L75" s="32"/>
    </row>
    <row r="76" spans="2:20" s="1" customFormat="1" ht="6.95" customHeight="1">
      <c r="B76" s="32"/>
      <c r="L76" s="32"/>
    </row>
    <row r="77" spans="2:20" s="1" customFormat="1" ht="15.2" customHeight="1">
      <c r="B77" s="32"/>
      <c r="C77" s="27" t="s">
        <v>25</v>
      </c>
      <c r="F77" s="25" t="str">
        <f>E15</f>
        <v xml:space="preserve"> </v>
      </c>
      <c r="I77" s="27" t="s">
        <v>30</v>
      </c>
      <c r="J77" s="30" t="str">
        <f>E21</f>
        <v xml:space="preserve"> </v>
      </c>
      <c r="L77" s="32"/>
    </row>
    <row r="78" spans="2:20" s="1" customFormat="1" ht="15.2" customHeight="1">
      <c r="B78" s="32"/>
      <c r="C78" s="27" t="s">
        <v>28</v>
      </c>
      <c r="F78" s="25" t="str">
        <f>IF(E18="","",E18)</f>
        <v>Vyplň údaj</v>
      </c>
      <c r="I78" s="27" t="s">
        <v>32</v>
      </c>
      <c r="J78" s="30" t="str">
        <f>E24</f>
        <v xml:space="preserve"> </v>
      </c>
      <c r="L78" s="32"/>
    </row>
    <row r="79" spans="2:20" s="1" customFormat="1" ht="10.35" customHeight="1">
      <c r="B79" s="32"/>
      <c r="L79" s="32"/>
    </row>
    <row r="80" spans="2:20" s="9" customFormat="1" ht="29.25" customHeight="1">
      <c r="B80" s="103"/>
      <c r="C80" s="104" t="s">
        <v>246</v>
      </c>
      <c r="D80" s="105" t="s">
        <v>54</v>
      </c>
      <c r="E80" s="105" t="s">
        <v>50</v>
      </c>
      <c r="F80" s="105" t="s">
        <v>51</v>
      </c>
      <c r="G80" s="105" t="s">
        <v>247</v>
      </c>
      <c r="H80" s="105" t="s">
        <v>248</v>
      </c>
      <c r="I80" s="105" t="s">
        <v>249</v>
      </c>
      <c r="J80" s="105" t="s">
        <v>241</v>
      </c>
      <c r="K80" s="106" t="s">
        <v>250</v>
      </c>
      <c r="L80" s="103"/>
      <c r="M80" s="56" t="s">
        <v>19</v>
      </c>
      <c r="N80" s="57" t="s">
        <v>39</v>
      </c>
      <c r="O80" s="57" t="s">
        <v>251</v>
      </c>
      <c r="P80" s="57" t="s">
        <v>252</v>
      </c>
      <c r="Q80" s="57" t="s">
        <v>253</v>
      </c>
      <c r="R80" s="57" t="s">
        <v>254</v>
      </c>
      <c r="S80" s="57" t="s">
        <v>255</v>
      </c>
      <c r="T80" s="58" t="s">
        <v>256</v>
      </c>
    </row>
    <row r="81" spans="2:65" s="1" customFormat="1" ht="22.9" customHeight="1">
      <c r="B81" s="32"/>
      <c r="C81" s="61" t="s">
        <v>257</v>
      </c>
      <c r="J81" s="107">
        <f>BK81</f>
        <v>0</v>
      </c>
      <c r="L81" s="32"/>
      <c r="M81" s="59"/>
      <c r="N81" s="50"/>
      <c r="O81" s="50"/>
      <c r="P81" s="108">
        <f>P82+P170</f>
        <v>0</v>
      </c>
      <c r="Q81" s="50"/>
      <c r="R81" s="108">
        <f>R82+R170</f>
        <v>26.689500000000006</v>
      </c>
      <c r="S81" s="50"/>
      <c r="T81" s="109">
        <f>T82+T170</f>
        <v>0</v>
      </c>
      <c r="AT81" s="17" t="s">
        <v>68</v>
      </c>
      <c r="AU81" s="17" t="s">
        <v>242</v>
      </c>
      <c r="BK81" s="110">
        <f>BK82+BK170</f>
        <v>0</v>
      </c>
    </row>
    <row r="82" spans="2:65" s="10" customFormat="1" ht="25.9" customHeight="1">
      <c r="B82" s="111"/>
      <c r="D82" s="112" t="s">
        <v>68</v>
      </c>
      <c r="E82" s="113" t="s">
        <v>77</v>
      </c>
      <c r="F82" s="113" t="s">
        <v>767</v>
      </c>
      <c r="I82" s="114"/>
      <c r="J82" s="115">
        <f>BK82</f>
        <v>0</v>
      </c>
      <c r="L82" s="111"/>
      <c r="M82" s="116"/>
      <c r="P82" s="117">
        <f>SUM(P83:P169)</f>
        <v>0</v>
      </c>
      <c r="R82" s="117">
        <f>SUM(R83:R169)</f>
        <v>26.689500000000006</v>
      </c>
      <c r="T82" s="118">
        <f>SUM(T83:T169)</f>
        <v>0</v>
      </c>
      <c r="AR82" s="112" t="s">
        <v>77</v>
      </c>
      <c r="AT82" s="119" t="s">
        <v>68</v>
      </c>
      <c r="AU82" s="119" t="s">
        <v>69</v>
      </c>
      <c r="AY82" s="112" t="s">
        <v>260</v>
      </c>
      <c r="BK82" s="120">
        <f>SUM(BK83:BK169)</f>
        <v>0</v>
      </c>
    </row>
    <row r="83" spans="2:65" s="1" customFormat="1" ht="16.5" customHeight="1">
      <c r="B83" s="32"/>
      <c r="C83" s="139" t="s">
        <v>77</v>
      </c>
      <c r="D83" s="139" t="s">
        <v>273</v>
      </c>
      <c r="E83" s="140" t="s">
        <v>877</v>
      </c>
      <c r="F83" s="141" t="s">
        <v>878</v>
      </c>
      <c r="G83" s="142" t="s">
        <v>363</v>
      </c>
      <c r="H83" s="143">
        <v>47</v>
      </c>
      <c r="I83" s="144"/>
      <c r="J83" s="145">
        <f>ROUND(I83*H83,2)</f>
        <v>0</v>
      </c>
      <c r="K83" s="141" t="s">
        <v>265</v>
      </c>
      <c r="L83" s="146"/>
      <c r="M83" s="147" t="s">
        <v>19</v>
      </c>
      <c r="N83" s="148" t="s">
        <v>40</v>
      </c>
      <c r="P83" s="130">
        <f>O83*H83</f>
        <v>0</v>
      </c>
      <c r="Q83" s="130">
        <v>2.2499999999999998E-3</v>
      </c>
      <c r="R83" s="130">
        <f>Q83*H83</f>
        <v>0.10575</v>
      </c>
      <c r="S83" s="130">
        <v>0</v>
      </c>
      <c r="T83" s="131">
        <f>S83*H83</f>
        <v>0</v>
      </c>
      <c r="AR83" s="132" t="s">
        <v>277</v>
      </c>
      <c r="AT83" s="132" t="s">
        <v>273</v>
      </c>
      <c r="AU83" s="132" t="s">
        <v>77</v>
      </c>
      <c r="AY83" s="17" t="s">
        <v>260</v>
      </c>
      <c r="BE83" s="133">
        <f>IF(N83="základní",J83,0)</f>
        <v>0</v>
      </c>
      <c r="BF83" s="133">
        <f>IF(N83="snížená",J83,0)</f>
        <v>0</v>
      </c>
      <c r="BG83" s="133">
        <f>IF(N83="zákl. přenesená",J83,0)</f>
        <v>0</v>
      </c>
      <c r="BH83" s="133">
        <f>IF(N83="sníž. přenesená",J83,0)</f>
        <v>0</v>
      </c>
      <c r="BI83" s="133">
        <f>IF(N83="nulová",J83,0)</f>
        <v>0</v>
      </c>
      <c r="BJ83" s="17" t="s">
        <v>77</v>
      </c>
      <c r="BK83" s="133">
        <f>ROUND(I83*H83,2)</f>
        <v>0</v>
      </c>
      <c r="BL83" s="17" t="s">
        <v>266</v>
      </c>
      <c r="BM83" s="132" t="s">
        <v>79</v>
      </c>
    </row>
    <row r="84" spans="2:65" s="1" customFormat="1" ht="11.25">
      <c r="B84" s="32"/>
      <c r="D84" s="134" t="s">
        <v>267</v>
      </c>
      <c r="F84" s="135" t="s">
        <v>878</v>
      </c>
      <c r="I84" s="136"/>
      <c r="L84" s="32"/>
      <c r="M84" s="137"/>
      <c r="T84" s="53"/>
      <c r="AT84" s="17" t="s">
        <v>267</v>
      </c>
      <c r="AU84" s="17" t="s">
        <v>77</v>
      </c>
    </row>
    <row r="85" spans="2:65" s="1" customFormat="1" ht="19.5">
      <c r="B85" s="32"/>
      <c r="D85" s="134" t="s">
        <v>269</v>
      </c>
      <c r="F85" s="138" t="s">
        <v>306</v>
      </c>
      <c r="I85" s="136"/>
      <c r="L85" s="32"/>
      <c r="M85" s="137"/>
      <c r="T85" s="53"/>
      <c r="AT85" s="17" t="s">
        <v>269</v>
      </c>
      <c r="AU85" s="17" t="s">
        <v>77</v>
      </c>
    </row>
    <row r="86" spans="2:65" s="1" customFormat="1" ht="16.5" customHeight="1">
      <c r="B86" s="32"/>
      <c r="C86" s="139" t="s">
        <v>79</v>
      </c>
      <c r="D86" s="139" t="s">
        <v>273</v>
      </c>
      <c r="E86" s="140" t="s">
        <v>879</v>
      </c>
      <c r="F86" s="141" t="s">
        <v>880</v>
      </c>
      <c r="G86" s="142" t="s">
        <v>363</v>
      </c>
      <c r="H86" s="143">
        <v>41</v>
      </c>
      <c r="I86" s="144"/>
      <c r="J86" s="145">
        <f>ROUND(I86*H86,2)</f>
        <v>0</v>
      </c>
      <c r="K86" s="141" t="s">
        <v>265</v>
      </c>
      <c r="L86" s="146"/>
      <c r="M86" s="147" t="s">
        <v>19</v>
      </c>
      <c r="N86" s="148" t="s">
        <v>40</v>
      </c>
      <c r="P86" s="130">
        <f>O86*H86</f>
        <v>0</v>
      </c>
      <c r="Q86" s="130">
        <v>0.157</v>
      </c>
      <c r="R86" s="130">
        <f>Q86*H86</f>
        <v>6.4370000000000003</v>
      </c>
      <c r="S86" s="130">
        <v>0</v>
      </c>
      <c r="T86" s="131">
        <f>S86*H86</f>
        <v>0</v>
      </c>
      <c r="AR86" s="132" t="s">
        <v>277</v>
      </c>
      <c r="AT86" s="132" t="s">
        <v>273</v>
      </c>
      <c r="AU86" s="132" t="s">
        <v>77</v>
      </c>
      <c r="AY86" s="17" t="s">
        <v>260</v>
      </c>
      <c r="BE86" s="133">
        <f>IF(N86="základní",J86,0)</f>
        <v>0</v>
      </c>
      <c r="BF86" s="133">
        <f>IF(N86="snížená",J86,0)</f>
        <v>0</v>
      </c>
      <c r="BG86" s="133">
        <f>IF(N86="zákl. přenesená",J86,0)</f>
        <v>0</v>
      </c>
      <c r="BH86" s="133">
        <f>IF(N86="sníž. přenesená",J86,0)</f>
        <v>0</v>
      </c>
      <c r="BI86" s="133">
        <f>IF(N86="nulová",J86,0)</f>
        <v>0</v>
      </c>
      <c r="BJ86" s="17" t="s">
        <v>77</v>
      </c>
      <c r="BK86" s="133">
        <f>ROUND(I86*H86,2)</f>
        <v>0</v>
      </c>
      <c r="BL86" s="17" t="s">
        <v>266</v>
      </c>
      <c r="BM86" s="132" t="s">
        <v>266</v>
      </c>
    </row>
    <row r="87" spans="2:65" s="1" customFormat="1" ht="11.25">
      <c r="B87" s="32"/>
      <c r="D87" s="134" t="s">
        <v>267</v>
      </c>
      <c r="F87" s="135" t="s">
        <v>880</v>
      </c>
      <c r="I87" s="136"/>
      <c r="L87" s="32"/>
      <c r="M87" s="137"/>
      <c r="T87" s="53"/>
      <c r="AT87" s="17" t="s">
        <v>267</v>
      </c>
      <c r="AU87" s="17" t="s">
        <v>77</v>
      </c>
    </row>
    <row r="88" spans="2:65" s="1" customFormat="1" ht="19.5">
      <c r="B88" s="32"/>
      <c r="D88" s="134" t="s">
        <v>269</v>
      </c>
      <c r="F88" s="138" t="s">
        <v>306</v>
      </c>
      <c r="I88" s="136"/>
      <c r="L88" s="32"/>
      <c r="M88" s="137"/>
      <c r="T88" s="53"/>
      <c r="AT88" s="17" t="s">
        <v>269</v>
      </c>
      <c r="AU88" s="17" t="s">
        <v>77</v>
      </c>
    </row>
    <row r="89" spans="2:65" s="1" customFormat="1" ht="16.5" customHeight="1">
      <c r="B89" s="32"/>
      <c r="C89" s="139" t="s">
        <v>279</v>
      </c>
      <c r="D89" s="139" t="s">
        <v>273</v>
      </c>
      <c r="E89" s="140" t="s">
        <v>881</v>
      </c>
      <c r="F89" s="141" t="s">
        <v>882</v>
      </c>
      <c r="G89" s="142" t="s">
        <v>363</v>
      </c>
      <c r="H89" s="143">
        <v>26</v>
      </c>
      <c r="I89" s="144"/>
      <c r="J89" s="145">
        <f>ROUND(I89*H89,2)</f>
        <v>0</v>
      </c>
      <c r="K89" s="141" t="s">
        <v>265</v>
      </c>
      <c r="L89" s="146"/>
      <c r="M89" s="147" t="s">
        <v>19</v>
      </c>
      <c r="N89" s="148" t="s">
        <v>40</v>
      </c>
      <c r="P89" s="130">
        <f>O89*H89</f>
        <v>0</v>
      </c>
      <c r="Q89" s="130">
        <v>3.0000000000000001E-3</v>
      </c>
      <c r="R89" s="130">
        <f>Q89*H89</f>
        <v>7.8E-2</v>
      </c>
      <c r="S89" s="130">
        <v>0</v>
      </c>
      <c r="T89" s="131">
        <f>S89*H89</f>
        <v>0</v>
      </c>
      <c r="AR89" s="132" t="s">
        <v>277</v>
      </c>
      <c r="AT89" s="132" t="s">
        <v>273</v>
      </c>
      <c r="AU89" s="132" t="s">
        <v>77</v>
      </c>
      <c r="AY89" s="17" t="s">
        <v>260</v>
      </c>
      <c r="BE89" s="133">
        <f>IF(N89="základní",J89,0)</f>
        <v>0</v>
      </c>
      <c r="BF89" s="133">
        <f>IF(N89="snížená",J89,0)</f>
        <v>0</v>
      </c>
      <c r="BG89" s="133">
        <f>IF(N89="zákl. přenesená",J89,0)</f>
        <v>0</v>
      </c>
      <c r="BH89" s="133">
        <f>IF(N89="sníž. přenesená",J89,0)</f>
        <v>0</v>
      </c>
      <c r="BI89" s="133">
        <f>IF(N89="nulová",J89,0)</f>
        <v>0</v>
      </c>
      <c r="BJ89" s="17" t="s">
        <v>77</v>
      </c>
      <c r="BK89" s="133">
        <f>ROUND(I89*H89,2)</f>
        <v>0</v>
      </c>
      <c r="BL89" s="17" t="s">
        <v>266</v>
      </c>
      <c r="BM89" s="132" t="s">
        <v>282</v>
      </c>
    </row>
    <row r="90" spans="2:65" s="1" customFormat="1" ht="11.25">
      <c r="B90" s="32"/>
      <c r="D90" s="134" t="s">
        <v>267</v>
      </c>
      <c r="F90" s="135" t="s">
        <v>882</v>
      </c>
      <c r="I90" s="136"/>
      <c r="L90" s="32"/>
      <c r="M90" s="137"/>
      <c r="T90" s="53"/>
      <c r="AT90" s="17" t="s">
        <v>267</v>
      </c>
      <c r="AU90" s="17" t="s">
        <v>77</v>
      </c>
    </row>
    <row r="91" spans="2:65" s="1" customFormat="1" ht="19.5">
      <c r="B91" s="32"/>
      <c r="D91" s="134" t="s">
        <v>269</v>
      </c>
      <c r="F91" s="138" t="s">
        <v>306</v>
      </c>
      <c r="I91" s="136"/>
      <c r="L91" s="32"/>
      <c r="M91" s="137"/>
      <c r="T91" s="53"/>
      <c r="AT91" s="17" t="s">
        <v>269</v>
      </c>
      <c r="AU91" s="17" t="s">
        <v>77</v>
      </c>
    </row>
    <row r="92" spans="2:65" s="1" customFormat="1" ht="16.5" customHeight="1">
      <c r="B92" s="32"/>
      <c r="C92" s="139" t="s">
        <v>266</v>
      </c>
      <c r="D92" s="139" t="s">
        <v>273</v>
      </c>
      <c r="E92" s="140" t="s">
        <v>883</v>
      </c>
      <c r="F92" s="141" t="s">
        <v>884</v>
      </c>
      <c r="G92" s="142" t="s">
        <v>363</v>
      </c>
      <c r="H92" s="143">
        <v>1</v>
      </c>
      <c r="I92" s="144"/>
      <c r="J92" s="145">
        <f>ROUND(I92*H92,2)</f>
        <v>0</v>
      </c>
      <c r="K92" s="141" t="s">
        <v>19</v>
      </c>
      <c r="L92" s="146"/>
      <c r="M92" s="147" t="s">
        <v>19</v>
      </c>
      <c r="N92" s="148" t="s">
        <v>40</v>
      </c>
      <c r="P92" s="130">
        <f>O92*H92</f>
        <v>0</v>
      </c>
      <c r="Q92" s="130">
        <v>3.0000000000000001E-3</v>
      </c>
      <c r="R92" s="130">
        <f>Q92*H92</f>
        <v>3.0000000000000001E-3</v>
      </c>
      <c r="S92" s="130">
        <v>0</v>
      </c>
      <c r="T92" s="131">
        <f>S92*H92</f>
        <v>0</v>
      </c>
      <c r="AR92" s="132" t="s">
        <v>277</v>
      </c>
      <c r="AT92" s="132" t="s">
        <v>273</v>
      </c>
      <c r="AU92" s="132" t="s">
        <v>77</v>
      </c>
      <c r="AY92" s="17" t="s">
        <v>260</v>
      </c>
      <c r="BE92" s="133">
        <f>IF(N92="základní",J92,0)</f>
        <v>0</v>
      </c>
      <c r="BF92" s="133">
        <f>IF(N92="snížená",J92,0)</f>
        <v>0</v>
      </c>
      <c r="BG92" s="133">
        <f>IF(N92="zákl. přenesená",J92,0)</f>
        <v>0</v>
      </c>
      <c r="BH92" s="133">
        <f>IF(N92="sníž. přenesená",J92,0)</f>
        <v>0</v>
      </c>
      <c r="BI92" s="133">
        <f>IF(N92="nulová",J92,0)</f>
        <v>0</v>
      </c>
      <c r="BJ92" s="17" t="s">
        <v>77</v>
      </c>
      <c r="BK92" s="133">
        <f>ROUND(I92*H92,2)</f>
        <v>0</v>
      </c>
      <c r="BL92" s="17" t="s">
        <v>266</v>
      </c>
      <c r="BM92" s="132" t="s">
        <v>277</v>
      </c>
    </row>
    <row r="93" spans="2:65" s="1" customFormat="1" ht="11.25">
      <c r="B93" s="32"/>
      <c r="D93" s="134" t="s">
        <v>267</v>
      </c>
      <c r="F93" s="135" t="s">
        <v>884</v>
      </c>
      <c r="I93" s="136"/>
      <c r="L93" s="32"/>
      <c r="M93" s="137"/>
      <c r="T93" s="53"/>
      <c r="AT93" s="17" t="s">
        <v>267</v>
      </c>
      <c r="AU93" s="17" t="s">
        <v>77</v>
      </c>
    </row>
    <row r="94" spans="2:65" s="1" customFormat="1" ht="29.25">
      <c r="B94" s="32"/>
      <c r="D94" s="134" t="s">
        <v>269</v>
      </c>
      <c r="F94" s="138" t="s">
        <v>885</v>
      </c>
      <c r="I94" s="136"/>
      <c r="L94" s="32"/>
      <c r="M94" s="137"/>
      <c r="T94" s="53"/>
      <c r="AT94" s="17" t="s">
        <v>269</v>
      </c>
      <c r="AU94" s="17" t="s">
        <v>77</v>
      </c>
    </row>
    <row r="95" spans="2:65" s="1" customFormat="1" ht="16.5" customHeight="1">
      <c r="B95" s="32"/>
      <c r="C95" s="139" t="s">
        <v>258</v>
      </c>
      <c r="D95" s="139" t="s">
        <v>273</v>
      </c>
      <c r="E95" s="140" t="s">
        <v>886</v>
      </c>
      <c r="F95" s="141" t="s">
        <v>887</v>
      </c>
      <c r="G95" s="142" t="s">
        <v>363</v>
      </c>
      <c r="H95" s="143">
        <v>4</v>
      </c>
      <c r="I95" s="144"/>
      <c r="J95" s="145">
        <f>ROUND(I95*H95,2)</f>
        <v>0</v>
      </c>
      <c r="K95" s="141" t="s">
        <v>265</v>
      </c>
      <c r="L95" s="146"/>
      <c r="M95" s="147" t="s">
        <v>19</v>
      </c>
      <c r="N95" s="148" t="s">
        <v>40</v>
      </c>
      <c r="P95" s="130">
        <f>O95*H95</f>
        <v>0</v>
      </c>
      <c r="Q95" s="130">
        <v>2.8999999999999998E-3</v>
      </c>
      <c r="R95" s="130">
        <f>Q95*H95</f>
        <v>1.1599999999999999E-2</v>
      </c>
      <c r="S95" s="130">
        <v>0</v>
      </c>
      <c r="T95" s="131">
        <f>S95*H95</f>
        <v>0</v>
      </c>
      <c r="AR95" s="132" t="s">
        <v>277</v>
      </c>
      <c r="AT95" s="132" t="s">
        <v>273</v>
      </c>
      <c r="AU95" s="132" t="s">
        <v>77</v>
      </c>
      <c r="AY95" s="17" t="s">
        <v>260</v>
      </c>
      <c r="BE95" s="133">
        <f>IF(N95="základní",J95,0)</f>
        <v>0</v>
      </c>
      <c r="BF95" s="133">
        <f>IF(N95="snížená",J95,0)</f>
        <v>0</v>
      </c>
      <c r="BG95" s="133">
        <f>IF(N95="zákl. přenesená",J95,0)</f>
        <v>0</v>
      </c>
      <c r="BH95" s="133">
        <f>IF(N95="sníž. přenesená",J95,0)</f>
        <v>0</v>
      </c>
      <c r="BI95" s="133">
        <f>IF(N95="nulová",J95,0)</f>
        <v>0</v>
      </c>
      <c r="BJ95" s="17" t="s">
        <v>77</v>
      </c>
      <c r="BK95" s="133">
        <f>ROUND(I95*H95,2)</f>
        <v>0</v>
      </c>
      <c r="BL95" s="17" t="s">
        <v>266</v>
      </c>
      <c r="BM95" s="132" t="s">
        <v>289</v>
      </c>
    </row>
    <row r="96" spans="2:65" s="1" customFormat="1" ht="11.25">
      <c r="B96" s="32"/>
      <c r="D96" s="134" t="s">
        <v>267</v>
      </c>
      <c r="F96" s="135" t="s">
        <v>887</v>
      </c>
      <c r="I96" s="136"/>
      <c r="L96" s="32"/>
      <c r="M96" s="137"/>
      <c r="T96" s="53"/>
      <c r="AT96" s="17" t="s">
        <v>267</v>
      </c>
      <c r="AU96" s="17" t="s">
        <v>77</v>
      </c>
    </row>
    <row r="97" spans="2:65" s="1" customFormat="1" ht="29.25">
      <c r="B97" s="32"/>
      <c r="D97" s="134" t="s">
        <v>269</v>
      </c>
      <c r="F97" s="138" t="s">
        <v>888</v>
      </c>
      <c r="I97" s="136"/>
      <c r="L97" s="32"/>
      <c r="M97" s="137"/>
      <c r="T97" s="53"/>
      <c r="AT97" s="17" t="s">
        <v>269</v>
      </c>
      <c r="AU97" s="17" t="s">
        <v>77</v>
      </c>
    </row>
    <row r="98" spans="2:65" s="1" customFormat="1" ht="16.5" customHeight="1">
      <c r="B98" s="32"/>
      <c r="C98" s="139" t="s">
        <v>282</v>
      </c>
      <c r="D98" s="139" t="s">
        <v>273</v>
      </c>
      <c r="E98" s="140" t="s">
        <v>889</v>
      </c>
      <c r="F98" s="141" t="s">
        <v>890</v>
      </c>
      <c r="G98" s="142" t="s">
        <v>363</v>
      </c>
      <c r="H98" s="143">
        <v>14</v>
      </c>
      <c r="I98" s="144"/>
      <c r="J98" s="145">
        <f>ROUND(I98*H98,2)</f>
        <v>0</v>
      </c>
      <c r="K98" s="141" t="s">
        <v>265</v>
      </c>
      <c r="L98" s="146"/>
      <c r="M98" s="147" t="s">
        <v>19</v>
      </c>
      <c r="N98" s="148" t="s">
        <v>40</v>
      </c>
      <c r="P98" s="130">
        <f>O98*H98</f>
        <v>0</v>
      </c>
      <c r="Q98" s="130">
        <v>3.5000000000000001E-3</v>
      </c>
      <c r="R98" s="130">
        <f>Q98*H98</f>
        <v>4.9000000000000002E-2</v>
      </c>
      <c r="S98" s="130">
        <v>0</v>
      </c>
      <c r="T98" s="131">
        <f>S98*H98</f>
        <v>0</v>
      </c>
      <c r="AR98" s="132" t="s">
        <v>277</v>
      </c>
      <c r="AT98" s="132" t="s">
        <v>273</v>
      </c>
      <c r="AU98" s="132" t="s">
        <v>77</v>
      </c>
      <c r="AY98" s="17" t="s">
        <v>260</v>
      </c>
      <c r="BE98" s="133">
        <f>IF(N98="základní",J98,0)</f>
        <v>0</v>
      </c>
      <c r="BF98" s="133">
        <f>IF(N98="snížená",J98,0)</f>
        <v>0</v>
      </c>
      <c r="BG98" s="133">
        <f>IF(N98="zákl. přenesená",J98,0)</f>
        <v>0</v>
      </c>
      <c r="BH98" s="133">
        <f>IF(N98="sníž. přenesená",J98,0)</f>
        <v>0</v>
      </c>
      <c r="BI98" s="133">
        <f>IF(N98="nulová",J98,0)</f>
        <v>0</v>
      </c>
      <c r="BJ98" s="17" t="s">
        <v>77</v>
      </c>
      <c r="BK98" s="133">
        <f>ROUND(I98*H98,2)</f>
        <v>0</v>
      </c>
      <c r="BL98" s="17" t="s">
        <v>266</v>
      </c>
      <c r="BM98" s="132" t="s">
        <v>8</v>
      </c>
    </row>
    <row r="99" spans="2:65" s="1" customFormat="1" ht="11.25">
      <c r="B99" s="32"/>
      <c r="D99" s="134" t="s">
        <v>267</v>
      </c>
      <c r="F99" s="135" t="s">
        <v>890</v>
      </c>
      <c r="I99" s="136"/>
      <c r="L99" s="32"/>
      <c r="M99" s="137"/>
      <c r="T99" s="53"/>
      <c r="AT99" s="17" t="s">
        <v>267</v>
      </c>
      <c r="AU99" s="17" t="s">
        <v>77</v>
      </c>
    </row>
    <row r="100" spans="2:65" s="1" customFormat="1" ht="19.5">
      <c r="B100" s="32"/>
      <c r="D100" s="134" t="s">
        <v>269</v>
      </c>
      <c r="F100" s="138" t="s">
        <v>306</v>
      </c>
      <c r="I100" s="136"/>
      <c r="L100" s="32"/>
      <c r="M100" s="137"/>
      <c r="T100" s="53"/>
      <c r="AT100" s="17" t="s">
        <v>269</v>
      </c>
      <c r="AU100" s="17" t="s">
        <v>77</v>
      </c>
    </row>
    <row r="101" spans="2:65" s="1" customFormat="1" ht="16.5" customHeight="1">
      <c r="B101" s="32"/>
      <c r="C101" s="139" t="s">
        <v>271</v>
      </c>
      <c r="D101" s="139" t="s">
        <v>273</v>
      </c>
      <c r="E101" s="140" t="s">
        <v>891</v>
      </c>
      <c r="F101" s="141" t="s">
        <v>892</v>
      </c>
      <c r="G101" s="142" t="s">
        <v>363</v>
      </c>
      <c r="H101" s="143">
        <v>3</v>
      </c>
      <c r="I101" s="144"/>
      <c r="J101" s="145">
        <f>ROUND(I101*H101,2)</f>
        <v>0</v>
      </c>
      <c r="K101" s="141" t="s">
        <v>265</v>
      </c>
      <c r="L101" s="146"/>
      <c r="M101" s="147" t="s">
        <v>19</v>
      </c>
      <c r="N101" s="148" t="s">
        <v>40</v>
      </c>
      <c r="P101" s="130">
        <f>O101*H101</f>
        <v>0</v>
      </c>
      <c r="Q101" s="130">
        <v>3.5000000000000001E-3</v>
      </c>
      <c r="R101" s="130">
        <f>Q101*H101</f>
        <v>1.0500000000000001E-2</v>
      </c>
      <c r="S101" s="130">
        <v>0</v>
      </c>
      <c r="T101" s="131">
        <f>S101*H101</f>
        <v>0</v>
      </c>
      <c r="AR101" s="132" t="s">
        <v>277</v>
      </c>
      <c r="AT101" s="132" t="s">
        <v>273</v>
      </c>
      <c r="AU101" s="132" t="s">
        <v>77</v>
      </c>
      <c r="AY101" s="17" t="s">
        <v>260</v>
      </c>
      <c r="BE101" s="133">
        <f>IF(N101="základní",J101,0)</f>
        <v>0</v>
      </c>
      <c r="BF101" s="133">
        <f>IF(N101="snížená",J101,0)</f>
        <v>0</v>
      </c>
      <c r="BG101" s="133">
        <f>IF(N101="zákl. přenesená",J101,0)</f>
        <v>0</v>
      </c>
      <c r="BH101" s="133">
        <f>IF(N101="sníž. přenesená",J101,0)</f>
        <v>0</v>
      </c>
      <c r="BI101" s="133">
        <f>IF(N101="nulová",J101,0)</f>
        <v>0</v>
      </c>
      <c r="BJ101" s="17" t="s">
        <v>77</v>
      </c>
      <c r="BK101" s="133">
        <f>ROUND(I101*H101,2)</f>
        <v>0</v>
      </c>
      <c r="BL101" s="17" t="s">
        <v>266</v>
      </c>
      <c r="BM101" s="132" t="s">
        <v>296</v>
      </c>
    </row>
    <row r="102" spans="2:65" s="1" customFormat="1" ht="11.25">
      <c r="B102" s="32"/>
      <c r="D102" s="134" t="s">
        <v>267</v>
      </c>
      <c r="F102" s="135" t="s">
        <v>892</v>
      </c>
      <c r="I102" s="136"/>
      <c r="L102" s="32"/>
      <c r="M102" s="137"/>
      <c r="T102" s="53"/>
      <c r="AT102" s="17" t="s">
        <v>267</v>
      </c>
      <c r="AU102" s="17" t="s">
        <v>77</v>
      </c>
    </row>
    <row r="103" spans="2:65" s="1" customFormat="1" ht="19.5">
      <c r="B103" s="32"/>
      <c r="D103" s="134" t="s">
        <v>269</v>
      </c>
      <c r="F103" s="138" t="s">
        <v>306</v>
      </c>
      <c r="I103" s="136"/>
      <c r="L103" s="32"/>
      <c r="M103" s="137"/>
      <c r="T103" s="53"/>
      <c r="AT103" s="17" t="s">
        <v>269</v>
      </c>
      <c r="AU103" s="17" t="s">
        <v>77</v>
      </c>
    </row>
    <row r="104" spans="2:65" s="1" customFormat="1" ht="16.5" customHeight="1">
      <c r="B104" s="32"/>
      <c r="C104" s="139" t="s">
        <v>277</v>
      </c>
      <c r="D104" s="139" t="s">
        <v>273</v>
      </c>
      <c r="E104" s="140" t="s">
        <v>893</v>
      </c>
      <c r="F104" s="141" t="s">
        <v>894</v>
      </c>
      <c r="G104" s="142" t="s">
        <v>363</v>
      </c>
      <c r="H104" s="143">
        <v>3</v>
      </c>
      <c r="I104" s="144"/>
      <c r="J104" s="145">
        <f>ROUND(I104*H104,2)</f>
        <v>0</v>
      </c>
      <c r="K104" s="141" t="s">
        <v>265</v>
      </c>
      <c r="L104" s="146"/>
      <c r="M104" s="147" t="s">
        <v>19</v>
      </c>
      <c r="N104" s="148" t="s">
        <v>40</v>
      </c>
      <c r="P104" s="130">
        <f>O104*H104</f>
        <v>0</v>
      </c>
      <c r="Q104" s="130">
        <v>1.5E-3</v>
      </c>
      <c r="R104" s="130">
        <f>Q104*H104</f>
        <v>4.5000000000000005E-3</v>
      </c>
      <c r="S104" s="130">
        <v>0</v>
      </c>
      <c r="T104" s="131">
        <f>S104*H104</f>
        <v>0</v>
      </c>
      <c r="AR104" s="132" t="s">
        <v>277</v>
      </c>
      <c r="AT104" s="132" t="s">
        <v>273</v>
      </c>
      <c r="AU104" s="132" t="s">
        <v>77</v>
      </c>
      <c r="AY104" s="17" t="s">
        <v>260</v>
      </c>
      <c r="BE104" s="133">
        <f>IF(N104="základní",J104,0)</f>
        <v>0</v>
      </c>
      <c r="BF104" s="133">
        <f>IF(N104="snížená",J104,0)</f>
        <v>0</v>
      </c>
      <c r="BG104" s="133">
        <f>IF(N104="zákl. přenesená",J104,0)</f>
        <v>0</v>
      </c>
      <c r="BH104" s="133">
        <f>IF(N104="sníž. přenesená",J104,0)</f>
        <v>0</v>
      </c>
      <c r="BI104" s="133">
        <f>IF(N104="nulová",J104,0)</f>
        <v>0</v>
      </c>
      <c r="BJ104" s="17" t="s">
        <v>77</v>
      </c>
      <c r="BK104" s="133">
        <f>ROUND(I104*H104,2)</f>
        <v>0</v>
      </c>
      <c r="BL104" s="17" t="s">
        <v>266</v>
      </c>
      <c r="BM104" s="132" t="s">
        <v>300</v>
      </c>
    </row>
    <row r="105" spans="2:65" s="1" customFormat="1" ht="11.25">
      <c r="B105" s="32"/>
      <c r="D105" s="134" t="s">
        <v>267</v>
      </c>
      <c r="F105" s="135" t="s">
        <v>894</v>
      </c>
      <c r="I105" s="136"/>
      <c r="L105" s="32"/>
      <c r="M105" s="137"/>
      <c r="T105" s="53"/>
      <c r="AT105" s="17" t="s">
        <v>267</v>
      </c>
      <c r="AU105" s="17" t="s">
        <v>77</v>
      </c>
    </row>
    <row r="106" spans="2:65" s="1" customFormat="1" ht="19.5">
      <c r="B106" s="32"/>
      <c r="D106" s="134" t="s">
        <v>269</v>
      </c>
      <c r="F106" s="138" t="s">
        <v>306</v>
      </c>
      <c r="I106" s="136"/>
      <c r="L106" s="32"/>
      <c r="M106" s="137"/>
      <c r="T106" s="53"/>
      <c r="AT106" s="17" t="s">
        <v>269</v>
      </c>
      <c r="AU106" s="17" t="s">
        <v>77</v>
      </c>
    </row>
    <row r="107" spans="2:65" s="1" customFormat="1" ht="16.5" customHeight="1">
      <c r="B107" s="32"/>
      <c r="C107" s="139" t="s">
        <v>302</v>
      </c>
      <c r="D107" s="139" t="s">
        <v>273</v>
      </c>
      <c r="E107" s="140" t="s">
        <v>895</v>
      </c>
      <c r="F107" s="141" t="s">
        <v>896</v>
      </c>
      <c r="G107" s="142" t="s">
        <v>363</v>
      </c>
      <c r="H107" s="143">
        <v>1</v>
      </c>
      <c r="I107" s="144"/>
      <c r="J107" s="145">
        <f>ROUND(I107*H107,2)</f>
        <v>0</v>
      </c>
      <c r="K107" s="141" t="s">
        <v>19</v>
      </c>
      <c r="L107" s="146"/>
      <c r="M107" s="147" t="s">
        <v>19</v>
      </c>
      <c r="N107" s="148" t="s">
        <v>40</v>
      </c>
      <c r="P107" s="130">
        <f>O107*H107</f>
        <v>0</v>
      </c>
      <c r="Q107" s="130">
        <v>3.0000000000000001E-3</v>
      </c>
      <c r="R107" s="130">
        <f>Q107*H107</f>
        <v>3.0000000000000001E-3</v>
      </c>
      <c r="S107" s="130">
        <v>0</v>
      </c>
      <c r="T107" s="131">
        <f>S107*H107</f>
        <v>0</v>
      </c>
      <c r="AR107" s="132" t="s">
        <v>277</v>
      </c>
      <c r="AT107" s="132" t="s">
        <v>273</v>
      </c>
      <c r="AU107" s="132" t="s">
        <v>77</v>
      </c>
      <c r="AY107" s="17" t="s">
        <v>260</v>
      </c>
      <c r="BE107" s="133">
        <f>IF(N107="základní",J107,0)</f>
        <v>0</v>
      </c>
      <c r="BF107" s="133">
        <f>IF(N107="snížená",J107,0)</f>
        <v>0</v>
      </c>
      <c r="BG107" s="133">
        <f>IF(N107="zákl. přenesená",J107,0)</f>
        <v>0</v>
      </c>
      <c r="BH107" s="133">
        <f>IF(N107="sníž. přenesená",J107,0)</f>
        <v>0</v>
      </c>
      <c r="BI107" s="133">
        <f>IF(N107="nulová",J107,0)</f>
        <v>0</v>
      </c>
      <c r="BJ107" s="17" t="s">
        <v>77</v>
      </c>
      <c r="BK107" s="133">
        <f>ROUND(I107*H107,2)</f>
        <v>0</v>
      </c>
      <c r="BL107" s="17" t="s">
        <v>266</v>
      </c>
      <c r="BM107" s="132" t="s">
        <v>305</v>
      </c>
    </row>
    <row r="108" spans="2:65" s="1" customFormat="1" ht="11.25">
      <c r="B108" s="32"/>
      <c r="D108" s="134" t="s">
        <v>267</v>
      </c>
      <c r="F108" s="135" t="s">
        <v>896</v>
      </c>
      <c r="I108" s="136"/>
      <c r="L108" s="32"/>
      <c r="M108" s="137"/>
      <c r="T108" s="53"/>
      <c r="AT108" s="17" t="s">
        <v>267</v>
      </c>
      <c r="AU108" s="17" t="s">
        <v>77</v>
      </c>
    </row>
    <row r="109" spans="2:65" s="1" customFormat="1" ht="19.5">
      <c r="B109" s="32"/>
      <c r="D109" s="134" t="s">
        <v>269</v>
      </c>
      <c r="F109" s="138" t="s">
        <v>306</v>
      </c>
      <c r="I109" s="136"/>
      <c r="L109" s="32"/>
      <c r="M109" s="137"/>
      <c r="T109" s="53"/>
      <c r="AT109" s="17" t="s">
        <v>269</v>
      </c>
      <c r="AU109" s="17" t="s">
        <v>77</v>
      </c>
    </row>
    <row r="110" spans="2:65" s="1" customFormat="1" ht="16.5" customHeight="1">
      <c r="B110" s="32"/>
      <c r="C110" s="139" t="s">
        <v>289</v>
      </c>
      <c r="D110" s="139" t="s">
        <v>273</v>
      </c>
      <c r="E110" s="140" t="s">
        <v>897</v>
      </c>
      <c r="F110" s="141" t="s">
        <v>898</v>
      </c>
      <c r="G110" s="142" t="s">
        <v>363</v>
      </c>
      <c r="H110" s="143">
        <v>2</v>
      </c>
      <c r="I110" s="144"/>
      <c r="J110" s="145">
        <f>ROUND(I110*H110,2)</f>
        <v>0</v>
      </c>
      <c r="K110" s="141" t="s">
        <v>19</v>
      </c>
      <c r="L110" s="146"/>
      <c r="M110" s="147" t="s">
        <v>19</v>
      </c>
      <c r="N110" s="148" t="s">
        <v>40</v>
      </c>
      <c r="P110" s="130">
        <f>O110*H110</f>
        <v>0</v>
      </c>
      <c r="Q110" s="130">
        <v>3.0000000000000001E-3</v>
      </c>
      <c r="R110" s="130">
        <f>Q110*H110</f>
        <v>6.0000000000000001E-3</v>
      </c>
      <c r="S110" s="130">
        <v>0</v>
      </c>
      <c r="T110" s="131">
        <f>S110*H110</f>
        <v>0</v>
      </c>
      <c r="AR110" s="132" t="s">
        <v>277</v>
      </c>
      <c r="AT110" s="132" t="s">
        <v>273</v>
      </c>
      <c r="AU110" s="132" t="s">
        <v>77</v>
      </c>
      <c r="AY110" s="17" t="s">
        <v>260</v>
      </c>
      <c r="BE110" s="133">
        <f>IF(N110="základní",J110,0)</f>
        <v>0</v>
      </c>
      <c r="BF110" s="133">
        <f>IF(N110="snížená",J110,0)</f>
        <v>0</v>
      </c>
      <c r="BG110" s="133">
        <f>IF(N110="zákl. přenesená",J110,0)</f>
        <v>0</v>
      </c>
      <c r="BH110" s="133">
        <f>IF(N110="sníž. přenesená",J110,0)</f>
        <v>0</v>
      </c>
      <c r="BI110" s="133">
        <f>IF(N110="nulová",J110,0)</f>
        <v>0</v>
      </c>
      <c r="BJ110" s="17" t="s">
        <v>77</v>
      </c>
      <c r="BK110" s="133">
        <f>ROUND(I110*H110,2)</f>
        <v>0</v>
      </c>
      <c r="BL110" s="17" t="s">
        <v>266</v>
      </c>
      <c r="BM110" s="132" t="s">
        <v>310</v>
      </c>
    </row>
    <row r="111" spans="2:65" s="1" customFormat="1" ht="11.25">
      <c r="B111" s="32"/>
      <c r="D111" s="134" t="s">
        <v>267</v>
      </c>
      <c r="F111" s="135" t="s">
        <v>898</v>
      </c>
      <c r="I111" s="136"/>
      <c r="L111" s="32"/>
      <c r="M111" s="137"/>
      <c r="T111" s="53"/>
      <c r="AT111" s="17" t="s">
        <v>267</v>
      </c>
      <c r="AU111" s="17" t="s">
        <v>77</v>
      </c>
    </row>
    <row r="112" spans="2:65" s="1" customFormat="1" ht="19.5">
      <c r="B112" s="32"/>
      <c r="D112" s="134" t="s">
        <v>269</v>
      </c>
      <c r="F112" s="138" t="s">
        <v>306</v>
      </c>
      <c r="I112" s="136"/>
      <c r="L112" s="32"/>
      <c r="M112" s="137"/>
      <c r="T112" s="53"/>
      <c r="AT112" s="17" t="s">
        <v>269</v>
      </c>
      <c r="AU112" s="17" t="s">
        <v>77</v>
      </c>
    </row>
    <row r="113" spans="2:65" s="1" customFormat="1" ht="16.5" customHeight="1">
      <c r="B113" s="32"/>
      <c r="C113" s="139" t="s">
        <v>312</v>
      </c>
      <c r="D113" s="139" t="s">
        <v>273</v>
      </c>
      <c r="E113" s="140" t="s">
        <v>899</v>
      </c>
      <c r="F113" s="141" t="s">
        <v>900</v>
      </c>
      <c r="G113" s="142" t="s">
        <v>363</v>
      </c>
      <c r="H113" s="143">
        <v>2</v>
      </c>
      <c r="I113" s="144"/>
      <c r="J113" s="145">
        <f>ROUND(I113*H113,2)</f>
        <v>0</v>
      </c>
      <c r="K113" s="141" t="s">
        <v>265</v>
      </c>
      <c r="L113" s="146"/>
      <c r="M113" s="147" t="s">
        <v>19</v>
      </c>
      <c r="N113" s="148" t="s">
        <v>40</v>
      </c>
      <c r="P113" s="130">
        <f>O113*H113</f>
        <v>0</v>
      </c>
      <c r="Q113" s="130">
        <v>3.0000000000000001E-3</v>
      </c>
      <c r="R113" s="130">
        <f>Q113*H113</f>
        <v>6.0000000000000001E-3</v>
      </c>
      <c r="S113" s="130">
        <v>0</v>
      </c>
      <c r="T113" s="131">
        <f>S113*H113</f>
        <v>0</v>
      </c>
      <c r="AR113" s="132" t="s">
        <v>277</v>
      </c>
      <c r="AT113" s="132" t="s">
        <v>273</v>
      </c>
      <c r="AU113" s="132" t="s">
        <v>77</v>
      </c>
      <c r="AY113" s="17" t="s">
        <v>260</v>
      </c>
      <c r="BE113" s="133">
        <f>IF(N113="základní",J113,0)</f>
        <v>0</v>
      </c>
      <c r="BF113" s="133">
        <f>IF(N113="snížená",J113,0)</f>
        <v>0</v>
      </c>
      <c r="BG113" s="133">
        <f>IF(N113="zákl. přenesená",J113,0)</f>
        <v>0</v>
      </c>
      <c r="BH113" s="133">
        <f>IF(N113="sníž. přenesená",J113,0)</f>
        <v>0</v>
      </c>
      <c r="BI113" s="133">
        <f>IF(N113="nulová",J113,0)</f>
        <v>0</v>
      </c>
      <c r="BJ113" s="17" t="s">
        <v>77</v>
      </c>
      <c r="BK113" s="133">
        <f>ROUND(I113*H113,2)</f>
        <v>0</v>
      </c>
      <c r="BL113" s="17" t="s">
        <v>266</v>
      </c>
      <c r="BM113" s="132" t="s">
        <v>315</v>
      </c>
    </row>
    <row r="114" spans="2:65" s="1" customFormat="1" ht="11.25">
      <c r="B114" s="32"/>
      <c r="D114" s="134" t="s">
        <v>267</v>
      </c>
      <c r="F114" s="135" t="s">
        <v>900</v>
      </c>
      <c r="I114" s="136"/>
      <c r="L114" s="32"/>
      <c r="M114" s="137"/>
      <c r="T114" s="53"/>
      <c r="AT114" s="17" t="s">
        <v>267</v>
      </c>
      <c r="AU114" s="17" t="s">
        <v>77</v>
      </c>
    </row>
    <row r="115" spans="2:65" s="1" customFormat="1" ht="19.5">
      <c r="B115" s="32"/>
      <c r="D115" s="134" t="s">
        <v>269</v>
      </c>
      <c r="F115" s="138" t="s">
        <v>306</v>
      </c>
      <c r="I115" s="136"/>
      <c r="L115" s="32"/>
      <c r="M115" s="137"/>
      <c r="T115" s="53"/>
      <c r="AT115" s="17" t="s">
        <v>269</v>
      </c>
      <c r="AU115" s="17" t="s">
        <v>77</v>
      </c>
    </row>
    <row r="116" spans="2:65" s="1" customFormat="1" ht="16.5" customHeight="1">
      <c r="B116" s="32"/>
      <c r="C116" s="139" t="s">
        <v>8</v>
      </c>
      <c r="D116" s="139" t="s">
        <v>273</v>
      </c>
      <c r="E116" s="140" t="s">
        <v>901</v>
      </c>
      <c r="F116" s="141" t="s">
        <v>902</v>
      </c>
      <c r="G116" s="142" t="s">
        <v>363</v>
      </c>
      <c r="H116" s="143">
        <v>1</v>
      </c>
      <c r="I116" s="144"/>
      <c r="J116" s="145">
        <f>ROUND(I116*H116,2)</f>
        <v>0</v>
      </c>
      <c r="K116" s="141" t="s">
        <v>19</v>
      </c>
      <c r="L116" s="146"/>
      <c r="M116" s="147" t="s">
        <v>19</v>
      </c>
      <c r="N116" s="148" t="s">
        <v>40</v>
      </c>
      <c r="P116" s="130">
        <f>O116*H116</f>
        <v>0</v>
      </c>
      <c r="Q116" s="130">
        <v>3.0000000000000001E-3</v>
      </c>
      <c r="R116" s="130">
        <f>Q116*H116</f>
        <v>3.0000000000000001E-3</v>
      </c>
      <c r="S116" s="130">
        <v>0</v>
      </c>
      <c r="T116" s="131">
        <f>S116*H116</f>
        <v>0</v>
      </c>
      <c r="AR116" s="132" t="s">
        <v>277</v>
      </c>
      <c r="AT116" s="132" t="s">
        <v>273</v>
      </c>
      <c r="AU116" s="132" t="s">
        <v>77</v>
      </c>
      <c r="AY116" s="17" t="s">
        <v>260</v>
      </c>
      <c r="BE116" s="133">
        <f>IF(N116="základní",J116,0)</f>
        <v>0</v>
      </c>
      <c r="BF116" s="133">
        <f>IF(N116="snížená",J116,0)</f>
        <v>0</v>
      </c>
      <c r="BG116" s="133">
        <f>IF(N116="zákl. přenesená",J116,0)</f>
        <v>0</v>
      </c>
      <c r="BH116" s="133">
        <f>IF(N116="sníž. přenesená",J116,0)</f>
        <v>0</v>
      </c>
      <c r="BI116" s="133">
        <f>IF(N116="nulová",J116,0)</f>
        <v>0</v>
      </c>
      <c r="BJ116" s="17" t="s">
        <v>77</v>
      </c>
      <c r="BK116" s="133">
        <f>ROUND(I116*H116,2)</f>
        <v>0</v>
      </c>
      <c r="BL116" s="17" t="s">
        <v>266</v>
      </c>
      <c r="BM116" s="132" t="s">
        <v>320</v>
      </c>
    </row>
    <row r="117" spans="2:65" s="1" customFormat="1" ht="11.25">
      <c r="B117" s="32"/>
      <c r="D117" s="134" t="s">
        <v>267</v>
      </c>
      <c r="F117" s="135" t="s">
        <v>902</v>
      </c>
      <c r="I117" s="136"/>
      <c r="L117" s="32"/>
      <c r="M117" s="137"/>
      <c r="T117" s="53"/>
      <c r="AT117" s="17" t="s">
        <v>267</v>
      </c>
      <c r="AU117" s="17" t="s">
        <v>77</v>
      </c>
    </row>
    <row r="118" spans="2:65" s="1" customFormat="1" ht="19.5">
      <c r="B118" s="32"/>
      <c r="D118" s="134" t="s">
        <v>269</v>
      </c>
      <c r="F118" s="138" t="s">
        <v>306</v>
      </c>
      <c r="I118" s="136"/>
      <c r="L118" s="32"/>
      <c r="M118" s="137"/>
      <c r="T118" s="53"/>
      <c r="AT118" s="17" t="s">
        <v>269</v>
      </c>
      <c r="AU118" s="17" t="s">
        <v>77</v>
      </c>
    </row>
    <row r="119" spans="2:65" s="1" customFormat="1" ht="16.5" customHeight="1">
      <c r="B119" s="32"/>
      <c r="C119" s="139" t="s">
        <v>322</v>
      </c>
      <c r="D119" s="139" t="s">
        <v>273</v>
      </c>
      <c r="E119" s="140" t="s">
        <v>903</v>
      </c>
      <c r="F119" s="141" t="s">
        <v>904</v>
      </c>
      <c r="G119" s="142" t="s">
        <v>363</v>
      </c>
      <c r="H119" s="143">
        <v>6</v>
      </c>
      <c r="I119" s="144"/>
      <c r="J119" s="145">
        <f>ROUND(I119*H119,2)</f>
        <v>0</v>
      </c>
      <c r="K119" s="141" t="s">
        <v>265</v>
      </c>
      <c r="L119" s="146"/>
      <c r="M119" s="147" t="s">
        <v>19</v>
      </c>
      <c r="N119" s="148" t="s">
        <v>40</v>
      </c>
      <c r="P119" s="130">
        <f>O119*H119</f>
        <v>0</v>
      </c>
      <c r="Q119" s="130">
        <v>8.0000000000000002E-3</v>
      </c>
      <c r="R119" s="130">
        <f>Q119*H119</f>
        <v>4.8000000000000001E-2</v>
      </c>
      <c r="S119" s="130">
        <v>0</v>
      </c>
      <c r="T119" s="131">
        <f>S119*H119</f>
        <v>0</v>
      </c>
      <c r="AR119" s="132" t="s">
        <v>277</v>
      </c>
      <c r="AT119" s="132" t="s">
        <v>273</v>
      </c>
      <c r="AU119" s="132" t="s">
        <v>77</v>
      </c>
      <c r="AY119" s="17" t="s">
        <v>260</v>
      </c>
      <c r="BE119" s="133">
        <f>IF(N119="základní",J119,0)</f>
        <v>0</v>
      </c>
      <c r="BF119" s="133">
        <f>IF(N119="snížená",J119,0)</f>
        <v>0</v>
      </c>
      <c r="BG119" s="133">
        <f>IF(N119="zákl. přenesená",J119,0)</f>
        <v>0</v>
      </c>
      <c r="BH119" s="133">
        <f>IF(N119="sníž. přenesená",J119,0)</f>
        <v>0</v>
      </c>
      <c r="BI119" s="133">
        <f>IF(N119="nulová",J119,0)</f>
        <v>0</v>
      </c>
      <c r="BJ119" s="17" t="s">
        <v>77</v>
      </c>
      <c r="BK119" s="133">
        <f>ROUND(I119*H119,2)</f>
        <v>0</v>
      </c>
      <c r="BL119" s="17" t="s">
        <v>266</v>
      </c>
      <c r="BM119" s="132" t="s">
        <v>326</v>
      </c>
    </row>
    <row r="120" spans="2:65" s="1" customFormat="1" ht="11.25">
      <c r="B120" s="32"/>
      <c r="D120" s="134" t="s">
        <v>267</v>
      </c>
      <c r="F120" s="135" t="s">
        <v>904</v>
      </c>
      <c r="I120" s="136"/>
      <c r="L120" s="32"/>
      <c r="M120" s="137"/>
      <c r="T120" s="53"/>
      <c r="AT120" s="17" t="s">
        <v>267</v>
      </c>
      <c r="AU120" s="17" t="s">
        <v>77</v>
      </c>
    </row>
    <row r="121" spans="2:65" s="1" customFormat="1" ht="19.5">
      <c r="B121" s="32"/>
      <c r="D121" s="134" t="s">
        <v>269</v>
      </c>
      <c r="F121" s="138" t="s">
        <v>306</v>
      </c>
      <c r="I121" s="136"/>
      <c r="L121" s="32"/>
      <c r="M121" s="137"/>
      <c r="T121" s="53"/>
      <c r="AT121" s="17" t="s">
        <v>269</v>
      </c>
      <c r="AU121" s="17" t="s">
        <v>77</v>
      </c>
    </row>
    <row r="122" spans="2:65" s="1" customFormat="1" ht="16.5" customHeight="1">
      <c r="B122" s="32"/>
      <c r="C122" s="139" t="s">
        <v>296</v>
      </c>
      <c r="D122" s="139" t="s">
        <v>273</v>
      </c>
      <c r="E122" s="140" t="s">
        <v>905</v>
      </c>
      <c r="F122" s="141" t="s">
        <v>906</v>
      </c>
      <c r="G122" s="142" t="s">
        <v>363</v>
      </c>
      <c r="H122" s="143">
        <v>14</v>
      </c>
      <c r="I122" s="144"/>
      <c r="J122" s="145">
        <f>ROUND(I122*H122,2)</f>
        <v>0</v>
      </c>
      <c r="K122" s="141" t="s">
        <v>265</v>
      </c>
      <c r="L122" s="146"/>
      <c r="M122" s="147" t="s">
        <v>19</v>
      </c>
      <c r="N122" s="148" t="s">
        <v>40</v>
      </c>
      <c r="P122" s="130">
        <f>O122*H122</f>
        <v>0</v>
      </c>
      <c r="Q122" s="130">
        <v>2.5500000000000002E-3</v>
      </c>
      <c r="R122" s="130">
        <f>Q122*H122</f>
        <v>3.5700000000000003E-2</v>
      </c>
      <c r="S122" s="130">
        <v>0</v>
      </c>
      <c r="T122" s="131">
        <f>S122*H122</f>
        <v>0</v>
      </c>
      <c r="AR122" s="132" t="s">
        <v>277</v>
      </c>
      <c r="AT122" s="132" t="s">
        <v>273</v>
      </c>
      <c r="AU122" s="132" t="s">
        <v>77</v>
      </c>
      <c r="AY122" s="17" t="s">
        <v>260</v>
      </c>
      <c r="BE122" s="133">
        <f>IF(N122="základní",J122,0)</f>
        <v>0</v>
      </c>
      <c r="BF122" s="133">
        <f>IF(N122="snížená",J122,0)</f>
        <v>0</v>
      </c>
      <c r="BG122" s="133">
        <f>IF(N122="zákl. přenesená",J122,0)</f>
        <v>0</v>
      </c>
      <c r="BH122" s="133">
        <f>IF(N122="sníž. přenesená",J122,0)</f>
        <v>0</v>
      </c>
      <c r="BI122" s="133">
        <f>IF(N122="nulová",J122,0)</f>
        <v>0</v>
      </c>
      <c r="BJ122" s="17" t="s">
        <v>77</v>
      </c>
      <c r="BK122" s="133">
        <f>ROUND(I122*H122,2)</f>
        <v>0</v>
      </c>
      <c r="BL122" s="17" t="s">
        <v>266</v>
      </c>
      <c r="BM122" s="132" t="s">
        <v>330</v>
      </c>
    </row>
    <row r="123" spans="2:65" s="1" customFormat="1" ht="11.25">
      <c r="B123" s="32"/>
      <c r="D123" s="134" t="s">
        <v>267</v>
      </c>
      <c r="F123" s="135" t="s">
        <v>906</v>
      </c>
      <c r="I123" s="136"/>
      <c r="L123" s="32"/>
      <c r="M123" s="137"/>
      <c r="T123" s="53"/>
      <c r="AT123" s="17" t="s">
        <v>267</v>
      </c>
      <c r="AU123" s="17" t="s">
        <v>77</v>
      </c>
    </row>
    <row r="124" spans="2:65" s="1" customFormat="1" ht="19.5">
      <c r="B124" s="32"/>
      <c r="D124" s="134" t="s">
        <v>269</v>
      </c>
      <c r="F124" s="138" t="s">
        <v>306</v>
      </c>
      <c r="I124" s="136"/>
      <c r="L124" s="32"/>
      <c r="M124" s="137"/>
      <c r="T124" s="53"/>
      <c r="AT124" s="17" t="s">
        <v>269</v>
      </c>
      <c r="AU124" s="17" t="s">
        <v>77</v>
      </c>
    </row>
    <row r="125" spans="2:65" s="1" customFormat="1" ht="16.5" customHeight="1">
      <c r="B125" s="32"/>
      <c r="C125" s="139" t="s">
        <v>332</v>
      </c>
      <c r="D125" s="139" t="s">
        <v>273</v>
      </c>
      <c r="E125" s="140" t="s">
        <v>907</v>
      </c>
      <c r="F125" s="141" t="s">
        <v>908</v>
      </c>
      <c r="G125" s="142" t="s">
        <v>363</v>
      </c>
      <c r="H125" s="143">
        <v>2</v>
      </c>
      <c r="I125" s="144"/>
      <c r="J125" s="145">
        <f>ROUND(I125*H125,2)</f>
        <v>0</v>
      </c>
      <c r="K125" s="141" t="s">
        <v>19</v>
      </c>
      <c r="L125" s="146"/>
      <c r="M125" s="147" t="s">
        <v>19</v>
      </c>
      <c r="N125" s="148" t="s">
        <v>40</v>
      </c>
      <c r="P125" s="130">
        <f>O125*H125</f>
        <v>0</v>
      </c>
      <c r="Q125" s="130">
        <v>3.0000000000000001E-3</v>
      </c>
      <c r="R125" s="130">
        <f>Q125*H125</f>
        <v>6.0000000000000001E-3</v>
      </c>
      <c r="S125" s="130">
        <v>0</v>
      </c>
      <c r="T125" s="131">
        <f>S125*H125</f>
        <v>0</v>
      </c>
      <c r="AR125" s="132" t="s">
        <v>277</v>
      </c>
      <c r="AT125" s="132" t="s">
        <v>273</v>
      </c>
      <c r="AU125" s="132" t="s">
        <v>77</v>
      </c>
      <c r="AY125" s="17" t="s">
        <v>260</v>
      </c>
      <c r="BE125" s="133">
        <f>IF(N125="základní",J125,0)</f>
        <v>0</v>
      </c>
      <c r="BF125" s="133">
        <f>IF(N125="snížená",J125,0)</f>
        <v>0</v>
      </c>
      <c r="BG125" s="133">
        <f>IF(N125="zákl. přenesená",J125,0)</f>
        <v>0</v>
      </c>
      <c r="BH125" s="133">
        <f>IF(N125="sníž. přenesená",J125,0)</f>
        <v>0</v>
      </c>
      <c r="BI125" s="133">
        <f>IF(N125="nulová",J125,0)</f>
        <v>0</v>
      </c>
      <c r="BJ125" s="17" t="s">
        <v>77</v>
      </c>
      <c r="BK125" s="133">
        <f>ROUND(I125*H125,2)</f>
        <v>0</v>
      </c>
      <c r="BL125" s="17" t="s">
        <v>266</v>
      </c>
      <c r="BM125" s="132" t="s">
        <v>335</v>
      </c>
    </row>
    <row r="126" spans="2:65" s="1" customFormat="1" ht="11.25">
      <c r="B126" s="32"/>
      <c r="D126" s="134" t="s">
        <v>267</v>
      </c>
      <c r="F126" s="135" t="s">
        <v>908</v>
      </c>
      <c r="I126" s="136"/>
      <c r="L126" s="32"/>
      <c r="M126" s="137"/>
      <c r="T126" s="53"/>
      <c r="AT126" s="17" t="s">
        <v>267</v>
      </c>
      <c r="AU126" s="17" t="s">
        <v>77</v>
      </c>
    </row>
    <row r="127" spans="2:65" s="1" customFormat="1" ht="19.5">
      <c r="B127" s="32"/>
      <c r="D127" s="134" t="s">
        <v>269</v>
      </c>
      <c r="F127" s="138" t="s">
        <v>306</v>
      </c>
      <c r="I127" s="136"/>
      <c r="L127" s="32"/>
      <c r="M127" s="137"/>
      <c r="T127" s="53"/>
      <c r="AT127" s="17" t="s">
        <v>269</v>
      </c>
      <c r="AU127" s="17" t="s">
        <v>77</v>
      </c>
    </row>
    <row r="128" spans="2:65" s="1" customFormat="1" ht="16.5" customHeight="1">
      <c r="B128" s="32"/>
      <c r="C128" s="139" t="s">
        <v>300</v>
      </c>
      <c r="D128" s="139" t="s">
        <v>273</v>
      </c>
      <c r="E128" s="140" t="s">
        <v>909</v>
      </c>
      <c r="F128" s="141" t="s">
        <v>910</v>
      </c>
      <c r="G128" s="142" t="s">
        <v>363</v>
      </c>
      <c r="H128" s="143">
        <v>6</v>
      </c>
      <c r="I128" s="144"/>
      <c r="J128" s="145">
        <f>ROUND(I128*H128,2)</f>
        <v>0</v>
      </c>
      <c r="K128" s="141" t="s">
        <v>265</v>
      </c>
      <c r="L128" s="146"/>
      <c r="M128" s="147" t="s">
        <v>19</v>
      </c>
      <c r="N128" s="148" t="s">
        <v>40</v>
      </c>
      <c r="P128" s="130">
        <f>O128*H128</f>
        <v>0</v>
      </c>
      <c r="Q128" s="130">
        <v>5.6000000000000001E-2</v>
      </c>
      <c r="R128" s="130">
        <f>Q128*H128</f>
        <v>0.33600000000000002</v>
      </c>
      <c r="S128" s="130">
        <v>0</v>
      </c>
      <c r="T128" s="131">
        <f>S128*H128</f>
        <v>0</v>
      </c>
      <c r="AR128" s="132" t="s">
        <v>277</v>
      </c>
      <c r="AT128" s="132" t="s">
        <v>273</v>
      </c>
      <c r="AU128" s="132" t="s">
        <v>77</v>
      </c>
      <c r="AY128" s="17" t="s">
        <v>260</v>
      </c>
      <c r="BE128" s="133">
        <f>IF(N128="základní",J128,0)</f>
        <v>0</v>
      </c>
      <c r="BF128" s="133">
        <f>IF(N128="snížená",J128,0)</f>
        <v>0</v>
      </c>
      <c r="BG128" s="133">
        <f>IF(N128="zákl. přenesená",J128,0)</f>
        <v>0</v>
      </c>
      <c r="BH128" s="133">
        <f>IF(N128="sníž. přenesená",J128,0)</f>
        <v>0</v>
      </c>
      <c r="BI128" s="133">
        <f>IF(N128="nulová",J128,0)</f>
        <v>0</v>
      </c>
      <c r="BJ128" s="17" t="s">
        <v>77</v>
      </c>
      <c r="BK128" s="133">
        <f>ROUND(I128*H128,2)</f>
        <v>0</v>
      </c>
      <c r="BL128" s="17" t="s">
        <v>266</v>
      </c>
      <c r="BM128" s="132" t="s">
        <v>339</v>
      </c>
    </row>
    <row r="129" spans="2:65" s="1" customFormat="1" ht="11.25">
      <c r="B129" s="32"/>
      <c r="D129" s="134" t="s">
        <v>267</v>
      </c>
      <c r="F129" s="135" t="s">
        <v>910</v>
      </c>
      <c r="I129" s="136"/>
      <c r="L129" s="32"/>
      <c r="M129" s="137"/>
      <c r="T129" s="53"/>
      <c r="AT129" s="17" t="s">
        <v>267</v>
      </c>
      <c r="AU129" s="17" t="s">
        <v>77</v>
      </c>
    </row>
    <row r="130" spans="2:65" s="1" customFormat="1" ht="29.25">
      <c r="B130" s="32"/>
      <c r="D130" s="134" t="s">
        <v>269</v>
      </c>
      <c r="F130" s="138" t="s">
        <v>911</v>
      </c>
      <c r="I130" s="136"/>
      <c r="L130" s="32"/>
      <c r="M130" s="137"/>
      <c r="T130" s="53"/>
      <c r="AT130" s="17" t="s">
        <v>269</v>
      </c>
      <c r="AU130" s="17" t="s">
        <v>77</v>
      </c>
    </row>
    <row r="131" spans="2:65" s="1" customFormat="1" ht="16.5" customHeight="1">
      <c r="B131" s="32"/>
      <c r="C131" s="139" t="s">
        <v>341</v>
      </c>
      <c r="D131" s="139" t="s">
        <v>273</v>
      </c>
      <c r="E131" s="140" t="s">
        <v>912</v>
      </c>
      <c r="F131" s="141" t="s">
        <v>913</v>
      </c>
      <c r="G131" s="142" t="s">
        <v>363</v>
      </c>
      <c r="H131" s="143">
        <v>10</v>
      </c>
      <c r="I131" s="144"/>
      <c r="J131" s="145">
        <f>ROUND(I131*H131,2)</f>
        <v>0</v>
      </c>
      <c r="K131" s="141" t="s">
        <v>265</v>
      </c>
      <c r="L131" s="146"/>
      <c r="M131" s="147" t="s">
        <v>19</v>
      </c>
      <c r="N131" s="148" t="s">
        <v>40</v>
      </c>
      <c r="P131" s="130">
        <f>O131*H131</f>
        <v>0</v>
      </c>
      <c r="Q131" s="130">
        <v>3.0000000000000001E-3</v>
      </c>
      <c r="R131" s="130">
        <f>Q131*H131</f>
        <v>0.03</v>
      </c>
      <c r="S131" s="130">
        <v>0</v>
      </c>
      <c r="T131" s="131">
        <f>S131*H131</f>
        <v>0</v>
      </c>
      <c r="AR131" s="132" t="s">
        <v>277</v>
      </c>
      <c r="AT131" s="132" t="s">
        <v>273</v>
      </c>
      <c r="AU131" s="132" t="s">
        <v>77</v>
      </c>
      <c r="AY131" s="17" t="s">
        <v>260</v>
      </c>
      <c r="BE131" s="133">
        <f>IF(N131="základní",J131,0)</f>
        <v>0</v>
      </c>
      <c r="BF131" s="133">
        <f>IF(N131="snížená",J131,0)</f>
        <v>0</v>
      </c>
      <c r="BG131" s="133">
        <f>IF(N131="zákl. přenesená",J131,0)</f>
        <v>0</v>
      </c>
      <c r="BH131" s="133">
        <f>IF(N131="sníž. přenesená",J131,0)</f>
        <v>0</v>
      </c>
      <c r="BI131" s="133">
        <f>IF(N131="nulová",J131,0)</f>
        <v>0</v>
      </c>
      <c r="BJ131" s="17" t="s">
        <v>77</v>
      </c>
      <c r="BK131" s="133">
        <f>ROUND(I131*H131,2)</f>
        <v>0</v>
      </c>
      <c r="BL131" s="17" t="s">
        <v>266</v>
      </c>
      <c r="BM131" s="132" t="s">
        <v>344</v>
      </c>
    </row>
    <row r="132" spans="2:65" s="1" customFormat="1" ht="11.25">
      <c r="B132" s="32"/>
      <c r="D132" s="134" t="s">
        <v>267</v>
      </c>
      <c r="F132" s="135" t="s">
        <v>913</v>
      </c>
      <c r="I132" s="136"/>
      <c r="L132" s="32"/>
      <c r="M132" s="137"/>
      <c r="T132" s="53"/>
      <c r="AT132" s="17" t="s">
        <v>267</v>
      </c>
      <c r="AU132" s="17" t="s">
        <v>77</v>
      </c>
    </row>
    <row r="133" spans="2:65" s="1" customFormat="1" ht="29.25">
      <c r="B133" s="32"/>
      <c r="D133" s="134" t="s">
        <v>269</v>
      </c>
      <c r="F133" s="138" t="s">
        <v>914</v>
      </c>
      <c r="I133" s="136"/>
      <c r="L133" s="32"/>
      <c r="M133" s="137"/>
      <c r="T133" s="53"/>
      <c r="AT133" s="17" t="s">
        <v>269</v>
      </c>
      <c r="AU133" s="17" t="s">
        <v>77</v>
      </c>
    </row>
    <row r="134" spans="2:65" s="1" customFormat="1" ht="16.5" customHeight="1">
      <c r="B134" s="32"/>
      <c r="C134" s="139" t="s">
        <v>305</v>
      </c>
      <c r="D134" s="139" t="s">
        <v>273</v>
      </c>
      <c r="E134" s="140" t="s">
        <v>915</v>
      </c>
      <c r="F134" s="141" t="s">
        <v>916</v>
      </c>
      <c r="G134" s="142" t="s">
        <v>363</v>
      </c>
      <c r="H134" s="143">
        <v>6</v>
      </c>
      <c r="I134" s="144"/>
      <c r="J134" s="145">
        <f>ROUND(I134*H134,2)</f>
        <v>0</v>
      </c>
      <c r="K134" s="141" t="s">
        <v>265</v>
      </c>
      <c r="L134" s="146"/>
      <c r="M134" s="147" t="s">
        <v>19</v>
      </c>
      <c r="N134" s="148" t="s">
        <v>40</v>
      </c>
      <c r="P134" s="130">
        <f>O134*H134</f>
        <v>0</v>
      </c>
      <c r="Q134" s="130">
        <v>6.1999999999999998E-3</v>
      </c>
      <c r="R134" s="130">
        <f>Q134*H134</f>
        <v>3.7199999999999997E-2</v>
      </c>
      <c r="S134" s="130">
        <v>0</v>
      </c>
      <c r="T134" s="131">
        <f>S134*H134</f>
        <v>0</v>
      </c>
      <c r="AR134" s="132" t="s">
        <v>277</v>
      </c>
      <c r="AT134" s="132" t="s">
        <v>273</v>
      </c>
      <c r="AU134" s="132" t="s">
        <v>77</v>
      </c>
      <c r="AY134" s="17" t="s">
        <v>260</v>
      </c>
      <c r="BE134" s="133">
        <f>IF(N134="základní",J134,0)</f>
        <v>0</v>
      </c>
      <c r="BF134" s="133">
        <f>IF(N134="snížená",J134,0)</f>
        <v>0</v>
      </c>
      <c r="BG134" s="133">
        <f>IF(N134="zákl. přenesená",J134,0)</f>
        <v>0</v>
      </c>
      <c r="BH134" s="133">
        <f>IF(N134="sníž. přenesená",J134,0)</f>
        <v>0</v>
      </c>
      <c r="BI134" s="133">
        <f>IF(N134="nulová",J134,0)</f>
        <v>0</v>
      </c>
      <c r="BJ134" s="17" t="s">
        <v>77</v>
      </c>
      <c r="BK134" s="133">
        <f>ROUND(I134*H134,2)</f>
        <v>0</v>
      </c>
      <c r="BL134" s="17" t="s">
        <v>266</v>
      </c>
      <c r="BM134" s="132" t="s">
        <v>348</v>
      </c>
    </row>
    <row r="135" spans="2:65" s="1" customFormat="1" ht="11.25">
      <c r="B135" s="32"/>
      <c r="D135" s="134" t="s">
        <v>267</v>
      </c>
      <c r="F135" s="135" t="s">
        <v>916</v>
      </c>
      <c r="I135" s="136"/>
      <c r="L135" s="32"/>
      <c r="M135" s="137"/>
      <c r="T135" s="53"/>
      <c r="AT135" s="17" t="s">
        <v>267</v>
      </c>
      <c r="AU135" s="17" t="s">
        <v>77</v>
      </c>
    </row>
    <row r="136" spans="2:65" s="1" customFormat="1" ht="29.25">
      <c r="B136" s="32"/>
      <c r="D136" s="134" t="s">
        <v>269</v>
      </c>
      <c r="F136" s="138" t="s">
        <v>917</v>
      </c>
      <c r="I136" s="136"/>
      <c r="L136" s="32"/>
      <c r="M136" s="137"/>
      <c r="T136" s="53"/>
      <c r="AT136" s="17" t="s">
        <v>269</v>
      </c>
      <c r="AU136" s="17" t="s">
        <v>77</v>
      </c>
    </row>
    <row r="137" spans="2:65" s="1" customFormat="1" ht="21.75" customHeight="1">
      <c r="B137" s="32"/>
      <c r="C137" s="139" t="s">
        <v>350</v>
      </c>
      <c r="D137" s="139" t="s">
        <v>273</v>
      </c>
      <c r="E137" s="140" t="s">
        <v>918</v>
      </c>
      <c r="F137" s="141" t="s">
        <v>919</v>
      </c>
      <c r="G137" s="142" t="s">
        <v>363</v>
      </c>
      <c r="H137" s="143">
        <v>2</v>
      </c>
      <c r="I137" s="144"/>
      <c r="J137" s="145">
        <f>ROUND(I137*H137,2)</f>
        <v>0</v>
      </c>
      <c r="K137" s="141" t="s">
        <v>19</v>
      </c>
      <c r="L137" s="146"/>
      <c r="M137" s="147" t="s">
        <v>19</v>
      </c>
      <c r="N137" s="148" t="s">
        <v>40</v>
      </c>
      <c r="P137" s="130">
        <f>O137*H137</f>
        <v>0</v>
      </c>
      <c r="Q137" s="130">
        <v>3.5000000000000001E-3</v>
      </c>
      <c r="R137" s="130">
        <f>Q137*H137</f>
        <v>7.0000000000000001E-3</v>
      </c>
      <c r="S137" s="130">
        <v>0</v>
      </c>
      <c r="T137" s="131">
        <f>S137*H137</f>
        <v>0</v>
      </c>
      <c r="AR137" s="132" t="s">
        <v>277</v>
      </c>
      <c r="AT137" s="132" t="s">
        <v>273</v>
      </c>
      <c r="AU137" s="132" t="s">
        <v>77</v>
      </c>
      <c r="AY137" s="17" t="s">
        <v>260</v>
      </c>
      <c r="BE137" s="133">
        <f>IF(N137="základní",J137,0)</f>
        <v>0</v>
      </c>
      <c r="BF137" s="133">
        <f>IF(N137="snížená",J137,0)</f>
        <v>0</v>
      </c>
      <c r="BG137" s="133">
        <f>IF(N137="zákl. přenesená",J137,0)</f>
        <v>0</v>
      </c>
      <c r="BH137" s="133">
        <f>IF(N137="sníž. přenesená",J137,0)</f>
        <v>0</v>
      </c>
      <c r="BI137" s="133">
        <f>IF(N137="nulová",J137,0)</f>
        <v>0</v>
      </c>
      <c r="BJ137" s="17" t="s">
        <v>77</v>
      </c>
      <c r="BK137" s="133">
        <f>ROUND(I137*H137,2)</f>
        <v>0</v>
      </c>
      <c r="BL137" s="17" t="s">
        <v>266</v>
      </c>
      <c r="BM137" s="132" t="s">
        <v>353</v>
      </c>
    </row>
    <row r="138" spans="2:65" s="1" customFormat="1" ht="11.25">
      <c r="B138" s="32"/>
      <c r="D138" s="134" t="s">
        <v>267</v>
      </c>
      <c r="F138" s="135" t="s">
        <v>919</v>
      </c>
      <c r="I138" s="136"/>
      <c r="L138" s="32"/>
      <c r="M138" s="137"/>
      <c r="T138" s="53"/>
      <c r="AT138" s="17" t="s">
        <v>267</v>
      </c>
      <c r="AU138" s="17" t="s">
        <v>77</v>
      </c>
    </row>
    <row r="139" spans="2:65" s="1" customFormat="1" ht="29.25">
      <c r="B139" s="32"/>
      <c r="D139" s="134" t="s">
        <v>269</v>
      </c>
      <c r="F139" s="138" t="s">
        <v>920</v>
      </c>
      <c r="I139" s="136"/>
      <c r="L139" s="32"/>
      <c r="M139" s="137"/>
      <c r="T139" s="53"/>
      <c r="AT139" s="17" t="s">
        <v>269</v>
      </c>
      <c r="AU139" s="17" t="s">
        <v>77</v>
      </c>
    </row>
    <row r="140" spans="2:65" s="1" customFormat="1" ht="16.5" customHeight="1">
      <c r="B140" s="32"/>
      <c r="C140" s="139" t="s">
        <v>310</v>
      </c>
      <c r="D140" s="139" t="s">
        <v>273</v>
      </c>
      <c r="E140" s="140" t="s">
        <v>921</v>
      </c>
      <c r="F140" s="141" t="s">
        <v>922</v>
      </c>
      <c r="G140" s="142" t="s">
        <v>363</v>
      </c>
      <c r="H140" s="143">
        <v>6</v>
      </c>
      <c r="I140" s="144"/>
      <c r="J140" s="145">
        <f>ROUND(I140*H140,2)</f>
        <v>0</v>
      </c>
      <c r="K140" s="141" t="s">
        <v>19</v>
      </c>
      <c r="L140" s="146"/>
      <c r="M140" s="147" t="s">
        <v>19</v>
      </c>
      <c r="N140" s="148" t="s">
        <v>40</v>
      </c>
      <c r="P140" s="130">
        <f>O140*H140</f>
        <v>0</v>
      </c>
      <c r="Q140" s="130">
        <v>3.0000000000000001E-3</v>
      </c>
      <c r="R140" s="130">
        <f>Q140*H140</f>
        <v>1.8000000000000002E-2</v>
      </c>
      <c r="S140" s="130">
        <v>0</v>
      </c>
      <c r="T140" s="131">
        <f>S140*H140</f>
        <v>0</v>
      </c>
      <c r="AR140" s="132" t="s">
        <v>277</v>
      </c>
      <c r="AT140" s="132" t="s">
        <v>273</v>
      </c>
      <c r="AU140" s="132" t="s">
        <v>77</v>
      </c>
      <c r="AY140" s="17" t="s">
        <v>260</v>
      </c>
      <c r="BE140" s="133">
        <f>IF(N140="základní",J140,0)</f>
        <v>0</v>
      </c>
      <c r="BF140" s="133">
        <f>IF(N140="snížená",J140,0)</f>
        <v>0</v>
      </c>
      <c r="BG140" s="133">
        <f>IF(N140="zákl. přenesená",J140,0)</f>
        <v>0</v>
      </c>
      <c r="BH140" s="133">
        <f>IF(N140="sníž. přenesená",J140,0)</f>
        <v>0</v>
      </c>
      <c r="BI140" s="133">
        <f>IF(N140="nulová",J140,0)</f>
        <v>0</v>
      </c>
      <c r="BJ140" s="17" t="s">
        <v>77</v>
      </c>
      <c r="BK140" s="133">
        <f>ROUND(I140*H140,2)</f>
        <v>0</v>
      </c>
      <c r="BL140" s="17" t="s">
        <v>266</v>
      </c>
      <c r="BM140" s="132" t="s">
        <v>358</v>
      </c>
    </row>
    <row r="141" spans="2:65" s="1" customFormat="1" ht="11.25">
      <c r="B141" s="32"/>
      <c r="D141" s="134" t="s">
        <v>267</v>
      </c>
      <c r="F141" s="135" t="s">
        <v>922</v>
      </c>
      <c r="I141" s="136"/>
      <c r="L141" s="32"/>
      <c r="M141" s="137"/>
      <c r="T141" s="53"/>
      <c r="AT141" s="17" t="s">
        <v>267</v>
      </c>
      <c r="AU141" s="17" t="s">
        <v>77</v>
      </c>
    </row>
    <row r="142" spans="2:65" s="1" customFormat="1" ht="19.5">
      <c r="B142" s="32"/>
      <c r="D142" s="134" t="s">
        <v>269</v>
      </c>
      <c r="F142" s="138" t="s">
        <v>306</v>
      </c>
      <c r="I142" s="136"/>
      <c r="L142" s="32"/>
      <c r="M142" s="137"/>
      <c r="T142" s="53"/>
      <c r="AT142" s="17" t="s">
        <v>269</v>
      </c>
      <c r="AU142" s="17" t="s">
        <v>77</v>
      </c>
    </row>
    <row r="143" spans="2:65" s="1" customFormat="1" ht="16.5" customHeight="1">
      <c r="B143" s="32"/>
      <c r="C143" s="139" t="s">
        <v>7</v>
      </c>
      <c r="D143" s="139" t="s">
        <v>273</v>
      </c>
      <c r="E143" s="140" t="s">
        <v>923</v>
      </c>
      <c r="F143" s="141" t="s">
        <v>924</v>
      </c>
      <c r="G143" s="142" t="s">
        <v>363</v>
      </c>
      <c r="H143" s="143">
        <v>6</v>
      </c>
      <c r="I143" s="144"/>
      <c r="J143" s="145">
        <f>ROUND(I143*H143,2)</f>
        <v>0</v>
      </c>
      <c r="K143" s="141" t="s">
        <v>19</v>
      </c>
      <c r="L143" s="146"/>
      <c r="M143" s="147" t="s">
        <v>19</v>
      </c>
      <c r="N143" s="148" t="s">
        <v>40</v>
      </c>
      <c r="P143" s="130">
        <f>O143*H143</f>
        <v>0</v>
      </c>
      <c r="Q143" s="130">
        <v>3.0000000000000001E-3</v>
      </c>
      <c r="R143" s="130">
        <f>Q143*H143</f>
        <v>1.8000000000000002E-2</v>
      </c>
      <c r="S143" s="130">
        <v>0</v>
      </c>
      <c r="T143" s="131">
        <f>S143*H143</f>
        <v>0</v>
      </c>
      <c r="AR143" s="132" t="s">
        <v>277</v>
      </c>
      <c r="AT143" s="132" t="s">
        <v>273</v>
      </c>
      <c r="AU143" s="132" t="s">
        <v>77</v>
      </c>
      <c r="AY143" s="17" t="s">
        <v>260</v>
      </c>
      <c r="BE143" s="133">
        <f>IF(N143="základní",J143,0)</f>
        <v>0</v>
      </c>
      <c r="BF143" s="133">
        <f>IF(N143="snížená",J143,0)</f>
        <v>0</v>
      </c>
      <c r="BG143" s="133">
        <f>IF(N143="zákl. přenesená",J143,0)</f>
        <v>0</v>
      </c>
      <c r="BH143" s="133">
        <f>IF(N143="sníž. přenesená",J143,0)</f>
        <v>0</v>
      </c>
      <c r="BI143" s="133">
        <f>IF(N143="nulová",J143,0)</f>
        <v>0</v>
      </c>
      <c r="BJ143" s="17" t="s">
        <v>77</v>
      </c>
      <c r="BK143" s="133">
        <f>ROUND(I143*H143,2)</f>
        <v>0</v>
      </c>
      <c r="BL143" s="17" t="s">
        <v>266</v>
      </c>
      <c r="BM143" s="132" t="s">
        <v>364</v>
      </c>
    </row>
    <row r="144" spans="2:65" s="1" customFormat="1" ht="11.25">
      <c r="B144" s="32"/>
      <c r="D144" s="134" t="s">
        <v>267</v>
      </c>
      <c r="F144" s="135" t="s">
        <v>924</v>
      </c>
      <c r="I144" s="136"/>
      <c r="L144" s="32"/>
      <c r="M144" s="137"/>
      <c r="T144" s="53"/>
      <c r="AT144" s="17" t="s">
        <v>267</v>
      </c>
      <c r="AU144" s="17" t="s">
        <v>77</v>
      </c>
    </row>
    <row r="145" spans="2:65" s="1" customFormat="1" ht="19.5">
      <c r="B145" s="32"/>
      <c r="D145" s="134" t="s">
        <v>269</v>
      </c>
      <c r="F145" s="138" t="s">
        <v>306</v>
      </c>
      <c r="I145" s="136"/>
      <c r="L145" s="32"/>
      <c r="M145" s="137"/>
      <c r="T145" s="53"/>
      <c r="AT145" s="17" t="s">
        <v>269</v>
      </c>
      <c r="AU145" s="17" t="s">
        <v>77</v>
      </c>
    </row>
    <row r="146" spans="2:65" s="1" customFormat="1" ht="16.5" customHeight="1">
      <c r="B146" s="32"/>
      <c r="C146" s="139" t="s">
        <v>315</v>
      </c>
      <c r="D146" s="139" t="s">
        <v>273</v>
      </c>
      <c r="E146" s="140" t="s">
        <v>925</v>
      </c>
      <c r="F146" s="141" t="s">
        <v>926</v>
      </c>
      <c r="G146" s="142" t="s">
        <v>363</v>
      </c>
      <c r="H146" s="143">
        <v>36</v>
      </c>
      <c r="I146" s="144"/>
      <c r="J146" s="145">
        <f>ROUND(I146*H146,2)</f>
        <v>0</v>
      </c>
      <c r="K146" s="141" t="s">
        <v>19</v>
      </c>
      <c r="L146" s="146"/>
      <c r="M146" s="147" t="s">
        <v>19</v>
      </c>
      <c r="N146" s="148" t="s">
        <v>40</v>
      </c>
      <c r="P146" s="130">
        <f>O146*H146</f>
        <v>0</v>
      </c>
      <c r="Q146" s="130">
        <v>2E-3</v>
      </c>
      <c r="R146" s="130">
        <f>Q146*H146</f>
        <v>7.2000000000000008E-2</v>
      </c>
      <c r="S146" s="130">
        <v>0</v>
      </c>
      <c r="T146" s="131">
        <f>S146*H146</f>
        <v>0</v>
      </c>
      <c r="AR146" s="132" t="s">
        <v>277</v>
      </c>
      <c r="AT146" s="132" t="s">
        <v>273</v>
      </c>
      <c r="AU146" s="132" t="s">
        <v>77</v>
      </c>
      <c r="AY146" s="17" t="s">
        <v>260</v>
      </c>
      <c r="BE146" s="133">
        <f>IF(N146="základní",J146,0)</f>
        <v>0</v>
      </c>
      <c r="BF146" s="133">
        <f>IF(N146="snížená",J146,0)</f>
        <v>0</v>
      </c>
      <c r="BG146" s="133">
        <f>IF(N146="zákl. přenesená",J146,0)</f>
        <v>0</v>
      </c>
      <c r="BH146" s="133">
        <f>IF(N146="sníž. přenesená",J146,0)</f>
        <v>0</v>
      </c>
      <c r="BI146" s="133">
        <f>IF(N146="nulová",J146,0)</f>
        <v>0</v>
      </c>
      <c r="BJ146" s="17" t="s">
        <v>77</v>
      </c>
      <c r="BK146" s="133">
        <f>ROUND(I146*H146,2)</f>
        <v>0</v>
      </c>
      <c r="BL146" s="17" t="s">
        <v>266</v>
      </c>
      <c r="BM146" s="132" t="s">
        <v>368</v>
      </c>
    </row>
    <row r="147" spans="2:65" s="1" customFormat="1" ht="11.25">
      <c r="B147" s="32"/>
      <c r="D147" s="134" t="s">
        <v>267</v>
      </c>
      <c r="F147" s="135" t="s">
        <v>926</v>
      </c>
      <c r="I147" s="136"/>
      <c r="L147" s="32"/>
      <c r="M147" s="137"/>
      <c r="T147" s="53"/>
      <c r="AT147" s="17" t="s">
        <v>267</v>
      </c>
      <c r="AU147" s="17" t="s">
        <v>77</v>
      </c>
    </row>
    <row r="148" spans="2:65" s="1" customFormat="1" ht="19.5">
      <c r="B148" s="32"/>
      <c r="D148" s="134" t="s">
        <v>269</v>
      </c>
      <c r="F148" s="138" t="s">
        <v>306</v>
      </c>
      <c r="I148" s="136"/>
      <c r="L148" s="32"/>
      <c r="M148" s="137"/>
      <c r="T148" s="53"/>
      <c r="AT148" s="17" t="s">
        <v>269</v>
      </c>
      <c r="AU148" s="17" t="s">
        <v>77</v>
      </c>
    </row>
    <row r="149" spans="2:65" s="1" customFormat="1" ht="16.5" customHeight="1">
      <c r="B149" s="32"/>
      <c r="C149" s="139" t="s">
        <v>370</v>
      </c>
      <c r="D149" s="139" t="s">
        <v>273</v>
      </c>
      <c r="E149" s="140" t="s">
        <v>927</v>
      </c>
      <c r="F149" s="141" t="s">
        <v>928</v>
      </c>
      <c r="G149" s="142" t="s">
        <v>929</v>
      </c>
      <c r="H149" s="143">
        <v>15</v>
      </c>
      <c r="I149" s="144"/>
      <c r="J149" s="145">
        <f>ROUND(I149*H149,2)</f>
        <v>0</v>
      </c>
      <c r="K149" s="141" t="s">
        <v>19</v>
      </c>
      <c r="L149" s="146"/>
      <c r="M149" s="147" t="s">
        <v>19</v>
      </c>
      <c r="N149" s="148" t="s">
        <v>40</v>
      </c>
      <c r="P149" s="130">
        <f>O149*H149</f>
        <v>0</v>
      </c>
      <c r="Q149" s="130">
        <v>0</v>
      </c>
      <c r="R149" s="130">
        <f>Q149*H149</f>
        <v>0</v>
      </c>
      <c r="S149" s="130">
        <v>0</v>
      </c>
      <c r="T149" s="131">
        <f>S149*H149</f>
        <v>0</v>
      </c>
      <c r="AR149" s="132" t="s">
        <v>277</v>
      </c>
      <c r="AT149" s="132" t="s">
        <v>273</v>
      </c>
      <c r="AU149" s="132" t="s">
        <v>77</v>
      </c>
      <c r="AY149" s="17" t="s">
        <v>260</v>
      </c>
      <c r="BE149" s="133">
        <f>IF(N149="základní",J149,0)</f>
        <v>0</v>
      </c>
      <c r="BF149" s="133">
        <f>IF(N149="snížená",J149,0)</f>
        <v>0</v>
      </c>
      <c r="BG149" s="133">
        <f>IF(N149="zákl. přenesená",J149,0)</f>
        <v>0</v>
      </c>
      <c r="BH149" s="133">
        <f>IF(N149="sníž. přenesená",J149,0)</f>
        <v>0</v>
      </c>
      <c r="BI149" s="133">
        <f>IF(N149="nulová",J149,0)</f>
        <v>0</v>
      </c>
      <c r="BJ149" s="17" t="s">
        <v>77</v>
      </c>
      <c r="BK149" s="133">
        <f>ROUND(I149*H149,2)</f>
        <v>0</v>
      </c>
      <c r="BL149" s="17" t="s">
        <v>266</v>
      </c>
      <c r="BM149" s="132" t="s">
        <v>373</v>
      </c>
    </row>
    <row r="150" spans="2:65" s="1" customFormat="1" ht="11.25">
      <c r="B150" s="32"/>
      <c r="D150" s="134" t="s">
        <v>267</v>
      </c>
      <c r="F150" s="135" t="s">
        <v>928</v>
      </c>
      <c r="I150" s="136"/>
      <c r="L150" s="32"/>
      <c r="M150" s="137"/>
      <c r="T150" s="53"/>
      <c r="AT150" s="17" t="s">
        <v>267</v>
      </c>
      <c r="AU150" s="17" t="s">
        <v>77</v>
      </c>
    </row>
    <row r="151" spans="2:65" s="1" customFormat="1" ht="29.25">
      <c r="B151" s="32"/>
      <c r="D151" s="134" t="s">
        <v>269</v>
      </c>
      <c r="F151" s="138" t="s">
        <v>930</v>
      </c>
      <c r="I151" s="136"/>
      <c r="L151" s="32"/>
      <c r="M151" s="137"/>
      <c r="T151" s="53"/>
      <c r="AT151" s="17" t="s">
        <v>269</v>
      </c>
      <c r="AU151" s="17" t="s">
        <v>77</v>
      </c>
    </row>
    <row r="152" spans="2:65" s="1" customFormat="1" ht="16.5" customHeight="1">
      <c r="B152" s="32"/>
      <c r="C152" s="139" t="s">
        <v>320</v>
      </c>
      <c r="D152" s="139" t="s">
        <v>273</v>
      </c>
      <c r="E152" s="140" t="s">
        <v>931</v>
      </c>
      <c r="F152" s="141" t="s">
        <v>928</v>
      </c>
      <c r="G152" s="142" t="s">
        <v>929</v>
      </c>
      <c r="H152" s="143">
        <v>20</v>
      </c>
      <c r="I152" s="144"/>
      <c r="J152" s="145">
        <f>ROUND(I152*H152,2)</f>
        <v>0</v>
      </c>
      <c r="K152" s="141" t="s">
        <v>19</v>
      </c>
      <c r="L152" s="146"/>
      <c r="M152" s="147" t="s">
        <v>19</v>
      </c>
      <c r="N152" s="148" t="s">
        <v>40</v>
      </c>
      <c r="P152" s="130">
        <f>O152*H152</f>
        <v>0</v>
      </c>
      <c r="Q152" s="130">
        <v>0</v>
      </c>
      <c r="R152" s="130">
        <f>Q152*H152</f>
        <v>0</v>
      </c>
      <c r="S152" s="130">
        <v>0</v>
      </c>
      <c r="T152" s="131">
        <f>S152*H152</f>
        <v>0</v>
      </c>
      <c r="AR152" s="132" t="s">
        <v>277</v>
      </c>
      <c r="AT152" s="132" t="s">
        <v>273</v>
      </c>
      <c r="AU152" s="132" t="s">
        <v>77</v>
      </c>
      <c r="AY152" s="17" t="s">
        <v>260</v>
      </c>
      <c r="BE152" s="133">
        <f>IF(N152="základní",J152,0)</f>
        <v>0</v>
      </c>
      <c r="BF152" s="133">
        <f>IF(N152="snížená",J152,0)</f>
        <v>0</v>
      </c>
      <c r="BG152" s="133">
        <f>IF(N152="zákl. přenesená",J152,0)</f>
        <v>0</v>
      </c>
      <c r="BH152" s="133">
        <f>IF(N152="sníž. přenesená",J152,0)</f>
        <v>0</v>
      </c>
      <c r="BI152" s="133">
        <f>IF(N152="nulová",J152,0)</f>
        <v>0</v>
      </c>
      <c r="BJ152" s="17" t="s">
        <v>77</v>
      </c>
      <c r="BK152" s="133">
        <f>ROUND(I152*H152,2)</f>
        <v>0</v>
      </c>
      <c r="BL152" s="17" t="s">
        <v>266</v>
      </c>
      <c r="BM152" s="132" t="s">
        <v>378</v>
      </c>
    </row>
    <row r="153" spans="2:65" s="1" customFormat="1" ht="11.25">
      <c r="B153" s="32"/>
      <c r="D153" s="134" t="s">
        <v>267</v>
      </c>
      <c r="F153" s="135" t="s">
        <v>928</v>
      </c>
      <c r="I153" s="136"/>
      <c r="L153" s="32"/>
      <c r="M153" s="137"/>
      <c r="T153" s="53"/>
      <c r="AT153" s="17" t="s">
        <v>267</v>
      </c>
      <c r="AU153" s="17" t="s">
        <v>77</v>
      </c>
    </row>
    <row r="154" spans="2:65" s="1" customFormat="1" ht="29.25">
      <c r="B154" s="32"/>
      <c r="D154" s="134" t="s">
        <v>269</v>
      </c>
      <c r="F154" s="138" t="s">
        <v>932</v>
      </c>
      <c r="I154" s="136"/>
      <c r="L154" s="32"/>
      <c r="M154" s="137"/>
      <c r="T154" s="53"/>
      <c r="AT154" s="17" t="s">
        <v>269</v>
      </c>
      <c r="AU154" s="17" t="s">
        <v>77</v>
      </c>
    </row>
    <row r="155" spans="2:65" s="1" customFormat="1" ht="16.5" customHeight="1">
      <c r="B155" s="32"/>
      <c r="C155" s="139" t="s">
        <v>381</v>
      </c>
      <c r="D155" s="139" t="s">
        <v>273</v>
      </c>
      <c r="E155" s="140" t="s">
        <v>933</v>
      </c>
      <c r="F155" s="141" t="s">
        <v>934</v>
      </c>
      <c r="G155" s="142" t="s">
        <v>363</v>
      </c>
      <c r="H155" s="143">
        <v>112</v>
      </c>
      <c r="I155" s="144"/>
      <c r="J155" s="145">
        <f>ROUND(I155*H155,2)</f>
        <v>0</v>
      </c>
      <c r="K155" s="141" t="s">
        <v>19</v>
      </c>
      <c r="L155" s="146"/>
      <c r="M155" s="147" t="s">
        <v>19</v>
      </c>
      <c r="N155" s="148" t="s">
        <v>40</v>
      </c>
      <c r="P155" s="130">
        <f>O155*H155</f>
        <v>0</v>
      </c>
      <c r="Q155" s="130">
        <v>0.17</v>
      </c>
      <c r="R155" s="130">
        <f>Q155*H155</f>
        <v>19.040000000000003</v>
      </c>
      <c r="S155" s="130">
        <v>0</v>
      </c>
      <c r="T155" s="131">
        <f>S155*H155</f>
        <v>0</v>
      </c>
      <c r="AR155" s="132" t="s">
        <v>277</v>
      </c>
      <c r="AT155" s="132" t="s">
        <v>273</v>
      </c>
      <c r="AU155" s="132" t="s">
        <v>77</v>
      </c>
      <c r="AY155" s="17" t="s">
        <v>260</v>
      </c>
      <c r="BE155" s="133">
        <f>IF(N155="základní",J155,0)</f>
        <v>0</v>
      </c>
      <c r="BF155" s="133">
        <f>IF(N155="snížená",J155,0)</f>
        <v>0</v>
      </c>
      <c r="BG155" s="133">
        <f>IF(N155="zákl. přenesená",J155,0)</f>
        <v>0</v>
      </c>
      <c r="BH155" s="133">
        <f>IF(N155="sníž. přenesená",J155,0)</f>
        <v>0</v>
      </c>
      <c r="BI155" s="133">
        <f>IF(N155="nulová",J155,0)</f>
        <v>0</v>
      </c>
      <c r="BJ155" s="17" t="s">
        <v>77</v>
      </c>
      <c r="BK155" s="133">
        <f>ROUND(I155*H155,2)</f>
        <v>0</v>
      </c>
      <c r="BL155" s="17" t="s">
        <v>266</v>
      </c>
      <c r="BM155" s="132" t="s">
        <v>384</v>
      </c>
    </row>
    <row r="156" spans="2:65" s="1" customFormat="1" ht="11.25">
      <c r="B156" s="32"/>
      <c r="D156" s="134" t="s">
        <v>267</v>
      </c>
      <c r="F156" s="135" t="s">
        <v>934</v>
      </c>
      <c r="I156" s="136"/>
      <c r="L156" s="32"/>
      <c r="M156" s="137"/>
      <c r="T156" s="53"/>
      <c r="AT156" s="17" t="s">
        <v>267</v>
      </c>
      <c r="AU156" s="17" t="s">
        <v>77</v>
      </c>
    </row>
    <row r="157" spans="2:65" s="1" customFormat="1" ht="48.75">
      <c r="B157" s="32"/>
      <c r="D157" s="134" t="s">
        <v>269</v>
      </c>
      <c r="F157" s="138" t="s">
        <v>935</v>
      </c>
      <c r="I157" s="136"/>
      <c r="L157" s="32"/>
      <c r="M157" s="137"/>
      <c r="T157" s="53"/>
      <c r="AT157" s="17" t="s">
        <v>269</v>
      </c>
      <c r="AU157" s="17" t="s">
        <v>77</v>
      </c>
    </row>
    <row r="158" spans="2:65" s="1" customFormat="1" ht="16.5" customHeight="1">
      <c r="B158" s="32"/>
      <c r="C158" s="139" t="s">
        <v>326</v>
      </c>
      <c r="D158" s="139" t="s">
        <v>273</v>
      </c>
      <c r="E158" s="140" t="s">
        <v>936</v>
      </c>
      <c r="F158" s="141" t="s">
        <v>937</v>
      </c>
      <c r="G158" s="142" t="s">
        <v>363</v>
      </c>
      <c r="H158" s="143">
        <v>112</v>
      </c>
      <c r="I158" s="144"/>
      <c r="J158" s="145">
        <f>ROUND(I158*H158,2)</f>
        <v>0</v>
      </c>
      <c r="K158" s="141" t="s">
        <v>265</v>
      </c>
      <c r="L158" s="146"/>
      <c r="M158" s="147" t="s">
        <v>19</v>
      </c>
      <c r="N158" s="148" t="s">
        <v>40</v>
      </c>
      <c r="P158" s="130">
        <f>O158*H158</f>
        <v>0</v>
      </c>
      <c r="Q158" s="130">
        <v>0</v>
      </c>
      <c r="R158" s="130">
        <f>Q158*H158</f>
        <v>0</v>
      </c>
      <c r="S158" s="130">
        <v>0</v>
      </c>
      <c r="T158" s="131">
        <f>S158*H158</f>
        <v>0</v>
      </c>
      <c r="AR158" s="132" t="s">
        <v>277</v>
      </c>
      <c r="AT158" s="132" t="s">
        <v>273</v>
      </c>
      <c r="AU158" s="132" t="s">
        <v>77</v>
      </c>
      <c r="AY158" s="17" t="s">
        <v>260</v>
      </c>
      <c r="BE158" s="133">
        <f>IF(N158="základní",J158,0)</f>
        <v>0</v>
      </c>
      <c r="BF158" s="133">
        <f>IF(N158="snížená",J158,0)</f>
        <v>0</v>
      </c>
      <c r="BG158" s="133">
        <f>IF(N158="zákl. přenesená",J158,0)</f>
        <v>0</v>
      </c>
      <c r="BH158" s="133">
        <f>IF(N158="sníž. přenesená",J158,0)</f>
        <v>0</v>
      </c>
      <c r="BI158" s="133">
        <f>IF(N158="nulová",J158,0)</f>
        <v>0</v>
      </c>
      <c r="BJ158" s="17" t="s">
        <v>77</v>
      </c>
      <c r="BK158" s="133">
        <f>ROUND(I158*H158,2)</f>
        <v>0</v>
      </c>
      <c r="BL158" s="17" t="s">
        <v>266</v>
      </c>
      <c r="BM158" s="132" t="s">
        <v>389</v>
      </c>
    </row>
    <row r="159" spans="2:65" s="1" customFormat="1" ht="11.25">
      <c r="B159" s="32"/>
      <c r="D159" s="134" t="s">
        <v>267</v>
      </c>
      <c r="F159" s="135" t="s">
        <v>937</v>
      </c>
      <c r="I159" s="136"/>
      <c r="L159" s="32"/>
      <c r="M159" s="137"/>
      <c r="T159" s="53"/>
      <c r="AT159" s="17" t="s">
        <v>267</v>
      </c>
      <c r="AU159" s="17" t="s">
        <v>77</v>
      </c>
    </row>
    <row r="160" spans="2:65" s="1" customFormat="1" ht="19.5">
      <c r="B160" s="32"/>
      <c r="D160" s="134" t="s">
        <v>269</v>
      </c>
      <c r="F160" s="138" t="s">
        <v>306</v>
      </c>
      <c r="I160" s="136"/>
      <c r="L160" s="32"/>
      <c r="M160" s="137"/>
      <c r="T160" s="53"/>
      <c r="AT160" s="17" t="s">
        <v>269</v>
      </c>
      <c r="AU160" s="17" t="s">
        <v>77</v>
      </c>
    </row>
    <row r="161" spans="2:65" s="1" customFormat="1" ht="16.5" customHeight="1">
      <c r="B161" s="32"/>
      <c r="C161" s="139" t="s">
        <v>392</v>
      </c>
      <c r="D161" s="139" t="s">
        <v>273</v>
      </c>
      <c r="E161" s="140" t="s">
        <v>938</v>
      </c>
      <c r="F161" s="141" t="s">
        <v>939</v>
      </c>
      <c r="G161" s="142" t="s">
        <v>545</v>
      </c>
      <c r="H161" s="143">
        <v>112</v>
      </c>
      <c r="I161" s="144"/>
      <c r="J161" s="145">
        <f>ROUND(I161*H161,2)</f>
        <v>0</v>
      </c>
      <c r="K161" s="141" t="s">
        <v>265</v>
      </c>
      <c r="L161" s="146"/>
      <c r="M161" s="147" t="s">
        <v>19</v>
      </c>
      <c r="N161" s="148" t="s">
        <v>40</v>
      </c>
      <c r="P161" s="130">
        <f>O161*H161</f>
        <v>0</v>
      </c>
      <c r="Q161" s="130">
        <v>2.65E-3</v>
      </c>
      <c r="R161" s="130">
        <f>Q161*H161</f>
        <v>0.29680000000000001</v>
      </c>
      <c r="S161" s="130">
        <v>0</v>
      </c>
      <c r="T161" s="131">
        <f>S161*H161</f>
        <v>0</v>
      </c>
      <c r="AR161" s="132" t="s">
        <v>277</v>
      </c>
      <c r="AT161" s="132" t="s">
        <v>273</v>
      </c>
      <c r="AU161" s="132" t="s">
        <v>77</v>
      </c>
      <c r="AY161" s="17" t="s">
        <v>260</v>
      </c>
      <c r="BE161" s="133">
        <f>IF(N161="základní",J161,0)</f>
        <v>0</v>
      </c>
      <c r="BF161" s="133">
        <f>IF(N161="snížená",J161,0)</f>
        <v>0</v>
      </c>
      <c r="BG161" s="133">
        <f>IF(N161="zákl. přenesená",J161,0)</f>
        <v>0</v>
      </c>
      <c r="BH161" s="133">
        <f>IF(N161="sníž. přenesená",J161,0)</f>
        <v>0</v>
      </c>
      <c r="BI161" s="133">
        <f>IF(N161="nulová",J161,0)</f>
        <v>0</v>
      </c>
      <c r="BJ161" s="17" t="s">
        <v>77</v>
      </c>
      <c r="BK161" s="133">
        <f>ROUND(I161*H161,2)</f>
        <v>0</v>
      </c>
      <c r="BL161" s="17" t="s">
        <v>266</v>
      </c>
      <c r="BM161" s="132" t="s">
        <v>395</v>
      </c>
    </row>
    <row r="162" spans="2:65" s="1" customFormat="1" ht="11.25">
      <c r="B162" s="32"/>
      <c r="D162" s="134" t="s">
        <v>267</v>
      </c>
      <c r="F162" s="135" t="s">
        <v>939</v>
      </c>
      <c r="I162" s="136"/>
      <c r="L162" s="32"/>
      <c r="M162" s="137"/>
      <c r="T162" s="53"/>
      <c r="AT162" s="17" t="s">
        <v>267</v>
      </c>
      <c r="AU162" s="17" t="s">
        <v>77</v>
      </c>
    </row>
    <row r="163" spans="2:65" s="1" customFormat="1" ht="19.5">
      <c r="B163" s="32"/>
      <c r="D163" s="134" t="s">
        <v>269</v>
      </c>
      <c r="F163" s="138" t="s">
        <v>306</v>
      </c>
      <c r="I163" s="136"/>
      <c r="L163" s="32"/>
      <c r="M163" s="137"/>
      <c r="T163" s="53"/>
      <c r="AT163" s="17" t="s">
        <v>269</v>
      </c>
      <c r="AU163" s="17" t="s">
        <v>77</v>
      </c>
    </row>
    <row r="164" spans="2:65" s="1" customFormat="1" ht="16.5" customHeight="1">
      <c r="B164" s="32"/>
      <c r="C164" s="139" t="s">
        <v>330</v>
      </c>
      <c r="D164" s="139" t="s">
        <v>273</v>
      </c>
      <c r="E164" s="140" t="s">
        <v>940</v>
      </c>
      <c r="F164" s="141" t="s">
        <v>941</v>
      </c>
      <c r="G164" s="142" t="s">
        <v>363</v>
      </c>
      <c r="H164" s="143">
        <v>112</v>
      </c>
      <c r="I164" s="144"/>
      <c r="J164" s="145">
        <f>ROUND(I164*H164,2)</f>
        <v>0</v>
      </c>
      <c r="K164" s="141" t="s">
        <v>265</v>
      </c>
      <c r="L164" s="146"/>
      <c r="M164" s="147" t="s">
        <v>19</v>
      </c>
      <c r="N164" s="148" t="s">
        <v>40</v>
      </c>
      <c r="P164" s="130">
        <f>O164*H164</f>
        <v>0</v>
      </c>
      <c r="Q164" s="130">
        <v>0</v>
      </c>
      <c r="R164" s="130">
        <f>Q164*H164</f>
        <v>0</v>
      </c>
      <c r="S164" s="130">
        <v>0</v>
      </c>
      <c r="T164" s="131">
        <f>S164*H164</f>
        <v>0</v>
      </c>
      <c r="AR164" s="132" t="s">
        <v>277</v>
      </c>
      <c r="AT164" s="132" t="s">
        <v>273</v>
      </c>
      <c r="AU164" s="132" t="s">
        <v>77</v>
      </c>
      <c r="AY164" s="17" t="s">
        <v>260</v>
      </c>
      <c r="BE164" s="133">
        <f>IF(N164="základní",J164,0)</f>
        <v>0</v>
      </c>
      <c r="BF164" s="133">
        <f>IF(N164="snížená",J164,0)</f>
        <v>0</v>
      </c>
      <c r="BG164" s="133">
        <f>IF(N164="zákl. přenesená",J164,0)</f>
        <v>0</v>
      </c>
      <c r="BH164" s="133">
        <f>IF(N164="sníž. přenesená",J164,0)</f>
        <v>0</v>
      </c>
      <c r="BI164" s="133">
        <f>IF(N164="nulová",J164,0)</f>
        <v>0</v>
      </c>
      <c r="BJ164" s="17" t="s">
        <v>77</v>
      </c>
      <c r="BK164" s="133">
        <f>ROUND(I164*H164,2)</f>
        <v>0</v>
      </c>
      <c r="BL164" s="17" t="s">
        <v>266</v>
      </c>
      <c r="BM164" s="132" t="s">
        <v>399</v>
      </c>
    </row>
    <row r="165" spans="2:65" s="1" customFormat="1" ht="11.25">
      <c r="B165" s="32"/>
      <c r="D165" s="134" t="s">
        <v>267</v>
      </c>
      <c r="F165" s="135" t="s">
        <v>941</v>
      </c>
      <c r="I165" s="136"/>
      <c r="L165" s="32"/>
      <c r="M165" s="137"/>
      <c r="T165" s="53"/>
      <c r="AT165" s="17" t="s">
        <v>267</v>
      </c>
      <c r="AU165" s="17" t="s">
        <v>77</v>
      </c>
    </row>
    <row r="166" spans="2:65" s="1" customFormat="1" ht="19.5">
      <c r="B166" s="32"/>
      <c r="D166" s="134" t="s">
        <v>269</v>
      </c>
      <c r="F166" s="138" t="s">
        <v>306</v>
      </c>
      <c r="I166" s="136"/>
      <c r="L166" s="32"/>
      <c r="M166" s="137"/>
      <c r="T166" s="53"/>
      <c r="AT166" s="17" t="s">
        <v>269</v>
      </c>
      <c r="AU166" s="17" t="s">
        <v>77</v>
      </c>
    </row>
    <row r="167" spans="2:65" s="1" customFormat="1" ht="16.5" customHeight="1">
      <c r="B167" s="32"/>
      <c r="C167" s="139" t="s">
        <v>401</v>
      </c>
      <c r="D167" s="139" t="s">
        <v>273</v>
      </c>
      <c r="E167" s="140" t="s">
        <v>942</v>
      </c>
      <c r="F167" s="141" t="s">
        <v>943</v>
      </c>
      <c r="G167" s="142" t="s">
        <v>363</v>
      </c>
      <c r="H167" s="143">
        <v>183</v>
      </c>
      <c r="I167" s="144"/>
      <c r="J167" s="145">
        <f>ROUND(I167*H167,2)</f>
        <v>0</v>
      </c>
      <c r="K167" s="141" t="s">
        <v>265</v>
      </c>
      <c r="L167" s="146"/>
      <c r="M167" s="147" t="s">
        <v>19</v>
      </c>
      <c r="N167" s="148" t="s">
        <v>40</v>
      </c>
      <c r="P167" s="130">
        <f>O167*H167</f>
        <v>0</v>
      </c>
      <c r="Q167" s="130">
        <v>1.4999999999999999E-4</v>
      </c>
      <c r="R167" s="130">
        <f>Q167*H167</f>
        <v>2.7449999999999999E-2</v>
      </c>
      <c r="S167" s="130">
        <v>0</v>
      </c>
      <c r="T167" s="131">
        <f>S167*H167</f>
        <v>0</v>
      </c>
      <c r="AR167" s="132" t="s">
        <v>277</v>
      </c>
      <c r="AT167" s="132" t="s">
        <v>273</v>
      </c>
      <c r="AU167" s="132" t="s">
        <v>77</v>
      </c>
      <c r="AY167" s="17" t="s">
        <v>260</v>
      </c>
      <c r="BE167" s="133">
        <f>IF(N167="základní",J167,0)</f>
        <v>0</v>
      </c>
      <c r="BF167" s="133">
        <f>IF(N167="snížená",J167,0)</f>
        <v>0</v>
      </c>
      <c r="BG167" s="133">
        <f>IF(N167="zákl. přenesená",J167,0)</f>
        <v>0</v>
      </c>
      <c r="BH167" s="133">
        <f>IF(N167="sníž. přenesená",J167,0)</f>
        <v>0</v>
      </c>
      <c r="BI167" s="133">
        <f>IF(N167="nulová",J167,0)</f>
        <v>0</v>
      </c>
      <c r="BJ167" s="17" t="s">
        <v>77</v>
      </c>
      <c r="BK167" s="133">
        <f>ROUND(I167*H167,2)</f>
        <v>0</v>
      </c>
      <c r="BL167" s="17" t="s">
        <v>266</v>
      </c>
      <c r="BM167" s="132" t="s">
        <v>404</v>
      </c>
    </row>
    <row r="168" spans="2:65" s="1" customFormat="1" ht="11.25">
      <c r="B168" s="32"/>
      <c r="D168" s="134" t="s">
        <v>267</v>
      </c>
      <c r="F168" s="135" t="s">
        <v>943</v>
      </c>
      <c r="I168" s="136"/>
      <c r="L168" s="32"/>
      <c r="M168" s="137"/>
      <c r="T168" s="53"/>
      <c r="AT168" s="17" t="s">
        <v>267</v>
      </c>
      <c r="AU168" s="17" t="s">
        <v>77</v>
      </c>
    </row>
    <row r="169" spans="2:65" s="1" customFormat="1" ht="19.5">
      <c r="B169" s="32"/>
      <c r="D169" s="134" t="s">
        <v>269</v>
      </c>
      <c r="F169" s="138" t="s">
        <v>306</v>
      </c>
      <c r="I169" s="136"/>
      <c r="L169" s="32"/>
      <c r="M169" s="137"/>
      <c r="T169" s="53"/>
      <c r="AT169" s="17" t="s">
        <v>269</v>
      </c>
      <c r="AU169" s="17" t="s">
        <v>77</v>
      </c>
    </row>
    <row r="170" spans="2:65" s="10" customFormat="1" ht="25.9" customHeight="1">
      <c r="B170" s="111"/>
      <c r="D170" s="112" t="s">
        <v>68</v>
      </c>
      <c r="E170" s="113" t="s">
        <v>79</v>
      </c>
      <c r="F170" s="113" t="s">
        <v>834</v>
      </c>
      <c r="I170" s="114"/>
      <c r="J170" s="115">
        <f>BK170</f>
        <v>0</v>
      </c>
      <c r="L170" s="111"/>
      <c r="M170" s="116"/>
      <c r="P170" s="117">
        <f>SUM(P171:P212)</f>
        <v>0</v>
      </c>
      <c r="R170" s="117">
        <f>SUM(R171:R212)</f>
        <v>0</v>
      </c>
      <c r="T170" s="118">
        <f>SUM(T171:T212)</f>
        <v>0</v>
      </c>
      <c r="AR170" s="112" t="s">
        <v>77</v>
      </c>
      <c r="AT170" s="119" t="s">
        <v>68</v>
      </c>
      <c r="AU170" s="119" t="s">
        <v>69</v>
      </c>
      <c r="AY170" s="112" t="s">
        <v>260</v>
      </c>
      <c r="BK170" s="120">
        <f>SUM(BK171:BK212)</f>
        <v>0</v>
      </c>
    </row>
    <row r="171" spans="2:65" s="1" customFormat="1" ht="16.5" customHeight="1">
      <c r="B171" s="32"/>
      <c r="C171" s="121" t="s">
        <v>335</v>
      </c>
      <c r="D171" s="121" t="s">
        <v>261</v>
      </c>
      <c r="E171" s="122" t="s">
        <v>944</v>
      </c>
      <c r="F171" s="123" t="s">
        <v>945</v>
      </c>
      <c r="G171" s="124" t="s">
        <v>363</v>
      </c>
      <c r="H171" s="125">
        <v>50</v>
      </c>
      <c r="I171" s="126"/>
      <c r="J171" s="127">
        <f>ROUND(I171*H171,2)</f>
        <v>0</v>
      </c>
      <c r="K171" s="123" t="s">
        <v>265</v>
      </c>
      <c r="L171" s="32"/>
      <c r="M171" s="128" t="s">
        <v>19</v>
      </c>
      <c r="N171" s="129" t="s">
        <v>40</v>
      </c>
      <c r="P171" s="130">
        <f>O171*H171</f>
        <v>0</v>
      </c>
      <c r="Q171" s="130">
        <v>0</v>
      </c>
      <c r="R171" s="130">
        <f>Q171*H171</f>
        <v>0</v>
      </c>
      <c r="S171" s="130">
        <v>0</v>
      </c>
      <c r="T171" s="131">
        <f>S171*H171</f>
        <v>0</v>
      </c>
      <c r="AR171" s="132" t="s">
        <v>266</v>
      </c>
      <c r="AT171" s="132" t="s">
        <v>261</v>
      </c>
      <c r="AU171" s="132" t="s">
        <v>77</v>
      </c>
      <c r="AY171" s="17" t="s">
        <v>260</v>
      </c>
      <c r="BE171" s="133">
        <f>IF(N171="základní",J171,0)</f>
        <v>0</v>
      </c>
      <c r="BF171" s="133">
        <f>IF(N171="snížená",J171,0)</f>
        <v>0</v>
      </c>
      <c r="BG171" s="133">
        <f>IF(N171="zákl. přenesená",J171,0)</f>
        <v>0</v>
      </c>
      <c r="BH171" s="133">
        <f>IF(N171="sníž. přenesená",J171,0)</f>
        <v>0</v>
      </c>
      <c r="BI171" s="133">
        <f>IF(N171="nulová",J171,0)</f>
        <v>0</v>
      </c>
      <c r="BJ171" s="17" t="s">
        <v>77</v>
      </c>
      <c r="BK171" s="133">
        <f>ROUND(I171*H171,2)</f>
        <v>0</v>
      </c>
      <c r="BL171" s="17" t="s">
        <v>266</v>
      </c>
      <c r="BM171" s="132" t="s">
        <v>409</v>
      </c>
    </row>
    <row r="172" spans="2:65" s="1" customFormat="1" ht="19.5">
      <c r="B172" s="32"/>
      <c r="D172" s="134" t="s">
        <v>267</v>
      </c>
      <c r="F172" s="135" t="s">
        <v>946</v>
      </c>
      <c r="I172" s="136"/>
      <c r="L172" s="32"/>
      <c r="M172" s="137"/>
      <c r="T172" s="53"/>
      <c r="AT172" s="17" t="s">
        <v>267</v>
      </c>
      <c r="AU172" s="17" t="s">
        <v>77</v>
      </c>
    </row>
    <row r="173" spans="2:65" s="1" customFormat="1" ht="29.25">
      <c r="B173" s="32"/>
      <c r="D173" s="134" t="s">
        <v>269</v>
      </c>
      <c r="F173" s="138" t="s">
        <v>947</v>
      </c>
      <c r="I173" s="136"/>
      <c r="L173" s="32"/>
      <c r="M173" s="137"/>
      <c r="T173" s="53"/>
      <c r="AT173" s="17" t="s">
        <v>269</v>
      </c>
      <c r="AU173" s="17" t="s">
        <v>77</v>
      </c>
    </row>
    <row r="174" spans="2:65" s="1" customFormat="1" ht="16.5" customHeight="1">
      <c r="B174" s="32"/>
      <c r="C174" s="121" t="s">
        <v>412</v>
      </c>
      <c r="D174" s="121" t="s">
        <v>261</v>
      </c>
      <c r="E174" s="122" t="s">
        <v>948</v>
      </c>
      <c r="F174" s="123" t="s">
        <v>949</v>
      </c>
      <c r="G174" s="124" t="s">
        <v>363</v>
      </c>
      <c r="H174" s="125">
        <v>6</v>
      </c>
      <c r="I174" s="126"/>
      <c r="J174" s="127">
        <f>ROUND(I174*H174,2)</f>
        <v>0</v>
      </c>
      <c r="K174" s="123" t="s">
        <v>265</v>
      </c>
      <c r="L174" s="32"/>
      <c r="M174" s="128" t="s">
        <v>19</v>
      </c>
      <c r="N174" s="129" t="s">
        <v>40</v>
      </c>
      <c r="P174" s="130">
        <f>O174*H174</f>
        <v>0</v>
      </c>
      <c r="Q174" s="130">
        <v>0</v>
      </c>
      <c r="R174" s="130">
        <f>Q174*H174</f>
        <v>0</v>
      </c>
      <c r="S174" s="130">
        <v>0</v>
      </c>
      <c r="T174" s="131">
        <f>S174*H174</f>
        <v>0</v>
      </c>
      <c r="AR174" s="132" t="s">
        <v>266</v>
      </c>
      <c r="AT174" s="132" t="s">
        <v>261</v>
      </c>
      <c r="AU174" s="132" t="s">
        <v>77</v>
      </c>
      <c r="AY174" s="17" t="s">
        <v>260</v>
      </c>
      <c r="BE174" s="133">
        <f>IF(N174="základní",J174,0)</f>
        <v>0</v>
      </c>
      <c r="BF174" s="133">
        <f>IF(N174="snížená",J174,0)</f>
        <v>0</v>
      </c>
      <c r="BG174" s="133">
        <f>IF(N174="zákl. přenesená",J174,0)</f>
        <v>0</v>
      </c>
      <c r="BH174" s="133">
        <f>IF(N174="sníž. přenesená",J174,0)</f>
        <v>0</v>
      </c>
      <c r="BI174" s="133">
        <f>IF(N174="nulová",J174,0)</f>
        <v>0</v>
      </c>
      <c r="BJ174" s="17" t="s">
        <v>77</v>
      </c>
      <c r="BK174" s="133">
        <f>ROUND(I174*H174,2)</f>
        <v>0</v>
      </c>
      <c r="BL174" s="17" t="s">
        <v>266</v>
      </c>
      <c r="BM174" s="132" t="s">
        <v>415</v>
      </c>
    </row>
    <row r="175" spans="2:65" s="1" customFormat="1" ht="19.5">
      <c r="B175" s="32"/>
      <c r="D175" s="134" t="s">
        <v>267</v>
      </c>
      <c r="F175" s="135" t="s">
        <v>950</v>
      </c>
      <c r="I175" s="136"/>
      <c r="L175" s="32"/>
      <c r="M175" s="137"/>
      <c r="T175" s="53"/>
      <c r="AT175" s="17" t="s">
        <v>267</v>
      </c>
      <c r="AU175" s="17" t="s">
        <v>77</v>
      </c>
    </row>
    <row r="176" spans="2:65" s="1" customFormat="1" ht="19.5">
      <c r="B176" s="32"/>
      <c r="D176" s="134" t="s">
        <v>269</v>
      </c>
      <c r="F176" s="138" t="s">
        <v>306</v>
      </c>
      <c r="I176" s="136"/>
      <c r="L176" s="32"/>
      <c r="M176" s="137"/>
      <c r="T176" s="53"/>
      <c r="AT176" s="17" t="s">
        <v>269</v>
      </c>
      <c r="AU176" s="17" t="s">
        <v>77</v>
      </c>
    </row>
    <row r="177" spans="2:65" s="1" customFormat="1" ht="16.5" customHeight="1">
      <c r="B177" s="32"/>
      <c r="C177" s="121" t="s">
        <v>339</v>
      </c>
      <c r="D177" s="121" t="s">
        <v>261</v>
      </c>
      <c r="E177" s="122" t="s">
        <v>951</v>
      </c>
      <c r="F177" s="123" t="s">
        <v>952</v>
      </c>
      <c r="G177" s="124" t="s">
        <v>363</v>
      </c>
      <c r="H177" s="125">
        <v>81</v>
      </c>
      <c r="I177" s="126"/>
      <c r="J177" s="127">
        <f>ROUND(I177*H177,2)</f>
        <v>0</v>
      </c>
      <c r="K177" s="123" t="s">
        <v>19</v>
      </c>
      <c r="L177" s="32"/>
      <c r="M177" s="128" t="s">
        <v>19</v>
      </c>
      <c r="N177" s="129" t="s">
        <v>40</v>
      </c>
      <c r="P177" s="130">
        <f>O177*H177</f>
        <v>0</v>
      </c>
      <c r="Q177" s="130">
        <v>0</v>
      </c>
      <c r="R177" s="130">
        <f>Q177*H177</f>
        <v>0</v>
      </c>
      <c r="S177" s="130">
        <v>0</v>
      </c>
      <c r="T177" s="131">
        <f>S177*H177</f>
        <v>0</v>
      </c>
      <c r="AR177" s="132" t="s">
        <v>266</v>
      </c>
      <c r="AT177" s="132" t="s">
        <v>261</v>
      </c>
      <c r="AU177" s="132" t="s">
        <v>77</v>
      </c>
      <c r="AY177" s="17" t="s">
        <v>260</v>
      </c>
      <c r="BE177" s="133">
        <f>IF(N177="základní",J177,0)</f>
        <v>0</v>
      </c>
      <c r="BF177" s="133">
        <f>IF(N177="snížená",J177,0)</f>
        <v>0</v>
      </c>
      <c r="BG177" s="133">
        <f>IF(N177="zákl. přenesená",J177,0)</f>
        <v>0</v>
      </c>
      <c r="BH177" s="133">
        <f>IF(N177="sníž. přenesená",J177,0)</f>
        <v>0</v>
      </c>
      <c r="BI177" s="133">
        <f>IF(N177="nulová",J177,0)</f>
        <v>0</v>
      </c>
      <c r="BJ177" s="17" t="s">
        <v>77</v>
      </c>
      <c r="BK177" s="133">
        <f>ROUND(I177*H177,2)</f>
        <v>0</v>
      </c>
      <c r="BL177" s="17" t="s">
        <v>266</v>
      </c>
      <c r="BM177" s="132" t="s">
        <v>419</v>
      </c>
    </row>
    <row r="178" spans="2:65" s="1" customFormat="1" ht="11.25">
      <c r="B178" s="32"/>
      <c r="D178" s="134" t="s">
        <v>267</v>
      </c>
      <c r="F178" s="135" t="s">
        <v>952</v>
      </c>
      <c r="I178" s="136"/>
      <c r="L178" s="32"/>
      <c r="M178" s="137"/>
      <c r="T178" s="53"/>
      <c r="AT178" s="17" t="s">
        <v>267</v>
      </c>
      <c r="AU178" s="17" t="s">
        <v>77</v>
      </c>
    </row>
    <row r="179" spans="2:65" s="1" customFormat="1" ht="29.25">
      <c r="B179" s="32"/>
      <c r="D179" s="134" t="s">
        <v>269</v>
      </c>
      <c r="F179" s="138" t="s">
        <v>953</v>
      </c>
      <c r="I179" s="136"/>
      <c r="L179" s="32"/>
      <c r="M179" s="137"/>
      <c r="T179" s="53"/>
      <c r="AT179" s="17" t="s">
        <v>269</v>
      </c>
      <c r="AU179" s="17" t="s">
        <v>77</v>
      </c>
    </row>
    <row r="180" spans="2:65" s="1" customFormat="1" ht="16.5" customHeight="1">
      <c r="B180" s="32"/>
      <c r="C180" s="121" t="s">
        <v>422</v>
      </c>
      <c r="D180" s="121" t="s">
        <v>261</v>
      </c>
      <c r="E180" s="122" t="s">
        <v>954</v>
      </c>
      <c r="F180" s="123" t="s">
        <v>955</v>
      </c>
      <c r="G180" s="124" t="s">
        <v>363</v>
      </c>
      <c r="H180" s="125">
        <v>112</v>
      </c>
      <c r="I180" s="126"/>
      <c r="J180" s="127">
        <f>ROUND(I180*H180,2)</f>
        <v>0</v>
      </c>
      <c r="K180" s="123" t="s">
        <v>19</v>
      </c>
      <c r="L180" s="32"/>
      <c r="M180" s="128" t="s">
        <v>19</v>
      </c>
      <c r="N180" s="129" t="s">
        <v>40</v>
      </c>
      <c r="P180" s="130">
        <f>O180*H180</f>
        <v>0</v>
      </c>
      <c r="Q180" s="130">
        <v>0</v>
      </c>
      <c r="R180" s="130">
        <f>Q180*H180</f>
        <v>0</v>
      </c>
      <c r="S180" s="130">
        <v>0</v>
      </c>
      <c r="T180" s="131">
        <f>S180*H180</f>
        <v>0</v>
      </c>
      <c r="AR180" s="132" t="s">
        <v>266</v>
      </c>
      <c r="AT180" s="132" t="s">
        <v>261</v>
      </c>
      <c r="AU180" s="132" t="s">
        <v>77</v>
      </c>
      <c r="AY180" s="17" t="s">
        <v>260</v>
      </c>
      <c r="BE180" s="133">
        <f>IF(N180="základní",J180,0)</f>
        <v>0</v>
      </c>
      <c r="BF180" s="133">
        <f>IF(N180="snížená",J180,0)</f>
        <v>0</v>
      </c>
      <c r="BG180" s="133">
        <f>IF(N180="zákl. přenesená",J180,0)</f>
        <v>0</v>
      </c>
      <c r="BH180" s="133">
        <f>IF(N180="sníž. přenesená",J180,0)</f>
        <v>0</v>
      </c>
      <c r="BI180" s="133">
        <f>IF(N180="nulová",J180,0)</f>
        <v>0</v>
      </c>
      <c r="BJ180" s="17" t="s">
        <v>77</v>
      </c>
      <c r="BK180" s="133">
        <f>ROUND(I180*H180,2)</f>
        <v>0</v>
      </c>
      <c r="BL180" s="17" t="s">
        <v>266</v>
      </c>
      <c r="BM180" s="132" t="s">
        <v>425</v>
      </c>
    </row>
    <row r="181" spans="2:65" s="1" customFormat="1" ht="11.25">
      <c r="B181" s="32"/>
      <c r="D181" s="134" t="s">
        <v>267</v>
      </c>
      <c r="F181" s="135" t="s">
        <v>955</v>
      </c>
      <c r="I181" s="136"/>
      <c r="L181" s="32"/>
      <c r="M181" s="137"/>
      <c r="T181" s="53"/>
      <c r="AT181" s="17" t="s">
        <v>267</v>
      </c>
      <c r="AU181" s="17" t="s">
        <v>77</v>
      </c>
    </row>
    <row r="182" spans="2:65" s="1" customFormat="1" ht="19.5">
      <c r="B182" s="32"/>
      <c r="D182" s="134" t="s">
        <v>269</v>
      </c>
      <c r="F182" s="138" t="s">
        <v>306</v>
      </c>
      <c r="I182" s="136"/>
      <c r="L182" s="32"/>
      <c r="M182" s="137"/>
      <c r="T182" s="53"/>
      <c r="AT182" s="17" t="s">
        <v>269</v>
      </c>
      <c r="AU182" s="17" t="s">
        <v>77</v>
      </c>
    </row>
    <row r="183" spans="2:65" s="1" customFormat="1" ht="16.5" customHeight="1">
      <c r="B183" s="32"/>
      <c r="C183" s="121" t="s">
        <v>344</v>
      </c>
      <c r="D183" s="121" t="s">
        <v>261</v>
      </c>
      <c r="E183" s="122" t="s">
        <v>956</v>
      </c>
      <c r="F183" s="123" t="s">
        <v>957</v>
      </c>
      <c r="G183" s="124" t="s">
        <v>363</v>
      </c>
      <c r="H183" s="125">
        <v>41</v>
      </c>
      <c r="I183" s="126"/>
      <c r="J183" s="127">
        <f>ROUND(I183*H183,2)</f>
        <v>0</v>
      </c>
      <c r="K183" s="123" t="s">
        <v>265</v>
      </c>
      <c r="L183" s="32"/>
      <c r="M183" s="128" t="s">
        <v>19</v>
      </c>
      <c r="N183" s="129" t="s">
        <v>40</v>
      </c>
      <c r="P183" s="130">
        <f>O183*H183</f>
        <v>0</v>
      </c>
      <c r="Q183" s="130">
        <v>0</v>
      </c>
      <c r="R183" s="130">
        <f>Q183*H183</f>
        <v>0</v>
      </c>
      <c r="S183" s="130">
        <v>0</v>
      </c>
      <c r="T183" s="131">
        <f>S183*H183</f>
        <v>0</v>
      </c>
      <c r="AR183" s="132" t="s">
        <v>266</v>
      </c>
      <c r="AT183" s="132" t="s">
        <v>261</v>
      </c>
      <c r="AU183" s="132" t="s">
        <v>77</v>
      </c>
      <c r="AY183" s="17" t="s">
        <v>260</v>
      </c>
      <c r="BE183" s="133">
        <f>IF(N183="základní",J183,0)</f>
        <v>0</v>
      </c>
      <c r="BF183" s="133">
        <f>IF(N183="snížená",J183,0)</f>
        <v>0</v>
      </c>
      <c r="BG183" s="133">
        <f>IF(N183="zákl. přenesená",J183,0)</f>
        <v>0</v>
      </c>
      <c r="BH183" s="133">
        <f>IF(N183="sníž. přenesená",J183,0)</f>
        <v>0</v>
      </c>
      <c r="BI183" s="133">
        <f>IF(N183="nulová",J183,0)</f>
        <v>0</v>
      </c>
      <c r="BJ183" s="17" t="s">
        <v>77</v>
      </c>
      <c r="BK183" s="133">
        <f>ROUND(I183*H183,2)</f>
        <v>0</v>
      </c>
      <c r="BL183" s="17" t="s">
        <v>266</v>
      </c>
      <c r="BM183" s="132" t="s">
        <v>430</v>
      </c>
    </row>
    <row r="184" spans="2:65" s="1" customFormat="1" ht="19.5">
      <c r="B184" s="32"/>
      <c r="D184" s="134" t="s">
        <v>267</v>
      </c>
      <c r="F184" s="135" t="s">
        <v>958</v>
      </c>
      <c r="I184" s="136"/>
      <c r="L184" s="32"/>
      <c r="M184" s="137"/>
      <c r="T184" s="53"/>
      <c r="AT184" s="17" t="s">
        <v>267</v>
      </c>
      <c r="AU184" s="17" t="s">
        <v>77</v>
      </c>
    </row>
    <row r="185" spans="2:65" s="1" customFormat="1" ht="29.25">
      <c r="B185" s="32"/>
      <c r="D185" s="134" t="s">
        <v>269</v>
      </c>
      <c r="F185" s="138" t="s">
        <v>959</v>
      </c>
      <c r="I185" s="136"/>
      <c r="L185" s="32"/>
      <c r="M185" s="137"/>
      <c r="T185" s="53"/>
      <c r="AT185" s="17" t="s">
        <v>269</v>
      </c>
      <c r="AU185" s="17" t="s">
        <v>77</v>
      </c>
    </row>
    <row r="186" spans="2:65" s="1" customFormat="1" ht="16.5" customHeight="1">
      <c r="B186" s="32"/>
      <c r="C186" s="121" t="s">
        <v>433</v>
      </c>
      <c r="D186" s="121" t="s">
        <v>261</v>
      </c>
      <c r="E186" s="122" t="s">
        <v>960</v>
      </c>
      <c r="F186" s="123" t="s">
        <v>961</v>
      </c>
      <c r="G186" s="124" t="s">
        <v>363</v>
      </c>
      <c r="H186" s="125">
        <v>6</v>
      </c>
      <c r="I186" s="126"/>
      <c r="J186" s="127">
        <f>ROUND(I186*H186,2)</f>
        <v>0</v>
      </c>
      <c r="K186" s="123" t="s">
        <v>265</v>
      </c>
      <c r="L186" s="32"/>
      <c r="M186" s="128" t="s">
        <v>19</v>
      </c>
      <c r="N186" s="129" t="s">
        <v>40</v>
      </c>
      <c r="P186" s="130">
        <f>O186*H186</f>
        <v>0</v>
      </c>
      <c r="Q186" s="130">
        <v>0</v>
      </c>
      <c r="R186" s="130">
        <f>Q186*H186</f>
        <v>0</v>
      </c>
      <c r="S186" s="130">
        <v>0</v>
      </c>
      <c r="T186" s="131">
        <f>S186*H186</f>
        <v>0</v>
      </c>
      <c r="AR186" s="132" t="s">
        <v>266</v>
      </c>
      <c r="AT186" s="132" t="s">
        <v>261</v>
      </c>
      <c r="AU186" s="132" t="s">
        <v>77</v>
      </c>
      <c r="AY186" s="17" t="s">
        <v>260</v>
      </c>
      <c r="BE186" s="133">
        <f>IF(N186="základní",J186,0)</f>
        <v>0</v>
      </c>
      <c r="BF186" s="133">
        <f>IF(N186="snížená",J186,0)</f>
        <v>0</v>
      </c>
      <c r="BG186" s="133">
        <f>IF(N186="zákl. přenesená",J186,0)</f>
        <v>0</v>
      </c>
      <c r="BH186" s="133">
        <f>IF(N186="sníž. přenesená",J186,0)</f>
        <v>0</v>
      </c>
      <c r="BI186" s="133">
        <f>IF(N186="nulová",J186,0)</f>
        <v>0</v>
      </c>
      <c r="BJ186" s="17" t="s">
        <v>77</v>
      </c>
      <c r="BK186" s="133">
        <f>ROUND(I186*H186,2)</f>
        <v>0</v>
      </c>
      <c r="BL186" s="17" t="s">
        <v>266</v>
      </c>
      <c r="BM186" s="132" t="s">
        <v>653</v>
      </c>
    </row>
    <row r="187" spans="2:65" s="1" customFormat="1" ht="19.5">
      <c r="B187" s="32"/>
      <c r="D187" s="134" t="s">
        <v>267</v>
      </c>
      <c r="F187" s="135" t="s">
        <v>962</v>
      </c>
      <c r="I187" s="136"/>
      <c r="L187" s="32"/>
      <c r="M187" s="137"/>
      <c r="T187" s="53"/>
      <c r="AT187" s="17" t="s">
        <v>267</v>
      </c>
      <c r="AU187" s="17" t="s">
        <v>77</v>
      </c>
    </row>
    <row r="188" spans="2:65" s="1" customFormat="1" ht="29.25">
      <c r="B188" s="32"/>
      <c r="D188" s="134" t="s">
        <v>269</v>
      </c>
      <c r="F188" s="138" t="s">
        <v>911</v>
      </c>
      <c r="I188" s="136"/>
      <c r="L188" s="32"/>
      <c r="M188" s="137"/>
      <c r="T188" s="53"/>
      <c r="AT188" s="17" t="s">
        <v>269</v>
      </c>
      <c r="AU188" s="17" t="s">
        <v>77</v>
      </c>
    </row>
    <row r="189" spans="2:65" s="1" customFormat="1" ht="16.5" customHeight="1">
      <c r="B189" s="32"/>
      <c r="C189" s="121" t="s">
        <v>348</v>
      </c>
      <c r="D189" s="121" t="s">
        <v>261</v>
      </c>
      <c r="E189" s="122" t="s">
        <v>963</v>
      </c>
      <c r="F189" s="123" t="s">
        <v>964</v>
      </c>
      <c r="G189" s="124" t="s">
        <v>363</v>
      </c>
      <c r="H189" s="125">
        <v>35</v>
      </c>
      <c r="I189" s="126"/>
      <c r="J189" s="127">
        <f>ROUND(I189*H189,2)</f>
        <v>0</v>
      </c>
      <c r="K189" s="123" t="s">
        <v>19</v>
      </c>
      <c r="L189" s="32"/>
      <c r="M189" s="128" t="s">
        <v>19</v>
      </c>
      <c r="N189" s="129" t="s">
        <v>40</v>
      </c>
      <c r="P189" s="130">
        <f>O189*H189</f>
        <v>0</v>
      </c>
      <c r="Q189" s="130">
        <v>0</v>
      </c>
      <c r="R189" s="130">
        <f>Q189*H189</f>
        <v>0</v>
      </c>
      <c r="S189" s="130">
        <v>0</v>
      </c>
      <c r="T189" s="131">
        <f>S189*H189</f>
        <v>0</v>
      </c>
      <c r="AR189" s="132" t="s">
        <v>266</v>
      </c>
      <c r="AT189" s="132" t="s">
        <v>261</v>
      </c>
      <c r="AU189" s="132" t="s">
        <v>77</v>
      </c>
      <c r="AY189" s="17" t="s">
        <v>260</v>
      </c>
      <c r="BE189" s="133">
        <f>IF(N189="základní",J189,0)</f>
        <v>0</v>
      </c>
      <c r="BF189" s="133">
        <f>IF(N189="snížená",J189,0)</f>
        <v>0</v>
      </c>
      <c r="BG189" s="133">
        <f>IF(N189="zákl. přenesená",J189,0)</f>
        <v>0</v>
      </c>
      <c r="BH189" s="133">
        <f>IF(N189="sníž. přenesená",J189,0)</f>
        <v>0</v>
      </c>
      <c r="BI189" s="133">
        <f>IF(N189="nulová",J189,0)</f>
        <v>0</v>
      </c>
      <c r="BJ189" s="17" t="s">
        <v>77</v>
      </c>
      <c r="BK189" s="133">
        <f>ROUND(I189*H189,2)</f>
        <v>0</v>
      </c>
      <c r="BL189" s="17" t="s">
        <v>266</v>
      </c>
      <c r="BM189" s="132" t="s">
        <v>441</v>
      </c>
    </row>
    <row r="190" spans="2:65" s="1" customFormat="1" ht="11.25">
      <c r="B190" s="32"/>
      <c r="D190" s="134" t="s">
        <v>267</v>
      </c>
      <c r="F190" s="135" t="s">
        <v>964</v>
      </c>
      <c r="I190" s="136"/>
      <c r="L190" s="32"/>
      <c r="M190" s="137"/>
      <c r="T190" s="53"/>
      <c r="AT190" s="17" t="s">
        <v>267</v>
      </c>
      <c r="AU190" s="17" t="s">
        <v>77</v>
      </c>
    </row>
    <row r="191" spans="2:65" s="1" customFormat="1" ht="29.25">
      <c r="B191" s="32"/>
      <c r="D191" s="134" t="s">
        <v>269</v>
      </c>
      <c r="F191" s="138" t="s">
        <v>965</v>
      </c>
      <c r="I191" s="136"/>
      <c r="L191" s="32"/>
      <c r="M191" s="137"/>
      <c r="T191" s="53"/>
      <c r="AT191" s="17" t="s">
        <v>269</v>
      </c>
      <c r="AU191" s="17" t="s">
        <v>77</v>
      </c>
    </row>
    <row r="192" spans="2:65" s="12" customFormat="1" ht="11.25">
      <c r="B192" s="162"/>
      <c r="D192" s="134" t="s">
        <v>774</v>
      </c>
      <c r="E192" s="163" t="s">
        <v>19</v>
      </c>
      <c r="F192" s="164" t="s">
        <v>966</v>
      </c>
      <c r="H192" s="165">
        <v>35</v>
      </c>
      <c r="I192" s="166"/>
      <c r="L192" s="162"/>
      <c r="M192" s="167"/>
      <c r="T192" s="168"/>
      <c r="AT192" s="163" t="s">
        <v>774</v>
      </c>
      <c r="AU192" s="163" t="s">
        <v>77</v>
      </c>
      <c r="AV192" s="12" t="s">
        <v>79</v>
      </c>
      <c r="AW192" s="12" t="s">
        <v>31</v>
      </c>
      <c r="AX192" s="12" t="s">
        <v>69</v>
      </c>
      <c r="AY192" s="163" t="s">
        <v>260</v>
      </c>
    </row>
    <row r="193" spans="2:65" s="13" customFormat="1" ht="11.25">
      <c r="B193" s="169"/>
      <c r="D193" s="134" t="s">
        <v>774</v>
      </c>
      <c r="E193" s="170" t="s">
        <v>19</v>
      </c>
      <c r="F193" s="171" t="s">
        <v>967</v>
      </c>
      <c r="H193" s="172">
        <v>35</v>
      </c>
      <c r="I193" s="173"/>
      <c r="L193" s="169"/>
      <c r="M193" s="174"/>
      <c r="T193" s="175"/>
      <c r="AT193" s="170" t="s">
        <v>774</v>
      </c>
      <c r="AU193" s="170" t="s">
        <v>77</v>
      </c>
      <c r="AV193" s="13" t="s">
        <v>266</v>
      </c>
      <c r="AW193" s="13" t="s">
        <v>31</v>
      </c>
      <c r="AX193" s="13" t="s">
        <v>77</v>
      </c>
      <c r="AY193" s="170" t="s">
        <v>260</v>
      </c>
    </row>
    <row r="194" spans="2:65" s="1" customFormat="1" ht="16.5" customHeight="1">
      <c r="B194" s="32"/>
      <c r="C194" s="121" t="s">
        <v>665</v>
      </c>
      <c r="D194" s="121" t="s">
        <v>261</v>
      </c>
      <c r="E194" s="122" t="s">
        <v>968</v>
      </c>
      <c r="F194" s="123" t="s">
        <v>969</v>
      </c>
      <c r="G194" s="124" t="s">
        <v>363</v>
      </c>
      <c r="H194" s="125">
        <v>57</v>
      </c>
      <c r="I194" s="126"/>
      <c r="J194" s="127">
        <f>ROUND(I194*H194,2)</f>
        <v>0</v>
      </c>
      <c r="K194" s="123" t="s">
        <v>19</v>
      </c>
      <c r="L194" s="32"/>
      <c r="M194" s="128" t="s">
        <v>19</v>
      </c>
      <c r="N194" s="129" t="s">
        <v>40</v>
      </c>
      <c r="P194" s="130">
        <f>O194*H194</f>
        <v>0</v>
      </c>
      <c r="Q194" s="130">
        <v>0</v>
      </c>
      <c r="R194" s="130">
        <f>Q194*H194</f>
        <v>0</v>
      </c>
      <c r="S194" s="130">
        <v>0</v>
      </c>
      <c r="T194" s="131">
        <f>S194*H194</f>
        <v>0</v>
      </c>
      <c r="AR194" s="132" t="s">
        <v>266</v>
      </c>
      <c r="AT194" s="132" t="s">
        <v>261</v>
      </c>
      <c r="AU194" s="132" t="s">
        <v>77</v>
      </c>
      <c r="AY194" s="17" t="s">
        <v>260</v>
      </c>
      <c r="BE194" s="133">
        <f>IF(N194="základní",J194,0)</f>
        <v>0</v>
      </c>
      <c r="BF194" s="133">
        <f>IF(N194="snížená",J194,0)</f>
        <v>0</v>
      </c>
      <c r="BG194" s="133">
        <f>IF(N194="zákl. přenesená",J194,0)</f>
        <v>0</v>
      </c>
      <c r="BH194" s="133">
        <f>IF(N194="sníž. přenesená",J194,0)</f>
        <v>0</v>
      </c>
      <c r="BI194" s="133">
        <f>IF(N194="nulová",J194,0)</f>
        <v>0</v>
      </c>
      <c r="BJ194" s="17" t="s">
        <v>77</v>
      </c>
      <c r="BK194" s="133">
        <f>ROUND(I194*H194,2)</f>
        <v>0</v>
      </c>
      <c r="BL194" s="17" t="s">
        <v>266</v>
      </c>
      <c r="BM194" s="132" t="s">
        <v>662</v>
      </c>
    </row>
    <row r="195" spans="2:65" s="1" customFormat="1" ht="11.25">
      <c r="B195" s="32"/>
      <c r="D195" s="134" t="s">
        <v>267</v>
      </c>
      <c r="F195" s="135" t="s">
        <v>969</v>
      </c>
      <c r="I195" s="136"/>
      <c r="L195" s="32"/>
      <c r="M195" s="137"/>
      <c r="T195" s="53"/>
      <c r="AT195" s="17" t="s">
        <v>267</v>
      </c>
      <c r="AU195" s="17" t="s">
        <v>77</v>
      </c>
    </row>
    <row r="196" spans="2:65" s="1" customFormat="1" ht="48.75">
      <c r="B196" s="32"/>
      <c r="D196" s="134" t="s">
        <v>269</v>
      </c>
      <c r="F196" s="138" t="s">
        <v>970</v>
      </c>
      <c r="I196" s="136"/>
      <c r="L196" s="32"/>
      <c r="M196" s="137"/>
      <c r="T196" s="53"/>
      <c r="AT196" s="17" t="s">
        <v>269</v>
      </c>
      <c r="AU196" s="17" t="s">
        <v>77</v>
      </c>
    </row>
    <row r="197" spans="2:65" s="1" customFormat="1" ht="24.2" customHeight="1">
      <c r="B197" s="32"/>
      <c r="C197" s="121" t="s">
        <v>353</v>
      </c>
      <c r="D197" s="121" t="s">
        <v>261</v>
      </c>
      <c r="E197" s="122" t="s">
        <v>971</v>
      </c>
      <c r="F197" s="123" t="s">
        <v>972</v>
      </c>
      <c r="G197" s="124" t="s">
        <v>973</v>
      </c>
      <c r="H197" s="125">
        <v>26.68</v>
      </c>
      <c r="I197" s="126"/>
      <c r="J197" s="127">
        <f>ROUND(I197*H197,2)</f>
        <v>0</v>
      </c>
      <c r="K197" s="123" t="s">
        <v>265</v>
      </c>
      <c r="L197" s="32"/>
      <c r="M197" s="128" t="s">
        <v>19</v>
      </c>
      <c r="N197" s="129" t="s">
        <v>40</v>
      </c>
      <c r="P197" s="130">
        <f>O197*H197</f>
        <v>0</v>
      </c>
      <c r="Q197" s="130">
        <v>0</v>
      </c>
      <c r="R197" s="130">
        <f>Q197*H197</f>
        <v>0</v>
      </c>
      <c r="S197" s="130">
        <v>0</v>
      </c>
      <c r="T197" s="131">
        <f>S197*H197</f>
        <v>0</v>
      </c>
      <c r="AR197" s="132" t="s">
        <v>266</v>
      </c>
      <c r="AT197" s="132" t="s">
        <v>261</v>
      </c>
      <c r="AU197" s="132" t="s">
        <v>77</v>
      </c>
      <c r="AY197" s="17" t="s">
        <v>260</v>
      </c>
      <c r="BE197" s="133">
        <f>IF(N197="základní",J197,0)</f>
        <v>0</v>
      </c>
      <c r="BF197" s="133">
        <f>IF(N197="snížená",J197,0)</f>
        <v>0</v>
      </c>
      <c r="BG197" s="133">
        <f>IF(N197="zákl. přenesená",J197,0)</f>
        <v>0</v>
      </c>
      <c r="BH197" s="133">
        <f>IF(N197="sníž. přenesená",J197,0)</f>
        <v>0</v>
      </c>
      <c r="BI197" s="133">
        <f>IF(N197="nulová",J197,0)</f>
        <v>0</v>
      </c>
      <c r="BJ197" s="17" t="s">
        <v>77</v>
      </c>
      <c r="BK197" s="133">
        <f>ROUND(I197*H197,2)</f>
        <v>0</v>
      </c>
      <c r="BL197" s="17" t="s">
        <v>266</v>
      </c>
      <c r="BM197" s="132" t="s">
        <v>974</v>
      </c>
    </row>
    <row r="198" spans="2:65" s="1" customFormat="1" ht="48.75">
      <c r="B198" s="32"/>
      <c r="D198" s="134" t="s">
        <v>267</v>
      </c>
      <c r="F198" s="135" t="s">
        <v>975</v>
      </c>
      <c r="I198" s="136"/>
      <c r="L198" s="32"/>
      <c r="M198" s="137"/>
      <c r="T198" s="53"/>
      <c r="AT198" s="17" t="s">
        <v>267</v>
      </c>
      <c r="AU198" s="17" t="s">
        <v>77</v>
      </c>
    </row>
    <row r="199" spans="2:65" s="1" customFormat="1" ht="24.2" customHeight="1">
      <c r="B199" s="32"/>
      <c r="C199" s="121" t="s">
        <v>674</v>
      </c>
      <c r="D199" s="121" t="s">
        <v>261</v>
      </c>
      <c r="E199" s="122" t="s">
        <v>976</v>
      </c>
      <c r="F199" s="123" t="s">
        <v>977</v>
      </c>
      <c r="G199" s="124" t="s">
        <v>973</v>
      </c>
      <c r="H199" s="125">
        <v>13.167</v>
      </c>
      <c r="I199" s="126"/>
      <c r="J199" s="127">
        <f>ROUND(I199*H199,2)</f>
        <v>0</v>
      </c>
      <c r="K199" s="123" t="s">
        <v>265</v>
      </c>
      <c r="L199" s="32"/>
      <c r="M199" s="128" t="s">
        <v>19</v>
      </c>
      <c r="N199" s="129" t="s">
        <v>40</v>
      </c>
      <c r="P199" s="130">
        <f>O199*H199</f>
        <v>0</v>
      </c>
      <c r="Q199" s="130">
        <v>0</v>
      </c>
      <c r="R199" s="130">
        <f>Q199*H199</f>
        <v>0</v>
      </c>
      <c r="S199" s="130">
        <v>0</v>
      </c>
      <c r="T199" s="131">
        <f>S199*H199</f>
        <v>0</v>
      </c>
      <c r="AR199" s="132" t="s">
        <v>266</v>
      </c>
      <c r="AT199" s="132" t="s">
        <v>261</v>
      </c>
      <c r="AU199" s="132" t="s">
        <v>77</v>
      </c>
      <c r="AY199" s="17" t="s">
        <v>260</v>
      </c>
      <c r="BE199" s="133">
        <f>IF(N199="základní",J199,0)</f>
        <v>0</v>
      </c>
      <c r="BF199" s="133">
        <f>IF(N199="snížená",J199,0)</f>
        <v>0</v>
      </c>
      <c r="BG199" s="133">
        <f>IF(N199="zákl. přenesená",J199,0)</f>
        <v>0</v>
      </c>
      <c r="BH199" s="133">
        <f>IF(N199="sníž. přenesená",J199,0)</f>
        <v>0</v>
      </c>
      <c r="BI199" s="133">
        <f>IF(N199="nulová",J199,0)</f>
        <v>0</v>
      </c>
      <c r="BJ199" s="17" t="s">
        <v>77</v>
      </c>
      <c r="BK199" s="133">
        <f>ROUND(I199*H199,2)</f>
        <v>0</v>
      </c>
      <c r="BL199" s="17" t="s">
        <v>266</v>
      </c>
      <c r="BM199" s="132" t="s">
        <v>668</v>
      </c>
    </row>
    <row r="200" spans="2:65" s="1" customFormat="1" ht="29.25">
      <c r="B200" s="32"/>
      <c r="D200" s="134" t="s">
        <v>267</v>
      </c>
      <c r="F200" s="135" t="s">
        <v>978</v>
      </c>
      <c r="I200" s="136"/>
      <c r="L200" s="32"/>
      <c r="M200" s="137"/>
      <c r="T200" s="53"/>
      <c r="AT200" s="17" t="s">
        <v>267</v>
      </c>
      <c r="AU200" s="17" t="s">
        <v>77</v>
      </c>
    </row>
    <row r="201" spans="2:65" s="1" customFormat="1" ht="29.25">
      <c r="B201" s="32"/>
      <c r="D201" s="134" t="s">
        <v>269</v>
      </c>
      <c r="F201" s="138" t="s">
        <v>979</v>
      </c>
      <c r="I201" s="136"/>
      <c r="L201" s="32"/>
      <c r="M201" s="137"/>
      <c r="T201" s="53"/>
      <c r="AT201" s="17" t="s">
        <v>269</v>
      </c>
      <c r="AU201" s="17" t="s">
        <v>77</v>
      </c>
    </row>
    <row r="202" spans="2:65" s="12" customFormat="1" ht="11.25">
      <c r="B202" s="162"/>
      <c r="D202" s="134" t="s">
        <v>774</v>
      </c>
      <c r="E202" s="163" t="s">
        <v>19</v>
      </c>
      <c r="F202" s="164" t="s">
        <v>980</v>
      </c>
      <c r="H202" s="165">
        <v>13.167</v>
      </c>
      <c r="I202" s="166"/>
      <c r="L202" s="162"/>
      <c r="M202" s="167"/>
      <c r="T202" s="168"/>
      <c r="AT202" s="163" t="s">
        <v>774</v>
      </c>
      <c r="AU202" s="163" t="s">
        <v>77</v>
      </c>
      <c r="AV202" s="12" t="s">
        <v>79</v>
      </c>
      <c r="AW202" s="12" t="s">
        <v>31</v>
      </c>
      <c r="AX202" s="12" t="s">
        <v>69</v>
      </c>
      <c r="AY202" s="163" t="s">
        <v>260</v>
      </c>
    </row>
    <row r="203" spans="2:65" s="13" customFormat="1" ht="11.25">
      <c r="B203" s="169"/>
      <c r="D203" s="134" t="s">
        <v>774</v>
      </c>
      <c r="E203" s="170" t="s">
        <v>19</v>
      </c>
      <c r="F203" s="171" t="s">
        <v>967</v>
      </c>
      <c r="H203" s="172">
        <v>13.167</v>
      </c>
      <c r="I203" s="173"/>
      <c r="L203" s="169"/>
      <c r="M203" s="174"/>
      <c r="T203" s="175"/>
      <c r="AT203" s="170" t="s">
        <v>774</v>
      </c>
      <c r="AU203" s="170" t="s">
        <v>77</v>
      </c>
      <c r="AV203" s="13" t="s">
        <v>266</v>
      </c>
      <c r="AW203" s="13" t="s">
        <v>31</v>
      </c>
      <c r="AX203" s="13" t="s">
        <v>77</v>
      </c>
      <c r="AY203" s="170" t="s">
        <v>260</v>
      </c>
    </row>
    <row r="204" spans="2:65" s="1" customFormat="1" ht="24.2" customHeight="1">
      <c r="B204" s="32"/>
      <c r="C204" s="121" t="s">
        <v>358</v>
      </c>
      <c r="D204" s="121" t="s">
        <v>261</v>
      </c>
      <c r="E204" s="122" t="s">
        <v>981</v>
      </c>
      <c r="F204" s="123" t="s">
        <v>982</v>
      </c>
      <c r="G204" s="124" t="s">
        <v>973</v>
      </c>
      <c r="H204" s="125">
        <v>21.96</v>
      </c>
      <c r="I204" s="126"/>
      <c r="J204" s="127">
        <f>ROUND(I204*H204,2)</f>
        <v>0</v>
      </c>
      <c r="K204" s="123" t="s">
        <v>265</v>
      </c>
      <c r="L204" s="32"/>
      <c r="M204" s="128" t="s">
        <v>19</v>
      </c>
      <c r="N204" s="129" t="s">
        <v>40</v>
      </c>
      <c r="P204" s="130">
        <f>O204*H204</f>
        <v>0</v>
      </c>
      <c r="Q204" s="130">
        <v>0</v>
      </c>
      <c r="R204" s="130">
        <f>Q204*H204</f>
        <v>0</v>
      </c>
      <c r="S204" s="130">
        <v>0</v>
      </c>
      <c r="T204" s="131">
        <f>S204*H204</f>
        <v>0</v>
      </c>
      <c r="AR204" s="132" t="s">
        <v>266</v>
      </c>
      <c r="AT204" s="132" t="s">
        <v>261</v>
      </c>
      <c r="AU204" s="132" t="s">
        <v>77</v>
      </c>
      <c r="AY204" s="17" t="s">
        <v>260</v>
      </c>
      <c r="BE204" s="133">
        <f>IF(N204="základní",J204,0)</f>
        <v>0</v>
      </c>
      <c r="BF204" s="133">
        <f>IF(N204="snížená",J204,0)</f>
        <v>0</v>
      </c>
      <c r="BG204" s="133">
        <f>IF(N204="zákl. přenesená",J204,0)</f>
        <v>0</v>
      </c>
      <c r="BH204" s="133">
        <f>IF(N204="sníž. přenesená",J204,0)</f>
        <v>0</v>
      </c>
      <c r="BI204" s="133">
        <f>IF(N204="nulová",J204,0)</f>
        <v>0</v>
      </c>
      <c r="BJ204" s="17" t="s">
        <v>77</v>
      </c>
      <c r="BK204" s="133">
        <f>ROUND(I204*H204,2)</f>
        <v>0</v>
      </c>
      <c r="BL204" s="17" t="s">
        <v>266</v>
      </c>
      <c r="BM204" s="132" t="s">
        <v>671</v>
      </c>
    </row>
    <row r="205" spans="2:65" s="1" customFormat="1" ht="39">
      <c r="B205" s="32"/>
      <c r="D205" s="134" t="s">
        <v>267</v>
      </c>
      <c r="F205" s="135" t="s">
        <v>983</v>
      </c>
      <c r="I205" s="136"/>
      <c r="L205" s="32"/>
      <c r="M205" s="137"/>
      <c r="T205" s="53"/>
      <c r="AT205" s="17" t="s">
        <v>267</v>
      </c>
      <c r="AU205" s="17" t="s">
        <v>77</v>
      </c>
    </row>
    <row r="206" spans="2:65" s="1" customFormat="1" ht="29.25">
      <c r="B206" s="32"/>
      <c r="D206" s="134" t="s">
        <v>269</v>
      </c>
      <c r="F206" s="138" t="s">
        <v>984</v>
      </c>
      <c r="I206" s="136"/>
      <c r="L206" s="32"/>
      <c r="M206" s="137"/>
      <c r="T206" s="53"/>
      <c r="AT206" s="17" t="s">
        <v>269</v>
      </c>
      <c r="AU206" s="17" t="s">
        <v>77</v>
      </c>
    </row>
    <row r="207" spans="2:65" s="1" customFormat="1" ht="16.5" customHeight="1">
      <c r="B207" s="32"/>
      <c r="C207" s="121" t="s">
        <v>680</v>
      </c>
      <c r="D207" s="121" t="s">
        <v>261</v>
      </c>
      <c r="E207" s="122" t="s">
        <v>985</v>
      </c>
      <c r="F207" s="123" t="s">
        <v>986</v>
      </c>
      <c r="G207" s="124" t="s">
        <v>973</v>
      </c>
      <c r="H207" s="125">
        <v>21.96</v>
      </c>
      <c r="I207" s="126"/>
      <c r="J207" s="127">
        <f>ROUND(I207*H207,2)</f>
        <v>0</v>
      </c>
      <c r="K207" s="123" t="s">
        <v>265</v>
      </c>
      <c r="L207" s="32"/>
      <c r="M207" s="128" t="s">
        <v>19</v>
      </c>
      <c r="N207" s="129" t="s">
        <v>40</v>
      </c>
      <c r="P207" s="130">
        <f>O207*H207</f>
        <v>0</v>
      </c>
      <c r="Q207" s="130">
        <v>0</v>
      </c>
      <c r="R207" s="130">
        <f>Q207*H207</f>
        <v>0</v>
      </c>
      <c r="S207" s="130">
        <v>0</v>
      </c>
      <c r="T207" s="131">
        <f>S207*H207</f>
        <v>0</v>
      </c>
      <c r="AR207" s="132" t="s">
        <v>266</v>
      </c>
      <c r="AT207" s="132" t="s">
        <v>261</v>
      </c>
      <c r="AU207" s="132" t="s">
        <v>77</v>
      </c>
      <c r="AY207" s="17" t="s">
        <v>260</v>
      </c>
      <c r="BE207" s="133">
        <f>IF(N207="základní",J207,0)</f>
        <v>0</v>
      </c>
      <c r="BF207" s="133">
        <f>IF(N207="snížená",J207,0)</f>
        <v>0</v>
      </c>
      <c r="BG207" s="133">
        <f>IF(N207="zákl. přenesená",J207,0)</f>
        <v>0</v>
      </c>
      <c r="BH207" s="133">
        <f>IF(N207="sníž. přenesená",J207,0)</f>
        <v>0</v>
      </c>
      <c r="BI207" s="133">
        <f>IF(N207="nulová",J207,0)</f>
        <v>0</v>
      </c>
      <c r="BJ207" s="17" t="s">
        <v>77</v>
      </c>
      <c r="BK207" s="133">
        <f>ROUND(I207*H207,2)</f>
        <v>0</v>
      </c>
      <c r="BL207" s="17" t="s">
        <v>266</v>
      </c>
      <c r="BM207" s="132" t="s">
        <v>865</v>
      </c>
    </row>
    <row r="208" spans="2:65" s="1" customFormat="1" ht="29.25">
      <c r="B208" s="32"/>
      <c r="D208" s="134" t="s">
        <v>267</v>
      </c>
      <c r="F208" s="135" t="s">
        <v>987</v>
      </c>
      <c r="I208" s="136"/>
      <c r="L208" s="32"/>
      <c r="M208" s="137"/>
      <c r="T208" s="53"/>
      <c r="AT208" s="17" t="s">
        <v>267</v>
      </c>
      <c r="AU208" s="17" t="s">
        <v>77</v>
      </c>
    </row>
    <row r="209" spans="2:65" s="1" customFormat="1" ht="29.25">
      <c r="B209" s="32"/>
      <c r="D209" s="134" t="s">
        <v>269</v>
      </c>
      <c r="F209" s="138" t="s">
        <v>988</v>
      </c>
      <c r="I209" s="136"/>
      <c r="L209" s="32"/>
      <c r="M209" s="137"/>
      <c r="T209" s="53"/>
      <c r="AT209" s="17" t="s">
        <v>269</v>
      </c>
      <c r="AU209" s="17" t="s">
        <v>77</v>
      </c>
    </row>
    <row r="210" spans="2:65" s="1" customFormat="1" ht="16.5" customHeight="1">
      <c r="B210" s="32"/>
      <c r="C210" s="121" t="s">
        <v>364</v>
      </c>
      <c r="D210" s="121" t="s">
        <v>261</v>
      </c>
      <c r="E210" s="122" t="s">
        <v>989</v>
      </c>
      <c r="F210" s="123" t="s">
        <v>990</v>
      </c>
      <c r="G210" s="124" t="s">
        <v>973</v>
      </c>
      <c r="H210" s="125">
        <v>13.03</v>
      </c>
      <c r="I210" s="126"/>
      <c r="J210" s="127">
        <f>ROUND(I210*H210,2)</f>
        <v>0</v>
      </c>
      <c r="K210" s="123" t="s">
        <v>265</v>
      </c>
      <c r="L210" s="32"/>
      <c r="M210" s="128" t="s">
        <v>19</v>
      </c>
      <c r="N210" s="129" t="s">
        <v>40</v>
      </c>
      <c r="P210" s="130">
        <f>O210*H210</f>
        <v>0</v>
      </c>
      <c r="Q210" s="130">
        <v>0</v>
      </c>
      <c r="R210" s="130">
        <f>Q210*H210</f>
        <v>0</v>
      </c>
      <c r="S210" s="130">
        <v>0</v>
      </c>
      <c r="T210" s="131">
        <f>S210*H210</f>
        <v>0</v>
      </c>
      <c r="AR210" s="132" t="s">
        <v>266</v>
      </c>
      <c r="AT210" s="132" t="s">
        <v>261</v>
      </c>
      <c r="AU210" s="132" t="s">
        <v>77</v>
      </c>
      <c r="AY210" s="17" t="s">
        <v>260</v>
      </c>
      <c r="BE210" s="133">
        <f>IF(N210="základní",J210,0)</f>
        <v>0</v>
      </c>
      <c r="BF210" s="133">
        <f>IF(N210="snížená",J210,0)</f>
        <v>0</v>
      </c>
      <c r="BG210" s="133">
        <f>IF(N210="zákl. přenesená",J210,0)</f>
        <v>0</v>
      </c>
      <c r="BH210" s="133">
        <f>IF(N210="sníž. přenesená",J210,0)</f>
        <v>0</v>
      </c>
      <c r="BI210" s="133">
        <f>IF(N210="nulová",J210,0)</f>
        <v>0</v>
      </c>
      <c r="BJ210" s="17" t="s">
        <v>77</v>
      </c>
      <c r="BK210" s="133">
        <f>ROUND(I210*H210,2)</f>
        <v>0</v>
      </c>
      <c r="BL210" s="17" t="s">
        <v>266</v>
      </c>
      <c r="BM210" s="132" t="s">
        <v>869</v>
      </c>
    </row>
    <row r="211" spans="2:65" s="1" customFormat="1" ht="29.25">
      <c r="B211" s="32"/>
      <c r="D211" s="134" t="s">
        <v>267</v>
      </c>
      <c r="F211" s="135" t="s">
        <v>991</v>
      </c>
      <c r="I211" s="136"/>
      <c r="L211" s="32"/>
      <c r="M211" s="137"/>
      <c r="T211" s="53"/>
      <c r="AT211" s="17" t="s">
        <v>267</v>
      </c>
      <c r="AU211" s="17" t="s">
        <v>77</v>
      </c>
    </row>
    <row r="212" spans="2:65" s="1" customFormat="1" ht="29.25">
      <c r="B212" s="32"/>
      <c r="D212" s="134" t="s">
        <v>269</v>
      </c>
      <c r="F212" s="138" t="s">
        <v>992</v>
      </c>
      <c r="I212" s="136"/>
      <c r="L212" s="32"/>
      <c r="M212" s="149"/>
      <c r="N212" s="150"/>
      <c r="O212" s="150"/>
      <c r="P212" s="150"/>
      <c r="Q212" s="150"/>
      <c r="R212" s="150"/>
      <c r="S212" s="150"/>
      <c r="T212" s="151"/>
      <c r="AT212" s="17" t="s">
        <v>269</v>
      </c>
      <c r="AU212" s="17" t="s">
        <v>77</v>
      </c>
    </row>
    <row r="213" spans="2:65" s="1" customFormat="1" ht="6.95" customHeight="1">
      <c r="B213" s="41"/>
      <c r="C213" s="42"/>
      <c r="D213" s="42"/>
      <c r="E213" s="42"/>
      <c r="F213" s="42"/>
      <c r="G213" s="42"/>
      <c r="H213" s="42"/>
      <c r="I213" s="42"/>
      <c r="J213" s="42"/>
      <c r="K213" s="42"/>
      <c r="L213" s="32"/>
    </row>
  </sheetData>
  <sheetProtection algorithmName="SHA-512" hashValue="KsRaKe5UPV9Jm5ywaj5br6I5bIvKyX45IvCC/MxS18ir4qVUDuQ6AGVchEOKP1Xqkak6z3WXAGoJk0wHXKWLIA==" saltValue="/QgbGffNjMSGqZG6Ongbam/u0YVn48AiZSINavTR/1pfPA6d2WwWuLPbXGndxw9Ju8e6axBerq+1Iyur7c0b7g==" spinCount="100000" sheet="1" objects="1" scenarios="1" formatColumns="0" formatRows="0" autoFilter="0"/>
  <autoFilter ref="C80:K212" xr:uid="{00000000-0009-0000-0000-000006000000}"/>
  <mergeCells count="9">
    <mergeCell ref="E50:H50"/>
    <mergeCell ref="E71:H71"/>
    <mergeCell ref="E73:H73"/>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B2:BM322"/>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97</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993</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ROUND(J83,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ROUND((SUM(BE83:BE321)),  2)</f>
        <v>0</v>
      </c>
      <c r="I33" s="89">
        <v>0.21</v>
      </c>
      <c r="J33" s="88">
        <f>ROUND(((SUM(BE83:BE321))*I33),  2)</f>
        <v>0</v>
      </c>
      <c r="L33" s="32"/>
    </row>
    <row r="34" spans="2:12" s="1" customFormat="1" ht="14.45" customHeight="1">
      <c r="B34" s="32"/>
      <c r="E34" s="27" t="s">
        <v>41</v>
      </c>
      <c r="F34" s="88">
        <f>ROUND((SUM(BF83:BF321)),  2)</f>
        <v>0</v>
      </c>
      <c r="I34" s="89">
        <v>0.12</v>
      </c>
      <c r="J34" s="88">
        <f>ROUND(((SUM(BF83:BF321))*I34),  2)</f>
        <v>0</v>
      </c>
      <c r="L34" s="32"/>
    </row>
    <row r="35" spans="2:12" s="1" customFormat="1" ht="14.45" hidden="1" customHeight="1">
      <c r="B35" s="32"/>
      <c r="E35" s="27" t="s">
        <v>42</v>
      </c>
      <c r="F35" s="88">
        <f>ROUND((SUM(BG83:BG321)),  2)</f>
        <v>0</v>
      </c>
      <c r="I35" s="89">
        <v>0.21</v>
      </c>
      <c r="J35" s="88">
        <f>0</f>
        <v>0</v>
      </c>
      <c r="L35" s="32"/>
    </row>
    <row r="36" spans="2:12" s="1" customFormat="1" ht="14.45" hidden="1" customHeight="1">
      <c r="B36" s="32"/>
      <c r="E36" s="27" t="s">
        <v>43</v>
      </c>
      <c r="F36" s="88">
        <f>ROUND((SUM(BH83:BH321)),  2)</f>
        <v>0</v>
      </c>
      <c r="I36" s="89">
        <v>0.12</v>
      </c>
      <c r="J36" s="88">
        <f>0</f>
        <v>0</v>
      </c>
      <c r="L36" s="32"/>
    </row>
    <row r="37" spans="2:12" s="1" customFormat="1" ht="14.45" hidden="1" customHeight="1">
      <c r="B37" s="32"/>
      <c r="E37" s="27" t="s">
        <v>44</v>
      </c>
      <c r="F37" s="88">
        <f>ROUND((SUM(BI83:BI321)),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01-10-01 - Tanvald (mimo) - Desná (mimo), železniční svršek</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J83</f>
        <v>0</v>
      </c>
      <c r="L59" s="32"/>
      <c r="AU59" s="17" t="s">
        <v>242</v>
      </c>
    </row>
    <row r="60" spans="2:47" s="8" customFormat="1" ht="24.95" customHeight="1">
      <c r="B60" s="99"/>
      <c r="D60" s="100" t="s">
        <v>765</v>
      </c>
      <c r="E60" s="101"/>
      <c r="F60" s="101"/>
      <c r="G60" s="101"/>
      <c r="H60" s="101"/>
      <c r="I60" s="101"/>
      <c r="J60" s="102">
        <f>J84</f>
        <v>0</v>
      </c>
      <c r="L60" s="99"/>
    </row>
    <row r="61" spans="2:47" s="8" customFormat="1" ht="24.95" customHeight="1">
      <c r="B61" s="99"/>
      <c r="D61" s="100" t="s">
        <v>766</v>
      </c>
      <c r="E61" s="101"/>
      <c r="F61" s="101"/>
      <c r="G61" s="101"/>
      <c r="H61" s="101"/>
      <c r="I61" s="101"/>
      <c r="J61" s="102">
        <f>J165</f>
        <v>0</v>
      </c>
      <c r="L61" s="99"/>
    </row>
    <row r="62" spans="2:47" s="8" customFormat="1" ht="24.95" customHeight="1">
      <c r="B62" s="99"/>
      <c r="D62" s="100" t="s">
        <v>994</v>
      </c>
      <c r="E62" s="101"/>
      <c r="F62" s="101"/>
      <c r="G62" s="101"/>
      <c r="H62" s="101"/>
      <c r="I62" s="101"/>
      <c r="J62" s="102">
        <f>J268</f>
        <v>0</v>
      </c>
      <c r="L62" s="99"/>
    </row>
    <row r="63" spans="2:47" s="8" customFormat="1" ht="24.95" customHeight="1">
      <c r="B63" s="99"/>
      <c r="D63" s="100" t="s">
        <v>995</v>
      </c>
      <c r="E63" s="101"/>
      <c r="F63" s="101"/>
      <c r="G63" s="101"/>
      <c r="H63" s="101"/>
      <c r="I63" s="101"/>
      <c r="J63" s="102">
        <f>J304</f>
        <v>0</v>
      </c>
      <c r="L63" s="99"/>
    </row>
    <row r="64" spans="2:47" s="1" customFormat="1" ht="21.75" customHeight="1">
      <c r="B64" s="32"/>
      <c r="L64" s="32"/>
    </row>
    <row r="65" spans="2:12" s="1" customFormat="1" ht="6.95" customHeight="1">
      <c r="B65" s="41"/>
      <c r="C65" s="42"/>
      <c r="D65" s="42"/>
      <c r="E65" s="42"/>
      <c r="F65" s="42"/>
      <c r="G65" s="42"/>
      <c r="H65" s="42"/>
      <c r="I65" s="42"/>
      <c r="J65" s="42"/>
      <c r="K65" s="42"/>
      <c r="L65" s="32"/>
    </row>
    <row r="69" spans="2:12" s="1" customFormat="1" ht="6.95" customHeight="1">
      <c r="B69" s="43"/>
      <c r="C69" s="44"/>
      <c r="D69" s="44"/>
      <c r="E69" s="44"/>
      <c r="F69" s="44"/>
      <c r="G69" s="44"/>
      <c r="H69" s="44"/>
      <c r="I69" s="44"/>
      <c r="J69" s="44"/>
      <c r="K69" s="44"/>
      <c r="L69" s="32"/>
    </row>
    <row r="70" spans="2:12" s="1" customFormat="1" ht="24.95" customHeight="1">
      <c r="B70" s="32"/>
      <c r="C70" s="21" t="s">
        <v>245</v>
      </c>
      <c r="L70" s="32"/>
    </row>
    <row r="71" spans="2:12" s="1" customFormat="1" ht="6.95" customHeight="1">
      <c r="B71" s="32"/>
      <c r="L71" s="32"/>
    </row>
    <row r="72" spans="2:12" s="1" customFormat="1" ht="12" customHeight="1">
      <c r="B72" s="32"/>
      <c r="C72" s="27" t="s">
        <v>16</v>
      </c>
      <c r="L72" s="32"/>
    </row>
    <row r="73" spans="2:12" s="1" customFormat="1" ht="16.5" customHeight="1">
      <c r="B73" s="32"/>
      <c r="E73" s="309" t="str">
        <f>E7</f>
        <v>Oprava trati v úseku Tanvald - Kořenov</v>
      </c>
      <c r="F73" s="310"/>
      <c r="G73" s="310"/>
      <c r="H73" s="310"/>
      <c r="L73" s="32"/>
    </row>
    <row r="74" spans="2:12" s="1" customFormat="1" ht="12" customHeight="1">
      <c r="B74" s="32"/>
      <c r="C74" s="27" t="s">
        <v>237</v>
      </c>
      <c r="L74" s="32"/>
    </row>
    <row r="75" spans="2:12" s="1" customFormat="1" ht="16.5" customHeight="1">
      <c r="B75" s="32"/>
      <c r="E75" s="305" t="str">
        <f>E9</f>
        <v>SO 01-10-01 - Tanvald (mimo) - Desná (mimo), železniční svršek</v>
      </c>
      <c r="F75" s="311"/>
      <c r="G75" s="311"/>
      <c r="H75" s="311"/>
      <c r="L75" s="32"/>
    </row>
    <row r="76" spans="2:12" s="1" customFormat="1" ht="6.95" customHeight="1">
      <c r="B76" s="32"/>
      <c r="L76" s="32"/>
    </row>
    <row r="77" spans="2:12" s="1" customFormat="1" ht="12" customHeight="1">
      <c r="B77" s="32"/>
      <c r="C77" s="27" t="s">
        <v>21</v>
      </c>
      <c r="F77" s="25" t="str">
        <f>F12</f>
        <v xml:space="preserve"> </v>
      </c>
      <c r="I77" s="27" t="s">
        <v>23</v>
      </c>
      <c r="J77" s="49" t="str">
        <f>IF(J12="","",J12)</f>
        <v>14. 6. 2023</v>
      </c>
      <c r="L77" s="32"/>
    </row>
    <row r="78" spans="2:12" s="1" customFormat="1" ht="6.95" customHeight="1">
      <c r="B78" s="32"/>
      <c r="L78" s="32"/>
    </row>
    <row r="79" spans="2:12" s="1" customFormat="1" ht="15.2" customHeight="1">
      <c r="B79" s="32"/>
      <c r="C79" s="27" t="s">
        <v>25</v>
      </c>
      <c r="F79" s="25" t="str">
        <f>E15</f>
        <v xml:space="preserve"> </v>
      </c>
      <c r="I79" s="27" t="s">
        <v>30</v>
      </c>
      <c r="J79" s="30" t="str">
        <f>E21</f>
        <v xml:space="preserve"> </v>
      </c>
      <c r="L79" s="32"/>
    </row>
    <row r="80" spans="2:12" s="1" customFormat="1" ht="15.2" customHeight="1">
      <c r="B80" s="32"/>
      <c r="C80" s="27" t="s">
        <v>28</v>
      </c>
      <c r="F80" s="25" t="str">
        <f>IF(E18="","",E18)</f>
        <v>Vyplň údaj</v>
      </c>
      <c r="I80" s="27" t="s">
        <v>32</v>
      </c>
      <c r="J80" s="30" t="str">
        <f>E24</f>
        <v xml:space="preserve"> </v>
      </c>
      <c r="L80" s="32"/>
    </row>
    <row r="81" spans="2:65" s="1" customFormat="1" ht="10.35" customHeight="1">
      <c r="B81" s="32"/>
      <c r="L81" s="32"/>
    </row>
    <row r="82" spans="2:65" s="9" customFormat="1" ht="29.25" customHeight="1">
      <c r="B82" s="103"/>
      <c r="C82" s="104" t="s">
        <v>246</v>
      </c>
      <c r="D82" s="105" t="s">
        <v>54</v>
      </c>
      <c r="E82" s="105" t="s">
        <v>50</v>
      </c>
      <c r="F82" s="105" t="s">
        <v>51</v>
      </c>
      <c r="G82" s="105" t="s">
        <v>247</v>
      </c>
      <c r="H82" s="105" t="s">
        <v>248</v>
      </c>
      <c r="I82" s="105" t="s">
        <v>249</v>
      </c>
      <c r="J82" s="105" t="s">
        <v>241</v>
      </c>
      <c r="K82" s="106" t="s">
        <v>250</v>
      </c>
      <c r="L82" s="103"/>
      <c r="M82" s="56" t="s">
        <v>19</v>
      </c>
      <c r="N82" s="57" t="s">
        <v>39</v>
      </c>
      <c r="O82" s="57" t="s">
        <v>251</v>
      </c>
      <c r="P82" s="57" t="s">
        <v>252</v>
      </c>
      <c r="Q82" s="57" t="s">
        <v>253</v>
      </c>
      <c r="R82" s="57" t="s">
        <v>254</v>
      </c>
      <c r="S82" s="57" t="s">
        <v>255</v>
      </c>
      <c r="T82" s="58" t="s">
        <v>256</v>
      </c>
    </row>
    <row r="83" spans="2:65" s="1" customFormat="1" ht="22.9" customHeight="1">
      <c r="B83" s="32"/>
      <c r="C83" s="61" t="s">
        <v>257</v>
      </c>
      <c r="J83" s="107">
        <f>BK83</f>
        <v>0</v>
      </c>
      <c r="L83" s="32"/>
      <c r="M83" s="59"/>
      <c r="N83" s="50"/>
      <c r="O83" s="50"/>
      <c r="P83" s="108">
        <f>P84+P165+P268+P304</f>
        <v>0</v>
      </c>
      <c r="Q83" s="50"/>
      <c r="R83" s="108">
        <f>R84+R165+R268+R304</f>
        <v>3411.0669600000006</v>
      </c>
      <c r="S83" s="50"/>
      <c r="T83" s="109">
        <f>T84+T165+T268+T304</f>
        <v>0</v>
      </c>
      <c r="AT83" s="17" t="s">
        <v>68</v>
      </c>
      <c r="AU83" s="17" t="s">
        <v>242</v>
      </c>
      <c r="BK83" s="110">
        <f>BK84+BK165+BK268+BK304</f>
        <v>0</v>
      </c>
    </row>
    <row r="84" spans="2:65" s="10" customFormat="1" ht="25.9" customHeight="1">
      <c r="B84" s="111"/>
      <c r="D84" s="112" t="s">
        <v>68</v>
      </c>
      <c r="E84" s="113" t="s">
        <v>77</v>
      </c>
      <c r="F84" s="113" t="s">
        <v>767</v>
      </c>
      <c r="I84" s="114"/>
      <c r="J84" s="115">
        <f>BK84</f>
        <v>0</v>
      </c>
      <c r="L84" s="111"/>
      <c r="M84" s="116"/>
      <c r="P84" s="117">
        <f>SUM(P85:P164)</f>
        <v>0</v>
      </c>
      <c r="R84" s="117">
        <f>SUM(R85:R164)</f>
        <v>3411.0669600000006</v>
      </c>
      <c r="T84" s="118">
        <f>SUM(T85:T164)</f>
        <v>0</v>
      </c>
      <c r="AR84" s="112" t="s">
        <v>77</v>
      </c>
      <c r="AT84" s="119" t="s">
        <v>68</v>
      </c>
      <c r="AU84" s="119" t="s">
        <v>69</v>
      </c>
      <c r="AY84" s="112" t="s">
        <v>260</v>
      </c>
      <c r="BK84" s="120">
        <f>SUM(BK85:BK164)</f>
        <v>0</v>
      </c>
    </row>
    <row r="85" spans="2:65" s="1" customFormat="1" ht="16.5" customHeight="1">
      <c r="B85" s="32"/>
      <c r="C85" s="139" t="s">
        <v>77</v>
      </c>
      <c r="D85" s="139" t="s">
        <v>273</v>
      </c>
      <c r="E85" s="140" t="s">
        <v>996</v>
      </c>
      <c r="F85" s="141" t="s">
        <v>997</v>
      </c>
      <c r="G85" s="142" t="s">
        <v>973</v>
      </c>
      <c r="H85" s="143">
        <v>2970.203</v>
      </c>
      <c r="I85" s="144"/>
      <c r="J85" s="145">
        <f>ROUND(I85*H85,2)</f>
        <v>0</v>
      </c>
      <c r="K85" s="141" t="s">
        <v>265</v>
      </c>
      <c r="L85" s="146"/>
      <c r="M85" s="147" t="s">
        <v>19</v>
      </c>
      <c r="N85" s="148" t="s">
        <v>40</v>
      </c>
      <c r="P85" s="130">
        <f>O85*H85</f>
        <v>0</v>
      </c>
      <c r="Q85" s="130">
        <v>1</v>
      </c>
      <c r="R85" s="130">
        <f>Q85*H85</f>
        <v>2970.203</v>
      </c>
      <c r="S85" s="130">
        <v>0</v>
      </c>
      <c r="T85" s="131">
        <f>S85*H85</f>
        <v>0</v>
      </c>
      <c r="AR85" s="132" t="s">
        <v>277</v>
      </c>
      <c r="AT85" s="132" t="s">
        <v>273</v>
      </c>
      <c r="AU85" s="132" t="s">
        <v>77</v>
      </c>
      <c r="AY85" s="17" t="s">
        <v>260</v>
      </c>
      <c r="BE85" s="133">
        <f>IF(N85="základní",J85,0)</f>
        <v>0</v>
      </c>
      <c r="BF85" s="133">
        <f>IF(N85="snížená",J85,0)</f>
        <v>0</v>
      </c>
      <c r="BG85" s="133">
        <f>IF(N85="zákl. přenesená",J85,0)</f>
        <v>0</v>
      </c>
      <c r="BH85" s="133">
        <f>IF(N85="sníž. přenesená",J85,0)</f>
        <v>0</v>
      </c>
      <c r="BI85" s="133">
        <f>IF(N85="nulová",J85,0)</f>
        <v>0</v>
      </c>
      <c r="BJ85" s="17" t="s">
        <v>77</v>
      </c>
      <c r="BK85" s="133">
        <f>ROUND(I85*H85,2)</f>
        <v>0</v>
      </c>
      <c r="BL85" s="17" t="s">
        <v>266</v>
      </c>
      <c r="BM85" s="132" t="s">
        <v>79</v>
      </c>
    </row>
    <row r="86" spans="2:65" s="1" customFormat="1" ht="11.25">
      <c r="B86" s="32"/>
      <c r="D86" s="134" t="s">
        <v>267</v>
      </c>
      <c r="F86" s="135" t="s">
        <v>997</v>
      </c>
      <c r="I86" s="136"/>
      <c r="L86" s="32"/>
      <c r="M86" s="137"/>
      <c r="T86" s="53"/>
      <c r="AT86" s="17" t="s">
        <v>267</v>
      </c>
      <c r="AU86" s="17" t="s">
        <v>77</v>
      </c>
    </row>
    <row r="87" spans="2:65" s="1" customFormat="1" ht="29.25">
      <c r="B87" s="32"/>
      <c r="D87" s="134" t="s">
        <v>269</v>
      </c>
      <c r="F87" s="138" t="s">
        <v>998</v>
      </c>
      <c r="I87" s="136"/>
      <c r="L87" s="32"/>
      <c r="M87" s="137"/>
      <c r="T87" s="53"/>
      <c r="AT87" s="17" t="s">
        <v>269</v>
      </c>
      <c r="AU87" s="17" t="s">
        <v>77</v>
      </c>
    </row>
    <row r="88" spans="2:65" s="1" customFormat="1" ht="16.5" customHeight="1">
      <c r="B88" s="32"/>
      <c r="C88" s="139" t="s">
        <v>79</v>
      </c>
      <c r="D88" s="139" t="s">
        <v>273</v>
      </c>
      <c r="E88" s="140" t="s">
        <v>999</v>
      </c>
      <c r="F88" s="141" t="s">
        <v>1000</v>
      </c>
      <c r="G88" s="142" t="s">
        <v>973</v>
      </c>
      <c r="H88" s="143">
        <v>175.56</v>
      </c>
      <c r="I88" s="144"/>
      <c r="J88" s="145">
        <f>ROUND(I88*H88,2)</f>
        <v>0</v>
      </c>
      <c r="K88" s="141" t="s">
        <v>19</v>
      </c>
      <c r="L88" s="146"/>
      <c r="M88" s="147" t="s">
        <v>19</v>
      </c>
      <c r="N88" s="148" t="s">
        <v>40</v>
      </c>
      <c r="P88" s="130">
        <f>O88*H88</f>
        <v>0</v>
      </c>
      <c r="Q88" s="130">
        <v>1</v>
      </c>
      <c r="R88" s="130">
        <f>Q88*H88</f>
        <v>175.56</v>
      </c>
      <c r="S88" s="130">
        <v>0</v>
      </c>
      <c r="T88" s="131">
        <f>S88*H88</f>
        <v>0</v>
      </c>
      <c r="AR88" s="132" t="s">
        <v>277</v>
      </c>
      <c r="AT88" s="132" t="s">
        <v>273</v>
      </c>
      <c r="AU88" s="132" t="s">
        <v>77</v>
      </c>
      <c r="AY88" s="17" t="s">
        <v>260</v>
      </c>
      <c r="BE88" s="133">
        <f>IF(N88="základní",J88,0)</f>
        <v>0</v>
      </c>
      <c r="BF88" s="133">
        <f>IF(N88="snížená",J88,0)</f>
        <v>0</v>
      </c>
      <c r="BG88" s="133">
        <f>IF(N88="zákl. přenesená",J88,0)</f>
        <v>0</v>
      </c>
      <c r="BH88" s="133">
        <f>IF(N88="sníž. přenesená",J88,0)</f>
        <v>0</v>
      </c>
      <c r="BI88" s="133">
        <f>IF(N88="nulová",J88,0)</f>
        <v>0</v>
      </c>
      <c r="BJ88" s="17" t="s">
        <v>77</v>
      </c>
      <c r="BK88" s="133">
        <f>ROUND(I88*H88,2)</f>
        <v>0</v>
      </c>
      <c r="BL88" s="17" t="s">
        <v>266</v>
      </c>
      <c r="BM88" s="132" t="s">
        <v>266</v>
      </c>
    </row>
    <row r="89" spans="2:65" s="1" customFormat="1" ht="11.25">
      <c r="B89" s="32"/>
      <c r="D89" s="134" t="s">
        <v>267</v>
      </c>
      <c r="F89" s="135" t="s">
        <v>1000</v>
      </c>
      <c r="I89" s="136"/>
      <c r="L89" s="32"/>
      <c r="M89" s="137"/>
      <c r="T89" s="53"/>
      <c r="AT89" s="17" t="s">
        <v>267</v>
      </c>
      <c r="AU89" s="17" t="s">
        <v>77</v>
      </c>
    </row>
    <row r="90" spans="2:65" s="1" customFormat="1" ht="29.25">
      <c r="B90" s="32"/>
      <c r="D90" s="134" t="s">
        <v>269</v>
      </c>
      <c r="F90" s="138" t="s">
        <v>1001</v>
      </c>
      <c r="I90" s="136"/>
      <c r="L90" s="32"/>
      <c r="M90" s="137"/>
      <c r="T90" s="53"/>
      <c r="AT90" s="17" t="s">
        <v>269</v>
      </c>
      <c r="AU90" s="17" t="s">
        <v>77</v>
      </c>
    </row>
    <row r="91" spans="2:65" s="12" customFormat="1" ht="11.25">
      <c r="B91" s="162"/>
      <c r="D91" s="134" t="s">
        <v>774</v>
      </c>
      <c r="E91" s="163" t="s">
        <v>19</v>
      </c>
      <c r="F91" s="164" t="s">
        <v>1002</v>
      </c>
      <c r="H91" s="165">
        <v>175.56</v>
      </c>
      <c r="I91" s="166"/>
      <c r="L91" s="162"/>
      <c r="M91" s="167"/>
      <c r="T91" s="168"/>
      <c r="AT91" s="163" t="s">
        <v>774</v>
      </c>
      <c r="AU91" s="163" t="s">
        <v>77</v>
      </c>
      <c r="AV91" s="12" t="s">
        <v>79</v>
      </c>
      <c r="AW91" s="12" t="s">
        <v>31</v>
      </c>
      <c r="AX91" s="12" t="s">
        <v>69</v>
      </c>
      <c r="AY91" s="163" t="s">
        <v>260</v>
      </c>
    </row>
    <row r="92" spans="2:65" s="13" customFormat="1" ht="11.25">
      <c r="B92" s="169"/>
      <c r="D92" s="134" t="s">
        <v>774</v>
      </c>
      <c r="E92" s="170" t="s">
        <v>19</v>
      </c>
      <c r="F92" s="171" t="s">
        <v>967</v>
      </c>
      <c r="H92" s="172">
        <v>175.56</v>
      </c>
      <c r="I92" s="173"/>
      <c r="L92" s="169"/>
      <c r="M92" s="174"/>
      <c r="T92" s="175"/>
      <c r="AT92" s="170" t="s">
        <v>774</v>
      </c>
      <c r="AU92" s="170" t="s">
        <v>77</v>
      </c>
      <c r="AV92" s="13" t="s">
        <v>266</v>
      </c>
      <c r="AW92" s="13" t="s">
        <v>31</v>
      </c>
      <c r="AX92" s="13" t="s">
        <v>77</v>
      </c>
      <c r="AY92" s="170" t="s">
        <v>260</v>
      </c>
    </row>
    <row r="93" spans="2:65" s="1" customFormat="1" ht="16.5" customHeight="1">
      <c r="B93" s="32"/>
      <c r="C93" s="139" t="s">
        <v>279</v>
      </c>
      <c r="D93" s="139" t="s">
        <v>273</v>
      </c>
      <c r="E93" s="140" t="s">
        <v>1003</v>
      </c>
      <c r="F93" s="141" t="s">
        <v>1004</v>
      </c>
      <c r="G93" s="142" t="s">
        <v>363</v>
      </c>
      <c r="H93" s="143">
        <v>259</v>
      </c>
      <c r="I93" s="144"/>
      <c r="J93" s="145">
        <f>ROUND(I93*H93,2)</f>
        <v>0</v>
      </c>
      <c r="K93" s="141" t="s">
        <v>265</v>
      </c>
      <c r="L93" s="146"/>
      <c r="M93" s="147" t="s">
        <v>19</v>
      </c>
      <c r="N93" s="148" t="s">
        <v>40</v>
      </c>
      <c r="P93" s="130">
        <f>O93*H93</f>
        <v>0</v>
      </c>
      <c r="Q93" s="130">
        <v>0.14299999999999999</v>
      </c>
      <c r="R93" s="130">
        <f>Q93*H93</f>
        <v>37.036999999999999</v>
      </c>
      <c r="S93" s="130">
        <v>0</v>
      </c>
      <c r="T93" s="131">
        <f>S93*H93</f>
        <v>0</v>
      </c>
      <c r="AR93" s="132" t="s">
        <v>277</v>
      </c>
      <c r="AT93" s="132" t="s">
        <v>273</v>
      </c>
      <c r="AU93" s="132" t="s">
        <v>77</v>
      </c>
      <c r="AY93" s="17" t="s">
        <v>260</v>
      </c>
      <c r="BE93" s="133">
        <f>IF(N93="základní",J93,0)</f>
        <v>0</v>
      </c>
      <c r="BF93" s="133">
        <f>IF(N93="snížená",J93,0)</f>
        <v>0</v>
      </c>
      <c r="BG93" s="133">
        <f>IF(N93="zákl. přenesená",J93,0)</f>
        <v>0</v>
      </c>
      <c r="BH93" s="133">
        <f>IF(N93="sníž. přenesená",J93,0)</f>
        <v>0</v>
      </c>
      <c r="BI93" s="133">
        <f>IF(N93="nulová",J93,0)</f>
        <v>0</v>
      </c>
      <c r="BJ93" s="17" t="s">
        <v>77</v>
      </c>
      <c r="BK93" s="133">
        <f>ROUND(I93*H93,2)</f>
        <v>0</v>
      </c>
      <c r="BL93" s="17" t="s">
        <v>266</v>
      </c>
      <c r="BM93" s="132" t="s">
        <v>282</v>
      </c>
    </row>
    <row r="94" spans="2:65" s="1" customFormat="1" ht="11.25">
      <c r="B94" s="32"/>
      <c r="D94" s="134" t="s">
        <v>267</v>
      </c>
      <c r="F94" s="135" t="s">
        <v>1004</v>
      </c>
      <c r="I94" s="136"/>
      <c r="L94" s="32"/>
      <c r="M94" s="137"/>
      <c r="T94" s="53"/>
      <c r="AT94" s="17" t="s">
        <v>267</v>
      </c>
      <c r="AU94" s="17" t="s">
        <v>77</v>
      </c>
    </row>
    <row r="95" spans="2:65" s="1" customFormat="1" ht="29.25">
      <c r="B95" s="32"/>
      <c r="D95" s="134" t="s">
        <v>269</v>
      </c>
      <c r="F95" s="138" t="s">
        <v>1005</v>
      </c>
      <c r="I95" s="136"/>
      <c r="L95" s="32"/>
      <c r="M95" s="137"/>
      <c r="T95" s="53"/>
      <c r="AT95" s="17" t="s">
        <v>269</v>
      </c>
      <c r="AU95" s="17" t="s">
        <v>77</v>
      </c>
    </row>
    <row r="96" spans="2:65" s="1" customFormat="1" ht="16.5" customHeight="1">
      <c r="B96" s="32"/>
      <c r="C96" s="139" t="s">
        <v>266</v>
      </c>
      <c r="D96" s="139" t="s">
        <v>273</v>
      </c>
      <c r="E96" s="140" t="s">
        <v>1006</v>
      </c>
      <c r="F96" s="141" t="s">
        <v>1004</v>
      </c>
      <c r="G96" s="142" t="s">
        <v>363</v>
      </c>
      <c r="H96" s="143">
        <v>454</v>
      </c>
      <c r="I96" s="144"/>
      <c r="J96" s="145">
        <f>ROUND(I96*H96,2)</f>
        <v>0</v>
      </c>
      <c r="K96" s="141" t="s">
        <v>19</v>
      </c>
      <c r="L96" s="146"/>
      <c r="M96" s="147" t="s">
        <v>19</v>
      </c>
      <c r="N96" s="148" t="s">
        <v>40</v>
      </c>
      <c r="P96" s="130">
        <f>O96*H96</f>
        <v>0</v>
      </c>
      <c r="Q96" s="130">
        <v>0.14299999999999999</v>
      </c>
      <c r="R96" s="130">
        <f>Q96*H96</f>
        <v>64.921999999999997</v>
      </c>
      <c r="S96" s="130">
        <v>0</v>
      </c>
      <c r="T96" s="131">
        <f>S96*H96</f>
        <v>0</v>
      </c>
      <c r="AR96" s="132" t="s">
        <v>277</v>
      </c>
      <c r="AT96" s="132" t="s">
        <v>273</v>
      </c>
      <c r="AU96" s="132" t="s">
        <v>77</v>
      </c>
      <c r="AY96" s="17" t="s">
        <v>260</v>
      </c>
      <c r="BE96" s="133">
        <f>IF(N96="základní",J96,0)</f>
        <v>0</v>
      </c>
      <c r="BF96" s="133">
        <f>IF(N96="snížená",J96,0)</f>
        <v>0</v>
      </c>
      <c r="BG96" s="133">
        <f>IF(N96="zákl. přenesená",J96,0)</f>
        <v>0</v>
      </c>
      <c r="BH96" s="133">
        <f>IF(N96="sníž. přenesená",J96,0)</f>
        <v>0</v>
      </c>
      <c r="BI96" s="133">
        <f>IF(N96="nulová",J96,0)</f>
        <v>0</v>
      </c>
      <c r="BJ96" s="17" t="s">
        <v>77</v>
      </c>
      <c r="BK96" s="133">
        <f>ROUND(I96*H96,2)</f>
        <v>0</v>
      </c>
      <c r="BL96" s="17" t="s">
        <v>266</v>
      </c>
      <c r="BM96" s="132" t="s">
        <v>277</v>
      </c>
    </row>
    <row r="97" spans="2:65" s="1" customFormat="1" ht="11.25">
      <c r="B97" s="32"/>
      <c r="D97" s="134" t="s">
        <v>267</v>
      </c>
      <c r="F97" s="135" t="s">
        <v>1004</v>
      </c>
      <c r="I97" s="136"/>
      <c r="L97" s="32"/>
      <c r="M97" s="137"/>
      <c r="T97" s="53"/>
      <c r="AT97" s="17" t="s">
        <v>267</v>
      </c>
      <c r="AU97" s="17" t="s">
        <v>77</v>
      </c>
    </row>
    <row r="98" spans="2:65" s="1" customFormat="1" ht="29.25">
      <c r="B98" s="32"/>
      <c r="D98" s="134" t="s">
        <v>269</v>
      </c>
      <c r="F98" s="138" t="s">
        <v>1007</v>
      </c>
      <c r="I98" s="136"/>
      <c r="L98" s="32"/>
      <c r="M98" s="137"/>
      <c r="T98" s="53"/>
      <c r="AT98" s="17" t="s">
        <v>269</v>
      </c>
      <c r="AU98" s="17" t="s">
        <v>77</v>
      </c>
    </row>
    <row r="99" spans="2:65" s="1" customFormat="1" ht="16.5" customHeight="1">
      <c r="B99" s="32"/>
      <c r="C99" s="139" t="s">
        <v>258</v>
      </c>
      <c r="D99" s="139" t="s">
        <v>273</v>
      </c>
      <c r="E99" s="140" t="s">
        <v>1008</v>
      </c>
      <c r="F99" s="141" t="s">
        <v>1009</v>
      </c>
      <c r="G99" s="142" t="s">
        <v>363</v>
      </c>
      <c r="H99" s="143">
        <v>7</v>
      </c>
      <c r="I99" s="144"/>
      <c r="J99" s="145">
        <f>ROUND(I99*H99,2)</f>
        <v>0</v>
      </c>
      <c r="K99" s="141" t="s">
        <v>265</v>
      </c>
      <c r="L99" s="146"/>
      <c r="M99" s="147" t="s">
        <v>19</v>
      </c>
      <c r="N99" s="148" t="s">
        <v>40</v>
      </c>
      <c r="P99" s="130">
        <f>O99*H99</f>
        <v>0</v>
      </c>
      <c r="Q99" s="130">
        <v>0.14299999999999999</v>
      </c>
      <c r="R99" s="130">
        <f>Q99*H99</f>
        <v>1.0009999999999999</v>
      </c>
      <c r="S99" s="130">
        <v>0</v>
      </c>
      <c r="T99" s="131">
        <f>S99*H99</f>
        <v>0</v>
      </c>
      <c r="AR99" s="132" t="s">
        <v>277</v>
      </c>
      <c r="AT99" s="132" t="s">
        <v>273</v>
      </c>
      <c r="AU99" s="132" t="s">
        <v>77</v>
      </c>
      <c r="AY99" s="17" t="s">
        <v>260</v>
      </c>
      <c r="BE99" s="133">
        <f>IF(N99="základní",J99,0)</f>
        <v>0</v>
      </c>
      <c r="BF99" s="133">
        <f>IF(N99="snížená",J99,0)</f>
        <v>0</v>
      </c>
      <c r="BG99" s="133">
        <f>IF(N99="zákl. přenesená",J99,0)</f>
        <v>0</v>
      </c>
      <c r="BH99" s="133">
        <f>IF(N99="sníž. přenesená",J99,0)</f>
        <v>0</v>
      </c>
      <c r="BI99" s="133">
        <f>IF(N99="nulová",J99,0)</f>
        <v>0</v>
      </c>
      <c r="BJ99" s="17" t="s">
        <v>77</v>
      </c>
      <c r="BK99" s="133">
        <f>ROUND(I99*H99,2)</f>
        <v>0</v>
      </c>
      <c r="BL99" s="17" t="s">
        <v>266</v>
      </c>
      <c r="BM99" s="132" t="s">
        <v>289</v>
      </c>
    </row>
    <row r="100" spans="2:65" s="1" customFormat="1" ht="11.25">
      <c r="B100" s="32"/>
      <c r="D100" s="134" t="s">
        <v>267</v>
      </c>
      <c r="F100" s="135" t="s">
        <v>1009</v>
      </c>
      <c r="I100" s="136"/>
      <c r="L100" s="32"/>
      <c r="M100" s="137"/>
      <c r="T100" s="53"/>
      <c r="AT100" s="17" t="s">
        <v>267</v>
      </c>
      <c r="AU100" s="17" t="s">
        <v>77</v>
      </c>
    </row>
    <row r="101" spans="2:65" s="1" customFormat="1" ht="29.25">
      <c r="B101" s="32"/>
      <c r="D101" s="134" t="s">
        <v>269</v>
      </c>
      <c r="F101" s="138" t="s">
        <v>1010</v>
      </c>
      <c r="I101" s="136"/>
      <c r="L101" s="32"/>
      <c r="M101" s="137"/>
      <c r="T101" s="53"/>
      <c r="AT101" s="17" t="s">
        <v>269</v>
      </c>
      <c r="AU101" s="17" t="s">
        <v>77</v>
      </c>
    </row>
    <row r="102" spans="2:65" s="1" customFormat="1" ht="16.5" customHeight="1">
      <c r="B102" s="32"/>
      <c r="C102" s="139" t="s">
        <v>282</v>
      </c>
      <c r="D102" s="139" t="s">
        <v>273</v>
      </c>
      <c r="E102" s="140" t="s">
        <v>1011</v>
      </c>
      <c r="F102" s="141" t="s">
        <v>1012</v>
      </c>
      <c r="G102" s="142" t="s">
        <v>363</v>
      </c>
      <c r="H102" s="143">
        <v>1</v>
      </c>
      <c r="I102" s="144"/>
      <c r="J102" s="145">
        <f>ROUND(I102*H102,2)</f>
        <v>0</v>
      </c>
      <c r="K102" s="141" t="s">
        <v>19</v>
      </c>
      <c r="L102" s="146"/>
      <c r="M102" s="147" t="s">
        <v>19</v>
      </c>
      <c r="N102" s="148" t="s">
        <v>40</v>
      </c>
      <c r="P102" s="130">
        <f>O102*H102</f>
        <v>0</v>
      </c>
      <c r="Q102" s="130">
        <v>0.161</v>
      </c>
      <c r="R102" s="130">
        <f>Q102*H102</f>
        <v>0.161</v>
      </c>
      <c r="S102" s="130">
        <v>0</v>
      </c>
      <c r="T102" s="131">
        <f>S102*H102</f>
        <v>0</v>
      </c>
      <c r="AR102" s="132" t="s">
        <v>277</v>
      </c>
      <c r="AT102" s="132" t="s">
        <v>273</v>
      </c>
      <c r="AU102" s="132" t="s">
        <v>77</v>
      </c>
      <c r="AY102" s="17" t="s">
        <v>260</v>
      </c>
      <c r="BE102" s="133">
        <f>IF(N102="základní",J102,0)</f>
        <v>0</v>
      </c>
      <c r="BF102" s="133">
        <f>IF(N102="snížená",J102,0)</f>
        <v>0</v>
      </c>
      <c r="BG102" s="133">
        <f>IF(N102="zákl. přenesená",J102,0)</f>
        <v>0</v>
      </c>
      <c r="BH102" s="133">
        <f>IF(N102="sníž. přenesená",J102,0)</f>
        <v>0</v>
      </c>
      <c r="BI102" s="133">
        <f>IF(N102="nulová",J102,0)</f>
        <v>0</v>
      </c>
      <c r="BJ102" s="17" t="s">
        <v>77</v>
      </c>
      <c r="BK102" s="133">
        <f>ROUND(I102*H102,2)</f>
        <v>0</v>
      </c>
      <c r="BL102" s="17" t="s">
        <v>266</v>
      </c>
      <c r="BM102" s="132" t="s">
        <v>8</v>
      </c>
    </row>
    <row r="103" spans="2:65" s="1" customFormat="1" ht="11.25">
      <c r="B103" s="32"/>
      <c r="D103" s="134" t="s">
        <v>267</v>
      </c>
      <c r="F103" s="135" t="s">
        <v>1012</v>
      </c>
      <c r="I103" s="136"/>
      <c r="L103" s="32"/>
      <c r="M103" s="137"/>
      <c r="T103" s="53"/>
      <c r="AT103" s="17" t="s">
        <v>267</v>
      </c>
      <c r="AU103" s="17" t="s">
        <v>77</v>
      </c>
    </row>
    <row r="104" spans="2:65" s="1" customFormat="1" ht="29.25">
      <c r="B104" s="32"/>
      <c r="D104" s="134" t="s">
        <v>269</v>
      </c>
      <c r="F104" s="138" t="s">
        <v>1010</v>
      </c>
      <c r="I104" s="136"/>
      <c r="L104" s="32"/>
      <c r="M104" s="137"/>
      <c r="T104" s="53"/>
      <c r="AT104" s="17" t="s">
        <v>269</v>
      </c>
      <c r="AU104" s="17" t="s">
        <v>77</v>
      </c>
    </row>
    <row r="105" spans="2:65" s="1" customFormat="1" ht="16.5" customHeight="1">
      <c r="B105" s="32"/>
      <c r="C105" s="139" t="s">
        <v>271</v>
      </c>
      <c r="D105" s="139" t="s">
        <v>273</v>
      </c>
      <c r="E105" s="140" t="s">
        <v>1013</v>
      </c>
      <c r="F105" s="141" t="s">
        <v>1014</v>
      </c>
      <c r="G105" s="142" t="s">
        <v>363</v>
      </c>
      <c r="H105" s="143">
        <v>18</v>
      </c>
      <c r="I105" s="144"/>
      <c r="J105" s="145">
        <f>ROUND(I105*H105,2)</f>
        <v>0</v>
      </c>
      <c r="K105" s="141" t="s">
        <v>265</v>
      </c>
      <c r="L105" s="146"/>
      <c r="M105" s="147" t="s">
        <v>19</v>
      </c>
      <c r="N105" s="148" t="s">
        <v>40</v>
      </c>
      <c r="P105" s="130">
        <f>O105*H105</f>
        <v>0</v>
      </c>
      <c r="Q105" s="130">
        <v>0.14299999999999999</v>
      </c>
      <c r="R105" s="130">
        <f>Q105*H105</f>
        <v>2.5739999999999998</v>
      </c>
      <c r="S105" s="130">
        <v>0</v>
      </c>
      <c r="T105" s="131">
        <f>S105*H105</f>
        <v>0</v>
      </c>
      <c r="AR105" s="132" t="s">
        <v>277</v>
      </c>
      <c r="AT105" s="132" t="s">
        <v>273</v>
      </c>
      <c r="AU105" s="132" t="s">
        <v>77</v>
      </c>
      <c r="AY105" s="17" t="s">
        <v>260</v>
      </c>
      <c r="BE105" s="133">
        <f>IF(N105="základní",J105,0)</f>
        <v>0</v>
      </c>
      <c r="BF105" s="133">
        <f>IF(N105="snížená",J105,0)</f>
        <v>0</v>
      </c>
      <c r="BG105" s="133">
        <f>IF(N105="zákl. přenesená",J105,0)</f>
        <v>0</v>
      </c>
      <c r="BH105" s="133">
        <f>IF(N105="sníž. přenesená",J105,0)</f>
        <v>0</v>
      </c>
      <c r="BI105" s="133">
        <f>IF(N105="nulová",J105,0)</f>
        <v>0</v>
      </c>
      <c r="BJ105" s="17" t="s">
        <v>77</v>
      </c>
      <c r="BK105" s="133">
        <f>ROUND(I105*H105,2)</f>
        <v>0</v>
      </c>
      <c r="BL105" s="17" t="s">
        <v>266</v>
      </c>
      <c r="BM105" s="132" t="s">
        <v>296</v>
      </c>
    </row>
    <row r="106" spans="2:65" s="1" customFormat="1" ht="11.25">
      <c r="B106" s="32"/>
      <c r="D106" s="134" t="s">
        <v>267</v>
      </c>
      <c r="F106" s="135" t="s">
        <v>1014</v>
      </c>
      <c r="I106" s="136"/>
      <c r="L106" s="32"/>
      <c r="M106" s="137"/>
      <c r="T106" s="53"/>
      <c r="AT106" s="17" t="s">
        <v>267</v>
      </c>
      <c r="AU106" s="17" t="s">
        <v>77</v>
      </c>
    </row>
    <row r="107" spans="2:65" s="1" customFormat="1" ht="29.25">
      <c r="B107" s="32"/>
      <c r="D107" s="134" t="s">
        <v>269</v>
      </c>
      <c r="F107" s="138" t="s">
        <v>1015</v>
      </c>
      <c r="I107" s="136"/>
      <c r="L107" s="32"/>
      <c r="M107" s="137"/>
      <c r="T107" s="53"/>
      <c r="AT107" s="17" t="s">
        <v>269</v>
      </c>
      <c r="AU107" s="17" t="s">
        <v>77</v>
      </c>
    </row>
    <row r="108" spans="2:65" s="1" customFormat="1" ht="16.5" customHeight="1">
      <c r="B108" s="32"/>
      <c r="C108" s="139" t="s">
        <v>277</v>
      </c>
      <c r="D108" s="139" t="s">
        <v>273</v>
      </c>
      <c r="E108" s="140" t="s">
        <v>1016</v>
      </c>
      <c r="F108" s="141" t="s">
        <v>1014</v>
      </c>
      <c r="G108" s="142" t="s">
        <v>363</v>
      </c>
      <c r="H108" s="143">
        <v>68</v>
      </c>
      <c r="I108" s="144"/>
      <c r="J108" s="145">
        <f>ROUND(I108*H108,2)</f>
        <v>0</v>
      </c>
      <c r="K108" s="141" t="s">
        <v>265</v>
      </c>
      <c r="L108" s="146"/>
      <c r="M108" s="147" t="s">
        <v>19</v>
      </c>
      <c r="N108" s="148" t="s">
        <v>40</v>
      </c>
      <c r="P108" s="130">
        <f>O108*H108</f>
        <v>0</v>
      </c>
      <c r="Q108" s="130">
        <v>0.14299999999999999</v>
      </c>
      <c r="R108" s="130">
        <f>Q108*H108</f>
        <v>9.7239999999999984</v>
      </c>
      <c r="S108" s="130">
        <v>0</v>
      </c>
      <c r="T108" s="131">
        <f>S108*H108</f>
        <v>0</v>
      </c>
      <c r="AR108" s="132" t="s">
        <v>277</v>
      </c>
      <c r="AT108" s="132" t="s">
        <v>273</v>
      </c>
      <c r="AU108" s="132" t="s">
        <v>77</v>
      </c>
      <c r="AY108" s="17" t="s">
        <v>260</v>
      </c>
      <c r="BE108" s="133">
        <f>IF(N108="základní",J108,0)</f>
        <v>0</v>
      </c>
      <c r="BF108" s="133">
        <f>IF(N108="snížená",J108,0)</f>
        <v>0</v>
      </c>
      <c r="BG108" s="133">
        <f>IF(N108="zákl. přenesená",J108,0)</f>
        <v>0</v>
      </c>
      <c r="BH108" s="133">
        <f>IF(N108="sníž. přenesená",J108,0)</f>
        <v>0</v>
      </c>
      <c r="BI108" s="133">
        <f>IF(N108="nulová",J108,0)</f>
        <v>0</v>
      </c>
      <c r="BJ108" s="17" t="s">
        <v>77</v>
      </c>
      <c r="BK108" s="133">
        <f>ROUND(I108*H108,2)</f>
        <v>0</v>
      </c>
      <c r="BL108" s="17" t="s">
        <v>266</v>
      </c>
      <c r="BM108" s="132" t="s">
        <v>300</v>
      </c>
    </row>
    <row r="109" spans="2:65" s="1" customFormat="1" ht="11.25">
      <c r="B109" s="32"/>
      <c r="D109" s="134" t="s">
        <v>267</v>
      </c>
      <c r="F109" s="135" t="s">
        <v>1014</v>
      </c>
      <c r="I109" s="136"/>
      <c r="L109" s="32"/>
      <c r="M109" s="137"/>
      <c r="T109" s="53"/>
      <c r="AT109" s="17" t="s">
        <v>267</v>
      </c>
      <c r="AU109" s="17" t="s">
        <v>77</v>
      </c>
    </row>
    <row r="110" spans="2:65" s="1" customFormat="1" ht="29.25">
      <c r="B110" s="32"/>
      <c r="D110" s="134" t="s">
        <v>269</v>
      </c>
      <c r="F110" s="138" t="s">
        <v>1017</v>
      </c>
      <c r="I110" s="136"/>
      <c r="L110" s="32"/>
      <c r="M110" s="137"/>
      <c r="T110" s="53"/>
      <c r="AT110" s="17" t="s">
        <v>269</v>
      </c>
      <c r="AU110" s="17" t="s">
        <v>77</v>
      </c>
    </row>
    <row r="111" spans="2:65" s="1" customFormat="1" ht="16.5" customHeight="1">
      <c r="B111" s="32"/>
      <c r="C111" s="139" t="s">
        <v>302</v>
      </c>
      <c r="D111" s="139" t="s">
        <v>273</v>
      </c>
      <c r="E111" s="140" t="s">
        <v>1018</v>
      </c>
      <c r="F111" s="141" t="s">
        <v>1014</v>
      </c>
      <c r="G111" s="142" t="s">
        <v>363</v>
      </c>
      <c r="H111" s="143">
        <v>4</v>
      </c>
      <c r="I111" s="144"/>
      <c r="J111" s="145">
        <f>ROUND(I111*H111,2)</f>
        <v>0</v>
      </c>
      <c r="K111" s="141" t="s">
        <v>265</v>
      </c>
      <c r="L111" s="146"/>
      <c r="M111" s="147" t="s">
        <v>19</v>
      </c>
      <c r="N111" s="148" t="s">
        <v>40</v>
      </c>
      <c r="P111" s="130">
        <f>O111*H111</f>
        <v>0</v>
      </c>
      <c r="Q111" s="130">
        <v>0.14299999999999999</v>
      </c>
      <c r="R111" s="130">
        <f>Q111*H111</f>
        <v>0.57199999999999995</v>
      </c>
      <c r="S111" s="130">
        <v>0</v>
      </c>
      <c r="T111" s="131">
        <f>S111*H111</f>
        <v>0</v>
      </c>
      <c r="AR111" s="132" t="s">
        <v>277</v>
      </c>
      <c r="AT111" s="132" t="s">
        <v>273</v>
      </c>
      <c r="AU111" s="132" t="s">
        <v>77</v>
      </c>
      <c r="AY111" s="17" t="s">
        <v>260</v>
      </c>
      <c r="BE111" s="133">
        <f>IF(N111="základní",J111,0)</f>
        <v>0</v>
      </c>
      <c r="BF111" s="133">
        <f>IF(N111="snížená",J111,0)</f>
        <v>0</v>
      </c>
      <c r="BG111" s="133">
        <f>IF(N111="zákl. přenesená",J111,0)</f>
        <v>0</v>
      </c>
      <c r="BH111" s="133">
        <f>IF(N111="sníž. přenesená",J111,0)</f>
        <v>0</v>
      </c>
      <c r="BI111" s="133">
        <f>IF(N111="nulová",J111,0)</f>
        <v>0</v>
      </c>
      <c r="BJ111" s="17" t="s">
        <v>77</v>
      </c>
      <c r="BK111" s="133">
        <f>ROUND(I111*H111,2)</f>
        <v>0</v>
      </c>
      <c r="BL111" s="17" t="s">
        <v>266</v>
      </c>
      <c r="BM111" s="132" t="s">
        <v>305</v>
      </c>
    </row>
    <row r="112" spans="2:65" s="1" customFormat="1" ht="11.25">
      <c r="B112" s="32"/>
      <c r="D112" s="134" t="s">
        <v>267</v>
      </c>
      <c r="F112" s="135" t="s">
        <v>1014</v>
      </c>
      <c r="I112" s="136"/>
      <c r="L112" s="32"/>
      <c r="M112" s="137"/>
      <c r="T112" s="53"/>
      <c r="AT112" s="17" t="s">
        <v>267</v>
      </c>
      <c r="AU112" s="17" t="s">
        <v>77</v>
      </c>
    </row>
    <row r="113" spans="2:65" s="1" customFormat="1" ht="29.25">
      <c r="B113" s="32"/>
      <c r="D113" s="134" t="s">
        <v>269</v>
      </c>
      <c r="F113" s="138" t="s">
        <v>1019</v>
      </c>
      <c r="I113" s="136"/>
      <c r="L113" s="32"/>
      <c r="M113" s="137"/>
      <c r="T113" s="53"/>
      <c r="AT113" s="17" t="s">
        <v>269</v>
      </c>
      <c r="AU113" s="17" t="s">
        <v>77</v>
      </c>
    </row>
    <row r="114" spans="2:65" s="1" customFormat="1" ht="16.5" customHeight="1">
      <c r="B114" s="32"/>
      <c r="C114" s="139" t="s">
        <v>289</v>
      </c>
      <c r="D114" s="139" t="s">
        <v>273</v>
      </c>
      <c r="E114" s="140" t="s">
        <v>1020</v>
      </c>
      <c r="F114" s="141" t="s">
        <v>1021</v>
      </c>
      <c r="G114" s="142" t="s">
        <v>545</v>
      </c>
      <c r="H114" s="143">
        <v>694</v>
      </c>
      <c r="I114" s="144"/>
      <c r="J114" s="145">
        <f>ROUND(I114*H114,2)</f>
        <v>0</v>
      </c>
      <c r="K114" s="141" t="s">
        <v>19</v>
      </c>
      <c r="L114" s="146"/>
      <c r="M114" s="147" t="s">
        <v>19</v>
      </c>
      <c r="N114" s="148" t="s">
        <v>40</v>
      </c>
      <c r="P114" s="130">
        <f>O114*H114</f>
        <v>0</v>
      </c>
      <c r="Q114" s="130">
        <v>5.21E-2</v>
      </c>
      <c r="R114" s="130">
        <f>Q114*H114</f>
        <v>36.157400000000003</v>
      </c>
      <c r="S114" s="130">
        <v>0</v>
      </c>
      <c r="T114" s="131">
        <f>S114*H114</f>
        <v>0</v>
      </c>
      <c r="AR114" s="132" t="s">
        <v>277</v>
      </c>
      <c r="AT114" s="132" t="s">
        <v>273</v>
      </c>
      <c r="AU114" s="132" t="s">
        <v>77</v>
      </c>
      <c r="AY114" s="17" t="s">
        <v>260</v>
      </c>
      <c r="BE114" s="133">
        <f>IF(N114="základní",J114,0)</f>
        <v>0</v>
      </c>
      <c r="BF114" s="133">
        <f>IF(N114="snížená",J114,0)</f>
        <v>0</v>
      </c>
      <c r="BG114" s="133">
        <f>IF(N114="zákl. přenesená",J114,0)</f>
        <v>0</v>
      </c>
      <c r="BH114" s="133">
        <f>IF(N114="sníž. přenesená",J114,0)</f>
        <v>0</v>
      </c>
      <c r="BI114" s="133">
        <f>IF(N114="nulová",J114,0)</f>
        <v>0</v>
      </c>
      <c r="BJ114" s="17" t="s">
        <v>77</v>
      </c>
      <c r="BK114" s="133">
        <f>ROUND(I114*H114,2)</f>
        <v>0</v>
      </c>
      <c r="BL114" s="17" t="s">
        <v>266</v>
      </c>
      <c r="BM114" s="132" t="s">
        <v>310</v>
      </c>
    </row>
    <row r="115" spans="2:65" s="1" customFormat="1" ht="11.25">
      <c r="B115" s="32"/>
      <c r="D115" s="134" t="s">
        <v>267</v>
      </c>
      <c r="F115" s="135" t="s">
        <v>1021</v>
      </c>
      <c r="I115" s="136"/>
      <c r="L115" s="32"/>
      <c r="M115" s="137"/>
      <c r="T115" s="53"/>
      <c r="AT115" s="17" t="s">
        <v>267</v>
      </c>
      <c r="AU115" s="17" t="s">
        <v>77</v>
      </c>
    </row>
    <row r="116" spans="2:65" s="1" customFormat="1" ht="29.25">
      <c r="B116" s="32"/>
      <c r="D116" s="134" t="s">
        <v>269</v>
      </c>
      <c r="F116" s="138" t="s">
        <v>1022</v>
      </c>
      <c r="I116" s="136"/>
      <c r="L116" s="32"/>
      <c r="M116" s="137"/>
      <c r="T116" s="53"/>
      <c r="AT116" s="17" t="s">
        <v>269</v>
      </c>
      <c r="AU116" s="17" t="s">
        <v>77</v>
      </c>
    </row>
    <row r="117" spans="2:65" s="1" customFormat="1" ht="16.5" customHeight="1">
      <c r="B117" s="32"/>
      <c r="C117" s="139" t="s">
        <v>312</v>
      </c>
      <c r="D117" s="139" t="s">
        <v>273</v>
      </c>
      <c r="E117" s="140" t="s">
        <v>1023</v>
      </c>
      <c r="F117" s="141" t="s">
        <v>1024</v>
      </c>
      <c r="G117" s="142" t="s">
        <v>363</v>
      </c>
      <c r="H117" s="143">
        <v>2</v>
      </c>
      <c r="I117" s="144"/>
      <c r="J117" s="145">
        <f>ROUND(I117*H117,2)</f>
        <v>0</v>
      </c>
      <c r="K117" s="141" t="s">
        <v>19</v>
      </c>
      <c r="L117" s="146"/>
      <c r="M117" s="147" t="s">
        <v>19</v>
      </c>
      <c r="N117" s="148" t="s">
        <v>40</v>
      </c>
      <c r="P117" s="130">
        <f>O117*H117</f>
        <v>0</v>
      </c>
      <c r="Q117" s="130">
        <v>0.56799999999999995</v>
      </c>
      <c r="R117" s="130">
        <f>Q117*H117</f>
        <v>1.1359999999999999</v>
      </c>
      <c r="S117" s="130">
        <v>0</v>
      </c>
      <c r="T117" s="131">
        <f>S117*H117</f>
        <v>0</v>
      </c>
      <c r="AR117" s="132" t="s">
        <v>277</v>
      </c>
      <c r="AT117" s="132" t="s">
        <v>273</v>
      </c>
      <c r="AU117" s="132" t="s">
        <v>77</v>
      </c>
      <c r="AY117" s="17" t="s">
        <v>260</v>
      </c>
      <c r="BE117" s="133">
        <f>IF(N117="základní",J117,0)</f>
        <v>0</v>
      </c>
      <c r="BF117" s="133">
        <f>IF(N117="snížená",J117,0)</f>
        <v>0</v>
      </c>
      <c r="BG117" s="133">
        <f>IF(N117="zákl. přenesená",J117,0)</f>
        <v>0</v>
      </c>
      <c r="BH117" s="133">
        <f>IF(N117="sníž. přenesená",J117,0)</f>
        <v>0</v>
      </c>
      <c r="BI117" s="133">
        <f>IF(N117="nulová",J117,0)</f>
        <v>0</v>
      </c>
      <c r="BJ117" s="17" t="s">
        <v>77</v>
      </c>
      <c r="BK117" s="133">
        <f>ROUND(I117*H117,2)</f>
        <v>0</v>
      </c>
      <c r="BL117" s="17" t="s">
        <v>266</v>
      </c>
      <c r="BM117" s="132" t="s">
        <v>315</v>
      </c>
    </row>
    <row r="118" spans="2:65" s="1" customFormat="1" ht="11.25">
      <c r="B118" s="32"/>
      <c r="D118" s="134" t="s">
        <v>267</v>
      </c>
      <c r="F118" s="135" t="s">
        <v>1024</v>
      </c>
      <c r="I118" s="136"/>
      <c r="L118" s="32"/>
      <c r="M118" s="137"/>
      <c r="T118" s="53"/>
      <c r="AT118" s="17" t="s">
        <v>267</v>
      </c>
      <c r="AU118" s="17" t="s">
        <v>77</v>
      </c>
    </row>
    <row r="119" spans="2:65" s="1" customFormat="1" ht="29.25">
      <c r="B119" s="32"/>
      <c r="D119" s="134" t="s">
        <v>269</v>
      </c>
      <c r="F119" s="138" t="s">
        <v>1025</v>
      </c>
      <c r="I119" s="136"/>
      <c r="L119" s="32"/>
      <c r="M119" s="137"/>
      <c r="T119" s="53"/>
      <c r="AT119" s="17" t="s">
        <v>269</v>
      </c>
      <c r="AU119" s="17" t="s">
        <v>77</v>
      </c>
    </row>
    <row r="120" spans="2:65" s="1" customFormat="1" ht="16.5" customHeight="1">
      <c r="B120" s="32"/>
      <c r="C120" s="139" t="s">
        <v>8</v>
      </c>
      <c r="D120" s="139" t="s">
        <v>273</v>
      </c>
      <c r="E120" s="140" t="s">
        <v>1026</v>
      </c>
      <c r="F120" s="141" t="s">
        <v>1027</v>
      </c>
      <c r="G120" s="142" t="s">
        <v>363</v>
      </c>
      <c r="H120" s="143">
        <v>18</v>
      </c>
      <c r="I120" s="144"/>
      <c r="J120" s="145">
        <f>ROUND(I120*H120,2)</f>
        <v>0</v>
      </c>
      <c r="K120" s="141" t="s">
        <v>265</v>
      </c>
      <c r="L120" s="146"/>
      <c r="M120" s="147" t="s">
        <v>19</v>
      </c>
      <c r="N120" s="148" t="s">
        <v>40</v>
      </c>
      <c r="P120" s="130">
        <f>O120*H120</f>
        <v>0</v>
      </c>
      <c r="Q120" s="130">
        <v>5.9268000000000001</v>
      </c>
      <c r="R120" s="130">
        <f>Q120*H120</f>
        <v>106.6824</v>
      </c>
      <c r="S120" s="130">
        <v>0</v>
      </c>
      <c r="T120" s="131">
        <f>S120*H120</f>
        <v>0</v>
      </c>
      <c r="AR120" s="132" t="s">
        <v>277</v>
      </c>
      <c r="AT120" s="132" t="s">
        <v>273</v>
      </c>
      <c r="AU120" s="132" t="s">
        <v>77</v>
      </c>
      <c r="AY120" s="17" t="s">
        <v>260</v>
      </c>
      <c r="BE120" s="133">
        <f>IF(N120="základní",J120,0)</f>
        <v>0</v>
      </c>
      <c r="BF120" s="133">
        <f>IF(N120="snížená",J120,0)</f>
        <v>0</v>
      </c>
      <c r="BG120" s="133">
        <f>IF(N120="zákl. přenesená",J120,0)</f>
        <v>0</v>
      </c>
      <c r="BH120" s="133">
        <f>IF(N120="sníž. přenesená",J120,0)</f>
        <v>0</v>
      </c>
      <c r="BI120" s="133">
        <f>IF(N120="nulová",J120,0)</f>
        <v>0</v>
      </c>
      <c r="BJ120" s="17" t="s">
        <v>77</v>
      </c>
      <c r="BK120" s="133">
        <f>ROUND(I120*H120,2)</f>
        <v>0</v>
      </c>
      <c r="BL120" s="17" t="s">
        <v>266</v>
      </c>
      <c r="BM120" s="132" t="s">
        <v>320</v>
      </c>
    </row>
    <row r="121" spans="2:65" s="1" customFormat="1" ht="11.25">
      <c r="B121" s="32"/>
      <c r="D121" s="134" t="s">
        <v>267</v>
      </c>
      <c r="F121" s="135" t="s">
        <v>1027</v>
      </c>
      <c r="I121" s="136"/>
      <c r="L121" s="32"/>
      <c r="M121" s="137"/>
      <c r="T121" s="53"/>
      <c r="AT121" s="17" t="s">
        <v>267</v>
      </c>
      <c r="AU121" s="17" t="s">
        <v>77</v>
      </c>
    </row>
    <row r="122" spans="2:65" s="1" customFormat="1" ht="29.25">
      <c r="B122" s="32"/>
      <c r="D122" s="134" t="s">
        <v>269</v>
      </c>
      <c r="F122" s="138" t="s">
        <v>1028</v>
      </c>
      <c r="I122" s="136"/>
      <c r="L122" s="32"/>
      <c r="M122" s="137"/>
      <c r="T122" s="53"/>
      <c r="AT122" s="17" t="s">
        <v>269</v>
      </c>
      <c r="AU122" s="17" t="s">
        <v>77</v>
      </c>
    </row>
    <row r="123" spans="2:65" s="12" customFormat="1" ht="11.25">
      <c r="B123" s="162"/>
      <c r="D123" s="134" t="s">
        <v>774</v>
      </c>
      <c r="E123" s="163" t="s">
        <v>19</v>
      </c>
      <c r="F123" s="164" t="s">
        <v>1029</v>
      </c>
      <c r="H123" s="165">
        <v>18</v>
      </c>
      <c r="I123" s="166"/>
      <c r="L123" s="162"/>
      <c r="M123" s="167"/>
      <c r="T123" s="168"/>
      <c r="AT123" s="163" t="s">
        <v>774</v>
      </c>
      <c r="AU123" s="163" t="s">
        <v>77</v>
      </c>
      <c r="AV123" s="12" t="s">
        <v>79</v>
      </c>
      <c r="AW123" s="12" t="s">
        <v>31</v>
      </c>
      <c r="AX123" s="12" t="s">
        <v>69</v>
      </c>
      <c r="AY123" s="163" t="s">
        <v>260</v>
      </c>
    </row>
    <row r="124" spans="2:65" s="13" customFormat="1" ht="11.25">
      <c r="B124" s="169"/>
      <c r="D124" s="134" t="s">
        <v>774</v>
      </c>
      <c r="E124" s="170" t="s">
        <v>19</v>
      </c>
      <c r="F124" s="171" t="s">
        <v>967</v>
      </c>
      <c r="H124" s="172">
        <v>18</v>
      </c>
      <c r="I124" s="173"/>
      <c r="L124" s="169"/>
      <c r="M124" s="174"/>
      <c r="T124" s="175"/>
      <c r="AT124" s="170" t="s">
        <v>774</v>
      </c>
      <c r="AU124" s="170" t="s">
        <v>77</v>
      </c>
      <c r="AV124" s="13" t="s">
        <v>266</v>
      </c>
      <c r="AW124" s="13" t="s">
        <v>31</v>
      </c>
      <c r="AX124" s="13" t="s">
        <v>77</v>
      </c>
      <c r="AY124" s="170" t="s">
        <v>260</v>
      </c>
    </row>
    <row r="125" spans="2:65" s="1" customFormat="1" ht="16.5" customHeight="1">
      <c r="B125" s="32"/>
      <c r="C125" s="139" t="s">
        <v>322</v>
      </c>
      <c r="D125" s="139" t="s">
        <v>273</v>
      </c>
      <c r="E125" s="140" t="s">
        <v>1030</v>
      </c>
      <c r="F125" s="141" t="s">
        <v>1031</v>
      </c>
      <c r="G125" s="142" t="s">
        <v>545</v>
      </c>
      <c r="H125" s="143">
        <v>10.4</v>
      </c>
      <c r="I125" s="144"/>
      <c r="J125" s="145">
        <f>ROUND(I125*H125,2)</f>
        <v>0</v>
      </c>
      <c r="K125" s="141" t="s">
        <v>265</v>
      </c>
      <c r="L125" s="146"/>
      <c r="M125" s="147" t="s">
        <v>19</v>
      </c>
      <c r="N125" s="148" t="s">
        <v>40</v>
      </c>
      <c r="P125" s="130">
        <f>O125*H125</f>
        <v>0</v>
      </c>
      <c r="Q125" s="130">
        <v>0.16</v>
      </c>
      <c r="R125" s="130">
        <f>Q125*H125</f>
        <v>1.6640000000000001</v>
      </c>
      <c r="S125" s="130">
        <v>0</v>
      </c>
      <c r="T125" s="131">
        <f>S125*H125</f>
        <v>0</v>
      </c>
      <c r="AR125" s="132" t="s">
        <v>277</v>
      </c>
      <c r="AT125" s="132" t="s">
        <v>273</v>
      </c>
      <c r="AU125" s="132" t="s">
        <v>77</v>
      </c>
      <c r="AY125" s="17" t="s">
        <v>260</v>
      </c>
      <c r="BE125" s="133">
        <f>IF(N125="základní",J125,0)</f>
        <v>0</v>
      </c>
      <c r="BF125" s="133">
        <f>IF(N125="snížená",J125,0)</f>
        <v>0</v>
      </c>
      <c r="BG125" s="133">
        <f>IF(N125="zákl. přenesená",J125,0)</f>
        <v>0</v>
      </c>
      <c r="BH125" s="133">
        <f>IF(N125="sníž. přenesená",J125,0)</f>
        <v>0</v>
      </c>
      <c r="BI125" s="133">
        <f>IF(N125="nulová",J125,0)</f>
        <v>0</v>
      </c>
      <c r="BJ125" s="17" t="s">
        <v>77</v>
      </c>
      <c r="BK125" s="133">
        <f>ROUND(I125*H125,2)</f>
        <v>0</v>
      </c>
      <c r="BL125" s="17" t="s">
        <v>266</v>
      </c>
      <c r="BM125" s="132" t="s">
        <v>326</v>
      </c>
    </row>
    <row r="126" spans="2:65" s="1" customFormat="1" ht="11.25">
      <c r="B126" s="32"/>
      <c r="D126" s="134" t="s">
        <v>267</v>
      </c>
      <c r="F126" s="135" t="s">
        <v>1031</v>
      </c>
      <c r="I126" s="136"/>
      <c r="L126" s="32"/>
      <c r="M126" s="137"/>
      <c r="T126" s="53"/>
      <c r="AT126" s="17" t="s">
        <v>267</v>
      </c>
      <c r="AU126" s="17" t="s">
        <v>77</v>
      </c>
    </row>
    <row r="127" spans="2:65" s="1" customFormat="1" ht="29.25">
      <c r="B127" s="32"/>
      <c r="D127" s="134" t="s">
        <v>269</v>
      </c>
      <c r="F127" s="138" t="s">
        <v>1032</v>
      </c>
      <c r="I127" s="136"/>
      <c r="L127" s="32"/>
      <c r="M127" s="137"/>
      <c r="T127" s="53"/>
      <c r="AT127" s="17" t="s">
        <v>269</v>
      </c>
      <c r="AU127" s="17" t="s">
        <v>77</v>
      </c>
    </row>
    <row r="128" spans="2:65" s="1" customFormat="1" ht="16.5" customHeight="1">
      <c r="B128" s="32"/>
      <c r="C128" s="139" t="s">
        <v>296</v>
      </c>
      <c r="D128" s="139" t="s">
        <v>273</v>
      </c>
      <c r="E128" s="140" t="s">
        <v>1033</v>
      </c>
      <c r="F128" s="141" t="s">
        <v>1034</v>
      </c>
      <c r="G128" s="142" t="s">
        <v>363</v>
      </c>
      <c r="H128" s="143">
        <v>16</v>
      </c>
      <c r="I128" s="144"/>
      <c r="J128" s="145">
        <f>ROUND(I128*H128,2)</f>
        <v>0</v>
      </c>
      <c r="K128" s="141" t="s">
        <v>265</v>
      </c>
      <c r="L128" s="146"/>
      <c r="M128" s="147" t="s">
        <v>19</v>
      </c>
      <c r="N128" s="148" t="s">
        <v>40</v>
      </c>
      <c r="P128" s="130">
        <f>O128*H128</f>
        <v>0</v>
      </c>
      <c r="Q128" s="130">
        <v>1.1100000000000001E-3</v>
      </c>
      <c r="R128" s="130">
        <f>Q128*H128</f>
        <v>1.7760000000000001E-2</v>
      </c>
      <c r="S128" s="130">
        <v>0</v>
      </c>
      <c r="T128" s="131">
        <f>S128*H128</f>
        <v>0</v>
      </c>
      <c r="AR128" s="132" t="s">
        <v>277</v>
      </c>
      <c r="AT128" s="132" t="s">
        <v>273</v>
      </c>
      <c r="AU128" s="132" t="s">
        <v>77</v>
      </c>
      <c r="AY128" s="17" t="s">
        <v>260</v>
      </c>
      <c r="BE128" s="133">
        <f>IF(N128="základní",J128,0)</f>
        <v>0</v>
      </c>
      <c r="BF128" s="133">
        <f>IF(N128="snížená",J128,0)</f>
        <v>0</v>
      </c>
      <c r="BG128" s="133">
        <f>IF(N128="zákl. přenesená",J128,0)</f>
        <v>0</v>
      </c>
      <c r="BH128" s="133">
        <f>IF(N128="sníž. přenesená",J128,0)</f>
        <v>0</v>
      </c>
      <c r="BI128" s="133">
        <f>IF(N128="nulová",J128,0)</f>
        <v>0</v>
      </c>
      <c r="BJ128" s="17" t="s">
        <v>77</v>
      </c>
      <c r="BK128" s="133">
        <f>ROUND(I128*H128,2)</f>
        <v>0</v>
      </c>
      <c r="BL128" s="17" t="s">
        <v>266</v>
      </c>
      <c r="BM128" s="132" t="s">
        <v>330</v>
      </c>
    </row>
    <row r="129" spans="2:65" s="1" customFormat="1" ht="11.25">
      <c r="B129" s="32"/>
      <c r="D129" s="134" t="s">
        <v>267</v>
      </c>
      <c r="F129" s="135" t="s">
        <v>1034</v>
      </c>
      <c r="I129" s="136"/>
      <c r="L129" s="32"/>
      <c r="M129" s="137"/>
      <c r="T129" s="53"/>
      <c r="AT129" s="17" t="s">
        <v>267</v>
      </c>
      <c r="AU129" s="17" t="s">
        <v>77</v>
      </c>
    </row>
    <row r="130" spans="2:65" s="1" customFormat="1" ht="29.25">
      <c r="B130" s="32"/>
      <c r="D130" s="134" t="s">
        <v>269</v>
      </c>
      <c r="F130" s="138" t="s">
        <v>1035</v>
      </c>
      <c r="I130" s="136"/>
      <c r="L130" s="32"/>
      <c r="M130" s="137"/>
      <c r="T130" s="53"/>
      <c r="AT130" s="17" t="s">
        <v>269</v>
      </c>
      <c r="AU130" s="17" t="s">
        <v>77</v>
      </c>
    </row>
    <row r="131" spans="2:65" s="12" customFormat="1" ht="11.25">
      <c r="B131" s="162"/>
      <c r="D131" s="134" t="s">
        <v>774</v>
      </c>
      <c r="E131" s="163" t="s">
        <v>19</v>
      </c>
      <c r="F131" s="164" t="s">
        <v>1036</v>
      </c>
      <c r="H131" s="165">
        <v>16</v>
      </c>
      <c r="I131" s="166"/>
      <c r="L131" s="162"/>
      <c r="M131" s="167"/>
      <c r="T131" s="168"/>
      <c r="AT131" s="163" t="s">
        <v>774</v>
      </c>
      <c r="AU131" s="163" t="s">
        <v>77</v>
      </c>
      <c r="AV131" s="12" t="s">
        <v>79</v>
      </c>
      <c r="AW131" s="12" t="s">
        <v>31</v>
      </c>
      <c r="AX131" s="12" t="s">
        <v>69</v>
      </c>
      <c r="AY131" s="163" t="s">
        <v>260</v>
      </c>
    </row>
    <row r="132" spans="2:65" s="13" customFormat="1" ht="11.25">
      <c r="B132" s="169"/>
      <c r="D132" s="134" t="s">
        <v>774</v>
      </c>
      <c r="E132" s="170" t="s">
        <v>19</v>
      </c>
      <c r="F132" s="171" t="s">
        <v>967</v>
      </c>
      <c r="H132" s="172">
        <v>16</v>
      </c>
      <c r="I132" s="173"/>
      <c r="L132" s="169"/>
      <c r="M132" s="174"/>
      <c r="T132" s="175"/>
      <c r="AT132" s="170" t="s">
        <v>774</v>
      </c>
      <c r="AU132" s="170" t="s">
        <v>77</v>
      </c>
      <c r="AV132" s="13" t="s">
        <v>266</v>
      </c>
      <c r="AW132" s="13" t="s">
        <v>31</v>
      </c>
      <c r="AX132" s="13" t="s">
        <v>77</v>
      </c>
      <c r="AY132" s="170" t="s">
        <v>260</v>
      </c>
    </row>
    <row r="133" spans="2:65" s="1" customFormat="1" ht="16.5" customHeight="1">
      <c r="B133" s="32"/>
      <c r="C133" s="139" t="s">
        <v>332</v>
      </c>
      <c r="D133" s="139" t="s">
        <v>273</v>
      </c>
      <c r="E133" s="140" t="s">
        <v>1037</v>
      </c>
      <c r="F133" s="141" t="s">
        <v>1038</v>
      </c>
      <c r="G133" s="142" t="s">
        <v>363</v>
      </c>
      <c r="H133" s="143">
        <v>8</v>
      </c>
      <c r="I133" s="144"/>
      <c r="J133" s="145">
        <f>ROUND(I133*H133,2)</f>
        <v>0</v>
      </c>
      <c r="K133" s="141" t="s">
        <v>265</v>
      </c>
      <c r="L133" s="146"/>
      <c r="M133" s="147" t="s">
        <v>19</v>
      </c>
      <c r="N133" s="148" t="s">
        <v>40</v>
      </c>
      <c r="P133" s="130">
        <f>O133*H133</f>
        <v>0</v>
      </c>
      <c r="Q133" s="130">
        <v>8.5199999999999998E-3</v>
      </c>
      <c r="R133" s="130">
        <f>Q133*H133</f>
        <v>6.8159999999999998E-2</v>
      </c>
      <c r="S133" s="130">
        <v>0</v>
      </c>
      <c r="T133" s="131">
        <f>S133*H133</f>
        <v>0</v>
      </c>
      <c r="AR133" s="132" t="s">
        <v>277</v>
      </c>
      <c r="AT133" s="132" t="s">
        <v>273</v>
      </c>
      <c r="AU133" s="132" t="s">
        <v>77</v>
      </c>
      <c r="AY133" s="17" t="s">
        <v>260</v>
      </c>
      <c r="BE133" s="133">
        <f>IF(N133="základní",J133,0)</f>
        <v>0</v>
      </c>
      <c r="BF133" s="133">
        <f>IF(N133="snížená",J133,0)</f>
        <v>0</v>
      </c>
      <c r="BG133" s="133">
        <f>IF(N133="zákl. přenesená",J133,0)</f>
        <v>0</v>
      </c>
      <c r="BH133" s="133">
        <f>IF(N133="sníž. přenesená",J133,0)</f>
        <v>0</v>
      </c>
      <c r="BI133" s="133">
        <f>IF(N133="nulová",J133,0)</f>
        <v>0</v>
      </c>
      <c r="BJ133" s="17" t="s">
        <v>77</v>
      </c>
      <c r="BK133" s="133">
        <f>ROUND(I133*H133,2)</f>
        <v>0</v>
      </c>
      <c r="BL133" s="17" t="s">
        <v>266</v>
      </c>
      <c r="BM133" s="132" t="s">
        <v>335</v>
      </c>
    </row>
    <row r="134" spans="2:65" s="1" customFormat="1" ht="11.25">
      <c r="B134" s="32"/>
      <c r="D134" s="134" t="s">
        <v>267</v>
      </c>
      <c r="F134" s="135" t="s">
        <v>1038</v>
      </c>
      <c r="I134" s="136"/>
      <c r="L134" s="32"/>
      <c r="M134" s="137"/>
      <c r="T134" s="53"/>
      <c r="AT134" s="17" t="s">
        <v>267</v>
      </c>
      <c r="AU134" s="17" t="s">
        <v>77</v>
      </c>
    </row>
    <row r="135" spans="2:65" s="1" customFormat="1" ht="29.25">
      <c r="B135" s="32"/>
      <c r="D135" s="134" t="s">
        <v>269</v>
      </c>
      <c r="F135" s="138" t="s">
        <v>1039</v>
      </c>
      <c r="I135" s="136"/>
      <c r="L135" s="32"/>
      <c r="M135" s="137"/>
      <c r="T135" s="53"/>
      <c r="AT135" s="17" t="s">
        <v>269</v>
      </c>
      <c r="AU135" s="17" t="s">
        <v>77</v>
      </c>
    </row>
    <row r="136" spans="2:65" s="12" customFormat="1" ht="11.25">
      <c r="B136" s="162"/>
      <c r="D136" s="134" t="s">
        <v>774</v>
      </c>
      <c r="E136" s="163" t="s">
        <v>19</v>
      </c>
      <c r="F136" s="164" t="s">
        <v>1040</v>
      </c>
      <c r="H136" s="165">
        <v>8</v>
      </c>
      <c r="I136" s="166"/>
      <c r="L136" s="162"/>
      <c r="M136" s="167"/>
      <c r="T136" s="168"/>
      <c r="AT136" s="163" t="s">
        <v>774</v>
      </c>
      <c r="AU136" s="163" t="s">
        <v>77</v>
      </c>
      <c r="AV136" s="12" t="s">
        <v>79</v>
      </c>
      <c r="AW136" s="12" t="s">
        <v>31</v>
      </c>
      <c r="AX136" s="12" t="s">
        <v>69</v>
      </c>
      <c r="AY136" s="163" t="s">
        <v>260</v>
      </c>
    </row>
    <row r="137" spans="2:65" s="13" customFormat="1" ht="11.25">
      <c r="B137" s="169"/>
      <c r="D137" s="134" t="s">
        <v>774</v>
      </c>
      <c r="E137" s="170" t="s">
        <v>19</v>
      </c>
      <c r="F137" s="171" t="s">
        <v>967</v>
      </c>
      <c r="H137" s="172">
        <v>8</v>
      </c>
      <c r="I137" s="173"/>
      <c r="L137" s="169"/>
      <c r="M137" s="174"/>
      <c r="T137" s="175"/>
      <c r="AT137" s="170" t="s">
        <v>774</v>
      </c>
      <c r="AU137" s="170" t="s">
        <v>77</v>
      </c>
      <c r="AV137" s="13" t="s">
        <v>266</v>
      </c>
      <c r="AW137" s="13" t="s">
        <v>31</v>
      </c>
      <c r="AX137" s="13" t="s">
        <v>77</v>
      </c>
      <c r="AY137" s="170" t="s">
        <v>260</v>
      </c>
    </row>
    <row r="138" spans="2:65" s="1" customFormat="1" ht="16.5" customHeight="1">
      <c r="B138" s="32"/>
      <c r="C138" s="139" t="s">
        <v>300</v>
      </c>
      <c r="D138" s="139" t="s">
        <v>273</v>
      </c>
      <c r="E138" s="140" t="s">
        <v>1041</v>
      </c>
      <c r="F138" s="141" t="s">
        <v>1042</v>
      </c>
      <c r="G138" s="142" t="s">
        <v>363</v>
      </c>
      <c r="H138" s="143">
        <v>8</v>
      </c>
      <c r="I138" s="144"/>
      <c r="J138" s="145">
        <f>ROUND(I138*H138,2)</f>
        <v>0</v>
      </c>
      <c r="K138" s="141" t="s">
        <v>265</v>
      </c>
      <c r="L138" s="146"/>
      <c r="M138" s="147" t="s">
        <v>19</v>
      </c>
      <c r="N138" s="148" t="s">
        <v>40</v>
      </c>
      <c r="P138" s="130">
        <f>O138*H138</f>
        <v>0</v>
      </c>
      <c r="Q138" s="130">
        <v>1.8000000000000001E-4</v>
      </c>
      <c r="R138" s="130">
        <f>Q138*H138</f>
        <v>1.4400000000000001E-3</v>
      </c>
      <c r="S138" s="130">
        <v>0</v>
      </c>
      <c r="T138" s="131">
        <f>S138*H138</f>
        <v>0</v>
      </c>
      <c r="AR138" s="132" t="s">
        <v>277</v>
      </c>
      <c r="AT138" s="132" t="s">
        <v>273</v>
      </c>
      <c r="AU138" s="132" t="s">
        <v>77</v>
      </c>
      <c r="AY138" s="17" t="s">
        <v>260</v>
      </c>
      <c r="BE138" s="133">
        <f>IF(N138="základní",J138,0)</f>
        <v>0</v>
      </c>
      <c r="BF138" s="133">
        <f>IF(N138="snížená",J138,0)</f>
        <v>0</v>
      </c>
      <c r="BG138" s="133">
        <f>IF(N138="zákl. přenesená",J138,0)</f>
        <v>0</v>
      </c>
      <c r="BH138" s="133">
        <f>IF(N138="sníž. přenesená",J138,0)</f>
        <v>0</v>
      </c>
      <c r="BI138" s="133">
        <f>IF(N138="nulová",J138,0)</f>
        <v>0</v>
      </c>
      <c r="BJ138" s="17" t="s">
        <v>77</v>
      </c>
      <c r="BK138" s="133">
        <f>ROUND(I138*H138,2)</f>
        <v>0</v>
      </c>
      <c r="BL138" s="17" t="s">
        <v>266</v>
      </c>
      <c r="BM138" s="132" t="s">
        <v>339</v>
      </c>
    </row>
    <row r="139" spans="2:65" s="1" customFormat="1" ht="11.25">
      <c r="B139" s="32"/>
      <c r="D139" s="134" t="s">
        <v>267</v>
      </c>
      <c r="F139" s="135" t="s">
        <v>1042</v>
      </c>
      <c r="I139" s="136"/>
      <c r="L139" s="32"/>
      <c r="M139" s="137"/>
      <c r="T139" s="53"/>
      <c r="AT139" s="17" t="s">
        <v>267</v>
      </c>
      <c r="AU139" s="17" t="s">
        <v>77</v>
      </c>
    </row>
    <row r="140" spans="2:65" s="1" customFormat="1" ht="29.25">
      <c r="B140" s="32"/>
      <c r="D140" s="134" t="s">
        <v>269</v>
      </c>
      <c r="F140" s="138" t="s">
        <v>1043</v>
      </c>
      <c r="I140" s="136"/>
      <c r="L140" s="32"/>
      <c r="M140" s="137"/>
      <c r="T140" s="53"/>
      <c r="AT140" s="17" t="s">
        <v>269</v>
      </c>
      <c r="AU140" s="17" t="s">
        <v>77</v>
      </c>
    </row>
    <row r="141" spans="2:65" s="12" customFormat="1" ht="11.25">
      <c r="B141" s="162"/>
      <c r="D141" s="134" t="s">
        <v>774</v>
      </c>
      <c r="E141" s="163" t="s">
        <v>19</v>
      </c>
      <c r="F141" s="164" t="s">
        <v>1040</v>
      </c>
      <c r="H141" s="165">
        <v>8</v>
      </c>
      <c r="I141" s="166"/>
      <c r="L141" s="162"/>
      <c r="M141" s="167"/>
      <c r="T141" s="168"/>
      <c r="AT141" s="163" t="s">
        <v>774</v>
      </c>
      <c r="AU141" s="163" t="s">
        <v>77</v>
      </c>
      <c r="AV141" s="12" t="s">
        <v>79</v>
      </c>
      <c r="AW141" s="12" t="s">
        <v>31</v>
      </c>
      <c r="AX141" s="12" t="s">
        <v>69</v>
      </c>
      <c r="AY141" s="163" t="s">
        <v>260</v>
      </c>
    </row>
    <row r="142" spans="2:65" s="13" customFormat="1" ht="11.25">
      <c r="B142" s="169"/>
      <c r="D142" s="134" t="s">
        <v>774</v>
      </c>
      <c r="E142" s="170" t="s">
        <v>19</v>
      </c>
      <c r="F142" s="171" t="s">
        <v>967</v>
      </c>
      <c r="H142" s="172">
        <v>8</v>
      </c>
      <c r="I142" s="173"/>
      <c r="L142" s="169"/>
      <c r="M142" s="174"/>
      <c r="T142" s="175"/>
      <c r="AT142" s="170" t="s">
        <v>774</v>
      </c>
      <c r="AU142" s="170" t="s">
        <v>77</v>
      </c>
      <c r="AV142" s="13" t="s">
        <v>266</v>
      </c>
      <c r="AW142" s="13" t="s">
        <v>31</v>
      </c>
      <c r="AX142" s="13" t="s">
        <v>77</v>
      </c>
      <c r="AY142" s="170" t="s">
        <v>260</v>
      </c>
    </row>
    <row r="143" spans="2:65" s="1" customFormat="1" ht="16.5" customHeight="1">
      <c r="B143" s="32"/>
      <c r="C143" s="139" t="s">
        <v>341</v>
      </c>
      <c r="D143" s="139" t="s">
        <v>273</v>
      </c>
      <c r="E143" s="140" t="s">
        <v>1044</v>
      </c>
      <c r="F143" s="141" t="s">
        <v>1045</v>
      </c>
      <c r="G143" s="142" t="s">
        <v>363</v>
      </c>
      <c r="H143" s="143">
        <v>8</v>
      </c>
      <c r="I143" s="144"/>
      <c r="J143" s="145">
        <f>ROUND(I143*H143,2)</f>
        <v>0</v>
      </c>
      <c r="K143" s="141" t="s">
        <v>265</v>
      </c>
      <c r="L143" s="146"/>
      <c r="M143" s="147" t="s">
        <v>19</v>
      </c>
      <c r="N143" s="148" t="s">
        <v>40</v>
      </c>
      <c r="P143" s="130">
        <f>O143*H143</f>
        <v>0</v>
      </c>
      <c r="Q143" s="130">
        <v>9.0000000000000006E-5</v>
      </c>
      <c r="R143" s="130">
        <f>Q143*H143</f>
        <v>7.2000000000000005E-4</v>
      </c>
      <c r="S143" s="130">
        <v>0</v>
      </c>
      <c r="T143" s="131">
        <f>S143*H143</f>
        <v>0</v>
      </c>
      <c r="AR143" s="132" t="s">
        <v>277</v>
      </c>
      <c r="AT143" s="132" t="s">
        <v>273</v>
      </c>
      <c r="AU143" s="132" t="s">
        <v>77</v>
      </c>
      <c r="AY143" s="17" t="s">
        <v>260</v>
      </c>
      <c r="BE143" s="133">
        <f>IF(N143="základní",J143,0)</f>
        <v>0</v>
      </c>
      <c r="BF143" s="133">
        <f>IF(N143="snížená",J143,0)</f>
        <v>0</v>
      </c>
      <c r="BG143" s="133">
        <f>IF(N143="zákl. přenesená",J143,0)</f>
        <v>0</v>
      </c>
      <c r="BH143" s="133">
        <f>IF(N143="sníž. přenesená",J143,0)</f>
        <v>0</v>
      </c>
      <c r="BI143" s="133">
        <f>IF(N143="nulová",J143,0)</f>
        <v>0</v>
      </c>
      <c r="BJ143" s="17" t="s">
        <v>77</v>
      </c>
      <c r="BK143" s="133">
        <f>ROUND(I143*H143,2)</f>
        <v>0</v>
      </c>
      <c r="BL143" s="17" t="s">
        <v>266</v>
      </c>
      <c r="BM143" s="132" t="s">
        <v>344</v>
      </c>
    </row>
    <row r="144" spans="2:65" s="1" customFormat="1" ht="11.25">
      <c r="B144" s="32"/>
      <c r="D144" s="134" t="s">
        <v>267</v>
      </c>
      <c r="F144" s="135" t="s">
        <v>1045</v>
      </c>
      <c r="I144" s="136"/>
      <c r="L144" s="32"/>
      <c r="M144" s="137"/>
      <c r="T144" s="53"/>
      <c r="AT144" s="17" t="s">
        <v>267</v>
      </c>
      <c r="AU144" s="17" t="s">
        <v>77</v>
      </c>
    </row>
    <row r="145" spans="2:65" s="1" customFormat="1" ht="29.25">
      <c r="B145" s="32"/>
      <c r="D145" s="134" t="s">
        <v>269</v>
      </c>
      <c r="F145" s="138" t="s">
        <v>1043</v>
      </c>
      <c r="I145" s="136"/>
      <c r="L145" s="32"/>
      <c r="M145" s="137"/>
      <c r="T145" s="53"/>
      <c r="AT145" s="17" t="s">
        <v>269</v>
      </c>
      <c r="AU145" s="17" t="s">
        <v>77</v>
      </c>
    </row>
    <row r="146" spans="2:65" s="12" customFormat="1" ht="11.25">
      <c r="B146" s="162"/>
      <c r="D146" s="134" t="s">
        <v>774</v>
      </c>
      <c r="E146" s="163" t="s">
        <v>19</v>
      </c>
      <c r="F146" s="164" t="s">
        <v>1040</v>
      </c>
      <c r="H146" s="165">
        <v>8</v>
      </c>
      <c r="I146" s="166"/>
      <c r="L146" s="162"/>
      <c r="M146" s="167"/>
      <c r="T146" s="168"/>
      <c r="AT146" s="163" t="s">
        <v>774</v>
      </c>
      <c r="AU146" s="163" t="s">
        <v>77</v>
      </c>
      <c r="AV146" s="12" t="s">
        <v>79</v>
      </c>
      <c r="AW146" s="12" t="s">
        <v>31</v>
      </c>
      <c r="AX146" s="12" t="s">
        <v>69</v>
      </c>
      <c r="AY146" s="163" t="s">
        <v>260</v>
      </c>
    </row>
    <row r="147" spans="2:65" s="13" customFormat="1" ht="11.25">
      <c r="B147" s="169"/>
      <c r="D147" s="134" t="s">
        <v>774</v>
      </c>
      <c r="E147" s="170" t="s">
        <v>19</v>
      </c>
      <c r="F147" s="171" t="s">
        <v>967</v>
      </c>
      <c r="H147" s="172">
        <v>8</v>
      </c>
      <c r="I147" s="173"/>
      <c r="L147" s="169"/>
      <c r="M147" s="174"/>
      <c r="T147" s="175"/>
      <c r="AT147" s="170" t="s">
        <v>774</v>
      </c>
      <c r="AU147" s="170" t="s">
        <v>77</v>
      </c>
      <c r="AV147" s="13" t="s">
        <v>266</v>
      </c>
      <c r="AW147" s="13" t="s">
        <v>31</v>
      </c>
      <c r="AX147" s="13" t="s">
        <v>77</v>
      </c>
      <c r="AY147" s="170" t="s">
        <v>260</v>
      </c>
    </row>
    <row r="148" spans="2:65" s="1" customFormat="1" ht="16.5" customHeight="1">
      <c r="B148" s="32"/>
      <c r="C148" s="139" t="s">
        <v>305</v>
      </c>
      <c r="D148" s="139" t="s">
        <v>273</v>
      </c>
      <c r="E148" s="140" t="s">
        <v>1046</v>
      </c>
      <c r="F148" s="141" t="s">
        <v>1047</v>
      </c>
      <c r="G148" s="142" t="s">
        <v>545</v>
      </c>
      <c r="H148" s="143">
        <v>72</v>
      </c>
      <c r="I148" s="144"/>
      <c r="J148" s="145">
        <f>ROUND(I148*H148,2)</f>
        <v>0</v>
      </c>
      <c r="K148" s="141" t="s">
        <v>265</v>
      </c>
      <c r="L148" s="146"/>
      <c r="M148" s="147" t="s">
        <v>19</v>
      </c>
      <c r="N148" s="148" t="s">
        <v>40</v>
      </c>
      <c r="P148" s="130">
        <f>O148*H148</f>
        <v>0</v>
      </c>
      <c r="Q148" s="130">
        <v>4.9390000000000003E-2</v>
      </c>
      <c r="R148" s="130">
        <f>Q148*H148</f>
        <v>3.5560800000000001</v>
      </c>
      <c r="S148" s="130">
        <v>0</v>
      </c>
      <c r="T148" s="131">
        <f>S148*H148</f>
        <v>0</v>
      </c>
      <c r="AR148" s="132" t="s">
        <v>277</v>
      </c>
      <c r="AT148" s="132" t="s">
        <v>273</v>
      </c>
      <c r="AU148" s="132" t="s">
        <v>77</v>
      </c>
      <c r="AY148" s="17" t="s">
        <v>260</v>
      </c>
      <c r="BE148" s="133">
        <f>IF(N148="základní",J148,0)</f>
        <v>0</v>
      </c>
      <c r="BF148" s="133">
        <f>IF(N148="snížená",J148,0)</f>
        <v>0</v>
      </c>
      <c r="BG148" s="133">
        <f>IF(N148="zákl. přenesená",J148,0)</f>
        <v>0</v>
      </c>
      <c r="BH148" s="133">
        <f>IF(N148="sníž. přenesená",J148,0)</f>
        <v>0</v>
      </c>
      <c r="BI148" s="133">
        <f>IF(N148="nulová",J148,0)</f>
        <v>0</v>
      </c>
      <c r="BJ148" s="17" t="s">
        <v>77</v>
      </c>
      <c r="BK148" s="133">
        <f>ROUND(I148*H148,2)</f>
        <v>0</v>
      </c>
      <c r="BL148" s="17" t="s">
        <v>266</v>
      </c>
      <c r="BM148" s="132" t="s">
        <v>348</v>
      </c>
    </row>
    <row r="149" spans="2:65" s="1" customFormat="1" ht="11.25">
      <c r="B149" s="32"/>
      <c r="D149" s="134" t="s">
        <v>267</v>
      </c>
      <c r="F149" s="135" t="s">
        <v>1047</v>
      </c>
      <c r="I149" s="136"/>
      <c r="L149" s="32"/>
      <c r="M149" s="137"/>
      <c r="T149" s="53"/>
      <c r="AT149" s="17" t="s">
        <v>267</v>
      </c>
      <c r="AU149" s="17" t="s">
        <v>77</v>
      </c>
    </row>
    <row r="150" spans="2:65" s="1" customFormat="1" ht="29.25">
      <c r="B150" s="32"/>
      <c r="D150" s="134" t="s">
        <v>269</v>
      </c>
      <c r="F150" s="138" t="s">
        <v>1048</v>
      </c>
      <c r="I150" s="136"/>
      <c r="L150" s="32"/>
      <c r="M150" s="137"/>
      <c r="T150" s="53"/>
      <c r="AT150" s="17" t="s">
        <v>269</v>
      </c>
      <c r="AU150" s="17" t="s">
        <v>77</v>
      </c>
    </row>
    <row r="151" spans="2:65" s="12" customFormat="1" ht="11.25">
      <c r="B151" s="162"/>
      <c r="D151" s="134" t="s">
        <v>774</v>
      </c>
      <c r="E151" s="163" t="s">
        <v>19</v>
      </c>
      <c r="F151" s="164" t="s">
        <v>1049</v>
      </c>
      <c r="H151" s="165">
        <v>72</v>
      </c>
      <c r="I151" s="166"/>
      <c r="L151" s="162"/>
      <c r="M151" s="167"/>
      <c r="T151" s="168"/>
      <c r="AT151" s="163" t="s">
        <v>774</v>
      </c>
      <c r="AU151" s="163" t="s">
        <v>77</v>
      </c>
      <c r="AV151" s="12" t="s">
        <v>79</v>
      </c>
      <c r="AW151" s="12" t="s">
        <v>31</v>
      </c>
      <c r="AX151" s="12" t="s">
        <v>69</v>
      </c>
      <c r="AY151" s="163" t="s">
        <v>260</v>
      </c>
    </row>
    <row r="152" spans="2:65" s="13" customFormat="1" ht="11.25">
      <c r="B152" s="169"/>
      <c r="D152" s="134" t="s">
        <v>774</v>
      </c>
      <c r="E152" s="170" t="s">
        <v>19</v>
      </c>
      <c r="F152" s="171" t="s">
        <v>967</v>
      </c>
      <c r="H152" s="172">
        <v>72</v>
      </c>
      <c r="I152" s="173"/>
      <c r="L152" s="169"/>
      <c r="M152" s="174"/>
      <c r="T152" s="175"/>
      <c r="AT152" s="170" t="s">
        <v>774</v>
      </c>
      <c r="AU152" s="170" t="s">
        <v>77</v>
      </c>
      <c r="AV152" s="13" t="s">
        <v>266</v>
      </c>
      <c r="AW152" s="13" t="s">
        <v>31</v>
      </c>
      <c r="AX152" s="13" t="s">
        <v>77</v>
      </c>
      <c r="AY152" s="170" t="s">
        <v>260</v>
      </c>
    </row>
    <row r="153" spans="2:65" s="1" customFormat="1" ht="16.5" customHeight="1">
      <c r="B153" s="32"/>
      <c r="C153" s="139" t="s">
        <v>350</v>
      </c>
      <c r="D153" s="139" t="s">
        <v>273</v>
      </c>
      <c r="E153" s="140" t="s">
        <v>1050</v>
      </c>
      <c r="F153" s="141" t="s">
        <v>1051</v>
      </c>
      <c r="G153" s="142" t="s">
        <v>363</v>
      </c>
      <c r="H153" s="143">
        <v>18</v>
      </c>
      <c r="I153" s="144"/>
      <c r="J153" s="145">
        <f>ROUND(I153*H153,2)</f>
        <v>0</v>
      </c>
      <c r="K153" s="141" t="s">
        <v>265</v>
      </c>
      <c r="L153" s="146"/>
      <c r="M153" s="147" t="s">
        <v>19</v>
      </c>
      <c r="N153" s="148" t="s">
        <v>40</v>
      </c>
      <c r="P153" s="130">
        <f>O153*H153</f>
        <v>0</v>
      </c>
      <c r="Q153" s="130">
        <v>0</v>
      </c>
      <c r="R153" s="130">
        <f>Q153*H153</f>
        <v>0</v>
      </c>
      <c r="S153" s="130">
        <v>0</v>
      </c>
      <c r="T153" s="131">
        <f>S153*H153</f>
        <v>0</v>
      </c>
      <c r="AR153" s="132" t="s">
        <v>277</v>
      </c>
      <c r="AT153" s="132" t="s">
        <v>273</v>
      </c>
      <c r="AU153" s="132" t="s">
        <v>77</v>
      </c>
      <c r="AY153" s="17" t="s">
        <v>260</v>
      </c>
      <c r="BE153" s="133">
        <f>IF(N153="základní",J153,0)</f>
        <v>0</v>
      </c>
      <c r="BF153" s="133">
        <f>IF(N153="snížená",J153,0)</f>
        <v>0</v>
      </c>
      <c r="BG153" s="133">
        <f>IF(N153="zákl. přenesená",J153,0)</f>
        <v>0</v>
      </c>
      <c r="BH153" s="133">
        <f>IF(N153="sníž. přenesená",J153,0)</f>
        <v>0</v>
      </c>
      <c r="BI153" s="133">
        <f>IF(N153="nulová",J153,0)</f>
        <v>0</v>
      </c>
      <c r="BJ153" s="17" t="s">
        <v>77</v>
      </c>
      <c r="BK153" s="133">
        <f>ROUND(I153*H153,2)</f>
        <v>0</v>
      </c>
      <c r="BL153" s="17" t="s">
        <v>266</v>
      </c>
      <c r="BM153" s="132" t="s">
        <v>353</v>
      </c>
    </row>
    <row r="154" spans="2:65" s="1" customFormat="1" ht="11.25">
      <c r="B154" s="32"/>
      <c r="D154" s="134" t="s">
        <v>267</v>
      </c>
      <c r="F154" s="135" t="s">
        <v>1051</v>
      </c>
      <c r="I154" s="136"/>
      <c r="L154" s="32"/>
      <c r="M154" s="137"/>
      <c r="T154" s="53"/>
      <c r="AT154" s="17" t="s">
        <v>267</v>
      </c>
      <c r="AU154" s="17" t="s">
        <v>77</v>
      </c>
    </row>
    <row r="155" spans="2:65" s="1" customFormat="1" ht="29.25">
      <c r="B155" s="32"/>
      <c r="D155" s="134" t="s">
        <v>269</v>
      </c>
      <c r="F155" s="138" t="s">
        <v>1052</v>
      </c>
      <c r="I155" s="136"/>
      <c r="L155" s="32"/>
      <c r="M155" s="137"/>
      <c r="T155" s="53"/>
      <c r="AT155" s="17" t="s">
        <v>269</v>
      </c>
      <c r="AU155" s="17" t="s">
        <v>77</v>
      </c>
    </row>
    <row r="156" spans="2:65" s="1" customFormat="1" ht="16.5" customHeight="1">
      <c r="B156" s="32"/>
      <c r="C156" s="139" t="s">
        <v>310</v>
      </c>
      <c r="D156" s="139" t="s">
        <v>273</v>
      </c>
      <c r="E156" s="140" t="s">
        <v>1053</v>
      </c>
      <c r="F156" s="141" t="s">
        <v>1054</v>
      </c>
      <c r="G156" s="142" t="s">
        <v>363</v>
      </c>
      <c r="H156" s="143">
        <v>18</v>
      </c>
      <c r="I156" s="144"/>
      <c r="J156" s="145">
        <f>ROUND(I156*H156,2)</f>
        <v>0</v>
      </c>
      <c r="K156" s="141" t="s">
        <v>19</v>
      </c>
      <c r="L156" s="146"/>
      <c r="M156" s="147" t="s">
        <v>19</v>
      </c>
      <c r="N156" s="148" t="s">
        <v>40</v>
      </c>
      <c r="P156" s="130">
        <f>O156*H156</f>
        <v>0</v>
      </c>
      <c r="Q156" s="130">
        <v>1E-3</v>
      </c>
      <c r="R156" s="130">
        <f>Q156*H156</f>
        <v>1.8000000000000002E-2</v>
      </c>
      <c r="S156" s="130">
        <v>0</v>
      </c>
      <c r="T156" s="131">
        <f>S156*H156</f>
        <v>0</v>
      </c>
      <c r="AR156" s="132" t="s">
        <v>277</v>
      </c>
      <c r="AT156" s="132" t="s">
        <v>273</v>
      </c>
      <c r="AU156" s="132" t="s">
        <v>77</v>
      </c>
      <c r="AY156" s="17" t="s">
        <v>260</v>
      </c>
      <c r="BE156" s="133">
        <f>IF(N156="základní",J156,0)</f>
        <v>0</v>
      </c>
      <c r="BF156" s="133">
        <f>IF(N156="snížená",J156,0)</f>
        <v>0</v>
      </c>
      <c r="BG156" s="133">
        <f>IF(N156="zákl. přenesená",J156,0)</f>
        <v>0</v>
      </c>
      <c r="BH156" s="133">
        <f>IF(N156="sníž. přenesená",J156,0)</f>
        <v>0</v>
      </c>
      <c r="BI156" s="133">
        <f>IF(N156="nulová",J156,0)</f>
        <v>0</v>
      </c>
      <c r="BJ156" s="17" t="s">
        <v>77</v>
      </c>
      <c r="BK156" s="133">
        <f>ROUND(I156*H156,2)</f>
        <v>0</v>
      </c>
      <c r="BL156" s="17" t="s">
        <v>266</v>
      </c>
      <c r="BM156" s="132" t="s">
        <v>358</v>
      </c>
    </row>
    <row r="157" spans="2:65" s="1" customFormat="1" ht="11.25">
      <c r="B157" s="32"/>
      <c r="D157" s="134" t="s">
        <v>267</v>
      </c>
      <c r="F157" s="135" t="s">
        <v>1054</v>
      </c>
      <c r="I157" s="136"/>
      <c r="L157" s="32"/>
      <c r="M157" s="137"/>
      <c r="T157" s="53"/>
      <c r="AT157" s="17" t="s">
        <v>267</v>
      </c>
      <c r="AU157" s="17" t="s">
        <v>77</v>
      </c>
    </row>
    <row r="158" spans="2:65" s="1" customFormat="1" ht="29.25">
      <c r="B158" s="32"/>
      <c r="D158" s="134" t="s">
        <v>269</v>
      </c>
      <c r="F158" s="138" t="s">
        <v>1028</v>
      </c>
      <c r="I158" s="136"/>
      <c r="L158" s="32"/>
      <c r="M158" s="137"/>
      <c r="T158" s="53"/>
      <c r="AT158" s="17" t="s">
        <v>269</v>
      </c>
      <c r="AU158" s="17" t="s">
        <v>77</v>
      </c>
    </row>
    <row r="159" spans="2:65" s="1" customFormat="1" ht="16.5" customHeight="1">
      <c r="B159" s="32"/>
      <c r="C159" s="139" t="s">
        <v>7</v>
      </c>
      <c r="D159" s="139" t="s">
        <v>273</v>
      </c>
      <c r="E159" s="140" t="s">
        <v>1055</v>
      </c>
      <c r="F159" s="141" t="s">
        <v>1056</v>
      </c>
      <c r="G159" s="142" t="s">
        <v>363</v>
      </c>
      <c r="H159" s="143">
        <v>11</v>
      </c>
      <c r="I159" s="144"/>
      <c r="J159" s="145">
        <f>ROUND(I159*H159,2)</f>
        <v>0</v>
      </c>
      <c r="K159" s="141" t="s">
        <v>19</v>
      </c>
      <c r="L159" s="146"/>
      <c r="M159" s="147" t="s">
        <v>19</v>
      </c>
      <c r="N159" s="148" t="s">
        <v>40</v>
      </c>
      <c r="P159" s="130">
        <f>O159*H159</f>
        <v>0</v>
      </c>
      <c r="Q159" s="130">
        <v>1E-3</v>
      </c>
      <c r="R159" s="130">
        <f>Q159*H159</f>
        <v>1.0999999999999999E-2</v>
      </c>
      <c r="S159" s="130">
        <v>0</v>
      </c>
      <c r="T159" s="131">
        <f>S159*H159</f>
        <v>0</v>
      </c>
      <c r="AR159" s="132" t="s">
        <v>277</v>
      </c>
      <c r="AT159" s="132" t="s">
        <v>273</v>
      </c>
      <c r="AU159" s="132" t="s">
        <v>77</v>
      </c>
      <c r="AY159" s="17" t="s">
        <v>260</v>
      </c>
      <c r="BE159" s="133">
        <f>IF(N159="základní",J159,0)</f>
        <v>0</v>
      </c>
      <c r="BF159" s="133">
        <f>IF(N159="snížená",J159,0)</f>
        <v>0</v>
      </c>
      <c r="BG159" s="133">
        <f>IF(N159="zákl. přenesená",J159,0)</f>
        <v>0</v>
      </c>
      <c r="BH159" s="133">
        <f>IF(N159="sníž. přenesená",J159,0)</f>
        <v>0</v>
      </c>
      <c r="BI159" s="133">
        <f>IF(N159="nulová",J159,0)</f>
        <v>0</v>
      </c>
      <c r="BJ159" s="17" t="s">
        <v>77</v>
      </c>
      <c r="BK159" s="133">
        <f>ROUND(I159*H159,2)</f>
        <v>0</v>
      </c>
      <c r="BL159" s="17" t="s">
        <v>266</v>
      </c>
      <c r="BM159" s="132" t="s">
        <v>364</v>
      </c>
    </row>
    <row r="160" spans="2:65" s="1" customFormat="1" ht="11.25">
      <c r="B160" s="32"/>
      <c r="D160" s="134" t="s">
        <v>267</v>
      </c>
      <c r="F160" s="135" t="s">
        <v>1056</v>
      </c>
      <c r="I160" s="136"/>
      <c r="L160" s="32"/>
      <c r="M160" s="137"/>
      <c r="T160" s="53"/>
      <c r="AT160" s="17" t="s">
        <v>267</v>
      </c>
      <c r="AU160" s="17" t="s">
        <v>77</v>
      </c>
    </row>
    <row r="161" spans="2:65" s="1" customFormat="1" ht="29.25">
      <c r="B161" s="32"/>
      <c r="D161" s="134" t="s">
        <v>269</v>
      </c>
      <c r="F161" s="138" t="s">
        <v>1028</v>
      </c>
      <c r="I161" s="136"/>
      <c r="L161" s="32"/>
      <c r="M161" s="137"/>
      <c r="T161" s="53"/>
      <c r="AT161" s="17" t="s">
        <v>269</v>
      </c>
      <c r="AU161" s="17" t="s">
        <v>77</v>
      </c>
    </row>
    <row r="162" spans="2:65" s="1" customFormat="1" ht="16.5" customHeight="1">
      <c r="B162" s="32"/>
      <c r="C162" s="139" t="s">
        <v>315</v>
      </c>
      <c r="D162" s="139" t="s">
        <v>273</v>
      </c>
      <c r="E162" s="140" t="s">
        <v>1057</v>
      </c>
      <c r="F162" s="141" t="s">
        <v>1058</v>
      </c>
      <c r="G162" s="142" t="s">
        <v>363</v>
      </c>
      <c r="H162" s="143">
        <v>29</v>
      </c>
      <c r="I162" s="144"/>
      <c r="J162" s="145">
        <f>ROUND(I162*H162,2)</f>
        <v>0</v>
      </c>
      <c r="K162" s="141" t="s">
        <v>19</v>
      </c>
      <c r="L162" s="146"/>
      <c r="M162" s="147" t="s">
        <v>19</v>
      </c>
      <c r="N162" s="148" t="s">
        <v>40</v>
      </c>
      <c r="P162" s="130">
        <f>O162*H162</f>
        <v>0</v>
      </c>
      <c r="Q162" s="130">
        <v>0</v>
      </c>
      <c r="R162" s="130">
        <f>Q162*H162</f>
        <v>0</v>
      </c>
      <c r="S162" s="130">
        <v>0</v>
      </c>
      <c r="T162" s="131">
        <f>S162*H162</f>
        <v>0</v>
      </c>
      <c r="AR162" s="132" t="s">
        <v>277</v>
      </c>
      <c r="AT162" s="132" t="s">
        <v>273</v>
      </c>
      <c r="AU162" s="132" t="s">
        <v>77</v>
      </c>
      <c r="AY162" s="17" t="s">
        <v>260</v>
      </c>
      <c r="BE162" s="133">
        <f>IF(N162="základní",J162,0)</f>
        <v>0</v>
      </c>
      <c r="BF162" s="133">
        <f>IF(N162="snížená",J162,0)</f>
        <v>0</v>
      </c>
      <c r="BG162" s="133">
        <f>IF(N162="zákl. přenesená",J162,0)</f>
        <v>0</v>
      </c>
      <c r="BH162" s="133">
        <f>IF(N162="sníž. přenesená",J162,0)</f>
        <v>0</v>
      </c>
      <c r="BI162" s="133">
        <f>IF(N162="nulová",J162,0)</f>
        <v>0</v>
      </c>
      <c r="BJ162" s="17" t="s">
        <v>77</v>
      </c>
      <c r="BK162" s="133">
        <f>ROUND(I162*H162,2)</f>
        <v>0</v>
      </c>
      <c r="BL162" s="17" t="s">
        <v>266</v>
      </c>
      <c r="BM162" s="132" t="s">
        <v>368</v>
      </c>
    </row>
    <row r="163" spans="2:65" s="1" customFormat="1" ht="11.25">
      <c r="B163" s="32"/>
      <c r="D163" s="134" t="s">
        <v>267</v>
      </c>
      <c r="F163" s="135" t="s">
        <v>1058</v>
      </c>
      <c r="I163" s="136"/>
      <c r="L163" s="32"/>
      <c r="M163" s="137"/>
      <c r="T163" s="53"/>
      <c r="AT163" s="17" t="s">
        <v>267</v>
      </c>
      <c r="AU163" s="17" t="s">
        <v>77</v>
      </c>
    </row>
    <row r="164" spans="2:65" s="1" customFormat="1" ht="29.25">
      <c r="B164" s="32"/>
      <c r="D164" s="134" t="s">
        <v>269</v>
      </c>
      <c r="F164" s="138" t="s">
        <v>1028</v>
      </c>
      <c r="I164" s="136"/>
      <c r="L164" s="32"/>
      <c r="M164" s="137"/>
      <c r="T164" s="53"/>
      <c r="AT164" s="17" t="s">
        <v>269</v>
      </c>
      <c r="AU164" s="17" t="s">
        <v>77</v>
      </c>
    </row>
    <row r="165" spans="2:65" s="10" customFormat="1" ht="25.9" customHeight="1">
      <c r="B165" s="111"/>
      <c r="D165" s="112" t="s">
        <v>68</v>
      </c>
      <c r="E165" s="113" t="s">
        <v>79</v>
      </c>
      <c r="F165" s="113" t="s">
        <v>834</v>
      </c>
      <c r="I165" s="114"/>
      <c r="J165" s="115">
        <f>BK165</f>
        <v>0</v>
      </c>
      <c r="L165" s="111"/>
      <c r="M165" s="116"/>
      <c r="P165" s="117">
        <f>SUM(P166:P267)</f>
        <v>0</v>
      </c>
      <c r="R165" s="117">
        <f>SUM(R166:R267)</f>
        <v>0</v>
      </c>
      <c r="T165" s="118">
        <f>SUM(T166:T267)</f>
        <v>0</v>
      </c>
      <c r="AR165" s="112" t="s">
        <v>77</v>
      </c>
      <c r="AT165" s="119" t="s">
        <v>68</v>
      </c>
      <c r="AU165" s="119" t="s">
        <v>69</v>
      </c>
      <c r="AY165" s="112" t="s">
        <v>260</v>
      </c>
      <c r="BK165" s="120">
        <f>SUM(BK166:BK267)</f>
        <v>0</v>
      </c>
    </row>
    <row r="166" spans="2:65" s="1" customFormat="1" ht="16.5" customHeight="1">
      <c r="B166" s="32"/>
      <c r="C166" s="121" t="s">
        <v>415</v>
      </c>
      <c r="D166" s="121" t="s">
        <v>261</v>
      </c>
      <c r="E166" s="122" t="s">
        <v>1059</v>
      </c>
      <c r="F166" s="123" t="s">
        <v>1060</v>
      </c>
      <c r="G166" s="124" t="s">
        <v>1061</v>
      </c>
      <c r="H166" s="125">
        <v>23.8</v>
      </c>
      <c r="I166" s="126"/>
      <c r="J166" s="127">
        <f>ROUND(I166*H166,2)</f>
        <v>0</v>
      </c>
      <c r="K166" s="123" t="s">
        <v>19</v>
      </c>
      <c r="L166" s="32"/>
      <c r="M166" s="128" t="s">
        <v>19</v>
      </c>
      <c r="N166" s="129" t="s">
        <v>40</v>
      </c>
      <c r="P166" s="130">
        <f>O166*H166</f>
        <v>0</v>
      </c>
      <c r="Q166" s="130">
        <v>0</v>
      </c>
      <c r="R166" s="130">
        <f>Q166*H166</f>
        <v>0</v>
      </c>
      <c r="S166" s="130">
        <v>0</v>
      </c>
      <c r="T166" s="131">
        <f>S166*H166</f>
        <v>0</v>
      </c>
      <c r="AR166" s="132" t="s">
        <v>266</v>
      </c>
      <c r="AT166" s="132" t="s">
        <v>261</v>
      </c>
      <c r="AU166" s="132" t="s">
        <v>77</v>
      </c>
      <c r="AY166" s="17" t="s">
        <v>260</v>
      </c>
      <c r="BE166" s="133">
        <f>IF(N166="základní",J166,0)</f>
        <v>0</v>
      </c>
      <c r="BF166" s="133">
        <f>IF(N166="snížená",J166,0)</f>
        <v>0</v>
      </c>
      <c r="BG166" s="133">
        <f>IF(N166="zákl. přenesená",J166,0)</f>
        <v>0</v>
      </c>
      <c r="BH166" s="133">
        <f>IF(N166="sníž. přenesená",J166,0)</f>
        <v>0</v>
      </c>
      <c r="BI166" s="133">
        <f>IF(N166="nulová",J166,0)</f>
        <v>0</v>
      </c>
      <c r="BJ166" s="17" t="s">
        <v>77</v>
      </c>
      <c r="BK166" s="133">
        <f>ROUND(I166*H166,2)</f>
        <v>0</v>
      </c>
      <c r="BL166" s="17" t="s">
        <v>266</v>
      </c>
      <c r="BM166" s="132" t="s">
        <v>1062</v>
      </c>
    </row>
    <row r="167" spans="2:65" s="1" customFormat="1" ht="11.25">
      <c r="B167" s="32"/>
      <c r="D167" s="134" t="s">
        <v>267</v>
      </c>
      <c r="F167" s="135" t="s">
        <v>1060</v>
      </c>
      <c r="I167" s="136"/>
      <c r="L167" s="32"/>
      <c r="M167" s="137"/>
      <c r="T167" s="53"/>
      <c r="AT167" s="17" t="s">
        <v>267</v>
      </c>
      <c r="AU167" s="17" t="s">
        <v>77</v>
      </c>
    </row>
    <row r="168" spans="2:65" s="11" customFormat="1" ht="11.25">
      <c r="B168" s="156"/>
      <c r="D168" s="134" t="s">
        <v>774</v>
      </c>
      <c r="E168" s="157" t="s">
        <v>19</v>
      </c>
      <c r="F168" s="158" t="s">
        <v>1063</v>
      </c>
      <c r="H168" s="157" t="s">
        <v>19</v>
      </c>
      <c r="I168" s="159"/>
      <c r="L168" s="156"/>
      <c r="M168" s="160"/>
      <c r="T168" s="161"/>
      <c r="AT168" s="157" t="s">
        <v>774</v>
      </c>
      <c r="AU168" s="157" t="s">
        <v>77</v>
      </c>
      <c r="AV168" s="11" t="s">
        <v>77</v>
      </c>
      <c r="AW168" s="11" t="s">
        <v>31</v>
      </c>
      <c r="AX168" s="11" t="s">
        <v>69</v>
      </c>
      <c r="AY168" s="157" t="s">
        <v>260</v>
      </c>
    </row>
    <row r="169" spans="2:65" s="12" customFormat="1" ht="11.25">
      <c r="B169" s="162"/>
      <c r="D169" s="134" t="s">
        <v>774</v>
      </c>
      <c r="E169" s="163" t="s">
        <v>19</v>
      </c>
      <c r="F169" s="164" t="s">
        <v>1064</v>
      </c>
      <c r="H169" s="165">
        <v>23.8</v>
      </c>
      <c r="I169" s="166"/>
      <c r="L169" s="162"/>
      <c r="M169" s="167"/>
      <c r="T169" s="168"/>
      <c r="AT169" s="163" t="s">
        <v>774</v>
      </c>
      <c r="AU169" s="163" t="s">
        <v>77</v>
      </c>
      <c r="AV169" s="12" t="s">
        <v>79</v>
      </c>
      <c r="AW169" s="12" t="s">
        <v>31</v>
      </c>
      <c r="AX169" s="12" t="s">
        <v>77</v>
      </c>
      <c r="AY169" s="163" t="s">
        <v>260</v>
      </c>
    </row>
    <row r="170" spans="2:65" s="1" customFormat="1" ht="16.5" customHeight="1">
      <c r="B170" s="32"/>
      <c r="C170" s="121" t="s">
        <v>370</v>
      </c>
      <c r="D170" s="121" t="s">
        <v>261</v>
      </c>
      <c r="E170" s="122" t="s">
        <v>1065</v>
      </c>
      <c r="F170" s="123" t="s">
        <v>1066</v>
      </c>
      <c r="G170" s="124" t="s">
        <v>1067</v>
      </c>
      <c r="H170" s="125">
        <v>1604</v>
      </c>
      <c r="I170" s="126"/>
      <c r="J170" s="127">
        <f>ROUND(I170*H170,2)</f>
        <v>0</v>
      </c>
      <c r="K170" s="123" t="s">
        <v>265</v>
      </c>
      <c r="L170" s="32"/>
      <c r="M170" s="128" t="s">
        <v>19</v>
      </c>
      <c r="N170" s="129" t="s">
        <v>40</v>
      </c>
      <c r="P170" s="130">
        <f>O170*H170</f>
        <v>0</v>
      </c>
      <c r="Q170" s="130">
        <v>0</v>
      </c>
      <c r="R170" s="130">
        <f>Q170*H170</f>
        <v>0</v>
      </c>
      <c r="S170" s="130">
        <v>0</v>
      </c>
      <c r="T170" s="131">
        <f>S170*H170</f>
        <v>0</v>
      </c>
      <c r="AR170" s="132" t="s">
        <v>266</v>
      </c>
      <c r="AT170" s="132" t="s">
        <v>261</v>
      </c>
      <c r="AU170" s="132" t="s">
        <v>77</v>
      </c>
      <c r="AY170" s="17" t="s">
        <v>260</v>
      </c>
      <c r="BE170" s="133">
        <f>IF(N170="základní",J170,0)</f>
        <v>0</v>
      </c>
      <c r="BF170" s="133">
        <f>IF(N170="snížená",J170,0)</f>
        <v>0</v>
      </c>
      <c r="BG170" s="133">
        <f>IF(N170="zákl. přenesená",J170,0)</f>
        <v>0</v>
      </c>
      <c r="BH170" s="133">
        <f>IF(N170="sníž. přenesená",J170,0)</f>
        <v>0</v>
      </c>
      <c r="BI170" s="133">
        <f>IF(N170="nulová",J170,0)</f>
        <v>0</v>
      </c>
      <c r="BJ170" s="17" t="s">
        <v>77</v>
      </c>
      <c r="BK170" s="133">
        <f>ROUND(I170*H170,2)</f>
        <v>0</v>
      </c>
      <c r="BL170" s="17" t="s">
        <v>266</v>
      </c>
      <c r="BM170" s="132" t="s">
        <v>373</v>
      </c>
    </row>
    <row r="171" spans="2:65" s="1" customFormat="1" ht="29.25">
      <c r="B171" s="32"/>
      <c r="D171" s="134" t="s">
        <v>267</v>
      </c>
      <c r="F171" s="135" t="s">
        <v>1068</v>
      </c>
      <c r="I171" s="136"/>
      <c r="L171" s="32"/>
      <c r="M171" s="137"/>
      <c r="T171" s="53"/>
      <c r="AT171" s="17" t="s">
        <v>267</v>
      </c>
      <c r="AU171" s="17" t="s">
        <v>77</v>
      </c>
    </row>
    <row r="172" spans="2:65" s="1" customFormat="1" ht="29.25">
      <c r="B172" s="32"/>
      <c r="D172" s="134" t="s">
        <v>269</v>
      </c>
      <c r="F172" s="138" t="s">
        <v>1069</v>
      </c>
      <c r="I172" s="136"/>
      <c r="L172" s="32"/>
      <c r="M172" s="137"/>
      <c r="T172" s="53"/>
      <c r="AT172" s="17" t="s">
        <v>269</v>
      </c>
      <c r="AU172" s="17" t="s">
        <v>77</v>
      </c>
    </row>
    <row r="173" spans="2:65" s="1" customFormat="1" ht="16.5" customHeight="1">
      <c r="B173" s="32"/>
      <c r="C173" s="121" t="s">
        <v>320</v>
      </c>
      <c r="D173" s="121" t="s">
        <v>261</v>
      </c>
      <c r="E173" s="122" t="s">
        <v>1070</v>
      </c>
      <c r="F173" s="123" t="s">
        <v>1071</v>
      </c>
      <c r="G173" s="124" t="s">
        <v>1067</v>
      </c>
      <c r="H173" s="125">
        <v>1655.665</v>
      </c>
      <c r="I173" s="126"/>
      <c r="J173" s="127">
        <f>ROUND(I173*H173,2)</f>
        <v>0</v>
      </c>
      <c r="K173" s="123" t="s">
        <v>265</v>
      </c>
      <c r="L173" s="32"/>
      <c r="M173" s="128" t="s">
        <v>19</v>
      </c>
      <c r="N173" s="129" t="s">
        <v>40</v>
      </c>
      <c r="P173" s="130">
        <f>O173*H173</f>
        <v>0</v>
      </c>
      <c r="Q173" s="130">
        <v>0</v>
      </c>
      <c r="R173" s="130">
        <f>Q173*H173</f>
        <v>0</v>
      </c>
      <c r="S173" s="130">
        <v>0</v>
      </c>
      <c r="T173" s="131">
        <f>S173*H173</f>
        <v>0</v>
      </c>
      <c r="AR173" s="132" t="s">
        <v>266</v>
      </c>
      <c r="AT173" s="132" t="s">
        <v>261</v>
      </c>
      <c r="AU173" s="132" t="s">
        <v>77</v>
      </c>
      <c r="AY173" s="17" t="s">
        <v>260</v>
      </c>
      <c r="BE173" s="133">
        <f>IF(N173="základní",J173,0)</f>
        <v>0</v>
      </c>
      <c r="BF173" s="133">
        <f>IF(N173="snížená",J173,0)</f>
        <v>0</v>
      </c>
      <c r="BG173" s="133">
        <f>IF(N173="zákl. přenesená",J173,0)</f>
        <v>0</v>
      </c>
      <c r="BH173" s="133">
        <f>IF(N173="sníž. přenesená",J173,0)</f>
        <v>0</v>
      </c>
      <c r="BI173" s="133">
        <f>IF(N173="nulová",J173,0)</f>
        <v>0</v>
      </c>
      <c r="BJ173" s="17" t="s">
        <v>77</v>
      </c>
      <c r="BK173" s="133">
        <f>ROUND(I173*H173,2)</f>
        <v>0</v>
      </c>
      <c r="BL173" s="17" t="s">
        <v>266</v>
      </c>
      <c r="BM173" s="132" t="s">
        <v>378</v>
      </c>
    </row>
    <row r="174" spans="2:65" s="1" customFormat="1" ht="29.25">
      <c r="B174" s="32"/>
      <c r="D174" s="134" t="s">
        <v>267</v>
      </c>
      <c r="F174" s="135" t="s">
        <v>1072</v>
      </c>
      <c r="I174" s="136"/>
      <c r="L174" s="32"/>
      <c r="M174" s="137"/>
      <c r="T174" s="53"/>
      <c r="AT174" s="17" t="s">
        <v>267</v>
      </c>
      <c r="AU174" s="17" t="s">
        <v>77</v>
      </c>
    </row>
    <row r="175" spans="2:65" s="1" customFormat="1" ht="29.25">
      <c r="B175" s="32"/>
      <c r="D175" s="134" t="s">
        <v>269</v>
      </c>
      <c r="F175" s="138" t="s">
        <v>1073</v>
      </c>
      <c r="I175" s="136"/>
      <c r="L175" s="32"/>
      <c r="M175" s="137"/>
      <c r="T175" s="53"/>
      <c r="AT175" s="17" t="s">
        <v>269</v>
      </c>
      <c r="AU175" s="17" t="s">
        <v>77</v>
      </c>
    </row>
    <row r="176" spans="2:65" s="12" customFormat="1" ht="11.25">
      <c r="B176" s="162"/>
      <c r="D176" s="134" t="s">
        <v>774</v>
      </c>
      <c r="E176" s="163" t="s">
        <v>19</v>
      </c>
      <c r="F176" s="164" t="s">
        <v>1074</v>
      </c>
      <c r="H176" s="165">
        <v>1655.665</v>
      </c>
      <c r="I176" s="166"/>
      <c r="L176" s="162"/>
      <c r="M176" s="167"/>
      <c r="T176" s="168"/>
      <c r="AT176" s="163" t="s">
        <v>774</v>
      </c>
      <c r="AU176" s="163" t="s">
        <v>77</v>
      </c>
      <c r="AV176" s="12" t="s">
        <v>79</v>
      </c>
      <c r="AW176" s="12" t="s">
        <v>31</v>
      </c>
      <c r="AX176" s="12" t="s">
        <v>69</v>
      </c>
      <c r="AY176" s="163" t="s">
        <v>260</v>
      </c>
    </row>
    <row r="177" spans="2:65" s="13" customFormat="1" ht="11.25">
      <c r="B177" s="169"/>
      <c r="D177" s="134" t="s">
        <v>774</v>
      </c>
      <c r="E177" s="170" t="s">
        <v>19</v>
      </c>
      <c r="F177" s="171" t="s">
        <v>967</v>
      </c>
      <c r="H177" s="172">
        <v>1655.665</v>
      </c>
      <c r="I177" s="173"/>
      <c r="L177" s="169"/>
      <c r="M177" s="174"/>
      <c r="T177" s="175"/>
      <c r="AT177" s="170" t="s">
        <v>774</v>
      </c>
      <c r="AU177" s="170" t="s">
        <v>77</v>
      </c>
      <c r="AV177" s="13" t="s">
        <v>266</v>
      </c>
      <c r="AW177" s="13" t="s">
        <v>31</v>
      </c>
      <c r="AX177" s="13" t="s">
        <v>77</v>
      </c>
      <c r="AY177" s="170" t="s">
        <v>260</v>
      </c>
    </row>
    <row r="178" spans="2:65" s="1" customFormat="1" ht="16.5" customHeight="1">
      <c r="B178" s="32"/>
      <c r="C178" s="121" t="s">
        <v>381</v>
      </c>
      <c r="D178" s="121" t="s">
        <v>261</v>
      </c>
      <c r="E178" s="122" t="s">
        <v>1075</v>
      </c>
      <c r="F178" s="123" t="s">
        <v>1076</v>
      </c>
      <c r="G178" s="124" t="s">
        <v>1067</v>
      </c>
      <c r="H178" s="125">
        <v>1655.665</v>
      </c>
      <c r="I178" s="126"/>
      <c r="J178" s="127">
        <f>ROUND(I178*H178,2)</f>
        <v>0</v>
      </c>
      <c r="K178" s="123" t="s">
        <v>265</v>
      </c>
      <c r="L178" s="32"/>
      <c r="M178" s="128" t="s">
        <v>19</v>
      </c>
      <c r="N178" s="129" t="s">
        <v>40</v>
      </c>
      <c r="P178" s="130">
        <f>O178*H178</f>
        <v>0</v>
      </c>
      <c r="Q178" s="130">
        <v>0</v>
      </c>
      <c r="R178" s="130">
        <f>Q178*H178</f>
        <v>0</v>
      </c>
      <c r="S178" s="130">
        <v>0</v>
      </c>
      <c r="T178" s="131">
        <f>S178*H178</f>
        <v>0</v>
      </c>
      <c r="AR178" s="132" t="s">
        <v>266</v>
      </c>
      <c r="AT178" s="132" t="s">
        <v>261</v>
      </c>
      <c r="AU178" s="132" t="s">
        <v>77</v>
      </c>
      <c r="AY178" s="17" t="s">
        <v>260</v>
      </c>
      <c r="BE178" s="133">
        <f>IF(N178="základní",J178,0)</f>
        <v>0</v>
      </c>
      <c r="BF178" s="133">
        <f>IF(N178="snížená",J178,0)</f>
        <v>0</v>
      </c>
      <c r="BG178" s="133">
        <f>IF(N178="zákl. přenesená",J178,0)</f>
        <v>0</v>
      </c>
      <c r="BH178" s="133">
        <f>IF(N178="sníž. přenesená",J178,0)</f>
        <v>0</v>
      </c>
      <c r="BI178" s="133">
        <f>IF(N178="nulová",J178,0)</f>
        <v>0</v>
      </c>
      <c r="BJ178" s="17" t="s">
        <v>77</v>
      </c>
      <c r="BK178" s="133">
        <f>ROUND(I178*H178,2)</f>
        <v>0</v>
      </c>
      <c r="BL178" s="17" t="s">
        <v>266</v>
      </c>
      <c r="BM178" s="132" t="s">
        <v>384</v>
      </c>
    </row>
    <row r="179" spans="2:65" s="1" customFormat="1" ht="19.5">
      <c r="B179" s="32"/>
      <c r="D179" s="134" t="s">
        <v>267</v>
      </c>
      <c r="F179" s="135" t="s">
        <v>1077</v>
      </c>
      <c r="I179" s="136"/>
      <c r="L179" s="32"/>
      <c r="M179" s="137"/>
      <c r="T179" s="53"/>
      <c r="AT179" s="17" t="s">
        <v>267</v>
      </c>
      <c r="AU179" s="17" t="s">
        <v>77</v>
      </c>
    </row>
    <row r="180" spans="2:65" s="1" customFormat="1" ht="29.25">
      <c r="B180" s="32"/>
      <c r="D180" s="134" t="s">
        <v>269</v>
      </c>
      <c r="F180" s="138" t="s">
        <v>1073</v>
      </c>
      <c r="I180" s="136"/>
      <c r="L180" s="32"/>
      <c r="M180" s="137"/>
      <c r="T180" s="53"/>
      <c r="AT180" s="17" t="s">
        <v>269</v>
      </c>
      <c r="AU180" s="17" t="s">
        <v>77</v>
      </c>
    </row>
    <row r="181" spans="2:65" s="12" customFormat="1" ht="11.25">
      <c r="B181" s="162"/>
      <c r="D181" s="134" t="s">
        <v>774</v>
      </c>
      <c r="E181" s="163" t="s">
        <v>19</v>
      </c>
      <c r="F181" s="164" t="s">
        <v>1074</v>
      </c>
      <c r="H181" s="165">
        <v>1655.665</v>
      </c>
      <c r="I181" s="166"/>
      <c r="L181" s="162"/>
      <c r="M181" s="167"/>
      <c r="T181" s="168"/>
      <c r="AT181" s="163" t="s">
        <v>774</v>
      </c>
      <c r="AU181" s="163" t="s">
        <v>77</v>
      </c>
      <c r="AV181" s="12" t="s">
        <v>79</v>
      </c>
      <c r="AW181" s="12" t="s">
        <v>31</v>
      </c>
      <c r="AX181" s="12" t="s">
        <v>69</v>
      </c>
      <c r="AY181" s="163" t="s">
        <v>260</v>
      </c>
    </row>
    <row r="182" spans="2:65" s="13" customFormat="1" ht="11.25">
      <c r="B182" s="169"/>
      <c r="D182" s="134" t="s">
        <v>774</v>
      </c>
      <c r="E182" s="170" t="s">
        <v>19</v>
      </c>
      <c r="F182" s="171" t="s">
        <v>967</v>
      </c>
      <c r="H182" s="172">
        <v>1655.665</v>
      </c>
      <c r="I182" s="173"/>
      <c r="L182" s="169"/>
      <c r="M182" s="174"/>
      <c r="T182" s="175"/>
      <c r="AT182" s="170" t="s">
        <v>774</v>
      </c>
      <c r="AU182" s="170" t="s">
        <v>77</v>
      </c>
      <c r="AV182" s="13" t="s">
        <v>266</v>
      </c>
      <c r="AW182" s="13" t="s">
        <v>31</v>
      </c>
      <c r="AX182" s="13" t="s">
        <v>77</v>
      </c>
      <c r="AY182" s="170" t="s">
        <v>260</v>
      </c>
    </row>
    <row r="183" spans="2:65" s="1" customFormat="1" ht="16.5" customHeight="1">
      <c r="B183" s="32"/>
      <c r="C183" s="121" t="s">
        <v>326</v>
      </c>
      <c r="D183" s="121" t="s">
        <v>261</v>
      </c>
      <c r="E183" s="122" t="s">
        <v>1078</v>
      </c>
      <c r="F183" s="123" t="s">
        <v>1079</v>
      </c>
      <c r="G183" s="124" t="s">
        <v>1080</v>
      </c>
      <c r="H183" s="125">
        <v>1.069</v>
      </c>
      <c r="I183" s="126"/>
      <c r="J183" s="127">
        <f>ROUND(I183*H183,2)</f>
        <v>0</v>
      </c>
      <c r="K183" s="123" t="s">
        <v>265</v>
      </c>
      <c r="L183" s="32"/>
      <c r="M183" s="128" t="s">
        <v>19</v>
      </c>
      <c r="N183" s="129" t="s">
        <v>40</v>
      </c>
      <c r="P183" s="130">
        <f>O183*H183</f>
        <v>0</v>
      </c>
      <c r="Q183" s="130">
        <v>0</v>
      </c>
      <c r="R183" s="130">
        <f>Q183*H183</f>
        <v>0</v>
      </c>
      <c r="S183" s="130">
        <v>0</v>
      </c>
      <c r="T183" s="131">
        <f>S183*H183</f>
        <v>0</v>
      </c>
      <c r="AR183" s="132" t="s">
        <v>266</v>
      </c>
      <c r="AT183" s="132" t="s">
        <v>261</v>
      </c>
      <c r="AU183" s="132" t="s">
        <v>77</v>
      </c>
      <c r="AY183" s="17" t="s">
        <v>260</v>
      </c>
      <c r="BE183" s="133">
        <f>IF(N183="základní",J183,0)</f>
        <v>0</v>
      </c>
      <c r="BF183" s="133">
        <f>IF(N183="snížená",J183,0)</f>
        <v>0</v>
      </c>
      <c r="BG183" s="133">
        <f>IF(N183="zákl. přenesená",J183,0)</f>
        <v>0</v>
      </c>
      <c r="BH183" s="133">
        <f>IF(N183="sníž. přenesená",J183,0)</f>
        <v>0</v>
      </c>
      <c r="BI183" s="133">
        <f>IF(N183="nulová",J183,0)</f>
        <v>0</v>
      </c>
      <c r="BJ183" s="17" t="s">
        <v>77</v>
      </c>
      <c r="BK183" s="133">
        <f>ROUND(I183*H183,2)</f>
        <v>0</v>
      </c>
      <c r="BL183" s="17" t="s">
        <v>266</v>
      </c>
      <c r="BM183" s="132" t="s">
        <v>389</v>
      </c>
    </row>
    <row r="184" spans="2:65" s="1" customFormat="1" ht="19.5">
      <c r="B184" s="32"/>
      <c r="D184" s="134" t="s">
        <v>267</v>
      </c>
      <c r="F184" s="135" t="s">
        <v>1081</v>
      </c>
      <c r="I184" s="136"/>
      <c r="L184" s="32"/>
      <c r="M184" s="137"/>
      <c r="T184" s="53"/>
      <c r="AT184" s="17" t="s">
        <v>267</v>
      </c>
      <c r="AU184" s="17" t="s">
        <v>77</v>
      </c>
    </row>
    <row r="185" spans="2:65" s="1" customFormat="1" ht="29.25">
      <c r="B185" s="32"/>
      <c r="D185" s="134" t="s">
        <v>269</v>
      </c>
      <c r="F185" s="138" t="s">
        <v>1082</v>
      </c>
      <c r="I185" s="136"/>
      <c r="L185" s="32"/>
      <c r="M185" s="137"/>
      <c r="T185" s="53"/>
      <c r="AT185" s="17" t="s">
        <v>269</v>
      </c>
      <c r="AU185" s="17" t="s">
        <v>77</v>
      </c>
    </row>
    <row r="186" spans="2:65" s="1" customFormat="1" ht="16.5" customHeight="1">
      <c r="B186" s="32"/>
      <c r="C186" s="121" t="s">
        <v>392</v>
      </c>
      <c r="D186" s="121" t="s">
        <v>261</v>
      </c>
      <c r="E186" s="122" t="s">
        <v>1083</v>
      </c>
      <c r="F186" s="123" t="s">
        <v>1084</v>
      </c>
      <c r="G186" s="124" t="s">
        <v>1085</v>
      </c>
      <c r="H186" s="125">
        <v>8</v>
      </c>
      <c r="I186" s="126"/>
      <c r="J186" s="127">
        <f>ROUND(I186*H186,2)</f>
        <v>0</v>
      </c>
      <c r="K186" s="123" t="s">
        <v>265</v>
      </c>
      <c r="L186" s="32"/>
      <c r="M186" s="128" t="s">
        <v>19</v>
      </c>
      <c r="N186" s="129" t="s">
        <v>40</v>
      </c>
      <c r="P186" s="130">
        <f>O186*H186</f>
        <v>0</v>
      </c>
      <c r="Q186" s="130">
        <v>0</v>
      </c>
      <c r="R186" s="130">
        <f>Q186*H186</f>
        <v>0</v>
      </c>
      <c r="S186" s="130">
        <v>0</v>
      </c>
      <c r="T186" s="131">
        <f>S186*H186</f>
        <v>0</v>
      </c>
      <c r="AR186" s="132" t="s">
        <v>266</v>
      </c>
      <c r="AT186" s="132" t="s">
        <v>261</v>
      </c>
      <c r="AU186" s="132" t="s">
        <v>77</v>
      </c>
      <c r="AY186" s="17" t="s">
        <v>260</v>
      </c>
      <c r="BE186" s="133">
        <f>IF(N186="základní",J186,0)</f>
        <v>0</v>
      </c>
      <c r="BF186" s="133">
        <f>IF(N186="snížená",J186,0)</f>
        <v>0</v>
      </c>
      <c r="BG186" s="133">
        <f>IF(N186="zákl. přenesená",J186,0)</f>
        <v>0</v>
      </c>
      <c r="BH186" s="133">
        <f>IF(N186="sníž. přenesená",J186,0)</f>
        <v>0</v>
      </c>
      <c r="BI186" s="133">
        <f>IF(N186="nulová",J186,0)</f>
        <v>0</v>
      </c>
      <c r="BJ186" s="17" t="s">
        <v>77</v>
      </c>
      <c r="BK186" s="133">
        <f>ROUND(I186*H186,2)</f>
        <v>0</v>
      </c>
      <c r="BL186" s="17" t="s">
        <v>266</v>
      </c>
      <c r="BM186" s="132" t="s">
        <v>395</v>
      </c>
    </row>
    <row r="187" spans="2:65" s="1" customFormat="1" ht="29.25">
      <c r="B187" s="32"/>
      <c r="D187" s="134" t="s">
        <v>267</v>
      </c>
      <c r="F187" s="135" t="s">
        <v>1086</v>
      </c>
      <c r="I187" s="136"/>
      <c r="L187" s="32"/>
      <c r="M187" s="137"/>
      <c r="T187" s="53"/>
      <c r="AT187" s="17" t="s">
        <v>267</v>
      </c>
      <c r="AU187" s="17" t="s">
        <v>77</v>
      </c>
    </row>
    <row r="188" spans="2:65" s="1" customFormat="1" ht="29.25">
      <c r="B188" s="32"/>
      <c r="D188" s="134" t="s">
        <v>269</v>
      </c>
      <c r="F188" s="138" t="s">
        <v>1043</v>
      </c>
      <c r="I188" s="136"/>
      <c r="L188" s="32"/>
      <c r="M188" s="137"/>
      <c r="T188" s="53"/>
      <c r="AT188" s="17" t="s">
        <v>269</v>
      </c>
      <c r="AU188" s="17" t="s">
        <v>77</v>
      </c>
    </row>
    <row r="189" spans="2:65" s="12" customFormat="1" ht="11.25">
      <c r="B189" s="162"/>
      <c r="D189" s="134" t="s">
        <v>774</v>
      </c>
      <c r="E189" s="163" t="s">
        <v>19</v>
      </c>
      <c r="F189" s="164" t="s">
        <v>1040</v>
      </c>
      <c r="H189" s="165">
        <v>8</v>
      </c>
      <c r="I189" s="166"/>
      <c r="L189" s="162"/>
      <c r="M189" s="167"/>
      <c r="T189" s="168"/>
      <c r="AT189" s="163" t="s">
        <v>774</v>
      </c>
      <c r="AU189" s="163" t="s">
        <v>77</v>
      </c>
      <c r="AV189" s="12" t="s">
        <v>79</v>
      </c>
      <c r="AW189" s="12" t="s">
        <v>31</v>
      </c>
      <c r="AX189" s="12" t="s">
        <v>69</v>
      </c>
      <c r="AY189" s="163" t="s">
        <v>260</v>
      </c>
    </row>
    <row r="190" spans="2:65" s="13" customFormat="1" ht="11.25">
      <c r="B190" s="169"/>
      <c r="D190" s="134" t="s">
        <v>774</v>
      </c>
      <c r="E190" s="170" t="s">
        <v>19</v>
      </c>
      <c r="F190" s="171" t="s">
        <v>967</v>
      </c>
      <c r="H190" s="172">
        <v>8</v>
      </c>
      <c r="I190" s="173"/>
      <c r="L190" s="169"/>
      <c r="M190" s="174"/>
      <c r="T190" s="175"/>
      <c r="AT190" s="170" t="s">
        <v>774</v>
      </c>
      <c r="AU190" s="170" t="s">
        <v>77</v>
      </c>
      <c r="AV190" s="13" t="s">
        <v>266</v>
      </c>
      <c r="AW190" s="13" t="s">
        <v>31</v>
      </c>
      <c r="AX190" s="13" t="s">
        <v>77</v>
      </c>
      <c r="AY190" s="170" t="s">
        <v>260</v>
      </c>
    </row>
    <row r="191" spans="2:65" s="1" customFormat="1" ht="16.5" customHeight="1">
      <c r="B191" s="32"/>
      <c r="C191" s="121" t="s">
        <v>330</v>
      </c>
      <c r="D191" s="121" t="s">
        <v>261</v>
      </c>
      <c r="E191" s="122" t="s">
        <v>1087</v>
      </c>
      <c r="F191" s="123" t="s">
        <v>1088</v>
      </c>
      <c r="G191" s="124" t="s">
        <v>1080</v>
      </c>
      <c r="H191" s="125">
        <v>3.0000000000000001E-3</v>
      </c>
      <c r="I191" s="126"/>
      <c r="J191" s="127">
        <f>ROUND(I191*H191,2)</f>
        <v>0</v>
      </c>
      <c r="K191" s="123" t="s">
        <v>19</v>
      </c>
      <c r="L191" s="32"/>
      <c r="M191" s="128" t="s">
        <v>19</v>
      </c>
      <c r="N191" s="129" t="s">
        <v>40</v>
      </c>
      <c r="P191" s="130">
        <f>O191*H191</f>
        <v>0</v>
      </c>
      <c r="Q191" s="130">
        <v>0</v>
      </c>
      <c r="R191" s="130">
        <f>Q191*H191</f>
        <v>0</v>
      </c>
      <c r="S191" s="130">
        <v>0</v>
      </c>
      <c r="T191" s="131">
        <f>S191*H191</f>
        <v>0</v>
      </c>
      <c r="AR191" s="132" t="s">
        <v>266</v>
      </c>
      <c r="AT191" s="132" t="s">
        <v>261</v>
      </c>
      <c r="AU191" s="132" t="s">
        <v>77</v>
      </c>
      <c r="AY191" s="17" t="s">
        <v>260</v>
      </c>
      <c r="BE191" s="133">
        <f>IF(N191="základní",J191,0)</f>
        <v>0</v>
      </c>
      <c r="BF191" s="133">
        <f>IF(N191="snížená",J191,0)</f>
        <v>0</v>
      </c>
      <c r="BG191" s="133">
        <f>IF(N191="zákl. přenesená",J191,0)</f>
        <v>0</v>
      </c>
      <c r="BH191" s="133">
        <f>IF(N191="sníž. přenesená",J191,0)</f>
        <v>0</v>
      </c>
      <c r="BI191" s="133">
        <f>IF(N191="nulová",J191,0)</f>
        <v>0</v>
      </c>
      <c r="BJ191" s="17" t="s">
        <v>77</v>
      </c>
      <c r="BK191" s="133">
        <f>ROUND(I191*H191,2)</f>
        <v>0</v>
      </c>
      <c r="BL191" s="17" t="s">
        <v>266</v>
      </c>
      <c r="BM191" s="132" t="s">
        <v>399</v>
      </c>
    </row>
    <row r="192" spans="2:65" s="1" customFormat="1" ht="29.25">
      <c r="B192" s="32"/>
      <c r="D192" s="134" t="s">
        <v>267</v>
      </c>
      <c r="F192" s="135" t="s">
        <v>1089</v>
      </c>
      <c r="I192" s="136"/>
      <c r="L192" s="32"/>
      <c r="M192" s="137"/>
      <c r="T192" s="53"/>
      <c r="AT192" s="17" t="s">
        <v>267</v>
      </c>
      <c r="AU192" s="17" t="s">
        <v>77</v>
      </c>
    </row>
    <row r="193" spans="2:65" s="1" customFormat="1" ht="29.25">
      <c r="B193" s="32"/>
      <c r="D193" s="134" t="s">
        <v>269</v>
      </c>
      <c r="F193" s="138" t="s">
        <v>1090</v>
      </c>
      <c r="I193" s="136"/>
      <c r="L193" s="32"/>
      <c r="M193" s="137"/>
      <c r="T193" s="53"/>
      <c r="AT193" s="17" t="s">
        <v>269</v>
      </c>
      <c r="AU193" s="17" t="s">
        <v>77</v>
      </c>
    </row>
    <row r="194" spans="2:65" s="1" customFormat="1" ht="16.5" customHeight="1">
      <c r="B194" s="32"/>
      <c r="C194" s="121" t="s">
        <v>401</v>
      </c>
      <c r="D194" s="121" t="s">
        <v>261</v>
      </c>
      <c r="E194" s="122" t="s">
        <v>1091</v>
      </c>
      <c r="F194" s="123" t="s">
        <v>1092</v>
      </c>
      <c r="G194" s="124" t="s">
        <v>1080</v>
      </c>
      <c r="H194" s="125">
        <v>0.39600000000000002</v>
      </c>
      <c r="I194" s="126"/>
      <c r="J194" s="127">
        <f>ROUND(I194*H194,2)</f>
        <v>0</v>
      </c>
      <c r="K194" s="123" t="s">
        <v>265</v>
      </c>
      <c r="L194" s="32"/>
      <c r="M194" s="128" t="s">
        <v>19</v>
      </c>
      <c r="N194" s="129" t="s">
        <v>40</v>
      </c>
      <c r="P194" s="130">
        <f>O194*H194</f>
        <v>0</v>
      </c>
      <c r="Q194" s="130">
        <v>0</v>
      </c>
      <c r="R194" s="130">
        <f>Q194*H194</f>
        <v>0</v>
      </c>
      <c r="S194" s="130">
        <v>0</v>
      </c>
      <c r="T194" s="131">
        <f>S194*H194</f>
        <v>0</v>
      </c>
      <c r="AR194" s="132" t="s">
        <v>266</v>
      </c>
      <c r="AT194" s="132" t="s">
        <v>261</v>
      </c>
      <c r="AU194" s="132" t="s">
        <v>77</v>
      </c>
      <c r="AY194" s="17" t="s">
        <v>260</v>
      </c>
      <c r="BE194" s="133">
        <f>IF(N194="základní",J194,0)</f>
        <v>0</v>
      </c>
      <c r="BF194" s="133">
        <f>IF(N194="snížená",J194,0)</f>
        <v>0</v>
      </c>
      <c r="BG194" s="133">
        <f>IF(N194="zákl. přenesená",J194,0)</f>
        <v>0</v>
      </c>
      <c r="BH194" s="133">
        <f>IF(N194="sníž. přenesená",J194,0)</f>
        <v>0</v>
      </c>
      <c r="BI194" s="133">
        <f>IF(N194="nulová",J194,0)</f>
        <v>0</v>
      </c>
      <c r="BJ194" s="17" t="s">
        <v>77</v>
      </c>
      <c r="BK194" s="133">
        <f>ROUND(I194*H194,2)</f>
        <v>0</v>
      </c>
      <c r="BL194" s="17" t="s">
        <v>266</v>
      </c>
      <c r="BM194" s="132" t="s">
        <v>404</v>
      </c>
    </row>
    <row r="195" spans="2:65" s="1" customFormat="1" ht="29.25">
      <c r="B195" s="32"/>
      <c r="D195" s="134" t="s">
        <v>267</v>
      </c>
      <c r="F195" s="135" t="s">
        <v>1093</v>
      </c>
      <c r="I195" s="136"/>
      <c r="L195" s="32"/>
      <c r="M195" s="137"/>
      <c r="T195" s="53"/>
      <c r="AT195" s="17" t="s">
        <v>267</v>
      </c>
      <c r="AU195" s="17" t="s">
        <v>77</v>
      </c>
    </row>
    <row r="196" spans="2:65" s="1" customFormat="1" ht="29.25">
      <c r="B196" s="32"/>
      <c r="D196" s="134" t="s">
        <v>269</v>
      </c>
      <c r="F196" s="138" t="s">
        <v>1094</v>
      </c>
      <c r="I196" s="136"/>
      <c r="L196" s="32"/>
      <c r="M196" s="137"/>
      <c r="T196" s="53"/>
      <c r="AT196" s="17" t="s">
        <v>269</v>
      </c>
      <c r="AU196" s="17" t="s">
        <v>77</v>
      </c>
    </row>
    <row r="197" spans="2:65" s="1" customFormat="1" ht="16.5" customHeight="1">
      <c r="B197" s="32"/>
      <c r="C197" s="121" t="s">
        <v>335</v>
      </c>
      <c r="D197" s="121" t="s">
        <v>261</v>
      </c>
      <c r="E197" s="122" t="s">
        <v>1095</v>
      </c>
      <c r="F197" s="123" t="s">
        <v>1092</v>
      </c>
      <c r="G197" s="124" t="s">
        <v>1080</v>
      </c>
      <c r="H197" s="125">
        <v>0.69399999999999995</v>
      </c>
      <c r="I197" s="126"/>
      <c r="J197" s="127">
        <f>ROUND(I197*H197,2)</f>
        <v>0</v>
      </c>
      <c r="K197" s="123" t="s">
        <v>19</v>
      </c>
      <c r="L197" s="32"/>
      <c r="M197" s="128" t="s">
        <v>19</v>
      </c>
      <c r="N197" s="129" t="s">
        <v>40</v>
      </c>
      <c r="P197" s="130">
        <f>O197*H197</f>
        <v>0</v>
      </c>
      <c r="Q197" s="130">
        <v>0</v>
      </c>
      <c r="R197" s="130">
        <f>Q197*H197</f>
        <v>0</v>
      </c>
      <c r="S197" s="130">
        <v>0</v>
      </c>
      <c r="T197" s="131">
        <f>S197*H197</f>
        <v>0</v>
      </c>
      <c r="AR197" s="132" t="s">
        <v>266</v>
      </c>
      <c r="AT197" s="132" t="s">
        <v>261</v>
      </c>
      <c r="AU197" s="132" t="s">
        <v>77</v>
      </c>
      <c r="AY197" s="17" t="s">
        <v>260</v>
      </c>
      <c r="BE197" s="133">
        <f>IF(N197="základní",J197,0)</f>
        <v>0</v>
      </c>
      <c r="BF197" s="133">
        <f>IF(N197="snížená",J197,0)</f>
        <v>0</v>
      </c>
      <c r="BG197" s="133">
        <f>IF(N197="zákl. přenesená",J197,0)</f>
        <v>0</v>
      </c>
      <c r="BH197" s="133">
        <f>IF(N197="sníž. přenesená",J197,0)</f>
        <v>0</v>
      </c>
      <c r="BI197" s="133">
        <f>IF(N197="nulová",J197,0)</f>
        <v>0</v>
      </c>
      <c r="BJ197" s="17" t="s">
        <v>77</v>
      </c>
      <c r="BK197" s="133">
        <f>ROUND(I197*H197,2)</f>
        <v>0</v>
      </c>
      <c r="BL197" s="17" t="s">
        <v>266</v>
      </c>
      <c r="BM197" s="132" t="s">
        <v>409</v>
      </c>
    </row>
    <row r="198" spans="2:65" s="1" customFormat="1" ht="29.25">
      <c r="B198" s="32"/>
      <c r="D198" s="134" t="s">
        <v>267</v>
      </c>
      <c r="F198" s="135" t="s">
        <v>1093</v>
      </c>
      <c r="I198" s="136"/>
      <c r="L198" s="32"/>
      <c r="M198" s="137"/>
      <c r="T198" s="53"/>
      <c r="AT198" s="17" t="s">
        <v>267</v>
      </c>
      <c r="AU198" s="17" t="s">
        <v>77</v>
      </c>
    </row>
    <row r="199" spans="2:65" s="1" customFormat="1" ht="29.25">
      <c r="B199" s="32"/>
      <c r="D199" s="134" t="s">
        <v>269</v>
      </c>
      <c r="F199" s="138" t="s">
        <v>1096</v>
      </c>
      <c r="I199" s="136"/>
      <c r="L199" s="32"/>
      <c r="M199" s="137"/>
      <c r="T199" s="53"/>
      <c r="AT199" s="17" t="s">
        <v>269</v>
      </c>
      <c r="AU199" s="17" t="s">
        <v>77</v>
      </c>
    </row>
    <row r="200" spans="2:65" s="1" customFormat="1" ht="16.5" customHeight="1">
      <c r="B200" s="32"/>
      <c r="C200" s="121" t="s">
        <v>412</v>
      </c>
      <c r="D200" s="121" t="s">
        <v>261</v>
      </c>
      <c r="E200" s="122" t="s">
        <v>1097</v>
      </c>
      <c r="F200" s="123" t="s">
        <v>1098</v>
      </c>
      <c r="G200" s="124" t="s">
        <v>363</v>
      </c>
      <c r="H200" s="125">
        <v>2</v>
      </c>
      <c r="I200" s="126"/>
      <c r="J200" s="127">
        <f>ROUND(I200*H200,2)</f>
        <v>0</v>
      </c>
      <c r="K200" s="123" t="s">
        <v>19</v>
      </c>
      <c r="L200" s="32"/>
      <c r="M200" s="128" t="s">
        <v>19</v>
      </c>
      <c r="N200" s="129" t="s">
        <v>40</v>
      </c>
      <c r="P200" s="130">
        <f>O200*H200</f>
        <v>0</v>
      </c>
      <c r="Q200" s="130">
        <v>0</v>
      </c>
      <c r="R200" s="130">
        <f>Q200*H200</f>
        <v>0</v>
      </c>
      <c r="S200" s="130">
        <v>0</v>
      </c>
      <c r="T200" s="131">
        <f>S200*H200</f>
        <v>0</v>
      </c>
      <c r="AR200" s="132" t="s">
        <v>266</v>
      </c>
      <c r="AT200" s="132" t="s">
        <v>261</v>
      </c>
      <c r="AU200" s="132" t="s">
        <v>77</v>
      </c>
      <c r="AY200" s="17" t="s">
        <v>260</v>
      </c>
      <c r="BE200" s="133">
        <f>IF(N200="základní",J200,0)</f>
        <v>0</v>
      </c>
      <c r="BF200" s="133">
        <f>IF(N200="snížená",J200,0)</f>
        <v>0</v>
      </c>
      <c r="BG200" s="133">
        <f>IF(N200="zákl. přenesená",J200,0)</f>
        <v>0</v>
      </c>
      <c r="BH200" s="133">
        <f>IF(N200="sníž. přenesená",J200,0)</f>
        <v>0</v>
      </c>
      <c r="BI200" s="133">
        <f>IF(N200="nulová",J200,0)</f>
        <v>0</v>
      </c>
      <c r="BJ200" s="17" t="s">
        <v>77</v>
      </c>
      <c r="BK200" s="133">
        <f>ROUND(I200*H200,2)</f>
        <v>0</v>
      </c>
      <c r="BL200" s="17" t="s">
        <v>266</v>
      </c>
      <c r="BM200" s="132" t="s">
        <v>415</v>
      </c>
    </row>
    <row r="201" spans="2:65" s="1" customFormat="1" ht="11.25">
      <c r="B201" s="32"/>
      <c r="D201" s="134" t="s">
        <v>267</v>
      </c>
      <c r="F201" s="135" t="s">
        <v>1098</v>
      </c>
      <c r="I201" s="136"/>
      <c r="L201" s="32"/>
      <c r="M201" s="137"/>
      <c r="T201" s="53"/>
      <c r="AT201" s="17" t="s">
        <v>267</v>
      </c>
      <c r="AU201" s="17" t="s">
        <v>77</v>
      </c>
    </row>
    <row r="202" spans="2:65" s="1" customFormat="1" ht="39">
      <c r="B202" s="32"/>
      <c r="D202" s="134" t="s">
        <v>269</v>
      </c>
      <c r="F202" s="138" t="s">
        <v>1099</v>
      </c>
      <c r="I202" s="136"/>
      <c r="L202" s="32"/>
      <c r="M202" s="137"/>
      <c r="T202" s="53"/>
      <c r="AT202" s="17" t="s">
        <v>269</v>
      </c>
      <c r="AU202" s="17" t="s">
        <v>77</v>
      </c>
    </row>
    <row r="203" spans="2:65" s="1" customFormat="1" ht="24.2" customHeight="1">
      <c r="B203" s="32"/>
      <c r="C203" s="121" t="s">
        <v>339</v>
      </c>
      <c r="D203" s="121" t="s">
        <v>261</v>
      </c>
      <c r="E203" s="122" t="s">
        <v>1100</v>
      </c>
      <c r="F203" s="123" t="s">
        <v>1101</v>
      </c>
      <c r="G203" s="124" t="s">
        <v>1080</v>
      </c>
      <c r="H203" s="125">
        <v>0.39600000000000002</v>
      </c>
      <c r="I203" s="126"/>
      <c r="J203" s="127">
        <f>ROUND(I203*H203,2)</f>
        <v>0</v>
      </c>
      <c r="K203" s="123" t="s">
        <v>19</v>
      </c>
      <c r="L203" s="32"/>
      <c r="M203" s="128" t="s">
        <v>19</v>
      </c>
      <c r="N203" s="129" t="s">
        <v>40</v>
      </c>
      <c r="P203" s="130">
        <f>O203*H203</f>
        <v>0</v>
      </c>
      <c r="Q203" s="130">
        <v>0</v>
      </c>
      <c r="R203" s="130">
        <f>Q203*H203</f>
        <v>0</v>
      </c>
      <c r="S203" s="130">
        <v>0</v>
      </c>
      <c r="T203" s="131">
        <f>S203*H203</f>
        <v>0</v>
      </c>
      <c r="AR203" s="132" t="s">
        <v>266</v>
      </c>
      <c r="AT203" s="132" t="s">
        <v>261</v>
      </c>
      <c r="AU203" s="132" t="s">
        <v>77</v>
      </c>
      <c r="AY203" s="17" t="s">
        <v>260</v>
      </c>
      <c r="BE203" s="133">
        <f>IF(N203="základní",J203,0)</f>
        <v>0</v>
      </c>
      <c r="BF203" s="133">
        <f>IF(N203="snížená",J203,0)</f>
        <v>0</v>
      </c>
      <c r="BG203" s="133">
        <f>IF(N203="zákl. přenesená",J203,0)</f>
        <v>0</v>
      </c>
      <c r="BH203" s="133">
        <f>IF(N203="sníž. přenesená",J203,0)</f>
        <v>0</v>
      </c>
      <c r="BI203" s="133">
        <f>IF(N203="nulová",J203,0)</f>
        <v>0</v>
      </c>
      <c r="BJ203" s="17" t="s">
        <v>77</v>
      </c>
      <c r="BK203" s="133">
        <f>ROUND(I203*H203,2)</f>
        <v>0</v>
      </c>
      <c r="BL203" s="17" t="s">
        <v>266</v>
      </c>
      <c r="BM203" s="132" t="s">
        <v>419</v>
      </c>
    </row>
    <row r="204" spans="2:65" s="1" customFormat="1" ht="11.25">
      <c r="B204" s="32"/>
      <c r="D204" s="134" t="s">
        <v>267</v>
      </c>
      <c r="F204" s="135" t="s">
        <v>1101</v>
      </c>
      <c r="I204" s="136"/>
      <c r="L204" s="32"/>
      <c r="M204" s="137"/>
      <c r="T204" s="53"/>
      <c r="AT204" s="17" t="s">
        <v>267</v>
      </c>
      <c r="AU204" s="17" t="s">
        <v>77</v>
      </c>
    </row>
    <row r="205" spans="2:65" s="1" customFormat="1" ht="29.25">
      <c r="B205" s="32"/>
      <c r="D205" s="134" t="s">
        <v>269</v>
      </c>
      <c r="F205" s="138" t="s">
        <v>1094</v>
      </c>
      <c r="I205" s="136"/>
      <c r="L205" s="32"/>
      <c r="M205" s="137"/>
      <c r="T205" s="53"/>
      <c r="AT205" s="17" t="s">
        <v>269</v>
      </c>
      <c r="AU205" s="17" t="s">
        <v>77</v>
      </c>
    </row>
    <row r="206" spans="2:65" s="1" customFormat="1" ht="24.2" customHeight="1">
      <c r="B206" s="32"/>
      <c r="C206" s="121" t="s">
        <v>422</v>
      </c>
      <c r="D206" s="121" t="s">
        <v>261</v>
      </c>
      <c r="E206" s="122" t="s">
        <v>1102</v>
      </c>
      <c r="F206" s="123" t="s">
        <v>1101</v>
      </c>
      <c r="G206" s="124" t="s">
        <v>1080</v>
      </c>
      <c r="H206" s="125">
        <v>0.7</v>
      </c>
      <c r="I206" s="126"/>
      <c r="J206" s="127">
        <f>ROUND(I206*H206,2)</f>
        <v>0</v>
      </c>
      <c r="K206" s="123" t="s">
        <v>19</v>
      </c>
      <c r="L206" s="32"/>
      <c r="M206" s="128" t="s">
        <v>19</v>
      </c>
      <c r="N206" s="129" t="s">
        <v>40</v>
      </c>
      <c r="P206" s="130">
        <f>O206*H206</f>
        <v>0</v>
      </c>
      <c r="Q206" s="130">
        <v>0</v>
      </c>
      <c r="R206" s="130">
        <f>Q206*H206</f>
        <v>0</v>
      </c>
      <c r="S206" s="130">
        <v>0</v>
      </c>
      <c r="T206" s="131">
        <f>S206*H206</f>
        <v>0</v>
      </c>
      <c r="AR206" s="132" t="s">
        <v>266</v>
      </c>
      <c r="AT206" s="132" t="s">
        <v>261</v>
      </c>
      <c r="AU206" s="132" t="s">
        <v>77</v>
      </c>
      <c r="AY206" s="17" t="s">
        <v>260</v>
      </c>
      <c r="BE206" s="133">
        <f>IF(N206="základní",J206,0)</f>
        <v>0</v>
      </c>
      <c r="BF206" s="133">
        <f>IF(N206="snížená",J206,0)</f>
        <v>0</v>
      </c>
      <c r="BG206" s="133">
        <f>IF(N206="zákl. přenesená",J206,0)</f>
        <v>0</v>
      </c>
      <c r="BH206" s="133">
        <f>IF(N206="sníž. přenesená",J206,0)</f>
        <v>0</v>
      </c>
      <c r="BI206" s="133">
        <f>IF(N206="nulová",J206,0)</f>
        <v>0</v>
      </c>
      <c r="BJ206" s="17" t="s">
        <v>77</v>
      </c>
      <c r="BK206" s="133">
        <f>ROUND(I206*H206,2)</f>
        <v>0</v>
      </c>
      <c r="BL206" s="17" t="s">
        <v>266</v>
      </c>
      <c r="BM206" s="132" t="s">
        <v>425</v>
      </c>
    </row>
    <row r="207" spans="2:65" s="1" customFormat="1" ht="11.25">
      <c r="B207" s="32"/>
      <c r="D207" s="134" t="s">
        <v>267</v>
      </c>
      <c r="F207" s="135" t="s">
        <v>1101</v>
      </c>
      <c r="I207" s="136"/>
      <c r="L207" s="32"/>
      <c r="M207" s="137"/>
      <c r="T207" s="53"/>
      <c r="AT207" s="17" t="s">
        <v>267</v>
      </c>
      <c r="AU207" s="17" t="s">
        <v>77</v>
      </c>
    </row>
    <row r="208" spans="2:65" s="1" customFormat="1" ht="29.25">
      <c r="B208" s="32"/>
      <c r="D208" s="134" t="s">
        <v>269</v>
      </c>
      <c r="F208" s="138" t="s">
        <v>1103</v>
      </c>
      <c r="I208" s="136"/>
      <c r="L208" s="32"/>
      <c r="M208" s="137"/>
      <c r="T208" s="53"/>
      <c r="AT208" s="17" t="s">
        <v>269</v>
      </c>
      <c r="AU208" s="17" t="s">
        <v>77</v>
      </c>
    </row>
    <row r="209" spans="2:65" s="1" customFormat="1" ht="16.5" customHeight="1">
      <c r="B209" s="32"/>
      <c r="C209" s="121" t="s">
        <v>344</v>
      </c>
      <c r="D209" s="121" t="s">
        <v>261</v>
      </c>
      <c r="E209" s="122" t="s">
        <v>1104</v>
      </c>
      <c r="F209" s="123" t="s">
        <v>1105</v>
      </c>
      <c r="G209" s="124" t="s">
        <v>363</v>
      </c>
      <c r="H209" s="125">
        <v>6</v>
      </c>
      <c r="I209" s="126"/>
      <c r="J209" s="127">
        <f>ROUND(I209*H209,2)</f>
        <v>0</v>
      </c>
      <c r="K209" s="123" t="s">
        <v>265</v>
      </c>
      <c r="L209" s="32"/>
      <c r="M209" s="128" t="s">
        <v>19</v>
      </c>
      <c r="N209" s="129" t="s">
        <v>40</v>
      </c>
      <c r="P209" s="130">
        <f>O209*H209</f>
        <v>0</v>
      </c>
      <c r="Q209" s="130">
        <v>0</v>
      </c>
      <c r="R209" s="130">
        <f>Q209*H209</f>
        <v>0</v>
      </c>
      <c r="S209" s="130">
        <v>0</v>
      </c>
      <c r="T209" s="131">
        <f>S209*H209</f>
        <v>0</v>
      </c>
      <c r="AR209" s="132" t="s">
        <v>266</v>
      </c>
      <c r="AT209" s="132" t="s">
        <v>261</v>
      </c>
      <c r="AU209" s="132" t="s">
        <v>77</v>
      </c>
      <c r="AY209" s="17" t="s">
        <v>260</v>
      </c>
      <c r="BE209" s="133">
        <f>IF(N209="základní",J209,0)</f>
        <v>0</v>
      </c>
      <c r="BF209" s="133">
        <f>IF(N209="snížená",J209,0)</f>
        <v>0</v>
      </c>
      <c r="BG209" s="133">
        <f>IF(N209="zákl. přenesená",J209,0)</f>
        <v>0</v>
      </c>
      <c r="BH209" s="133">
        <f>IF(N209="sníž. přenesená",J209,0)</f>
        <v>0</v>
      </c>
      <c r="BI209" s="133">
        <f>IF(N209="nulová",J209,0)</f>
        <v>0</v>
      </c>
      <c r="BJ209" s="17" t="s">
        <v>77</v>
      </c>
      <c r="BK209" s="133">
        <f>ROUND(I209*H209,2)</f>
        <v>0</v>
      </c>
      <c r="BL209" s="17" t="s">
        <v>266</v>
      </c>
      <c r="BM209" s="132" t="s">
        <v>430</v>
      </c>
    </row>
    <row r="210" spans="2:65" s="1" customFormat="1" ht="19.5">
      <c r="B210" s="32"/>
      <c r="D210" s="134" t="s">
        <v>267</v>
      </c>
      <c r="F210" s="135" t="s">
        <v>1106</v>
      </c>
      <c r="I210" s="136"/>
      <c r="L210" s="32"/>
      <c r="M210" s="137"/>
      <c r="T210" s="53"/>
      <c r="AT210" s="17" t="s">
        <v>267</v>
      </c>
      <c r="AU210" s="17" t="s">
        <v>77</v>
      </c>
    </row>
    <row r="211" spans="2:65" s="1" customFormat="1" ht="29.25">
      <c r="B211" s="32"/>
      <c r="D211" s="134" t="s">
        <v>269</v>
      </c>
      <c r="F211" s="138" t="s">
        <v>1107</v>
      </c>
      <c r="I211" s="136"/>
      <c r="L211" s="32"/>
      <c r="M211" s="137"/>
      <c r="T211" s="53"/>
      <c r="AT211" s="17" t="s">
        <v>269</v>
      </c>
      <c r="AU211" s="17" t="s">
        <v>77</v>
      </c>
    </row>
    <row r="212" spans="2:65" s="1" customFormat="1" ht="16.5" customHeight="1">
      <c r="B212" s="32"/>
      <c r="C212" s="121" t="s">
        <v>433</v>
      </c>
      <c r="D212" s="121" t="s">
        <v>261</v>
      </c>
      <c r="E212" s="122" t="s">
        <v>1108</v>
      </c>
      <c r="F212" s="123" t="s">
        <v>1109</v>
      </c>
      <c r="G212" s="124" t="s">
        <v>1080</v>
      </c>
      <c r="H212" s="125">
        <v>1.1240000000000001</v>
      </c>
      <c r="I212" s="126"/>
      <c r="J212" s="127">
        <f>ROUND(I212*H212,2)</f>
        <v>0</v>
      </c>
      <c r="K212" s="123" t="s">
        <v>265</v>
      </c>
      <c r="L212" s="32"/>
      <c r="M212" s="128" t="s">
        <v>19</v>
      </c>
      <c r="N212" s="129" t="s">
        <v>40</v>
      </c>
      <c r="P212" s="130">
        <f>O212*H212</f>
        <v>0</v>
      </c>
      <c r="Q212" s="130">
        <v>0</v>
      </c>
      <c r="R212" s="130">
        <f>Q212*H212</f>
        <v>0</v>
      </c>
      <c r="S212" s="130">
        <v>0</v>
      </c>
      <c r="T212" s="131">
        <f>S212*H212</f>
        <v>0</v>
      </c>
      <c r="AR212" s="132" t="s">
        <v>266</v>
      </c>
      <c r="AT212" s="132" t="s">
        <v>261</v>
      </c>
      <c r="AU212" s="132" t="s">
        <v>77</v>
      </c>
      <c r="AY212" s="17" t="s">
        <v>260</v>
      </c>
      <c r="BE212" s="133">
        <f>IF(N212="základní",J212,0)</f>
        <v>0</v>
      </c>
      <c r="BF212" s="133">
        <f>IF(N212="snížená",J212,0)</f>
        <v>0</v>
      </c>
      <c r="BG212" s="133">
        <f>IF(N212="zákl. přenesená",J212,0)</f>
        <v>0</v>
      </c>
      <c r="BH212" s="133">
        <f>IF(N212="sníž. přenesená",J212,0)</f>
        <v>0</v>
      </c>
      <c r="BI212" s="133">
        <f>IF(N212="nulová",J212,0)</f>
        <v>0</v>
      </c>
      <c r="BJ212" s="17" t="s">
        <v>77</v>
      </c>
      <c r="BK212" s="133">
        <f>ROUND(I212*H212,2)</f>
        <v>0</v>
      </c>
      <c r="BL212" s="17" t="s">
        <v>266</v>
      </c>
      <c r="BM212" s="132" t="s">
        <v>653</v>
      </c>
    </row>
    <row r="213" spans="2:65" s="1" customFormat="1" ht="48.75">
      <c r="B213" s="32"/>
      <c r="D213" s="134" t="s">
        <v>267</v>
      </c>
      <c r="F213" s="135" t="s">
        <v>1110</v>
      </c>
      <c r="I213" s="136"/>
      <c r="L213" s="32"/>
      <c r="M213" s="137"/>
      <c r="T213" s="53"/>
      <c r="AT213" s="17" t="s">
        <v>267</v>
      </c>
      <c r="AU213" s="17" t="s">
        <v>77</v>
      </c>
    </row>
    <row r="214" spans="2:65" s="1" customFormat="1" ht="29.25">
      <c r="B214" s="32"/>
      <c r="D214" s="134" t="s">
        <v>269</v>
      </c>
      <c r="F214" s="138" t="s">
        <v>1111</v>
      </c>
      <c r="I214" s="136"/>
      <c r="L214" s="32"/>
      <c r="M214" s="137"/>
      <c r="T214" s="53"/>
      <c r="AT214" s="17" t="s">
        <v>269</v>
      </c>
      <c r="AU214" s="17" t="s">
        <v>77</v>
      </c>
    </row>
    <row r="215" spans="2:65" s="1" customFormat="1" ht="21.75" customHeight="1">
      <c r="B215" s="32"/>
      <c r="C215" s="121" t="s">
        <v>348</v>
      </c>
      <c r="D215" s="121" t="s">
        <v>261</v>
      </c>
      <c r="E215" s="122" t="s">
        <v>1112</v>
      </c>
      <c r="F215" s="123" t="s">
        <v>1113</v>
      </c>
      <c r="G215" s="124" t="s">
        <v>1080</v>
      </c>
      <c r="H215" s="125">
        <v>2.7E-2</v>
      </c>
      <c r="I215" s="126"/>
      <c r="J215" s="127">
        <f>ROUND(I215*H215,2)</f>
        <v>0</v>
      </c>
      <c r="K215" s="123" t="s">
        <v>19</v>
      </c>
      <c r="L215" s="32"/>
      <c r="M215" s="128" t="s">
        <v>19</v>
      </c>
      <c r="N215" s="129" t="s">
        <v>40</v>
      </c>
      <c r="P215" s="130">
        <f>O215*H215</f>
        <v>0</v>
      </c>
      <c r="Q215" s="130">
        <v>0</v>
      </c>
      <c r="R215" s="130">
        <f>Q215*H215</f>
        <v>0</v>
      </c>
      <c r="S215" s="130">
        <v>0</v>
      </c>
      <c r="T215" s="131">
        <f>S215*H215</f>
        <v>0</v>
      </c>
      <c r="AR215" s="132" t="s">
        <v>266</v>
      </c>
      <c r="AT215" s="132" t="s">
        <v>261</v>
      </c>
      <c r="AU215" s="132" t="s">
        <v>77</v>
      </c>
      <c r="AY215" s="17" t="s">
        <v>260</v>
      </c>
      <c r="BE215" s="133">
        <f>IF(N215="základní",J215,0)</f>
        <v>0</v>
      </c>
      <c r="BF215" s="133">
        <f>IF(N215="snížená",J215,0)</f>
        <v>0</v>
      </c>
      <c r="BG215" s="133">
        <f>IF(N215="zákl. přenesená",J215,0)</f>
        <v>0</v>
      </c>
      <c r="BH215" s="133">
        <f>IF(N215="sníž. přenesená",J215,0)</f>
        <v>0</v>
      </c>
      <c r="BI215" s="133">
        <f>IF(N215="nulová",J215,0)</f>
        <v>0</v>
      </c>
      <c r="BJ215" s="17" t="s">
        <v>77</v>
      </c>
      <c r="BK215" s="133">
        <f>ROUND(I215*H215,2)</f>
        <v>0</v>
      </c>
      <c r="BL215" s="17" t="s">
        <v>266</v>
      </c>
      <c r="BM215" s="132" t="s">
        <v>441</v>
      </c>
    </row>
    <row r="216" spans="2:65" s="1" customFormat="1" ht="11.25">
      <c r="B216" s="32"/>
      <c r="D216" s="134" t="s">
        <v>267</v>
      </c>
      <c r="F216" s="135" t="s">
        <v>1113</v>
      </c>
      <c r="I216" s="136"/>
      <c r="L216" s="32"/>
      <c r="M216" s="137"/>
      <c r="T216" s="53"/>
      <c r="AT216" s="17" t="s">
        <v>267</v>
      </c>
      <c r="AU216" s="17" t="s">
        <v>77</v>
      </c>
    </row>
    <row r="217" spans="2:65" s="1" customFormat="1" ht="29.25">
      <c r="B217" s="32"/>
      <c r="D217" s="134" t="s">
        <v>269</v>
      </c>
      <c r="F217" s="138" t="s">
        <v>1114</v>
      </c>
      <c r="I217" s="136"/>
      <c r="L217" s="32"/>
      <c r="M217" s="137"/>
      <c r="T217" s="53"/>
      <c r="AT217" s="17" t="s">
        <v>269</v>
      </c>
      <c r="AU217" s="17" t="s">
        <v>77</v>
      </c>
    </row>
    <row r="218" spans="2:65" s="1" customFormat="1" ht="16.5" customHeight="1">
      <c r="B218" s="32"/>
      <c r="C218" s="121" t="s">
        <v>665</v>
      </c>
      <c r="D218" s="121" t="s">
        <v>261</v>
      </c>
      <c r="E218" s="122" t="s">
        <v>1115</v>
      </c>
      <c r="F218" s="123" t="s">
        <v>1116</v>
      </c>
      <c r="G218" s="124" t="s">
        <v>1080</v>
      </c>
      <c r="H218" s="125">
        <v>1.1240000000000001</v>
      </c>
      <c r="I218" s="126"/>
      <c r="J218" s="127">
        <f>ROUND(I218*H218,2)</f>
        <v>0</v>
      </c>
      <c r="K218" s="123" t="s">
        <v>265</v>
      </c>
      <c r="L218" s="32"/>
      <c r="M218" s="128" t="s">
        <v>19</v>
      </c>
      <c r="N218" s="129" t="s">
        <v>40</v>
      </c>
      <c r="P218" s="130">
        <f>O218*H218</f>
        <v>0</v>
      </c>
      <c r="Q218" s="130">
        <v>0</v>
      </c>
      <c r="R218" s="130">
        <f>Q218*H218</f>
        <v>0</v>
      </c>
      <c r="S218" s="130">
        <v>0</v>
      </c>
      <c r="T218" s="131">
        <f>S218*H218</f>
        <v>0</v>
      </c>
      <c r="AR218" s="132" t="s">
        <v>266</v>
      </c>
      <c r="AT218" s="132" t="s">
        <v>261</v>
      </c>
      <c r="AU218" s="132" t="s">
        <v>77</v>
      </c>
      <c r="AY218" s="17" t="s">
        <v>260</v>
      </c>
      <c r="BE218" s="133">
        <f>IF(N218="základní",J218,0)</f>
        <v>0</v>
      </c>
      <c r="BF218" s="133">
        <f>IF(N218="snížená",J218,0)</f>
        <v>0</v>
      </c>
      <c r="BG218" s="133">
        <f>IF(N218="zákl. přenesená",J218,0)</f>
        <v>0</v>
      </c>
      <c r="BH218" s="133">
        <f>IF(N218="sníž. přenesená",J218,0)</f>
        <v>0</v>
      </c>
      <c r="BI218" s="133">
        <f>IF(N218="nulová",J218,0)</f>
        <v>0</v>
      </c>
      <c r="BJ218" s="17" t="s">
        <v>77</v>
      </c>
      <c r="BK218" s="133">
        <f>ROUND(I218*H218,2)</f>
        <v>0</v>
      </c>
      <c r="BL218" s="17" t="s">
        <v>266</v>
      </c>
      <c r="BM218" s="132" t="s">
        <v>662</v>
      </c>
    </row>
    <row r="219" spans="2:65" s="1" customFormat="1" ht="39">
      <c r="B219" s="32"/>
      <c r="D219" s="134" t="s">
        <v>267</v>
      </c>
      <c r="F219" s="135" t="s">
        <v>1117</v>
      </c>
      <c r="I219" s="136"/>
      <c r="L219" s="32"/>
      <c r="M219" s="137"/>
      <c r="T219" s="53"/>
      <c r="AT219" s="17" t="s">
        <v>267</v>
      </c>
      <c r="AU219" s="17" t="s">
        <v>77</v>
      </c>
    </row>
    <row r="220" spans="2:65" s="1" customFormat="1" ht="19.5">
      <c r="B220" s="32"/>
      <c r="D220" s="134" t="s">
        <v>269</v>
      </c>
      <c r="F220" s="138" t="s">
        <v>306</v>
      </c>
      <c r="I220" s="136"/>
      <c r="L220" s="32"/>
      <c r="M220" s="137"/>
      <c r="T220" s="53"/>
      <c r="AT220" s="17" t="s">
        <v>269</v>
      </c>
      <c r="AU220" s="17" t="s">
        <v>77</v>
      </c>
    </row>
    <row r="221" spans="2:65" s="1" customFormat="1" ht="16.5" customHeight="1">
      <c r="B221" s="32"/>
      <c r="C221" s="121" t="s">
        <v>353</v>
      </c>
      <c r="D221" s="121" t="s">
        <v>261</v>
      </c>
      <c r="E221" s="122" t="s">
        <v>1118</v>
      </c>
      <c r="F221" s="123" t="s">
        <v>1119</v>
      </c>
      <c r="G221" s="124" t="s">
        <v>1080</v>
      </c>
      <c r="H221" s="125">
        <v>1.1240000000000001</v>
      </c>
      <c r="I221" s="126"/>
      <c r="J221" s="127">
        <f>ROUND(I221*H221,2)</f>
        <v>0</v>
      </c>
      <c r="K221" s="123" t="s">
        <v>265</v>
      </c>
      <c r="L221" s="32"/>
      <c r="M221" s="128" t="s">
        <v>19</v>
      </c>
      <c r="N221" s="129" t="s">
        <v>40</v>
      </c>
      <c r="P221" s="130">
        <f>O221*H221</f>
        <v>0</v>
      </c>
      <c r="Q221" s="130">
        <v>0</v>
      </c>
      <c r="R221" s="130">
        <f>Q221*H221</f>
        <v>0</v>
      </c>
      <c r="S221" s="130">
        <v>0</v>
      </c>
      <c r="T221" s="131">
        <f>S221*H221</f>
        <v>0</v>
      </c>
      <c r="AR221" s="132" t="s">
        <v>266</v>
      </c>
      <c r="AT221" s="132" t="s">
        <v>261</v>
      </c>
      <c r="AU221" s="132" t="s">
        <v>77</v>
      </c>
      <c r="AY221" s="17" t="s">
        <v>260</v>
      </c>
      <c r="BE221" s="133">
        <f>IF(N221="základní",J221,0)</f>
        <v>0</v>
      </c>
      <c r="BF221" s="133">
        <f>IF(N221="snížená",J221,0)</f>
        <v>0</v>
      </c>
      <c r="BG221" s="133">
        <f>IF(N221="zákl. přenesená",J221,0)</f>
        <v>0</v>
      </c>
      <c r="BH221" s="133">
        <f>IF(N221="sníž. přenesená",J221,0)</f>
        <v>0</v>
      </c>
      <c r="BI221" s="133">
        <f>IF(N221="nulová",J221,0)</f>
        <v>0</v>
      </c>
      <c r="BJ221" s="17" t="s">
        <v>77</v>
      </c>
      <c r="BK221" s="133">
        <f>ROUND(I221*H221,2)</f>
        <v>0</v>
      </c>
      <c r="BL221" s="17" t="s">
        <v>266</v>
      </c>
      <c r="BM221" s="132" t="s">
        <v>668</v>
      </c>
    </row>
    <row r="222" spans="2:65" s="1" customFormat="1" ht="19.5">
      <c r="B222" s="32"/>
      <c r="D222" s="134" t="s">
        <v>267</v>
      </c>
      <c r="F222" s="135" t="s">
        <v>1120</v>
      </c>
      <c r="I222" s="136"/>
      <c r="L222" s="32"/>
      <c r="M222" s="137"/>
      <c r="T222" s="53"/>
      <c r="AT222" s="17" t="s">
        <v>267</v>
      </c>
      <c r="AU222" s="17" t="s">
        <v>77</v>
      </c>
    </row>
    <row r="223" spans="2:65" s="1" customFormat="1" ht="19.5">
      <c r="B223" s="32"/>
      <c r="D223" s="134" t="s">
        <v>269</v>
      </c>
      <c r="F223" s="138" t="s">
        <v>306</v>
      </c>
      <c r="I223" s="136"/>
      <c r="L223" s="32"/>
      <c r="M223" s="137"/>
      <c r="T223" s="53"/>
      <c r="AT223" s="17" t="s">
        <v>269</v>
      </c>
      <c r="AU223" s="17" t="s">
        <v>77</v>
      </c>
    </row>
    <row r="224" spans="2:65" s="1" customFormat="1" ht="16.5" customHeight="1">
      <c r="B224" s="32"/>
      <c r="C224" s="121" t="s">
        <v>674</v>
      </c>
      <c r="D224" s="121" t="s">
        <v>261</v>
      </c>
      <c r="E224" s="122" t="s">
        <v>1121</v>
      </c>
      <c r="F224" s="123" t="s">
        <v>1122</v>
      </c>
      <c r="G224" s="124" t="s">
        <v>1123</v>
      </c>
      <c r="H224" s="125">
        <v>22</v>
      </c>
      <c r="I224" s="126"/>
      <c r="J224" s="127">
        <f>ROUND(I224*H224,2)</f>
        <v>0</v>
      </c>
      <c r="K224" s="123" t="s">
        <v>265</v>
      </c>
      <c r="L224" s="32"/>
      <c r="M224" s="128" t="s">
        <v>19</v>
      </c>
      <c r="N224" s="129" t="s">
        <v>40</v>
      </c>
      <c r="P224" s="130">
        <f>O224*H224</f>
        <v>0</v>
      </c>
      <c r="Q224" s="130">
        <v>0</v>
      </c>
      <c r="R224" s="130">
        <f>Q224*H224</f>
        <v>0</v>
      </c>
      <c r="S224" s="130">
        <v>0</v>
      </c>
      <c r="T224" s="131">
        <f>S224*H224</f>
        <v>0</v>
      </c>
      <c r="AR224" s="132" t="s">
        <v>266</v>
      </c>
      <c r="AT224" s="132" t="s">
        <v>261</v>
      </c>
      <c r="AU224" s="132" t="s">
        <v>77</v>
      </c>
      <c r="AY224" s="17" t="s">
        <v>260</v>
      </c>
      <c r="BE224" s="133">
        <f>IF(N224="základní",J224,0)</f>
        <v>0</v>
      </c>
      <c r="BF224" s="133">
        <f>IF(N224="snížená",J224,0)</f>
        <v>0</v>
      </c>
      <c r="BG224" s="133">
        <f>IF(N224="zákl. přenesená",J224,0)</f>
        <v>0</v>
      </c>
      <c r="BH224" s="133">
        <f>IF(N224="sníž. přenesená",J224,0)</f>
        <v>0</v>
      </c>
      <c r="BI224" s="133">
        <f>IF(N224="nulová",J224,0)</f>
        <v>0</v>
      </c>
      <c r="BJ224" s="17" t="s">
        <v>77</v>
      </c>
      <c r="BK224" s="133">
        <f>ROUND(I224*H224,2)</f>
        <v>0</v>
      </c>
      <c r="BL224" s="17" t="s">
        <v>266</v>
      </c>
      <c r="BM224" s="132" t="s">
        <v>671</v>
      </c>
    </row>
    <row r="225" spans="2:65" s="1" customFormat="1" ht="39">
      <c r="B225" s="32"/>
      <c r="D225" s="134" t="s">
        <v>267</v>
      </c>
      <c r="F225" s="135" t="s">
        <v>1124</v>
      </c>
      <c r="I225" s="136"/>
      <c r="L225" s="32"/>
      <c r="M225" s="137"/>
      <c r="T225" s="53"/>
      <c r="AT225" s="17" t="s">
        <v>267</v>
      </c>
      <c r="AU225" s="17" t="s">
        <v>77</v>
      </c>
    </row>
    <row r="226" spans="2:65" s="1" customFormat="1" ht="19.5">
      <c r="B226" s="32"/>
      <c r="D226" s="134" t="s">
        <v>269</v>
      </c>
      <c r="F226" s="138" t="s">
        <v>306</v>
      </c>
      <c r="I226" s="136"/>
      <c r="L226" s="32"/>
      <c r="M226" s="137"/>
      <c r="T226" s="53"/>
      <c r="AT226" s="17" t="s">
        <v>269</v>
      </c>
      <c r="AU226" s="17" t="s">
        <v>77</v>
      </c>
    </row>
    <row r="227" spans="2:65" s="12" customFormat="1" ht="11.25">
      <c r="B227" s="162"/>
      <c r="D227" s="134" t="s">
        <v>774</v>
      </c>
      <c r="E227" s="163" t="s">
        <v>19</v>
      </c>
      <c r="F227" s="164" t="s">
        <v>1125</v>
      </c>
      <c r="H227" s="165">
        <v>22</v>
      </c>
      <c r="I227" s="166"/>
      <c r="L227" s="162"/>
      <c r="M227" s="167"/>
      <c r="T227" s="168"/>
      <c r="AT227" s="163" t="s">
        <v>774</v>
      </c>
      <c r="AU227" s="163" t="s">
        <v>77</v>
      </c>
      <c r="AV227" s="12" t="s">
        <v>79</v>
      </c>
      <c r="AW227" s="12" t="s">
        <v>31</v>
      </c>
      <c r="AX227" s="12" t="s">
        <v>69</v>
      </c>
      <c r="AY227" s="163" t="s">
        <v>260</v>
      </c>
    </row>
    <row r="228" spans="2:65" s="13" customFormat="1" ht="11.25">
      <c r="B228" s="169"/>
      <c r="D228" s="134" t="s">
        <v>774</v>
      </c>
      <c r="E228" s="170" t="s">
        <v>19</v>
      </c>
      <c r="F228" s="171" t="s">
        <v>967</v>
      </c>
      <c r="H228" s="172">
        <v>22</v>
      </c>
      <c r="I228" s="173"/>
      <c r="L228" s="169"/>
      <c r="M228" s="174"/>
      <c r="T228" s="175"/>
      <c r="AT228" s="170" t="s">
        <v>774</v>
      </c>
      <c r="AU228" s="170" t="s">
        <v>77</v>
      </c>
      <c r="AV228" s="13" t="s">
        <v>266</v>
      </c>
      <c r="AW228" s="13" t="s">
        <v>31</v>
      </c>
      <c r="AX228" s="13" t="s">
        <v>77</v>
      </c>
      <c r="AY228" s="170" t="s">
        <v>260</v>
      </c>
    </row>
    <row r="229" spans="2:65" s="1" customFormat="1" ht="16.5" customHeight="1">
      <c r="B229" s="32"/>
      <c r="C229" s="121" t="s">
        <v>358</v>
      </c>
      <c r="D229" s="121" t="s">
        <v>261</v>
      </c>
      <c r="E229" s="122" t="s">
        <v>1126</v>
      </c>
      <c r="F229" s="123" t="s">
        <v>1127</v>
      </c>
      <c r="G229" s="124" t="s">
        <v>1123</v>
      </c>
      <c r="H229" s="125">
        <v>22</v>
      </c>
      <c r="I229" s="126"/>
      <c r="J229" s="127">
        <f>ROUND(I229*H229,2)</f>
        <v>0</v>
      </c>
      <c r="K229" s="123" t="s">
        <v>265</v>
      </c>
      <c r="L229" s="32"/>
      <c r="M229" s="128" t="s">
        <v>19</v>
      </c>
      <c r="N229" s="129" t="s">
        <v>40</v>
      </c>
      <c r="P229" s="130">
        <f>O229*H229</f>
        <v>0</v>
      </c>
      <c r="Q229" s="130">
        <v>0</v>
      </c>
      <c r="R229" s="130">
        <f>Q229*H229</f>
        <v>0</v>
      </c>
      <c r="S229" s="130">
        <v>0</v>
      </c>
      <c r="T229" s="131">
        <f>S229*H229</f>
        <v>0</v>
      </c>
      <c r="AR229" s="132" t="s">
        <v>266</v>
      </c>
      <c r="AT229" s="132" t="s">
        <v>261</v>
      </c>
      <c r="AU229" s="132" t="s">
        <v>77</v>
      </c>
      <c r="AY229" s="17" t="s">
        <v>260</v>
      </c>
      <c r="BE229" s="133">
        <f>IF(N229="základní",J229,0)</f>
        <v>0</v>
      </c>
      <c r="BF229" s="133">
        <f>IF(N229="snížená",J229,0)</f>
        <v>0</v>
      </c>
      <c r="BG229" s="133">
        <f>IF(N229="zákl. přenesená",J229,0)</f>
        <v>0</v>
      </c>
      <c r="BH229" s="133">
        <f>IF(N229="sníž. přenesená",J229,0)</f>
        <v>0</v>
      </c>
      <c r="BI229" s="133">
        <f>IF(N229="nulová",J229,0)</f>
        <v>0</v>
      </c>
      <c r="BJ229" s="17" t="s">
        <v>77</v>
      </c>
      <c r="BK229" s="133">
        <f>ROUND(I229*H229,2)</f>
        <v>0</v>
      </c>
      <c r="BL229" s="17" t="s">
        <v>266</v>
      </c>
      <c r="BM229" s="132" t="s">
        <v>865</v>
      </c>
    </row>
    <row r="230" spans="2:65" s="1" customFormat="1" ht="19.5">
      <c r="B230" s="32"/>
      <c r="D230" s="134" t="s">
        <v>267</v>
      </c>
      <c r="F230" s="135" t="s">
        <v>1128</v>
      </c>
      <c r="I230" s="136"/>
      <c r="L230" s="32"/>
      <c r="M230" s="137"/>
      <c r="T230" s="53"/>
      <c r="AT230" s="17" t="s">
        <v>267</v>
      </c>
      <c r="AU230" s="17" t="s">
        <v>77</v>
      </c>
    </row>
    <row r="231" spans="2:65" s="1" customFormat="1" ht="19.5">
      <c r="B231" s="32"/>
      <c r="D231" s="134" t="s">
        <v>269</v>
      </c>
      <c r="F231" s="138" t="s">
        <v>306</v>
      </c>
      <c r="I231" s="136"/>
      <c r="L231" s="32"/>
      <c r="M231" s="137"/>
      <c r="T231" s="53"/>
      <c r="AT231" s="17" t="s">
        <v>269</v>
      </c>
      <c r="AU231" s="17" t="s">
        <v>77</v>
      </c>
    </row>
    <row r="232" spans="2:65" s="12" customFormat="1" ht="11.25">
      <c r="B232" s="162"/>
      <c r="D232" s="134" t="s">
        <v>774</v>
      </c>
      <c r="E232" s="163" t="s">
        <v>19</v>
      </c>
      <c r="F232" s="164" t="s">
        <v>1125</v>
      </c>
      <c r="H232" s="165">
        <v>22</v>
      </c>
      <c r="I232" s="166"/>
      <c r="L232" s="162"/>
      <c r="M232" s="167"/>
      <c r="T232" s="168"/>
      <c r="AT232" s="163" t="s">
        <v>774</v>
      </c>
      <c r="AU232" s="163" t="s">
        <v>77</v>
      </c>
      <c r="AV232" s="12" t="s">
        <v>79</v>
      </c>
      <c r="AW232" s="12" t="s">
        <v>31</v>
      </c>
      <c r="AX232" s="12" t="s">
        <v>69</v>
      </c>
      <c r="AY232" s="163" t="s">
        <v>260</v>
      </c>
    </row>
    <row r="233" spans="2:65" s="13" customFormat="1" ht="11.25">
      <c r="B233" s="169"/>
      <c r="D233" s="134" t="s">
        <v>774</v>
      </c>
      <c r="E233" s="170" t="s">
        <v>19</v>
      </c>
      <c r="F233" s="171" t="s">
        <v>967</v>
      </c>
      <c r="H233" s="172">
        <v>22</v>
      </c>
      <c r="I233" s="173"/>
      <c r="L233" s="169"/>
      <c r="M233" s="174"/>
      <c r="T233" s="175"/>
      <c r="AT233" s="170" t="s">
        <v>774</v>
      </c>
      <c r="AU233" s="170" t="s">
        <v>77</v>
      </c>
      <c r="AV233" s="13" t="s">
        <v>266</v>
      </c>
      <c r="AW233" s="13" t="s">
        <v>31</v>
      </c>
      <c r="AX233" s="13" t="s">
        <v>77</v>
      </c>
      <c r="AY233" s="170" t="s">
        <v>260</v>
      </c>
    </row>
    <row r="234" spans="2:65" s="1" customFormat="1" ht="16.5" customHeight="1">
      <c r="B234" s="32"/>
      <c r="C234" s="121" t="s">
        <v>680</v>
      </c>
      <c r="D234" s="121" t="s">
        <v>261</v>
      </c>
      <c r="E234" s="122" t="s">
        <v>1129</v>
      </c>
      <c r="F234" s="123" t="s">
        <v>1130</v>
      </c>
      <c r="G234" s="124" t="s">
        <v>1123</v>
      </c>
      <c r="H234" s="125">
        <v>10</v>
      </c>
      <c r="I234" s="126"/>
      <c r="J234" s="127">
        <f>ROUND(I234*H234,2)</f>
        <v>0</v>
      </c>
      <c r="K234" s="123" t="s">
        <v>265</v>
      </c>
      <c r="L234" s="32"/>
      <c r="M234" s="128" t="s">
        <v>19</v>
      </c>
      <c r="N234" s="129" t="s">
        <v>40</v>
      </c>
      <c r="P234" s="130">
        <f>O234*H234</f>
        <v>0</v>
      </c>
      <c r="Q234" s="130">
        <v>0</v>
      </c>
      <c r="R234" s="130">
        <f>Q234*H234</f>
        <v>0</v>
      </c>
      <c r="S234" s="130">
        <v>0</v>
      </c>
      <c r="T234" s="131">
        <f>S234*H234</f>
        <v>0</v>
      </c>
      <c r="AR234" s="132" t="s">
        <v>266</v>
      </c>
      <c r="AT234" s="132" t="s">
        <v>261</v>
      </c>
      <c r="AU234" s="132" t="s">
        <v>77</v>
      </c>
      <c r="AY234" s="17" t="s">
        <v>260</v>
      </c>
      <c r="BE234" s="133">
        <f>IF(N234="základní",J234,0)</f>
        <v>0</v>
      </c>
      <c r="BF234" s="133">
        <f>IF(N234="snížená",J234,0)</f>
        <v>0</v>
      </c>
      <c r="BG234" s="133">
        <f>IF(N234="zákl. přenesená",J234,0)</f>
        <v>0</v>
      </c>
      <c r="BH234" s="133">
        <f>IF(N234="sníž. přenesená",J234,0)</f>
        <v>0</v>
      </c>
      <c r="BI234" s="133">
        <f>IF(N234="nulová",J234,0)</f>
        <v>0</v>
      </c>
      <c r="BJ234" s="17" t="s">
        <v>77</v>
      </c>
      <c r="BK234" s="133">
        <f>ROUND(I234*H234,2)</f>
        <v>0</v>
      </c>
      <c r="BL234" s="17" t="s">
        <v>266</v>
      </c>
      <c r="BM234" s="132" t="s">
        <v>869</v>
      </c>
    </row>
    <row r="235" spans="2:65" s="1" customFormat="1" ht="29.25">
      <c r="B235" s="32"/>
      <c r="D235" s="134" t="s">
        <v>267</v>
      </c>
      <c r="F235" s="135" t="s">
        <v>1131</v>
      </c>
      <c r="I235" s="136"/>
      <c r="L235" s="32"/>
      <c r="M235" s="137"/>
      <c r="T235" s="53"/>
      <c r="AT235" s="17" t="s">
        <v>267</v>
      </c>
      <c r="AU235" s="17" t="s">
        <v>77</v>
      </c>
    </row>
    <row r="236" spans="2:65" s="1" customFormat="1" ht="29.25">
      <c r="B236" s="32"/>
      <c r="D236" s="134" t="s">
        <v>269</v>
      </c>
      <c r="F236" s="138" t="s">
        <v>1132</v>
      </c>
      <c r="I236" s="136"/>
      <c r="L236" s="32"/>
      <c r="M236" s="137"/>
      <c r="T236" s="53"/>
      <c r="AT236" s="17" t="s">
        <v>269</v>
      </c>
      <c r="AU236" s="17" t="s">
        <v>77</v>
      </c>
    </row>
    <row r="237" spans="2:65" s="12" customFormat="1" ht="11.25">
      <c r="B237" s="162"/>
      <c r="D237" s="134" t="s">
        <v>774</v>
      </c>
      <c r="E237" s="163" t="s">
        <v>19</v>
      </c>
      <c r="F237" s="164" t="s">
        <v>1133</v>
      </c>
      <c r="H237" s="165">
        <v>10</v>
      </c>
      <c r="I237" s="166"/>
      <c r="L237" s="162"/>
      <c r="M237" s="167"/>
      <c r="T237" s="168"/>
      <c r="AT237" s="163" t="s">
        <v>774</v>
      </c>
      <c r="AU237" s="163" t="s">
        <v>77</v>
      </c>
      <c r="AV237" s="12" t="s">
        <v>79</v>
      </c>
      <c r="AW237" s="12" t="s">
        <v>31</v>
      </c>
      <c r="AX237" s="12" t="s">
        <v>69</v>
      </c>
      <c r="AY237" s="163" t="s">
        <v>260</v>
      </c>
    </row>
    <row r="238" spans="2:65" s="13" customFormat="1" ht="11.25">
      <c r="B238" s="169"/>
      <c r="D238" s="134" t="s">
        <v>774</v>
      </c>
      <c r="E238" s="170" t="s">
        <v>19</v>
      </c>
      <c r="F238" s="171" t="s">
        <v>967</v>
      </c>
      <c r="H238" s="172">
        <v>10</v>
      </c>
      <c r="I238" s="173"/>
      <c r="L238" s="169"/>
      <c r="M238" s="174"/>
      <c r="T238" s="175"/>
      <c r="AT238" s="170" t="s">
        <v>774</v>
      </c>
      <c r="AU238" s="170" t="s">
        <v>77</v>
      </c>
      <c r="AV238" s="13" t="s">
        <v>266</v>
      </c>
      <c r="AW238" s="13" t="s">
        <v>31</v>
      </c>
      <c r="AX238" s="13" t="s">
        <v>77</v>
      </c>
      <c r="AY238" s="170" t="s">
        <v>260</v>
      </c>
    </row>
    <row r="239" spans="2:65" s="1" customFormat="1" ht="21.75" customHeight="1">
      <c r="B239" s="32"/>
      <c r="C239" s="121" t="s">
        <v>364</v>
      </c>
      <c r="D239" s="121" t="s">
        <v>261</v>
      </c>
      <c r="E239" s="122" t="s">
        <v>1134</v>
      </c>
      <c r="F239" s="123" t="s">
        <v>1135</v>
      </c>
      <c r="G239" s="124" t="s">
        <v>545</v>
      </c>
      <c r="H239" s="125">
        <v>2248</v>
      </c>
      <c r="I239" s="126"/>
      <c r="J239" s="127">
        <f>ROUND(I239*H239,2)</f>
        <v>0</v>
      </c>
      <c r="K239" s="123" t="s">
        <v>19</v>
      </c>
      <c r="L239" s="32"/>
      <c r="M239" s="128" t="s">
        <v>19</v>
      </c>
      <c r="N239" s="129" t="s">
        <v>40</v>
      </c>
      <c r="P239" s="130">
        <f>O239*H239</f>
        <v>0</v>
      </c>
      <c r="Q239" s="130">
        <v>0</v>
      </c>
      <c r="R239" s="130">
        <f>Q239*H239</f>
        <v>0</v>
      </c>
      <c r="S239" s="130">
        <v>0</v>
      </c>
      <c r="T239" s="131">
        <f>S239*H239</f>
        <v>0</v>
      </c>
      <c r="AR239" s="132" t="s">
        <v>266</v>
      </c>
      <c r="AT239" s="132" t="s">
        <v>261</v>
      </c>
      <c r="AU239" s="132" t="s">
        <v>77</v>
      </c>
      <c r="AY239" s="17" t="s">
        <v>260</v>
      </c>
      <c r="BE239" s="133">
        <f>IF(N239="základní",J239,0)</f>
        <v>0</v>
      </c>
      <c r="BF239" s="133">
        <f>IF(N239="snížená",J239,0)</f>
        <v>0</v>
      </c>
      <c r="BG239" s="133">
        <f>IF(N239="zákl. přenesená",J239,0)</f>
        <v>0</v>
      </c>
      <c r="BH239" s="133">
        <f>IF(N239="sníž. přenesená",J239,0)</f>
        <v>0</v>
      </c>
      <c r="BI239" s="133">
        <f>IF(N239="nulová",J239,0)</f>
        <v>0</v>
      </c>
      <c r="BJ239" s="17" t="s">
        <v>77</v>
      </c>
      <c r="BK239" s="133">
        <f>ROUND(I239*H239,2)</f>
        <v>0</v>
      </c>
      <c r="BL239" s="17" t="s">
        <v>266</v>
      </c>
      <c r="BM239" s="132" t="s">
        <v>874</v>
      </c>
    </row>
    <row r="240" spans="2:65" s="1" customFormat="1" ht="11.25">
      <c r="B240" s="32"/>
      <c r="D240" s="134" t="s">
        <v>267</v>
      </c>
      <c r="F240" s="135" t="s">
        <v>1135</v>
      </c>
      <c r="I240" s="136"/>
      <c r="L240" s="32"/>
      <c r="M240" s="137"/>
      <c r="T240" s="53"/>
      <c r="AT240" s="17" t="s">
        <v>267</v>
      </c>
      <c r="AU240" s="17" t="s">
        <v>77</v>
      </c>
    </row>
    <row r="241" spans="2:65" s="1" customFormat="1" ht="19.5">
      <c r="B241" s="32"/>
      <c r="D241" s="134" t="s">
        <v>269</v>
      </c>
      <c r="F241" s="138" t="s">
        <v>306</v>
      </c>
      <c r="I241" s="136"/>
      <c r="L241" s="32"/>
      <c r="M241" s="137"/>
      <c r="T241" s="53"/>
      <c r="AT241" s="17" t="s">
        <v>269</v>
      </c>
      <c r="AU241" s="17" t="s">
        <v>77</v>
      </c>
    </row>
    <row r="242" spans="2:65" s="12" customFormat="1" ht="11.25">
      <c r="B242" s="162"/>
      <c r="D242" s="134" t="s">
        <v>774</v>
      </c>
      <c r="E242" s="163" t="s">
        <v>19</v>
      </c>
      <c r="F242" s="164" t="s">
        <v>1136</v>
      </c>
      <c r="H242" s="165">
        <v>2248</v>
      </c>
      <c r="I242" s="166"/>
      <c r="L242" s="162"/>
      <c r="M242" s="167"/>
      <c r="T242" s="168"/>
      <c r="AT242" s="163" t="s">
        <v>774</v>
      </c>
      <c r="AU242" s="163" t="s">
        <v>77</v>
      </c>
      <c r="AV242" s="12" t="s">
        <v>79</v>
      </c>
      <c r="AW242" s="12" t="s">
        <v>31</v>
      </c>
      <c r="AX242" s="12" t="s">
        <v>69</v>
      </c>
      <c r="AY242" s="163" t="s">
        <v>260</v>
      </c>
    </row>
    <row r="243" spans="2:65" s="13" customFormat="1" ht="11.25">
      <c r="B243" s="169"/>
      <c r="D243" s="134" t="s">
        <v>774</v>
      </c>
      <c r="E243" s="170" t="s">
        <v>19</v>
      </c>
      <c r="F243" s="171" t="s">
        <v>967</v>
      </c>
      <c r="H243" s="172">
        <v>2248</v>
      </c>
      <c r="I243" s="173"/>
      <c r="L243" s="169"/>
      <c r="M243" s="174"/>
      <c r="T243" s="175"/>
      <c r="AT243" s="170" t="s">
        <v>774</v>
      </c>
      <c r="AU243" s="170" t="s">
        <v>77</v>
      </c>
      <c r="AV243" s="13" t="s">
        <v>266</v>
      </c>
      <c r="AW243" s="13" t="s">
        <v>31</v>
      </c>
      <c r="AX243" s="13" t="s">
        <v>77</v>
      </c>
      <c r="AY243" s="170" t="s">
        <v>260</v>
      </c>
    </row>
    <row r="244" spans="2:65" s="1" customFormat="1" ht="21.75" customHeight="1">
      <c r="B244" s="32"/>
      <c r="C244" s="121" t="s">
        <v>689</v>
      </c>
      <c r="D244" s="121" t="s">
        <v>261</v>
      </c>
      <c r="E244" s="122" t="s">
        <v>1137</v>
      </c>
      <c r="F244" s="123" t="s">
        <v>1138</v>
      </c>
      <c r="G244" s="124" t="s">
        <v>545</v>
      </c>
      <c r="H244" s="125">
        <v>2248</v>
      </c>
      <c r="I244" s="126"/>
      <c r="J244" s="127">
        <f>ROUND(I244*H244,2)</f>
        <v>0</v>
      </c>
      <c r="K244" s="123" t="s">
        <v>19</v>
      </c>
      <c r="L244" s="32"/>
      <c r="M244" s="128" t="s">
        <v>19</v>
      </c>
      <c r="N244" s="129" t="s">
        <v>40</v>
      </c>
      <c r="P244" s="130">
        <f>O244*H244</f>
        <v>0</v>
      </c>
      <c r="Q244" s="130">
        <v>0</v>
      </c>
      <c r="R244" s="130">
        <f>Q244*H244</f>
        <v>0</v>
      </c>
      <c r="S244" s="130">
        <v>0</v>
      </c>
      <c r="T244" s="131">
        <f>S244*H244</f>
        <v>0</v>
      </c>
      <c r="AR244" s="132" t="s">
        <v>266</v>
      </c>
      <c r="AT244" s="132" t="s">
        <v>261</v>
      </c>
      <c r="AU244" s="132" t="s">
        <v>77</v>
      </c>
      <c r="AY244" s="17" t="s">
        <v>260</v>
      </c>
      <c r="BE244" s="133">
        <f>IF(N244="základní",J244,0)</f>
        <v>0</v>
      </c>
      <c r="BF244" s="133">
        <f>IF(N244="snížená",J244,0)</f>
        <v>0</v>
      </c>
      <c r="BG244" s="133">
        <f>IF(N244="zákl. přenesená",J244,0)</f>
        <v>0</v>
      </c>
      <c r="BH244" s="133">
        <f>IF(N244="sníž. přenesená",J244,0)</f>
        <v>0</v>
      </c>
      <c r="BI244" s="133">
        <f>IF(N244="nulová",J244,0)</f>
        <v>0</v>
      </c>
      <c r="BJ244" s="17" t="s">
        <v>77</v>
      </c>
      <c r="BK244" s="133">
        <f>ROUND(I244*H244,2)</f>
        <v>0</v>
      </c>
      <c r="BL244" s="17" t="s">
        <v>266</v>
      </c>
      <c r="BM244" s="132" t="s">
        <v>1139</v>
      </c>
    </row>
    <row r="245" spans="2:65" s="1" customFormat="1" ht="11.25">
      <c r="B245" s="32"/>
      <c r="D245" s="134" t="s">
        <v>267</v>
      </c>
      <c r="F245" s="135" t="s">
        <v>1138</v>
      </c>
      <c r="I245" s="136"/>
      <c r="L245" s="32"/>
      <c r="M245" s="137"/>
      <c r="T245" s="53"/>
      <c r="AT245" s="17" t="s">
        <v>267</v>
      </c>
      <c r="AU245" s="17" t="s">
        <v>77</v>
      </c>
    </row>
    <row r="246" spans="2:65" s="1" customFormat="1" ht="19.5">
      <c r="B246" s="32"/>
      <c r="D246" s="134" t="s">
        <v>269</v>
      </c>
      <c r="F246" s="138" t="s">
        <v>306</v>
      </c>
      <c r="I246" s="136"/>
      <c r="L246" s="32"/>
      <c r="M246" s="137"/>
      <c r="T246" s="53"/>
      <c r="AT246" s="17" t="s">
        <v>269</v>
      </c>
      <c r="AU246" s="17" t="s">
        <v>77</v>
      </c>
    </row>
    <row r="247" spans="2:65" s="12" customFormat="1" ht="11.25">
      <c r="B247" s="162"/>
      <c r="D247" s="134" t="s">
        <v>774</v>
      </c>
      <c r="E247" s="163" t="s">
        <v>19</v>
      </c>
      <c r="F247" s="164" t="s">
        <v>1136</v>
      </c>
      <c r="H247" s="165">
        <v>2248</v>
      </c>
      <c r="I247" s="166"/>
      <c r="L247" s="162"/>
      <c r="M247" s="167"/>
      <c r="T247" s="168"/>
      <c r="AT247" s="163" t="s">
        <v>774</v>
      </c>
      <c r="AU247" s="163" t="s">
        <v>77</v>
      </c>
      <c r="AV247" s="12" t="s">
        <v>79</v>
      </c>
      <c r="AW247" s="12" t="s">
        <v>31</v>
      </c>
      <c r="AX247" s="12" t="s">
        <v>69</v>
      </c>
      <c r="AY247" s="163" t="s">
        <v>260</v>
      </c>
    </row>
    <row r="248" spans="2:65" s="13" customFormat="1" ht="11.25">
      <c r="B248" s="169"/>
      <c r="D248" s="134" t="s">
        <v>774</v>
      </c>
      <c r="E248" s="170" t="s">
        <v>19</v>
      </c>
      <c r="F248" s="171" t="s">
        <v>967</v>
      </c>
      <c r="H248" s="172">
        <v>2248</v>
      </c>
      <c r="I248" s="173"/>
      <c r="L248" s="169"/>
      <c r="M248" s="174"/>
      <c r="T248" s="175"/>
      <c r="AT248" s="170" t="s">
        <v>774</v>
      </c>
      <c r="AU248" s="170" t="s">
        <v>77</v>
      </c>
      <c r="AV248" s="13" t="s">
        <v>266</v>
      </c>
      <c r="AW248" s="13" t="s">
        <v>31</v>
      </c>
      <c r="AX248" s="13" t="s">
        <v>77</v>
      </c>
      <c r="AY248" s="170" t="s">
        <v>260</v>
      </c>
    </row>
    <row r="249" spans="2:65" s="1" customFormat="1" ht="16.5" customHeight="1">
      <c r="B249" s="32"/>
      <c r="C249" s="121" t="s">
        <v>368</v>
      </c>
      <c r="D249" s="121" t="s">
        <v>261</v>
      </c>
      <c r="E249" s="122" t="s">
        <v>951</v>
      </c>
      <c r="F249" s="123" t="s">
        <v>1140</v>
      </c>
      <c r="G249" s="124" t="s">
        <v>363</v>
      </c>
      <c r="H249" s="125">
        <v>24</v>
      </c>
      <c r="I249" s="126"/>
      <c r="J249" s="127">
        <f>ROUND(I249*H249,2)</f>
        <v>0</v>
      </c>
      <c r="K249" s="123" t="s">
        <v>19</v>
      </c>
      <c r="L249" s="32"/>
      <c r="M249" s="128" t="s">
        <v>19</v>
      </c>
      <c r="N249" s="129" t="s">
        <v>40</v>
      </c>
      <c r="P249" s="130">
        <f>O249*H249</f>
        <v>0</v>
      </c>
      <c r="Q249" s="130">
        <v>0</v>
      </c>
      <c r="R249" s="130">
        <f>Q249*H249</f>
        <v>0</v>
      </c>
      <c r="S249" s="130">
        <v>0</v>
      </c>
      <c r="T249" s="131">
        <f>S249*H249</f>
        <v>0</v>
      </c>
      <c r="AR249" s="132" t="s">
        <v>266</v>
      </c>
      <c r="AT249" s="132" t="s">
        <v>261</v>
      </c>
      <c r="AU249" s="132" t="s">
        <v>77</v>
      </c>
      <c r="AY249" s="17" t="s">
        <v>260</v>
      </c>
      <c r="BE249" s="133">
        <f>IF(N249="základní",J249,0)</f>
        <v>0</v>
      </c>
      <c r="BF249" s="133">
        <f>IF(N249="snížená",J249,0)</f>
        <v>0</v>
      </c>
      <c r="BG249" s="133">
        <f>IF(N249="zákl. přenesená",J249,0)</f>
        <v>0</v>
      </c>
      <c r="BH249" s="133">
        <f>IF(N249="sníž. přenesená",J249,0)</f>
        <v>0</v>
      </c>
      <c r="BI249" s="133">
        <f>IF(N249="nulová",J249,0)</f>
        <v>0</v>
      </c>
      <c r="BJ249" s="17" t="s">
        <v>77</v>
      </c>
      <c r="BK249" s="133">
        <f>ROUND(I249*H249,2)</f>
        <v>0</v>
      </c>
      <c r="BL249" s="17" t="s">
        <v>266</v>
      </c>
      <c r="BM249" s="132" t="s">
        <v>1141</v>
      </c>
    </row>
    <row r="250" spans="2:65" s="1" customFormat="1" ht="19.5">
      <c r="B250" s="32"/>
      <c r="D250" s="134" t="s">
        <v>267</v>
      </c>
      <c r="F250" s="135" t="s">
        <v>1142</v>
      </c>
      <c r="I250" s="136"/>
      <c r="L250" s="32"/>
      <c r="M250" s="137"/>
      <c r="T250" s="53"/>
      <c r="AT250" s="17" t="s">
        <v>267</v>
      </c>
      <c r="AU250" s="17" t="s">
        <v>77</v>
      </c>
    </row>
    <row r="251" spans="2:65" s="1" customFormat="1" ht="29.25">
      <c r="B251" s="32"/>
      <c r="D251" s="134" t="s">
        <v>269</v>
      </c>
      <c r="F251" s="138" t="s">
        <v>1143</v>
      </c>
      <c r="I251" s="136"/>
      <c r="L251" s="32"/>
      <c r="M251" s="137"/>
      <c r="T251" s="53"/>
      <c r="AT251" s="17" t="s">
        <v>269</v>
      </c>
      <c r="AU251" s="17" t="s">
        <v>77</v>
      </c>
    </row>
    <row r="252" spans="2:65" s="1" customFormat="1" ht="16.5" customHeight="1">
      <c r="B252" s="32"/>
      <c r="C252" s="121" t="s">
        <v>697</v>
      </c>
      <c r="D252" s="121" t="s">
        <v>261</v>
      </c>
      <c r="E252" s="122" t="s">
        <v>1144</v>
      </c>
      <c r="F252" s="123" t="s">
        <v>1145</v>
      </c>
      <c r="G252" s="124" t="s">
        <v>363</v>
      </c>
      <c r="H252" s="125">
        <v>11</v>
      </c>
      <c r="I252" s="126"/>
      <c r="J252" s="127">
        <f>ROUND(I252*H252,2)</f>
        <v>0</v>
      </c>
      <c r="K252" s="123" t="s">
        <v>19</v>
      </c>
      <c r="L252" s="32"/>
      <c r="M252" s="128" t="s">
        <v>19</v>
      </c>
      <c r="N252" s="129" t="s">
        <v>40</v>
      </c>
      <c r="P252" s="130">
        <f>O252*H252</f>
        <v>0</v>
      </c>
      <c r="Q252" s="130">
        <v>0</v>
      </c>
      <c r="R252" s="130">
        <f>Q252*H252</f>
        <v>0</v>
      </c>
      <c r="S252" s="130">
        <v>0</v>
      </c>
      <c r="T252" s="131">
        <f>S252*H252</f>
        <v>0</v>
      </c>
      <c r="AR252" s="132" t="s">
        <v>266</v>
      </c>
      <c r="AT252" s="132" t="s">
        <v>261</v>
      </c>
      <c r="AU252" s="132" t="s">
        <v>77</v>
      </c>
      <c r="AY252" s="17" t="s">
        <v>260</v>
      </c>
      <c r="BE252" s="133">
        <f>IF(N252="základní",J252,0)</f>
        <v>0</v>
      </c>
      <c r="BF252" s="133">
        <f>IF(N252="snížená",J252,0)</f>
        <v>0</v>
      </c>
      <c r="BG252" s="133">
        <f>IF(N252="zákl. přenesená",J252,0)</f>
        <v>0</v>
      </c>
      <c r="BH252" s="133">
        <f>IF(N252="sníž. přenesená",J252,0)</f>
        <v>0</v>
      </c>
      <c r="BI252" s="133">
        <f>IF(N252="nulová",J252,0)</f>
        <v>0</v>
      </c>
      <c r="BJ252" s="17" t="s">
        <v>77</v>
      </c>
      <c r="BK252" s="133">
        <f>ROUND(I252*H252,2)</f>
        <v>0</v>
      </c>
      <c r="BL252" s="17" t="s">
        <v>266</v>
      </c>
      <c r="BM252" s="132" t="s">
        <v>695</v>
      </c>
    </row>
    <row r="253" spans="2:65" s="1" customFormat="1" ht="19.5">
      <c r="B253" s="32"/>
      <c r="D253" s="134" t="s">
        <v>267</v>
      </c>
      <c r="F253" s="135" t="s">
        <v>1146</v>
      </c>
      <c r="I253" s="136"/>
      <c r="L253" s="32"/>
      <c r="M253" s="137"/>
      <c r="T253" s="53"/>
      <c r="AT253" s="17" t="s">
        <v>267</v>
      </c>
      <c r="AU253" s="17" t="s">
        <v>77</v>
      </c>
    </row>
    <row r="254" spans="2:65" s="1" customFormat="1" ht="29.25">
      <c r="B254" s="32"/>
      <c r="D254" s="134" t="s">
        <v>269</v>
      </c>
      <c r="F254" s="138" t="s">
        <v>1028</v>
      </c>
      <c r="I254" s="136"/>
      <c r="L254" s="32"/>
      <c r="M254" s="137"/>
      <c r="T254" s="53"/>
      <c r="AT254" s="17" t="s">
        <v>269</v>
      </c>
      <c r="AU254" s="17" t="s">
        <v>77</v>
      </c>
    </row>
    <row r="255" spans="2:65" s="1" customFormat="1" ht="16.5" customHeight="1">
      <c r="B255" s="32"/>
      <c r="C255" s="121" t="s">
        <v>373</v>
      </c>
      <c r="D255" s="121" t="s">
        <v>261</v>
      </c>
      <c r="E255" s="122" t="s">
        <v>1147</v>
      </c>
      <c r="F255" s="123" t="s">
        <v>1148</v>
      </c>
      <c r="G255" s="124" t="s">
        <v>363</v>
      </c>
      <c r="H255" s="125">
        <v>18</v>
      </c>
      <c r="I255" s="126"/>
      <c r="J255" s="127">
        <f>ROUND(I255*H255,2)</f>
        <v>0</v>
      </c>
      <c r="K255" s="123" t="s">
        <v>265</v>
      </c>
      <c r="L255" s="32"/>
      <c r="M255" s="128" t="s">
        <v>19</v>
      </c>
      <c r="N255" s="129" t="s">
        <v>40</v>
      </c>
      <c r="P255" s="130">
        <f>O255*H255</f>
        <v>0</v>
      </c>
      <c r="Q255" s="130">
        <v>0</v>
      </c>
      <c r="R255" s="130">
        <f>Q255*H255</f>
        <v>0</v>
      </c>
      <c r="S255" s="130">
        <v>0</v>
      </c>
      <c r="T255" s="131">
        <f>S255*H255</f>
        <v>0</v>
      </c>
      <c r="AR255" s="132" t="s">
        <v>266</v>
      </c>
      <c r="AT255" s="132" t="s">
        <v>261</v>
      </c>
      <c r="AU255" s="132" t="s">
        <v>77</v>
      </c>
      <c r="AY255" s="17" t="s">
        <v>260</v>
      </c>
      <c r="BE255" s="133">
        <f>IF(N255="základní",J255,0)</f>
        <v>0</v>
      </c>
      <c r="BF255" s="133">
        <f>IF(N255="snížená",J255,0)</f>
        <v>0</v>
      </c>
      <c r="BG255" s="133">
        <f>IF(N255="zákl. přenesená",J255,0)</f>
        <v>0</v>
      </c>
      <c r="BH255" s="133">
        <f>IF(N255="sníž. přenesená",J255,0)</f>
        <v>0</v>
      </c>
      <c r="BI255" s="133">
        <f>IF(N255="nulová",J255,0)</f>
        <v>0</v>
      </c>
      <c r="BJ255" s="17" t="s">
        <v>77</v>
      </c>
      <c r="BK255" s="133">
        <f>ROUND(I255*H255,2)</f>
        <v>0</v>
      </c>
      <c r="BL255" s="17" t="s">
        <v>266</v>
      </c>
      <c r="BM255" s="132" t="s">
        <v>700</v>
      </c>
    </row>
    <row r="256" spans="2:65" s="1" customFormat="1" ht="19.5">
      <c r="B256" s="32"/>
      <c r="D256" s="134" t="s">
        <v>267</v>
      </c>
      <c r="F256" s="135" t="s">
        <v>1149</v>
      </c>
      <c r="I256" s="136"/>
      <c r="L256" s="32"/>
      <c r="M256" s="137"/>
      <c r="T256" s="53"/>
      <c r="AT256" s="17" t="s">
        <v>267</v>
      </c>
      <c r="AU256" s="17" t="s">
        <v>77</v>
      </c>
    </row>
    <row r="257" spans="2:65" s="1" customFormat="1" ht="29.25">
      <c r="B257" s="32"/>
      <c r="D257" s="134" t="s">
        <v>269</v>
      </c>
      <c r="F257" s="138" t="s">
        <v>1028</v>
      </c>
      <c r="I257" s="136"/>
      <c r="L257" s="32"/>
      <c r="M257" s="137"/>
      <c r="T257" s="53"/>
      <c r="AT257" s="17" t="s">
        <v>269</v>
      </c>
      <c r="AU257" s="17" t="s">
        <v>77</v>
      </c>
    </row>
    <row r="258" spans="2:65" s="1" customFormat="1" ht="16.5" customHeight="1">
      <c r="B258" s="32"/>
      <c r="C258" s="121" t="s">
        <v>1150</v>
      </c>
      <c r="D258" s="121" t="s">
        <v>261</v>
      </c>
      <c r="E258" s="122" t="s">
        <v>1151</v>
      </c>
      <c r="F258" s="123" t="s">
        <v>1152</v>
      </c>
      <c r="G258" s="124" t="s">
        <v>973</v>
      </c>
      <c r="H258" s="125">
        <v>12.034000000000001</v>
      </c>
      <c r="I258" s="126"/>
      <c r="J258" s="127">
        <f>ROUND(I258*H258,2)</f>
        <v>0</v>
      </c>
      <c r="K258" s="123" t="s">
        <v>265</v>
      </c>
      <c r="L258" s="32"/>
      <c r="M258" s="128" t="s">
        <v>19</v>
      </c>
      <c r="N258" s="129" t="s">
        <v>40</v>
      </c>
      <c r="P258" s="130">
        <f>O258*H258</f>
        <v>0</v>
      </c>
      <c r="Q258" s="130">
        <v>0</v>
      </c>
      <c r="R258" s="130">
        <f>Q258*H258</f>
        <v>0</v>
      </c>
      <c r="S258" s="130">
        <v>0</v>
      </c>
      <c r="T258" s="131">
        <f>S258*H258</f>
        <v>0</v>
      </c>
      <c r="AR258" s="132" t="s">
        <v>266</v>
      </c>
      <c r="AT258" s="132" t="s">
        <v>261</v>
      </c>
      <c r="AU258" s="132" t="s">
        <v>77</v>
      </c>
      <c r="AY258" s="17" t="s">
        <v>260</v>
      </c>
      <c r="BE258" s="133">
        <f>IF(N258="základní",J258,0)</f>
        <v>0</v>
      </c>
      <c r="BF258" s="133">
        <f>IF(N258="snížená",J258,0)</f>
        <v>0</v>
      </c>
      <c r="BG258" s="133">
        <f>IF(N258="zákl. přenesená",J258,0)</f>
        <v>0</v>
      </c>
      <c r="BH258" s="133">
        <f>IF(N258="sníž. přenesená",J258,0)</f>
        <v>0</v>
      </c>
      <c r="BI258" s="133">
        <f>IF(N258="nulová",J258,0)</f>
        <v>0</v>
      </c>
      <c r="BJ258" s="17" t="s">
        <v>77</v>
      </c>
      <c r="BK258" s="133">
        <f>ROUND(I258*H258,2)</f>
        <v>0</v>
      </c>
      <c r="BL258" s="17" t="s">
        <v>266</v>
      </c>
      <c r="BM258" s="132" t="s">
        <v>1153</v>
      </c>
    </row>
    <row r="259" spans="2:65" s="1" customFormat="1" ht="19.5">
      <c r="B259" s="32"/>
      <c r="D259" s="134" t="s">
        <v>267</v>
      </c>
      <c r="F259" s="135" t="s">
        <v>1154</v>
      </c>
      <c r="I259" s="136"/>
      <c r="L259" s="32"/>
      <c r="M259" s="137"/>
      <c r="T259" s="53"/>
      <c r="AT259" s="17" t="s">
        <v>267</v>
      </c>
      <c r="AU259" s="17" t="s">
        <v>77</v>
      </c>
    </row>
    <row r="260" spans="2:65" s="1" customFormat="1" ht="19.5">
      <c r="B260" s="32"/>
      <c r="D260" s="134" t="s">
        <v>269</v>
      </c>
      <c r="F260" s="138" t="s">
        <v>306</v>
      </c>
      <c r="I260" s="136"/>
      <c r="L260" s="32"/>
      <c r="M260" s="137"/>
      <c r="T260" s="53"/>
      <c r="AT260" s="17" t="s">
        <v>269</v>
      </c>
      <c r="AU260" s="17" t="s">
        <v>77</v>
      </c>
    </row>
    <row r="261" spans="2:65" s="12" customFormat="1" ht="11.25">
      <c r="B261" s="162"/>
      <c r="D261" s="134" t="s">
        <v>774</v>
      </c>
      <c r="E261" s="163" t="s">
        <v>19</v>
      </c>
      <c r="F261" s="164" t="s">
        <v>1155</v>
      </c>
      <c r="H261" s="165">
        <v>12.034000000000001</v>
      </c>
      <c r="I261" s="166"/>
      <c r="L261" s="162"/>
      <c r="M261" s="167"/>
      <c r="T261" s="168"/>
      <c r="AT261" s="163" t="s">
        <v>774</v>
      </c>
      <c r="AU261" s="163" t="s">
        <v>77</v>
      </c>
      <c r="AV261" s="12" t="s">
        <v>79</v>
      </c>
      <c r="AW261" s="12" t="s">
        <v>31</v>
      </c>
      <c r="AX261" s="12" t="s">
        <v>69</v>
      </c>
      <c r="AY261" s="163" t="s">
        <v>260</v>
      </c>
    </row>
    <row r="262" spans="2:65" s="13" customFormat="1" ht="11.25">
      <c r="B262" s="169"/>
      <c r="D262" s="134" t="s">
        <v>774</v>
      </c>
      <c r="E262" s="170" t="s">
        <v>19</v>
      </c>
      <c r="F262" s="171" t="s">
        <v>967</v>
      </c>
      <c r="H262" s="172">
        <v>12.034000000000001</v>
      </c>
      <c r="I262" s="173"/>
      <c r="L262" s="169"/>
      <c r="M262" s="174"/>
      <c r="T262" s="175"/>
      <c r="AT262" s="170" t="s">
        <v>774</v>
      </c>
      <c r="AU262" s="170" t="s">
        <v>77</v>
      </c>
      <c r="AV262" s="13" t="s">
        <v>266</v>
      </c>
      <c r="AW262" s="13" t="s">
        <v>31</v>
      </c>
      <c r="AX262" s="13" t="s">
        <v>77</v>
      </c>
      <c r="AY262" s="170" t="s">
        <v>260</v>
      </c>
    </row>
    <row r="263" spans="2:65" s="1" customFormat="1" ht="16.5" customHeight="1">
      <c r="B263" s="32"/>
      <c r="C263" s="121" t="s">
        <v>378</v>
      </c>
      <c r="D263" s="121" t="s">
        <v>261</v>
      </c>
      <c r="E263" s="122" t="s">
        <v>1156</v>
      </c>
      <c r="F263" s="123" t="s">
        <v>1157</v>
      </c>
      <c r="G263" s="124" t="s">
        <v>973</v>
      </c>
      <c r="H263" s="125">
        <v>96.272000000000006</v>
      </c>
      <c r="I263" s="126"/>
      <c r="J263" s="127">
        <f>ROUND(I263*H263,2)</f>
        <v>0</v>
      </c>
      <c r="K263" s="123" t="s">
        <v>265</v>
      </c>
      <c r="L263" s="32"/>
      <c r="M263" s="128" t="s">
        <v>19</v>
      </c>
      <c r="N263" s="129" t="s">
        <v>40</v>
      </c>
      <c r="P263" s="130">
        <f>O263*H263</f>
        <v>0</v>
      </c>
      <c r="Q263" s="130">
        <v>0</v>
      </c>
      <c r="R263" s="130">
        <f>Q263*H263</f>
        <v>0</v>
      </c>
      <c r="S263" s="130">
        <v>0</v>
      </c>
      <c r="T263" s="131">
        <f>S263*H263</f>
        <v>0</v>
      </c>
      <c r="AR263" s="132" t="s">
        <v>266</v>
      </c>
      <c r="AT263" s="132" t="s">
        <v>261</v>
      </c>
      <c r="AU263" s="132" t="s">
        <v>77</v>
      </c>
      <c r="AY263" s="17" t="s">
        <v>260</v>
      </c>
      <c r="BE263" s="133">
        <f>IF(N263="základní",J263,0)</f>
        <v>0</v>
      </c>
      <c r="BF263" s="133">
        <f>IF(N263="snížená",J263,0)</f>
        <v>0</v>
      </c>
      <c r="BG263" s="133">
        <f>IF(N263="zákl. přenesená",J263,0)</f>
        <v>0</v>
      </c>
      <c r="BH263" s="133">
        <f>IF(N263="sníž. přenesená",J263,0)</f>
        <v>0</v>
      </c>
      <c r="BI263" s="133">
        <f>IF(N263="nulová",J263,0)</f>
        <v>0</v>
      </c>
      <c r="BJ263" s="17" t="s">
        <v>77</v>
      </c>
      <c r="BK263" s="133">
        <f>ROUND(I263*H263,2)</f>
        <v>0</v>
      </c>
      <c r="BL263" s="17" t="s">
        <v>266</v>
      </c>
      <c r="BM263" s="132" t="s">
        <v>1158</v>
      </c>
    </row>
    <row r="264" spans="2:65" s="1" customFormat="1" ht="11.25">
      <c r="B264" s="32"/>
      <c r="D264" s="134" t="s">
        <v>267</v>
      </c>
      <c r="F264" s="135" t="s">
        <v>1159</v>
      </c>
      <c r="I264" s="136"/>
      <c r="L264" s="32"/>
      <c r="M264" s="137"/>
      <c r="T264" s="53"/>
      <c r="AT264" s="17" t="s">
        <v>267</v>
      </c>
      <c r="AU264" s="17" t="s">
        <v>77</v>
      </c>
    </row>
    <row r="265" spans="2:65" s="1" customFormat="1" ht="19.5">
      <c r="B265" s="32"/>
      <c r="D265" s="134" t="s">
        <v>269</v>
      </c>
      <c r="F265" s="138" t="s">
        <v>306</v>
      </c>
      <c r="I265" s="136"/>
      <c r="L265" s="32"/>
      <c r="M265" s="137"/>
      <c r="T265" s="53"/>
      <c r="AT265" s="17" t="s">
        <v>269</v>
      </c>
      <c r="AU265" s="17" t="s">
        <v>77</v>
      </c>
    </row>
    <row r="266" spans="2:65" s="12" customFormat="1" ht="11.25">
      <c r="B266" s="162"/>
      <c r="D266" s="134" t="s">
        <v>774</v>
      </c>
      <c r="E266" s="163" t="s">
        <v>19</v>
      </c>
      <c r="F266" s="164" t="s">
        <v>1160</v>
      </c>
      <c r="H266" s="165">
        <v>96.272000000000006</v>
      </c>
      <c r="I266" s="166"/>
      <c r="L266" s="162"/>
      <c r="M266" s="167"/>
      <c r="T266" s="168"/>
      <c r="AT266" s="163" t="s">
        <v>774</v>
      </c>
      <c r="AU266" s="163" t="s">
        <v>77</v>
      </c>
      <c r="AV266" s="12" t="s">
        <v>79</v>
      </c>
      <c r="AW266" s="12" t="s">
        <v>31</v>
      </c>
      <c r="AX266" s="12" t="s">
        <v>69</v>
      </c>
      <c r="AY266" s="163" t="s">
        <v>260</v>
      </c>
    </row>
    <row r="267" spans="2:65" s="13" customFormat="1" ht="11.25">
      <c r="B267" s="169"/>
      <c r="D267" s="134" t="s">
        <v>774</v>
      </c>
      <c r="E267" s="170" t="s">
        <v>19</v>
      </c>
      <c r="F267" s="171" t="s">
        <v>967</v>
      </c>
      <c r="H267" s="172">
        <v>96.272000000000006</v>
      </c>
      <c r="I267" s="173"/>
      <c r="L267" s="169"/>
      <c r="M267" s="174"/>
      <c r="T267" s="175"/>
      <c r="AT267" s="170" t="s">
        <v>774</v>
      </c>
      <c r="AU267" s="170" t="s">
        <v>77</v>
      </c>
      <c r="AV267" s="13" t="s">
        <v>266</v>
      </c>
      <c r="AW267" s="13" t="s">
        <v>31</v>
      </c>
      <c r="AX267" s="13" t="s">
        <v>77</v>
      </c>
      <c r="AY267" s="170" t="s">
        <v>260</v>
      </c>
    </row>
    <row r="268" spans="2:65" s="10" customFormat="1" ht="25.9" customHeight="1">
      <c r="B268" s="111"/>
      <c r="D268" s="112" t="s">
        <v>68</v>
      </c>
      <c r="E268" s="113" t="s">
        <v>279</v>
      </c>
      <c r="F268" s="113" t="s">
        <v>1161</v>
      </c>
      <c r="I268" s="114"/>
      <c r="J268" s="115">
        <f>BK268</f>
        <v>0</v>
      </c>
      <c r="L268" s="111"/>
      <c r="M268" s="116"/>
      <c r="P268" s="117">
        <f>SUM(P269:P303)</f>
        <v>0</v>
      </c>
      <c r="R268" s="117">
        <f>SUM(R269:R303)</f>
        <v>0</v>
      </c>
      <c r="T268" s="118">
        <f>SUM(T269:T303)</f>
        <v>0</v>
      </c>
      <c r="AR268" s="112" t="s">
        <v>77</v>
      </c>
      <c r="AT268" s="119" t="s">
        <v>68</v>
      </c>
      <c r="AU268" s="119" t="s">
        <v>69</v>
      </c>
      <c r="AY268" s="112" t="s">
        <v>260</v>
      </c>
      <c r="BK268" s="120">
        <f>SUM(BK269:BK303)</f>
        <v>0</v>
      </c>
    </row>
    <row r="269" spans="2:65" s="1" customFormat="1" ht="24.2" customHeight="1">
      <c r="B269" s="32"/>
      <c r="C269" s="121" t="s">
        <v>1162</v>
      </c>
      <c r="D269" s="121" t="s">
        <v>261</v>
      </c>
      <c r="E269" s="122" t="s">
        <v>1163</v>
      </c>
      <c r="F269" s="123" t="s">
        <v>1164</v>
      </c>
      <c r="G269" s="124" t="s">
        <v>973</v>
      </c>
      <c r="H269" s="125">
        <v>1.75</v>
      </c>
      <c r="I269" s="126"/>
      <c r="J269" s="127">
        <f>ROUND(I269*H269,2)</f>
        <v>0</v>
      </c>
      <c r="K269" s="123" t="s">
        <v>265</v>
      </c>
      <c r="L269" s="32"/>
      <c r="M269" s="128" t="s">
        <v>19</v>
      </c>
      <c r="N269" s="129" t="s">
        <v>40</v>
      </c>
      <c r="P269" s="130">
        <f>O269*H269</f>
        <v>0</v>
      </c>
      <c r="Q269" s="130">
        <v>0</v>
      </c>
      <c r="R269" s="130">
        <f>Q269*H269</f>
        <v>0</v>
      </c>
      <c r="S269" s="130">
        <v>0</v>
      </c>
      <c r="T269" s="131">
        <f>S269*H269</f>
        <v>0</v>
      </c>
      <c r="AR269" s="132" t="s">
        <v>266</v>
      </c>
      <c r="AT269" s="132" t="s">
        <v>261</v>
      </c>
      <c r="AU269" s="132" t="s">
        <v>77</v>
      </c>
      <c r="AY269" s="17" t="s">
        <v>260</v>
      </c>
      <c r="BE269" s="133">
        <f>IF(N269="základní",J269,0)</f>
        <v>0</v>
      </c>
      <c r="BF269" s="133">
        <f>IF(N269="snížená",J269,0)</f>
        <v>0</v>
      </c>
      <c r="BG269" s="133">
        <f>IF(N269="zákl. přenesená",J269,0)</f>
        <v>0</v>
      </c>
      <c r="BH269" s="133">
        <f>IF(N269="sníž. přenesená",J269,0)</f>
        <v>0</v>
      </c>
      <c r="BI269" s="133">
        <f>IF(N269="nulová",J269,0)</f>
        <v>0</v>
      </c>
      <c r="BJ269" s="17" t="s">
        <v>77</v>
      </c>
      <c r="BK269" s="133">
        <f>ROUND(I269*H269,2)</f>
        <v>0</v>
      </c>
      <c r="BL269" s="17" t="s">
        <v>266</v>
      </c>
      <c r="BM269" s="132" t="s">
        <v>1165</v>
      </c>
    </row>
    <row r="270" spans="2:65" s="1" customFormat="1" ht="48.75">
      <c r="B270" s="32"/>
      <c r="D270" s="134" t="s">
        <v>267</v>
      </c>
      <c r="F270" s="135" t="s">
        <v>1166</v>
      </c>
      <c r="I270" s="136"/>
      <c r="L270" s="32"/>
      <c r="M270" s="137"/>
      <c r="T270" s="53"/>
      <c r="AT270" s="17" t="s">
        <v>267</v>
      </c>
      <c r="AU270" s="17" t="s">
        <v>77</v>
      </c>
    </row>
    <row r="271" spans="2:65" s="11" customFormat="1" ht="11.25">
      <c r="B271" s="156"/>
      <c r="D271" s="134" t="s">
        <v>774</v>
      </c>
      <c r="E271" s="157" t="s">
        <v>19</v>
      </c>
      <c r="F271" s="158" t="s">
        <v>1167</v>
      </c>
      <c r="H271" s="157" t="s">
        <v>19</v>
      </c>
      <c r="I271" s="159"/>
      <c r="L271" s="156"/>
      <c r="M271" s="160"/>
      <c r="T271" s="161"/>
      <c r="AT271" s="157" t="s">
        <v>774</v>
      </c>
      <c r="AU271" s="157" t="s">
        <v>77</v>
      </c>
      <c r="AV271" s="11" t="s">
        <v>77</v>
      </c>
      <c r="AW271" s="11" t="s">
        <v>31</v>
      </c>
      <c r="AX271" s="11" t="s">
        <v>69</v>
      </c>
      <c r="AY271" s="157" t="s">
        <v>260</v>
      </c>
    </row>
    <row r="272" spans="2:65" s="12" customFormat="1" ht="11.25">
      <c r="B272" s="162"/>
      <c r="D272" s="134" t="s">
        <v>774</v>
      </c>
      <c r="E272" s="163" t="s">
        <v>19</v>
      </c>
      <c r="F272" s="164" t="s">
        <v>1168</v>
      </c>
      <c r="H272" s="165">
        <v>1.75</v>
      </c>
      <c r="I272" s="166"/>
      <c r="L272" s="162"/>
      <c r="M272" s="167"/>
      <c r="T272" s="168"/>
      <c r="AT272" s="163" t="s">
        <v>774</v>
      </c>
      <c r="AU272" s="163" t="s">
        <v>77</v>
      </c>
      <c r="AV272" s="12" t="s">
        <v>79</v>
      </c>
      <c r="AW272" s="12" t="s">
        <v>31</v>
      </c>
      <c r="AX272" s="12" t="s">
        <v>77</v>
      </c>
      <c r="AY272" s="163" t="s">
        <v>260</v>
      </c>
    </row>
    <row r="273" spans="2:65" s="1" customFormat="1" ht="24.2" customHeight="1">
      <c r="B273" s="32"/>
      <c r="C273" s="121" t="s">
        <v>1169</v>
      </c>
      <c r="D273" s="121" t="s">
        <v>261</v>
      </c>
      <c r="E273" s="122" t="s">
        <v>1170</v>
      </c>
      <c r="F273" s="123" t="s">
        <v>1171</v>
      </c>
      <c r="G273" s="124" t="s">
        <v>973</v>
      </c>
      <c r="H273" s="125">
        <v>2970.203</v>
      </c>
      <c r="I273" s="126"/>
      <c r="J273" s="127">
        <f>ROUND(I273*H273,2)</f>
        <v>0</v>
      </c>
      <c r="K273" s="123" t="s">
        <v>265</v>
      </c>
      <c r="L273" s="32"/>
      <c r="M273" s="128" t="s">
        <v>19</v>
      </c>
      <c r="N273" s="129" t="s">
        <v>40</v>
      </c>
      <c r="P273" s="130">
        <f>O273*H273</f>
        <v>0</v>
      </c>
      <c r="Q273" s="130">
        <v>0</v>
      </c>
      <c r="R273" s="130">
        <f>Q273*H273</f>
        <v>0</v>
      </c>
      <c r="S273" s="130">
        <v>0</v>
      </c>
      <c r="T273" s="131">
        <f>S273*H273</f>
        <v>0</v>
      </c>
      <c r="AR273" s="132" t="s">
        <v>266</v>
      </c>
      <c r="AT273" s="132" t="s">
        <v>261</v>
      </c>
      <c r="AU273" s="132" t="s">
        <v>77</v>
      </c>
      <c r="AY273" s="17" t="s">
        <v>260</v>
      </c>
      <c r="BE273" s="133">
        <f>IF(N273="základní",J273,0)</f>
        <v>0</v>
      </c>
      <c r="BF273" s="133">
        <f>IF(N273="snížená",J273,0)</f>
        <v>0</v>
      </c>
      <c r="BG273" s="133">
        <f>IF(N273="zákl. přenesená",J273,0)</f>
        <v>0</v>
      </c>
      <c r="BH273" s="133">
        <f>IF(N273="sníž. přenesená",J273,0)</f>
        <v>0</v>
      </c>
      <c r="BI273" s="133">
        <f>IF(N273="nulová",J273,0)</f>
        <v>0</v>
      </c>
      <c r="BJ273" s="17" t="s">
        <v>77</v>
      </c>
      <c r="BK273" s="133">
        <f>ROUND(I273*H273,2)</f>
        <v>0</v>
      </c>
      <c r="BL273" s="17" t="s">
        <v>266</v>
      </c>
      <c r="BM273" s="132" t="s">
        <v>1172</v>
      </c>
    </row>
    <row r="274" spans="2:65" s="1" customFormat="1" ht="48.75">
      <c r="B274" s="32"/>
      <c r="D274" s="134" t="s">
        <v>267</v>
      </c>
      <c r="F274" s="135" t="s">
        <v>1173</v>
      </c>
      <c r="I274" s="136"/>
      <c r="L274" s="32"/>
      <c r="M274" s="137"/>
      <c r="T274" s="53"/>
      <c r="AT274" s="17" t="s">
        <v>267</v>
      </c>
      <c r="AU274" s="17" t="s">
        <v>77</v>
      </c>
    </row>
    <row r="275" spans="2:65" s="1" customFormat="1" ht="29.25">
      <c r="B275" s="32"/>
      <c r="D275" s="134" t="s">
        <v>269</v>
      </c>
      <c r="F275" s="138" t="s">
        <v>1174</v>
      </c>
      <c r="I275" s="136"/>
      <c r="L275" s="32"/>
      <c r="M275" s="137"/>
      <c r="T275" s="53"/>
      <c r="AT275" s="17" t="s">
        <v>269</v>
      </c>
      <c r="AU275" s="17" t="s">
        <v>77</v>
      </c>
    </row>
    <row r="276" spans="2:65" s="1" customFormat="1" ht="21.75" customHeight="1">
      <c r="B276" s="32"/>
      <c r="C276" s="121" t="s">
        <v>419</v>
      </c>
      <c r="D276" s="121" t="s">
        <v>261</v>
      </c>
      <c r="E276" s="122" t="s">
        <v>1175</v>
      </c>
      <c r="F276" s="123" t="s">
        <v>1176</v>
      </c>
      <c r="G276" s="124" t="s">
        <v>973</v>
      </c>
      <c r="H276" s="125">
        <v>139.66</v>
      </c>
      <c r="I276" s="126"/>
      <c r="J276" s="127">
        <f>ROUND(I276*H276,2)</f>
        <v>0</v>
      </c>
      <c r="K276" s="123" t="s">
        <v>19</v>
      </c>
      <c r="L276" s="32"/>
      <c r="M276" s="128" t="s">
        <v>19</v>
      </c>
      <c r="N276" s="129" t="s">
        <v>40</v>
      </c>
      <c r="P276" s="130">
        <f>O276*H276</f>
        <v>0</v>
      </c>
      <c r="Q276" s="130">
        <v>0</v>
      </c>
      <c r="R276" s="130">
        <f>Q276*H276</f>
        <v>0</v>
      </c>
      <c r="S276" s="130">
        <v>0</v>
      </c>
      <c r="T276" s="131">
        <f>S276*H276</f>
        <v>0</v>
      </c>
      <c r="AR276" s="132" t="s">
        <v>266</v>
      </c>
      <c r="AT276" s="132" t="s">
        <v>261</v>
      </c>
      <c r="AU276" s="132" t="s">
        <v>77</v>
      </c>
      <c r="AY276" s="17" t="s">
        <v>260</v>
      </c>
      <c r="BE276" s="133">
        <f>IF(N276="základní",J276,0)</f>
        <v>0</v>
      </c>
      <c r="BF276" s="133">
        <f>IF(N276="snížená",J276,0)</f>
        <v>0</v>
      </c>
      <c r="BG276" s="133">
        <f>IF(N276="zákl. přenesená",J276,0)</f>
        <v>0</v>
      </c>
      <c r="BH276" s="133">
        <f>IF(N276="sníž. přenesená",J276,0)</f>
        <v>0</v>
      </c>
      <c r="BI276" s="133">
        <f>IF(N276="nulová",J276,0)</f>
        <v>0</v>
      </c>
      <c r="BJ276" s="17" t="s">
        <v>77</v>
      </c>
      <c r="BK276" s="133">
        <f>ROUND(I276*H276,2)</f>
        <v>0</v>
      </c>
      <c r="BL276" s="17" t="s">
        <v>266</v>
      </c>
      <c r="BM276" s="132" t="s">
        <v>1177</v>
      </c>
    </row>
    <row r="277" spans="2:65" s="1" customFormat="1" ht="11.25">
      <c r="B277" s="32"/>
      <c r="D277" s="134" t="s">
        <v>267</v>
      </c>
      <c r="F277" s="135" t="s">
        <v>1176</v>
      </c>
      <c r="I277" s="136"/>
      <c r="L277" s="32"/>
      <c r="M277" s="137"/>
      <c r="T277" s="53"/>
      <c r="AT277" s="17" t="s">
        <v>267</v>
      </c>
      <c r="AU277" s="17" t="s">
        <v>77</v>
      </c>
    </row>
    <row r="278" spans="2:65" s="1" customFormat="1" ht="19.5">
      <c r="B278" s="32"/>
      <c r="D278" s="134" t="s">
        <v>269</v>
      </c>
      <c r="F278" s="138" t="s">
        <v>1178</v>
      </c>
      <c r="I278" s="136"/>
      <c r="L278" s="32"/>
      <c r="M278" s="137"/>
      <c r="T278" s="53"/>
      <c r="AT278" s="17" t="s">
        <v>269</v>
      </c>
      <c r="AU278" s="17" t="s">
        <v>77</v>
      </c>
    </row>
    <row r="279" spans="2:65" s="12" customFormat="1" ht="11.25">
      <c r="B279" s="162"/>
      <c r="D279" s="134" t="s">
        <v>774</v>
      </c>
      <c r="E279" s="163" t="s">
        <v>19</v>
      </c>
      <c r="F279" s="164" t="s">
        <v>1179</v>
      </c>
      <c r="H279" s="165">
        <v>139.66</v>
      </c>
      <c r="I279" s="166"/>
      <c r="L279" s="162"/>
      <c r="M279" s="167"/>
      <c r="T279" s="168"/>
      <c r="AT279" s="163" t="s">
        <v>774</v>
      </c>
      <c r="AU279" s="163" t="s">
        <v>77</v>
      </c>
      <c r="AV279" s="12" t="s">
        <v>79</v>
      </c>
      <c r="AW279" s="12" t="s">
        <v>31</v>
      </c>
      <c r="AX279" s="12" t="s">
        <v>77</v>
      </c>
      <c r="AY279" s="163" t="s">
        <v>260</v>
      </c>
    </row>
    <row r="280" spans="2:65" s="1" customFormat="1" ht="24.2" customHeight="1">
      <c r="B280" s="32"/>
      <c r="C280" s="121" t="s">
        <v>384</v>
      </c>
      <c r="D280" s="121" t="s">
        <v>261</v>
      </c>
      <c r="E280" s="122" t="s">
        <v>1180</v>
      </c>
      <c r="F280" s="123" t="s">
        <v>1181</v>
      </c>
      <c r="G280" s="124" t="s">
        <v>973</v>
      </c>
      <c r="H280" s="125">
        <v>110.24</v>
      </c>
      <c r="I280" s="126"/>
      <c r="J280" s="127">
        <f>ROUND(I280*H280,2)</f>
        <v>0</v>
      </c>
      <c r="K280" s="123" t="s">
        <v>265</v>
      </c>
      <c r="L280" s="32"/>
      <c r="M280" s="128" t="s">
        <v>19</v>
      </c>
      <c r="N280" s="129" t="s">
        <v>40</v>
      </c>
      <c r="P280" s="130">
        <f>O280*H280</f>
        <v>0</v>
      </c>
      <c r="Q280" s="130">
        <v>0</v>
      </c>
      <c r="R280" s="130">
        <f>Q280*H280</f>
        <v>0</v>
      </c>
      <c r="S280" s="130">
        <v>0</v>
      </c>
      <c r="T280" s="131">
        <f>S280*H280</f>
        <v>0</v>
      </c>
      <c r="AR280" s="132" t="s">
        <v>266</v>
      </c>
      <c r="AT280" s="132" t="s">
        <v>261</v>
      </c>
      <c r="AU280" s="132" t="s">
        <v>77</v>
      </c>
      <c r="AY280" s="17" t="s">
        <v>260</v>
      </c>
      <c r="BE280" s="133">
        <f>IF(N280="základní",J280,0)</f>
        <v>0</v>
      </c>
      <c r="BF280" s="133">
        <f>IF(N280="snížená",J280,0)</f>
        <v>0</v>
      </c>
      <c r="BG280" s="133">
        <f>IF(N280="zákl. přenesená",J280,0)</f>
        <v>0</v>
      </c>
      <c r="BH280" s="133">
        <f>IF(N280="sníž. přenesená",J280,0)</f>
        <v>0</v>
      </c>
      <c r="BI280" s="133">
        <f>IF(N280="nulová",J280,0)</f>
        <v>0</v>
      </c>
      <c r="BJ280" s="17" t="s">
        <v>77</v>
      </c>
      <c r="BK280" s="133">
        <f>ROUND(I280*H280,2)</f>
        <v>0</v>
      </c>
      <c r="BL280" s="17" t="s">
        <v>266</v>
      </c>
      <c r="BM280" s="132" t="s">
        <v>1182</v>
      </c>
    </row>
    <row r="281" spans="2:65" s="1" customFormat="1" ht="48.75">
      <c r="B281" s="32"/>
      <c r="D281" s="134" t="s">
        <v>267</v>
      </c>
      <c r="F281" s="135" t="s">
        <v>1183</v>
      </c>
      <c r="I281" s="136"/>
      <c r="L281" s="32"/>
      <c r="M281" s="137"/>
      <c r="T281" s="53"/>
      <c r="AT281" s="17" t="s">
        <v>267</v>
      </c>
      <c r="AU281" s="17" t="s">
        <v>77</v>
      </c>
    </row>
    <row r="282" spans="2:65" s="1" customFormat="1" ht="29.25">
      <c r="B282" s="32"/>
      <c r="D282" s="134" t="s">
        <v>269</v>
      </c>
      <c r="F282" s="138" t="s">
        <v>1184</v>
      </c>
      <c r="I282" s="136"/>
      <c r="L282" s="32"/>
      <c r="M282" s="137"/>
      <c r="T282" s="53"/>
      <c r="AT282" s="17" t="s">
        <v>269</v>
      </c>
      <c r="AU282" s="17" t="s">
        <v>77</v>
      </c>
    </row>
    <row r="283" spans="2:65" s="1" customFormat="1" ht="24.2" customHeight="1">
      <c r="B283" s="32"/>
      <c r="C283" s="121" t="s">
        <v>1185</v>
      </c>
      <c r="D283" s="121" t="s">
        <v>261</v>
      </c>
      <c r="E283" s="122" t="s">
        <v>1186</v>
      </c>
      <c r="F283" s="123" t="s">
        <v>1187</v>
      </c>
      <c r="G283" s="124" t="s">
        <v>973</v>
      </c>
      <c r="H283" s="125">
        <v>3.15</v>
      </c>
      <c r="I283" s="126"/>
      <c r="J283" s="127">
        <f>ROUND(I283*H283,2)</f>
        <v>0</v>
      </c>
      <c r="K283" s="123" t="s">
        <v>265</v>
      </c>
      <c r="L283" s="32"/>
      <c r="M283" s="128" t="s">
        <v>19</v>
      </c>
      <c r="N283" s="129" t="s">
        <v>40</v>
      </c>
      <c r="P283" s="130">
        <f>O283*H283</f>
        <v>0</v>
      </c>
      <c r="Q283" s="130">
        <v>0</v>
      </c>
      <c r="R283" s="130">
        <f>Q283*H283</f>
        <v>0</v>
      </c>
      <c r="S283" s="130">
        <v>0</v>
      </c>
      <c r="T283" s="131">
        <f>S283*H283</f>
        <v>0</v>
      </c>
      <c r="AR283" s="132" t="s">
        <v>266</v>
      </c>
      <c r="AT283" s="132" t="s">
        <v>261</v>
      </c>
      <c r="AU283" s="132" t="s">
        <v>77</v>
      </c>
      <c r="AY283" s="17" t="s">
        <v>260</v>
      </c>
      <c r="BE283" s="133">
        <f>IF(N283="základní",J283,0)</f>
        <v>0</v>
      </c>
      <c r="BF283" s="133">
        <f>IF(N283="snížená",J283,0)</f>
        <v>0</v>
      </c>
      <c r="BG283" s="133">
        <f>IF(N283="zákl. přenesená",J283,0)</f>
        <v>0</v>
      </c>
      <c r="BH283" s="133">
        <f>IF(N283="sníž. přenesená",J283,0)</f>
        <v>0</v>
      </c>
      <c r="BI283" s="133">
        <f>IF(N283="nulová",J283,0)</f>
        <v>0</v>
      </c>
      <c r="BJ283" s="17" t="s">
        <v>77</v>
      </c>
      <c r="BK283" s="133">
        <f>ROUND(I283*H283,2)</f>
        <v>0</v>
      </c>
      <c r="BL283" s="17" t="s">
        <v>266</v>
      </c>
      <c r="BM283" s="132" t="s">
        <v>1188</v>
      </c>
    </row>
    <row r="284" spans="2:65" s="1" customFormat="1" ht="39">
      <c r="B284" s="32"/>
      <c r="D284" s="134" t="s">
        <v>267</v>
      </c>
      <c r="F284" s="135" t="s">
        <v>1189</v>
      </c>
      <c r="I284" s="136"/>
      <c r="L284" s="32"/>
      <c r="M284" s="137"/>
      <c r="T284" s="53"/>
      <c r="AT284" s="17" t="s">
        <v>267</v>
      </c>
      <c r="AU284" s="17" t="s">
        <v>77</v>
      </c>
    </row>
    <row r="285" spans="2:65" s="1" customFormat="1" ht="29.25">
      <c r="B285" s="32"/>
      <c r="D285" s="134" t="s">
        <v>269</v>
      </c>
      <c r="F285" s="138" t="s">
        <v>1190</v>
      </c>
      <c r="I285" s="136"/>
      <c r="L285" s="32"/>
      <c r="M285" s="137"/>
      <c r="T285" s="53"/>
      <c r="AT285" s="17" t="s">
        <v>269</v>
      </c>
      <c r="AU285" s="17" t="s">
        <v>77</v>
      </c>
    </row>
    <row r="286" spans="2:65" s="1" customFormat="1" ht="16.5" customHeight="1">
      <c r="B286" s="32"/>
      <c r="C286" s="121" t="s">
        <v>389</v>
      </c>
      <c r="D286" s="121" t="s">
        <v>261</v>
      </c>
      <c r="E286" s="122" t="s">
        <v>1191</v>
      </c>
      <c r="F286" s="123" t="s">
        <v>1192</v>
      </c>
      <c r="G286" s="124" t="s">
        <v>973</v>
      </c>
      <c r="H286" s="125">
        <v>175.56</v>
      </c>
      <c r="I286" s="126"/>
      <c r="J286" s="127">
        <f>ROUND(I286*H286,2)</f>
        <v>0</v>
      </c>
      <c r="K286" s="123" t="s">
        <v>265</v>
      </c>
      <c r="L286" s="32"/>
      <c r="M286" s="128" t="s">
        <v>19</v>
      </c>
      <c r="N286" s="129" t="s">
        <v>40</v>
      </c>
      <c r="P286" s="130">
        <f>O286*H286</f>
        <v>0</v>
      </c>
      <c r="Q286" s="130">
        <v>0</v>
      </c>
      <c r="R286" s="130">
        <f>Q286*H286</f>
        <v>0</v>
      </c>
      <c r="S286" s="130">
        <v>0</v>
      </c>
      <c r="T286" s="131">
        <f>S286*H286</f>
        <v>0</v>
      </c>
      <c r="AR286" s="132" t="s">
        <v>266</v>
      </c>
      <c r="AT286" s="132" t="s">
        <v>261</v>
      </c>
      <c r="AU286" s="132" t="s">
        <v>77</v>
      </c>
      <c r="AY286" s="17" t="s">
        <v>260</v>
      </c>
      <c r="BE286" s="133">
        <f>IF(N286="základní",J286,0)</f>
        <v>0</v>
      </c>
      <c r="BF286" s="133">
        <f>IF(N286="snížená",J286,0)</f>
        <v>0</v>
      </c>
      <c r="BG286" s="133">
        <f>IF(N286="zákl. přenesená",J286,0)</f>
        <v>0</v>
      </c>
      <c r="BH286" s="133">
        <f>IF(N286="sníž. přenesená",J286,0)</f>
        <v>0</v>
      </c>
      <c r="BI286" s="133">
        <f>IF(N286="nulová",J286,0)</f>
        <v>0</v>
      </c>
      <c r="BJ286" s="17" t="s">
        <v>77</v>
      </c>
      <c r="BK286" s="133">
        <f>ROUND(I286*H286,2)</f>
        <v>0</v>
      </c>
      <c r="BL286" s="17" t="s">
        <v>266</v>
      </c>
      <c r="BM286" s="132" t="s">
        <v>1193</v>
      </c>
    </row>
    <row r="287" spans="2:65" s="1" customFormat="1" ht="29.25">
      <c r="B287" s="32"/>
      <c r="D287" s="134" t="s">
        <v>267</v>
      </c>
      <c r="F287" s="135" t="s">
        <v>1194</v>
      </c>
      <c r="I287" s="136"/>
      <c r="L287" s="32"/>
      <c r="M287" s="137"/>
      <c r="T287" s="53"/>
      <c r="AT287" s="17" t="s">
        <v>267</v>
      </c>
      <c r="AU287" s="17" t="s">
        <v>77</v>
      </c>
    </row>
    <row r="288" spans="2:65" s="1" customFormat="1" ht="29.25">
      <c r="B288" s="32"/>
      <c r="D288" s="134" t="s">
        <v>269</v>
      </c>
      <c r="F288" s="138" t="s">
        <v>1195</v>
      </c>
      <c r="I288" s="136"/>
      <c r="L288" s="32"/>
      <c r="M288" s="137"/>
      <c r="T288" s="53"/>
      <c r="AT288" s="17" t="s">
        <v>269</v>
      </c>
      <c r="AU288" s="17" t="s">
        <v>77</v>
      </c>
    </row>
    <row r="289" spans="2:65" s="1" customFormat="1" ht="16.5" customHeight="1">
      <c r="B289" s="32"/>
      <c r="C289" s="121" t="s">
        <v>1196</v>
      </c>
      <c r="D289" s="121" t="s">
        <v>261</v>
      </c>
      <c r="E289" s="122" t="s">
        <v>1191</v>
      </c>
      <c r="F289" s="123" t="s">
        <v>1192</v>
      </c>
      <c r="G289" s="124" t="s">
        <v>973</v>
      </c>
      <c r="H289" s="125">
        <v>424.44</v>
      </c>
      <c r="I289" s="126"/>
      <c r="J289" s="127">
        <f>ROUND(I289*H289,2)</f>
        <v>0</v>
      </c>
      <c r="K289" s="123" t="s">
        <v>265</v>
      </c>
      <c r="L289" s="32"/>
      <c r="M289" s="128" t="s">
        <v>19</v>
      </c>
      <c r="N289" s="129" t="s">
        <v>40</v>
      </c>
      <c r="P289" s="130">
        <f>O289*H289</f>
        <v>0</v>
      </c>
      <c r="Q289" s="130">
        <v>0</v>
      </c>
      <c r="R289" s="130">
        <f>Q289*H289</f>
        <v>0</v>
      </c>
      <c r="S289" s="130">
        <v>0</v>
      </c>
      <c r="T289" s="131">
        <f>S289*H289</f>
        <v>0</v>
      </c>
      <c r="AR289" s="132" t="s">
        <v>266</v>
      </c>
      <c r="AT289" s="132" t="s">
        <v>261</v>
      </c>
      <c r="AU289" s="132" t="s">
        <v>77</v>
      </c>
      <c r="AY289" s="17" t="s">
        <v>260</v>
      </c>
      <c r="BE289" s="133">
        <f>IF(N289="základní",J289,0)</f>
        <v>0</v>
      </c>
      <c r="BF289" s="133">
        <f>IF(N289="snížená",J289,0)</f>
        <v>0</v>
      </c>
      <c r="BG289" s="133">
        <f>IF(N289="zákl. přenesená",J289,0)</f>
        <v>0</v>
      </c>
      <c r="BH289" s="133">
        <f>IF(N289="sníž. přenesená",J289,0)</f>
        <v>0</v>
      </c>
      <c r="BI289" s="133">
        <f>IF(N289="nulová",J289,0)</f>
        <v>0</v>
      </c>
      <c r="BJ289" s="17" t="s">
        <v>77</v>
      </c>
      <c r="BK289" s="133">
        <f>ROUND(I289*H289,2)</f>
        <v>0</v>
      </c>
      <c r="BL289" s="17" t="s">
        <v>266</v>
      </c>
      <c r="BM289" s="132" t="s">
        <v>1197</v>
      </c>
    </row>
    <row r="290" spans="2:65" s="1" customFormat="1" ht="29.25">
      <c r="B290" s="32"/>
      <c r="D290" s="134" t="s">
        <v>267</v>
      </c>
      <c r="F290" s="135" t="s">
        <v>1194</v>
      </c>
      <c r="I290" s="136"/>
      <c r="L290" s="32"/>
      <c r="M290" s="137"/>
      <c r="T290" s="53"/>
      <c r="AT290" s="17" t="s">
        <v>267</v>
      </c>
      <c r="AU290" s="17" t="s">
        <v>77</v>
      </c>
    </row>
    <row r="291" spans="2:65" s="1" customFormat="1" ht="29.25">
      <c r="B291" s="32"/>
      <c r="D291" s="134" t="s">
        <v>269</v>
      </c>
      <c r="F291" s="138" t="s">
        <v>1198</v>
      </c>
      <c r="I291" s="136"/>
      <c r="L291" s="32"/>
      <c r="M291" s="137"/>
      <c r="T291" s="53"/>
      <c r="AT291" s="17" t="s">
        <v>269</v>
      </c>
      <c r="AU291" s="17" t="s">
        <v>77</v>
      </c>
    </row>
    <row r="292" spans="2:65" s="1" customFormat="1" ht="24.2" customHeight="1">
      <c r="B292" s="32"/>
      <c r="C292" s="121" t="s">
        <v>395</v>
      </c>
      <c r="D292" s="121" t="s">
        <v>261</v>
      </c>
      <c r="E292" s="122" t="s">
        <v>1199</v>
      </c>
      <c r="F292" s="123" t="s">
        <v>1200</v>
      </c>
      <c r="G292" s="124" t="s">
        <v>973</v>
      </c>
      <c r="H292" s="125">
        <v>175.56</v>
      </c>
      <c r="I292" s="126"/>
      <c r="J292" s="127">
        <f>ROUND(I292*H292,2)</f>
        <v>0</v>
      </c>
      <c r="K292" s="123" t="s">
        <v>265</v>
      </c>
      <c r="L292" s="32"/>
      <c r="M292" s="128" t="s">
        <v>19</v>
      </c>
      <c r="N292" s="129" t="s">
        <v>40</v>
      </c>
      <c r="P292" s="130">
        <f>O292*H292</f>
        <v>0</v>
      </c>
      <c r="Q292" s="130">
        <v>0</v>
      </c>
      <c r="R292" s="130">
        <f>Q292*H292</f>
        <v>0</v>
      </c>
      <c r="S292" s="130">
        <v>0</v>
      </c>
      <c r="T292" s="131">
        <f>S292*H292</f>
        <v>0</v>
      </c>
      <c r="AR292" s="132" t="s">
        <v>266</v>
      </c>
      <c r="AT292" s="132" t="s">
        <v>261</v>
      </c>
      <c r="AU292" s="132" t="s">
        <v>77</v>
      </c>
      <c r="AY292" s="17" t="s">
        <v>260</v>
      </c>
      <c r="BE292" s="133">
        <f>IF(N292="základní",J292,0)</f>
        <v>0</v>
      </c>
      <c r="BF292" s="133">
        <f>IF(N292="snížená",J292,0)</f>
        <v>0</v>
      </c>
      <c r="BG292" s="133">
        <f>IF(N292="zákl. přenesená",J292,0)</f>
        <v>0</v>
      </c>
      <c r="BH292" s="133">
        <f>IF(N292="sníž. přenesená",J292,0)</f>
        <v>0</v>
      </c>
      <c r="BI292" s="133">
        <f>IF(N292="nulová",J292,0)</f>
        <v>0</v>
      </c>
      <c r="BJ292" s="17" t="s">
        <v>77</v>
      </c>
      <c r="BK292" s="133">
        <f>ROUND(I292*H292,2)</f>
        <v>0</v>
      </c>
      <c r="BL292" s="17" t="s">
        <v>266</v>
      </c>
      <c r="BM292" s="132" t="s">
        <v>1201</v>
      </c>
    </row>
    <row r="293" spans="2:65" s="1" customFormat="1" ht="48.75">
      <c r="B293" s="32"/>
      <c r="D293" s="134" t="s">
        <v>267</v>
      </c>
      <c r="F293" s="135" t="s">
        <v>1202</v>
      </c>
      <c r="I293" s="136"/>
      <c r="L293" s="32"/>
      <c r="M293" s="137"/>
      <c r="T293" s="53"/>
      <c r="AT293" s="17" t="s">
        <v>267</v>
      </c>
      <c r="AU293" s="17" t="s">
        <v>77</v>
      </c>
    </row>
    <row r="294" spans="2:65" s="1" customFormat="1" ht="29.25">
      <c r="B294" s="32"/>
      <c r="D294" s="134" t="s">
        <v>269</v>
      </c>
      <c r="F294" s="138" t="s">
        <v>1203</v>
      </c>
      <c r="I294" s="136"/>
      <c r="L294" s="32"/>
      <c r="M294" s="137"/>
      <c r="T294" s="53"/>
      <c r="AT294" s="17" t="s">
        <v>269</v>
      </c>
      <c r="AU294" s="17" t="s">
        <v>77</v>
      </c>
    </row>
    <row r="295" spans="2:65" s="1" customFormat="1" ht="24.2" customHeight="1">
      <c r="B295" s="32"/>
      <c r="C295" s="121" t="s">
        <v>1204</v>
      </c>
      <c r="D295" s="121" t="s">
        <v>261</v>
      </c>
      <c r="E295" s="122" t="s">
        <v>1205</v>
      </c>
      <c r="F295" s="123" t="s">
        <v>1206</v>
      </c>
      <c r="G295" s="124" t="s">
        <v>973</v>
      </c>
      <c r="H295" s="125">
        <v>2872.53</v>
      </c>
      <c r="I295" s="126"/>
      <c r="J295" s="127">
        <f>ROUND(I295*H295,2)</f>
        <v>0</v>
      </c>
      <c r="K295" s="123" t="s">
        <v>265</v>
      </c>
      <c r="L295" s="32"/>
      <c r="M295" s="128" t="s">
        <v>19</v>
      </c>
      <c r="N295" s="129" t="s">
        <v>40</v>
      </c>
      <c r="P295" s="130">
        <f>O295*H295</f>
        <v>0</v>
      </c>
      <c r="Q295" s="130">
        <v>0</v>
      </c>
      <c r="R295" s="130">
        <f>Q295*H295</f>
        <v>0</v>
      </c>
      <c r="S295" s="130">
        <v>0</v>
      </c>
      <c r="T295" s="131">
        <f>S295*H295</f>
        <v>0</v>
      </c>
      <c r="AR295" s="132" t="s">
        <v>266</v>
      </c>
      <c r="AT295" s="132" t="s">
        <v>261</v>
      </c>
      <c r="AU295" s="132" t="s">
        <v>77</v>
      </c>
      <c r="AY295" s="17" t="s">
        <v>260</v>
      </c>
      <c r="BE295" s="133">
        <f>IF(N295="základní",J295,0)</f>
        <v>0</v>
      </c>
      <c r="BF295" s="133">
        <f>IF(N295="snížená",J295,0)</f>
        <v>0</v>
      </c>
      <c r="BG295" s="133">
        <f>IF(N295="zákl. přenesená",J295,0)</f>
        <v>0</v>
      </c>
      <c r="BH295" s="133">
        <f>IF(N295="sníž. přenesená",J295,0)</f>
        <v>0</v>
      </c>
      <c r="BI295" s="133">
        <f>IF(N295="nulová",J295,0)</f>
        <v>0</v>
      </c>
      <c r="BJ295" s="17" t="s">
        <v>77</v>
      </c>
      <c r="BK295" s="133">
        <f>ROUND(I295*H295,2)</f>
        <v>0</v>
      </c>
      <c r="BL295" s="17" t="s">
        <v>266</v>
      </c>
      <c r="BM295" s="132" t="s">
        <v>1207</v>
      </c>
    </row>
    <row r="296" spans="2:65" s="1" customFormat="1" ht="29.25">
      <c r="B296" s="32"/>
      <c r="D296" s="134" t="s">
        <v>267</v>
      </c>
      <c r="F296" s="135" t="s">
        <v>1208</v>
      </c>
      <c r="I296" s="136"/>
      <c r="L296" s="32"/>
      <c r="M296" s="137"/>
      <c r="T296" s="53"/>
      <c r="AT296" s="17" t="s">
        <v>267</v>
      </c>
      <c r="AU296" s="17" t="s">
        <v>77</v>
      </c>
    </row>
    <row r="297" spans="2:65" s="1" customFormat="1" ht="58.5">
      <c r="B297" s="32"/>
      <c r="D297" s="134" t="s">
        <v>269</v>
      </c>
      <c r="F297" s="138" t="s">
        <v>1209</v>
      </c>
      <c r="I297" s="136"/>
      <c r="L297" s="32"/>
      <c r="M297" s="137"/>
      <c r="T297" s="53"/>
      <c r="AT297" s="17" t="s">
        <v>269</v>
      </c>
      <c r="AU297" s="17" t="s">
        <v>77</v>
      </c>
    </row>
    <row r="298" spans="2:65" s="1" customFormat="1" ht="24.2" customHeight="1">
      <c r="B298" s="32"/>
      <c r="C298" s="121" t="s">
        <v>399</v>
      </c>
      <c r="D298" s="121" t="s">
        <v>261</v>
      </c>
      <c r="E298" s="122" t="s">
        <v>1210</v>
      </c>
      <c r="F298" s="123" t="s">
        <v>1211</v>
      </c>
      <c r="G298" s="124" t="s">
        <v>973</v>
      </c>
      <c r="H298" s="125">
        <v>224.38399999999999</v>
      </c>
      <c r="I298" s="126"/>
      <c r="J298" s="127">
        <f>ROUND(I298*H298,2)</f>
        <v>0</v>
      </c>
      <c r="K298" s="123" t="s">
        <v>265</v>
      </c>
      <c r="L298" s="32"/>
      <c r="M298" s="128" t="s">
        <v>19</v>
      </c>
      <c r="N298" s="129" t="s">
        <v>40</v>
      </c>
      <c r="P298" s="130">
        <f>O298*H298</f>
        <v>0</v>
      </c>
      <c r="Q298" s="130">
        <v>0</v>
      </c>
      <c r="R298" s="130">
        <f>Q298*H298</f>
        <v>0</v>
      </c>
      <c r="S298" s="130">
        <v>0</v>
      </c>
      <c r="T298" s="131">
        <f>S298*H298</f>
        <v>0</v>
      </c>
      <c r="AR298" s="132" t="s">
        <v>266</v>
      </c>
      <c r="AT298" s="132" t="s">
        <v>261</v>
      </c>
      <c r="AU298" s="132" t="s">
        <v>77</v>
      </c>
      <c r="AY298" s="17" t="s">
        <v>260</v>
      </c>
      <c r="BE298" s="133">
        <f>IF(N298="základní",J298,0)</f>
        <v>0</v>
      </c>
      <c r="BF298" s="133">
        <f>IF(N298="snížená",J298,0)</f>
        <v>0</v>
      </c>
      <c r="BG298" s="133">
        <f>IF(N298="zákl. přenesená",J298,0)</f>
        <v>0</v>
      </c>
      <c r="BH298" s="133">
        <f>IF(N298="sníž. přenesená",J298,0)</f>
        <v>0</v>
      </c>
      <c r="BI298" s="133">
        <f>IF(N298="nulová",J298,0)</f>
        <v>0</v>
      </c>
      <c r="BJ298" s="17" t="s">
        <v>77</v>
      </c>
      <c r="BK298" s="133">
        <f>ROUND(I298*H298,2)</f>
        <v>0</v>
      </c>
      <c r="BL298" s="17" t="s">
        <v>266</v>
      </c>
      <c r="BM298" s="132" t="s">
        <v>1212</v>
      </c>
    </row>
    <row r="299" spans="2:65" s="1" customFormat="1" ht="39">
      <c r="B299" s="32"/>
      <c r="D299" s="134" t="s">
        <v>267</v>
      </c>
      <c r="F299" s="135" t="s">
        <v>1213</v>
      </c>
      <c r="I299" s="136"/>
      <c r="L299" s="32"/>
      <c r="M299" s="137"/>
      <c r="T299" s="53"/>
      <c r="AT299" s="17" t="s">
        <v>267</v>
      </c>
      <c r="AU299" s="17" t="s">
        <v>77</v>
      </c>
    </row>
    <row r="300" spans="2:65" s="1" customFormat="1" ht="19.5">
      <c r="B300" s="32"/>
      <c r="D300" s="134" t="s">
        <v>269</v>
      </c>
      <c r="F300" s="138" t="s">
        <v>1214</v>
      </c>
      <c r="I300" s="136"/>
      <c r="L300" s="32"/>
      <c r="M300" s="137"/>
      <c r="T300" s="53"/>
      <c r="AT300" s="17" t="s">
        <v>269</v>
      </c>
      <c r="AU300" s="17" t="s">
        <v>77</v>
      </c>
    </row>
    <row r="301" spans="2:65" s="1" customFormat="1" ht="16.5" customHeight="1">
      <c r="B301" s="32"/>
      <c r="C301" s="121" t="s">
        <v>1215</v>
      </c>
      <c r="D301" s="121" t="s">
        <v>261</v>
      </c>
      <c r="E301" s="122" t="s">
        <v>1216</v>
      </c>
      <c r="F301" s="123" t="s">
        <v>1217</v>
      </c>
      <c r="G301" s="124" t="s">
        <v>363</v>
      </c>
      <c r="H301" s="125">
        <v>5</v>
      </c>
      <c r="I301" s="126"/>
      <c r="J301" s="127">
        <f>ROUND(I301*H301,2)</f>
        <v>0</v>
      </c>
      <c r="K301" s="123" t="s">
        <v>265</v>
      </c>
      <c r="L301" s="32"/>
      <c r="M301" s="128" t="s">
        <v>19</v>
      </c>
      <c r="N301" s="129" t="s">
        <v>40</v>
      </c>
      <c r="P301" s="130">
        <f>O301*H301</f>
        <v>0</v>
      </c>
      <c r="Q301" s="130">
        <v>0</v>
      </c>
      <c r="R301" s="130">
        <f>Q301*H301</f>
        <v>0</v>
      </c>
      <c r="S301" s="130">
        <v>0</v>
      </c>
      <c r="T301" s="131">
        <f>S301*H301</f>
        <v>0</v>
      </c>
      <c r="AR301" s="132" t="s">
        <v>266</v>
      </c>
      <c r="AT301" s="132" t="s">
        <v>261</v>
      </c>
      <c r="AU301" s="132" t="s">
        <v>77</v>
      </c>
      <c r="AY301" s="17" t="s">
        <v>260</v>
      </c>
      <c r="BE301" s="133">
        <f>IF(N301="základní",J301,0)</f>
        <v>0</v>
      </c>
      <c r="BF301" s="133">
        <f>IF(N301="snížená",J301,0)</f>
        <v>0</v>
      </c>
      <c r="BG301" s="133">
        <f>IF(N301="zákl. přenesená",J301,0)</f>
        <v>0</v>
      </c>
      <c r="BH301" s="133">
        <f>IF(N301="sníž. přenesená",J301,0)</f>
        <v>0</v>
      </c>
      <c r="BI301" s="133">
        <f>IF(N301="nulová",J301,0)</f>
        <v>0</v>
      </c>
      <c r="BJ301" s="17" t="s">
        <v>77</v>
      </c>
      <c r="BK301" s="133">
        <f>ROUND(I301*H301,2)</f>
        <v>0</v>
      </c>
      <c r="BL301" s="17" t="s">
        <v>266</v>
      </c>
      <c r="BM301" s="132" t="s">
        <v>1218</v>
      </c>
    </row>
    <row r="302" spans="2:65" s="1" customFormat="1" ht="29.25">
      <c r="B302" s="32"/>
      <c r="D302" s="134" t="s">
        <v>267</v>
      </c>
      <c r="F302" s="135" t="s">
        <v>1219</v>
      </c>
      <c r="I302" s="136"/>
      <c r="L302" s="32"/>
      <c r="M302" s="137"/>
      <c r="T302" s="53"/>
      <c r="AT302" s="17" t="s">
        <v>267</v>
      </c>
      <c r="AU302" s="17" t="s">
        <v>77</v>
      </c>
    </row>
    <row r="303" spans="2:65" s="1" customFormat="1" ht="29.25">
      <c r="B303" s="32"/>
      <c r="D303" s="134" t="s">
        <v>269</v>
      </c>
      <c r="F303" s="138" t="s">
        <v>1220</v>
      </c>
      <c r="I303" s="136"/>
      <c r="L303" s="32"/>
      <c r="M303" s="137"/>
      <c r="T303" s="53"/>
      <c r="AT303" s="17" t="s">
        <v>269</v>
      </c>
      <c r="AU303" s="17" t="s">
        <v>77</v>
      </c>
    </row>
    <row r="304" spans="2:65" s="10" customFormat="1" ht="25.9" customHeight="1">
      <c r="B304" s="111"/>
      <c r="D304" s="112" t="s">
        <v>68</v>
      </c>
      <c r="E304" s="113" t="s">
        <v>266</v>
      </c>
      <c r="F304" s="113" t="s">
        <v>1221</v>
      </c>
      <c r="I304" s="114"/>
      <c r="J304" s="115">
        <f>BK304</f>
        <v>0</v>
      </c>
      <c r="L304" s="111"/>
      <c r="M304" s="116"/>
      <c r="P304" s="117">
        <f>SUM(P305:P321)</f>
        <v>0</v>
      </c>
      <c r="R304" s="117">
        <f>SUM(R305:R321)</f>
        <v>0</v>
      </c>
      <c r="T304" s="118">
        <f>SUM(T305:T321)</f>
        <v>0</v>
      </c>
      <c r="AR304" s="112" t="s">
        <v>77</v>
      </c>
      <c r="AT304" s="119" t="s">
        <v>68</v>
      </c>
      <c r="AU304" s="119" t="s">
        <v>69</v>
      </c>
      <c r="AY304" s="112" t="s">
        <v>260</v>
      </c>
      <c r="BK304" s="120">
        <f>SUM(BK305:BK321)</f>
        <v>0</v>
      </c>
    </row>
    <row r="305" spans="2:65" s="1" customFormat="1" ht="16.5" customHeight="1">
      <c r="B305" s="32"/>
      <c r="C305" s="121" t="s">
        <v>404</v>
      </c>
      <c r="D305" s="121" t="s">
        <v>261</v>
      </c>
      <c r="E305" s="122" t="s">
        <v>1222</v>
      </c>
      <c r="F305" s="123" t="s">
        <v>1223</v>
      </c>
      <c r="G305" s="124" t="s">
        <v>973</v>
      </c>
      <c r="H305" s="125">
        <v>2871.09</v>
      </c>
      <c r="I305" s="126"/>
      <c r="J305" s="127">
        <f>ROUND(I305*H305,2)</f>
        <v>0</v>
      </c>
      <c r="K305" s="123" t="s">
        <v>265</v>
      </c>
      <c r="L305" s="32"/>
      <c r="M305" s="128" t="s">
        <v>19</v>
      </c>
      <c r="N305" s="129" t="s">
        <v>40</v>
      </c>
      <c r="P305" s="130">
        <f>O305*H305</f>
        <v>0</v>
      </c>
      <c r="Q305" s="130">
        <v>0</v>
      </c>
      <c r="R305" s="130">
        <f>Q305*H305</f>
        <v>0</v>
      </c>
      <c r="S305" s="130">
        <v>0</v>
      </c>
      <c r="T305" s="131">
        <f>S305*H305</f>
        <v>0</v>
      </c>
      <c r="AR305" s="132" t="s">
        <v>266</v>
      </c>
      <c r="AT305" s="132" t="s">
        <v>261</v>
      </c>
      <c r="AU305" s="132" t="s">
        <v>77</v>
      </c>
      <c r="AY305" s="17" t="s">
        <v>260</v>
      </c>
      <c r="BE305" s="133">
        <f>IF(N305="základní",J305,0)</f>
        <v>0</v>
      </c>
      <c r="BF305" s="133">
        <f>IF(N305="snížená",J305,0)</f>
        <v>0</v>
      </c>
      <c r="BG305" s="133">
        <f>IF(N305="zákl. přenesená",J305,0)</f>
        <v>0</v>
      </c>
      <c r="BH305" s="133">
        <f>IF(N305="sníž. přenesená",J305,0)</f>
        <v>0</v>
      </c>
      <c r="BI305" s="133">
        <f>IF(N305="nulová",J305,0)</f>
        <v>0</v>
      </c>
      <c r="BJ305" s="17" t="s">
        <v>77</v>
      </c>
      <c r="BK305" s="133">
        <f>ROUND(I305*H305,2)</f>
        <v>0</v>
      </c>
      <c r="BL305" s="17" t="s">
        <v>266</v>
      </c>
      <c r="BM305" s="132" t="s">
        <v>1224</v>
      </c>
    </row>
    <row r="306" spans="2:65" s="1" customFormat="1" ht="29.25">
      <c r="B306" s="32"/>
      <c r="D306" s="134" t="s">
        <v>267</v>
      </c>
      <c r="F306" s="135" t="s">
        <v>1225</v>
      </c>
      <c r="I306" s="136"/>
      <c r="L306" s="32"/>
      <c r="M306" s="137"/>
      <c r="T306" s="53"/>
      <c r="AT306" s="17" t="s">
        <v>267</v>
      </c>
      <c r="AU306" s="17" t="s">
        <v>77</v>
      </c>
    </row>
    <row r="307" spans="2:65" s="12" customFormat="1" ht="11.25">
      <c r="B307" s="162"/>
      <c r="D307" s="134" t="s">
        <v>774</v>
      </c>
      <c r="E307" s="163" t="s">
        <v>19</v>
      </c>
      <c r="F307" s="164" t="s">
        <v>1226</v>
      </c>
      <c r="H307" s="165">
        <v>2871.09</v>
      </c>
      <c r="I307" s="166"/>
      <c r="L307" s="162"/>
      <c r="M307" s="167"/>
      <c r="T307" s="168"/>
      <c r="AT307" s="163" t="s">
        <v>774</v>
      </c>
      <c r="AU307" s="163" t="s">
        <v>77</v>
      </c>
      <c r="AV307" s="12" t="s">
        <v>79</v>
      </c>
      <c r="AW307" s="12" t="s">
        <v>31</v>
      </c>
      <c r="AX307" s="12" t="s">
        <v>69</v>
      </c>
      <c r="AY307" s="163" t="s">
        <v>260</v>
      </c>
    </row>
    <row r="308" spans="2:65" s="13" customFormat="1" ht="11.25">
      <c r="B308" s="169"/>
      <c r="D308" s="134" t="s">
        <v>774</v>
      </c>
      <c r="E308" s="170" t="s">
        <v>19</v>
      </c>
      <c r="F308" s="171" t="s">
        <v>967</v>
      </c>
      <c r="H308" s="172">
        <v>2871.09</v>
      </c>
      <c r="I308" s="173"/>
      <c r="L308" s="169"/>
      <c r="M308" s="174"/>
      <c r="T308" s="175"/>
      <c r="AT308" s="170" t="s">
        <v>774</v>
      </c>
      <c r="AU308" s="170" t="s">
        <v>77</v>
      </c>
      <c r="AV308" s="13" t="s">
        <v>266</v>
      </c>
      <c r="AW308" s="13" t="s">
        <v>31</v>
      </c>
      <c r="AX308" s="13" t="s">
        <v>77</v>
      </c>
      <c r="AY308" s="170" t="s">
        <v>260</v>
      </c>
    </row>
    <row r="309" spans="2:65" s="1" customFormat="1" ht="16.5" customHeight="1">
      <c r="B309" s="32"/>
      <c r="C309" s="121" t="s">
        <v>1227</v>
      </c>
      <c r="D309" s="121" t="s">
        <v>261</v>
      </c>
      <c r="E309" s="122" t="s">
        <v>1228</v>
      </c>
      <c r="F309" s="123" t="s">
        <v>1229</v>
      </c>
      <c r="G309" s="124" t="s">
        <v>973</v>
      </c>
      <c r="H309" s="125">
        <v>0.51</v>
      </c>
      <c r="I309" s="126"/>
      <c r="J309" s="127">
        <f>ROUND(I309*H309,2)</f>
        <v>0</v>
      </c>
      <c r="K309" s="123" t="s">
        <v>265</v>
      </c>
      <c r="L309" s="32"/>
      <c r="M309" s="128" t="s">
        <v>19</v>
      </c>
      <c r="N309" s="129" t="s">
        <v>40</v>
      </c>
      <c r="P309" s="130">
        <f>O309*H309</f>
        <v>0</v>
      </c>
      <c r="Q309" s="130">
        <v>0</v>
      </c>
      <c r="R309" s="130">
        <f>Q309*H309</f>
        <v>0</v>
      </c>
      <c r="S309" s="130">
        <v>0</v>
      </c>
      <c r="T309" s="131">
        <f>S309*H309</f>
        <v>0</v>
      </c>
      <c r="AR309" s="132" t="s">
        <v>266</v>
      </c>
      <c r="AT309" s="132" t="s">
        <v>261</v>
      </c>
      <c r="AU309" s="132" t="s">
        <v>77</v>
      </c>
      <c r="AY309" s="17" t="s">
        <v>260</v>
      </c>
      <c r="BE309" s="133">
        <f>IF(N309="základní",J309,0)</f>
        <v>0</v>
      </c>
      <c r="BF309" s="133">
        <f>IF(N309="snížená",J309,0)</f>
        <v>0</v>
      </c>
      <c r="BG309" s="133">
        <f>IF(N309="zákl. přenesená",J309,0)</f>
        <v>0</v>
      </c>
      <c r="BH309" s="133">
        <f>IF(N309="sníž. přenesená",J309,0)</f>
        <v>0</v>
      </c>
      <c r="BI309" s="133">
        <f>IF(N309="nulová",J309,0)</f>
        <v>0</v>
      </c>
      <c r="BJ309" s="17" t="s">
        <v>77</v>
      </c>
      <c r="BK309" s="133">
        <f>ROUND(I309*H309,2)</f>
        <v>0</v>
      </c>
      <c r="BL309" s="17" t="s">
        <v>266</v>
      </c>
      <c r="BM309" s="132" t="s">
        <v>1230</v>
      </c>
    </row>
    <row r="310" spans="2:65" s="1" customFormat="1" ht="29.25">
      <c r="B310" s="32"/>
      <c r="D310" s="134" t="s">
        <v>267</v>
      </c>
      <c r="F310" s="135" t="s">
        <v>1231</v>
      </c>
      <c r="I310" s="136"/>
      <c r="L310" s="32"/>
      <c r="M310" s="137"/>
      <c r="T310" s="53"/>
      <c r="AT310" s="17" t="s">
        <v>267</v>
      </c>
      <c r="AU310" s="17" t="s">
        <v>77</v>
      </c>
    </row>
    <row r="311" spans="2:65" s="1" customFormat="1" ht="29.25">
      <c r="B311" s="32"/>
      <c r="D311" s="134" t="s">
        <v>269</v>
      </c>
      <c r="F311" s="138" t="s">
        <v>1232</v>
      </c>
      <c r="I311" s="136"/>
      <c r="L311" s="32"/>
      <c r="M311" s="137"/>
      <c r="T311" s="53"/>
      <c r="AT311" s="17" t="s">
        <v>269</v>
      </c>
      <c r="AU311" s="17" t="s">
        <v>77</v>
      </c>
    </row>
    <row r="312" spans="2:65" s="12" customFormat="1" ht="11.25">
      <c r="B312" s="162"/>
      <c r="D312" s="134" t="s">
        <v>774</v>
      </c>
      <c r="E312" s="163" t="s">
        <v>19</v>
      </c>
      <c r="F312" s="164" t="s">
        <v>1233</v>
      </c>
      <c r="H312" s="165">
        <v>0.51</v>
      </c>
      <c r="I312" s="166"/>
      <c r="L312" s="162"/>
      <c r="M312" s="167"/>
      <c r="T312" s="168"/>
      <c r="AT312" s="163" t="s">
        <v>774</v>
      </c>
      <c r="AU312" s="163" t="s">
        <v>77</v>
      </c>
      <c r="AV312" s="12" t="s">
        <v>79</v>
      </c>
      <c r="AW312" s="12" t="s">
        <v>31</v>
      </c>
      <c r="AX312" s="12" t="s">
        <v>69</v>
      </c>
      <c r="AY312" s="163" t="s">
        <v>260</v>
      </c>
    </row>
    <row r="313" spans="2:65" s="13" customFormat="1" ht="11.25">
      <c r="B313" s="169"/>
      <c r="D313" s="134" t="s">
        <v>774</v>
      </c>
      <c r="E313" s="170" t="s">
        <v>19</v>
      </c>
      <c r="F313" s="171" t="s">
        <v>967</v>
      </c>
      <c r="H313" s="172">
        <v>0.51</v>
      </c>
      <c r="I313" s="173"/>
      <c r="L313" s="169"/>
      <c r="M313" s="174"/>
      <c r="T313" s="175"/>
      <c r="AT313" s="170" t="s">
        <v>774</v>
      </c>
      <c r="AU313" s="170" t="s">
        <v>77</v>
      </c>
      <c r="AV313" s="13" t="s">
        <v>266</v>
      </c>
      <c r="AW313" s="13" t="s">
        <v>31</v>
      </c>
      <c r="AX313" s="13" t="s">
        <v>77</v>
      </c>
      <c r="AY313" s="170" t="s">
        <v>260</v>
      </c>
    </row>
    <row r="314" spans="2:65" s="1" customFormat="1" ht="16.5" customHeight="1">
      <c r="B314" s="32"/>
      <c r="C314" s="121" t="s">
        <v>409</v>
      </c>
      <c r="D314" s="121" t="s">
        <v>261</v>
      </c>
      <c r="E314" s="122" t="s">
        <v>985</v>
      </c>
      <c r="F314" s="123" t="s">
        <v>986</v>
      </c>
      <c r="G314" s="124" t="s">
        <v>973</v>
      </c>
      <c r="H314" s="125">
        <v>1.44</v>
      </c>
      <c r="I314" s="126"/>
      <c r="J314" s="127">
        <f>ROUND(I314*H314,2)</f>
        <v>0</v>
      </c>
      <c r="K314" s="123" t="s">
        <v>265</v>
      </c>
      <c r="L314" s="32"/>
      <c r="M314" s="128" t="s">
        <v>19</v>
      </c>
      <c r="N314" s="129" t="s">
        <v>40</v>
      </c>
      <c r="P314" s="130">
        <f>O314*H314</f>
        <v>0</v>
      </c>
      <c r="Q314" s="130">
        <v>0</v>
      </c>
      <c r="R314" s="130">
        <f>Q314*H314</f>
        <v>0</v>
      </c>
      <c r="S314" s="130">
        <v>0</v>
      </c>
      <c r="T314" s="131">
        <f>S314*H314</f>
        <v>0</v>
      </c>
      <c r="AR314" s="132" t="s">
        <v>266</v>
      </c>
      <c r="AT314" s="132" t="s">
        <v>261</v>
      </c>
      <c r="AU314" s="132" t="s">
        <v>77</v>
      </c>
      <c r="AY314" s="17" t="s">
        <v>260</v>
      </c>
      <c r="BE314" s="133">
        <f>IF(N314="základní",J314,0)</f>
        <v>0</v>
      </c>
      <c r="BF314" s="133">
        <f>IF(N314="snížená",J314,0)</f>
        <v>0</v>
      </c>
      <c r="BG314" s="133">
        <f>IF(N314="zákl. přenesená",J314,0)</f>
        <v>0</v>
      </c>
      <c r="BH314" s="133">
        <f>IF(N314="sníž. přenesená",J314,0)</f>
        <v>0</v>
      </c>
      <c r="BI314" s="133">
        <f>IF(N314="nulová",J314,0)</f>
        <v>0</v>
      </c>
      <c r="BJ314" s="17" t="s">
        <v>77</v>
      </c>
      <c r="BK314" s="133">
        <f>ROUND(I314*H314,2)</f>
        <v>0</v>
      </c>
      <c r="BL314" s="17" t="s">
        <v>266</v>
      </c>
      <c r="BM314" s="132" t="s">
        <v>1234</v>
      </c>
    </row>
    <row r="315" spans="2:65" s="1" customFormat="1" ht="29.25">
      <c r="B315" s="32"/>
      <c r="D315" s="134" t="s">
        <v>267</v>
      </c>
      <c r="F315" s="135" t="s">
        <v>987</v>
      </c>
      <c r="I315" s="136"/>
      <c r="L315" s="32"/>
      <c r="M315" s="137"/>
      <c r="T315" s="53"/>
      <c r="AT315" s="17" t="s">
        <v>267</v>
      </c>
      <c r="AU315" s="17" t="s">
        <v>77</v>
      </c>
    </row>
    <row r="316" spans="2:65" s="1" customFormat="1" ht="29.25">
      <c r="B316" s="32"/>
      <c r="D316" s="134" t="s">
        <v>269</v>
      </c>
      <c r="F316" s="138" t="s">
        <v>1235</v>
      </c>
      <c r="I316" s="136"/>
      <c r="L316" s="32"/>
      <c r="M316" s="137"/>
      <c r="T316" s="53"/>
      <c r="AT316" s="17" t="s">
        <v>269</v>
      </c>
      <c r="AU316" s="17" t="s">
        <v>77</v>
      </c>
    </row>
    <row r="317" spans="2:65" s="12" customFormat="1" ht="11.25">
      <c r="B317" s="162"/>
      <c r="D317" s="134" t="s">
        <v>774</v>
      </c>
      <c r="E317" s="163" t="s">
        <v>19</v>
      </c>
      <c r="F317" s="164" t="s">
        <v>1236</v>
      </c>
      <c r="H317" s="165">
        <v>1.44</v>
      </c>
      <c r="I317" s="166"/>
      <c r="L317" s="162"/>
      <c r="M317" s="167"/>
      <c r="T317" s="168"/>
      <c r="AT317" s="163" t="s">
        <v>774</v>
      </c>
      <c r="AU317" s="163" t="s">
        <v>77</v>
      </c>
      <c r="AV317" s="12" t="s">
        <v>79</v>
      </c>
      <c r="AW317" s="12" t="s">
        <v>31</v>
      </c>
      <c r="AX317" s="12" t="s">
        <v>69</v>
      </c>
      <c r="AY317" s="163" t="s">
        <v>260</v>
      </c>
    </row>
    <row r="318" spans="2:65" s="13" customFormat="1" ht="11.25">
      <c r="B318" s="169"/>
      <c r="D318" s="134" t="s">
        <v>774</v>
      </c>
      <c r="E318" s="170" t="s">
        <v>19</v>
      </c>
      <c r="F318" s="171" t="s">
        <v>967</v>
      </c>
      <c r="H318" s="172">
        <v>1.44</v>
      </c>
      <c r="I318" s="173"/>
      <c r="L318" s="169"/>
      <c r="M318" s="174"/>
      <c r="T318" s="175"/>
      <c r="AT318" s="170" t="s">
        <v>774</v>
      </c>
      <c r="AU318" s="170" t="s">
        <v>77</v>
      </c>
      <c r="AV318" s="13" t="s">
        <v>266</v>
      </c>
      <c r="AW318" s="13" t="s">
        <v>31</v>
      </c>
      <c r="AX318" s="13" t="s">
        <v>77</v>
      </c>
      <c r="AY318" s="170" t="s">
        <v>260</v>
      </c>
    </row>
    <row r="319" spans="2:65" s="1" customFormat="1" ht="16.5" customHeight="1">
      <c r="B319" s="32"/>
      <c r="C319" s="121" t="s">
        <v>1237</v>
      </c>
      <c r="D319" s="121" t="s">
        <v>261</v>
      </c>
      <c r="E319" s="122" t="s">
        <v>1238</v>
      </c>
      <c r="F319" s="123" t="s">
        <v>1239</v>
      </c>
      <c r="G319" s="124" t="s">
        <v>973</v>
      </c>
      <c r="H319" s="125">
        <v>600</v>
      </c>
      <c r="I319" s="126"/>
      <c r="J319" s="127">
        <f>ROUND(I319*H319,2)</f>
        <v>0</v>
      </c>
      <c r="K319" s="123" t="s">
        <v>265</v>
      </c>
      <c r="L319" s="32"/>
      <c r="M319" s="128" t="s">
        <v>19</v>
      </c>
      <c r="N319" s="129" t="s">
        <v>40</v>
      </c>
      <c r="P319" s="130">
        <f>O319*H319</f>
        <v>0</v>
      </c>
      <c r="Q319" s="130">
        <v>0</v>
      </c>
      <c r="R319" s="130">
        <f>Q319*H319</f>
        <v>0</v>
      </c>
      <c r="S319" s="130">
        <v>0</v>
      </c>
      <c r="T319" s="131">
        <f>S319*H319</f>
        <v>0</v>
      </c>
      <c r="AR319" s="132" t="s">
        <v>266</v>
      </c>
      <c r="AT319" s="132" t="s">
        <v>261</v>
      </c>
      <c r="AU319" s="132" t="s">
        <v>77</v>
      </c>
      <c r="AY319" s="17" t="s">
        <v>260</v>
      </c>
      <c r="BE319" s="133">
        <f>IF(N319="základní",J319,0)</f>
        <v>0</v>
      </c>
      <c r="BF319" s="133">
        <f>IF(N319="snížená",J319,0)</f>
        <v>0</v>
      </c>
      <c r="BG319" s="133">
        <f>IF(N319="zákl. přenesená",J319,0)</f>
        <v>0</v>
      </c>
      <c r="BH319" s="133">
        <f>IF(N319="sníž. přenesená",J319,0)</f>
        <v>0</v>
      </c>
      <c r="BI319" s="133">
        <f>IF(N319="nulová",J319,0)</f>
        <v>0</v>
      </c>
      <c r="BJ319" s="17" t="s">
        <v>77</v>
      </c>
      <c r="BK319" s="133">
        <f>ROUND(I319*H319,2)</f>
        <v>0</v>
      </c>
      <c r="BL319" s="17" t="s">
        <v>266</v>
      </c>
      <c r="BM319" s="132" t="s">
        <v>1240</v>
      </c>
    </row>
    <row r="320" spans="2:65" s="1" customFormat="1" ht="29.25">
      <c r="B320" s="32"/>
      <c r="D320" s="134" t="s">
        <v>267</v>
      </c>
      <c r="F320" s="135" t="s">
        <v>1241</v>
      </c>
      <c r="I320" s="136"/>
      <c r="L320" s="32"/>
      <c r="M320" s="137"/>
      <c r="T320" s="53"/>
      <c r="AT320" s="17" t="s">
        <v>267</v>
      </c>
      <c r="AU320" s="17" t="s">
        <v>77</v>
      </c>
    </row>
    <row r="321" spans="2:47" s="1" customFormat="1" ht="19.5">
      <c r="B321" s="32"/>
      <c r="D321" s="134" t="s">
        <v>269</v>
      </c>
      <c r="F321" s="138" t="s">
        <v>306</v>
      </c>
      <c r="I321" s="136"/>
      <c r="L321" s="32"/>
      <c r="M321" s="149"/>
      <c r="N321" s="150"/>
      <c r="O321" s="150"/>
      <c r="P321" s="150"/>
      <c r="Q321" s="150"/>
      <c r="R321" s="150"/>
      <c r="S321" s="150"/>
      <c r="T321" s="151"/>
      <c r="AT321" s="17" t="s">
        <v>269</v>
      </c>
      <c r="AU321" s="17" t="s">
        <v>77</v>
      </c>
    </row>
    <row r="322" spans="2:47" s="1" customFormat="1" ht="6.95" customHeight="1">
      <c r="B322" s="41"/>
      <c r="C322" s="42"/>
      <c r="D322" s="42"/>
      <c r="E322" s="42"/>
      <c r="F322" s="42"/>
      <c r="G322" s="42"/>
      <c r="H322" s="42"/>
      <c r="I322" s="42"/>
      <c r="J322" s="42"/>
      <c r="K322" s="42"/>
      <c r="L322" s="32"/>
    </row>
  </sheetData>
  <sheetProtection algorithmName="SHA-512" hashValue="0UhxJFj6R56gXhSmVvXcadYhwhA2utWF42ZMr1QV6yrNZPFmKUjjFovZUG9SEdoSXCjYBYEhL95zz+G236bMVQ==" saltValue="pwZtxUkqvnfsYXaAnQl9gPos4Eg2Oc/I57XDm6YivTinFjf4aqQHnrYiLSiXNmriGnAr0PaGfY8DJSv1TERQ4A==" spinCount="100000" sheet="1" objects="1" scenarios="1" formatColumns="0" formatRows="0" autoFilter="0"/>
  <autoFilter ref="C82:K321" xr:uid="{00000000-0009-0000-0000-000007000000}"/>
  <mergeCells count="9">
    <mergeCell ref="E50:H50"/>
    <mergeCell ref="E73:H73"/>
    <mergeCell ref="E75:H75"/>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2:BM526"/>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100</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1242</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ROUND(J86,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ROUND((SUM(BE86:BE525)),  2)</f>
        <v>0</v>
      </c>
      <c r="I33" s="89">
        <v>0.21</v>
      </c>
      <c r="J33" s="88">
        <f>ROUND(((SUM(BE86:BE525))*I33),  2)</f>
        <v>0</v>
      </c>
      <c r="L33" s="32"/>
    </row>
    <row r="34" spans="2:12" s="1" customFormat="1" ht="14.45" customHeight="1">
      <c r="B34" s="32"/>
      <c r="E34" s="27" t="s">
        <v>41</v>
      </c>
      <c r="F34" s="88">
        <f>ROUND((SUM(BF86:BF525)),  2)</f>
        <v>0</v>
      </c>
      <c r="I34" s="89">
        <v>0.12</v>
      </c>
      <c r="J34" s="88">
        <f>ROUND(((SUM(BF86:BF525))*I34),  2)</f>
        <v>0</v>
      </c>
      <c r="L34" s="32"/>
    </row>
    <row r="35" spans="2:12" s="1" customFormat="1" ht="14.45" hidden="1" customHeight="1">
      <c r="B35" s="32"/>
      <c r="E35" s="27" t="s">
        <v>42</v>
      </c>
      <c r="F35" s="88">
        <f>ROUND((SUM(BG86:BG525)),  2)</f>
        <v>0</v>
      </c>
      <c r="I35" s="89">
        <v>0.21</v>
      </c>
      <c r="J35" s="88">
        <f>0</f>
        <v>0</v>
      </c>
      <c r="L35" s="32"/>
    </row>
    <row r="36" spans="2:12" s="1" customFormat="1" ht="14.45" hidden="1" customHeight="1">
      <c r="B36" s="32"/>
      <c r="E36" s="27" t="s">
        <v>43</v>
      </c>
      <c r="F36" s="88">
        <f>ROUND((SUM(BH86:BH525)),  2)</f>
        <v>0</v>
      </c>
      <c r="I36" s="89">
        <v>0.12</v>
      </c>
      <c r="J36" s="88">
        <f>0</f>
        <v>0</v>
      </c>
      <c r="L36" s="32"/>
    </row>
    <row r="37" spans="2:12" s="1" customFormat="1" ht="14.45" hidden="1" customHeight="1">
      <c r="B37" s="32"/>
      <c r="E37" s="27" t="s">
        <v>44</v>
      </c>
      <c r="F37" s="88">
        <f>ROUND((SUM(BI86:BI525)),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01-11-01 - Tanvald (mimo) - Desná (mimo), železniční spodek</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J86</f>
        <v>0</v>
      </c>
      <c r="L59" s="32"/>
      <c r="AU59" s="17" t="s">
        <v>242</v>
      </c>
    </row>
    <row r="60" spans="2:47" s="8" customFormat="1" ht="24.95" customHeight="1">
      <c r="B60" s="99"/>
      <c r="D60" s="100" t="s">
        <v>765</v>
      </c>
      <c r="E60" s="101"/>
      <c r="F60" s="101"/>
      <c r="G60" s="101"/>
      <c r="H60" s="101"/>
      <c r="I60" s="101"/>
      <c r="J60" s="102">
        <f>J87</f>
        <v>0</v>
      </c>
      <c r="L60" s="99"/>
    </row>
    <row r="61" spans="2:47" s="8" customFormat="1" ht="24.95" customHeight="1">
      <c r="B61" s="99"/>
      <c r="D61" s="100" t="s">
        <v>766</v>
      </c>
      <c r="E61" s="101"/>
      <c r="F61" s="101"/>
      <c r="G61" s="101"/>
      <c r="H61" s="101"/>
      <c r="I61" s="101"/>
      <c r="J61" s="102">
        <f>J162</f>
        <v>0</v>
      </c>
      <c r="L61" s="99"/>
    </row>
    <row r="62" spans="2:47" s="8" customFormat="1" ht="24.95" customHeight="1">
      <c r="B62" s="99"/>
      <c r="D62" s="100" t="s">
        <v>994</v>
      </c>
      <c r="E62" s="101"/>
      <c r="F62" s="101"/>
      <c r="G62" s="101"/>
      <c r="H62" s="101"/>
      <c r="I62" s="101"/>
      <c r="J62" s="102">
        <f>J252</f>
        <v>0</v>
      </c>
      <c r="L62" s="99"/>
    </row>
    <row r="63" spans="2:47" s="8" customFormat="1" ht="24.95" customHeight="1">
      <c r="B63" s="99"/>
      <c r="D63" s="100" t="s">
        <v>995</v>
      </c>
      <c r="E63" s="101"/>
      <c r="F63" s="101"/>
      <c r="G63" s="101"/>
      <c r="H63" s="101"/>
      <c r="I63" s="101"/>
      <c r="J63" s="102">
        <f>J272</f>
        <v>0</v>
      </c>
      <c r="L63" s="99"/>
    </row>
    <row r="64" spans="2:47" s="8" customFormat="1" ht="24.95" customHeight="1">
      <c r="B64" s="99"/>
      <c r="D64" s="100" t="s">
        <v>1243</v>
      </c>
      <c r="E64" s="101"/>
      <c r="F64" s="101"/>
      <c r="G64" s="101"/>
      <c r="H64" s="101"/>
      <c r="I64" s="101"/>
      <c r="J64" s="102">
        <f>J276</f>
        <v>0</v>
      </c>
      <c r="L64" s="99"/>
    </row>
    <row r="65" spans="2:12" s="8" customFormat="1" ht="24.95" customHeight="1">
      <c r="B65" s="99"/>
      <c r="D65" s="100" t="s">
        <v>1244</v>
      </c>
      <c r="E65" s="101"/>
      <c r="F65" s="101"/>
      <c r="G65" s="101"/>
      <c r="H65" s="101"/>
      <c r="I65" s="101"/>
      <c r="J65" s="102">
        <f>J370</f>
        <v>0</v>
      </c>
      <c r="L65" s="99"/>
    </row>
    <row r="66" spans="2:12" s="8" customFormat="1" ht="24.95" customHeight="1">
      <c r="B66" s="99"/>
      <c r="D66" s="100" t="s">
        <v>1245</v>
      </c>
      <c r="E66" s="101"/>
      <c r="F66" s="101"/>
      <c r="G66" s="101"/>
      <c r="H66" s="101"/>
      <c r="I66" s="101"/>
      <c r="J66" s="102">
        <f>J448</f>
        <v>0</v>
      </c>
      <c r="L66" s="99"/>
    </row>
    <row r="67" spans="2:12" s="1" customFormat="1" ht="21.75" customHeight="1">
      <c r="B67" s="32"/>
      <c r="L67" s="32"/>
    </row>
    <row r="68" spans="2:12" s="1" customFormat="1" ht="6.95" customHeight="1">
      <c r="B68" s="41"/>
      <c r="C68" s="42"/>
      <c r="D68" s="42"/>
      <c r="E68" s="42"/>
      <c r="F68" s="42"/>
      <c r="G68" s="42"/>
      <c r="H68" s="42"/>
      <c r="I68" s="42"/>
      <c r="J68" s="42"/>
      <c r="K68" s="42"/>
      <c r="L68" s="32"/>
    </row>
    <row r="72" spans="2:12" s="1" customFormat="1" ht="6.95" customHeight="1">
      <c r="B72" s="43"/>
      <c r="C72" s="44"/>
      <c r="D72" s="44"/>
      <c r="E72" s="44"/>
      <c r="F72" s="44"/>
      <c r="G72" s="44"/>
      <c r="H72" s="44"/>
      <c r="I72" s="44"/>
      <c r="J72" s="44"/>
      <c r="K72" s="44"/>
      <c r="L72" s="32"/>
    </row>
    <row r="73" spans="2:12" s="1" customFormat="1" ht="24.95" customHeight="1">
      <c r="B73" s="32"/>
      <c r="C73" s="21" t="s">
        <v>245</v>
      </c>
      <c r="L73" s="32"/>
    </row>
    <row r="74" spans="2:12" s="1" customFormat="1" ht="6.95" customHeight="1">
      <c r="B74" s="32"/>
      <c r="L74" s="32"/>
    </row>
    <row r="75" spans="2:12" s="1" customFormat="1" ht="12" customHeight="1">
      <c r="B75" s="32"/>
      <c r="C75" s="27" t="s">
        <v>16</v>
      </c>
      <c r="L75" s="32"/>
    </row>
    <row r="76" spans="2:12" s="1" customFormat="1" ht="16.5" customHeight="1">
      <c r="B76" s="32"/>
      <c r="E76" s="309" t="str">
        <f>E7</f>
        <v>Oprava trati v úseku Tanvald - Kořenov</v>
      </c>
      <c r="F76" s="310"/>
      <c r="G76" s="310"/>
      <c r="H76" s="310"/>
      <c r="L76" s="32"/>
    </row>
    <row r="77" spans="2:12" s="1" customFormat="1" ht="12" customHeight="1">
      <c r="B77" s="32"/>
      <c r="C77" s="27" t="s">
        <v>237</v>
      </c>
      <c r="L77" s="32"/>
    </row>
    <row r="78" spans="2:12" s="1" customFormat="1" ht="16.5" customHeight="1">
      <c r="B78" s="32"/>
      <c r="E78" s="305" t="str">
        <f>E9</f>
        <v>SO 01-11-01 - Tanvald (mimo) - Desná (mimo), železniční spodek</v>
      </c>
      <c r="F78" s="311"/>
      <c r="G78" s="311"/>
      <c r="H78" s="311"/>
      <c r="L78" s="32"/>
    </row>
    <row r="79" spans="2:12" s="1" customFormat="1" ht="6.95" customHeight="1">
      <c r="B79" s="32"/>
      <c r="L79" s="32"/>
    </row>
    <row r="80" spans="2:12" s="1" customFormat="1" ht="12" customHeight="1">
      <c r="B80" s="32"/>
      <c r="C80" s="27" t="s">
        <v>21</v>
      </c>
      <c r="F80" s="25" t="str">
        <f>F12</f>
        <v xml:space="preserve"> </v>
      </c>
      <c r="I80" s="27" t="s">
        <v>23</v>
      </c>
      <c r="J80" s="49" t="str">
        <f>IF(J12="","",J12)</f>
        <v>14. 6. 2023</v>
      </c>
      <c r="L80" s="32"/>
    </row>
    <row r="81" spans="2:65" s="1" customFormat="1" ht="6.95" customHeight="1">
      <c r="B81" s="32"/>
      <c r="L81" s="32"/>
    </row>
    <row r="82" spans="2:65" s="1" customFormat="1" ht="15.2" customHeight="1">
      <c r="B82" s="32"/>
      <c r="C82" s="27" t="s">
        <v>25</v>
      </c>
      <c r="F82" s="25" t="str">
        <f>E15</f>
        <v xml:space="preserve"> </v>
      </c>
      <c r="I82" s="27" t="s">
        <v>30</v>
      </c>
      <c r="J82" s="30" t="str">
        <f>E21</f>
        <v xml:space="preserve"> </v>
      </c>
      <c r="L82" s="32"/>
    </row>
    <row r="83" spans="2:65" s="1" customFormat="1" ht="15.2" customHeight="1">
      <c r="B83" s="32"/>
      <c r="C83" s="27" t="s">
        <v>28</v>
      </c>
      <c r="F83" s="25" t="str">
        <f>IF(E18="","",E18)</f>
        <v>Vyplň údaj</v>
      </c>
      <c r="I83" s="27" t="s">
        <v>32</v>
      </c>
      <c r="J83" s="30" t="str">
        <f>E24</f>
        <v xml:space="preserve"> </v>
      </c>
      <c r="L83" s="32"/>
    </row>
    <row r="84" spans="2:65" s="1" customFormat="1" ht="10.35" customHeight="1">
      <c r="B84" s="32"/>
      <c r="L84" s="32"/>
    </row>
    <row r="85" spans="2:65" s="9" customFormat="1" ht="29.25" customHeight="1">
      <c r="B85" s="103"/>
      <c r="C85" s="104" t="s">
        <v>246</v>
      </c>
      <c r="D85" s="105" t="s">
        <v>54</v>
      </c>
      <c r="E85" s="105" t="s">
        <v>50</v>
      </c>
      <c r="F85" s="105" t="s">
        <v>51</v>
      </c>
      <c r="G85" s="105" t="s">
        <v>247</v>
      </c>
      <c r="H85" s="105" t="s">
        <v>248</v>
      </c>
      <c r="I85" s="105" t="s">
        <v>249</v>
      </c>
      <c r="J85" s="105" t="s">
        <v>241</v>
      </c>
      <c r="K85" s="106" t="s">
        <v>250</v>
      </c>
      <c r="L85" s="103"/>
      <c r="M85" s="56" t="s">
        <v>19</v>
      </c>
      <c r="N85" s="57" t="s">
        <v>39</v>
      </c>
      <c r="O85" s="57" t="s">
        <v>251</v>
      </c>
      <c r="P85" s="57" t="s">
        <v>252</v>
      </c>
      <c r="Q85" s="57" t="s">
        <v>253</v>
      </c>
      <c r="R85" s="57" t="s">
        <v>254</v>
      </c>
      <c r="S85" s="57" t="s">
        <v>255</v>
      </c>
      <c r="T85" s="58" t="s">
        <v>256</v>
      </c>
    </row>
    <row r="86" spans="2:65" s="1" customFormat="1" ht="22.9" customHeight="1">
      <c r="B86" s="32"/>
      <c r="C86" s="61" t="s">
        <v>257</v>
      </c>
      <c r="J86" s="107">
        <f>BK86</f>
        <v>0</v>
      </c>
      <c r="L86" s="32"/>
      <c r="M86" s="59"/>
      <c r="N86" s="50"/>
      <c r="O86" s="50"/>
      <c r="P86" s="108">
        <f>P87+P162+P252+P272+P276+P370+P448</f>
        <v>0</v>
      </c>
      <c r="Q86" s="50"/>
      <c r="R86" s="108">
        <f>R87+R162+R252+R272+R276+R370+R448</f>
        <v>1571.3513829999999</v>
      </c>
      <c r="S86" s="50"/>
      <c r="T86" s="109">
        <f>T87+T162+T252+T272+T276+T370+T448</f>
        <v>0.33600000000000002</v>
      </c>
      <c r="AT86" s="17" t="s">
        <v>68</v>
      </c>
      <c r="AU86" s="17" t="s">
        <v>242</v>
      </c>
      <c r="BK86" s="110">
        <f>BK87+BK162+BK252+BK272+BK276+BK370+BK448</f>
        <v>0</v>
      </c>
    </row>
    <row r="87" spans="2:65" s="10" customFormat="1" ht="25.9" customHeight="1">
      <c r="B87" s="111"/>
      <c r="D87" s="112" t="s">
        <v>68</v>
      </c>
      <c r="E87" s="113" t="s">
        <v>77</v>
      </c>
      <c r="F87" s="113" t="s">
        <v>767</v>
      </c>
      <c r="I87" s="114"/>
      <c r="J87" s="115">
        <f>BK87</f>
        <v>0</v>
      </c>
      <c r="L87" s="111"/>
      <c r="M87" s="116"/>
      <c r="P87" s="117">
        <f>SUM(P88:P161)</f>
        <v>0</v>
      </c>
      <c r="R87" s="117">
        <f>SUM(R88:R161)</f>
        <v>1566.8831259999997</v>
      </c>
      <c r="T87" s="118">
        <f>SUM(T88:T161)</f>
        <v>0</v>
      </c>
      <c r="AR87" s="112" t="s">
        <v>77</v>
      </c>
      <c r="AT87" s="119" t="s">
        <v>68</v>
      </c>
      <c r="AU87" s="119" t="s">
        <v>69</v>
      </c>
      <c r="AY87" s="112" t="s">
        <v>260</v>
      </c>
      <c r="BK87" s="120">
        <f>SUM(BK88:BK161)</f>
        <v>0</v>
      </c>
    </row>
    <row r="88" spans="2:65" s="1" customFormat="1" ht="16.5" customHeight="1">
      <c r="B88" s="32"/>
      <c r="C88" s="139" t="s">
        <v>77</v>
      </c>
      <c r="D88" s="139" t="s">
        <v>273</v>
      </c>
      <c r="E88" s="140" t="s">
        <v>1246</v>
      </c>
      <c r="F88" s="141" t="s">
        <v>1247</v>
      </c>
      <c r="G88" s="142" t="s">
        <v>973</v>
      </c>
      <c r="H88" s="143">
        <v>199.5</v>
      </c>
      <c r="I88" s="144"/>
      <c r="J88" s="145">
        <f>ROUND(I88*H88,2)</f>
        <v>0</v>
      </c>
      <c r="K88" s="141" t="s">
        <v>265</v>
      </c>
      <c r="L88" s="146"/>
      <c r="M88" s="147" t="s">
        <v>19</v>
      </c>
      <c r="N88" s="148" t="s">
        <v>40</v>
      </c>
      <c r="P88" s="130">
        <f>O88*H88</f>
        <v>0</v>
      </c>
      <c r="Q88" s="130">
        <v>1</v>
      </c>
      <c r="R88" s="130">
        <f>Q88*H88</f>
        <v>199.5</v>
      </c>
      <c r="S88" s="130">
        <v>0</v>
      </c>
      <c r="T88" s="131">
        <f>S88*H88</f>
        <v>0</v>
      </c>
      <c r="AR88" s="132" t="s">
        <v>277</v>
      </c>
      <c r="AT88" s="132" t="s">
        <v>273</v>
      </c>
      <c r="AU88" s="132" t="s">
        <v>77</v>
      </c>
      <c r="AY88" s="17" t="s">
        <v>260</v>
      </c>
      <c r="BE88" s="133">
        <f>IF(N88="základní",J88,0)</f>
        <v>0</v>
      </c>
      <c r="BF88" s="133">
        <f>IF(N88="snížená",J88,0)</f>
        <v>0</v>
      </c>
      <c r="BG88" s="133">
        <f>IF(N88="zákl. přenesená",J88,0)</f>
        <v>0</v>
      </c>
      <c r="BH88" s="133">
        <f>IF(N88="sníž. přenesená",J88,0)</f>
        <v>0</v>
      </c>
      <c r="BI88" s="133">
        <f>IF(N88="nulová",J88,0)</f>
        <v>0</v>
      </c>
      <c r="BJ88" s="17" t="s">
        <v>77</v>
      </c>
      <c r="BK88" s="133">
        <f>ROUND(I88*H88,2)</f>
        <v>0</v>
      </c>
      <c r="BL88" s="17" t="s">
        <v>266</v>
      </c>
      <c r="BM88" s="132" t="s">
        <v>79</v>
      </c>
    </row>
    <row r="89" spans="2:65" s="1" customFormat="1" ht="11.25">
      <c r="B89" s="32"/>
      <c r="D89" s="134" t="s">
        <v>267</v>
      </c>
      <c r="F89" s="135" t="s">
        <v>1247</v>
      </c>
      <c r="I89" s="136"/>
      <c r="L89" s="32"/>
      <c r="M89" s="137"/>
      <c r="T89" s="53"/>
      <c r="AT89" s="17" t="s">
        <v>267</v>
      </c>
      <c r="AU89" s="17" t="s">
        <v>77</v>
      </c>
    </row>
    <row r="90" spans="2:65" s="1" customFormat="1" ht="29.25">
      <c r="B90" s="32"/>
      <c r="D90" s="134" t="s">
        <v>269</v>
      </c>
      <c r="F90" s="138" t="s">
        <v>1248</v>
      </c>
      <c r="I90" s="136"/>
      <c r="L90" s="32"/>
      <c r="M90" s="137"/>
      <c r="T90" s="53"/>
      <c r="AT90" s="17" t="s">
        <v>269</v>
      </c>
      <c r="AU90" s="17" t="s">
        <v>77</v>
      </c>
    </row>
    <row r="91" spans="2:65" s="1" customFormat="1" ht="16.5" customHeight="1">
      <c r="B91" s="32"/>
      <c r="C91" s="139" t="s">
        <v>1249</v>
      </c>
      <c r="D91" s="139" t="s">
        <v>273</v>
      </c>
      <c r="E91" s="140" t="s">
        <v>996</v>
      </c>
      <c r="F91" s="141" t="s">
        <v>997</v>
      </c>
      <c r="G91" s="142" t="s">
        <v>973</v>
      </c>
      <c r="H91" s="143">
        <v>163.60900000000001</v>
      </c>
      <c r="I91" s="144"/>
      <c r="J91" s="145">
        <f>ROUND(I91*H91,2)</f>
        <v>0</v>
      </c>
      <c r="K91" s="141" t="s">
        <v>265</v>
      </c>
      <c r="L91" s="146"/>
      <c r="M91" s="147" t="s">
        <v>19</v>
      </c>
      <c r="N91" s="148" t="s">
        <v>40</v>
      </c>
      <c r="P91" s="130">
        <f>O91*H91</f>
        <v>0</v>
      </c>
      <c r="Q91" s="130">
        <v>1</v>
      </c>
      <c r="R91" s="130">
        <f>Q91*H91</f>
        <v>163.60900000000001</v>
      </c>
      <c r="S91" s="130">
        <v>0</v>
      </c>
      <c r="T91" s="131">
        <f>S91*H91</f>
        <v>0</v>
      </c>
      <c r="AR91" s="132" t="s">
        <v>277</v>
      </c>
      <c r="AT91" s="132" t="s">
        <v>273</v>
      </c>
      <c r="AU91" s="132" t="s">
        <v>77</v>
      </c>
      <c r="AY91" s="17" t="s">
        <v>260</v>
      </c>
      <c r="BE91" s="133">
        <f>IF(N91="základní",J91,0)</f>
        <v>0</v>
      </c>
      <c r="BF91" s="133">
        <f>IF(N91="snížená",J91,0)</f>
        <v>0</v>
      </c>
      <c r="BG91" s="133">
        <f>IF(N91="zákl. přenesená",J91,0)</f>
        <v>0</v>
      </c>
      <c r="BH91" s="133">
        <f>IF(N91="sníž. přenesená",J91,0)</f>
        <v>0</v>
      </c>
      <c r="BI91" s="133">
        <f>IF(N91="nulová",J91,0)</f>
        <v>0</v>
      </c>
      <c r="BJ91" s="17" t="s">
        <v>77</v>
      </c>
      <c r="BK91" s="133">
        <f>ROUND(I91*H91,2)</f>
        <v>0</v>
      </c>
      <c r="BL91" s="17" t="s">
        <v>266</v>
      </c>
      <c r="BM91" s="132" t="s">
        <v>1250</v>
      </c>
    </row>
    <row r="92" spans="2:65" s="1" customFormat="1" ht="11.25">
      <c r="B92" s="32"/>
      <c r="D92" s="134" t="s">
        <v>267</v>
      </c>
      <c r="F92" s="135" t="s">
        <v>997</v>
      </c>
      <c r="I92" s="136"/>
      <c r="L92" s="32"/>
      <c r="M92" s="137"/>
      <c r="T92" s="53"/>
      <c r="AT92" s="17" t="s">
        <v>267</v>
      </c>
      <c r="AU92" s="17" t="s">
        <v>77</v>
      </c>
    </row>
    <row r="93" spans="2:65" s="12" customFormat="1" ht="11.25">
      <c r="B93" s="162"/>
      <c r="D93" s="134" t="s">
        <v>774</v>
      </c>
      <c r="E93" s="163" t="s">
        <v>19</v>
      </c>
      <c r="F93" s="164" t="s">
        <v>1251</v>
      </c>
      <c r="H93" s="165">
        <v>163.60900000000001</v>
      </c>
      <c r="I93" s="166"/>
      <c r="L93" s="162"/>
      <c r="M93" s="167"/>
      <c r="T93" s="168"/>
      <c r="AT93" s="163" t="s">
        <v>774</v>
      </c>
      <c r="AU93" s="163" t="s">
        <v>77</v>
      </c>
      <c r="AV93" s="12" t="s">
        <v>79</v>
      </c>
      <c r="AW93" s="12" t="s">
        <v>31</v>
      </c>
      <c r="AX93" s="12" t="s">
        <v>77</v>
      </c>
      <c r="AY93" s="163" t="s">
        <v>260</v>
      </c>
    </row>
    <row r="94" spans="2:65" s="1" customFormat="1" ht="16.5" customHeight="1">
      <c r="B94" s="32"/>
      <c r="C94" s="139" t="s">
        <v>279</v>
      </c>
      <c r="D94" s="139" t="s">
        <v>273</v>
      </c>
      <c r="E94" s="140" t="s">
        <v>1252</v>
      </c>
      <c r="F94" s="141" t="s">
        <v>1253</v>
      </c>
      <c r="G94" s="142" t="s">
        <v>973</v>
      </c>
      <c r="H94" s="143">
        <v>664.46299999999997</v>
      </c>
      <c r="I94" s="144"/>
      <c r="J94" s="145">
        <f>ROUND(I94*H94,2)</f>
        <v>0</v>
      </c>
      <c r="K94" s="141" t="s">
        <v>265</v>
      </c>
      <c r="L94" s="146"/>
      <c r="M94" s="147" t="s">
        <v>19</v>
      </c>
      <c r="N94" s="148" t="s">
        <v>40</v>
      </c>
      <c r="P94" s="130">
        <f>O94*H94</f>
        <v>0</v>
      </c>
      <c r="Q94" s="130">
        <v>1</v>
      </c>
      <c r="R94" s="130">
        <f>Q94*H94</f>
        <v>664.46299999999997</v>
      </c>
      <c r="S94" s="130">
        <v>0</v>
      </c>
      <c r="T94" s="131">
        <f>S94*H94</f>
        <v>0</v>
      </c>
      <c r="AR94" s="132" t="s">
        <v>277</v>
      </c>
      <c r="AT94" s="132" t="s">
        <v>273</v>
      </c>
      <c r="AU94" s="132" t="s">
        <v>77</v>
      </c>
      <c r="AY94" s="17" t="s">
        <v>260</v>
      </c>
      <c r="BE94" s="133">
        <f>IF(N94="základní",J94,0)</f>
        <v>0</v>
      </c>
      <c r="BF94" s="133">
        <f>IF(N94="snížená",J94,0)</f>
        <v>0</v>
      </c>
      <c r="BG94" s="133">
        <f>IF(N94="zákl. přenesená",J94,0)</f>
        <v>0</v>
      </c>
      <c r="BH94" s="133">
        <f>IF(N94="sníž. přenesená",J94,0)</f>
        <v>0</v>
      </c>
      <c r="BI94" s="133">
        <f>IF(N94="nulová",J94,0)</f>
        <v>0</v>
      </c>
      <c r="BJ94" s="17" t="s">
        <v>77</v>
      </c>
      <c r="BK94" s="133">
        <f>ROUND(I94*H94,2)</f>
        <v>0</v>
      </c>
      <c r="BL94" s="17" t="s">
        <v>266</v>
      </c>
      <c r="BM94" s="132" t="s">
        <v>282</v>
      </c>
    </row>
    <row r="95" spans="2:65" s="1" customFormat="1" ht="11.25">
      <c r="B95" s="32"/>
      <c r="D95" s="134" t="s">
        <v>267</v>
      </c>
      <c r="F95" s="135" t="s">
        <v>1253</v>
      </c>
      <c r="I95" s="136"/>
      <c r="L95" s="32"/>
      <c r="M95" s="137"/>
      <c r="T95" s="53"/>
      <c r="AT95" s="17" t="s">
        <v>267</v>
      </c>
      <c r="AU95" s="17" t="s">
        <v>77</v>
      </c>
    </row>
    <row r="96" spans="2:65" s="1" customFormat="1" ht="29.25">
      <c r="B96" s="32"/>
      <c r="D96" s="134" t="s">
        <v>269</v>
      </c>
      <c r="F96" s="138" t="s">
        <v>1254</v>
      </c>
      <c r="I96" s="136"/>
      <c r="L96" s="32"/>
      <c r="M96" s="137"/>
      <c r="T96" s="53"/>
      <c r="AT96" s="17" t="s">
        <v>269</v>
      </c>
      <c r="AU96" s="17" t="s">
        <v>77</v>
      </c>
    </row>
    <row r="97" spans="2:65" s="12" customFormat="1" ht="11.25">
      <c r="B97" s="162"/>
      <c r="D97" s="134" t="s">
        <v>774</v>
      </c>
      <c r="E97" s="163" t="s">
        <v>19</v>
      </c>
      <c r="F97" s="164" t="s">
        <v>1255</v>
      </c>
      <c r="H97" s="165">
        <v>664.46299999999997</v>
      </c>
      <c r="I97" s="166"/>
      <c r="L97" s="162"/>
      <c r="M97" s="167"/>
      <c r="T97" s="168"/>
      <c r="AT97" s="163" t="s">
        <v>774</v>
      </c>
      <c r="AU97" s="163" t="s">
        <v>77</v>
      </c>
      <c r="AV97" s="12" t="s">
        <v>79</v>
      </c>
      <c r="AW97" s="12" t="s">
        <v>31</v>
      </c>
      <c r="AX97" s="12" t="s">
        <v>69</v>
      </c>
      <c r="AY97" s="163" t="s">
        <v>260</v>
      </c>
    </row>
    <row r="98" spans="2:65" s="13" customFormat="1" ht="11.25">
      <c r="B98" s="169"/>
      <c r="D98" s="134" t="s">
        <v>774</v>
      </c>
      <c r="E98" s="170" t="s">
        <v>19</v>
      </c>
      <c r="F98" s="171" t="s">
        <v>967</v>
      </c>
      <c r="H98" s="172">
        <v>664.46299999999997</v>
      </c>
      <c r="I98" s="173"/>
      <c r="L98" s="169"/>
      <c r="M98" s="174"/>
      <c r="T98" s="175"/>
      <c r="AT98" s="170" t="s">
        <v>774</v>
      </c>
      <c r="AU98" s="170" t="s">
        <v>77</v>
      </c>
      <c r="AV98" s="13" t="s">
        <v>266</v>
      </c>
      <c r="AW98" s="13" t="s">
        <v>31</v>
      </c>
      <c r="AX98" s="13" t="s">
        <v>77</v>
      </c>
      <c r="AY98" s="170" t="s">
        <v>260</v>
      </c>
    </row>
    <row r="99" spans="2:65" s="1" customFormat="1" ht="16.5" customHeight="1">
      <c r="B99" s="32"/>
      <c r="C99" s="139" t="s">
        <v>266</v>
      </c>
      <c r="D99" s="139" t="s">
        <v>273</v>
      </c>
      <c r="E99" s="140" t="s">
        <v>1256</v>
      </c>
      <c r="F99" s="141" t="s">
        <v>1257</v>
      </c>
      <c r="G99" s="142" t="s">
        <v>1067</v>
      </c>
      <c r="H99" s="143">
        <v>95.4</v>
      </c>
      <c r="I99" s="144"/>
      <c r="J99" s="145">
        <f>ROUND(I99*H99,2)</f>
        <v>0</v>
      </c>
      <c r="K99" s="141" t="s">
        <v>1258</v>
      </c>
      <c r="L99" s="146"/>
      <c r="M99" s="147" t="s">
        <v>19</v>
      </c>
      <c r="N99" s="148" t="s">
        <v>40</v>
      </c>
      <c r="P99" s="130">
        <f>O99*H99</f>
        <v>0</v>
      </c>
      <c r="Q99" s="130">
        <v>2.5289999999999999</v>
      </c>
      <c r="R99" s="130">
        <f>Q99*H99</f>
        <v>241.26660000000001</v>
      </c>
      <c r="S99" s="130">
        <v>0</v>
      </c>
      <c r="T99" s="131">
        <f>S99*H99</f>
        <v>0</v>
      </c>
      <c r="AR99" s="132" t="s">
        <v>277</v>
      </c>
      <c r="AT99" s="132" t="s">
        <v>273</v>
      </c>
      <c r="AU99" s="132" t="s">
        <v>77</v>
      </c>
      <c r="AY99" s="17" t="s">
        <v>260</v>
      </c>
      <c r="BE99" s="133">
        <f>IF(N99="základní",J99,0)</f>
        <v>0</v>
      </c>
      <c r="BF99" s="133">
        <f>IF(N99="snížená",J99,0)</f>
        <v>0</v>
      </c>
      <c r="BG99" s="133">
        <f>IF(N99="zákl. přenesená",J99,0)</f>
        <v>0</v>
      </c>
      <c r="BH99" s="133">
        <f>IF(N99="sníž. přenesená",J99,0)</f>
        <v>0</v>
      </c>
      <c r="BI99" s="133">
        <f>IF(N99="nulová",J99,0)</f>
        <v>0</v>
      </c>
      <c r="BJ99" s="17" t="s">
        <v>77</v>
      </c>
      <c r="BK99" s="133">
        <f>ROUND(I99*H99,2)</f>
        <v>0</v>
      </c>
      <c r="BL99" s="17" t="s">
        <v>266</v>
      </c>
      <c r="BM99" s="132" t="s">
        <v>277</v>
      </c>
    </row>
    <row r="100" spans="2:65" s="1" customFormat="1" ht="11.25">
      <c r="B100" s="32"/>
      <c r="D100" s="134" t="s">
        <v>267</v>
      </c>
      <c r="F100" s="135" t="s">
        <v>1257</v>
      </c>
      <c r="I100" s="136"/>
      <c r="L100" s="32"/>
      <c r="M100" s="137"/>
      <c r="T100" s="53"/>
      <c r="AT100" s="17" t="s">
        <v>267</v>
      </c>
      <c r="AU100" s="17" t="s">
        <v>77</v>
      </c>
    </row>
    <row r="101" spans="2:65" s="1" customFormat="1" ht="29.25">
      <c r="B101" s="32"/>
      <c r="D101" s="134" t="s">
        <v>269</v>
      </c>
      <c r="F101" s="138" t="s">
        <v>1259</v>
      </c>
      <c r="I101" s="136"/>
      <c r="L101" s="32"/>
      <c r="M101" s="137"/>
      <c r="T101" s="53"/>
      <c r="AT101" s="17" t="s">
        <v>269</v>
      </c>
      <c r="AU101" s="17" t="s">
        <v>77</v>
      </c>
    </row>
    <row r="102" spans="2:65" s="12" customFormat="1" ht="11.25">
      <c r="B102" s="162"/>
      <c r="D102" s="134" t="s">
        <v>774</v>
      </c>
      <c r="E102" s="163" t="s">
        <v>19</v>
      </c>
      <c r="F102" s="164" t="s">
        <v>1260</v>
      </c>
      <c r="H102" s="165">
        <v>95.4</v>
      </c>
      <c r="I102" s="166"/>
      <c r="L102" s="162"/>
      <c r="M102" s="167"/>
      <c r="T102" s="168"/>
      <c r="AT102" s="163" t="s">
        <v>774</v>
      </c>
      <c r="AU102" s="163" t="s">
        <v>77</v>
      </c>
      <c r="AV102" s="12" t="s">
        <v>79</v>
      </c>
      <c r="AW102" s="12" t="s">
        <v>31</v>
      </c>
      <c r="AX102" s="12" t="s">
        <v>69</v>
      </c>
      <c r="AY102" s="163" t="s">
        <v>260</v>
      </c>
    </row>
    <row r="103" spans="2:65" s="13" customFormat="1" ht="11.25">
      <c r="B103" s="169"/>
      <c r="D103" s="134" t="s">
        <v>774</v>
      </c>
      <c r="E103" s="170" t="s">
        <v>19</v>
      </c>
      <c r="F103" s="171" t="s">
        <v>967</v>
      </c>
      <c r="H103" s="172">
        <v>95.4</v>
      </c>
      <c r="I103" s="173"/>
      <c r="L103" s="169"/>
      <c r="M103" s="174"/>
      <c r="T103" s="175"/>
      <c r="AT103" s="170" t="s">
        <v>774</v>
      </c>
      <c r="AU103" s="170" t="s">
        <v>77</v>
      </c>
      <c r="AV103" s="13" t="s">
        <v>266</v>
      </c>
      <c r="AW103" s="13" t="s">
        <v>31</v>
      </c>
      <c r="AX103" s="13" t="s">
        <v>77</v>
      </c>
      <c r="AY103" s="170" t="s">
        <v>260</v>
      </c>
    </row>
    <row r="104" spans="2:65" s="1" customFormat="1" ht="16.5" customHeight="1">
      <c r="B104" s="32"/>
      <c r="C104" s="139" t="s">
        <v>258</v>
      </c>
      <c r="D104" s="139" t="s">
        <v>273</v>
      </c>
      <c r="E104" s="140" t="s">
        <v>1261</v>
      </c>
      <c r="F104" s="141" t="s">
        <v>1262</v>
      </c>
      <c r="G104" s="142" t="s">
        <v>973</v>
      </c>
      <c r="H104" s="143">
        <v>10.56</v>
      </c>
      <c r="I104" s="144"/>
      <c r="J104" s="145">
        <f>ROUND(I104*H104,2)</f>
        <v>0</v>
      </c>
      <c r="K104" s="141" t="s">
        <v>265</v>
      </c>
      <c r="L104" s="146"/>
      <c r="M104" s="147" t="s">
        <v>19</v>
      </c>
      <c r="N104" s="148" t="s">
        <v>40</v>
      </c>
      <c r="P104" s="130">
        <f>O104*H104</f>
        <v>0</v>
      </c>
      <c r="Q104" s="130">
        <v>1</v>
      </c>
      <c r="R104" s="130">
        <f>Q104*H104</f>
        <v>10.56</v>
      </c>
      <c r="S104" s="130">
        <v>0</v>
      </c>
      <c r="T104" s="131">
        <f>S104*H104</f>
        <v>0</v>
      </c>
      <c r="AR104" s="132" t="s">
        <v>277</v>
      </c>
      <c r="AT104" s="132" t="s">
        <v>273</v>
      </c>
      <c r="AU104" s="132" t="s">
        <v>77</v>
      </c>
      <c r="AY104" s="17" t="s">
        <v>260</v>
      </c>
      <c r="BE104" s="133">
        <f>IF(N104="základní",J104,0)</f>
        <v>0</v>
      </c>
      <c r="BF104" s="133">
        <f>IF(N104="snížená",J104,0)</f>
        <v>0</v>
      </c>
      <c r="BG104" s="133">
        <f>IF(N104="zákl. přenesená",J104,0)</f>
        <v>0</v>
      </c>
      <c r="BH104" s="133">
        <f>IF(N104="sníž. přenesená",J104,0)</f>
        <v>0</v>
      </c>
      <c r="BI104" s="133">
        <f>IF(N104="nulová",J104,0)</f>
        <v>0</v>
      </c>
      <c r="BJ104" s="17" t="s">
        <v>77</v>
      </c>
      <c r="BK104" s="133">
        <f>ROUND(I104*H104,2)</f>
        <v>0</v>
      </c>
      <c r="BL104" s="17" t="s">
        <v>266</v>
      </c>
      <c r="BM104" s="132" t="s">
        <v>289</v>
      </c>
    </row>
    <row r="105" spans="2:65" s="1" customFormat="1" ht="11.25">
      <c r="B105" s="32"/>
      <c r="D105" s="134" t="s">
        <v>267</v>
      </c>
      <c r="F105" s="135" t="s">
        <v>1262</v>
      </c>
      <c r="I105" s="136"/>
      <c r="L105" s="32"/>
      <c r="M105" s="137"/>
      <c r="T105" s="53"/>
      <c r="AT105" s="17" t="s">
        <v>267</v>
      </c>
      <c r="AU105" s="17" t="s">
        <v>77</v>
      </c>
    </row>
    <row r="106" spans="2:65" s="1" customFormat="1" ht="29.25">
      <c r="B106" s="32"/>
      <c r="D106" s="134" t="s">
        <v>269</v>
      </c>
      <c r="F106" s="138" t="s">
        <v>1263</v>
      </c>
      <c r="I106" s="136"/>
      <c r="L106" s="32"/>
      <c r="M106" s="137"/>
      <c r="T106" s="53"/>
      <c r="AT106" s="17" t="s">
        <v>269</v>
      </c>
      <c r="AU106" s="17" t="s">
        <v>77</v>
      </c>
    </row>
    <row r="107" spans="2:65" s="1" customFormat="1" ht="16.5" customHeight="1">
      <c r="B107" s="32"/>
      <c r="C107" s="139" t="s">
        <v>282</v>
      </c>
      <c r="D107" s="139" t="s">
        <v>273</v>
      </c>
      <c r="E107" s="140" t="s">
        <v>1264</v>
      </c>
      <c r="F107" s="141" t="s">
        <v>1265</v>
      </c>
      <c r="G107" s="142" t="s">
        <v>545</v>
      </c>
      <c r="H107" s="143">
        <v>9</v>
      </c>
      <c r="I107" s="144"/>
      <c r="J107" s="145">
        <f>ROUND(I107*H107,2)</f>
        <v>0</v>
      </c>
      <c r="K107" s="141" t="s">
        <v>19</v>
      </c>
      <c r="L107" s="146"/>
      <c r="M107" s="147" t="s">
        <v>19</v>
      </c>
      <c r="N107" s="148" t="s">
        <v>40</v>
      </c>
      <c r="P107" s="130">
        <f>O107*H107</f>
        <v>0</v>
      </c>
      <c r="Q107" s="130">
        <v>0.5</v>
      </c>
      <c r="R107" s="130">
        <f>Q107*H107</f>
        <v>4.5</v>
      </c>
      <c r="S107" s="130">
        <v>0</v>
      </c>
      <c r="T107" s="131">
        <f>S107*H107</f>
        <v>0</v>
      </c>
      <c r="AR107" s="132" t="s">
        <v>277</v>
      </c>
      <c r="AT107" s="132" t="s">
        <v>273</v>
      </c>
      <c r="AU107" s="132" t="s">
        <v>77</v>
      </c>
      <c r="AY107" s="17" t="s">
        <v>260</v>
      </c>
      <c r="BE107" s="133">
        <f>IF(N107="základní",J107,0)</f>
        <v>0</v>
      </c>
      <c r="BF107" s="133">
        <f>IF(N107="snížená",J107,0)</f>
        <v>0</v>
      </c>
      <c r="BG107" s="133">
        <f>IF(N107="zákl. přenesená",J107,0)</f>
        <v>0</v>
      </c>
      <c r="BH107" s="133">
        <f>IF(N107="sníž. přenesená",J107,0)</f>
        <v>0</v>
      </c>
      <c r="BI107" s="133">
        <f>IF(N107="nulová",J107,0)</f>
        <v>0</v>
      </c>
      <c r="BJ107" s="17" t="s">
        <v>77</v>
      </c>
      <c r="BK107" s="133">
        <f>ROUND(I107*H107,2)</f>
        <v>0</v>
      </c>
      <c r="BL107" s="17" t="s">
        <v>266</v>
      </c>
      <c r="BM107" s="132" t="s">
        <v>8</v>
      </c>
    </row>
    <row r="108" spans="2:65" s="1" customFormat="1" ht="11.25">
      <c r="B108" s="32"/>
      <c r="D108" s="134" t="s">
        <v>267</v>
      </c>
      <c r="F108" s="135" t="s">
        <v>1265</v>
      </c>
      <c r="I108" s="136"/>
      <c r="L108" s="32"/>
      <c r="M108" s="137"/>
      <c r="T108" s="53"/>
      <c r="AT108" s="17" t="s">
        <v>267</v>
      </c>
      <c r="AU108" s="17" t="s">
        <v>77</v>
      </c>
    </row>
    <row r="109" spans="2:65" s="1" customFormat="1" ht="19.5">
      <c r="B109" s="32"/>
      <c r="D109" s="134" t="s">
        <v>269</v>
      </c>
      <c r="F109" s="138" t="s">
        <v>1266</v>
      </c>
      <c r="I109" s="136"/>
      <c r="L109" s="32"/>
      <c r="M109" s="137"/>
      <c r="T109" s="53"/>
      <c r="AT109" s="17" t="s">
        <v>269</v>
      </c>
      <c r="AU109" s="17" t="s">
        <v>77</v>
      </c>
    </row>
    <row r="110" spans="2:65" s="1" customFormat="1" ht="16.5" customHeight="1">
      <c r="B110" s="32"/>
      <c r="C110" s="139" t="s">
        <v>271</v>
      </c>
      <c r="D110" s="139" t="s">
        <v>273</v>
      </c>
      <c r="E110" s="140" t="s">
        <v>1267</v>
      </c>
      <c r="F110" s="141" t="s">
        <v>1268</v>
      </c>
      <c r="G110" s="142" t="s">
        <v>545</v>
      </c>
      <c r="H110" s="143">
        <v>2.7</v>
      </c>
      <c r="I110" s="144"/>
      <c r="J110" s="145">
        <f>ROUND(I110*H110,2)</f>
        <v>0</v>
      </c>
      <c r="K110" s="141" t="s">
        <v>265</v>
      </c>
      <c r="L110" s="146"/>
      <c r="M110" s="147" t="s">
        <v>19</v>
      </c>
      <c r="N110" s="148" t="s">
        <v>40</v>
      </c>
      <c r="P110" s="130">
        <f>O110*H110</f>
        <v>0</v>
      </c>
      <c r="Q110" s="130">
        <v>4.1799999999999997E-3</v>
      </c>
      <c r="R110" s="130">
        <f>Q110*H110</f>
        <v>1.1285999999999999E-2</v>
      </c>
      <c r="S110" s="130">
        <v>0</v>
      </c>
      <c r="T110" s="131">
        <f>S110*H110</f>
        <v>0</v>
      </c>
      <c r="AR110" s="132" t="s">
        <v>277</v>
      </c>
      <c r="AT110" s="132" t="s">
        <v>273</v>
      </c>
      <c r="AU110" s="132" t="s">
        <v>77</v>
      </c>
      <c r="AY110" s="17" t="s">
        <v>260</v>
      </c>
      <c r="BE110" s="133">
        <f>IF(N110="základní",J110,0)</f>
        <v>0</v>
      </c>
      <c r="BF110" s="133">
        <f>IF(N110="snížená",J110,0)</f>
        <v>0</v>
      </c>
      <c r="BG110" s="133">
        <f>IF(N110="zákl. přenesená",J110,0)</f>
        <v>0</v>
      </c>
      <c r="BH110" s="133">
        <f>IF(N110="sníž. přenesená",J110,0)</f>
        <v>0</v>
      </c>
      <c r="BI110" s="133">
        <f>IF(N110="nulová",J110,0)</f>
        <v>0</v>
      </c>
      <c r="BJ110" s="17" t="s">
        <v>77</v>
      </c>
      <c r="BK110" s="133">
        <f>ROUND(I110*H110,2)</f>
        <v>0</v>
      </c>
      <c r="BL110" s="17" t="s">
        <v>266</v>
      </c>
      <c r="BM110" s="132" t="s">
        <v>296</v>
      </c>
    </row>
    <row r="111" spans="2:65" s="1" customFormat="1" ht="11.25">
      <c r="B111" s="32"/>
      <c r="D111" s="134" t="s">
        <v>267</v>
      </c>
      <c r="F111" s="135" t="s">
        <v>1268</v>
      </c>
      <c r="I111" s="136"/>
      <c r="L111" s="32"/>
      <c r="M111" s="137"/>
      <c r="T111" s="53"/>
      <c r="AT111" s="17" t="s">
        <v>267</v>
      </c>
      <c r="AU111" s="17" t="s">
        <v>77</v>
      </c>
    </row>
    <row r="112" spans="2:65" s="1" customFormat="1" ht="19.5">
      <c r="B112" s="32"/>
      <c r="D112" s="134" t="s">
        <v>269</v>
      </c>
      <c r="F112" s="138" t="s">
        <v>1269</v>
      </c>
      <c r="I112" s="136"/>
      <c r="L112" s="32"/>
      <c r="M112" s="137"/>
      <c r="T112" s="53"/>
      <c r="AT112" s="17" t="s">
        <v>269</v>
      </c>
      <c r="AU112" s="17" t="s">
        <v>77</v>
      </c>
    </row>
    <row r="113" spans="2:65" s="1" customFormat="1" ht="16.5" customHeight="1">
      <c r="B113" s="32"/>
      <c r="C113" s="139" t="s">
        <v>277</v>
      </c>
      <c r="D113" s="139" t="s">
        <v>273</v>
      </c>
      <c r="E113" s="140" t="s">
        <v>1270</v>
      </c>
      <c r="F113" s="141" t="s">
        <v>1271</v>
      </c>
      <c r="G113" s="142" t="s">
        <v>545</v>
      </c>
      <c r="H113" s="143">
        <v>2</v>
      </c>
      <c r="I113" s="144"/>
      <c r="J113" s="145">
        <f>ROUND(I113*H113,2)</f>
        <v>0</v>
      </c>
      <c r="K113" s="141" t="s">
        <v>265</v>
      </c>
      <c r="L113" s="146"/>
      <c r="M113" s="147" t="s">
        <v>19</v>
      </c>
      <c r="N113" s="148" t="s">
        <v>40</v>
      </c>
      <c r="P113" s="130">
        <f>O113*H113</f>
        <v>0</v>
      </c>
      <c r="Q113" s="130">
        <v>7.1300000000000001E-3</v>
      </c>
      <c r="R113" s="130">
        <f>Q113*H113</f>
        <v>1.426E-2</v>
      </c>
      <c r="S113" s="130">
        <v>0</v>
      </c>
      <c r="T113" s="131">
        <f>S113*H113</f>
        <v>0</v>
      </c>
      <c r="AR113" s="132" t="s">
        <v>277</v>
      </c>
      <c r="AT113" s="132" t="s">
        <v>273</v>
      </c>
      <c r="AU113" s="132" t="s">
        <v>77</v>
      </c>
      <c r="AY113" s="17" t="s">
        <v>260</v>
      </c>
      <c r="BE113" s="133">
        <f>IF(N113="základní",J113,0)</f>
        <v>0</v>
      </c>
      <c r="BF113" s="133">
        <f>IF(N113="snížená",J113,0)</f>
        <v>0</v>
      </c>
      <c r="BG113" s="133">
        <f>IF(N113="zákl. přenesená",J113,0)</f>
        <v>0</v>
      </c>
      <c r="BH113" s="133">
        <f>IF(N113="sníž. přenesená",J113,0)</f>
        <v>0</v>
      </c>
      <c r="BI113" s="133">
        <f>IF(N113="nulová",J113,0)</f>
        <v>0</v>
      </c>
      <c r="BJ113" s="17" t="s">
        <v>77</v>
      </c>
      <c r="BK113" s="133">
        <f>ROUND(I113*H113,2)</f>
        <v>0</v>
      </c>
      <c r="BL113" s="17" t="s">
        <v>266</v>
      </c>
      <c r="BM113" s="132" t="s">
        <v>300</v>
      </c>
    </row>
    <row r="114" spans="2:65" s="1" customFormat="1" ht="11.25">
      <c r="B114" s="32"/>
      <c r="D114" s="134" t="s">
        <v>267</v>
      </c>
      <c r="F114" s="135" t="s">
        <v>1271</v>
      </c>
      <c r="I114" s="136"/>
      <c r="L114" s="32"/>
      <c r="M114" s="137"/>
      <c r="T114" s="53"/>
      <c r="AT114" s="17" t="s">
        <v>267</v>
      </c>
      <c r="AU114" s="17" t="s">
        <v>77</v>
      </c>
    </row>
    <row r="115" spans="2:65" s="1" customFormat="1" ht="19.5">
      <c r="B115" s="32"/>
      <c r="D115" s="134" t="s">
        <v>269</v>
      </c>
      <c r="F115" s="138" t="s">
        <v>1272</v>
      </c>
      <c r="I115" s="136"/>
      <c r="L115" s="32"/>
      <c r="M115" s="137"/>
      <c r="T115" s="53"/>
      <c r="AT115" s="17" t="s">
        <v>269</v>
      </c>
      <c r="AU115" s="17" t="s">
        <v>77</v>
      </c>
    </row>
    <row r="116" spans="2:65" s="1" customFormat="1" ht="16.5" customHeight="1">
      <c r="B116" s="32"/>
      <c r="C116" s="139" t="s">
        <v>302</v>
      </c>
      <c r="D116" s="139" t="s">
        <v>273</v>
      </c>
      <c r="E116" s="140" t="s">
        <v>1273</v>
      </c>
      <c r="F116" s="141" t="s">
        <v>1274</v>
      </c>
      <c r="G116" s="142" t="s">
        <v>929</v>
      </c>
      <c r="H116" s="143">
        <v>2</v>
      </c>
      <c r="I116" s="144"/>
      <c r="J116" s="145">
        <f>ROUND(I116*H116,2)</f>
        <v>0</v>
      </c>
      <c r="K116" s="141" t="s">
        <v>19</v>
      </c>
      <c r="L116" s="146"/>
      <c r="M116" s="147" t="s">
        <v>19</v>
      </c>
      <c r="N116" s="148" t="s">
        <v>40</v>
      </c>
      <c r="P116" s="130">
        <f>O116*H116</f>
        <v>0</v>
      </c>
      <c r="Q116" s="130">
        <v>0.01</v>
      </c>
      <c r="R116" s="130">
        <f>Q116*H116</f>
        <v>0.02</v>
      </c>
      <c r="S116" s="130">
        <v>0</v>
      </c>
      <c r="T116" s="131">
        <f>S116*H116</f>
        <v>0</v>
      </c>
      <c r="AR116" s="132" t="s">
        <v>277</v>
      </c>
      <c r="AT116" s="132" t="s">
        <v>273</v>
      </c>
      <c r="AU116" s="132" t="s">
        <v>77</v>
      </c>
      <c r="AY116" s="17" t="s">
        <v>260</v>
      </c>
      <c r="BE116" s="133">
        <f>IF(N116="základní",J116,0)</f>
        <v>0</v>
      </c>
      <c r="BF116" s="133">
        <f>IF(N116="snížená",J116,0)</f>
        <v>0</v>
      </c>
      <c r="BG116" s="133">
        <f>IF(N116="zákl. přenesená",J116,0)</f>
        <v>0</v>
      </c>
      <c r="BH116" s="133">
        <f>IF(N116="sníž. přenesená",J116,0)</f>
        <v>0</v>
      </c>
      <c r="BI116" s="133">
        <f>IF(N116="nulová",J116,0)</f>
        <v>0</v>
      </c>
      <c r="BJ116" s="17" t="s">
        <v>77</v>
      </c>
      <c r="BK116" s="133">
        <f>ROUND(I116*H116,2)</f>
        <v>0</v>
      </c>
      <c r="BL116" s="17" t="s">
        <v>266</v>
      </c>
      <c r="BM116" s="132" t="s">
        <v>305</v>
      </c>
    </row>
    <row r="117" spans="2:65" s="1" customFormat="1" ht="11.25">
      <c r="B117" s="32"/>
      <c r="D117" s="134" t="s">
        <v>267</v>
      </c>
      <c r="F117" s="135" t="s">
        <v>1274</v>
      </c>
      <c r="I117" s="136"/>
      <c r="L117" s="32"/>
      <c r="M117" s="137"/>
      <c r="T117" s="53"/>
      <c r="AT117" s="17" t="s">
        <v>267</v>
      </c>
      <c r="AU117" s="17" t="s">
        <v>77</v>
      </c>
    </row>
    <row r="118" spans="2:65" s="1" customFormat="1" ht="19.5">
      <c r="B118" s="32"/>
      <c r="D118" s="134" t="s">
        <v>269</v>
      </c>
      <c r="F118" s="138" t="s">
        <v>1275</v>
      </c>
      <c r="I118" s="136"/>
      <c r="L118" s="32"/>
      <c r="M118" s="137"/>
      <c r="T118" s="53"/>
      <c r="AT118" s="17" t="s">
        <v>269</v>
      </c>
      <c r="AU118" s="17" t="s">
        <v>77</v>
      </c>
    </row>
    <row r="119" spans="2:65" s="1" customFormat="1" ht="16.5" customHeight="1">
      <c r="B119" s="32"/>
      <c r="C119" s="139" t="s">
        <v>289</v>
      </c>
      <c r="D119" s="139" t="s">
        <v>273</v>
      </c>
      <c r="E119" s="140" t="s">
        <v>1276</v>
      </c>
      <c r="F119" s="141" t="s">
        <v>1277</v>
      </c>
      <c r="G119" s="142" t="s">
        <v>545</v>
      </c>
      <c r="H119" s="143">
        <v>201</v>
      </c>
      <c r="I119" s="144"/>
      <c r="J119" s="145">
        <f>ROUND(I119*H119,2)</f>
        <v>0</v>
      </c>
      <c r="K119" s="141" t="s">
        <v>265</v>
      </c>
      <c r="L119" s="146"/>
      <c r="M119" s="147" t="s">
        <v>19</v>
      </c>
      <c r="N119" s="148" t="s">
        <v>40</v>
      </c>
      <c r="P119" s="130">
        <f>O119*H119</f>
        <v>0</v>
      </c>
      <c r="Q119" s="130">
        <v>0</v>
      </c>
      <c r="R119" s="130">
        <f>Q119*H119</f>
        <v>0</v>
      </c>
      <c r="S119" s="130">
        <v>0</v>
      </c>
      <c r="T119" s="131">
        <f>S119*H119</f>
        <v>0</v>
      </c>
      <c r="AR119" s="132" t="s">
        <v>277</v>
      </c>
      <c r="AT119" s="132" t="s">
        <v>273</v>
      </c>
      <c r="AU119" s="132" t="s">
        <v>77</v>
      </c>
      <c r="AY119" s="17" t="s">
        <v>260</v>
      </c>
      <c r="BE119" s="133">
        <f>IF(N119="základní",J119,0)</f>
        <v>0</v>
      </c>
      <c r="BF119" s="133">
        <f>IF(N119="snížená",J119,0)</f>
        <v>0</v>
      </c>
      <c r="BG119" s="133">
        <f>IF(N119="zákl. přenesená",J119,0)</f>
        <v>0</v>
      </c>
      <c r="BH119" s="133">
        <f>IF(N119="sníž. přenesená",J119,0)</f>
        <v>0</v>
      </c>
      <c r="BI119" s="133">
        <f>IF(N119="nulová",J119,0)</f>
        <v>0</v>
      </c>
      <c r="BJ119" s="17" t="s">
        <v>77</v>
      </c>
      <c r="BK119" s="133">
        <f>ROUND(I119*H119,2)</f>
        <v>0</v>
      </c>
      <c r="BL119" s="17" t="s">
        <v>266</v>
      </c>
      <c r="BM119" s="132" t="s">
        <v>310</v>
      </c>
    </row>
    <row r="120" spans="2:65" s="1" customFormat="1" ht="11.25">
      <c r="B120" s="32"/>
      <c r="D120" s="134" t="s">
        <v>267</v>
      </c>
      <c r="F120" s="135" t="s">
        <v>1277</v>
      </c>
      <c r="I120" s="136"/>
      <c r="L120" s="32"/>
      <c r="M120" s="137"/>
      <c r="T120" s="53"/>
      <c r="AT120" s="17" t="s">
        <v>267</v>
      </c>
      <c r="AU120" s="17" t="s">
        <v>77</v>
      </c>
    </row>
    <row r="121" spans="2:65" s="1" customFormat="1" ht="19.5">
      <c r="B121" s="32"/>
      <c r="D121" s="134" t="s">
        <v>269</v>
      </c>
      <c r="F121" s="138" t="s">
        <v>306</v>
      </c>
      <c r="I121" s="136"/>
      <c r="L121" s="32"/>
      <c r="M121" s="137"/>
      <c r="T121" s="53"/>
      <c r="AT121" s="17" t="s">
        <v>269</v>
      </c>
      <c r="AU121" s="17" t="s">
        <v>77</v>
      </c>
    </row>
    <row r="122" spans="2:65" s="12" customFormat="1" ht="11.25">
      <c r="B122" s="162"/>
      <c r="D122" s="134" t="s">
        <v>774</v>
      </c>
      <c r="E122" s="163" t="s">
        <v>19</v>
      </c>
      <c r="F122" s="164" t="s">
        <v>1278</v>
      </c>
      <c r="H122" s="165">
        <v>201</v>
      </c>
      <c r="I122" s="166"/>
      <c r="L122" s="162"/>
      <c r="M122" s="167"/>
      <c r="T122" s="168"/>
      <c r="AT122" s="163" t="s">
        <v>774</v>
      </c>
      <c r="AU122" s="163" t="s">
        <v>77</v>
      </c>
      <c r="AV122" s="12" t="s">
        <v>79</v>
      </c>
      <c r="AW122" s="12" t="s">
        <v>31</v>
      </c>
      <c r="AX122" s="12" t="s">
        <v>69</v>
      </c>
      <c r="AY122" s="163" t="s">
        <v>260</v>
      </c>
    </row>
    <row r="123" spans="2:65" s="13" customFormat="1" ht="11.25">
      <c r="B123" s="169"/>
      <c r="D123" s="134" t="s">
        <v>774</v>
      </c>
      <c r="E123" s="170" t="s">
        <v>19</v>
      </c>
      <c r="F123" s="171" t="s">
        <v>967</v>
      </c>
      <c r="H123" s="172">
        <v>201</v>
      </c>
      <c r="I123" s="173"/>
      <c r="L123" s="169"/>
      <c r="M123" s="174"/>
      <c r="T123" s="175"/>
      <c r="AT123" s="170" t="s">
        <v>774</v>
      </c>
      <c r="AU123" s="170" t="s">
        <v>77</v>
      </c>
      <c r="AV123" s="13" t="s">
        <v>266</v>
      </c>
      <c r="AW123" s="13" t="s">
        <v>31</v>
      </c>
      <c r="AX123" s="13" t="s">
        <v>77</v>
      </c>
      <c r="AY123" s="170" t="s">
        <v>260</v>
      </c>
    </row>
    <row r="124" spans="2:65" s="1" customFormat="1" ht="16.5" customHeight="1">
      <c r="B124" s="32"/>
      <c r="C124" s="139" t="s">
        <v>312</v>
      </c>
      <c r="D124" s="139" t="s">
        <v>273</v>
      </c>
      <c r="E124" s="140" t="s">
        <v>1279</v>
      </c>
      <c r="F124" s="141" t="s">
        <v>1280</v>
      </c>
      <c r="G124" s="142" t="s">
        <v>545</v>
      </c>
      <c r="H124" s="143">
        <v>11</v>
      </c>
      <c r="I124" s="144"/>
      <c r="J124" s="145">
        <f>ROUND(I124*H124,2)</f>
        <v>0</v>
      </c>
      <c r="K124" s="141" t="s">
        <v>19</v>
      </c>
      <c r="L124" s="146"/>
      <c r="M124" s="147" t="s">
        <v>19</v>
      </c>
      <c r="N124" s="148" t="s">
        <v>40</v>
      </c>
      <c r="P124" s="130">
        <f>O124*H124</f>
        <v>0</v>
      </c>
      <c r="Q124" s="130">
        <v>1.094E-2</v>
      </c>
      <c r="R124" s="130">
        <f>Q124*H124</f>
        <v>0.12034</v>
      </c>
      <c r="S124" s="130">
        <v>0</v>
      </c>
      <c r="T124" s="131">
        <f>S124*H124</f>
        <v>0</v>
      </c>
      <c r="AR124" s="132" t="s">
        <v>277</v>
      </c>
      <c r="AT124" s="132" t="s">
        <v>273</v>
      </c>
      <c r="AU124" s="132" t="s">
        <v>77</v>
      </c>
      <c r="AY124" s="17" t="s">
        <v>260</v>
      </c>
      <c r="BE124" s="133">
        <f>IF(N124="základní",J124,0)</f>
        <v>0</v>
      </c>
      <c r="BF124" s="133">
        <f>IF(N124="snížená",J124,0)</f>
        <v>0</v>
      </c>
      <c r="BG124" s="133">
        <f>IF(N124="zákl. přenesená",J124,0)</f>
        <v>0</v>
      </c>
      <c r="BH124" s="133">
        <f>IF(N124="sníž. přenesená",J124,0)</f>
        <v>0</v>
      </c>
      <c r="BI124" s="133">
        <f>IF(N124="nulová",J124,0)</f>
        <v>0</v>
      </c>
      <c r="BJ124" s="17" t="s">
        <v>77</v>
      </c>
      <c r="BK124" s="133">
        <f>ROUND(I124*H124,2)</f>
        <v>0</v>
      </c>
      <c r="BL124" s="17" t="s">
        <v>266</v>
      </c>
      <c r="BM124" s="132" t="s">
        <v>315</v>
      </c>
    </row>
    <row r="125" spans="2:65" s="1" customFormat="1" ht="11.25">
      <c r="B125" s="32"/>
      <c r="D125" s="134" t="s">
        <v>267</v>
      </c>
      <c r="F125" s="135" t="s">
        <v>1280</v>
      </c>
      <c r="I125" s="136"/>
      <c r="L125" s="32"/>
      <c r="M125" s="137"/>
      <c r="T125" s="53"/>
      <c r="AT125" s="17" t="s">
        <v>267</v>
      </c>
      <c r="AU125" s="17" t="s">
        <v>77</v>
      </c>
    </row>
    <row r="126" spans="2:65" s="1" customFormat="1" ht="19.5">
      <c r="B126" s="32"/>
      <c r="D126" s="134" t="s">
        <v>269</v>
      </c>
      <c r="F126" s="138" t="s">
        <v>1281</v>
      </c>
      <c r="I126" s="136"/>
      <c r="L126" s="32"/>
      <c r="M126" s="137"/>
      <c r="T126" s="53"/>
      <c r="AT126" s="17" t="s">
        <v>269</v>
      </c>
      <c r="AU126" s="17" t="s">
        <v>77</v>
      </c>
    </row>
    <row r="127" spans="2:65" s="1" customFormat="1" ht="16.5" customHeight="1">
      <c r="B127" s="32"/>
      <c r="C127" s="139" t="s">
        <v>8</v>
      </c>
      <c r="D127" s="139" t="s">
        <v>273</v>
      </c>
      <c r="E127" s="140" t="s">
        <v>1282</v>
      </c>
      <c r="F127" s="141" t="s">
        <v>1283</v>
      </c>
      <c r="G127" s="142" t="s">
        <v>363</v>
      </c>
      <c r="H127" s="143">
        <v>12</v>
      </c>
      <c r="I127" s="144"/>
      <c r="J127" s="145">
        <f>ROUND(I127*H127,2)</f>
        <v>0</v>
      </c>
      <c r="K127" s="141" t="s">
        <v>19</v>
      </c>
      <c r="L127" s="146"/>
      <c r="M127" s="147" t="s">
        <v>19</v>
      </c>
      <c r="N127" s="148" t="s">
        <v>40</v>
      </c>
      <c r="P127" s="130">
        <f>O127*H127</f>
        <v>0</v>
      </c>
      <c r="Q127" s="130">
        <v>0.04</v>
      </c>
      <c r="R127" s="130">
        <f>Q127*H127</f>
        <v>0.48</v>
      </c>
      <c r="S127" s="130">
        <v>0</v>
      </c>
      <c r="T127" s="131">
        <f>S127*H127</f>
        <v>0</v>
      </c>
      <c r="AR127" s="132" t="s">
        <v>277</v>
      </c>
      <c r="AT127" s="132" t="s">
        <v>273</v>
      </c>
      <c r="AU127" s="132" t="s">
        <v>77</v>
      </c>
      <c r="AY127" s="17" t="s">
        <v>260</v>
      </c>
      <c r="BE127" s="133">
        <f>IF(N127="základní",J127,0)</f>
        <v>0</v>
      </c>
      <c r="BF127" s="133">
        <f>IF(N127="snížená",J127,0)</f>
        <v>0</v>
      </c>
      <c r="BG127" s="133">
        <f>IF(N127="zákl. přenesená",J127,0)</f>
        <v>0</v>
      </c>
      <c r="BH127" s="133">
        <f>IF(N127="sníž. přenesená",J127,0)</f>
        <v>0</v>
      </c>
      <c r="BI127" s="133">
        <f>IF(N127="nulová",J127,0)</f>
        <v>0</v>
      </c>
      <c r="BJ127" s="17" t="s">
        <v>77</v>
      </c>
      <c r="BK127" s="133">
        <f>ROUND(I127*H127,2)</f>
        <v>0</v>
      </c>
      <c r="BL127" s="17" t="s">
        <v>266</v>
      </c>
      <c r="BM127" s="132" t="s">
        <v>320</v>
      </c>
    </row>
    <row r="128" spans="2:65" s="1" customFormat="1" ht="11.25">
      <c r="B128" s="32"/>
      <c r="D128" s="134" t="s">
        <v>267</v>
      </c>
      <c r="F128" s="135" t="s">
        <v>1283</v>
      </c>
      <c r="I128" s="136"/>
      <c r="L128" s="32"/>
      <c r="M128" s="137"/>
      <c r="T128" s="53"/>
      <c r="AT128" s="17" t="s">
        <v>267</v>
      </c>
      <c r="AU128" s="17" t="s">
        <v>77</v>
      </c>
    </row>
    <row r="129" spans="2:65" s="1" customFormat="1" ht="19.5">
      <c r="B129" s="32"/>
      <c r="D129" s="134" t="s">
        <v>269</v>
      </c>
      <c r="F129" s="138" t="s">
        <v>306</v>
      </c>
      <c r="I129" s="136"/>
      <c r="L129" s="32"/>
      <c r="M129" s="137"/>
      <c r="T129" s="53"/>
      <c r="AT129" s="17" t="s">
        <v>269</v>
      </c>
      <c r="AU129" s="17" t="s">
        <v>77</v>
      </c>
    </row>
    <row r="130" spans="2:65" s="1" customFormat="1" ht="16.5" customHeight="1">
      <c r="B130" s="32"/>
      <c r="C130" s="139" t="s">
        <v>322</v>
      </c>
      <c r="D130" s="139" t="s">
        <v>273</v>
      </c>
      <c r="E130" s="140" t="s">
        <v>1284</v>
      </c>
      <c r="F130" s="141" t="s">
        <v>1285</v>
      </c>
      <c r="G130" s="142" t="s">
        <v>363</v>
      </c>
      <c r="H130" s="143">
        <v>12</v>
      </c>
      <c r="I130" s="144"/>
      <c r="J130" s="145">
        <f>ROUND(I130*H130,2)</f>
        <v>0</v>
      </c>
      <c r="K130" s="141" t="s">
        <v>265</v>
      </c>
      <c r="L130" s="146"/>
      <c r="M130" s="147" t="s">
        <v>19</v>
      </c>
      <c r="N130" s="148" t="s">
        <v>40</v>
      </c>
      <c r="P130" s="130">
        <f>O130*H130</f>
        <v>0</v>
      </c>
      <c r="Q130" s="130">
        <v>0</v>
      </c>
      <c r="R130" s="130">
        <f>Q130*H130</f>
        <v>0</v>
      </c>
      <c r="S130" s="130">
        <v>0</v>
      </c>
      <c r="T130" s="131">
        <f>S130*H130</f>
        <v>0</v>
      </c>
      <c r="AR130" s="132" t="s">
        <v>277</v>
      </c>
      <c r="AT130" s="132" t="s">
        <v>273</v>
      </c>
      <c r="AU130" s="132" t="s">
        <v>77</v>
      </c>
      <c r="AY130" s="17" t="s">
        <v>260</v>
      </c>
      <c r="BE130" s="133">
        <f>IF(N130="základní",J130,0)</f>
        <v>0</v>
      </c>
      <c r="BF130" s="133">
        <f>IF(N130="snížená",J130,0)</f>
        <v>0</v>
      </c>
      <c r="BG130" s="133">
        <f>IF(N130="zákl. přenesená",J130,0)</f>
        <v>0</v>
      </c>
      <c r="BH130" s="133">
        <f>IF(N130="sníž. přenesená",J130,0)</f>
        <v>0</v>
      </c>
      <c r="BI130" s="133">
        <f>IF(N130="nulová",J130,0)</f>
        <v>0</v>
      </c>
      <c r="BJ130" s="17" t="s">
        <v>77</v>
      </c>
      <c r="BK130" s="133">
        <f>ROUND(I130*H130,2)</f>
        <v>0</v>
      </c>
      <c r="BL130" s="17" t="s">
        <v>266</v>
      </c>
      <c r="BM130" s="132" t="s">
        <v>326</v>
      </c>
    </row>
    <row r="131" spans="2:65" s="1" customFormat="1" ht="11.25">
      <c r="B131" s="32"/>
      <c r="D131" s="134" t="s">
        <v>267</v>
      </c>
      <c r="F131" s="135" t="s">
        <v>1285</v>
      </c>
      <c r="I131" s="136"/>
      <c r="L131" s="32"/>
      <c r="M131" s="137"/>
      <c r="T131" s="53"/>
      <c r="AT131" s="17" t="s">
        <v>267</v>
      </c>
      <c r="AU131" s="17" t="s">
        <v>77</v>
      </c>
    </row>
    <row r="132" spans="2:65" s="1" customFormat="1" ht="19.5">
      <c r="B132" s="32"/>
      <c r="D132" s="134" t="s">
        <v>269</v>
      </c>
      <c r="F132" s="138" t="s">
        <v>306</v>
      </c>
      <c r="I132" s="136"/>
      <c r="L132" s="32"/>
      <c r="M132" s="137"/>
      <c r="T132" s="53"/>
      <c r="AT132" s="17" t="s">
        <v>269</v>
      </c>
      <c r="AU132" s="17" t="s">
        <v>77</v>
      </c>
    </row>
    <row r="133" spans="2:65" s="1" customFormat="1" ht="16.5" customHeight="1">
      <c r="B133" s="32"/>
      <c r="C133" s="139" t="s">
        <v>296</v>
      </c>
      <c r="D133" s="139" t="s">
        <v>273</v>
      </c>
      <c r="E133" s="140" t="s">
        <v>1286</v>
      </c>
      <c r="F133" s="141" t="s">
        <v>1287</v>
      </c>
      <c r="G133" s="142" t="s">
        <v>363</v>
      </c>
      <c r="H133" s="143">
        <v>44</v>
      </c>
      <c r="I133" s="144"/>
      <c r="J133" s="145">
        <f>ROUND(I133*H133,2)</f>
        <v>0</v>
      </c>
      <c r="K133" s="141" t="s">
        <v>265</v>
      </c>
      <c r="L133" s="146"/>
      <c r="M133" s="147" t="s">
        <v>19</v>
      </c>
      <c r="N133" s="148" t="s">
        <v>40</v>
      </c>
      <c r="P133" s="130">
        <f>O133*H133</f>
        <v>0</v>
      </c>
      <c r="Q133" s="130">
        <v>1.79</v>
      </c>
      <c r="R133" s="130">
        <f>Q133*H133</f>
        <v>78.760000000000005</v>
      </c>
      <c r="S133" s="130">
        <v>0</v>
      </c>
      <c r="T133" s="131">
        <f>S133*H133</f>
        <v>0</v>
      </c>
      <c r="AR133" s="132" t="s">
        <v>277</v>
      </c>
      <c r="AT133" s="132" t="s">
        <v>273</v>
      </c>
      <c r="AU133" s="132" t="s">
        <v>77</v>
      </c>
      <c r="AY133" s="17" t="s">
        <v>260</v>
      </c>
      <c r="BE133" s="133">
        <f>IF(N133="základní",J133,0)</f>
        <v>0</v>
      </c>
      <c r="BF133" s="133">
        <f>IF(N133="snížená",J133,0)</f>
        <v>0</v>
      </c>
      <c r="BG133" s="133">
        <f>IF(N133="zákl. přenesená",J133,0)</f>
        <v>0</v>
      </c>
      <c r="BH133" s="133">
        <f>IF(N133="sníž. přenesená",J133,0)</f>
        <v>0</v>
      </c>
      <c r="BI133" s="133">
        <f>IF(N133="nulová",J133,0)</f>
        <v>0</v>
      </c>
      <c r="BJ133" s="17" t="s">
        <v>77</v>
      </c>
      <c r="BK133" s="133">
        <f>ROUND(I133*H133,2)</f>
        <v>0</v>
      </c>
      <c r="BL133" s="17" t="s">
        <v>266</v>
      </c>
      <c r="BM133" s="132" t="s">
        <v>330</v>
      </c>
    </row>
    <row r="134" spans="2:65" s="1" customFormat="1" ht="11.25">
      <c r="B134" s="32"/>
      <c r="D134" s="134" t="s">
        <v>267</v>
      </c>
      <c r="F134" s="135" t="s">
        <v>1287</v>
      </c>
      <c r="I134" s="136"/>
      <c r="L134" s="32"/>
      <c r="M134" s="137"/>
      <c r="T134" s="53"/>
      <c r="AT134" s="17" t="s">
        <v>267</v>
      </c>
      <c r="AU134" s="17" t="s">
        <v>77</v>
      </c>
    </row>
    <row r="135" spans="2:65" s="1" customFormat="1" ht="19.5">
      <c r="B135" s="32"/>
      <c r="D135" s="134" t="s">
        <v>269</v>
      </c>
      <c r="F135" s="138" t="s">
        <v>1288</v>
      </c>
      <c r="I135" s="136"/>
      <c r="L135" s="32"/>
      <c r="M135" s="137"/>
      <c r="T135" s="53"/>
      <c r="AT135" s="17" t="s">
        <v>269</v>
      </c>
      <c r="AU135" s="17" t="s">
        <v>77</v>
      </c>
    </row>
    <row r="136" spans="2:65" s="1" customFormat="1" ht="16.5" customHeight="1">
      <c r="B136" s="32"/>
      <c r="C136" s="139" t="s">
        <v>332</v>
      </c>
      <c r="D136" s="139" t="s">
        <v>273</v>
      </c>
      <c r="E136" s="140" t="s">
        <v>1289</v>
      </c>
      <c r="F136" s="141" t="s">
        <v>1290</v>
      </c>
      <c r="G136" s="142" t="s">
        <v>363</v>
      </c>
      <c r="H136" s="143">
        <v>364</v>
      </c>
      <c r="I136" s="144"/>
      <c r="J136" s="145">
        <f>ROUND(I136*H136,2)</f>
        <v>0</v>
      </c>
      <c r="K136" s="141" t="s">
        <v>265</v>
      </c>
      <c r="L136" s="146"/>
      <c r="M136" s="147" t="s">
        <v>19</v>
      </c>
      <c r="N136" s="148" t="s">
        <v>40</v>
      </c>
      <c r="P136" s="130">
        <f>O136*H136</f>
        <v>0</v>
      </c>
      <c r="Q136" s="130">
        <v>3.2000000000000001E-2</v>
      </c>
      <c r="R136" s="130">
        <f>Q136*H136</f>
        <v>11.648</v>
      </c>
      <c r="S136" s="130">
        <v>0</v>
      </c>
      <c r="T136" s="131">
        <f>S136*H136</f>
        <v>0</v>
      </c>
      <c r="AR136" s="132" t="s">
        <v>277</v>
      </c>
      <c r="AT136" s="132" t="s">
        <v>273</v>
      </c>
      <c r="AU136" s="132" t="s">
        <v>77</v>
      </c>
      <c r="AY136" s="17" t="s">
        <v>260</v>
      </c>
      <c r="BE136" s="133">
        <f>IF(N136="základní",J136,0)</f>
        <v>0</v>
      </c>
      <c r="BF136" s="133">
        <f>IF(N136="snížená",J136,0)</f>
        <v>0</v>
      </c>
      <c r="BG136" s="133">
        <f>IF(N136="zákl. přenesená",J136,0)</f>
        <v>0</v>
      </c>
      <c r="BH136" s="133">
        <f>IF(N136="sníž. přenesená",J136,0)</f>
        <v>0</v>
      </c>
      <c r="BI136" s="133">
        <f>IF(N136="nulová",J136,0)</f>
        <v>0</v>
      </c>
      <c r="BJ136" s="17" t="s">
        <v>77</v>
      </c>
      <c r="BK136" s="133">
        <f>ROUND(I136*H136,2)</f>
        <v>0</v>
      </c>
      <c r="BL136" s="17" t="s">
        <v>266</v>
      </c>
      <c r="BM136" s="132" t="s">
        <v>335</v>
      </c>
    </row>
    <row r="137" spans="2:65" s="1" customFormat="1" ht="11.25">
      <c r="B137" s="32"/>
      <c r="D137" s="134" t="s">
        <v>267</v>
      </c>
      <c r="F137" s="135" t="s">
        <v>1290</v>
      </c>
      <c r="I137" s="136"/>
      <c r="L137" s="32"/>
      <c r="M137" s="137"/>
      <c r="T137" s="53"/>
      <c r="AT137" s="17" t="s">
        <v>267</v>
      </c>
      <c r="AU137" s="17" t="s">
        <v>77</v>
      </c>
    </row>
    <row r="138" spans="2:65" s="1" customFormat="1" ht="19.5">
      <c r="B138" s="32"/>
      <c r="D138" s="134" t="s">
        <v>269</v>
      </c>
      <c r="F138" s="138" t="s">
        <v>1291</v>
      </c>
      <c r="I138" s="136"/>
      <c r="L138" s="32"/>
      <c r="M138" s="137"/>
      <c r="T138" s="53"/>
      <c r="AT138" s="17" t="s">
        <v>269</v>
      </c>
      <c r="AU138" s="17" t="s">
        <v>77</v>
      </c>
    </row>
    <row r="139" spans="2:65" s="1" customFormat="1" ht="16.5" customHeight="1">
      <c r="B139" s="32"/>
      <c r="C139" s="139" t="s">
        <v>300</v>
      </c>
      <c r="D139" s="139" t="s">
        <v>273</v>
      </c>
      <c r="E139" s="140" t="s">
        <v>1292</v>
      </c>
      <c r="F139" s="141" t="s">
        <v>1293</v>
      </c>
      <c r="G139" s="142" t="s">
        <v>363</v>
      </c>
      <c r="H139" s="143">
        <v>40</v>
      </c>
      <c r="I139" s="144"/>
      <c r="J139" s="145">
        <f>ROUND(I139*H139,2)</f>
        <v>0</v>
      </c>
      <c r="K139" s="141" t="s">
        <v>265</v>
      </c>
      <c r="L139" s="146"/>
      <c r="M139" s="147" t="s">
        <v>19</v>
      </c>
      <c r="N139" s="148" t="s">
        <v>40</v>
      </c>
      <c r="P139" s="130">
        <f>O139*H139</f>
        <v>0</v>
      </c>
      <c r="Q139" s="130">
        <v>4.5999999999999999E-2</v>
      </c>
      <c r="R139" s="130">
        <f>Q139*H139</f>
        <v>1.8399999999999999</v>
      </c>
      <c r="S139" s="130">
        <v>0</v>
      </c>
      <c r="T139" s="131">
        <f>S139*H139</f>
        <v>0</v>
      </c>
      <c r="AR139" s="132" t="s">
        <v>277</v>
      </c>
      <c r="AT139" s="132" t="s">
        <v>273</v>
      </c>
      <c r="AU139" s="132" t="s">
        <v>77</v>
      </c>
      <c r="AY139" s="17" t="s">
        <v>260</v>
      </c>
      <c r="BE139" s="133">
        <f>IF(N139="základní",J139,0)</f>
        <v>0</v>
      </c>
      <c r="BF139" s="133">
        <f>IF(N139="snížená",J139,0)</f>
        <v>0</v>
      </c>
      <c r="BG139" s="133">
        <f>IF(N139="zákl. přenesená",J139,0)</f>
        <v>0</v>
      </c>
      <c r="BH139" s="133">
        <f>IF(N139="sníž. přenesená",J139,0)</f>
        <v>0</v>
      </c>
      <c r="BI139" s="133">
        <f>IF(N139="nulová",J139,0)</f>
        <v>0</v>
      </c>
      <c r="BJ139" s="17" t="s">
        <v>77</v>
      </c>
      <c r="BK139" s="133">
        <f>ROUND(I139*H139,2)</f>
        <v>0</v>
      </c>
      <c r="BL139" s="17" t="s">
        <v>266</v>
      </c>
      <c r="BM139" s="132" t="s">
        <v>339</v>
      </c>
    </row>
    <row r="140" spans="2:65" s="1" customFormat="1" ht="11.25">
      <c r="B140" s="32"/>
      <c r="D140" s="134" t="s">
        <v>267</v>
      </c>
      <c r="F140" s="135" t="s">
        <v>1293</v>
      </c>
      <c r="I140" s="136"/>
      <c r="L140" s="32"/>
      <c r="M140" s="137"/>
      <c r="T140" s="53"/>
      <c r="AT140" s="17" t="s">
        <v>267</v>
      </c>
      <c r="AU140" s="17" t="s">
        <v>77</v>
      </c>
    </row>
    <row r="141" spans="2:65" s="1" customFormat="1" ht="19.5">
      <c r="B141" s="32"/>
      <c r="D141" s="134" t="s">
        <v>269</v>
      </c>
      <c r="F141" s="138" t="s">
        <v>306</v>
      </c>
      <c r="I141" s="136"/>
      <c r="L141" s="32"/>
      <c r="M141" s="137"/>
      <c r="T141" s="53"/>
      <c r="AT141" s="17" t="s">
        <v>269</v>
      </c>
      <c r="AU141" s="17" t="s">
        <v>77</v>
      </c>
    </row>
    <row r="142" spans="2:65" s="12" customFormat="1" ht="11.25">
      <c r="B142" s="162"/>
      <c r="D142" s="134" t="s">
        <v>774</v>
      </c>
      <c r="E142" s="163" t="s">
        <v>19</v>
      </c>
      <c r="F142" s="164" t="s">
        <v>1294</v>
      </c>
      <c r="H142" s="165">
        <v>40</v>
      </c>
      <c r="I142" s="166"/>
      <c r="L142" s="162"/>
      <c r="M142" s="167"/>
      <c r="T142" s="168"/>
      <c r="AT142" s="163" t="s">
        <v>774</v>
      </c>
      <c r="AU142" s="163" t="s">
        <v>77</v>
      </c>
      <c r="AV142" s="12" t="s">
        <v>79</v>
      </c>
      <c r="AW142" s="12" t="s">
        <v>31</v>
      </c>
      <c r="AX142" s="12" t="s">
        <v>69</v>
      </c>
      <c r="AY142" s="163" t="s">
        <v>260</v>
      </c>
    </row>
    <row r="143" spans="2:65" s="13" customFormat="1" ht="11.25">
      <c r="B143" s="169"/>
      <c r="D143" s="134" t="s">
        <v>774</v>
      </c>
      <c r="E143" s="170" t="s">
        <v>19</v>
      </c>
      <c r="F143" s="171" t="s">
        <v>967</v>
      </c>
      <c r="H143" s="172">
        <v>40</v>
      </c>
      <c r="I143" s="173"/>
      <c r="L143" s="169"/>
      <c r="M143" s="174"/>
      <c r="T143" s="175"/>
      <c r="AT143" s="170" t="s">
        <v>774</v>
      </c>
      <c r="AU143" s="170" t="s">
        <v>77</v>
      </c>
      <c r="AV143" s="13" t="s">
        <v>266</v>
      </c>
      <c r="AW143" s="13" t="s">
        <v>31</v>
      </c>
      <c r="AX143" s="13" t="s">
        <v>77</v>
      </c>
      <c r="AY143" s="170" t="s">
        <v>260</v>
      </c>
    </row>
    <row r="144" spans="2:65" s="1" customFormat="1" ht="16.5" customHeight="1">
      <c r="B144" s="32"/>
      <c r="C144" s="139" t="s">
        <v>341</v>
      </c>
      <c r="D144" s="139" t="s">
        <v>273</v>
      </c>
      <c r="E144" s="140" t="s">
        <v>1295</v>
      </c>
      <c r="F144" s="141" t="s">
        <v>1296</v>
      </c>
      <c r="G144" s="142" t="s">
        <v>1297</v>
      </c>
      <c r="H144" s="143">
        <v>602.36</v>
      </c>
      <c r="I144" s="144"/>
      <c r="J144" s="145">
        <f>ROUND(I144*H144,2)</f>
        <v>0</v>
      </c>
      <c r="K144" s="141" t="s">
        <v>265</v>
      </c>
      <c r="L144" s="146"/>
      <c r="M144" s="147" t="s">
        <v>19</v>
      </c>
      <c r="N144" s="148" t="s">
        <v>40</v>
      </c>
      <c r="P144" s="130">
        <f>O144*H144</f>
        <v>0</v>
      </c>
      <c r="Q144" s="130">
        <v>0</v>
      </c>
      <c r="R144" s="130">
        <f>Q144*H144</f>
        <v>0</v>
      </c>
      <c r="S144" s="130">
        <v>0</v>
      </c>
      <c r="T144" s="131">
        <f>S144*H144</f>
        <v>0</v>
      </c>
      <c r="AR144" s="132" t="s">
        <v>277</v>
      </c>
      <c r="AT144" s="132" t="s">
        <v>273</v>
      </c>
      <c r="AU144" s="132" t="s">
        <v>77</v>
      </c>
      <c r="AY144" s="17" t="s">
        <v>260</v>
      </c>
      <c r="BE144" s="133">
        <f>IF(N144="základní",J144,0)</f>
        <v>0</v>
      </c>
      <c r="BF144" s="133">
        <f>IF(N144="snížená",J144,0)</f>
        <v>0</v>
      </c>
      <c r="BG144" s="133">
        <f>IF(N144="zákl. přenesená",J144,0)</f>
        <v>0</v>
      </c>
      <c r="BH144" s="133">
        <f>IF(N144="sníž. přenesená",J144,0)</f>
        <v>0</v>
      </c>
      <c r="BI144" s="133">
        <f>IF(N144="nulová",J144,0)</f>
        <v>0</v>
      </c>
      <c r="BJ144" s="17" t="s">
        <v>77</v>
      </c>
      <c r="BK144" s="133">
        <f>ROUND(I144*H144,2)</f>
        <v>0</v>
      </c>
      <c r="BL144" s="17" t="s">
        <v>266</v>
      </c>
      <c r="BM144" s="132" t="s">
        <v>344</v>
      </c>
    </row>
    <row r="145" spans="2:65" s="1" customFormat="1" ht="11.25">
      <c r="B145" s="32"/>
      <c r="D145" s="134" t="s">
        <v>267</v>
      </c>
      <c r="F145" s="135" t="s">
        <v>1296</v>
      </c>
      <c r="I145" s="136"/>
      <c r="L145" s="32"/>
      <c r="M145" s="137"/>
      <c r="T145" s="53"/>
      <c r="AT145" s="17" t="s">
        <v>267</v>
      </c>
      <c r="AU145" s="17" t="s">
        <v>77</v>
      </c>
    </row>
    <row r="146" spans="2:65" s="1" customFormat="1" ht="29.25">
      <c r="B146" s="32"/>
      <c r="D146" s="134" t="s">
        <v>269</v>
      </c>
      <c r="F146" s="138" t="s">
        <v>1298</v>
      </c>
      <c r="I146" s="136"/>
      <c r="L146" s="32"/>
      <c r="M146" s="137"/>
      <c r="T146" s="53"/>
      <c r="AT146" s="17" t="s">
        <v>269</v>
      </c>
      <c r="AU146" s="17" t="s">
        <v>77</v>
      </c>
    </row>
    <row r="147" spans="2:65" s="12" customFormat="1" ht="11.25">
      <c r="B147" s="162"/>
      <c r="D147" s="134" t="s">
        <v>774</v>
      </c>
      <c r="E147" s="163" t="s">
        <v>19</v>
      </c>
      <c r="F147" s="164" t="s">
        <v>1299</v>
      </c>
      <c r="H147" s="165">
        <v>602.36</v>
      </c>
      <c r="I147" s="166"/>
      <c r="L147" s="162"/>
      <c r="M147" s="167"/>
      <c r="T147" s="168"/>
      <c r="AT147" s="163" t="s">
        <v>774</v>
      </c>
      <c r="AU147" s="163" t="s">
        <v>77</v>
      </c>
      <c r="AV147" s="12" t="s">
        <v>79</v>
      </c>
      <c r="AW147" s="12" t="s">
        <v>31</v>
      </c>
      <c r="AX147" s="12" t="s">
        <v>69</v>
      </c>
      <c r="AY147" s="163" t="s">
        <v>260</v>
      </c>
    </row>
    <row r="148" spans="2:65" s="13" customFormat="1" ht="11.25">
      <c r="B148" s="169"/>
      <c r="D148" s="134" t="s">
        <v>774</v>
      </c>
      <c r="E148" s="170" t="s">
        <v>19</v>
      </c>
      <c r="F148" s="171" t="s">
        <v>967</v>
      </c>
      <c r="H148" s="172">
        <v>602.36</v>
      </c>
      <c r="I148" s="173"/>
      <c r="L148" s="169"/>
      <c r="M148" s="174"/>
      <c r="T148" s="175"/>
      <c r="AT148" s="170" t="s">
        <v>774</v>
      </c>
      <c r="AU148" s="170" t="s">
        <v>77</v>
      </c>
      <c r="AV148" s="13" t="s">
        <v>266</v>
      </c>
      <c r="AW148" s="13" t="s">
        <v>31</v>
      </c>
      <c r="AX148" s="13" t="s">
        <v>77</v>
      </c>
      <c r="AY148" s="170" t="s">
        <v>260</v>
      </c>
    </row>
    <row r="149" spans="2:65" s="1" customFormat="1" ht="16.5" customHeight="1">
      <c r="B149" s="32"/>
      <c r="C149" s="139" t="s">
        <v>305</v>
      </c>
      <c r="D149" s="139" t="s">
        <v>273</v>
      </c>
      <c r="E149" s="140" t="s">
        <v>1300</v>
      </c>
      <c r="F149" s="141" t="s">
        <v>1301</v>
      </c>
      <c r="G149" s="142" t="s">
        <v>1067</v>
      </c>
      <c r="H149" s="143">
        <v>26.46</v>
      </c>
      <c r="I149" s="144"/>
      <c r="J149" s="145">
        <f>ROUND(I149*H149,2)</f>
        <v>0</v>
      </c>
      <c r="K149" s="141" t="s">
        <v>265</v>
      </c>
      <c r="L149" s="146"/>
      <c r="M149" s="147" t="s">
        <v>19</v>
      </c>
      <c r="N149" s="148" t="s">
        <v>40</v>
      </c>
      <c r="P149" s="130">
        <f>O149*H149</f>
        <v>0</v>
      </c>
      <c r="Q149" s="130">
        <v>2.234</v>
      </c>
      <c r="R149" s="130">
        <f>Q149*H149</f>
        <v>59.111640000000001</v>
      </c>
      <c r="S149" s="130">
        <v>0</v>
      </c>
      <c r="T149" s="131">
        <f>S149*H149</f>
        <v>0</v>
      </c>
      <c r="AR149" s="132" t="s">
        <v>277</v>
      </c>
      <c r="AT149" s="132" t="s">
        <v>273</v>
      </c>
      <c r="AU149" s="132" t="s">
        <v>77</v>
      </c>
      <c r="AY149" s="17" t="s">
        <v>260</v>
      </c>
      <c r="BE149" s="133">
        <f>IF(N149="základní",J149,0)</f>
        <v>0</v>
      </c>
      <c r="BF149" s="133">
        <f>IF(N149="snížená",J149,0)</f>
        <v>0</v>
      </c>
      <c r="BG149" s="133">
        <f>IF(N149="zákl. přenesená",J149,0)</f>
        <v>0</v>
      </c>
      <c r="BH149" s="133">
        <f>IF(N149="sníž. přenesená",J149,0)</f>
        <v>0</v>
      </c>
      <c r="BI149" s="133">
        <f>IF(N149="nulová",J149,0)</f>
        <v>0</v>
      </c>
      <c r="BJ149" s="17" t="s">
        <v>77</v>
      </c>
      <c r="BK149" s="133">
        <f>ROUND(I149*H149,2)</f>
        <v>0</v>
      </c>
      <c r="BL149" s="17" t="s">
        <v>266</v>
      </c>
      <c r="BM149" s="132" t="s">
        <v>348</v>
      </c>
    </row>
    <row r="150" spans="2:65" s="1" customFormat="1" ht="11.25">
      <c r="B150" s="32"/>
      <c r="D150" s="134" t="s">
        <v>267</v>
      </c>
      <c r="F150" s="135" t="s">
        <v>1301</v>
      </c>
      <c r="I150" s="136"/>
      <c r="L150" s="32"/>
      <c r="M150" s="137"/>
      <c r="T150" s="53"/>
      <c r="AT150" s="17" t="s">
        <v>267</v>
      </c>
      <c r="AU150" s="17" t="s">
        <v>77</v>
      </c>
    </row>
    <row r="151" spans="2:65" s="1" customFormat="1" ht="29.25">
      <c r="B151" s="32"/>
      <c r="D151" s="134" t="s">
        <v>269</v>
      </c>
      <c r="F151" s="138" t="s">
        <v>1302</v>
      </c>
      <c r="I151" s="136"/>
      <c r="L151" s="32"/>
      <c r="M151" s="137"/>
      <c r="T151" s="53"/>
      <c r="AT151" s="17" t="s">
        <v>269</v>
      </c>
      <c r="AU151" s="17" t="s">
        <v>77</v>
      </c>
    </row>
    <row r="152" spans="2:65" s="12" customFormat="1" ht="11.25">
      <c r="B152" s="162"/>
      <c r="D152" s="134" t="s">
        <v>774</v>
      </c>
      <c r="E152" s="163" t="s">
        <v>19</v>
      </c>
      <c r="F152" s="164" t="s">
        <v>1303</v>
      </c>
      <c r="H152" s="165">
        <v>26.46</v>
      </c>
      <c r="I152" s="166"/>
      <c r="L152" s="162"/>
      <c r="M152" s="167"/>
      <c r="T152" s="168"/>
      <c r="AT152" s="163" t="s">
        <v>774</v>
      </c>
      <c r="AU152" s="163" t="s">
        <v>77</v>
      </c>
      <c r="AV152" s="12" t="s">
        <v>79</v>
      </c>
      <c r="AW152" s="12" t="s">
        <v>31</v>
      </c>
      <c r="AX152" s="12" t="s">
        <v>69</v>
      </c>
      <c r="AY152" s="163" t="s">
        <v>260</v>
      </c>
    </row>
    <row r="153" spans="2:65" s="13" customFormat="1" ht="11.25">
      <c r="B153" s="169"/>
      <c r="D153" s="134" t="s">
        <v>774</v>
      </c>
      <c r="E153" s="170" t="s">
        <v>19</v>
      </c>
      <c r="F153" s="171" t="s">
        <v>967</v>
      </c>
      <c r="H153" s="172">
        <v>26.46</v>
      </c>
      <c r="I153" s="173"/>
      <c r="L153" s="169"/>
      <c r="M153" s="174"/>
      <c r="T153" s="175"/>
      <c r="AT153" s="170" t="s">
        <v>774</v>
      </c>
      <c r="AU153" s="170" t="s">
        <v>77</v>
      </c>
      <c r="AV153" s="13" t="s">
        <v>266</v>
      </c>
      <c r="AW153" s="13" t="s">
        <v>31</v>
      </c>
      <c r="AX153" s="13" t="s">
        <v>77</v>
      </c>
      <c r="AY153" s="170" t="s">
        <v>260</v>
      </c>
    </row>
    <row r="154" spans="2:65" s="1" customFormat="1" ht="16.5" customHeight="1">
      <c r="B154" s="32"/>
      <c r="C154" s="139" t="s">
        <v>350</v>
      </c>
      <c r="D154" s="139" t="s">
        <v>273</v>
      </c>
      <c r="E154" s="140" t="s">
        <v>1304</v>
      </c>
      <c r="F154" s="141" t="s">
        <v>1305</v>
      </c>
      <c r="G154" s="142" t="s">
        <v>1067</v>
      </c>
      <c r="H154" s="143">
        <v>56.9</v>
      </c>
      <c r="I154" s="144"/>
      <c r="J154" s="145">
        <f>ROUND(I154*H154,2)</f>
        <v>0</v>
      </c>
      <c r="K154" s="141" t="s">
        <v>1258</v>
      </c>
      <c r="L154" s="146"/>
      <c r="M154" s="147" t="s">
        <v>19</v>
      </c>
      <c r="N154" s="148" t="s">
        <v>40</v>
      </c>
      <c r="P154" s="130">
        <f>O154*H154</f>
        <v>0</v>
      </c>
      <c r="Q154" s="130">
        <v>2.21</v>
      </c>
      <c r="R154" s="130">
        <f>Q154*H154</f>
        <v>125.749</v>
      </c>
      <c r="S154" s="130">
        <v>0</v>
      </c>
      <c r="T154" s="131">
        <f>S154*H154</f>
        <v>0</v>
      </c>
      <c r="AR154" s="132" t="s">
        <v>277</v>
      </c>
      <c r="AT154" s="132" t="s">
        <v>273</v>
      </c>
      <c r="AU154" s="132" t="s">
        <v>77</v>
      </c>
      <c r="AY154" s="17" t="s">
        <v>260</v>
      </c>
      <c r="BE154" s="133">
        <f>IF(N154="základní",J154,0)</f>
        <v>0</v>
      </c>
      <c r="BF154" s="133">
        <f>IF(N154="snížená",J154,0)</f>
        <v>0</v>
      </c>
      <c r="BG154" s="133">
        <f>IF(N154="zákl. přenesená",J154,0)</f>
        <v>0</v>
      </c>
      <c r="BH154" s="133">
        <f>IF(N154="sníž. přenesená",J154,0)</f>
        <v>0</v>
      </c>
      <c r="BI154" s="133">
        <f>IF(N154="nulová",J154,0)</f>
        <v>0</v>
      </c>
      <c r="BJ154" s="17" t="s">
        <v>77</v>
      </c>
      <c r="BK154" s="133">
        <f>ROUND(I154*H154,2)</f>
        <v>0</v>
      </c>
      <c r="BL154" s="17" t="s">
        <v>266</v>
      </c>
      <c r="BM154" s="132" t="s">
        <v>353</v>
      </c>
    </row>
    <row r="155" spans="2:65" s="1" customFormat="1" ht="11.25">
      <c r="B155" s="32"/>
      <c r="D155" s="134" t="s">
        <v>267</v>
      </c>
      <c r="F155" s="135" t="s">
        <v>1305</v>
      </c>
      <c r="I155" s="136"/>
      <c r="L155" s="32"/>
      <c r="M155" s="137"/>
      <c r="T155" s="53"/>
      <c r="AT155" s="17" t="s">
        <v>267</v>
      </c>
      <c r="AU155" s="17" t="s">
        <v>77</v>
      </c>
    </row>
    <row r="156" spans="2:65" s="1" customFormat="1" ht="29.25">
      <c r="B156" s="32"/>
      <c r="D156" s="134" t="s">
        <v>269</v>
      </c>
      <c r="F156" s="138" t="s">
        <v>1306</v>
      </c>
      <c r="I156" s="136"/>
      <c r="L156" s="32"/>
      <c r="M156" s="137"/>
      <c r="T156" s="53"/>
      <c r="AT156" s="17" t="s">
        <v>269</v>
      </c>
      <c r="AU156" s="17" t="s">
        <v>77</v>
      </c>
    </row>
    <row r="157" spans="2:65" s="12" customFormat="1" ht="11.25">
      <c r="B157" s="162"/>
      <c r="D157" s="134" t="s">
        <v>774</v>
      </c>
      <c r="E157" s="163" t="s">
        <v>19</v>
      </c>
      <c r="F157" s="164" t="s">
        <v>1307</v>
      </c>
      <c r="H157" s="165">
        <v>56.9</v>
      </c>
      <c r="I157" s="166"/>
      <c r="L157" s="162"/>
      <c r="M157" s="167"/>
      <c r="T157" s="168"/>
      <c r="AT157" s="163" t="s">
        <v>774</v>
      </c>
      <c r="AU157" s="163" t="s">
        <v>77</v>
      </c>
      <c r="AV157" s="12" t="s">
        <v>79</v>
      </c>
      <c r="AW157" s="12" t="s">
        <v>31</v>
      </c>
      <c r="AX157" s="12" t="s">
        <v>69</v>
      </c>
      <c r="AY157" s="163" t="s">
        <v>260</v>
      </c>
    </row>
    <row r="158" spans="2:65" s="13" customFormat="1" ht="11.25">
      <c r="B158" s="169"/>
      <c r="D158" s="134" t="s">
        <v>774</v>
      </c>
      <c r="E158" s="170" t="s">
        <v>19</v>
      </c>
      <c r="F158" s="171" t="s">
        <v>967</v>
      </c>
      <c r="H158" s="172">
        <v>56.9</v>
      </c>
      <c r="I158" s="173"/>
      <c r="L158" s="169"/>
      <c r="M158" s="174"/>
      <c r="T158" s="175"/>
      <c r="AT158" s="170" t="s">
        <v>774</v>
      </c>
      <c r="AU158" s="170" t="s">
        <v>77</v>
      </c>
      <c r="AV158" s="13" t="s">
        <v>266</v>
      </c>
      <c r="AW158" s="13" t="s">
        <v>31</v>
      </c>
      <c r="AX158" s="13" t="s">
        <v>77</v>
      </c>
      <c r="AY158" s="170" t="s">
        <v>260</v>
      </c>
    </row>
    <row r="159" spans="2:65" s="1" customFormat="1" ht="16.5" customHeight="1">
      <c r="B159" s="32"/>
      <c r="C159" s="139" t="s">
        <v>310</v>
      </c>
      <c r="D159" s="139" t="s">
        <v>273</v>
      </c>
      <c r="E159" s="140" t="s">
        <v>1308</v>
      </c>
      <c r="F159" s="141" t="s">
        <v>1309</v>
      </c>
      <c r="G159" s="142" t="s">
        <v>363</v>
      </c>
      <c r="H159" s="143">
        <v>2</v>
      </c>
      <c r="I159" s="144"/>
      <c r="J159" s="145">
        <f>ROUND(I159*H159,2)</f>
        <v>0</v>
      </c>
      <c r="K159" s="141" t="s">
        <v>19</v>
      </c>
      <c r="L159" s="146"/>
      <c r="M159" s="147" t="s">
        <v>19</v>
      </c>
      <c r="N159" s="148" t="s">
        <v>40</v>
      </c>
      <c r="P159" s="130">
        <f>O159*H159</f>
        <v>0</v>
      </c>
      <c r="Q159" s="130">
        <v>2.6150000000000002</v>
      </c>
      <c r="R159" s="130">
        <f>Q159*H159</f>
        <v>5.23</v>
      </c>
      <c r="S159" s="130">
        <v>0</v>
      </c>
      <c r="T159" s="131">
        <f>S159*H159</f>
        <v>0</v>
      </c>
      <c r="AR159" s="132" t="s">
        <v>277</v>
      </c>
      <c r="AT159" s="132" t="s">
        <v>273</v>
      </c>
      <c r="AU159" s="132" t="s">
        <v>77</v>
      </c>
      <c r="AY159" s="17" t="s">
        <v>260</v>
      </c>
      <c r="BE159" s="133">
        <f>IF(N159="základní",J159,0)</f>
        <v>0</v>
      </c>
      <c r="BF159" s="133">
        <f>IF(N159="snížená",J159,0)</f>
        <v>0</v>
      </c>
      <c r="BG159" s="133">
        <f>IF(N159="zákl. přenesená",J159,0)</f>
        <v>0</v>
      </c>
      <c r="BH159" s="133">
        <f>IF(N159="sníž. přenesená",J159,0)</f>
        <v>0</v>
      </c>
      <c r="BI159" s="133">
        <f>IF(N159="nulová",J159,0)</f>
        <v>0</v>
      </c>
      <c r="BJ159" s="17" t="s">
        <v>77</v>
      </c>
      <c r="BK159" s="133">
        <f>ROUND(I159*H159,2)</f>
        <v>0</v>
      </c>
      <c r="BL159" s="17" t="s">
        <v>266</v>
      </c>
      <c r="BM159" s="132" t="s">
        <v>358</v>
      </c>
    </row>
    <row r="160" spans="2:65" s="1" customFormat="1" ht="11.25">
      <c r="B160" s="32"/>
      <c r="D160" s="134" t="s">
        <v>267</v>
      </c>
      <c r="F160" s="135" t="s">
        <v>1309</v>
      </c>
      <c r="I160" s="136"/>
      <c r="L160" s="32"/>
      <c r="M160" s="137"/>
      <c r="T160" s="53"/>
      <c r="AT160" s="17" t="s">
        <v>267</v>
      </c>
      <c r="AU160" s="17" t="s">
        <v>77</v>
      </c>
    </row>
    <row r="161" spans="2:65" s="1" customFormat="1" ht="29.25">
      <c r="B161" s="32"/>
      <c r="D161" s="134" t="s">
        <v>269</v>
      </c>
      <c r="F161" s="138" t="s">
        <v>1310</v>
      </c>
      <c r="I161" s="136"/>
      <c r="L161" s="32"/>
      <c r="M161" s="137"/>
      <c r="T161" s="53"/>
      <c r="AT161" s="17" t="s">
        <v>269</v>
      </c>
      <c r="AU161" s="17" t="s">
        <v>77</v>
      </c>
    </row>
    <row r="162" spans="2:65" s="10" customFormat="1" ht="25.9" customHeight="1">
      <c r="B162" s="111"/>
      <c r="D162" s="112" t="s">
        <v>68</v>
      </c>
      <c r="E162" s="113" t="s">
        <v>79</v>
      </c>
      <c r="F162" s="113" t="s">
        <v>834</v>
      </c>
      <c r="I162" s="114"/>
      <c r="J162" s="115">
        <f>BK162</f>
        <v>0</v>
      </c>
      <c r="L162" s="111"/>
      <c r="M162" s="116"/>
      <c r="P162" s="117">
        <f>SUM(P163:P251)</f>
        <v>0</v>
      </c>
      <c r="R162" s="117">
        <f>SUM(R163:R251)</f>
        <v>0</v>
      </c>
      <c r="T162" s="118">
        <f>SUM(T163:T251)</f>
        <v>0</v>
      </c>
      <c r="AR162" s="112" t="s">
        <v>77</v>
      </c>
      <c r="AT162" s="119" t="s">
        <v>68</v>
      </c>
      <c r="AU162" s="119" t="s">
        <v>69</v>
      </c>
      <c r="AY162" s="112" t="s">
        <v>260</v>
      </c>
      <c r="BK162" s="120">
        <f>SUM(BK163:BK251)</f>
        <v>0</v>
      </c>
    </row>
    <row r="163" spans="2:65" s="1" customFormat="1" ht="16.5" customHeight="1">
      <c r="B163" s="32"/>
      <c r="C163" s="121" t="s">
        <v>7</v>
      </c>
      <c r="D163" s="121" t="s">
        <v>261</v>
      </c>
      <c r="E163" s="122" t="s">
        <v>1311</v>
      </c>
      <c r="F163" s="123" t="s">
        <v>1312</v>
      </c>
      <c r="G163" s="124" t="s">
        <v>1297</v>
      </c>
      <c r="H163" s="125">
        <v>760.8</v>
      </c>
      <c r="I163" s="126"/>
      <c r="J163" s="127">
        <f>ROUND(I163*H163,2)</f>
        <v>0</v>
      </c>
      <c r="K163" s="123" t="s">
        <v>265</v>
      </c>
      <c r="L163" s="32"/>
      <c r="M163" s="128" t="s">
        <v>19</v>
      </c>
      <c r="N163" s="129" t="s">
        <v>40</v>
      </c>
      <c r="P163" s="130">
        <f>O163*H163</f>
        <v>0</v>
      </c>
      <c r="Q163" s="130">
        <v>0</v>
      </c>
      <c r="R163" s="130">
        <f>Q163*H163</f>
        <v>0</v>
      </c>
      <c r="S163" s="130">
        <v>0</v>
      </c>
      <c r="T163" s="131">
        <f>S163*H163</f>
        <v>0</v>
      </c>
      <c r="AR163" s="132" t="s">
        <v>266</v>
      </c>
      <c r="AT163" s="132" t="s">
        <v>261</v>
      </c>
      <c r="AU163" s="132" t="s">
        <v>77</v>
      </c>
      <c r="AY163" s="17" t="s">
        <v>260</v>
      </c>
      <c r="BE163" s="133">
        <f>IF(N163="základní",J163,0)</f>
        <v>0</v>
      </c>
      <c r="BF163" s="133">
        <f>IF(N163="snížená",J163,0)</f>
        <v>0</v>
      </c>
      <c r="BG163" s="133">
        <f>IF(N163="zákl. přenesená",J163,0)</f>
        <v>0</v>
      </c>
      <c r="BH163" s="133">
        <f>IF(N163="sníž. přenesená",J163,0)</f>
        <v>0</v>
      </c>
      <c r="BI163" s="133">
        <f>IF(N163="nulová",J163,0)</f>
        <v>0</v>
      </c>
      <c r="BJ163" s="17" t="s">
        <v>77</v>
      </c>
      <c r="BK163" s="133">
        <f>ROUND(I163*H163,2)</f>
        <v>0</v>
      </c>
      <c r="BL163" s="17" t="s">
        <v>266</v>
      </c>
      <c r="BM163" s="132" t="s">
        <v>364</v>
      </c>
    </row>
    <row r="164" spans="2:65" s="1" customFormat="1" ht="19.5">
      <c r="B164" s="32"/>
      <c r="D164" s="134" t="s">
        <v>267</v>
      </c>
      <c r="F164" s="135" t="s">
        <v>1313</v>
      </c>
      <c r="I164" s="136"/>
      <c r="L164" s="32"/>
      <c r="M164" s="137"/>
      <c r="T164" s="53"/>
      <c r="AT164" s="17" t="s">
        <v>267</v>
      </c>
      <c r="AU164" s="17" t="s">
        <v>77</v>
      </c>
    </row>
    <row r="165" spans="2:65" s="1" customFormat="1" ht="29.25">
      <c r="B165" s="32"/>
      <c r="D165" s="134" t="s">
        <v>269</v>
      </c>
      <c r="F165" s="138" t="s">
        <v>1314</v>
      </c>
      <c r="I165" s="136"/>
      <c r="L165" s="32"/>
      <c r="M165" s="137"/>
      <c r="T165" s="53"/>
      <c r="AT165" s="17" t="s">
        <v>269</v>
      </c>
      <c r="AU165" s="17" t="s">
        <v>77</v>
      </c>
    </row>
    <row r="166" spans="2:65" s="12" customFormat="1" ht="11.25">
      <c r="B166" s="162"/>
      <c r="D166" s="134" t="s">
        <v>774</v>
      </c>
      <c r="E166" s="163" t="s">
        <v>19</v>
      </c>
      <c r="F166" s="164" t="s">
        <v>1315</v>
      </c>
      <c r="H166" s="165">
        <v>760.8</v>
      </c>
      <c r="I166" s="166"/>
      <c r="L166" s="162"/>
      <c r="M166" s="167"/>
      <c r="T166" s="168"/>
      <c r="AT166" s="163" t="s">
        <v>774</v>
      </c>
      <c r="AU166" s="163" t="s">
        <v>77</v>
      </c>
      <c r="AV166" s="12" t="s">
        <v>79</v>
      </c>
      <c r="AW166" s="12" t="s">
        <v>31</v>
      </c>
      <c r="AX166" s="12" t="s">
        <v>69</v>
      </c>
      <c r="AY166" s="163" t="s">
        <v>260</v>
      </c>
    </row>
    <row r="167" spans="2:65" s="13" customFormat="1" ht="11.25">
      <c r="B167" s="169"/>
      <c r="D167" s="134" t="s">
        <v>774</v>
      </c>
      <c r="E167" s="170" t="s">
        <v>19</v>
      </c>
      <c r="F167" s="171" t="s">
        <v>967</v>
      </c>
      <c r="H167" s="172">
        <v>760.8</v>
      </c>
      <c r="I167" s="173"/>
      <c r="L167" s="169"/>
      <c r="M167" s="174"/>
      <c r="T167" s="175"/>
      <c r="AT167" s="170" t="s">
        <v>774</v>
      </c>
      <c r="AU167" s="170" t="s">
        <v>77</v>
      </c>
      <c r="AV167" s="13" t="s">
        <v>266</v>
      </c>
      <c r="AW167" s="13" t="s">
        <v>31</v>
      </c>
      <c r="AX167" s="13" t="s">
        <v>77</v>
      </c>
      <c r="AY167" s="170" t="s">
        <v>260</v>
      </c>
    </row>
    <row r="168" spans="2:65" s="1" customFormat="1" ht="16.5" customHeight="1">
      <c r="B168" s="32"/>
      <c r="C168" s="121" t="s">
        <v>315</v>
      </c>
      <c r="D168" s="121" t="s">
        <v>261</v>
      </c>
      <c r="E168" s="122" t="s">
        <v>1316</v>
      </c>
      <c r="F168" s="123" t="s">
        <v>1317</v>
      </c>
      <c r="G168" s="124" t="s">
        <v>1067</v>
      </c>
      <c r="H168" s="125">
        <v>20.5</v>
      </c>
      <c r="I168" s="126"/>
      <c r="J168" s="127">
        <f>ROUND(I168*H168,2)</f>
        <v>0</v>
      </c>
      <c r="K168" s="123" t="s">
        <v>265</v>
      </c>
      <c r="L168" s="32"/>
      <c r="M168" s="128" t="s">
        <v>19</v>
      </c>
      <c r="N168" s="129" t="s">
        <v>40</v>
      </c>
      <c r="P168" s="130">
        <f>O168*H168</f>
        <v>0</v>
      </c>
      <c r="Q168" s="130">
        <v>0</v>
      </c>
      <c r="R168" s="130">
        <f>Q168*H168</f>
        <v>0</v>
      </c>
      <c r="S168" s="130">
        <v>0</v>
      </c>
      <c r="T168" s="131">
        <f>S168*H168</f>
        <v>0</v>
      </c>
      <c r="AR168" s="132" t="s">
        <v>266</v>
      </c>
      <c r="AT168" s="132" t="s">
        <v>261</v>
      </c>
      <c r="AU168" s="132" t="s">
        <v>77</v>
      </c>
      <c r="AY168" s="17" t="s">
        <v>260</v>
      </c>
      <c r="BE168" s="133">
        <f>IF(N168="základní",J168,0)</f>
        <v>0</v>
      </c>
      <c r="BF168" s="133">
        <f>IF(N168="snížená",J168,0)</f>
        <v>0</v>
      </c>
      <c r="BG168" s="133">
        <f>IF(N168="zákl. přenesená",J168,0)</f>
        <v>0</v>
      </c>
      <c r="BH168" s="133">
        <f>IF(N168="sníž. přenesená",J168,0)</f>
        <v>0</v>
      </c>
      <c r="BI168" s="133">
        <f>IF(N168="nulová",J168,0)</f>
        <v>0</v>
      </c>
      <c r="BJ168" s="17" t="s">
        <v>77</v>
      </c>
      <c r="BK168" s="133">
        <f>ROUND(I168*H168,2)</f>
        <v>0</v>
      </c>
      <c r="BL168" s="17" t="s">
        <v>266</v>
      </c>
      <c r="BM168" s="132" t="s">
        <v>368</v>
      </c>
    </row>
    <row r="169" spans="2:65" s="1" customFormat="1" ht="29.25">
      <c r="B169" s="32"/>
      <c r="D169" s="134" t="s">
        <v>267</v>
      </c>
      <c r="F169" s="135" t="s">
        <v>1318</v>
      </c>
      <c r="I169" s="136"/>
      <c r="L169" s="32"/>
      <c r="M169" s="137"/>
      <c r="T169" s="53"/>
      <c r="AT169" s="17" t="s">
        <v>267</v>
      </c>
      <c r="AU169" s="17" t="s">
        <v>77</v>
      </c>
    </row>
    <row r="170" spans="2:65" s="1" customFormat="1" ht="19.5">
      <c r="B170" s="32"/>
      <c r="D170" s="134" t="s">
        <v>269</v>
      </c>
      <c r="F170" s="138" t="s">
        <v>1319</v>
      </c>
      <c r="I170" s="136"/>
      <c r="L170" s="32"/>
      <c r="M170" s="137"/>
      <c r="T170" s="53"/>
      <c r="AT170" s="17" t="s">
        <v>269</v>
      </c>
      <c r="AU170" s="17" t="s">
        <v>77</v>
      </c>
    </row>
    <row r="171" spans="2:65" s="1" customFormat="1" ht="16.5" customHeight="1">
      <c r="B171" s="32"/>
      <c r="C171" s="121" t="s">
        <v>370</v>
      </c>
      <c r="D171" s="121" t="s">
        <v>261</v>
      </c>
      <c r="E171" s="122" t="s">
        <v>1320</v>
      </c>
      <c r="F171" s="123" t="s">
        <v>1321</v>
      </c>
      <c r="G171" s="124" t="s">
        <v>545</v>
      </c>
      <c r="H171" s="125">
        <v>41</v>
      </c>
      <c r="I171" s="126"/>
      <c r="J171" s="127">
        <f>ROUND(I171*H171,2)</f>
        <v>0</v>
      </c>
      <c r="K171" s="123" t="s">
        <v>19</v>
      </c>
      <c r="L171" s="32"/>
      <c r="M171" s="128" t="s">
        <v>19</v>
      </c>
      <c r="N171" s="129" t="s">
        <v>40</v>
      </c>
      <c r="P171" s="130">
        <f>O171*H171</f>
        <v>0</v>
      </c>
      <c r="Q171" s="130">
        <v>0</v>
      </c>
      <c r="R171" s="130">
        <f>Q171*H171</f>
        <v>0</v>
      </c>
      <c r="S171" s="130">
        <v>0</v>
      </c>
      <c r="T171" s="131">
        <f>S171*H171</f>
        <v>0</v>
      </c>
      <c r="AR171" s="132" t="s">
        <v>266</v>
      </c>
      <c r="AT171" s="132" t="s">
        <v>261</v>
      </c>
      <c r="AU171" s="132" t="s">
        <v>77</v>
      </c>
      <c r="AY171" s="17" t="s">
        <v>260</v>
      </c>
      <c r="BE171" s="133">
        <f>IF(N171="základní",J171,0)</f>
        <v>0</v>
      </c>
      <c r="BF171" s="133">
        <f>IF(N171="snížená",J171,0)</f>
        <v>0</v>
      </c>
      <c r="BG171" s="133">
        <f>IF(N171="zákl. přenesená",J171,0)</f>
        <v>0</v>
      </c>
      <c r="BH171" s="133">
        <f>IF(N171="sníž. přenesená",J171,0)</f>
        <v>0</v>
      </c>
      <c r="BI171" s="133">
        <f>IF(N171="nulová",J171,0)</f>
        <v>0</v>
      </c>
      <c r="BJ171" s="17" t="s">
        <v>77</v>
      </c>
      <c r="BK171" s="133">
        <f>ROUND(I171*H171,2)</f>
        <v>0</v>
      </c>
      <c r="BL171" s="17" t="s">
        <v>266</v>
      </c>
      <c r="BM171" s="132" t="s">
        <v>373</v>
      </c>
    </row>
    <row r="172" spans="2:65" s="1" customFormat="1" ht="11.25">
      <c r="B172" s="32"/>
      <c r="D172" s="134" t="s">
        <v>267</v>
      </c>
      <c r="F172" s="135" t="s">
        <v>1321</v>
      </c>
      <c r="I172" s="136"/>
      <c r="L172" s="32"/>
      <c r="M172" s="137"/>
      <c r="T172" s="53"/>
      <c r="AT172" s="17" t="s">
        <v>267</v>
      </c>
      <c r="AU172" s="17" t="s">
        <v>77</v>
      </c>
    </row>
    <row r="173" spans="2:65" s="1" customFormat="1" ht="19.5">
      <c r="B173" s="32"/>
      <c r="D173" s="134" t="s">
        <v>269</v>
      </c>
      <c r="F173" s="138" t="s">
        <v>1322</v>
      </c>
      <c r="I173" s="136"/>
      <c r="L173" s="32"/>
      <c r="M173" s="137"/>
      <c r="T173" s="53"/>
      <c r="AT173" s="17" t="s">
        <v>269</v>
      </c>
      <c r="AU173" s="17" t="s">
        <v>77</v>
      </c>
    </row>
    <row r="174" spans="2:65" s="1" customFormat="1" ht="16.5" customHeight="1">
      <c r="B174" s="32"/>
      <c r="C174" s="121" t="s">
        <v>320</v>
      </c>
      <c r="D174" s="121" t="s">
        <v>261</v>
      </c>
      <c r="E174" s="122" t="s">
        <v>1323</v>
      </c>
      <c r="F174" s="123" t="s">
        <v>1324</v>
      </c>
      <c r="G174" s="124" t="s">
        <v>545</v>
      </c>
      <c r="H174" s="125">
        <v>12</v>
      </c>
      <c r="I174" s="126"/>
      <c r="J174" s="127">
        <f>ROUND(I174*H174,2)</f>
        <v>0</v>
      </c>
      <c r="K174" s="123" t="s">
        <v>265</v>
      </c>
      <c r="L174" s="32"/>
      <c r="M174" s="128" t="s">
        <v>19</v>
      </c>
      <c r="N174" s="129" t="s">
        <v>40</v>
      </c>
      <c r="P174" s="130">
        <f>O174*H174</f>
        <v>0</v>
      </c>
      <c r="Q174" s="130">
        <v>0</v>
      </c>
      <c r="R174" s="130">
        <f>Q174*H174</f>
        <v>0</v>
      </c>
      <c r="S174" s="130">
        <v>0</v>
      </c>
      <c r="T174" s="131">
        <f>S174*H174</f>
        <v>0</v>
      </c>
      <c r="AR174" s="132" t="s">
        <v>266</v>
      </c>
      <c r="AT174" s="132" t="s">
        <v>261</v>
      </c>
      <c r="AU174" s="132" t="s">
        <v>77</v>
      </c>
      <c r="AY174" s="17" t="s">
        <v>260</v>
      </c>
      <c r="BE174" s="133">
        <f>IF(N174="základní",J174,0)</f>
        <v>0</v>
      </c>
      <c r="BF174" s="133">
        <f>IF(N174="snížená",J174,0)</f>
        <v>0</v>
      </c>
      <c r="BG174" s="133">
        <f>IF(N174="zákl. přenesená",J174,0)</f>
        <v>0</v>
      </c>
      <c r="BH174" s="133">
        <f>IF(N174="sníž. přenesená",J174,0)</f>
        <v>0</v>
      </c>
      <c r="BI174" s="133">
        <f>IF(N174="nulová",J174,0)</f>
        <v>0</v>
      </c>
      <c r="BJ174" s="17" t="s">
        <v>77</v>
      </c>
      <c r="BK174" s="133">
        <f>ROUND(I174*H174,2)</f>
        <v>0</v>
      </c>
      <c r="BL174" s="17" t="s">
        <v>266</v>
      </c>
      <c r="BM174" s="132" t="s">
        <v>378</v>
      </c>
    </row>
    <row r="175" spans="2:65" s="1" customFormat="1" ht="29.25">
      <c r="B175" s="32"/>
      <c r="D175" s="134" t="s">
        <v>267</v>
      </c>
      <c r="F175" s="135" t="s">
        <v>1325</v>
      </c>
      <c r="I175" s="136"/>
      <c r="L175" s="32"/>
      <c r="M175" s="137"/>
      <c r="T175" s="53"/>
      <c r="AT175" s="17" t="s">
        <v>267</v>
      </c>
      <c r="AU175" s="17" t="s">
        <v>77</v>
      </c>
    </row>
    <row r="176" spans="2:65" s="1" customFormat="1" ht="19.5">
      <c r="B176" s="32"/>
      <c r="D176" s="134" t="s">
        <v>269</v>
      </c>
      <c r="F176" s="138" t="s">
        <v>306</v>
      </c>
      <c r="I176" s="136"/>
      <c r="L176" s="32"/>
      <c r="M176" s="137"/>
      <c r="T176" s="53"/>
      <c r="AT176" s="17" t="s">
        <v>269</v>
      </c>
      <c r="AU176" s="17" t="s">
        <v>77</v>
      </c>
    </row>
    <row r="177" spans="2:65" s="12" customFormat="1" ht="11.25">
      <c r="B177" s="162"/>
      <c r="D177" s="134" t="s">
        <v>774</v>
      </c>
      <c r="E177" s="163" t="s">
        <v>19</v>
      </c>
      <c r="F177" s="164" t="s">
        <v>1326</v>
      </c>
      <c r="H177" s="165">
        <v>12</v>
      </c>
      <c r="I177" s="166"/>
      <c r="L177" s="162"/>
      <c r="M177" s="167"/>
      <c r="T177" s="168"/>
      <c r="AT177" s="163" t="s">
        <v>774</v>
      </c>
      <c r="AU177" s="163" t="s">
        <v>77</v>
      </c>
      <c r="AV177" s="12" t="s">
        <v>79</v>
      </c>
      <c r="AW177" s="12" t="s">
        <v>31</v>
      </c>
      <c r="AX177" s="12" t="s">
        <v>69</v>
      </c>
      <c r="AY177" s="163" t="s">
        <v>260</v>
      </c>
    </row>
    <row r="178" spans="2:65" s="13" customFormat="1" ht="11.25">
      <c r="B178" s="169"/>
      <c r="D178" s="134" t="s">
        <v>774</v>
      </c>
      <c r="E178" s="170" t="s">
        <v>19</v>
      </c>
      <c r="F178" s="171" t="s">
        <v>967</v>
      </c>
      <c r="H178" s="172">
        <v>12</v>
      </c>
      <c r="I178" s="173"/>
      <c r="L178" s="169"/>
      <c r="M178" s="174"/>
      <c r="T178" s="175"/>
      <c r="AT178" s="170" t="s">
        <v>774</v>
      </c>
      <c r="AU178" s="170" t="s">
        <v>77</v>
      </c>
      <c r="AV178" s="13" t="s">
        <v>266</v>
      </c>
      <c r="AW178" s="13" t="s">
        <v>31</v>
      </c>
      <c r="AX178" s="13" t="s">
        <v>77</v>
      </c>
      <c r="AY178" s="170" t="s">
        <v>260</v>
      </c>
    </row>
    <row r="179" spans="2:65" s="1" customFormat="1" ht="16.5" customHeight="1">
      <c r="B179" s="32"/>
      <c r="C179" s="121" t="s">
        <v>381</v>
      </c>
      <c r="D179" s="121" t="s">
        <v>261</v>
      </c>
      <c r="E179" s="122" t="s">
        <v>1327</v>
      </c>
      <c r="F179" s="123" t="s">
        <v>1328</v>
      </c>
      <c r="G179" s="124" t="s">
        <v>545</v>
      </c>
      <c r="H179" s="125">
        <v>109</v>
      </c>
      <c r="I179" s="126"/>
      <c r="J179" s="127">
        <f>ROUND(I179*H179,2)</f>
        <v>0</v>
      </c>
      <c r="K179" s="123" t="s">
        <v>265</v>
      </c>
      <c r="L179" s="32"/>
      <c r="M179" s="128" t="s">
        <v>19</v>
      </c>
      <c r="N179" s="129" t="s">
        <v>40</v>
      </c>
      <c r="P179" s="130">
        <f>O179*H179</f>
        <v>0</v>
      </c>
      <c r="Q179" s="130">
        <v>0</v>
      </c>
      <c r="R179" s="130">
        <f>Q179*H179</f>
        <v>0</v>
      </c>
      <c r="S179" s="130">
        <v>0</v>
      </c>
      <c r="T179" s="131">
        <f>S179*H179</f>
        <v>0</v>
      </c>
      <c r="AR179" s="132" t="s">
        <v>266</v>
      </c>
      <c r="AT179" s="132" t="s">
        <v>261</v>
      </c>
      <c r="AU179" s="132" t="s">
        <v>77</v>
      </c>
      <c r="AY179" s="17" t="s">
        <v>260</v>
      </c>
      <c r="BE179" s="133">
        <f>IF(N179="základní",J179,0)</f>
        <v>0</v>
      </c>
      <c r="BF179" s="133">
        <f>IF(N179="snížená",J179,0)</f>
        <v>0</v>
      </c>
      <c r="BG179" s="133">
        <f>IF(N179="zákl. přenesená",J179,0)</f>
        <v>0</v>
      </c>
      <c r="BH179" s="133">
        <f>IF(N179="sníž. přenesená",J179,0)</f>
        <v>0</v>
      </c>
      <c r="BI179" s="133">
        <f>IF(N179="nulová",J179,0)</f>
        <v>0</v>
      </c>
      <c r="BJ179" s="17" t="s">
        <v>77</v>
      </c>
      <c r="BK179" s="133">
        <f>ROUND(I179*H179,2)</f>
        <v>0</v>
      </c>
      <c r="BL179" s="17" t="s">
        <v>266</v>
      </c>
      <c r="BM179" s="132" t="s">
        <v>384</v>
      </c>
    </row>
    <row r="180" spans="2:65" s="1" customFormat="1" ht="29.25">
      <c r="B180" s="32"/>
      <c r="D180" s="134" t="s">
        <v>267</v>
      </c>
      <c r="F180" s="135" t="s">
        <v>1329</v>
      </c>
      <c r="I180" s="136"/>
      <c r="L180" s="32"/>
      <c r="M180" s="137"/>
      <c r="T180" s="53"/>
      <c r="AT180" s="17" t="s">
        <v>267</v>
      </c>
      <c r="AU180" s="17" t="s">
        <v>77</v>
      </c>
    </row>
    <row r="181" spans="2:65" s="1" customFormat="1" ht="29.25">
      <c r="B181" s="32"/>
      <c r="D181" s="134" t="s">
        <v>269</v>
      </c>
      <c r="F181" s="138" t="s">
        <v>1330</v>
      </c>
      <c r="I181" s="136"/>
      <c r="L181" s="32"/>
      <c r="M181" s="137"/>
      <c r="T181" s="53"/>
      <c r="AT181" s="17" t="s">
        <v>269</v>
      </c>
      <c r="AU181" s="17" t="s">
        <v>77</v>
      </c>
    </row>
    <row r="182" spans="2:65" s="12" customFormat="1" ht="11.25">
      <c r="B182" s="162"/>
      <c r="D182" s="134" t="s">
        <v>774</v>
      </c>
      <c r="E182" s="163" t="s">
        <v>19</v>
      </c>
      <c r="F182" s="164" t="s">
        <v>1331</v>
      </c>
      <c r="H182" s="165">
        <v>109</v>
      </c>
      <c r="I182" s="166"/>
      <c r="L182" s="162"/>
      <c r="M182" s="167"/>
      <c r="T182" s="168"/>
      <c r="AT182" s="163" t="s">
        <v>774</v>
      </c>
      <c r="AU182" s="163" t="s">
        <v>77</v>
      </c>
      <c r="AV182" s="12" t="s">
        <v>79</v>
      </c>
      <c r="AW182" s="12" t="s">
        <v>31</v>
      </c>
      <c r="AX182" s="12" t="s">
        <v>69</v>
      </c>
      <c r="AY182" s="163" t="s">
        <v>260</v>
      </c>
    </row>
    <row r="183" spans="2:65" s="13" customFormat="1" ht="11.25">
      <c r="B183" s="169"/>
      <c r="D183" s="134" t="s">
        <v>774</v>
      </c>
      <c r="E183" s="170" t="s">
        <v>19</v>
      </c>
      <c r="F183" s="171" t="s">
        <v>967</v>
      </c>
      <c r="H183" s="172">
        <v>109</v>
      </c>
      <c r="I183" s="173"/>
      <c r="L183" s="169"/>
      <c r="M183" s="174"/>
      <c r="T183" s="175"/>
      <c r="AT183" s="170" t="s">
        <v>774</v>
      </c>
      <c r="AU183" s="170" t="s">
        <v>77</v>
      </c>
      <c r="AV183" s="13" t="s">
        <v>266</v>
      </c>
      <c r="AW183" s="13" t="s">
        <v>31</v>
      </c>
      <c r="AX183" s="13" t="s">
        <v>77</v>
      </c>
      <c r="AY183" s="170" t="s">
        <v>260</v>
      </c>
    </row>
    <row r="184" spans="2:65" s="1" customFormat="1" ht="16.5" customHeight="1">
      <c r="B184" s="32"/>
      <c r="C184" s="121" t="s">
        <v>326</v>
      </c>
      <c r="D184" s="121" t="s">
        <v>261</v>
      </c>
      <c r="E184" s="122" t="s">
        <v>1332</v>
      </c>
      <c r="F184" s="123" t="s">
        <v>1333</v>
      </c>
      <c r="G184" s="124" t="s">
        <v>363</v>
      </c>
      <c r="H184" s="125">
        <v>2</v>
      </c>
      <c r="I184" s="126"/>
      <c r="J184" s="127">
        <f>ROUND(I184*H184,2)</f>
        <v>0</v>
      </c>
      <c r="K184" s="123" t="s">
        <v>265</v>
      </c>
      <c r="L184" s="32"/>
      <c r="M184" s="128" t="s">
        <v>19</v>
      </c>
      <c r="N184" s="129" t="s">
        <v>40</v>
      </c>
      <c r="P184" s="130">
        <f>O184*H184</f>
        <v>0</v>
      </c>
      <c r="Q184" s="130">
        <v>0</v>
      </c>
      <c r="R184" s="130">
        <f>Q184*H184</f>
        <v>0</v>
      </c>
      <c r="S184" s="130">
        <v>0</v>
      </c>
      <c r="T184" s="131">
        <f>S184*H184</f>
        <v>0</v>
      </c>
      <c r="AR184" s="132" t="s">
        <v>266</v>
      </c>
      <c r="AT184" s="132" t="s">
        <v>261</v>
      </c>
      <c r="AU184" s="132" t="s">
        <v>77</v>
      </c>
      <c r="AY184" s="17" t="s">
        <v>260</v>
      </c>
      <c r="BE184" s="133">
        <f>IF(N184="základní",J184,0)</f>
        <v>0</v>
      </c>
      <c r="BF184" s="133">
        <f>IF(N184="snížená",J184,0)</f>
        <v>0</v>
      </c>
      <c r="BG184" s="133">
        <f>IF(N184="zákl. přenesená",J184,0)</f>
        <v>0</v>
      </c>
      <c r="BH184" s="133">
        <f>IF(N184="sníž. přenesená",J184,0)</f>
        <v>0</v>
      </c>
      <c r="BI184" s="133">
        <f>IF(N184="nulová",J184,0)</f>
        <v>0</v>
      </c>
      <c r="BJ184" s="17" t="s">
        <v>77</v>
      </c>
      <c r="BK184" s="133">
        <f>ROUND(I184*H184,2)</f>
        <v>0</v>
      </c>
      <c r="BL184" s="17" t="s">
        <v>266</v>
      </c>
      <c r="BM184" s="132" t="s">
        <v>389</v>
      </c>
    </row>
    <row r="185" spans="2:65" s="1" customFormat="1" ht="29.25">
      <c r="B185" s="32"/>
      <c r="D185" s="134" t="s">
        <v>267</v>
      </c>
      <c r="F185" s="135" t="s">
        <v>1334</v>
      </c>
      <c r="I185" s="136"/>
      <c r="L185" s="32"/>
      <c r="M185" s="137"/>
      <c r="T185" s="53"/>
      <c r="AT185" s="17" t="s">
        <v>267</v>
      </c>
      <c r="AU185" s="17" t="s">
        <v>77</v>
      </c>
    </row>
    <row r="186" spans="2:65" s="1" customFormat="1" ht="29.25">
      <c r="B186" s="32"/>
      <c r="D186" s="134" t="s">
        <v>269</v>
      </c>
      <c r="F186" s="138" t="s">
        <v>1335</v>
      </c>
      <c r="I186" s="136"/>
      <c r="L186" s="32"/>
      <c r="M186" s="137"/>
      <c r="T186" s="53"/>
      <c r="AT186" s="17" t="s">
        <v>269</v>
      </c>
      <c r="AU186" s="17" t="s">
        <v>77</v>
      </c>
    </row>
    <row r="187" spans="2:65" s="1" customFormat="1" ht="16.5" customHeight="1">
      <c r="B187" s="32"/>
      <c r="C187" s="121" t="s">
        <v>392</v>
      </c>
      <c r="D187" s="121" t="s">
        <v>261</v>
      </c>
      <c r="E187" s="122" t="s">
        <v>1336</v>
      </c>
      <c r="F187" s="123" t="s">
        <v>1337</v>
      </c>
      <c r="G187" s="124" t="s">
        <v>363</v>
      </c>
      <c r="H187" s="125">
        <v>6</v>
      </c>
      <c r="I187" s="126"/>
      <c r="J187" s="127">
        <f>ROUND(I187*H187,2)</f>
        <v>0</v>
      </c>
      <c r="K187" s="123" t="s">
        <v>19</v>
      </c>
      <c r="L187" s="32"/>
      <c r="M187" s="128" t="s">
        <v>19</v>
      </c>
      <c r="N187" s="129" t="s">
        <v>40</v>
      </c>
      <c r="P187" s="130">
        <f>O187*H187</f>
        <v>0</v>
      </c>
      <c r="Q187" s="130">
        <v>0</v>
      </c>
      <c r="R187" s="130">
        <f>Q187*H187</f>
        <v>0</v>
      </c>
      <c r="S187" s="130">
        <v>0</v>
      </c>
      <c r="T187" s="131">
        <f>S187*H187</f>
        <v>0</v>
      </c>
      <c r="AR187" s="132" t="s">
        <v>266</v>
      </c>
      <c r="AT187" s="132" t="s">
        <v>261</v>
      </c>
      <c r="AU187" s="132" t="s">
        <v>77</v>
      </c>
      <c r="AY187" s="17" t="s">
        <v>260</v>
      </c>
      <c r="BE187" s="133">
        <f>IF(N187="základní",J187,0)</f>
        <v>0</v>
      </c>
      <c r="BF187" s="133">
        <f>IF(N187="snížená",J187,0)</f>
        <v>0</v>
      </c>
      <c r="BG187" s="133">
        <f>IF(N187="zákl. přenesená",J187,0)</f>
        <v>0</v>
      </c>
      <c r="BH187" s="133">
        <f>IF(N187="sníž. přenesená",J187,0)</f>
        <v>0</v>
      </c>
      <c r="BI187" s="133">
        <f>IF(N187="nulová",J187,0)</f>
        <v>0</v>
      </c>
      <c r="BJ187" s="17" t="s">
        <v>77</v>
      </c>
      <c r="BK187" s="133">
        <f>ROUND(I187*H187,2)</f>
        <v>0</v>
      </c>
      <c r="BL187" s="17" t="s">
        <v>266</v>
      </c>
      <c r="BM187" s="132" t="s">
        <v>395</v>
      </c>
    </row>
    <row r="188" spans="2:65" s="1" customFormat="1" ht="11.25">
      <c r="B188" s="32"/>
      <c r="D188" s="134" t="s">
        <v>267</v>
      </c>
      <c r="F188" s="135" t="s">
        <v>1338</v>
      </c>
      <c r="I188" s="136"/>
      <c r="L188" s="32"/>
      <c r="M188" s="137"/>
      <c r="T188" s="53"/>
      <c r="AT188" s="17" t="s">
        <v>267</v>
      </c>
      <c r="AU188" s="17" t="s">
        <v>77</v>
      </c>
    </row>
    <row r="189" spans="2:65" s="1" customFormat="1" ht="29.25">
      <c r="B189" s="32"/>
      <c r="D189" s="134" t="s">
        <v>269</v>
      </c>
      <c r="F189" s="138" t="s">
        <v>1339</v>
      </c>
      <c r="I189" s="136"/>
      <c r="L189" s="32"/>
      <c r="M189" s="137"/>
      <c r="T189" s="53"/>
      <c r="AT189" s="17" t="s">
        <v>269</v>
      </c>
      <c r="AU189" s="17" t="s">
        <v>77</v>
      </c>
    </row>
    <row r="190" spans="2:65" s="1" customFormat="1" ht="16.5" customHeight="1">
      <c r="B190" s="32"/>
      <c r="C190" s="121" t="s">
        <v>330</v>
      </c>
      <c r="D190" s="121" t="s">
        <v>261</v>
      </c>
      <c r="E190" s="122" t="s">
        <v>1340</v>
      </c>
      <c r="F190" s="123" t="s">
        <v>1341</v>
      </c>
      <c r="G190" s="124" t="s">
        <v>545</v>
      </c>
      <c r="H190" s="125">
        <v>201</v>
      </c>
      <c r="I190" s="126"/>
      <c r="J190" s="127">
        <f>ROUND(I190*H190,2)</f>
        <v>0</v>
      </c>
      <c r="K190" s="123" t="s">
        <v>265</v>
      </c>
      <c r="L190" s="32"/>
      <c r="M190" s="128" t="s">
        <v>19</v>
      </c>
      <c r="N190" s="129" t="s">
        <v>40</v>
      </c>
      <c r="P190" s="130">
        <f>O190*H190</f>
        <v>0</v>
      </c>
      <c r="Q190" s="130">
        <v>0</v>
      </c>
      <c r="R190" s="130">
        <f>Q190*H190</f>
        <v>0</v>
      </c>
      <c r="S190" s="130">
        <v>0</v>
      </c>
      <c r="T190" s="131">
        <f>S190*H190</f>
        <v>0</v>
      </c>
      <c r="AR190" s="132" t="s">
        <v>266</v>
      </c>
      <c r="AT190" s="132" t="s">
        <v>261</v>
      </c>
      <c r="AU190" s="132" t="s">
        <v>77</v>
      </c>
      <c r="AY190" s="17" t="s">
        <v>260</v>
      </c>
      <c r="BE190" s="133">
        <f>IF(N190="základní",J190,0)</f>
        <v>0</v>
      </c>
      <c r="BF190" s="133">
        <f>IF(N190="snížená",J190,0)</f>
        <v>0</v>
      </c>
      <c r="BG190" s="133">
        <f>IF(N190="zákl. přenesená",J190,0)</f>
        <v>0</v>
      </c>
      <c r="BH190" s="133">
        <f>IF(N190="sníž. přenesená",J190,0)</f>
        <v>0</v>
      </c>
      <c r="BI190" s="133">
        <f>IF(N190="nulová",J190,0)</f>
        <v>0</v>
      </c>
      <c r="BJ190" s="17" t="s">
        <v>77</v>
      </c>
      <c r="BK190" s="133">
        <f>ROUND(I190*H190,2)</f>
        <v>0</v>
      </c>
      <c r="BL190" s="17" t="s">
        <v>266</v>
      </c>
      <c r="BM190" s="132" t="s">
        <v>399</v>
      </c>
    </row>
    <row r="191" spans="2:65" s="1" customFormat="1" ht="29.25">
      <c r="B191" s="32"/>
      <c r="D191" s="134" t="s">
        <v>267</v>
      </c>
      <c r="F191" s="135" t="s">
        <v>1342</v>
      </c>
      <c r="I191" s="136"/>
      <c r="L191" s="32"/>
      <c r="M191" s="137"/>
      <c r="T191" s="53"/>
      <c r="AT191" s="17" t="s">
        <v>267</v>
      </c>
      <c r="AU191" s="17" t="s">
        <v>77</v>
      </c>
    </row>
    <row r="192" spans="2:65" s="1" customFormat="1" ht="29.25">
      <c r="B192" s="32"/>
      <c r="D192" s="134" t="s">
        <v>269</v>
      </c>
      <c r="F192" s="138" t="s">
        <v>1343</v>
      </c>
      <c r="I192" s="136"/>
      <c r="L192" s="32"/>
      <c r="M192" s="137"/>
      <c r="T192" s="53"/>
      <c r="AT192" s="17" t="s">
        <v>269</v>
      </c>
      <c r="AU192" s="17" t="s">
        <v>77</v>
      </c>
    </row>
    <row r="193" spans="2:65" s="12" customFormat="1" ht="11.25">
      <c r="B193" s="162"/>
      <c r="D193" s="134" t="s">
        <v>774</v>
      </c>
      <c r="E193" s="163" t="s">
        <v>19</v>
      </c>
      <c r="F193" s="164" t="s">
        <v>1278</v>
      </c>
      <c r="H193" s="165">
        <v>201</v>
      </c>
      <c r="I193" s="166"/>
      <c r="L193" s="162"/>
      <c r="M193" s="167"/>
      <c r="T193" s="168"/>
      <c r="AT193" s="163" t="s">
        <v>774</v>
      </c>
      <c r="AU193" s="163" t="s">
        <v>77</v>
      </c>
      <c r="AV193" s="12" t="s">
        <v>79</v>
      </c>
      <c r="AW193" s="12" t="s">
        <v>31</v>
      </c>
      <c r="AX193" s="12" t="s">
        <v>69</v>
      </c>
      <c r="AY193" s="163" t="s">
        <v>260</v>
      </c>
    </row>
    <row r="194" spans="2:65" s="13" customFormat="1" ht="11.25">
      <c r="B194" s="169"/>
      <c r="D194" s="134" t="s">
        <v>774</v>
      </c>
      <c r="E194" s="170" t="s">
        <v>19</v>
      </c>
      <c r="F194" s="171" t="s">
        <v>967</v>
      </c>
      <c r="H194" s="172">
        <v>201</v>
      </c>
      <c r="I194" s="173"/>
      <c r="L194" s="169"/>
      <c r="M194" s="174"/>
      <c r="T194" s="175"/>
      <c r="AT194" s="170" t="s">
        <v>774</v>
      </c>
      <c r="AU194" s="170" t="s">
        <v>77</v>
      </c>
      <c r="AV194" s="13" t="s">
        <v>266</v>
      </c>
      <c r="AW194" s="13" t="s">
        <v>31</v>
      </c>
      <c r="AX194" s="13" t="s">
        <v>77</v>
      </c>
      <c r="AY194" s="170" t="s">
        <v>260</v>
      </c>
    </row>
    <row r="195" spans="2:65" s="1" customFormat="1" ht="16.5" customHeight="1">
      <c r="B195" s="32"/>
      <c r="C195" s="121" t="s">
        <v>401</v>
      </c>
      <c r="D195" s="121" t="s">
        <v>261</v>
      </c>
      <c r="E195" s="122" t="s">
        <v>1344</v>
      </c>
      <c r="F195" s="123" t="s">
        <v>1345</v>
      </c>
      <c r="G195" s="124" t="s">
        <v>545</v>
      </c>
      <c r="H195" s="125">
        <v>12</v>
      </c>
      <c r="I195" s="126"/>
      <c r="J195" s="127">
        <f>ROUND(I195*H195,2)</f>
        <v>0</v>
      </c>
      <c r="K195" s="123" t="s">
        <v>265</v>
      </c>
      <c r="L195" s="32"/>
      <c r="M195" s="128" t="s">
        <v>19</v>
      </c>
      <c r="N195" s="129" t="s">
        <v>40</v>
      </c>
      <c r="P195" s="130">
        <f>O195*H195</f>
        <v>0</v>
      </c>
      <c r="Q195" s="130">
        <v>0</v>
      </c>
      <c r="R195" s="130">
        <f>Q195*H195</f>
        <v>0</v>
      </c>
      <c r="S195" s="130">
        <v>0</v>
      </c>
      <c r="T195" s="131">
        <f>S195*H195</f>
        <v>0</v>
      </c>
      <c r="AR195" s="132" t="s">
        <v>266</v>
      </c>
      <c r="AT195" s="132" t="s">
        <v>261</v>
      </c>
      <c r="AU195" s="132" t="s">
        <v>77</v>
      </c>
      <c r="AY195" s="17" t="s">
        <v>260</v>
      </c>
      <c r="BE195" s="133">
        <f>IF(N195="základní",J195,0)</f>
        <v>0</v>
      </c>
      <c r="BF195" s="133">
        <f>IF(N195="snížená",J195,0)</f>
        <v>0</v>
      </c>
      <c r="BG195" s="133">
        <f>IF(N195="zákl. přenesená",J195,0)</f>
        <v>0</v>
      </c>
      <c r="BH195" s="133">
        <f>IF(N195="sníž. přenesená",J195,0)</f>
        <v>0</v>
      </c>
      <c r="BI195" s="133">
        <f>IF(N195="nulová",J195,0)</f>
        <v>0</v>
      </c>
      <c r="BJ195" s="17" t="s">
        <v>77</v>
      </c>
      <c r="BK195" s="133">
        <f>ROUND(I195*H195,2)</f>
        <v>0</v>
      </c>
      <c r="BL195" s="17" t="s">
        <v>266</v>
      </c>
      <c r="BM195" s="132" t="s">
        <v>404</v>
      </c>
    </row>
    <row r="196" spans="2:65" s="1" customFormat="1" ht="29.25">
      <c r="B196" s="32"/>
      <c r="D196" s="134" t="s">
        <v>267</v>
      </c>
      <c r="F196" s="135" t="s">
        <v>1346</v>
      </c>
      <c r="I196" s="136"/>
      <c r="L196" s="32"/>
      <c r="M196" s="137"/>
      <c r="T196" s="53"/>
      <c r="AT196" s="17" t="s">
        <v>267</v>
      </c>
      <c r="AU196" s="17" t="s">
        <v>77</v>
      </c>
    </row>
    <row r="197" spans="2:65" s="1" customFormat="1" ht="19.5">
      <c r="B197" s="32"/>
      <c r="D197" s="134" t="s">
        <v>269</v>
      </c>
      <c r="F197" s="138" t="s">
        <v>306</v>
      </c>
      <c r="I197" s="136"/>
      <c r="L197" s="32"/>
      <c r="M197" s="137"/>
      <c r="T197" s="53"/>
      <c r="AT197" s="17" t="s">
        <v>269</v>
      </c>
      <c r="AU197" s="17" t="s">
        <v>77</v>
      </c>
    </row>
    <row r="198" spans="2:65" s="1" customFormat="1" ht="16.5" customHeight="1">
      <c r="B198" s="32"/>
      <c r="C198" s="121" t="s">
        <v>335</v>
      </c>
      <c r="D198" s="121" t="s">
        <v>261</v>
      </c>
      <c r="E198" s="122" t="s">
        <v>1347</v>
      </c>
      <c r="F198" s="123" t="s">
        <v>1348</v>
      </c>
      <c r="G198" s="124" t="s">
        <v>545</v>
      </c>
      <c r="H198" s="125">
        <v>24.7</v>
      </c>
      <c r="I198" s="126"/>
      <c r="J198" s="127">
        <f>ROUND(I198*H198,2)</f>
        <v>0</v>
      </c>
      <c r="K198" s="123" t="s">
        <v>265</v>
      </c>
      <c r="L198" s="32"/>
      <c r="M198" s="128" t="s">
        <v>19</v>
      </c>
      <c r="N198" s="129" t="s">
        <v>40</v>
      </c>
      <c r="P198" s="130">
        <f>O198*H198</f>
        <v>0</v>
      </c>
      <c r="Q198" s="130">
        <v>0</v>
      </c>
      <c r="R198" s="130">
        <f>Q198*H198</f>
        <v>0</v>
      </c>
      <c r="S198" s="130">
        <v>0</v>
      </c>
      <c r="T198" s="131">
        <f>S198*H198</f>
        <v>0</v>
      </c>
      <c r="AR198" s="132" t="s">
        <v>266</v>
      </c>
      <c r="AT198" s="132" t="s">
        <v>261</v>
      </c>
      <c r="AU198" s="132" t="s">
        <v>77</v>
      </c>
      <c r="AY198" s="17" t="s">
        <v>260</v>
      </c>
      <c r="BE198" s="133">
        <f>IF(N198="základní",J198,0)</f>
        <v>0</v>
      </c>
      <c r="BF198" s="133">
        <f>IF(N198="snížená",J198,0)</f>
        <v>0</v>
      </c>
      <c r="BG198" s="133">
        <f>IF(N198="zákl. přenesená",J198,0)</f>
        <v>0</v>
      </c>
      <c r="BH198" s="133">
        <f>IF(N198="sníž. přenesená",J198,0)</f>
        <v>0</v>
      </c>
      <c r="BI198" s="133">
        <f>IF(N198="nulová",J198,0)</f>
        <v>0</v>
      </c>
      <c r="BJ198" s="17" t="s">
        <v>77</v>
      </c>
      <c r="BK198" s="133">
        <f>ROUND(I198*H198,2)</f>
        <v>0</v>
      </c>
      <c r="BL198" s="17" t="s">
        <v>266</v>
      </c>
      <c r="BM198" s="132" t="s">
        <v>409</v>
      </c>
    </row>
    <row r="199" spans="2:65" s="1" customFormat="1" ht="29.25">
      <c r="B199" s="32"/>
      <c r="D199" s="134" t="s">
        <v>267</v>
      </c>
      <c r="F199" s="135" t="s">
        <v>1349</v>
      </c>
      <c r="I199" s="136"/>
      <c r="L199" s="32"/>
      <c r="M199" s="137"/>
      <c r="T199" s="53"/>
      <c r="AT199" s="17" t="s">
        <v>267</v>
      </c>
      <c r="AU199" s="17" t="s">
        <v>77</v>
      </c>
    </row>
    <row r="200" spans="2:65" s="1" customFormat="1" ht="19.5">
      <c r="B200" s="32"/>
      <c r="D200" s="134" t="s">
        <v>269</v>
      </c>
      <c r="F200" s="138" t="s">
        <v>306</v>
      </c>
      <c r="I200" s="136"/>
      <c r="L200" s="32"/>
      <c r="M200" s="137"/>
      <c r="T200" s="53"/>
      <c r="AT200" s="17" t="s">
        <v>269</v>
      </c>
      <c r="AU200" s="17" t="s">
        <v>77</v>
      </c>
    </row>
    <row r="201" spans="2:65" s="12" customFormat="1" ht="11.25">
      <c r="B201" s="162"/>
      <c r="D201" s="134" t="s">
        <v>774</v>
      </c>
      <c r="E201" s="163" t="s">
        <v>19</v>
      </c>
      <c r="F201" s="164" t="s">
        <v>1350</v>
      </c>
      <c r="H201" s="165">
        <v>24.7</v>
      </c>
      <c r="I201" s="166"/>
      <c r="L201" s="162"/>
      <c r="M201" s="167"/>
      <c r="T201" s="168"/>
      <c r="AT201" s="163" t="s">
        <v>774</v>
      </c>
      <c r="AU201" s="163" t="s">
        <v>77</v>
      </c>
      <c r="AV201" s="12" t="s">
        <v>79</v>
      </c>
      <c r="AW201" s="12" t="s">
        <v>31</v>
      </c>
      <c r="AX201" s="12" t="s">
        <v>69</v>
      </c>
      <c r="AY201" s="163" t="s">
        <v>260</v>
      </c>
    </row>
    <row r="202" spans="2:65" s="13" customFormat="1" ht="11.25">
      <c r="B202" s="169"/>
      <c r="D202" s="134" t="s">
        <v>774</v>
      </c>
      <c r="E202" s="170" t="s">
        <v>19</v>
      </c>
      <c r="F202" s="171" t="s">
        <v>967</v>
      </c>
      <c r="H202" s="172">
        <v>24.7</v>
      </c>
      <c r="I202" s="173"/>
      <c r="L202" s="169"/>
      <c r="M202" s="174"/>
      <c r="T202" s="175"/>
      <c r="AT202" s="170" t="s">
        <v>774</v>
      </c>
      <c r="AU202" s="170" t="s">
        <v>77</v>
      </c>
      <c r="AV202" s="13" t="s">
        <v>266</v>
      </c>
      <c r="AW202" s="13" t="s">
        <v>31</v>
      </c>
      <c r="AX202" s="13" t="s">
        <v>77</v>
      </c>
      <c r="AY202" s="170" t="s">
        <v>260</v>
      </c>
    </row>
    <row r="203" spans="2:65" s="1" customFormat="1" ht="16.5" customHeight="1">
      <c r="B203" s="32"/>
      <c r="C203" s="121" t="s">
        <v>412</v>
      </c>
      <c r="D203" s="121" t="s">
        <v>261</v>
      </c>
      <c r="E203" s="122" t="s">
        <v>1351</v>
      </c>
      <c r="F203" s="123" t="s">
        <v>1352</v>
      </c>
      <c r="G203" s="124" t="s">
        <v>1297</v>
      </c>
      <c r="H203" s="125">
        <v>162</v>
      </c>
      <c r="I203" s="126"/>
      <c r="J203" s="127">
        <f>ROUND(I203*H203,2)</f>
        <v>0</v>
      </c>
      <c r="K203" s="123" t="s">
        <v>19</v>
      </c>
      <c r="L203" s="32"/>
      <c r="M203" s="128" t="s">
        <v>19</v>
      </c>
      <c r="N203" s="129" t="s">
        <v>40</v>
      </c>
      <c r="P203" s="130">
        <f>O203*H203</f>
        <v>0</v>
      </c>
      <c r="Q203" s="130">
        <v>0</v>
      </c>
      <c r="R203" s="130">
        <f>Q203*H203</f>
        <v>0</v>
      </c>
      <c r="S203" s="130">
        <v>0</v>
      </c>
      <c r="T203" s="131">
        <f>S203*H203</f>
        <v>0</v>
      </c>
      <c r="AR203" s="132" t="s">
        <v>266</v>
      </c>
      <c r="AT203" s="132" t="s">
        <v>261</v>
      </c>
      <c r="AU203" s="132" t="s">
        <v>77</v>
      </c>
      <c r="AY203" s="17" t="s">
        <v>260</v>
      </c>
      <c r="BE203" s="133">
        <f>IF(N203="základní",J203,0)</f>
        <v>0</v>
      </c>
      <c r="BF203" s="133">
        <f>IF(N203="snížená",J203,0)</f>
        <v>0</v>
      </c>
      <c r="BG203" s="133">
        <f>IF(N203="zákl. přenesená",J203,0)</f>
        <v>0</v>
      </c>
      <c r="BH203" s="133">
        <f>IF(N203="sníž. přenesená",J203,0)</f>
        <v>0</v>
      </c>
      <c r="BI203" s="133">
        <f>IF(N203="nulová",J203,0)</f>
        <v>0</v>
      </c>
      <c r="BJ203" s="17" t="s">
        <v>77</v>
      </c>
      <c r="BK203" s="133">
        <f>ROUND(I203*H203,2)</f>
        <v>0</v>
      </c>
      <c r="BL203" s="17" t="s">
        <v>266</v>
      </c>
      <c r="BM203" s="132" t="s">
        <v>415</v>
      </c>
    </row>
    <row r="204" spans="2:65" s="1" customFormat="1" ht="11.25">
      <c r="B204" s="32"/>
      <c r="D204" s="134" t="s">
        <v>267</v>
      </c>
      <c r="F204" s="135" t="s">
        <v>1352</v>
      </c>
      <c r="I204" s="136"/>
      <c r="L204" s="32"/>
      <c r="M204" s="137"/>
      <c r="T204" s="53"/>
      <c r="AT204" s="17" t="s">
        <v>267</v>
      </c>
      <c r="AU204" s="17" t="s">
        <v>77</v>
      </c>
    </row>
    <row r="205" spans="2:65" s="1" customFormat="1" ht="29.25">
      <c r="B205" s="32"/>
      <c r="D205" s="134" t="s">
        <v>269</v>
      </c>
      <c r="F205" s="138" t="s">
        <v>1353</v>
      </c>
      <c r="I205" s="136"/>
      <c r="L205" s="32"/>
      <c r="M205" s="137"/>
      <c r="T205" s="53"/>
      <c r="AT205" s="17" t="s">
        <v>269</v>
      </c>
      <c r="AU205" s="17" t="s">
        <v>77</v>
      </c>
    </row>
    <row r="206" spans="2:65" s="12" customFormat="1" ht="11.25">
      <c r="B206" s="162"/>
      <c r="D206" s="134" t="s">
        <v>774</v>
      </c>
      <c r="E206" s="163" t="s">
        <v>19</v>
      </c>
      <c r="F206" s="164" t="s">
        <v>1354</v>
      </c>
      <c r="H206" s="165">
        <v>162</v>
      </c>
      <c r="I206" s="166"/>
      <c r="L206" s="162"/>
      <c r="M206" s="167"/>
      <c r="T206" s="168"/>
      <c r="AT206" s="163" t="s">
        <v>774</v>
      </c>
      <c r="AU206" s="163" t="s">
        <v>77</v>
      </c>
      <c r="AV206" s="12" t="s">
        <v>79</v>
      </c>
      <c r="AW206" s="12" t="s">
        <v>31</v>
      </c>
      <c r="AX206" s="12" t="s">
        <v>69</v>
      </c>
      <c r="AY206" s="163" t="s">
        <v>260</v>
      </c>
    </row>
    <row r="207" spans="2:65" s="13" customFormat="1" ht="11.25">
      <c r="B207" s="169"/>
      <c r="D207" s="134" t="s">
        <v>774</v>
      </c>
      <c r="E207" s="170" t="s">
        <v>19</v>
      </c>
      <c r="F207" s="171" t="s">
        <v>967</v>
      </c>
      <c r="H207" s="172">
        <v>162</v>
      </c>
      <c r="I207" s="173"/>
      <c r="L207" s="169"/>
      <c r="M207" s="174"/>
      <c r="T207" s="175"/>
      <c r="AT207" s="170" t="s">
        <v>774</v>
      </c>
      <c r="AU207" s="170" t="s">
        <v>77</v>
      </c>
      <c r="AV207" s="13" t="s">
        <v>266</v>
      </c>
      <c r="AW207" s="13" t="s">
        <v>31</v>
      </c>
      <c r="AX207" s="13" t="s">
        <v>77</v>
      </c>
      <c r="AY207" s="170" t="s">
        <v>260</v>
      </c>
    </row>
    <row r="208" spans="2:65" s="1" customFormat="1" ht="16.5" customHeight="1">
      <c r="B208" s="32"/>
      <c r="C208" s="121" t="s">
        <v>339</v>
      </c>
      <c r="D208" s="121" t="s">
        <v>261</v>
      </c>
      <c r="E208" s="122" t="s">
        <v>1355</v>
      </c>
      <c r="F208" s="123" t="s">
        <v>1356</v>
      </c>
      <c r="G208" s="124" t="s">
        <v>1297</v>
      </c>
      <c r="H208" s="125">
        <v>786</v>
      </c>
      <c r="I208" s="126"/>
      <c r="J208" s="127">
        <f>ROUND(I208*H208,2)</f>
        <v>0</v>
      </c>
      <c r="K208" s="123" t="s">
        <v>19</v>
      </c>
      <c r="L208" s="32"/>
      <c r="M208" s="128" t="s">
        <v>19</v>
      </c>
      <c r="N208" s="129" t="s">
        <v>40</v>
      </c>
      <c r="P208" s="130">
        <f>O208*H208</f>
        <v>0</v>
      </c>
      <c r="Q208" s="130">
        <v>0</v>
      </c>
      <c r="R208" s="130">
        <f>Q208*H208</f>
        <v>0</v>
      </c>
      <c r="S208" s="130">
        <v>0</v>
      </c>
      <c r="T208" s="131">
        <f>S208*H208</f>
        <v>0</v>
      </c>
      <c r="AR208" s="132" t="s">
        <v>266</v>
      </c>
      <c r="AT208" s="132" t="s">
        <v>261</v>
      </c>
      <c r="AU208" s="132" t="s">
        <v>77</v>
      </c>
      <c r="AY208" s="17" t="s">
        <v>260</v>
      </c>
      <c r="BE208" s="133">
        <f>IF(N208="základní",J208,0)</f>
        <v>0</v>
      </c>
      <c r="BF208" s="133">
        <f>IF(N208="snížená",J208,0)</f>
        <v>0</v>
      </c>
      <c r="BG208" s="133">
        <f>IF(N208="zákl. přenesená",J208,0)</f>
        <v>0</v>
      </c>
      <c r="BH208" s="133">
        <f>IF(N208="sníž. přenesená",J208,0)</f>
        <v>0</v>
      </c>
      <c r="BI208" s="133">
        <f>IF(N208="nulová",J208,0)</f>
        <v>0</v>
      </c>
      <c r="BJ208" s="17" t="s">
        <v>77</v>
      </c>
      <c r="BK208" s="133">
        <f>ROUND(I208*H208,2)</f>
        <v>0</v>
      </c>
      <c r="BL208" s="17" t="s">
        <v>266</v>
      </c>
      <c r="BM208" s="132" t="s">
        <v>419</v>
      </c>
    </row>
    <row r="209" spans="2:65" s="1" customFormat="1" ht="11.25">
      <c r="B209" s="32"/>
      <c r="D209" s="134" t="s">
        <v>267</v>
      </c>
      <c r="F209" s="135" t="s">
        <v>1356</v>
      </c>
      <c r="I209" s="136"/>
      <c r="L209" s="32"/>
      <c r="M209" s="137"/>
      <c r="T209" s="53"/>
      <c r="AT209" s="17" t="s">
        <v>267</v>
      </c>
      <c r="AU209" s="17" t="s">
        <v>77</v>
      </c>
    </row>
    <row r="210" spans="2:65" s="1" customFormat="1" ht="29.25">
      <c r="B210" s="32"/>
      <c r="D210" s="134" t="s">
        <v>269</v>
      </c>
      <c r="F210" s="138" t="s">
        <v>1353</v>
      </c>
      <c r="I210" s="136"/>
      <c r="L210" s="32"/>
      <c r="M210" s="137"/>
      <c r="T210" s="53"/>
      <c r="AT210" s="17" t="s">
        <v>269</v>
      </c>
      <c r="AU210" s="17" t="s">
        <v>77</v>
      </c>
    </row>
    <row r="211" spans="2:65" s="1" customFormat="1" ht="16.5" customHeight="1">
      <c r="B211" s="32"/>
      <c r="C211" s="121" t="s">
        <v>422</v>
      </c>
      <c r="D211" s="121" t="s">
        <v>261</v>
      </c>
      <c r="E211" s="122" t="s">
        <v>1357</v>
      </c>
      <c r="F211" s="123" t="s">
        <v>1358</v>
      </c>
      <c r="G211" s="124" t="s">
        <v>1297</v>
      </c>
      <c r="H211" s="125">
        <v>528</v>
      </c>
      <c r="I211" s="126"/>
      <c r="J211" s="127">
        <f>ROUND(I211*H211,2)</f>
        <v>0</v>
      </c>
      <c r="K211" s="123" t="s">
        <v>19</v>
      </c>
      <c r="L211" s="32"/>
      <c r="M211" s="128" t="s">
        <v>19</v>
      </c>
      <c r="N211" s="129" t="s">
        <v>40</v>
      </c>
      <c r="P211" s="130">
        <f>O211*H211</f>
        <v>0</v>
      </c>
      <c r="Q211" s="130">
        <v>0</v>
      </c>
      <c r="R211" s="130">
        <f>Q211*H211</f>
        <v>0</v>
      </c>
      <c r="S211" s="130">
        <v>0</v>
      </c>
      <c r="T211" s="131">
        <f>S211*H211</f>
        <v>0</v>
      </c>
      <c r="AR211" s="132" t="s">
        <v>266</v>
      </c>
      <c r="AT211" s="132" t="s">
        <v>261</v>
      </c>
      <c r="AU211" s="132" t="s">
        <v>77</v>
      </c>
      <c r="AY211" s="17" t="s">
        <v>260</v>
      </c>
      <c r="BE211" s="133">
        <f>IF(N211="základní",J211,0)</f>
        <v>0</v>
      </c>
      <c r="BF211" s="133">
        <f>IF(N211="snížená",J211,0)</f>
        <v>0</v>
      </c>
      <c r="BG211" s="133">
        <f>IF(N211="zákl. přenesená",J211,0)</f>
        <v>0</v>
      </c>
      <c r="BH211" s="133">
        <f>IF(N211="sníž. přenesená",J211,0)</f>
        <v>0</v>
      </c>
      <c r="BI211" s="133">
        <f>IF(N211="nulová",J211,0)</f>
        <v>0</v>
      </c>
      <c r="BJ211" s="17" t="s">
        <v>77</v>
      </c>
      <c r="BK211" s="133">
        <f>ROUND(I211*H211,2)</f>
        <v>0</v>
      </c>
      <c r="BL211" s="17" t="s">
        <v>266</v>
      </c>
      <c r="BM211" s="132" t="s">
        <v>425</v>
      </c>
    </row>
    <row r="212" spans="2:65" s="1" customFormat="1" ht="11.25">
      <c r="B212" s="32"/>
      <c r="D212" s="134" t="s">
        <v>267</v>
      </c>
      <c r="F212" s="135" t="s">
        <v>1358</v>
      </c>
      <c r="I212" s="136"/>
      <c r="L212" s="32"/>
      <c r="M212" s="137"/>
      <c r="T212" s="53"/>
      <c r="AT212" s="17" t="s">
        <v>267</v>
      </c>
      <c r="AU212" s="17" t="s">
        <v>77</v>
      </c>
    </row>
    <row r="213" spans="2:65" s="1" customFormat="1" ht="19.5">
      <c r="B213" s="32"/>
      <c r="D213" s="134" t="s">
        <v>269</v>
      </c>
      <c r="F213" s="138" t="s">
        <v>1359</v>
      </c>
      <c r="I213" s="136"/>
      <c r="L213" s="32"/>
      <c r="M213" s="137"/>
      <c r="T213" s="53"/>
      <c r="AT213" s="17" t="s">
        <v>269</v>
      </c>
      <c r="AU213" s="17" t="s">
        <v>77</v>
      </c>
    </row>
    <row r="214" spans="2:65" s="12" customFormat="1" ht="11.25">
      <c r="B214" s="162"/>
      <c r="D214" s="134" t="s">
        <v>774</v>
      </c>
      <c r="E214" s="163" t="s">
        <v>19</v>
      </c>
      <c r="F214" s="164" t="s">
        <v>1360</v>
      </c>
      <c r="H214" s="165">
        <v>528</v>
      </c>
      <c r="I214" s="166"/>
      <c r="L214" s="162"/>
      <c r="M214" s="167"/>
      <c r="T214" s="168"/>
      <c r="AT214" s="163" t="s">
        <v>774</v>
      </c>
      <c r="AU214" s="163" t="s">
        <v>77</v>
      </c>
      <c r="AV214" s="12" t="s">
        <v>79</v>
      </c>
      <c r="AW214" s="12" t="s">
        <v>31</v>
      </c>
      <c r="AX214" s="12" t="s">
        <v>69</v>
      </c>
      <c r="AY214" s="163" t="s">
        <v>260</v>
      </c>
    </row>
    <row r="215" spans="2:65" s="13" customFormat="1" ht="11.25">
      <c r="B215" s="169"/>
      <c r="D215" s="134" t="s">
        <v>774</v>
      </c>
      <c r="E215" s="170" t="s">
        <v>19</v>
      </c>
      <c r="F215" s="171" t="s">
        <v>967</v>
      </c>
      <c r="H215" s="172">
        <v>528</v>
      </c>
      <c r="I215" s="173"/>
      <c r="L215" s="169"/>
      <c r="M215" s="174"/>
      <c r="T215" s="175"/>
      <c r="AT215" s="170" t="s">
        <v>774</v>
      </c>
      <c r="AU215" s="170" t="s">
        <v>77</v>
      </c>
      <c r="AV215" s="13" t="s">
        <v>266</v>
      </c>
      <c r="AW215" s="13" t="s">
        <v>31</v>
      </c>
      <c r="AX215" s="13" t="s">
        <v>77</v>
      </c>
      <c r="AY215" s="170" t="s">
        <v>260</v>
      </c>
    </row>
    <row r="216" spans="2:65" s="1" customFormat="1" ht="16.5" customHeight="1">
      <c r="B216" s="32"/>
      <c r="C216" s="121" t="s">
        <v>344</v>
      </c>
      <c r="D216" s="121" t="s">
        <v>261</v>
      </c>
      <c r="E216" s="122" t="s">
        <v>1361</v>
      </c>
      <c r="F216" s="123" t="s">
        <v>1362</v>
      </c>
      <c r="G216" s="124" t="s">
        <v>1297</v>
      </c>
      <c r="H216" s="125">
        <v>190</v>
      </c>
      <c r="I216" s="126"/>
      <c r="J216" s="127">
        <f>ROUND(I216*H216,2)</f>
        <v>0</v>
      </c>
      <c r="K216" s="123" t="s">
        <v>19</v>
      </c>
      <c r="L216" s="32"/>
      <c r="M216" s="128" t="s">
        <v>19</v>
      </c>
      <c r="N216" s="129" t="s">
        <v>40</v>
      </c>
      <c r="P216" s="130">
        <f>O216*H216</f>
        <v>0</v>
      </c>
      <c r="Q216" s="130">
        <v>0</v>
      </c>
      <c r="R216" s="130">
        <f>Q216*H216</f>
        <v>0</v>
      </c>
      <c r="S216" s="130">
        <v>0</v>
      </c>
      <c r="T216" s="131">
        <f>S216*H216</f>
        <v>0</v>
      </c>
      <c r="AR216" s="132" t="s">
        <v>266</v>
      </c>
      <c r="AT216" s="132" t="s">
        <v>261</v>
      </c>
      <c r="AU216" s="132" t="s">
        <v>77</v>
      </c>
      <c r="AY216" s="17" t="s">
        <v>260</v>
      </c>
      <c r="BE216" s="133">
        <f>IF(N216="základní",J216,0)</f>
        <v>0</v>
      </c>
      <c r="BF216" s="133">
        <f>IF(N216="snížená",J216,0)</f>
        <v>0</v>
      </c>
      <c r="BG216" s="133">
        <f>IF(N216="zákl. přenesená",J216,0)</f>
        <v>0</v>
      </c>
      <c r="BH216" s="133">
        <f>IF(N216="sníž. přenesená",J216,0)</f>
        <v>0</v>
      </c>
      <c r="BI216" s="133">
        <f>IF(N216="nulová",J216,0)</f>
        <v>0</v>
      </c>
      <c r="BJ216" s="17" t="s">
        <v>77</v>
      </c>
      <c r="BK216" s="133">
        <f>ROUND(I216*H216,2)</f>
        <v>0</v>
      </c>
      <c r="BL216" s="17" t="s">
        <v>266</v>
      </c>
      <c r="BM216" s="132" t="s">
        <v>430</v>
      </c>
    </row>
    <row r="217" spans="2:65" s="1" customFormat="1" ht="11.25">
      <c r="B217" s="32"/>
      <c r="D217" s="134" t="s">
        <v>267</v>
      </c>
      <c r="F217" s="135" t="s">
        <v>1362</v>
      </c>
      <c r="I217" s="136"/>
      <c r="L217" s="32"/>
      <c r="M217" s="137"/>
      <c r="T217" s="53"/>
      <c r="AT217" s="17" t="s">
        <v>267</v>
      </c>
      <c r="AU217" s="17" t="s">
        <v>77</v>
      </c>
    </row>
    <row r="218" spans="2:65" s="1" customFormat="1" ht="19.5">
      <c r="B218" s="32"/>
      <c r="D218" s="134" t="s">
        <v>269</v>
      </c>
      <c r="F218" s="138" t="s">
        <v>1363</v>
      </c>
      <c r="I218" s="136"/>
      <c r="L218" s="32"/>
      <c r="M218" s="137"/>
      <c r="T218" s="53"/>
      <c r="AT218" s="17" t="s">
        <v>269</v>
      </c>
      <c r="AU218" s="17" t="s">
        <v>77</v>
      </c>
    </row>
    <row r="219" spans="2:65" s="12" customFormat="1" ht="11.25">
      <c r="B219" s="162"/>
      <c r="D219" s="134" t="s">
        <v>774</v>
      </c>
      <c r="E219" s="163" t="s">
        <v>19</v>
      </c>
      <c r="F219" s="164" t="s">
        <v>1364</v>
      </c>
      <c r="H219" s="165">
        <v>190</v>
      </c>
      <c r="I219" s="166"/>
      <c r="L219" s="162"/>
      <c r="M219" s="167"/>
      <c r="T219" s="168"/>
      <c r="AT219" s="163" t="s">
        <v>774</v>
      </c>
      <c r="AU219" s="163" t="s">
        <v>77</v>
      </c>
      <c r="AV219" s="12" t="s">
        <v>79</v>
      </c>
      <c r="AW219" s="12" t="s">
        <v>31</v>
      </c>
      <c r="AX219" s="12" t="s">
        <v>69</v>
      </c>
      <c r="AY219" s="163" t="s">
        <v>260</v>
      </c>
    </row>
    <row r="220" spans="2:65" s="13" customFormat="1" ht="11.25">
      <c r="B220" s="169"/>
      <c r="D220" s="134" t="s">
        <v>774</v>
      </c>
      <c r="E220" s="170" t="s">
        <v>19</v>
      </c>
      <c r="F220" s="171" t="s">
        <v>967</v>
      </c>
      <c r="H220" s="172">
        <v>190</v>
      </c>
      <c r="I220" s="173"/>
      <c r="L220" s="169"/>
      <c r="M220" s="174"/>
      <c r="T220" s="175"/>
      <c r="AT220" s="170" t="s">
        <v>774</v>
      </c>
      <c r="AU220" s="170" t="s">
        <v>77</v>
      </c>
      <c r="AV220" s="13" t="s">
        <v>266</v>
      </c>
      <c r="AW220" s="13" t="s">
        <v>31</v>
      </c>
      <c r="AX220" s="13" t="s">
        <v>77</v>
      </c>
      <c r="AY220" s="170" t="s">
        <v>260</v>
      </c>
    </row>
    <row r="221" spans="2:65" s="1" customFormat="1" ht="16.5" customHeight="1">
      <c r="B221" s="32"/>
      <c r="C221" s="121" t="s">
        <v>433</v>
      </c>
      <c r="D221" s="121" t="s">
        <v>261</v>
      </c>
      <c r="E221" s="122" t="s">
        <v>1365</v>
      </c>
      <c r="F221" s="123" t="s">
        <v>1366</v>
      </c>
      <c r="G221" s="124" t="s">
        <v>1297</v>
      </c>
      <c r="H221" s="125">
        <v>24</v>
      </c>
      <c r="I221" s="126"/>
      <c r="J221" s="127">
        <f>ROUND(I221*H221,2)</f>
        <v>0</v>
      </c>
      <c r="K221" s="123" t="s">
        <v>265</v>
      </c>
      <c r="L221" s="32"/>
      <c r="M221" s="128" t="s">
        <v>19</v>
      </c>
      <c r="N221" s="129" t="s">
        <v>40</v>
      </c>
      <c r="P221" s="130">
        <f>O221*H221</f>
        <v>0</v>
      </c>
      <c r="Q221" s="130">
        <v>0</v>
      </c>
      <c r="R221" s="130">
        <f>Q221*H221</f>
        <v>0</v>
      </c>
      <c r="S221" s="130">
        <v>0</v>
      </c>
      <c r="T221" s="131">
        <f>S221*H221</f>
        <v>0</v>
      </c>
      <c r="AR221" s="132" t="s">
        <v>266</v>
      </c>
      <c r="AT221" s="132" t="s">
        <v>261</v>
      </c>
      <c r="AU221" s="132" t="s">
        <v>77</v>
      </c>
      <c r="AY221" s="17" t="s">
        <v>260</v>
      </c>
      <c r="BE221" s="133">
        <f>IF(N221="základní",J221,0)</f>
        <v>0</v>
      </c>
      <c r="BF221" s="133">
        <f>IF(N221="snížená",J221,0)</f>
        <v>0</v>
      </c>
      <c r="BG221" s="133">
        <f>IF(N221="zákl. přenesená",J221,0)</f>
        <v>0</v>
      </c>
      <c r="BH221" s="133">
        <f>IF(N221="sníž. přenesená",J221,0)</f>
        <v>0</v>
      </c>
      <c r="BI221" s="133">
        <f>IF(N221="nulová",J221,0)</f>
        <v>0</v>
      </c>
      <c r="BJ221" s="17" t="s">
        <v>77</v>
      </c>
      <c r="BK221" s="133">
        <f>ROUND(I221*H221,2)</f>
        <v>0</v>
      </c>
      <c r="BL221" s="17" t="s">
        <v>266</v>
      </c>
      <c r="BM221" s="132" t="s">
        <v>653</v>
      </c>
    </row>
    <row r="222" spans="2:65" s="1" customFormat="1" ht="19.5">
      <c r="B222" s="32"/>
      <c r="D222" s="134" t="s">
        <v>267</v>
      </c>
      <c r="F222" s="135" t="s">
        <v>1367</v>
      </c>
      <c r="I222" s="136"/>
      <c r="L222" s="32"/>
      <c r="M222" s="137"/>
      <c r="T222" s="53"/>
      <c r="AT222" s="17" t="s">
        <v>267</v>
      </c>
      <c r="AU222" s="17" t="s">
        <v>77</v>
      </c>
    </row>
    <row r="223" spans="2:65" s="1" customFormat="1" ht="29.25">
      <c r="B223" s="32"/>
      <c r="D223" s="134" t="s">
        <v>269</v>
      </c>
      <c r="F223" s="138" t="s">
        <v>1263</v>
      </c>
      <c r="I223" s="136"/>
      <c r="L223" s="32"/>
      <c r="M223" s="137"/>
      <c r="T223" s="53"/>
      <c r="AT223" s="17" t="s">
        <v>269</v>
      </c>
      <c r="AU223" s="17" t="s">
        <v>77</v>
      </c>
    </row>
    <row r="224" spans="2:65" s="1" customFormat="1" ht="16.5" customHeight="1">
      <c r="B224" s="32"/>
      <c r="C224" s="121" t="s">
        <v>348</v>
      </c>
      <c r="D224" s="121" t="s">
        <v>261</v>
      </c>
      <c r="E224" s="122" t="s">
        <v>1368</v>
      </c>
      <c r="F224" s="123" t="s">
        <v>1369</v>
      </c>
      <c r="G224" s="124" t="s">
        <v>1067</v>
      </c>
      <c r="H224" s="125">
        <v>88.875</v>
      </c>
      <c r="I224" s="126"/>
      <c r="J224" s="127">
        <f>ROUND(I224*H224,2)</f>
        <v>0</v>
      </c>
      <c r="K224" s="123" t="s">
        <v>265</v>
      </c>
      <c r="L224" s="32"/>
      <c r="M224" s="128" t="s">
        <v>19</v>
      </c>
      <c r="N224" s="129" t="s">
        <v>40</v>
      </c>
      <c r="P224" s="130">
        <f>O224*H224</f>
        <v>0</v>
      </c>
      <c r="Q224" s="130">
        <v>0</v>
      </c>
      <c r="R224" s="130">
        <f>Q224*H224</f>
        <v>0</v>
      </c>
      <c r="S224" s="130">
        <v>0</v>
      </c>
      <c r="T224" s="131">
        <f>S224*H224</f>
        <v>0</v>
      </c>
      <c r="AR224" s="132" t="s">
        <v>266</v>
      </c>
      <c r="AT224" s="132" t="s">
        <v>261</v>
      </c>
      <c r="AU224" s="132" t="s">
        <v>77</v>
      </c>
      <c r="AY224" s="17" t="s">
        <v>260</v>
      </c>
      <c r="BE224" s="133">
        <f>IF(N224="základní",J224,0)</f>
        <v>0</v>
      </c>
      <c r="BF224" s="133">
        <f>IF(N224="snížená",J224,0)</f>
        <v>0</v>
      </c>
      <c r="BG224" s="133">
        <f>IF(N224="zákl. přenesená",J224,0)</f>
        <v>0</v>
      </c>
      <c r="BH224" s="133">
        <f>IF(N224="sníž. přenesená",J224,0)</f>
        <v>0</v>
      </c>
      <c r="BI224" s="133">
        <f>IF(N224="nulová",J224,0)</f>
        <v>0</v>
      </c>
      <c r="BJ224" s="17" t="s">
        <v>77</v>
      </c>
      <c r="BK224" s="133">
        <f>ROUND(I224*H224,2)</f>
        <v>0</v>
      </c>
      <c r="BL224" s="17" t="s">
        <v>266</v>
      </c>
      <c r="BM224" s="132" t="s">
        <v>441</v>
      </c>
    </row>
    <row r="225" spans="2:65" s="1" customFormat="1" ht="19.5">
      <c r="B225" s="32"/>
      <c r="D225" s="134" t="s">
        <v>267</v>
      </c>
      <c r="F225" s="135" t="s">
        <v>1370</v>
      </c>
      <c r="I225" s="136"/>
      <c r="L225" s="32"/>
      <c r="M225" s="137"/>
      <c r="T225" s="53"/>
      <c r="AT225" s="17" t="s">
        <v>267</v>
      </c>
      <c r="AU225" s="17" t="s">
        <v>77</v>
      </c>
    </row>
    <row r="226" spans="2:65" s="1" customFormat="1" ht="29.25">
      <c r="B226" s="32"/>
      <c r="D226" s="134" t="s">
        <v>269</v>
      </c>
      <c r="F226" s="138" t="s">
        <v>1371</v>
      </c>
      <c r="I226" s="136"/>
      <c r="L226" s="32"/>
      <c r="M226" s="137"/>
      <c r="T226" s="53"/>
      <c r="AT226" s="17" t="s">
        <v>269</v>
      </c>
      <c r="AU226" s="17" t="s">
        <v>77</v>
      </c>
    </row>
    <row r="227" spans="2:65" s="12" customFormat="1" ht="11.25">
      <c r="B227" s="162"/>
      <c r="D227" s="134" t="s">
        <v>774</v>
      </c>
      <c r="E227" s="163" t="s">
        <v>19</v>
      </c>
      <c r="F227" s="164" t="s">
        <v>1372</v>
      </c>
      <c r="H227" s="165">
        <v>88.875</v>
      </c>
      <c r="I227" s="166"/>
      <c r="L227" s="162"/>
      <c r="M227" s="167"/>
      <c r="T227" s="168"/>
      <c r="AT227" s="163" t="s">
        <v>774</v>
      </c>
      <c r="AU227" s="163" t="s">
        <v>77</v>
      </c>
      <c r="AV227" s="12" t="s">
        <v>79</v>
      </c>
      <c r="AW227" s="12" t="s">
        <v>31</v>
      </c>
      <c r="AX227" s="12" t="s">
        <v>69</v>
      </c>
      <c r="AY227" s="163" t="s">
        <v>260</v>
      </c>
    </row>
    <row r="228" spans="2:65" s="13" customFormat="1" ht="11.25">
      <c r="B228" s="169"/>
      <c r="D228" s="134" t="s">
        <v>774</v>
      </c>
      <c r="E228" s="170" t="s">
        <v>19</v>
      </c>
      <c r="F228" s="171" t="s">
        <v>967</v>
      </c>
      <c r="H228" s="172">
        <v>88.875</v>
      </c>
      <c r="I228" s="173"/>
      <c r="L228" s="169"/>
      <c r="M228" s="174"/>
      <c r="T228" s="175"/>
      <c r="AT228" s="170" t="s">
        <v>774</v>
      </c>
      <c r="AU228" s="170" t="s">
        <v>77</v>
      </c>
      <c r="AV228" s="13" t="s">
        <v>266</v>
      </c>
      <c r="AW228" s="13" t="s">
        <v>31</v>
      </c>
      <c r="AX228" s="13" t="s">
        <v>77</v>
      </c>
      <c r="AY228" s="170" t="s">
        <v>260</v>
      </c>
    </row>
    <row r="229" spans="2:65" s="1" customFormat="1" ht="16.5" customHeight="1">
      <c r="B229" s="32"/>
      <c r="C229" s="121" t="s">
        <v>665</v>
      </c>
      <c r="D229" s="121" t="s">
        <v>261</v>
      </c>
      <c r="E229" s="122" t="s">
        <v>1373</v>
      </c>
      <c r="F229" s="123" t="s">
        <v>1374</v>
      </c>
      <c r="G229" s="124" t="s">
        <v>1067</v>
      </c>
      <c r="H229" s="125">
        <v>29.625</v>
      </c>
      <c r="I229" s="126"/>
      <c r="J229" s="127">
        <f>ROUND(I229*H229,2)</f>
        <v>0</v>
      </c>
      <c r="K229" s="123" t="s">
        <v>265</v>
      </c>
      <c r="L229" s="32"/>
      <c r="M229" s="128" t="s">
        <v>19</v>
      </c>
      <c r="N229" s="129" t="s">
        <v>40</v>
      </c>
      <c r="P229" s="130">
        <f>O229*H229</f>
        <v>0</v>
      </c>
      <c r="Q229" s="130">
        <v>0</v>
      </c>
      <c r="R229" s="130">
        <f>Q229*H229</f>
        <v>0</v>
      </c>
      <c r="S229" s="130">
        <v>0</v>
      </c>
      <c r="T229" s="131">
        <f>S229*H229</f>
        <v>0</v>
      </c>
      <c r="AR229" s="132" t="s">
        <v>266</v>
      </c>
      <c r="AT229" s="132" t="s">
        <v>261</v>
      </c>
      <c r="AU229" s="132" t="s">
        <v>77</v>
      </c>
      <c r="AY229" s="17" t="s">
        <v>260</v>
      </c>
      <c r="BE229" s="133">
        <f>IF(N229="základní",J229,0)</f>
        <v>0</v>
      </c>
      <c r="BF229" s="133">
        <f>IF(N229="snížená",J229,0)</f>
        <v>0</v>
      </c>
      <c r="BG229" s="133">
        <f>IF(N229="zákl. přenesená",J229,0)</f>
        <v>0</v>
      </c>
      <c r="BH229" s="133">
        <f>IF(N229="sníž. přenesená",J229,0)</f>
        <v>0</v>
      </c>
      <c r="BI229" s="133">
        <f>IF(N229="nulová",J229,0)</f>
        <v>0</v>
      </c>
      <c r="BJ229" s="17" t="s">
        <v>77</v>
      </c>
      <c r="BK229" s="133">
        <f>ROUND(I229*H229,2)</f>
        <v>0</v>
      </c>
      <c r="BL229" s="17" t="s">
        <v>266</v>
      </c>
      <c r="BM229" s="132" t="s">
        <v>662</v>
      </c>
    </row>
    <row r="230" spans="2:65" s="1" customFormat="1" ht="19.5">
      <c r="B230" s="32"/>
      <c r="D230" s="134" t="s">
        <v>267</v>
      </c>
      <c r="F230" s="135" t="s">
        <v>1375</v>
      </c>
      <c r="I230" s="136"/>
      <c r="L230" s="32"/>
      <c r="M230" s="137"/>
      <c r="T230" s="53"/>
      <c r="AT230" s="17" t="s">
        <v>267</v>
      </c>
      <c r="AU230" s="17" t="s">
        <v>77</v>
      </c>
    </row>
    <row r="231" spans="2:65" s="1" customFormat="1" ht="29.25">
      <c r="B231" s="32"/>
      <c r="D231" s="134" t="s">
        <v>269</v>
      </c>
      <c r="F231" s="138" t="s">
        <v>1376</v>
      </c>
      <c r="I231" s="136"/>
      <c r="L231" s="32"/>
      <c r="M231" s="137"/>
      <c r="T231" s="53"/>
      <c r="AT231" s="17" t="s">
        <v>269</v>
      </c>
      <c r="AU231" s="17" t="s">
        <v>77</v>
      </c>
    </row>
    <row r="232" spans="2:65" s="12" customFormat="1" ht="11.25">
      <c r="B232" s="162"/>
      <c r="D232" s="134" t="s">
        <v>774</v>
      </c>
      <c r="E232" s="163" t="s">
        <v>19</v>
      </c>
      <c r="F232" s="164" t="s">
        <v>1377</v>
      </c>
      <c r="H232" s="165">
        <v>29.625</v>
      </c>
      <c r="I232" s="166"/>
      <c r="L232" s="162"/>
      <c r="M232" s="167"/>
      <c r="T232" s="168"/>
      <c r="AT232" s="163" t="s">
        <v>774</v>
      </c>
      <c r="AU232" s="163" t="s">
        <v>77</v>
      </c>
      <c r="AV232" s="12" t="s">
        <v>79</v>
      </c>
      <c r="AW232" s="12" t="s">
        <v>31</v>
      </c>
      <c r="AX232" s="12" t="s">
        <v>69</v>
      </c>
      <c r="AY232" s="163" t="s">
        <v>260</v>
      </c>
    </row>
    <row r="233" spans="2:65" s="13" customFormat="1" ht="11.25">
      <c r="B233" s="169"/>
      <c r="D233" s="134" t="s">
        <v>774</v>
      </c>
      <c r="E233" s="170" t="s">
        <v>19</v>
      </c>
      <c r="F233" s="171" t="s">
        <v>967</v>
      </c>
      <c r="H233" s="172">
        <v>29.625</v>
      </c>
      <c r="I233" s="173"/>
      <c r="L233" s="169"/>
      <c r="M233" s="174"/>
      <c r="T233" s="175"/>
      <c r="AT233" s="170" t="s">
        <v>774</v>
      </c>
      <c r="AU233" s="170" t="s">
        <v>77</v>
      </c>
      <c r="AV233" s="13" t="s">
        <v>266</v>
      </c>
      <c r="AW233" s="13" t="s">
        <v>31</v>
      </c>
      <c r="AX233" s="13" t="s">
        <v>77</v>
      </c>
      <c r="AY233" s="170" t="s">
        <v>260</v>
      </c>
    </row>
    <row r="234" spans="2:65" s="1" customFormat="1" ht="16.5" customHeight="1">
      <c r="B234" s="32"/>
      <c r="C234" s="121" t="s">
        <v>353</v>
      </c>
      <c r="D234" s="121" t="s">
        <v>261</v>
      </c>
      <c r="E234" s="122" t="s">
        <v>1378</v>
      </c>
      <c r="F234" s="123" t="s">
        <v>1379</v>
      </c>
      <c r="G234" s="124" t="s">
        <v>1067</v>
      </c>
      <c r="H234" s="125">
        <v>401.4</v>
      </c>
      <c r="I234" s="126"/>
      <c r="J234" s="127">
        <f>ROUND(I234*H234,2)</f>
        <v>0</v>
      </c>
      <c r="K234" s="123" t="s">
        <v>265</v>
      </c>
      <c r="L234" s="32"/>
      <c r="M234" s="128" t="s">
        <v>19</v>
      </c>
      <c r="N234" s="129" t="s">
        <v>40</v>
      </c>
      <c r="P234" s="130">
        <f>O234*H234</f>
        <v>0</v>
      </c>
      <c r="Q234" s="130">
        <v>0</v>
      </c>
      <c r="R234" s="130">
        <f>Q234*H234</f>
        <v>0</v>
      </c>
      <c r="S234" s="130">
        <v>0</v>
      </c>
      <c r="T234" s="131">
        <f>S234*H234</f>
        <v>0</v>
      </c>
      <c r="AR234" s="132" t="s">
        <v>266</v>
      </c>
      <c r="AT234" s="132" t="s">
        <v>261</v>
      </c>
      <c r="AU234" s="132" t="s">
        <v>77</v>
      </c>
      <c r="AY234" s="17" t="s">
        <v>260</v>
      </c>
      <c r="BE234" s="133">
        <f>IF(N234="základní",J234,0)</f>
        <v>0</v>
      </c>
      <c r="BF234" s="133">
        <f>IF(N234="snížená",J234,0)</f>
        <v>0</v>
      </c>
      <c r="BG234" s="133">
        <f>IF(N234="zákl. přenesená",J234,0)</f>
        <v>0</v>
      </c>
      <c r="BH234" s="133">
        <f>IF(N234="sníž. přenesená",J234,0)</f>
        <v>0</v>
      </c>
      <c r="BI234" s="133">
        <f>IF(N234="nulová",J234,0)</f>
        <v>0</v>
      </c>
      <c r="BJ234" s="17" t="s">
        <v>77</v>
      </c>
      <c r="BK234" s="133">
        <f>ROUND(I234*H234,2)</f>
        <v>0</v>
      </c>
      <c r="BL234" s="17" t="s">
        <v>266</v>
      </c>
      <c r="BM234" s="132" t="s">
        <v>668</v>
      </c>
    </row>
    <row r="235" spans="2:65" s="1" customFormat="1" ht="19.5">
      <c r="B235" s="32"/>
      <c r="D235" s="134" t="s">
        <v>267</v>
      </c>
      <c r="F235" s="135" t="s">
        <v>1380</v>
      </c>
      <c r="I235" s="136"/>
      <c r="L235" s="32"/>
      <c r="M235" s="137"/>
      <c r="T235" s="53"/>
      <c r="AT235" s="17" t="s">
        <v>267</v>
      </c>
      <c r="AU235" s="17" t="s">
        <v>77</v>
      </c>
    </row>
    <row r="236" spans="2:65" s="1" customFormat="1" ht="29.25">
      <c r="B236" s="32"/>
      <c r="D236" s="134" t="s">
        <v>269</v>
      </c>
      <c r="F236" s="138" t="s">
        <v>1381</v>
      </c>
      <c r="I236" s="136"/>
      <c r="L236" s="32"/>
      <c r="M236" s="137"/>
      <c r="T236" s="53"/>
      <c r="AT236" s="17" t="s">
        <v>269</v>
      </c>
      <c r="AU236" s="17" t="s">
        <v>77</v>
      </c>
    </row>
    <row r="237" spans="2:65" s="12" customFormat="1" ht="11.25">
      <c r="B237" s="162"/>
      <c r="D237" s="134" t="s">
        <v>774</v>
      </c>
      <c r="E237" s="163" t="s">
        <v>19</v>
      </c>
      <c r="F237" s="164" t="s">
        <v>1382</v>
      </c>
      <c r="H237" s="165">
        <v>401.4</v>
      </c>
      <c r="I237" s="166"/>
      <c r="L237" s="162"/>
      <c r="M237" s="167"/>
      <c r="T237" s="168"/>
      <c r="AT237" s="163" t="s">
        <v>774</v>
      </c>
      <c r="AU237" s="163" t="s">
        <v>77</v>
      </c>
      <c r="AV237" s="12" t="s">
        <v>79</v>
      </c>
      <c r="AW237" s="12" t="s">
        <v>31</v>
      </c>
      <c r="AX237" s="12" t="s">
        <v>69</v>
      </c>
      <c r="AY237" s="163" t="s">
        <v>260</v>
      </c>
    </row>
    <row r="238" spans="2:65" s="13" customFormat="1" ht="11.25">
      <c r="B238" s="169"/>
      <c r="D238" s="134" t="s">
        <v>774</v>
      </c>
      <c r="E238" s="170" t="s">
        <v>19</v>
      </c>
      <c r="F238" s="171" t="s">
        <v>967</v>
      </c>
      <c r="H238" s="172">
        <v>401.4</v>
      </c>
      <c r="I238" s="173"/>
      <c r="L238" s="169"/>
      <c r="M238" s="174"/>
      <c r="T238" s="175"/>
      <c r="AT238" s="170" t="s">
        <v>774</v>
      </c>
      <c r="AU238" s="170" t="s">
        <v>77</v>
      </c>
      <c r="AV238" s="13" t="s">
        <v>266</v>
      </c>
      <c r="AW238" s="13" t="s">
        <v>31</v>
      </c>
      <c r="AX238" s="13" t="s">
        <v>77</v>
      </c>
      <c r="AY238" s="170" t="s">
        <v>260</v>
      </c>
    </row>
    <row r="239" spans="2:65" s="1" customFormat="1" ht="16.5" customHeight="1">
      <c r="B239" s="32"/>
      <c r="C239" s="121" t="s">
        <v>674</v>
      </c>
      <c r="D239" s="121" t="s">
        <v>261</v>
      </c>
      <c r="E239" s="122" t="s">
        <v>1383</v>
      </c>
      <c r="F239" s="123" t="s">
        <v>1384</v>
      </c>
      <c r="G239" s="124" t="s">
        <v>1067</v>
      </c>
      <c r="H239" s="125">
        <v>133.80000000000001</v>
      </c>
      <c r="I239" s="126"/>
      <c r="J239" s="127">
        <f>ROUND(I239*H239,2)</f>
        <v>0</v>
      </c>
      <c r="K239" s="123" t="s">
        <v>265</v>
      </c>
      <c r="L239" s="32"/>
      <c r="M239" s="128" t="s">
        <v>19</v>
      </c>
      <c r="N239" s="129" t="s">
        <v>40</v>
      </c>
      <c r="P239" s="130">
        <f>O239*H239</f>
        <v>0</v>
      </c>
      <c r="Q239" s="130">
        <v>0</v>
      </c>
      <c r="R239" s="130">
        <f>Q239*H239</f>
        <v>0</v>
      </c>
      <c r="S239" s="130">
        <v>0</v>
      </c>
      <c r="T239" s="131">
        <f>S239*H239</f>
        <v>0</v>
      </c>
      <c r="AR239" s="132" t="s">
        <v>266</v>
      </c>
      <c r="AT239" s="132" t="s">
        <v>261</v>
      </c>
      <c r="AU239" s="132" t="s">
        <v>77</v>
      </c>
      <c r="AY239" s="17" t="s">
        <v>260</v>
      </c>
      <c r="BE239" s="133">
        <f>IF(N239="základní",J239,0)</f>
        <v>0</v>
      </c>
      <c r="BF239" s="133">
        <f>IF(N239="snížená",J239,0)</f>
        <v>0</v>
      </c>
      <c r="BG239" s="133">
        <f>IF(N239="zákl. přenesená",J239,0)</f>
        <v>0</v>
      </c>
      <c r="BH239" s="133">
        <f>IF(N239="sníž. přenesená",J239,0)</f>
        <v>0</v>
      </c>
      <c r="BI239" s="133">
        <f>IF(N239="nulová",J239,0)</f>
        <v>0</v>
      </c>
      <c r="BJ239" s="17" t="s">
        <v>77</v>
      </c>
      <c r="BK239" s="133">
        <f>ROUND(I239*H239,2)</f>
        <v>0</v>
      </c>
      <c r="BL239" s="17" t="s">
        <v>266</v>
      </c>
      <c r="BM239" s="132" t="s">
        <v>671</v>
      </c>
    </row>
    <row r="240" spans="2:65" s="1" customFormat="1" ht="19.5">
      <c r="B240" s="32"/>
      <c r="D240" s="134" t="s">
        <v>267</v>
      </c>
      <c r="F240" s="135" t="s">
        <v>1385</v>
      </c>
      <c r="I240" s="136"/>
      <c r="L240" s="32"/>
      <c r="M240" s="137"/>
      <c r="T240" s="53"/>
      <c r="AT240" s="17" t="s">
        <v>267</v>
      </c>
      <c r="AU240" s="17" t="s">
        <v>77</v>
      </c>
    </row>
    <row r="241" spans="2:65" s="1" customFormat="1" ht="29.25">
      <c r="B241" s="32"/>
      <c r="D241" s="134" t="s">
        <v>269</v>
      </c>
      <c r="F241" s="138" t="s">
        <v>1386</v>
      </c>
      <c r="I241" s="136"/>
      <c r="L241" s="32"/>
      <c r="M241" s="137"/>
      <c r="T241" s="53"/>
      <c r="AT241" s="17" t="s">
        <v>269</v>
      </c>
      <c r="AU241" s="17" t="s">
        <v>77</v>
      </c>
    </row>
    <row r="242" spans="2:65" s="12" customFormat="1" ht="11.25">
      <c r="B242" s="162"/>
      <c r="D242" s="134" t="s">
        <v>774</v>
      </c>
      <c r="E242" s="163" t="s">
        <v>19</v>
      </c>
      <c r="F242" s="164" t="s">
        <v>1387</v>
      </c>
      <c r="H242" s="165">
        <v>133.80000000000001</v>
      </c>
      <c r="I242" s="166"/>
      <c r="L242" s="162"/>
      <c r="M242" s="167"/>
      <c r="T242" s="168"/>
      <c r="AT242" s="163" t="s">
        <v>774</v>
      </c>
      <c r="AU242" s="163" t="s">
        <v>77</v>
      </c>
      <c r="AV242" s="12" t="s">
        <v>79</v>
      </c>
      <c r="AW242" s="12" t="s">
        <v>31</v>
      </c>
      <c r="AX242" s="12" t="s">
        <v>69</v>
      </c>
      <c r="AY242" s="163" t="s">
        <v>260</v>
      </c>
    </row>
    <row r="243" spans="2:65" s="13" customFormat="1" ht="11.25">
      <c r="B243" s="169"/>
      <c r="D243" s="134" t="s">
        <v>774</v>
      </c>
      <c r="E243" s="170" t="s">
        <v>19</v>
      </c>
      <c r="F243" s="171" t="s">
        <v>967</v>
      </c>
      <c r="H243" s="172">
        <v>133.80000000000001</v>
      </c>
      <c r="I243" s="173"/>
      <c r="L243" s="169"/>
      <c r="M243" s="174"/>
      <c r="T243" s="175"/>
      <c r="AT243" s="170" t="s">
        <v>774</v>
      </c>
      <c r="AU243" s="170" t="s">
        <v>77</v>
      </c>
      <c r="AV243" s="13" t="s">
        <v>266</v>
      </c>
      <c r="AW243" s="13" t="s">
        <v>31</v>
      </c>
      <c r="AX243" s="13" t="s">
        <v>77</v>
      </c>
      <c r="AY243" s="170" t="s">
        <v>260</v>
      </c>
    </row>
    <row r="244" spans="2:65" s="1" customFormat="1" ht="16.5" customHeight="1">
      <c r="B244" s="32"/>
      <c r="C244" s="121" t="s">
        <v>358</v>
      </c>
      <c r="D244" s="121" t="s">
        <v>261</v>
      </c>
      <c r="E244" s="122" t="s">
        <v>1388</v>
      </c>
      <c r="F244" s="123" t="s">
        <v>1389</v>
      </c>
      <c r="G244" s="124" t="s">
        <v>1067</v>
      </c>
      <c r="H244" s="125">
        <v>4.5999999999999996</v>
      </c>
      <c r="I244" s="126"/>
      <c r="J244" s="127">
        <f>ROUND(I244*H244,2)</f>
        <v>0</v>
      </c>
      <c r="K244" s="123" t="s">
        <v>19</v>
      </c>
      <c r="L244" s="32"/>
      <c r="M244" s="128" t="s">
        <v>19</v>
      </c>
      <c r="N244" s="129" t="s">
        <v>40</v>
      </c>
      <c r="P244" s="130">
        <f>O244*H244</f>
        <v>0</v>
      </c>
      <c r="Q244" s="130">
        <v>0</v>
      </c>
      <c r="R244" s="130">
        <f>Q244*H244</f>
        <v>0</v>
      </c>
      <c r="S244" s="130">
        <v>0</v>
      </c>
      <c r="T244" s="131">
        <f>S244*H244</f>
        <v>0</v>
      </c>
      <c r="AR244" s="132" t="s">
        <v>266</v>
      </c>
      <c r="AT244" s="132" t="s">
        <v>261</v>
      </c>
      <c r="AU244" s="132" t="s">
        <v>77</v>
      </c>
      <c r="AY244" s="17" t="s">
        <v>260</v>
      </c>
      <c r="BE244" s="133">
        <f>IF(N244="základní",J244,0)</f>
        <v>0</v>
      </c>
      <c r="BF244" s="133">
        <f>IF(N244="snížená",J244,0)</f>
        <v>0</v>
      </c>
      <c r="BG244" s="133">
        <f>IF(N244="zákl. přenesená",J244,0)</f>
        <v>0</v>
      </c>
      <c r="BH244" s="133">
        <f>IF(N244="sníž. přenesená",J244,0)</f>
        <v>0</v>
      </c>
      <c r="BI244" s="133">
        <f>IF(N244="nulová",J244,0)</f>
        <v>0</v>
      </c>
      <c r="BJ244" s="17" t="s">
        <v>77</v>
      </c>
      <c r="BK244" s="133">
        <f>ROUND(I244*H244,2)</f>
        <v>0</v>
      </c>
      <c r="BL244" s="17" t="s">
        <v>266</v>
      </c>
      <c r="BM244" s="132" t="s">
        <v>865</v>
      </c>
    </row>
    <row r="245" spans="2:65" s="1" customFormat="1" ht="11.25">
      <c r="B245" s="32"/>
      <c r="D245" s="134" t="s">
        <v>267</v>
      </c>
      <c r="F245" s="135" t="s">
        <v>1389</v>
      </c>
      <c r="I245" s="136"/>
      <c r="L245" s="32"/>
      <c r="M245" s="137"/>
      <c r="T245" s="53"/>
      <c r="AT245" s="17" t="s">
        <v>267</v>
      </c>
      <c r="AU245" s="17" t="s">
        <v>77</v>
      </c>
    </row>
    <row r="246" spans="2:65" s="1" customFormat="1" ht="29.25">
      <c r="B246" s="32"/>
      <c r="D246" s="134" t="s">
        <v>269</v>
      </c>
      <c r="F246" s="138" t="s">
        <v>1390</v>
      </c>
      <c r="I246" s="136"/>
      <c r="L246" s="32"/>
      <c r="M246" s="137"/>
      <c r="T246" s="53"/>
      <c r="AT246" s="17" t="s">
        <v>269</v>
      </c>
      <c r="AU246" s="17" t="s">
        <v>77</v>
      </c>
    </row>
    <row r="247" spans="2:65" s="12" customFormat="1" ht="11.25">
      <c r="B247" s="162"/>
      <c r="D247" s="134" t="s">
        <v>774</v>
      </c>
      <c r="E247" s="163" t="s">
        <v>19</v>
      </c>
      <c r="F247" s="164" t="s">
        <v>1391</v>
      </c>
      <c r="H247" s="165">
        <v>4.5999999999999996</v>
      </c>
      <c r="I247" s="166"/>
      <c r="L247" s="162"/>
      <c r="M247" s="167"/>
      <c r="T247" s="168"/>
      <c r="AT247" s="163" t="s">
        <v>774</v>
      </c>
      <c r="AU247" s="163" t="s">
        <v>77</v>
      </c>
      <c r="AV247" s="12" t="s">
        <v>79</v>
      </c>
      <c r="AW247" s="12" t="s">
        <v>31</v>
      </c>
      <c r="AX247" s="12" t="s">
        <v>69</v>
      </c>
      <c r="AY247" s="163" t="s">
        <v>260</v>
      </c>
    </row>
    <row r="248" spans="2:65" s="13" customFormat="1" ht="11.25">
      <c r="B248" s="169"/>
      <c r="D248" s="134" t="s">
        <v>774</v>
      </c>
      <c r="E248" s="170" t="s">
        <v>19</v>
      </c>
      <c r="F248" s="171" t="s">
        <v>967</v>
      </c>
      <c r="H248" s="172">
        <v>4.5999999999999996</v>
      </c>
      <c r="I248" s="173"/>
      <c r="L248" s="169"/>
      <c r="M248" s="174"/>
      <c r="T248" s="175"/>
      <c r="AT248" s="170" t="s">
        <v>774</v>
      </c>
      <c r="AU248" s="170" t="s">
        <v>77</v>
      </c>
      <c r="AV248" s="13" t="s">
        <v>266</v>
      </c>
      <c r="AW248" s="13" t="s">
        <v>31</v>
      </c>
      <c r="AX248" s="13" t="s">
        <v>77</v>
      </c>
      <c r="AY248" s="170" t="s">
        <v>260</v>
      </c>
    </row>
    <row r="249" spans="2:65" s="1" customFormat="1" ht="16.5" customHeight="1">
      <c r="B249" s="32"/>
      <c r="C249" s="121" t="s">
        <v>680</v>
      </c>
      <c r="D249" s="121" t="s">
        <v>261</v>
      </c>
      <c r="E249" s="122" t="s">
        <v>1392</v>
      </c>
      <c r="F249" s="123" t="s">
        <v>1393</v>
      </c>
      <c r="G249" s="124" t="s">
        <v>1067</v>
      </c>
      <c r="H249" s="125">
        <v>4.5999999999999996</v>
      </c>
      <c r="I249" s="126"/>
      <c r="J249" s="127">
        <f>ROUND(I249*H249,2)</f>
        <v>0</v>
      </c>
      <c r="K249" s="123" t="s">
        <v>19</v>
      </c>
      <c r="L249" s="32"/>
      <c r="M249" s="128" t="s">
        <v>19</v>
      </c>
      <c r="N249" s="129" t="s">
        <v>40</v>
      </c>
      <c r="P249" s="130">
        <f>O249*H249</f>
        <v>0</v>
      </c>
      <c r="Q249" s="130">
        <v>0</v>
      </c>
      <c r="R249" s="130">
        <f>Q249*H249</f>
        <v>0</v>
      </c>
      <c r="S249" s="130">
        <v>0</v>
      </c>
      <c r="T249" s="131">
        <f>S249*H249</f>
        <v>0</v>
      </c>
      <c r="AR249" s="132" t="s">
        <v>266</v>
      </c>
      <c r="AT249" s="132" t="s">
        <v>261</v>
      </c>
      <c r="AU249" s="132" t="s">
        <v>77</v>
      </c>
      <c r="AY249" s="17" t="s">
        <v>260</v>
      </c>
      <c r="BE249" s="133">
        <f>IF(N249="základní",J249,0)</f>
        <v>0</v>
      </c>
      <c r="BF249" s="133">
        <f>IF(N249="snížená",J249,0)</f>
        <v>0</v>
      </c>
      <c r="BG249" s="133">
        <f>IF(N249="zákl. přenesená",J249,0)</f>
        <v>0</v>
      </c>
      <c r="BH249" s="133">
        <f>IF(N249="sníž. přenesená",J249,0)</f>
        <v>0</v>
      </c>
      <c r="BI249" s="133">
        <f>IF(N249="nulová",J249,0)</f>
        <v>0</v>
      </c>
      <c r="BJ249" s="17" t="s">
        <v>77</v>
      </c>
      <c r="BK249" s="133">
        <f>ROUND(I249*H249,2)</f>
        <v>0</v>
      </c>
      <c r="BL249" s="17" t="s">
        <v>266</v>
      </c>
      <c r="BM249" s="132" t="s">
        <v>869</v>
      </c>
    </row>
    <row r="250" spans="2:65" s="1" customFormat="1" ht="11.25">
      <c r="B250" s="32"/>
      <c r="D250" s="134" t="s">
        <v>267</v>
      </c>
      <c r="F250" s="135" t="s">
        <v>1393</v>
      </c>
      <c r="I250" s="136"/>
      <c r="L250" s="32"/>
      <c r="M250" s="137"/>
      <c r="T250" s="53"/>
      <c r="AT250" s="17" t="s">
        <v>267</v>
      </c>
      <c r="AU250" s="17" t="s">
        <v>77</v>
      </c>
    </row>
    <row r="251" spans="2:65" s="1" customFormat="1" ht="19.5">
      <c r="B251" s="32"/>
      <c r="D251" s="134" t="s">
        <v>269</v>
      </c>
      <c r="F251" s="138" t="s">
        <v>1394</v>
      </c>
      <c r="I251" s="136"/>
      <c r="L251" s="32"/>
      <c r="M251" s="137"/>
      <c r="T251" s="53"/>
      <c r="AT251" s="17" t="s">
        <v>269</v>
      </c>
      <c r="AU251" s="17" t="s">
        <v>77</v>
      </c>
    </row>
    <row r="252" spans="2:65" s="10" customFormat="1" ht="25.9" customHeight="1">
      <c r="B252" s="111"/>
      <c r="D252" s="112" t="s">
        <v>68</v>
      </c>
      <c r="E252" s="113" t="s">
        <v>279</v>
      </c>
      <c r="F252" s="113" t="s">
        <v>1161</v>
      </c>
      <c r="I252" s="114"/>
      <c r="J252" s="115">
        <f>BK252</f>
        <v>0</v>
      </c>
      <c r="L252" s="111"/>
      <c r="M252" s="116"/>
      <c r="P252" s="117">
        <f>SUM(P253:P271)</f>
        <v>0</v>
      </c>
      <c r="R252" s="117">
        <f>SUM(R253:R271)</f>
        <v>0</v>
      </c>
      <c r="T252" s="118">
        <f>SUM(T253:T271)</f>
        <v>0</v>
      </c>
      <c r="AR252" s="112" t="s">
        <v>77</v>
      </c>
      <c r="AT252" s="119" t="s">
        <v>68</v>
      </c>
      <c r="AU252" s="119" t="s">
        <v>69</v>
      </c>
      <c r="AY252" s="112" t="s">
        <v>260</v>
      </c>
      <c r="BK252" s="120">
        <f>SUM(BK253:BK271)</f>
        <v>0</v>
      </c>
    </row>
    <row r="253" spans="2:65" s="1" customFormat="1" ht="24.2" customHeight="1">
      <c r="B253" s="32"/>
      <c r="C253" s="121" t="s">
        <v>364</v>
      </c>
      <c r="D253" s="121" t="s">
        <v>261</v>
      </c>
      <c r="E253" s="122" t="s">
        <v>1205</v>
      </c>
      <c r="F253" s="123" t="s">
        <v>1206</v>
      </c>
      <c r="G253" s="124" t="s">
        <v>973</v>
      </c>
      <c r="H253" s="125">
        <v>1176.6600000000001</v>
      </c>
      <c r="I253" s="126"/>
      <c r="J253" s="127">
        <f>ROUND(I253*H253,2)</f>
        <v>0</v>
      </c>
      <c r="K253" s="123" t="s">
        <v>265</v>
      </c>
      <c r="L253" s="32"/>
      <c r="M253" s="128" t="s">
        <v>19</v>
      </c>
      <c r="N253" s="129" t="s">
        <v>40</v>
      </c>
      <c r="P253" s="130">
        <f>O253*H253</f>
        <v>0</v>
      </c>
      <c r="Q253" s="130">
        <v>0</v>
      </c>
      <c r="R253" s="130">
        <f>Q253*H253</f>
        <v>0</v>
      </c>
      <c r="S253" s="130">
        <v>0</v>
      </c>
      <c r="T253" s="131">
        <f>S253*H253</f>
        <v>0</v>
      </c>
      <c r="AR253" s="132" t="s">
        <v>266</v>
      </c>
      <c r="AT253" s="132" t="s">
        <v>261</v>
      </c>
      <c r="AU253" s="132" t="s">
        <v>77</v>
      </c>
      <c r="AY253" s="17" t="s">
        <v>260</v>
      </c>
      <c r="BE253" s="133">
        <f>IF(N253="základní",J253,0)</f>
        <v>0</v>
      </c>
      <c r="BF253" s="133">
        <f>IF(N253="snížená",J253,0)</f>
        <v>0</v>
      </c>
      <c r="BG253" s="133">
        <f>IF(N253="zákl. přenesená",J253,0)</f>
        <v>0</v>
      </c>
      <c r="BH253" s="133">
        <f>IF(N253="sníž. přenesená",J253,0)</f>
        <v>0</v>
      </c>
      <c r="BI253" s="133">
        <f>IF(N253="nulová",J253,0)</f>
        <v>0</v>
      </c>
      <c r="BJ253" s="17" t="s">
        <v>77</v>
      </c>
      <c r="BK253" s="133">
        <f>ROUND(I253*H253,2)</f>
        <v>0</v>
      </c>
      <c r="BL253" s="17" t="s">
        <v>266</v>
      </c>
      <c r="BM253" s="132" t="s">
        <v>874</v>
      </c>
    </row>
    <row r="254" spans="2:65" s="1" customFormat="1" ht="29.25">
      <c r="B254" s="32"/>
      <c r="D254" s="134" t="s">
        <v>267</v>
      </c>
      <c r="F254" s="135" t="s">
        <v>1208</v>
      </c>
      <c r="I254" s="136"/>
      <c r="L254" s="32"/>
      <c r="M254" s="137"/>
      <c r="T254" s="53"/>
      <c r="AT254" s="17" t="s">
        <v>267</v>
      </c>
      <c r="AU254" s="17" t="s">
        <v>77</v>
      </c>
    </row>
    <row r="255" spans="2:65" s="1" customFormat="1" ht="19.5">
      <c r="B255" s="32"/>
      <c r="D255" s="134" t="s">
        <v>269</v>
      </c>
      <c r="F255" s="138" t="s">
        <v>1395</v>
      </c>
      <c r="I255" s="136"/>
      <c r="L255" s="32"/>
      <c r="M255" s="137"/>
      <c r="T255" s="53"/>
      <c r="AT255" s="17" t="s">
        <v>269</v>
      </c>
      <c r="AU255" s="17" t="s">
        <v>77</v>
      </c>
    </row>
    <row r="256" spans="2:65" s="12" customFormat="1" ht="11.25">
      <c r="B256" s="162"/>
      <c r="D256" s="134" t="s">
        <v>774</v>
      </c>
      <c r="E256" s="163" t="s">
        <v>19</v>
      </c>
      <c r="F256" s="164" t="s">
        <v>1396</v>
      </c>
      <c r="H256" s="165">
        <v>1176.6600000000001</v>
      </c>
      <c r="I256" s="166"/>
      <c r="L256" s="162"/>
      <c r="M256" s="167"/>
      <c r="T256" s="168"/>
      <c r="AT256" s="163" t="s">
        <v>774</v>
      </c>
      <c r="AU256" s="163" t="s">
        <v>77</v>
      </c>
      <c r="AV256" s="12" t="s">
        <v>79</v>
      </c>
      <c r="AW256" s="12" t="s">
        <v>31</v>
      </c>
      <c r="AX256" s="12" t="s">
        <v>69</v>
      </c>
      <c r="AY256" s="163" t="s">
        <v>260</v>
      </c>
    </row>
    <row r="257" spans="2:65" s="13" customFormat="1" ht="11.25">
      <c r="B257" s="169"/>
      <c r="D257" s="134" t="s">
        <v>774</v>
      </c>
      <c r="E257" s="170" t="s">
        <v>19</v>
      </c>
      <c r="F257" s="171" t="s">
        <v>967</v>
      </c>
      <c r="H257" s="172">
        <v>1176.6600000000001</v>
      </c>
      <c r="I257" s="173"/>
      <c r="L257" s="169"/>
      <c r="M257" s="174"/>
      <c r="T257" s="175"/>
      <c r="AT257" s="170" t="s">
        <v>774</v>
      </c>
      <c r="AU257" s="170" t="s">
        <v>77</v>
      </c>
      <c r="AV257" s="13" t="s">
        <v>266</v>
      </c>
      <c r="AW257" s="13" t="s">
        <v>31</v>
      </c>
      <c r="AX257" s="13" t="s">
        <v>77</v>
      </c>
      <c r="AY257" s="170" t="s">
        <v>260</v>
      </c>
    </row>
    <row r="258" spans="2:65" s="1" customFormat="1" ht="24.2" customHeight="1">
      <c r="B258" s="32"/>
      <c r="C258" s="121" t="s">
        <v>689</v>
      </c>
      <c r="D258" s="121" t="s">
        <v>261</v>
      </c>
      <c r="E258" s="122" t="s">
        <v>1397</v>
      </c>
      <c r="F258" s="123" t="s">
        <v>1398</v>
      </c>
      <c r="G258" s="124" t="s">
        <v>973</v>
      </c>
      <c r="H258" s="125">
        <v>1038.0999999999999</v>
      </c>
      <c r="I258" s="126"/>
      <c r="J258" s="127">
        <f>ROUND(I258*H258,2)</f>
        <v>0</v>
      </c>
      <c r="K258" s="123" t="s">
        <v>265</v>
      </c>
      <c r="L258" s="32"/>
      <c r="M258" s="128" t="s">
        <v>19</v>
      </c>
      <c r="N258" s="129" t="s">
        <v>40</v>
      </c>
      <c r="P258" s="130">
        <f>O258*H258</f>
        <v>0</v>
      </c>
      <c r="Q258" s="130">
        <v>0</v>
      </c>
      <c r="R258" s="130">
        <f>Q258*H258</f>
        <v>0</v>
      </c>
      <c r="S258" s="130">
        <v>0</v>
      </c>
      <c r="T258" s="131">
        <f>S258*H258</f>
        <v>0</v>
      </c>
      <c r="AR258" s="132" t="s">
        <v>266</v>
      </c>
      <c r="AT258" s="132" t="s">
        <v>261</v>
      </c>
      <c r="AU258" s="132" t="s">
        <v>77</v>
      </c>
      <c r="AY258" s="17" t="s">
        <v>260</v>
      </c>
      <c r="BE258" s="133">
        <f>IF(N258="základní",J258,0)</f>
        <v>0</v>
      </c>
      <c r="BF258" s="133">
        <f>IF(N258="snížená",J258,0)</f>
        <v>0</v>
      </c>
      <c r="BG258" s="133">
        <f>IF(N258="zákl. přenesená",J258,0)</f>
        <v>0</v>
      </c>
      <c r="BH258" s="133">
        <f>IF(N258="sníž. přenesená",J258,0)</f>
        <v>0</v>
      </c>
      <c r="BI258" s="133">
        <f>IF(N258="nulová",J258,0)</f>
        <v>0</v>
      </c>
      <c r="BJ258" s="17" t="s">
        <v>77</v>
      </c>
      <c r="BK258" s="133">
        <f>ROUND(I258*H258,2)</f>
        <v>0</v>
      </c>
      <c r="BL258" s="17" t="s">
        <v>266</v>
      </c>
      <c r="BM258" s="132" t="s">
        <v>1139</v>
      </c>
    </row>
    <row r="259" spans="2:65" s="1" customFormat="1" ht="29.25">
      <c r="B259" s="32"/>
      <c r="D259" s="134" t="s">
        <v>267</v>
      </c>
      <c r="F259" s="135" t="s">
        <v>1399</v>
      </c>
      <c r="I259" s="136"/>
      <c r="L259" s="32"/>
      <c r="M259" s="137"/>
      <c r="T259" s="53"/>
      <c r="AT259" s="17" t="s">
        <v>267</v>
      </c>
      <c r="AU259" s="17" t="s">
        <v>77</v>
      </c>
    </row>
    <row r="260" spans="2:65" s="1" customFormat="1" ht="19.5">
      <c r="B260" s="32"/>
      <c r="D260" s="134" t="s">
        <v>269</v>
      </c>
      <c r="F260" s="138" t="s">
        <v>1400</v>
      </c>
      <c r="I260" s="136"/>
      <c r="L260" s="32"/>
      <c r="M260" s="137"/>
      <c r="T260" s="53"/>
      <c r="AT260" s="17" t="s">
        <v>269</v>
      </c>
      <c r="AU260" s="17" t="s">
        <v>77</v>
      </c>
    </row>
    <row r="261" spans="2:65" s="12" customFormat="1" ht="11.25">
      <c r="B261" s="162"/>
      <c r="D261" s="134" t="s">
        <v>774</v>
      </c>
      <c r="E261" s="163" t="s">
        <v>19</v>
      </c>
      <c r="F261" s="164" t="s">
        <v>1401</v>
      </c>
      <c r="H261" s="165">
        <v>1038.0999999999999</v>
      </c>
      <c r="I261" s="166"/>
      <c r="L261" s="162"/>
      <c r="M261" s="167"/>
      <c r="T261" s="168"/>
      <c r="AT261" s="163" t="s">
        <v>774</v>
      </c>
      <c r="AU261" s="163" t="s">
        <v>77</v>
      </c>
      <c r="AV261" s="12" t="s">
        <v>79</v>
      </c>
      <c r="AW261" s="12" t="s">
        <v>31</v>
      </c>
      <c r="AX261" s="12" t="s">
        <v>69</v>
      </c>
      <c r="AY261" s="163" t="s">
        <v>260</v>
      </c>
    </row>
    <row r="262" spans="2:65" s="13" customFormat="1" ht="11.25">
      <c r="B262" s="169"/>
      <c r="D262" s="134" t="s">
        <v>774</v>
      </c>
      <c r="E262" s="170" t="s">
        <v>19</v>
      </c>
      <c r="F262" s="171" t="s">
        <v>967</v>
      </c>
      <c r="H262" s="172">
        <v>1038.0999999999999</v>
      </c>
      <c r="I262" s="173"/>
      <c r="L262" s="169"/>
      <c r="M262" s="174"/>
      <c r="T262" s="175"/>
      <c r="AT262" s="170" t="s">
        <v>774</v>
      </c>
      <c r="AU262" s="170" t="s">
        <v>77</v>
      </c>
      <c r="AV262" s="13" t="s">
        <v>266</v>
      </c>
      <c r="AW262" s="13" t="s">
        <v>31</v>
      </c>
      <c r="AX262" s="13" t="s">
        <v>77</v>
      </c>
      <c r="AY262" s="170" t="s">
        <v>260</v>
      </c>
    </row>
    <row r="263" spans="2:65" s="1" customFormat="1" ht="24.2" customHeight="1">
      <c r="B263" s="32"/>
      <c r="C263" s="121" t="s">
        <v>368</v>
      </c>
      <c r="D263" s="121" t="s">
        <v>261</v>
      </c>
      <c r="E263" s="122" t="s">
        <v>1402</v>
      </c>
      <c r="F263" s="123" t="s">
        <v>1403</v>
      </c>
      <c r="G263" s="124" t="s">
        <v>973</v>
      </c>
      <c r="H263" s="125">
        <v>426.12700000000001</v>
      </c>
      <c r="I263" s="126"/>
      <c r="J263" s="127">
        <f>ROUND(I263*H263,2)</f>
        <v>0</v>
      </c>
      <c r="K263" s="123" t="s">
        <v>265</v>
      </c>
      <c r="L263" s="32"/>
      <c r="M263" s="128" t="s">
        <v>19</v>
      </c>
      <c r="N263" s="129" t="s">
        <v>40</v>
      </c>
      <c r="P263" s="130">
        <f>O263*H263</f>
        <v>0</v>
      </c>
      <c r="Q263" s="130">
        <v>0</v>
      </c>
      <c r="R263" s="130">
        <f>Q263*H263</f>
        <v>0</v>
      </c>
      <c r="S263" s="130">
        <v>0</v>
      </c>
      <c r="T263" s="131">
        <f>S263*H263</f>
        <v>0</v>
      </c>
      <c r="AR263" s="132" t="s">
        <v>266</v>
      </c>
      <c r="AT263" s="132" t="s">
        <v>261</v>
      </c>
      <c r="AU263" s="132" t="s">
        <v>77</v>
      </c>
      <c r="AY263" s="17" t="s">
        <v>260</v>
      </c>
      <c r="BE263" s="133">
        <f>IF(N263="základní",J263,0)</f>
        <v>0</v>
      </c>
      <c r="BF263" s="133">
        <f>IF(N263="snížená",J263,0)</f>
        <v>0</v>
      </c>
      <c r="BG263" s="133">
        <f>IF(N263="zákl. přenesená",J263,0)</f>
        <v>0</v>
      </c>
      <c r="BH263" s="133">
        <f>IF(N263="sníž. přenesená",J263,0)</f>
        <v>0</v>
      </c>
      <c r="BI263" s="133">
        <f>IF(N263="nulová",J263,0)</f>
        <v>0</v>
      </c>
      <c r="BJ263" s="17" t="s">
        <v>77</v>
      </c>
      <c r="BK263" s="133">
        <f>ROUND(I263*H263,2)</f>
        <v>0</v>
      </c>
      <c r="BL263" s="17" t="s">
        <v>266</v>
      </c>
      <c r="BM263" s="132" t="s">
        <v>1141</v>
      </c>
    </row>
    <row r="264" spans="2:65" s="1" customFormat="1" ht="48.75">
      <c r="B264" s="32"/>
      <c r="D264" s="134" t="s">
        <v>267</v>
      </c>
      <c r="F264" s="135" t="s">
        <v>1404</v>
      </c>
      <c r="I264" s="136"/>
      <c r="L264" s="32"/>
      <c r="M264" s="137"/>
      <c r="T264" s="53"/>
      <c r="AT264" s="17" t="s">
        <v>267</v>
      </c>
      <c r="AU264" s="17" t="s">
        <v>77</v>
      </c>
    </row>
    <row r="265" spans="2:65" s="1" customFormat="1" ht="19.5">
      <c r="B265" s="32"/>
      <c r="D265" s="134" t="s">
        <v>269</v>
      </c>
      <c r="F265" s="138" t="s">
        <v>1405</v>
      </c>
      <c r="I265" s="136"/>
      <c r="L265" s="32"/>
      <c r="M265" s="137"/>
      <c r="T265" s="53"/>
      <c r="AT265" s="17" t="s">
        <v>269</v>
      </c>
      <c r="AU265" s="17" t="s">
        <v>77</v>
      </c>
    </row>
    <row r="266" spans="2:65" s="1" customFormat="1" ht="24.2" customHeight="1">
      <c r="B266" s="32"/>
      <c r="C266" s="121" t="s">
        <v>697</v>
      </c>
      <c r="D266" s="121" t="s">
        <v>261</v>
      </c>
      <c r="E266" s="122" t="s">
        <v>1406</v>
      </c>
      <c r="F266" s="123" t="s">
        <v>1407</v>
      </c>
      <c r="G266" s="124" t="s">
        <v>973</v>
      </c>
      <c r="H266" s="125">
        <v>18.620999999999999</v>
      </c>
      <c r="I266" s="126"/>
      <c r="J266" s="127">
        <f>ROUND(I266*H266,2)</f>
        <v>0</v>
      </c>
      <c r="K266" s="123" t="s">
        <v>265</v>
      </c>
      <c r="L266" s="32"/>
      <c r="M266" s="128" t="s">
        <v>19</v>
      </c>
      <c r="N266" s="129" t="s">
        <v>40</v>
      </c>
      <c r="P266" s="130">
        <f>O266*H266</f>
        <v>0</v>
      </c>
      <c r="Q266" s="130">
        <v>0</v>
      </c>
      <c r="R266" s="130">
        <f>Q266*H266</f>
        <v>0</v>
      </c>
      <c r="S266" s="130">
        <v>0</v>
      </c>
      <c r="T266" s="131">
        <f>S266*H266</f>
        <v>0</v>
      </c>
      <c r="AR266" s="132" t="s">
        <v>266</v>
      </c>
      <c r="AT266" s="132" t="s">
        <v>261</v>
      </c>
      <c r="AU266" s="132" t="s">
        <v>77</v>
      </c>
      <c r="AY266" s="17" t="s">
        <v>260</v>
      </c>
      <c r="BE266" s="133">
        <f>IF(N266="základní",J266,0)</f>
        <v>0</v>
      </c>
      <c r="BF266" s="133">
        <f>IF(N266="snížená",J266,0)</f>
        <v>0</v>
      </c>
      <c r="BG266" s="133">
        <f>IF(N266="zákl. přenesená",J266,0)</f>
        <v>0</v>
      </c>
      <c r="BH266" s="133">
        <f>IF(N266="sníž. přenesená",J266,0)</f>
        <v>0</v>
      </c>
      <c r="BI266" s="133">
        <f>IF(N266="nulová",J266,0)</f>
        <v>0</v>
      </c>
      <c r="BJ266" s="17" t="s">
        <v>77</v>
      </c>
      <c r="BK266" s="133">
        <f>ROUND(I266*H266,2)</f>
        <v>0</v>
      </c>
      <c r="BL266" s="17" t="s">
        <v>266</v>
      </c>
      <c r="BM266" s="132" t="s">
        <v>695</v>
      </c>
    </row>
    <row r="267" spans="2:65" s="1" customFormat="1" ht="48.75">
      <c r="B267" s="32"/>
      <c r="D267" s="134" t="s">
        <v>267</v>
      </c>
      <c r="F267" s="135" t="s">
        <v>1408</v>
      </c>
      <c r="I267" s="136"/>
      <c r="L267" s="32"/>
      <c r="M267" s="137"/>
      <c r="T267" s="53"/>
      <c r="AT267" s="17" t="s">
        <v>267</v>
      </c>
      <c r="AU267" s="17" t="s">
        <v>77</v>
      </c>
    </row>
    <row r="268" spans="2:65" s="1" customFormat="1" ht="19.5">
      <c r="B268" s="32"/>
      <c r="D268" s="134" t="s">
        <v>269</v>
      </c>
      <c r="F268" s="138" t="s">
        <v>1409</v>
      </c>
      <c r="I268" s="136"/>
      <c r="L268" s="32"/>
      <c r="M268" s="137"/>
      <c r="T268" s="53"/>
      <c r="AT268" s="17" t="s">
        <v>269</v>
      </c>
      <c r="AU268" s="17" t="s">
        <v>77</v>
      </c>
    </row>
    <row r="269" spans="2:65" s="1" customFormat="1" ht="24.2" customHeight="1">
      <c r="B269" s="32"/>
      <c r="C269" s="121" t="s">
        <v>373</v>
      </c>
      <c r="D269" s="121" t="s">
        <v>261</v>
      </c>
      <c r="E269" s="122" t="s">
        <v>1180</v>
      </c>
      <c r="F269" s="123" t="s">
        <v>1181</v>
      </c>
      <c r="G269" s="124" t="s">
        <v>973</v>
      </c>
      <c r="H269" s="125">
        <v>92.168000000000006</v>
      </c>
      <c r="I269" s="126"/>
      <c r="J269" s="127">
        <f>ROUND(I269*H269,2)</f>
        <v>0</v>
      </c>
      <c r="K269" s="123" t="s">
        <v>265</v>
      </c>
      <c r="L269" s="32"/>
      <c r="M269" s="128" t="s">
        <v>19</v>
      </c>
      <c r="N269" s="129" t="s">
        <v>40</v>
      </c>
      <c r="P269" s="130">
        <f>O269*H269</f>
        <v>0</v>
      </c>
      <c r="Q269" s="130">
        <v>0</v>
      </c>
      <c r="R269" s="130">
        <f>Q269*H269</f>
        <v>0</v>
      </c>
      <c r="S269" s="130">
        <v>0</v>
      </c>
      <c r="T269" s="131">
        <f>S269*H269</f>
        <v>0</v>
      </c>
      <c r="AR269" s="132" t="s">
        <v>266</v>
      </c>
      <c r="AT269" s="132" t="s">
        <v>261</v>
      </c>
      <c r="AU269" s="132" t="s">
        <v>77</v>
      </c>
      <c r="AY269" s="17" t="s">
        <v>260</v>
      </c>
      <c r="BE269" s="133">
        <f>IF(N269="základní",J269,0)</f>
        <v>0</v>
      </c>
      <c r="BF269" s="133">
        <f>IF(N269="snížená",J269,0)</f>
        <v>0</v>
      </c>
      <c r="BG269" s="133">
        <f>IF(N269="zákl. přenesená",J269,0)</f>
        <v>0</v>
      </c>
      <c r="BH269" s="133">
        <f>IF(N269="sníž. přenesená",J269,0)</f>
        <v>0</v>
      </c>
      <c r="BI269" s="133">
        <f>IF(N269="nulová",J269,0)</f>
        <v>0</v>
      </c>
      <c r="BJ269" s="17" t="s">
        <v>77</v>
      </c>
      <c r="BK269" s="133">
        <f>ROUND(I269*H269,2)</f>
        <v>0</v>
      </c>
      <c r="BL269" s="17" t="s">
        <v>266</v>
      </c>
      <c r="BM269" s="132" t="s">
        <v>700</v>
      </c>
    </row>
    <row r="270" spans="2:65" s="1" customFormat="1" ht="48.75">
      <c r="B270" s="32"/>
      <c r="D270" s="134" t="s">
        <v>267</v>
      </c>
      <c r="F270" s="135" t="s">
        <v>1183</v>
      </c>
      <c r="I270" s="136"/>
      <c r="L270" s="32"/>
      <c r="M270" s="137"/>
      <c r="T270" s="53"/>
      <c r="AT270" s="17" t="s">
        <v>267</v>
      </c>
      <c r="AU270" s="17" t="s">
        <v>77</v>
      </c>
    </row>
    <row r="271" spans="2:65" s="1" customFormat="1" ht="19.5">
      <c r="B271" s="32"/>
      <c r="D271" s="134" t="s">
        <v>269</v>
      </c>
      <c r="F271" s="138" t="s">
        <v>1410</v>
      </c>
      <c r="I271" s="136"/>
      <c r="L271" s="32"/>
      <c r="M271" s="137"/>
      <c r="T271" s="53"/>
      <c r="AT271" s="17" t="s">
        <v>269</v>
      </c>
      <c r="AU271" s="17" t="s">
        <v>77</v>
      </c>
    </row>
    <row r="272" spans="2:65" s="10" customFormat="1" ht="25.9" customHeight="1">
      <c r="B272" s="111"/>
      <c r="D272" s="112" t="s">
        <v>68</v>
      </c>
      <c r="E272" s="113" t="s">
        <v>266</v>
      </c>
      <c r="F272" s="113" t="s">
        <v>1221</v>
      </c>
      <c r="I272" s="114"/>
      <c r="J272" s="115">
        <f>BK272</f>
        <v>0</v>
      </c>
      <c r="L272" s="111"/>
      <c r="M272" s="116"/>
      <c r="P272" s="117">
        <f>SUM(P273:P275)</f>
        <v>0</v>
      </c>
      <c r="R272" s="117">
        <f>SUM(R273:R275)</f>
        <v>0</v>
      </c>
      <c r="T272" s="118">
        <f>SUM(T273:T275)</f>
        <v>0</v>
      </c>
      <c r="AR272" s="112" t="s">
        <v>77</v>
      </c>
      <c r="AT272" s="119" t="s">
        <v>68</v>
      </c>
      <c r="AU272" s="119" t="s">
        <v>69</v>
      </c>
      <c r="AY272" s="112" t="s">
        <v>260</v>
      </c>
      <c r="BK272" s="120">
        <f>SUM(BK273:BK275)</f>
        <v>0</v>
      </c>
    </row>
    <row r="273" spans="2:65" s="1" customFormat="1" ht="16.5" customHeight="1">
      <c r="B273" s="32"/>
      <c r="C273" s="121" t="s">
        <v>1150</v>
      </c>
      <c r="D273" s="121" t="s">
        <v>261</v>
      </c>
      <c r="E273" s="122" t="s">
        <v>989</v>
      </c>
      <c r="F273" s="123" t="s">
        <v>990</v>
      </c>
      <c r="G273" s="124" t="s">
        <v>973</v>
      </c>
      <c r="H273" s="125">
        <v>1176.6600000000001</v>
      </c>
      <c r="I273" s="126"/>
      <c r="J273" s="127">
        <f>ROUND(I273*H273,2)</f>
        <v>0</v>
      </c>
      <c r="K273" s="123" t="s">
        <v>265</v>
      </c>
      <c r="L273" s="32"/>
      <c r="M273" s="128" t="s">
        <v>19</v>
      </c>
      <c r="N273" s="129" t="s">
        <v>40</v>
      </c>
      <c r="P273" s="130">
        <f>O273*H273</f>
        <v>0</v>
      </c>
      <c r="Q273" s="130">
        <v>0</v>
      </c>
      <c r="R273" s="130">
        <f>Q273*H273</f>
        <v>0</v>
      </c>
      <c r="S273" s="130">
        <v>0</v>
      </c>
      <c r="T273" s="131">
        <f>S273*H273</f>
        <v>0</v>
      </c>
      <c r="AR273" s="132" t="s">
        <v>266</v>
      </c>
      <c r="AT273" s="132" t="s">
        <v>261</v>
      </c>
      <c r="AU273" s="132" t="s">
        <v>77</v>
      </c>
      <c r="AY273" s="17" t="s">
        <v>260</v>
      </c>
      <c r="BE273" s="133">
        <f>IF(N273="základní",J273,0)</f>
        <v>0</v>
      </c>
      <c r="BF273" s="133">
        <f>IF(N273="snížená",J273,0)</f>
        <v>0</v>
      </c>
      <c r="BG273" s="133">
        <f>IF(N273="zákl. přenesená",J273,0)</f>
        <v>0</v>
      </c>
      <c r="BH273" s="133">
        <f>IF(N273="sníž. přenesená",J273,0)</f>
        <v>0</v>
      </c>
      <c r="BI273" s="133">
        <f>IF(N273="nulová",J273,0)</f>
        <v>0</v>
      </c>
      <c r="BJ273" s="17" t="s">
        <v>77</v>
      </c>
      <c r="BK273" s="133">
        <f>ROUND(I273*H273,2)</f>
        <v>0</v>
      </c>
      <c r="BL273" s="17" t="s">
        <v>266</v>
      </c>
      <c r="BM273" s="132" t="s">
        <v>1153</v>
      </c>
    </row>
    <row r="274" spans="2:65" s="1" customFormat="1" ht="29.25">
      <c r="B274" s="32"/>
      <c r="D274" s="134" t="s">
        <v>267</v>
      </c>
      <c r="F274" s="135" t="s">
        <v>991</v>
      </c>
      <c r="I274" s="136"/>
      <c r="L274" s="32"/>
      <c r="M274" s="137"/>
      <c r="T274" s="53"/>
      <c r="AT274" s="17" t="s">
        <v>267</v>
      </c>
      <c r="AU274" s="17" t="s">
        <v>77</v>
      </c>
    </row>
    <row r="275" spans="2:65" s="1" customFormat="1" ht="19.5">
      <c r="B275" s="32"/>
      <c r="D275" s="134" t="s">
        <v>269</v>
      </c>
      <c r="F275" s="138" t="s">
        <v>1411</v>
      </c>
      <c r="I275" s="136"/>
      <c r="L275" s="32"/>
      <c r="M275" s="137"/>
      <c r="T275" s="53"/>
      <c r="AT275" s="17" t="s">
        <v>269</v>
      </c>
      <c r="AU275" s="17" t="s">
        <v>77</v>
      </c>
    </row>
    <row r="276" spans="2:65" s="10" customFormat="1" ht="25.9" customHeight="1">
      <c r="B276" s="111"/>
      <c r="D276" s="112" t="s">
        <v>68</v>
      </c>
      <c r="E276" s="113" t="s">
        <v>258</v>
      </c>
      <c r="F276" s="113" t="s">
        <v>1412</v>
      </c>
      <c r="I276" s="114"/>
      <c r="J276" s="115">
        <f>BK276</f>
        <v>0</v>
      </c>
      <c r="L276" s="111"/>
      <c r="M276" s="116"/>
      <c r="P276" s="117">
        <f>SUM(P277:P369)</f>
        <v>0</v>
      </c>
      <c r="R276" s="117">
        <f>SUM(R277:R369)</f>
        <v>1.4528800000000002</v>
      </c>
      <c r="T276" s="118">
        <f>SUM(T277:T369)</f>
        <v>0.108</v>
      </c>
      <c r="AR276" s="112" t="s">
        <v>77</v>
      </c>
      <c r="AT276" s="119" t="s">
        <v>68</v>
      </c>
      <c r="AU276" s="119" t="s">
        <v>69</v>
      </c>
      <c r="AY276" s="112" t="s">
        <v>260</v>
      </c>
      <c r="BK276" s="120">
        <f>SUM(BK277:BK369)</f>
        <v>0</v>
      </c>
    </row>
    <row r="277" spans="2:65" s="1" customFormat="1" ht="16.5" customHeight="1">
      <c r="B277" s="32"/>
      <c r="C277" s="121" t="s">
        <v>378</v>
      </c>
      <c r="D277" s="121" t="s">
        <v>261</v>
      </c>
      <c r="E277" s="122" t="s">
        <v>1413</v>
      </c>
      <c r="F277" s="123" t="s">
        <v>1414</v>
      </c>
      <c r="G277" s="124" t="s">
        <v>363</v>
      </c>
      <c r="H277" s="125">
        <v>3</v>
      </c>
      <c r="I277" s="126"/>
      <c r="J277" s="127">
        <f>ROUND(I277*H277,2)</f>
        <v>0</v>
      </c>
      <c r="K277" s="123" t="s">
        <v>1258</v>
      </c>
      <c r="L277" s="32"/>
      <c r="M277" s="128" t="s">
        <v>19</v>
      </c>
      <c r="N277" s="129" t="s">
        <v>40</v>
      </c>
      <c r="P277" s="130">
        <f>O277*H277</f>
        <v>0</v>
      </c>
      <c r="Q277" s="130">
        <v>0</v>
      </c>
      <c r="R277" s="130">
        <f>Q277*H277</f>
        <v>0</v>
      </c>
      <c r="S277" s="130">
        <v>0</v>
      </c>
      <c r="T277" s="131">
        <f>S277*H277</f>
        <v>0</v>
      </c>
      <c r="AR277" s="132" t="s">
        <v>266</v>
      </c>
      <c r="AT277" s="132" t="s">
        <v>261</v>
      </c>
      <c r="AU277" s="132" t="s">
        <v>77</v>
      </c>
      <c r="AY277" s="17" t="s">
        <v>260</v>
      </c>
      <c r="BE277" s="133">
        <f>IF(N277="základní",J277,0)</f>
        <v>0</v>
      </c>
      <c r="BF277" s="133">
        <f>IF(N277="snížená",J277,0)</f>
        <v>0</v>
      </c>
      <c r="BG277" s="133">
        <f>IF(N277="zákl. přenesená",J277,0)</f>
        <v>0</v>
      </c>
      <c r="BH277" s="133">
        <f>IF(N277="sníž. přenesená",J277,0)</f>
        <v>0</v>
      </c>
      <c r="BI277" s="133">
        <f>IF(N277="nulová",J277,0)</f>
        <v>0</v>
      </c>
      <c r="BJ277" s="17" t="s">
        <v>77</v>
      </c>
      <c r="BK277" s="133">
        <f>ROUND(I277*H277,2)</f>
        <v>0</v>
      </c>
      <c r="BL277" s="17" t="s">
        <v>266</v>
      </c>
      <c r="BM277" s="132" t="s">
        <v>1158</v>
      </c>
    </row>
    <row r="278" spans="2:65" s="1" customFormat="1" ht="11.25">
      <c r="B278" s="32"/>
      <c r="D278" s="134" t="s">
        <v>267</v>
      </c>
      <c r="F278" s="135" t="s">
        <v>1415</v>
      </c>
      <c r="I278" s="136"/>
      <c r="L278" s="32"/>
      <c r="M278" s="137"/>
      <c r="T278" s="53"/>
      <c r="AT278" s="17" t="s">
        <v>267</v>
      </c>
      <c r="AU278" s="17" t="s">
        <v>77</v>
      </c>
    </row>
    <row r="279" spans="2:65" s="1" customFormat="1" ht="11.25">
      <c r="B279" s="32"/>
      <c r="D279" s="176" t="s">
        <v>1416</v>
      </c>
      <c r="F279" s="177" t="s">
        <v>1417</v>
      </c>
      <c r="I279" s="136"/>
      <c r="L279" s="32"/>
      <c r="M279" s="137"/>
      <c r="T279" s="53"/>
      <c r="AT279" s="17" t="s">
        <v>1416</v>
      </c>
      <c r="AU279" s="17" t="s">
        <v>77</v>
      </c>
    </row>
    <row r="280" spans="2:65" s="1" customFormat="1" ht="16.5" customHeight="1">
      <c r="B280" s="32"/>
      <c r="C280" s="121" t="s">
        <v>1169</v>
      </c>
      <c r="D280" s="121" t="s">
        <v>261</v>
      </c>
      <c r="E280" s="122" t="s">
        <v>1418</v>
      </c>
      <c r="F280" s="123" t="s">
        <v>1419</v>
      </c>
      <c r="G280" s="124" t="s">
        <v>1297</v>
      </c>
      <c r="H280" s="125">
        <v>107.2</v>
      </c>
      <c r="I280" s="126"/>
      <c r="J280" s="127">
        <f>ROUND(I280*H280,2)</f>
        <v>0</v>
      </c>
      <c r="K280" s="123" t="s">
        <v>1258</v>
      </c>
      <c r="L280" s="32"/>
      <c r="M280" s="128" t="s">
        <v>19</v>
      </c>
      <c r="N280" s="129" t="s">
        <v>40</v>
      </c>
      <c r="P280" s="130">
        <f>O280*H280</f>
        <v>0</v>
      </c>
      <c r="Q280" s="130">
        <v>0</v>
      </c>
      <c r="R280" s="130">
        <f>Q280*H280</f>
        <v>0</v>
      </c>
      <c r="S280" s="130">
        <v>0</v>
      </c>
      <c r="T280" s="131">
        <f>S280*H280</f>
        <v>0</v>
      </c>
      <c r="AR280" s="132" t="s">
        <v>266</v>
      </c>
      <c r="AT280" s="132" t="s">
        <v>261</v>
      </c>
      <c r="AU280" s="132" t="s">
        <v>77</v>
      </c>
      <c r="AY280" s="17" t="s">
        <v>260</v>
      </c>
      <c r="BE280" s="133">
        <f>IF(N280="základní",J280,0)</f>
        <v>0</v>
      </c>
      <c r="BF280" s="133">
        <f>IF(N280="snížená",J280,0)</f>
        <v>0</v>
      </c>
      <c r="BG280" s="133">
        <f>IF(N280="zákl. přenesená",J280,0)</f>
        <v>0</v>
      </c>
      <c r="BH280" s="133">
        <f>IF(N280="sníž. přenesená",J280,0)</f>
        <v>0</v>
      </c>
      <c r="BI280" s="133">
        <f>IF(N280="nulová",J280,0)</f>
        <v>0</v>
      </c>
      <c r="BJ280" s="17" t="s">
        <v>77</v>
      </c>
      <c r="BK280" s="133">
        <f>ROUND(I280*H280,2)</f>
        <v>0</v>
      </c>
      <c r="BL280" s="17" t="s">
        <v>266</v>
      </c>
      <c r="BM280" s="132" t="s">
        <v>1172</v>
      </c>
    </row>
    <row r="281" spans="2:65" s="1" customFormat="1" ht="11.25">
      <c r="B281" s="32"/>
      <c r="D281" s="134" t="s">
        <v>267</v>
      </c>
      <c r="F281" s="135" t="s">
        <v>1420</v>
      </c>
      <c r="I281" s="136"/>
      <c r="L281" s="32"/>
      <c r="M281" s="137"/>
      <c r="T281" s="53"/>
      <c r="AT281" s="17" t="s">
        <v>267</v>
      </c>
      <c r="AU281" s="17" t="s">
        <v>77</v>
      </c>
    </row>
    <row r="282" spans="2:65" s="1" customFormat="1" ht="11.25">
      <c r="B282" s="32"/>
      <c r="D282" s="176" t="s">
        <v>1416</v>
      </c>
      <c r="F282" s="177" t="s">
        <v>1421</v>
      </c>
      <c r="I282" s="136"/>
      <c r="L282" s="32"/>
      <c r="M282" s="137"/>
      <c r="T282" s="53"/>
      <c r="AT282" s="17" t="s">
        <v>1416</v>
      </c>
      <c r="AU282" s="17" t="s">
        <v>77</v>
      </c>
    </row>
    <row r="283" spans="2:65" s="1" customFormat="1" ht="16.5" customHeight="1">
      <c r="B283" s="32"/>
      <c r="C283" s="121" t="s">
        <v>384</v>
      </c>
      <c r="D283" s="121" t="s">
        <v>261</v>
      </c>
      <c r="E283" s="122" t="s">
        <v>1422</v>
      </c>
      <c r="F283" s="123" t="s">
        <v>1423</v>
      </c>
      <c r="G283" s="124" t="s">
        <v>1297</v>
      </c>
      <c r="H283" s="125">
        <v>135</v>
      </c>
      <c r="I283" s="126"/>
      <c r="J283" s="127">
        <f>ROUND(I283*H283,2)</f>
        <v>0</v>
      </c>
      <c r="K283" s="123" t="s">
        <v>1258</v>
      </c>
      <c r="L283" s="32"/>
      <c r="M283" s="128" t="s">
        <v>19</v>
      </c>
      <c r="N283" s="129" t="s">
        <v>40</v>
      </c>
      <c r="P283" s="130">
        <f>O283*H283</f>
        <v>0</v>
      </c>
      <c r="Q283" s="130">
        <v>0</v>
      </c>
      <c r="R283" s="130">
        <f>Q283*H283</f>
        <v>0</v>
      </c>
      <c r="S283" s="130">
        <v>8.0000000000000004E-4</v>
      </c>
      <c r="T283" s="131">
        <f>S283*H283</f>
        <v>0.108</v>
      </c>
      <c r="AR283" s="132" t="s">
        <v>266</v>
      </c>
      <c r="AT283" s="132" t="s">
        <v>261</v>
      </c>
      <c r="AU283" s="132" t="s">
        <v>77</v>
      </c>
      <c r="AY283" s="17" t="s">
        <v>260</v>
      </c>
      <c r="BE283" s="133">
        <f>IF(N283="základní",J283,0)</f>
        <v>0</v>
      </c>
      <c r="BF283" s="133">
        <f>IF(N283="snížená",J283,0)</f>
        <v>0</v>
      </c>
      <c r="BG283" s="133">
        <f>IF(N283="zákl. přenesená",J283,0)</f>
        <v>0</v>
      </c>
      <c r="BH283" s="133">
        <f>IF(N283="sníž. přenesená",J283,0)</f>
        <v>0</v>
      </c>
      <c r="BI283" s="133">
        <f>IF(N283="nulová",J283,0)</f>
        <v>0</v>
      </c>
      <c r="BJ283" s="17" t="s">
        <v>77</v>
      </c>
      <c r="BK283" s="133">
        <f>ROUND(I283*H283,2)</f>
        <v>0</v>
      </c>
      <c r="BL283" s="17" t="s">
        <v>266</v>
      </c>
      <c r="BM283" s="132" t="s">
        <v>1182</v>
      </c>
    </row>
    <row r="284" spans="2:65" s="1" customFormat="1" ht="11.25">
      <c r="B284" s="32"/>
      <c r="D284" s="134" t="s">
        <v>267</v>
      </c>
      <c r="F284" s="135" t="s">
        <v>1424</v>
      </c>
      <c r="I284" s="136"/>
      <c r="L284" s="32"/>
      <c r="M284" s="137"/>
      <c r="T284" s="53"/>
      <c r="AT284" s="17" t="s">
        <v>267</v>
      </c>
      <c r="AU284" s="17" t="s">
        <v>77</v>
      </c>
    </row>
    <row r="285" spans="2:65" s="1" customFormat="1" ht="11.25">
      <c r="B285" s="32"/>
      <c r="D285" s="176" t="s">
        <v>1416</v>
      </c>
      <c r="F285" s="177" t="s">
        <v>1425</v>
      </c>
      <c r="I285" s="136"/>
      <c r="L285" s="32"/>
      <c r="M285" s="137"/>
      <c r="T285" s="53"/>
      <c r="AT285" s="17" t="s">
        <v>1416</v>
      </c>
      <c r="AU285" s="17" t="s">
        <v>77</v>
      </c>
    </row>
    <row r="286" spans="2:65" s="1" customFormat="1" ht="21.75" customHeight="1">
      <c r="B286" s="32"/>
      <c r="C286" s="121" t="s">
        <v>1185</v>
      </c>
      <c r="D286" s="121" t="s">
        <v>261</v>
      </c>
      <c r="E286" s="122" t="s">
        <v>1426</v>
      </c>
      <c r="F286" s="123" t="s">
        <v>1427</v>
      </c>
      <c r="G286" s="124" t="s">
        <v>1067</v>
      </c>
      <c r="H286" s="125">
        <v>53.04</v>
      </c>
      <c r="I286" s="126"/>
      <c r="J286" s="127">
        <f>ROUND(I286*H286,2)</f>
        <v>0</v>
      </c>
      <c r="K286" s="123" t="s">
        <v>1258</v>
      </c>
      <c r="L286" s="32"/>
      <c r="M286" s="128" t="s">
        <v>19</v>
      </c>
      <c r="N286" s="129" t="s">
        <v>40</v>
      </c>
      <c r="P286" s="130">
        <f>O286*H286</f>
        <v>0</v>
      </c>
      <c r="Q286" s="130">
        <v>0</v>
      </c>
      <c r="R286" s="130">
        <f>Q286*H286</f>
        <v>0</v>
      </c>
      <c r="S286" s="130">
        <v>0</v>
      </c>
      <c r="T286" s="131">
        <f>S286*H286</f>
        <v>0</v>
      </c>
      <c r="AR286" s="132" t="s">
        <v>266</v>
      </c>
      <c r="AT286" s="132" t="s">
        <v>261</v>
      </c>
      <c r="AU286" s="132" t="s">
        <v>77</v>
      </c>
      <c r="AY286" s="17" t="s">
        <v>260</v>
      </c>
      <c r="BE286" s="133">
        <f>IF(N286="základní",J286,0)</f>
        <v>0</v>
      </c>
      <c r="BF286" s="133">
        <f>IF(N286="snížená",J286,0)</f>
        <v>0</v>
      </c>
      <c r="BG286" s="133">
        <f>IF(N286="zákl. přenesená",J286,0)</f>
        <v>0</v>
      </c>
      <c r="BH286" s="133">
        <f>IF(N286="sníž. přenesená",J286,0)</f>
        <v>0</v>
      </c>
      <c r="BI286" s="133">
        <f>IF(N286="nulová",J286,0)</f>
        <v>0</v>
      </c>
      <c r="BJ286" s="17" t="s">
        <v>77</v>
      </c>
      <c r="BK286" s="133">
        <f>ROUND(I286*H286,2)</f>
        <v>0</v>
      </c>
      <c r="BL286" s="17" t="s">
        <v>266</v>
      </c>
      <c r="BM286" s="132" t="s">
        <v>1188</v>
      </c>
    </row>
    <row r="287" spans="2:65" s="1" customFormat="1" ht="11.25">
      <c r="B287" s="32"/>
      <c r="D287" s="134" t="s">
        <v>267</v>
      </c>
      <c r="F287" s="135" t="s">
        <v>1428</v>
      </c>
      <c r="I287" s="136"/>
      <c r="L287" s="32"/>
      <c r="M287" s="137"/>
      <c r="T287" s="53"/>
      <c r="AT287" s="17" t="s">
        <v>267</v>
      </c>
      <c r="AU287" s="17" t="s">
        <v>77</v>
      </c>
    </row>
    <row r="288" spans="2:65" s="1" customFormat="1" ht="11.25">
      <c r="B288" s="32"/>
      <c r="D288" s="176" t="s">
        <v>1416</v>
      </c>
      <c r="F288" s="177" t="s">
        <v>1429</v>
      </c>
      <c r="I288" s="136"/>
      <c r="L288" s="32"/>
      <c r="M288" s="137"/>
      <c r="T288" s="53"/>
      <c r="AT288" s="17" t="s">
        <v>1416</v>
      </c>
      <c r="AU288" s="17" t="s">
        <v>77</v>
      </c>
    </row>
    <row r="289" spans="2:65" s="1" customFormat="1" ht="24.2" customHeight="1">
      <c r="B289" s="32"/>
      <c r="C289" s="121" t="s">
        <v>389</v>
      </c>
      <c r="D289" s="121" t="s">
        <v>261</v>
      </c>
      <c r="E289" s="122" t="s">
        <v>1430</v>
      </c>
      <c r="F289" s="123" t="s">
        <v>1431</v>
      </c>
      <c r="G289" s="124" t="s">
        <v>1067</v>
      </c>
      <c r="H289" s="125">
        <v>53.04</v>
      </c>
      <c r="I289" s="126"/>
      <c r="J289" s="127">
        <f>ROUND(I289*H289,2)</f>
        <v>0</v>
      </c>
      <c r="K289" s="123" t="s">
        <v>1258</v>
      </c>
      <c r="L289" s="32"/>
      <c r="M289" s="128" t="s">
        <v>19</v>
      </c>
      <c r="N289" s="129" t="s">
        <v>40</v>
      </c>
      <c r="P289" s="130">
        <f>O289*H289</f>
        <v>0</v>
      </c>
      <c r="Q289" s="130">
        <v>0</v>
      </c>
      <c r="R289" s="130">
        <f>Q289*H289</f>
        <v>0</v>
      </c>
      <c r="S289" s="130">
        <v>0</v>
      </c>
      <c r="T289" s="131">
        <f>S289*H289</f>
        <v>0</v>
      </c>
      <c r="AR289" s="132" t="s">
        <v>266</v>
      </c>
      <c r="AT289" s="132" t="s">
        <v>261</v>
      </c>
      <c r="AU289" s="132" t="s">
        <v>77</v>
      </c>
      <c r="AY289" s="17" t="s">
        <v>260</v>
      </c>
      <c r="BE289" s="133">
        <f>IF(N289="základní",J289,0)</f>
        <v>0</v>
      </c>
      <c r="BF289" s="133">
        <f>IF(N289="snížená",J289,0)</f>
        <v>0</v>
      </c>
      <c r="BG289" s="133">
        <f>IF(N289="zákl. přenesená",J289,0)</f>
        <v>0</v>
      </c>
      <c r="BH289" s="133">
        <f>IF(N289="sníž. přenesená",J289,0)</f>
        <v>0</v>
      </c>
      <c r="BI289" s="133">
        <f>IF(N289="nulová",J289,0)</f>
        <v>0</v>
      </c>
      <c r="BJ289" s="17" t="s">
        <v>77</v>
      </c>
      <c r="BK289" s="133">
        <f>ROUND(I289*H289,2)</f>
        <v>0</v>
      </c>
      <c r="BL289" s="17" t="s">
        <v>266</v>
      </c>
      <c r="BM289" s="132" t="s">
        <v>1193</v>
      </c>
    </row>
    <row r="290" spans="2:65" s="1" customFormat="1" ht="11.25">
      <c r="B290" s="32"/>
      <c r="D290" s="134" t="s">
        <v>267</v>
      </c>
      <c r="F290" s="135" t="s">
        <v>1432</v>
      </c>
      <c r="I290" s="136"/>
      <c r="L290" s="32"/>
      <c r="M290" s="137"/>
      <c r="T290" s="53"/>
      <c r="AT290" s="17" t="s">
        <v>267</v>
      </c>
      <c r="AU290" s="17" t="s">
        <v>77</v>
      </c>
    </row>
    <row r="291" spans="2:65" s="1" customFormat="1" ht="11.25">
      <c r="B291" s="32"/>
      <c r="D291" s="176" t="s">
        <v>1416</v>
      </c>
      <c r="F291" s="177" t="s">
        <v>1433</v>
      </c>
      <c r="I291" s="136"/>
      <c r="L291" s="32"/>
      <c r="M291" s="137"/>
      <c r="T291" s="53"/>
      <c r="AT291" s="17" t="s">
        <v>1416</v>
      </c>
      <c r="AU291" s="17" t="s">
        <v>77</v>
      </c>
    </row>
    <row r="292" spans="2:65" s="12" customFormat="1" ht="11.25">
      <c r="B292" s="162"/>
      <c r="D292" s="134" t="s">
        <v>774</v>
      </c>
      <c r="E292" s="163" t="s">
        <v>19</v>
      </c>
      <c r="F292" s="164" t="s">
        <v>1434</v>
      </c>
      <c r="H292" s="165">
        <v>53.04</v>
      </c>
      <c r="I292" s="166"/>
      <c r="L292" s="162"/>
      <c r="M292" s="167"/>
      <c r="T292" s="168"/>
      <c r="AT292" s="163" t="s">
        <v>774</v>
      </c>
      <c r="AU292" s="163" t="s">
        <v>77</v>
      </c>
      <c r="AV292" s="12" t="s">
        <v>79</v>
      </c>
      <c r="AW292" s="12" t="s">
        <v>31</v>
      </c>
      <c r="AX292" s="12" t="s">
        <v>69</v>
      </c>
      <c r="AY292" s="163" t="s">
        <v>260</v>
      </c>
    </row>
    <row r="293" spans="2:65" s="13" customFormat="1" ht="11.25">
      <c r="B293" s="169"/>
      <c r="D293" s="134" t="s">
        <v>774</v>
      </c>
      <c r="E293" s="170" t="s">
        <v>19</v>
      </c>
      <c r="F293" s="171" t="s">
        <v>967</v>
      </c>
      <c r="H293" s="172">
        <v>53.04</v>
      </c>
      <c r="I293" s="173"/>
      <c r="L293" s="169"/>
      <c r="M293" s="174"/>
      <c r="T293" s="175"/>
      <c r="AT293" s="170" t="s">
        <v>774</v>
      </c>
      <c r="AU293" s="170" t="s">
        <v>77</v>
      </c>
      <c r="AV293" s="13" t="s">
        <v>266</v>
      </c>
      <c r="AW293" s="13" t="s">
        <v>31</v>
      </c>
      <c r="AX293" s="13" t="s">
        <v>77</v>
      </c>
      <c r="AY293" s="170" t="s">
        <v>260</v>
      </c>
    </row>
    <row r="294" spans="2:65" s="1" customFormat="1" ht="16.5" customHeight="1">
      <c r="B294" s="32"/>
      <c r="C294" s="121" t="s">
        <v>1196</v>
      </c>
      <c r="D294" s="121" t="s">
        <v>261</v>
      </c>
      <c r="E294" s="122" t="s">
        <v>1435</v>
      </c>
      <c r="F294" s="123" t="s">
        <v>1436</v>
      </c>
      <c r="G294" s="124" t="s">
        <v>1297</v>
      </c>
      <c r="H294" s="125">
        <v>107.2</v>
      </c>
      <c r="I294" s="126"/>
      <c r="J294" s="127">
        <f>ROUND(I294*H294,2)</f>
        <v>0</v>
      </c>
      <c r="K294" s="123" t="s">
        <v>1258</v>
      </c>
      <c r="L294" s="32"/>
      <c r="M294" s="128" t="s">
        <v>19</v>
      </c>
      <c r="N294" s="129" t="s">
        <v>40</v>
      </c>
      <c r="P294" s="130">
        <f>O294*H294</f>
        <v>0</v>
      </c>
      <c r="Q294" s="130">
        <v>0</v>
      </c>
      <c r="R294" s="130">
        <f>Q294*H294</f>
        <v>0</v>
      </c>
      <c r="S294" s="130">
        <v>0</v>
      </c>
      <c r="T294" s="131">
        <f>S294*H294</f>
        <v>0</v>
      </c>
      <c r="AR294" s="132" t="s">
        <v>266</v>
      </c>
      <c r="AT294" s="132" t="s">
        <v>261</v>
      </c>
      <c r="AU294" s="132" t="s">
        <v>77</v>
      </c>
      <c r="AY294" s="17" t="s">
        <v>260</v>
      </c>
      <c r="BE294" s="133">
        <f>IF(N294="základní",J294,0)</f>
        <v>0</v>
      </c>
      <c r="BF294" s="133">
        <f>IF(N294="snížená",J294,0)</f>
        <v>0</v>
      </c>
      <c r="BG294" s="133">
        <f>IF(N294="zákl. přenesená",J294,0)</f>
        <v>0</v>
      </c>
      <c r="BH294" s="133">
        <f>IF(N294="sníž. přenesená",J294,0)</f>
        <v>0</v>
      </c>
      <c r="BI294" s="133">
        <f>IF(N294="nulová",J294,0)</f>
        <v>0</v>
      </c>
      <c r="BJ294" s="17" t="s">
        <v>77</v>
      </c>
      <c r="BK294" s="133">
        <f>ROUND(I294*H294,2)</f>
        <v>0</v>
      </c>
      <c r="BL294" s="17" t="s">
        <v>266</v>
      </c>
      <c r="BM294" s="132" t="s">
        <v>1197</v>
      </c>
    </row>
    <row r="295" spans="2:65" s="1" customFormat="1" ht="19.5">
      <c r="B295" s="32"/>
      <c r="D295" s="134" t="s">
        <v>267</v>
      </c>
      <c r="F295" s="135" t="s">
        <v>1437</v>
      </c>
      <c r="I295" s="136"/>
      <c r="L295" s="32"/>
      <c r="M295" s="137"/>
      <c r="T295" s="53"/>
      <c r="AT295" s="17" t="s">
        <v>267</v>
      </c>
      <c r="AU295" s="17" t="s">
        <v>77</v>
      </c>
    </row>
    <row r="296" spans="2:65" s="1" customFormat="1" ht="11.25">
      <c r="B296" s="32"/>
      <c r="D296" s="176" t="s">
        <v>1416</v>
      </c>
      <c r="F296" s="177" t="s">
        <v>1438</v>
      </c>
      <c r="I296" s="136"/>
      <c r="L296" s="32"/>
      <c r="M296" s="137"/>
      <c r="T296" s="53"/>
      <c r="AT296" s="17" t="s">
        <v>1416</v>
      </c>
      <c r="AU296" s="17" t="s">
        <v>77</v>
      </c>
    </row>
    <row r="297" spans="2:65" s="12" customFormat="1" ht="11.25">
      <c r="B297" s="162"/>
      <c r="D297" s="134" t="s">
        <v>774</v>
      </c>
      <c r="E297" s="163" t="s">
        <v>19</v>
      </c>
      <c r="F297" s="164" t="s">
        <v>1439</v>
      </c>
      <c r="H297" s="165">
        <v>107.2</v>
      </c>
      <c r="I297" s="166"/>
      <c r="L297" s="162"/>
      <c r="M297" s="167"/>
      <c r="T297" s="168"/>
      <c r="AT297" s="163" t="s">
        <v>774</v>
      </c>
      <c r="AU297" s="163" t="s">
        <v>77</v>
      </c>
      <c r="AV297" s="12" t="s">
        <v>79</v>
      </c>
      <c r="AW297" s="12" t="s">
        <v>31</v>
      </c>
      <c r="AX297" s="12" t="s">
        <v>69</v>
      </c>
      <c r="AY297" s="163" t="s">
        <v>260</v>
      </c>
    </row>
    <row r="298" spans="2:65" s="13" customFormat="1" ht="11.25">
      <c r="B298" s="169"/>
      <c r="D298" s="134" t="s">
        <v>774</v>
      </c>
      <c r="E298" s="170" t="s">
        <v>19</v>
      </c>
      <c r="F298" s="171" t="s">
        <v>967</v>
      </c>
      <c r="H298" s="172">
        <v>107.2</v>
      </c>
      <c r="I298" s="173"/>
      <c r="L298" s="169"/>
      <c r="M298" s="174"/>
      <c r="T298" s="175"/>
      <c r="AT298" s="170" t="s">
        <v>774</v>
      </c>
      <c r="AU298" s="170" t="s">
        <v>77</v>
      </c>
      <c r="AV298" s="13" t="s">
        <v>266</v>
      </c>
      <c r="AW298" s="13" t="s">
        <v>31</v>
      </c>
      <c r="AX298" s="13" t="s">
        <v>77</v>
      </c>
      <c r="AY298" s="170" t="s">
        <v>260</v>
      </c>
    </row>
    <row r="299" spans="2:65" s="1" customFormat="1" ht="16.5" customHeight="1">
      <c r="B299" s="32"/>
      <c r="C299" s="121" t="s">
        <v>395</v>
      </c>
      <c r="D299" s="121" t="s">
        <v>261</v>
      </c>
      <c r="E299" s="122" t="s">
        <v>1440</v>
      </c>
      <c r="F299" s="123" t="s">
        <v>1441</v>
      </c>
      <c r="G299" s="124" t="s">
        <v>1067</v>
      </c>
      <c r="H299" s="125">
        <v>6.54</v>
      </c>
      <c r="I299" s="126"/>
      <c r="J299" s="127">
        <f>ROUND(I299*H299,2)</f>
        <v>0</v>
      </c>
      <c r="K299" s="123" t="s">
        <v>1258</v>
      </c>
      <c r="L299" s="32"/>
      <c r="M299" s="128" t="s">
        <v>19</v>
      </c>
      <c r="N299" s="129" t="s">
        <v>40</v>
      </c>
      <c r="P299" s="130">
        <f>O299*H299</f>
        <v>0</v>
      </c>
      <c r="Q299" s="130">
        <v>0</v>
      </c>
      <c r="R299" s="130">
        <f>Q299*H299</f>
        <v>0</v>
      </c>
      <c r="S299" s="130">
        <v>0</v>
      </c>
      <c r="T299" s="131">
        <f>S299*H299</f>
        <v>0</v>
      </c>
      <c r="AR299" s="132" t="s">
        <v>266</v>
      </c>
      <c r="AT299" s="132" t="s">
        <v>261</v>
      </c>
      <c r="AU299" s="132" t="s">
        <v>77</v>
      </c>
      <c r="AY299" s="17" t="s">
        <v>260</v>
      </c>
      <c r="BE299" s="133">
        <f>IF(N299="základní",J299,0)</f>
        <v>0</v>
      </c>
      <c r="BF299" s="133">
        <f>IF(N299="snížená",J299,0)</f>
        <v>0</v>
      </c>
      <c r="BG299" s="133">
        <f>IF(N299="zákl. přenesená",J299,0)</f>
        <v>0</v>
      </c>
      <c r="BH299" s="133">
        <f>IF(N299="sníž. přenesená",J299,0)</f>
        <v>0</v>
      </c>
      <c r="BI299" s="133">
        <f>IF(N299="nulová",J299,0)</f>
        <v>0</v>
      </c>
      <c r="BJ299" s="17" t="s">
        <v>77</v>
      </c>
      <c r="BK299" s="133">
        <f>ROUND(I299*H299,2)</f>
        <v>0</v>
      </c>
      <c r="BL299" s="17" t="s">
        <v>266</v>
      </c>
      <c r="BM299" s="132" t="s">
        <v>1201</v>
      </c>
    </row>
    <row r="300" spans="2:65" s="1" customFormat="1" ht="11.25">
      <c r="B300" s="32"/>
      <c r="D300" s="134" t="s">
        <v>267</v>
      </c>
      <c r="F300" s="135" t="s">
        <v>1442</v>
      </c>
      <c r="I300" s="136"/>
      <c r="L300" s="32"/>
      <c r="M300" s="137"/>
      <c r="T300" s="53"/>
      <c r="AT300" s="17" t="s">
        <v>267</v>
      </c>
      <c r="AU300" s="17" t="s">
        <v>77</v>
      </c>
    </row>
    <row r="301" spans="2:65" s="1" customFormat="1" ht="11.25">
      <c r="B301" s="32"/>
      <c r="D301" s="176" t="s">
        <v>1416</v>
      </c>
      <c r="F301" s="177" t="s">
        <v>1443</v>
      </c>
      <c r="I301" s="136"/>
      <c r="L301" s="32"/>
      <c r="M301" s="137"/>
      <c r="T301" s="53"/>
      <c r="AT301" s="17" t="s">
        <v>1416</v>
      </c>
      <c r="AU301" s="17" t="s">
        <v>77</v>
      </c>
    </row>
    <row r="302" spans="2:65" s="12" customFormat="1" ht="11.25">
      <c r="B302" s="162"/>
      <c r="D302" s="134" t="s">
        <v>774</v>
      </c>
      <c r="E302" s="163" t="s">
        <v>19</v>
      </c>
      <c r="F302" s="164" t="s">
        <v>1444</v>
      </c>
      <c r="H302" s="165">
        <v>6.54</v>
      </c>
      <c r="I302" s="166"/>
      <c r="L302" s="162"/>
      <c r="M302" s="167"/>
      <c r="T302" s="168"/>
      <c r="AT302" s="163" t="s">
        <v>774</v>
      </c>
      <c r="AU302" s="163" t="s">
        <v>77</v>
      </c>
      <c r="AV302" s="12" t="s">
        <v>79</v>
      </c>
      <c r="AW302" s="12" t="s">
        <v>31</v>
      </c>
      <c r="AX302" s="12" t="s">
        <v>69</v>
      </c>
      <c r="AY302" s="163" t="s">
        <v>260</v>
      </c>
    </row>
    <row r="303" spans="2:65" s="13" customFormat="1" ht="11.25">
      <c r="B303" s="169"/>
      <c r="D303" s="134" t="s">
        <v>774</v>
      </c>
      <c r="E303" s="170" t="s">
        <v>19</v>
      </c>
      <c r="F303" s="171" t="s">
        <v>967</v>
      </c>
      <c r="H303" s="172">
        <v>6.54</v>
      </c>
      <c r="I303" s="173"/>
      <c r="L303" s="169"/>
      <c r="M303" s="174"/>
      <c r="T303" s="175"/>
      <c r="AT303" s="170" t="s">
        <v>774</v>
      </c>
      <c r="AU303" s="170" t="s">
        <v>77</v>
      </c>
      <c r="AV303" s="13" t="s">
        <v>266</v>
      </c>
      <c r="AW303" s="13" t="s">
        <v>31</v>
      </c>
      <c r="AX303" s="13" t="s">
        <v>77</v>
      </c>
      <c r="AY303" s="170" t="s">
        <v>260</v>
      </c>
    </row>
    <row r="304" spans="2:65" s="1" customFormat="1" ht="16.5" customHeight="1">
      <c r="B304" s="32"/>
      <c r="C304" s="121" t="s">
        <v>1204</v>
      </c>
      <c r="D304" s="121" t="s">
        <v>261</v>
      </c>
      <c r="E304" s="122" t="s">
        <v>1445</v>
      </c>
      <c r="F304" s="123" t="s">
        <v>1446</v>
      </c>
      <c r="G304" s="124" t="s">
        <v>1067</v>
      </c>
      <c r="H304" s="125">
        <v>3.5</v>
      </c>
      <c r="I304" s="126"/>
      <c r="J304" s="127">
        <f>ROUND(I304*H304,2)</f>
        <v>0</v>
      </c>
      <c r="K304" s="123" t="s">
        <v>1258</v>
      </c>
      <c r="L304" s="32"/>
      <c r="M304" s="128" t="s">
        <v>19</v>
      </c>
      <c r="N304" s="129" t="s">
        <v>40</v>
      </c>
      <c r="P304" s="130">
        <f>O304*H304</f>
        <v>0</v>
      </c>
      <c r="Q304" s="130">
        <v>0</v>
      </c>
      <c r="R304" s="130">
        <f>Q304*H304</f>
        <v>0</v>
      </c>
      <c r="S304" s="130">
        <v>0</v>
      </c>
      <c r="T304" s="131">
        <f>S304*H304</f>
        <v>0</v>
      </c>
      <c r="AR304" s="132" t="s">
        <v>266</v>
      </c>
      <c r="AT304" s="132" t="s">
        <v>261</v>
      </c>
      <c r="AU304" s="132" t="s">
        <v>77</v>
      </c>
      <c r="AY304" s="17" t="s">
        <v>260</v>
      </c>
      <c r="BE304" s="133">
        <f>IF(N304="základní",J304,0)</f>
        <v>0</v>
      </c>
      <c r="BF304" s="133">
        <f>IF(N304="snížená",J304,0)</f>
        <v>0</v>
      </c>
      <c r="BG304" s="133">
        <f>IF(N304="zákl. přenesená",J304,0)</f>
        <v>0</v>
      </c>
      <c r="BH304" s="133">
        <f>IF(N304="sníž. přenesená",J304,0)</f>
        <v>0</v>
      </c>
      <c r="BI304" s="133">
        <f>IF(N304="nulová",J304,0)</f>
        <v>0</v>
      </c>
      <c r="BJ304" s="17" t="s">
        <v>77</v>
      </c>
      <c r="BK304" s="133">
        <f>ROUND(I304*H304,2)</f>
        <v>0</v>
      </c>
      <c r="BL304" s="17" t="s">
        <v>266</v>
      </c>
      <c r="BM304" s="132" t="s">
        <v>1207</v>
      </c>
    </row>
    <row r="305" spans="2:65" s="1" customFormat="1" ht="19.5">
      <c r="B305" s="32"/>
      <c r="D305" s="134" t="s">
        <v>267</v>
      </c>
      <c r="F305" s="135" t="s">
        <v>1447</v>
      </c>
      <c r="I305" s="136"/>
      <c r="L305" s="32"/>
      <c r="M305" s="137"/>
      <c r="T305" s="53"/>
      <c r="AT305" s="17" t="s">
        <v>267</v>
      </c>
      <c r="AU305" s="17" t="s">
        <v>77</v>
      </c>
    </row>
    <row r="306" spans="2:65" s="1" customFormat="1" ht="11.25">
      <c r="B306" s="32"/>
      <c r="D306" s="176" t="s">
        <v>1416</v>
      </c>
      <c r="F306" s="177" t="s">
        <v>1448</v>
      </c>
      <c r="I306" s="136"/>
      <c r="L306" s="32"/>
      <c r="M306" s="137"/>
      <c r="T306" s="53"/>
      <c r="AT306" s="17" t="s">
        <v>1416</v>
      </c>
      <c r="AU306" s="17" t="s">
        <v>77</v>
      </c>
    </row>
    <row r="307" spans="2:65" s="12" customFormat="1" ht="11.25">
      <c r="B307" s="162"/>
      <c r="D307" s="134" t="s">
        <v>774</v>
      </c>
      <c r="E307" s="163" t="s">
        <v>19</v>
      </c>
      <c r="F307" s="164" t="s">
        <v>1449</v>
      </c>
      <c r="H307" s="165">
        <v>3.5</v>
      </c>
      <c r="I307" s="166"/>
      <c r="L307" s="162"/>
      <c r="M307" s="167"/>
      <c r="T307" s="168"/>
      <c r="AT307" s="163" t="s">
        <v>774</v>
      </c>
      <c r="AU307" s="163" t="s">
        <v>77</v>
      </c>
      <c r="AV307" s="12" t="s">
        <v>79</v>
      </c>
      <c r="AW307" s="12" t="s">
        <v>31</v>
      </c>
      <c r="AX307" s="12" t="s">
        <v>69</v>
      </c>
      <c r="AY307" s="163" t="s">
        <v>260</v>
      </c>
    </row>
    <row r="308" spans="2:65" s="13" customFormat="1" ht="11.25">
      <c r="B308" s="169"/>
      <c r="D308" s="134" t="s">
        <v>774</v>
      </c>
      <c r="E308" s="170" t="s">
        <v>19</v>
      </c>
      <c r="F308" s="171" t="s">
        <v>967</v>
      </c>
      <c r="H308" s="172">
        <v>3.5</v>
      </c>
      <c r="I308" s="173"/>
      <c r="L308" s="169"/>
      <c r="M308" s="174"/>
      <c r="T308" s="175"/>
      <c r="AT308" s="170" t="s">
        <v>774</v>
      </c>
      <c r="AU308" s="170" t="s">
        <v>77</v>
      </c>
      <c r="AV308" s="13" t="s">
        <v>266</v>
      </c>
      <c r="AW308" s="13" t="s">
        <v>31</v>
      </c>
      <c r="AX308" s="13" t="s">
        <v>77</v>
      </c>
      <c r="AY308" s="170" t="s">
        <v>260</v>
      </c>
    </row>
    <row r="309" spans="2:65" s="1" customFormat="1" ht="16.5" customHeight="1">
      <c r="B309" s="32"/>
      <c r="C309" s="121" t="s">
        <v>399</v>
      </c>
      <c r="D309" s="121" t="s">
        <v>261</v>
      </c>
      <c r="E309" s="122" t="s">
        <v>1450</v>
      </c>
      <c r="F309" s="123" t="s">
        <v>1451</v>
      </c>
      <c r="G309" s="124" t="s">
        <v>1067</v>
      </c>
      <c r="H309" s="125">
        <v>0.5</v>
      </c>
      <c r="I309" s="126"/>
      <c r="J309" s="127">
        <f>ROUND(I309*H309,2)</f>
        <v>0</v>
      </c>
      <c r="K309" s="123" t="s">
        <v>1258</v>
      </c>
      <c r="L309" s="32"/>
      <c r="M309" s="128" t="s">
        <v>19</v>
      </c>
      <c r="N309" s="129" t="s">
        <v>40</v>
      </c>
      <c r="P309" s="130">
        <f>O309*H309</f>
        <v>0</v>
      </c>
      <c r="Q309" s="130">
        <v>0.50948000000000004</v>
      </c>
      <c r="R309" s="130">
        <f>Q309*H309</f>
        <v>0.25474000000000002</v>
      </c>
      <c r="S309" s="130">
        <v>0</v>
      </c>
      <c r="T309" s="131">
        <f>S309*H309</f>
        <v>0</v>
      </c>
      <c r="AR309" s="132" t="s">
        <v>266</v>
      </c>
      <c r="AT309" s="132" t="s">
        <v>261</v>
      </c>
      <c r="AU309" s="132" t="s">
        <v>77</v>
      </c>
      <c r="AY309" s="17" t="s">
        <v>260</v>
      </c>
      <c r="BE309" s="133">
        <f>IF(N309="základní",J309,0)</f>
        <v>0</v>
      </c>
      <c r="BF309" s="133">
        <f>IF(N309="snížená",J309,0)</f>
        <v>0</v>
      </c>
      <c r="BG309" s="133">
        <f>IF(N309="zákl. přenesená",J309,0)</f>
        <v>0</v>
      </c>
      <c r="BH309" s="133">
        <f>IF(N309="sníž. přenesená",J309,0)</f>
        <v>0</v>
      </c>
      <c r="BI309" s="133">
        <f>IF(N309="nulová",J309,0)</f>
        <v>0</v>
      </c>
      <c r="BJ309" s="17" t="s">
        <v>77</v>
      </c>
      <c r="BK309" s="133">
        <f>ROUND(I309*H309,2)</f>
        <v>0</v>
      </c>
      <c r="BL309" s="17" t="s">
        <v>266</v>
      </c>
      <c r="BM309" s="132" t="s">
        <v>1218</v>
      </c>
    </row>
    <row r="310" spans="2:65" s="1" customFormat="1" ht="11.25">
      <c r="B310" s="32"/>
      <c r="D310" s="134" t="s">
        <v>267</v>
      </c>
      <c r="F310" s="135" t="s">
        <v>1452</v>
      </c>
      <c r="I310" s="136"/>
      <c r="L310" s="32"/>
      <c r="M310" s="137"/>
      <c r="T310" s="53"/>
      <c r="AT310" s="17" t="s">
        <v>267</v>
      </c>
      <c r="AU310" s="17" t="s">
        <v>77</v>
      </c>
    </row>
    <row r="311" spans="2:65" s="1" customFormat="1" ht="11.25">
      <c r="B311" s="32"/>
      <c r="D311" s="176" t="s">
        <v>1416</v>
      </c>
      <c r="F311" s="177" t="s">
        <v>1453</v>
      </c>
      <c r="I311" s="136"/>
      <c r="L311" s="32"/>
      <c r="M311" s="137"/>
      <c r="T311" s="53"/>
      <c r="AT311" s="17" t="s">
        <v>1416</v>
      </c>
      <c r="AU311" s="17" t="s">
        <v>77</v>
      </c>
    </row>
    <row r="312" spans="2:65" s="12" customFormat="1" ht="11.25">
      <c r="B312" s="162"/>
      <c r="D312" s="134" t="s">
        <v>774</v>
      </c>
      <c r="E312" s="163" t="s">
        <v>19</v>
      </c>
      <c r="F312" s="164" t="s">
        <v>1454</v>
      </c>
      <c r="H312" s="165">
        <v>0.5</v>
      </c>
      <c r="I312" s="166"/>
      <c r="L312" s="162"/>
      <c r="M312" s="167"/>
      <c r="T312" s="168"/>
      <c r="AT312" s="163" t="s">
        <v>774</v>
      </c>
      <c r="AU312" s="163" t="s">
        <v>77</v>
      </c>
      <c r="AV312" s="12" t="s">
        <v>79</v>
      </c>
      <c r="AW312" s="12" t="s">
        <v>31</v>
      </c>
      <c r="AX312" s="12" t="s">
        <v>69</v>
      </c>
      <c r="AY312" s="163" t="s">
        <v>260</v>
      </c>
    </row>
    <row r="313" spans="2:65" s="13" customFormat="1" ht="11.25">
      <c r="B313" s="169"/>
      <c r="D313" s="134" t="s">
        <v>774</v>
      </c>
      <c r="E313" s="170" t="s">
        <v>19</v>
      </c>
      <c r="F313" s="171" t="s">
        <v>967</v>
      </c>
      <c r="H313" s="172">
        <v>0.5</v>
      </c>
      <c r="I313" s="173"/>
      <c r="L313" s="169"/>
      <c r="M313" s="174"/>
      <c r="T313" s="175"/>
      <c r="AT313" s="170" t="s">
        <v>774</v>
      </c>
      <c r="AU313" s="170" t="s">
        <v>77</v>
      </c>
      <c r="AV313" s="13" t="s">
        <v>266</v>
      </c>
      <c r="AW313" s="13" t="s">
        <v>31</v>
      </c>
      <c r="AX313" s="13" t="s">
        <v>77</v>
      </c>
      <c r="AY313" s="170" t="s">
        <v>260</v>
      </c>
    </row>
    <row r="314" spans="2:65" s="1" customFormat="1" ht="21.75" customHeight="1">
      <c r="B314" s="32"/>
      <c r="C314" s="121" t="s">
        <v>1215</v>
      </c>
      <c r="D314" s="121" t="s">
        <v>261</v>
      </c>
      <c r="E314" s="122" t="s">
        <v>1455</v>
      </c>
      <c r="F314" s="123" t="s">
        <v>1456</v>
      </c>
      <c r="G314" s="124" t="s">
        <v>363</v>
      </c>
      <c r="H314" s="125">
        <v>3</v>
      </c>
      <c r="I314" s="126"/>
      <c r="J314" s="127">
        <f>ROUND(I314*H314,2)</f>
        <v>0</v>
      </c>
      <c r="K314" s="123" t="s">
        <v>1258</v>
      </c>
      <c r="L314" s="32"/>
      <c r="M314" s="128" t="s">
        <v>19</v>
      </c>
      <c r="N314" s="129" t="s">
        <v>40</v>
      </c>
      <c r="P314" s="130">
        <f>O314*H314</f>
        <v>0</v>
      </c>
      <c r="Q314" s="130">
        <v>4.7E-2</v>
      </c>
      <c r="R314" s="130">
        <f>Q314*H314</f>
        <v>0.14100000000000001</v>
      </c>
      <c r="S314" s="130">
        <v>0</v>
      </c>
      <c r="T314" s="131">
        <f>S314*H314</f>
        <v>0</v>
      </c>
      <c r="AR314" s="132" t="s">
        <v>266</v>
      </c>
      <c r="AT314" s="132" t="s">
        <v>261</v>
      </c>
      <c r="AU314" s="132" t="s">
        <v>77</v>
      </c>
      <c r="AY314" s="17" t="s">
        <v>260</v>
      </c>
      <c r="BE314" s="133">
        <f>IF(N314="základní",J314,0)</f>
        <v>0</v>
      </c>
      <c r="BF314" s="133">
        <f>IF(N314="snížená",J314,0)</f>
        <v>0</v>
      </c>
      <c r="BG314" s="133">
        <f>IF(N314="zákl. přenesená",J314,0)</f>
        <v>0</v>
      </c>
      <c r="BH314" s="133">
        <f>IF(N314="sníž. přenesená",J314,0)</f>
        <v>0</v>
      </c>
      <c r="BI314" s="133">
        <f>IF(N314="nulová",J314,0)</f>
        <v>0</v>
      </c>
      <c r="BJ314" s="17" t="s">
        <v>77</v>
      </c>
      <c r="BK314" s="133">
        <f>ROUND(I314*H314,2)</f>
        <v>0</v>
      </c>
      <c r="BL314" s="17" t="s">
        <v>266</v>
      </c>
      <c r="BM314" s="132" t="s">
        <v>1457</v>
      </c>
    </row>
    <row r="315" spans="2:65" s="1" customFormat="1" ht="19.5">
      <c r="B315" s="32"/>
      <c r="D315" s="134" t="s">
        <v>267</v>
      </c>
      <c r="F315" s="135" t="s">
        <v>1458</v>
      </c>
      <c r="I315" s="136"/>
      <c r="L315" s="32"/>
      <c r="M315" s="137"/>
      <c r="T315" s="53"/>
      <c r="AT315" s="17" t="s">
        <v>267</v>
      </c>
      <c r="AU315" s="17" t="s">
        <v>77</v>
      </c>
    </row>
    <row r="316" spans="2:65" s="1" customFormat="1" ht="11.25">
      <c r="B316" s="32"/>
      <c r="D316" s="176" t="s">
        <v>1416</v>
      </c>
      <c r="F316" s="177" t="s">
        <v>1459</v>
      </c>
      <c r="I316" s="136"/>
      <c r="L316" s="32"/>
      <c r="M316" s="137"/>
      <c r="T316" s="53"/>
      <c r="AT316" s="17" t="s">
        <v>1416</v>
      </c>
      <c r="AU316" s="17" t="s">
        <v>77</v>
      </c>
    </row>
    <row r="317" spans="2:65" s="1" customFormat="1" ht="16.5" customHeight="1">
      <c r="B317" s="32"/>
      <c r="C317" s="121" t="s">
        <v>404</v>
      </c>
      <c r="D317" s="121" t="s">
        <v>261</v>
      </c>
      <c r="E317" s="122" t="s">
        <v>1460</v>
      </c>
      <c r="F317" s="123" t="s">
        <v>1461</v>
      </c>
      <c r="G317" s="124" t="s">
        <v>973</v>
      </c>
      <c r="H317" s="125">
        <v>90.168000000000006</v>
      </c>
      <c r="I317" s="126"/>
      <c r="J317" s="127">
        <f>ROUND(I317*H317,2)</f>
        <v>0</v>
      </c>
      <c r="K317" s="123" t="s">
        <v>1258</v>
      </c>
      <c r="L317" s="32"/>
      <c r="M317" s="128" t="s">
        <v>19</v>
      </c>
      <c r="N317" s="129" t="s">
        <v>40</v>
      </c>
      <c r="P317" s="130">
        <f>O317*H317</f>
        <v>0</v>
      </c>
      <c r="Q317" s="130">
        <v>0</v>
      </c>
      <c r="R317" s="130">
        <f>Q317*H317</f>
        <v>0</v>
      </c>
      <c r="S317" s="130">
        <v>0</v>
      </c>
      <c r="T317" s="131">
        <f>S317*H317</f>
        <v>0</v>
      </c>
      <c r="AR317" s="132" t="s">
        <v>266</v>
      </c>
      <c r="AT317" s="132" t="s">
        <v>261</v>
      </c>
      <c r="AU317" s="132" t="s">
        <v>77</v>
      </c>
      <c r="AY317" s="17" t="s">
        <v>260</v>
      </c>
      <c r="BE317" s="133">
        <f>IF(N317="základní",J317,0)</f>
        <v>0</v>
      </c>
      <c r="BF317" s="133">
        <f>IF(N317="snížená",J317,0)</f>
        <v>0</v>
      </c>
      <c r="BG317" s="133">
        <f>IF(N317="zákl. přenesená",J317,0)</f>
        <v>0</v>
      </c>
      <c r="BH317" s="133">
        <f>IF(N317="sníž. přenesená",J317,0)</f>
        <v>0</v>
      </c>
      <c r="BI317" s="133">
        <f>IF(N317="nulová",J317,0)</f>
        <v>0</v>
      </c>
      <c r="BJ317" s="17" t="s">
        <v>77</v>
      </c>
      <c r="BK317" s="133">
        <f>ROUND(I317*H317,2)</f>
        <v>0</v>
      </c>
      <c r="BL317" s="17" t="s">
        <v>266</v>
      </c>
      <c r="BM317" s="132" t="s">
        <v>1230</v>
      </c>
    </row>
    <row r="318" spans="2:65" s="1" customFormat="1" ht="19.5">
      <c r="B318" s="32"/>
      <c r="D318" s="134" t="s">
        <v>267</v>
      </c>
      <c r="F318" s="135" t="s">
        <v>1462</v>
      </c>
      <c r="I318" s="136"/>
      <c r="L318" s="32"/>
      <c r="M318" s="137"/>
      <c r="T318" s="53"/>
      <c r="AT318" s="17" t="s">
        <v>267</v>
      </c>
      <c r="AU318" s="17" t="s">
        <v>77</v>
      </c>
    </row>
    <row r="319" spans="2:65" s="1" customFormat="1" ht="11.25">
      <c r="B319" s="32"/>
      <c r="D319" s="176" t="s">
        <v>1416</v>
      </c>
      <c r="F319" s="177" t="s">
        <v>1463</v>
      </c>
      <c r="I319" s="136"/>
      <c r="L319" s="32"/>
      <c r="M319" s="137"/>
      <c r="T319" s="53"/>
      <c r="AT319" s="17" t="s">
        <v>1416</v>
      </c>
      <c r="AU319" s="17" t="s">
        <v>77</v>
      </c>
    </row>
    <row r="320" spans="2:65" s="12" customFormat="1" ht="11.25">
      <c r="B320" s="162"/>
      <c r="D320" s="134" t="s">
        <v>774</v>
      </c>
      <c r="E320" s="163" t="s">
        <v>19</v>
      </c>
      <c r="F320" s="164" t="s">
        <v>1464</v>
      </c>
      <c r="H320" s="165">
        <v>90.168000000000006</v>
      </c>
      <c r="I320" s="166"/>
      <c r="L320" s="162"/>
      <c r="M320" s="167"/>
      <c r="T320" s="168"/>
      <c r="AT320" s="163" t="s">
        <v>774</v>
      </c>
      <c r="AU320" s="163" t="s">
        <v>77</v>
      </c>
      <c r="AV320" s="12" t="s">
        <v>79</v>
      </c>
      <c r="AW320" s="12" t="s">
        <v>31</v>
      </c>
      <c r="AX320" s="12" t="s">
        <v>69</v>
      </c>
      <c r="AY320" s="163" t="s">
        <v>260</v>
      </c>
    </row>
    <row r="321" spans="2:65" s="13" customFormat="1" ht="11.25">
      <c r="B321" s="169"/>
      <c r="D321" s="134" t="s">
        <v>774</v>
      </c>
      <c r="E321" s="170" t="s">
        <v>19</v>
      </c>
      <c r="F321" s="171" t="s">
        <v>967</v>
      </c>
      <c r="H321" s="172">
        <v>90.168000000000006</v>
      </c>
      <c r="I321" s="173"/>
      <c r="L321" s="169"/>
      <c r="M321" s="174"/>
      <c r="T321" s="175"/>
      <c r="AT321" s="170" t="s">
        <v>774</v>
      </c>
      <c r="AU321" s="170" t="s">
        <v>77</v>
      </c>
      <c r="AV321" s="13" t="s">
        <v>266</v>
      </c>
      <c r="AW321" s="13" t="s">
        <v>31</v>
      </c>
      <c r="AX321" s="13" t="s">
        <v>77</v>
      </c>
      <c r="AY321" s="170" t="s">
        <v>260</v>
      </c>
    </row>
    <row r="322" spans="2:65" s="1" customFormat="1" ht="21.75" customHeight="1">
      <c r="B322" s="32"/>
      <c r="C322" s="121" t="s">
        <v>1227</v>
      </c>
      <c r="D322" s="121" t="s">
        <v>261</v>
      </c>
      <c r="E322" s="122" t="s">
        <v>1465</v>
      </c>
      <c r="F322" s="123" t="s">
        <v>1466</v>
      </c>
      <c r="G322" s="124" t="s">
        <v>1067</v>
      </c>
      <c r="H322" s="125">
        <v>53.04</v>
      </c>
      <c r="I322" s="126"/>
      <c r="J322" s="127">
        <f>ROUND(I322*H322,2)</f>
        <v>0</v>
      </c>
      <c r="K322" s="123" t="s">
        <v>1258</v>
      </c>
      <c r="L322" s="32"/>
      <c r="M322" s="128" t="s">
        <v>19</v>
      </c>
      <c r="N322" s="129" t="s">
        <v>40</v>
      </c>
      <c r="P322" s="130">
        <f>O322*H322</f>
        <v>0</v>
      </c>
      <c r="Q322" s="130">
        <v>0</v>
      </c>
      <c r="R322" s="130">
        <f>Q322*H322</f>
        <v>0</v>
      </c>
      <c r="S322" s="130">
        <v>0</v>
      </c>
      <c r="T322" s="131">
        <f>S322*H322</f>
        <v>0</v>
      </c>
      <c r="AR322" s="132" t="s">
        <v>266</v>
      </c>
      <c r="AT322" s="132" t="s">
        <v>261</v>
      </c>
      <c r="AU322" s="132" t="s">
        <v>77</v>
      </c>
      <c r="AY322" s="17" t="s">
        <v>260</v>
      </c>
      <c r="BE322" s="133">
        <f>IF(N322="základní",J322,0)</f>
        <v>0</v>
      </c>
      <c r="BF322" s="133">
        <f>IF(N322="snížená",J322,0)</f>
        <v>0</v>
      </c>
      <c r="BG322" s="133">
        <f>IF(N322="zákl. přenesená",J322,0)</f>
        <v>0</v>
      </c>
      <c r="BH322" s="133">
        <f>IF(N322="sníž. přenesená",J322,0)</f>
        <v>0</v>
      </c>
      <c r="BI322" s="133">
        <f>IF(N322="nulová",J322,0)</f>
        <v>0</v>
      </c>
      <c r="BJ322" s="17" t="s">
        <v>77</v>
      </c>
      <c r="BK322" s="133">
        <f>ROUND(I322*H322,2)</f>
        <v>0</v>
      </c>
      <c r="BL322" s="17" t="s">
        <v>266</v>
      </c>
      <c r="BM322" s="132" t="s">
        <v>1234</v>
      </c>
    </row>
    <row r="323" spans="2:65" s="1" customFormat="1" ht="19.5">
      <c r="B323" s="32"/>
      <c r="D323" s="134" t="s">
        <v>267</v>
      </c>
      <c r="F323" s="135" t="s">
        <v>1467</v>
      </c>
      <c r="I323" s="136"/>
      <c r="L323" s="32"/>
      <c r="M323" s="137"/>
      <c r="T323" s="53"/>
      <c r="AT323" s="17" t="s">
        <v>267</v>
      </c>
      <c r="AU323" s="17" t="s">
        <v>77</v>
      </c>
    </row>
    <row r="324" spans="2:65" s="1" customFormat="1" ht="11.25">
      <c r="B324" s="32"/>
      <c r="D324" s="176" t="s">
        <v>1416</v>
      </c>
      <c r="F324" s="177" t="s">
        <v>1468</v>
      </c>
      <c r="I324" s="136"/>
      <c r="L324" s="32"/>
      <c r="M324" s="137"/>
      <c r="T324" s="53"/>
      <c r="AT324" s="17" t="s">
        <v>1416</v>
      </c>
      <c r="AU324" s="17" t="s">
        <v>77</v>
      </c>
    </row>
    <row r="325" spans="2:65" s="1" customFormat="1" ht="24.2" customHeight="1">
      <c r="B325" s="32"/>
      <c r="C325" s="121" t="s">
        <v>409</v>
      </c>
      <c r="D325" s="121" t="s">
        <v>261</v>
      </c>
      <c r="E325" s="122" t="s">
        <v>1469</v>
      </c>
      <c r="F325" s="123" t="s">
        <v>1470</v>
      </c>
      <c r="G325" s="124" t="s">
        <v>1067</v>
      </c>
      <c r="H325" s="125">
        <v>848.64</v>
      </c>
      <c r="I325" s="126"/>
      <c r="J325" s="127">
        <f>ROUND(I325*H325,2)</f>
        <v>0</v>
      </c>
      <c r="K325" s="123" t="s">
        <v>1258</v>
      </c>
      <c r="L325" s="32"/>
      <c r="M325" s="128" t="s">
        <v>19</v>
      </c>
      <c r="N325" s="129" t="s">
        <v>40</v>
      </c>
      <c r="P325" s="130">
        <f>O325*H325</f>
        <v>0</v>
      </c>
      <c r="Q325" s="130">
        <v>0</v>
      </c>
      <c r="R325" s="130">
        <f>Q325*H325</f>
        <v>0</v>
      </c>
      <c r="S325" s="130">
        <v>0</v>
      </c>
      <c r="T325" s="131">
        <f>S325*H325</f>
        <v>0</v>
      </c>
      <c r="AR325" s="132" t="s">
        <v>266</v>
      </c>
      <c r="AT325" s="132" t="s">
        <v>261</v>
      </c>
      <c r="AU325" s="132" t="s">
        <v>77</v>
      </c>
      <c r="AY325" s="17" t="s">
        <v>260</v>
      </c>
      <c r="BE325" s="133">
        <f>IF(N325="základní",J325,0)</f>
        <v>0</v>
      </c>
      <c r="BF325" s="133">
        <f>IF(N325="snížená",J325,0)</f>
        <v>0</v>
      </c>
      <c r="BG325" s="133">
        <f>IF(N325="zákl. přenesená",J325,0)</f>
        <v>0</v>
      </c>
      <c r="BH325" s="133">
        <f>IF(N325="sníž. přenesená",J325,0)</f>
        <v>0</v>
      </c>
      <c r="BI325" s="133">
        <f>IF(N325="nulová",J325,0)</f>
        <v>0</v>
      </c>
      <c r="BJ325" s="17" t="s">
        <v>77</v>
      </c>
      <c r="BK325" s="133">
        <f>ROUND(I325*H325,2)</f>
        <v>0</v>
      </c>
      <c r="BL325" s="17" t="s">
        <v>266</v>
      </c>
      <c r="BM325" s="132" t="s">
        <v>1240</v>
      </c>
    </row>
    <row r="326" spans="2:65" s="1" customFormat="1" ht="19.5">
      <c r="B326" s="32"/>
      <c r="D326" s="134" t="s">
        <v>267</v>
      </c>
      <c r="F326" s="135" t="s">
        <v>1471</v>
      </c>
      <c r="I326" s="136"/>
      <c r="L326" s="32"/>
      <c r="M326" s="137"/>
      <c r="T326" s="53"/>
      <c r="AT326" s="17" t="s">
        <v>267</v>
      </c>
      <c r="AU326" s="17" t="s">
        <v>77</v>
      </c>
    </row>
    <row r="327" spans="2:65" s="1" customFormat="1" ht="11.25">
      <c r="B327" s="32"/>
      <c r="D327" s="176" t="s">
        <v>1416</v>
      </c>
      <c r="F327" s="177" t="s">
        <v>1472</v>
      </c>
      <c r="I327" s="136"/>
      <c r="L327" s="32"/>
      <c r="M327" s="137"/>
      <c r="T327" s="53"/>
      <c r="AT327" s="17" t="s">
        <v>1416</v>
      </c>
      <c r="AU327" s="17" t="s">
        <v>77</v>
      </c>
    </row>
    <row r="328" spans="2:65" s="12" customFormat="1" ht="11.25">
      <c r="B328" s="162"/>
      <c r="D328" s="134" t="s">
        <v>774</v>
      </c>
      <c r="E328" s="163" t="s">
        <v>19</v>
      </c>
      <c r="F328" s="164" t="s">
        <v>1473</v>
      </c>
      <c r="H328" s="165">
        <v>848.64</v>
      </c>
      <c r="I328" s="166"/>
      <c r="L328" s="162"/>
      <c r="M328" s="167"/>
      <c r="T328" s="168"/>
      <c r="AT328" s="163" t="s">
        <v>774</v>
      </c>
      <c r="AU328" s="163" t="s">
        <v>77</v>
      </c>
      <c r="AV328" s="12" t="s">
        <v>79</v>
      </c>
      <c r="AW328" s="12" t="s">
        <v>31</v>
      </c>
      <c r="AX328" s="12" t="s">
        <v>69</v>
      </c>
      <c r="AY328" s="163" t="s">
        <v>260</v>
      </c>
    </row>
    <row r="329" spans="2:65" s="13" customFormat="1" ht="11.25">
      <c r="B329" s="169"/>
      <c r="D329" s="134" t="s">
        <v>774</v>
      </c>
      <c r="E329" s="170" t="s">
        <v>19</v>
      </c>
      <c r="F329" s="171" t="s">
        <v>967</v>
      </c>
      <c r="H329" s="172">
        <v>848.64</v>
      </c>
      <c r="I329" s="173"/>
      <c r="L329" s="169"/>
      <c r="M329" s="174"/>
      <c r="T329" s="175"/>
      <c r="AT329" s="170" t="s">
        <v>774</v>
      </c>
      <c r="AU329" s="170" t="s">
        <v>77</v>
      </c>
      <c r="AV329" s="13" t="s">
        <v>266</v>
      </c>
      <c r="AW329" s="13" t="s">
        <v>31</v>
      </c>
      <c r="AX329" s="13" t="s">
        <v>77</v>
      </c>
      <c r="AY329" s="170" t="s">
        <v>260</v>
      </c>
    </row>
    <row r="330" spans="2:65" s="1" customFormat="1" ht="16.5" customHeight="1">
      <c r="B330" s="32"/>
      <c r="C330" s="121" t="s">
        <v>1237</v>
      </c>
      <c r="D330" s="121" t="s">
        <v>261</v>
      </c>
      <c r="E330" s="122" t="s">
        <v>1474</v>
      </c>
      <c r="F330" s="123" t="s">
        <v>1475</v>
      </c>
      <c r="G330" s="124" t="s">
        <v>973</v>
      </c>
      <c r="H330" s="125">
        <v>90.168000000000006</v>
      </c>
      <c r="I330" s="126"/>
      <c r="J330" s="127">
        <f>ROUND(I330*H330,2)</f>
        <v>0</v>
      </c>
      <c r="K330" s="123" t="s">
        <v>1258</v>
      </c>
      <c r="L330" s="32"/>
      <c r="M330" s="128" t="s">
        <v>19</v>
      </c>
      <c r="N330" s="129" t="s">
        <v>40</v>
      </c>
      <c r="P330" s="130">
        <f>O330*H330</f>
        <v>0</v>
      </c>
      <c r="Q330" s="130">
        <v>0</v>
      </c>
      <c r="R330" s="130">
        <f>Q330*H330</f>
        <v>0</v>
      </c>
      <c r="S330" s="130">
        <v>0</v>
      </c>
      <c r="T330" s="131">
        <f>S330*H330</f>
        <v>0</v>
      </c>
      <c r="AR330" s="132" t="s">
        <v>266</v>
      </c>
      <c r="AT330" s="132" t="s">
        <v>261</v>
      </c>
      <c r="AU330" s="132" t="s">
        <v>77</v>
      </c>
      <c r="AY330" s="17" t="s">
        <v>260</v>
      </c>
      <c r="BE330" s="133">
        <f>IF(N330="základní",J330,0)</f>
        <v>0</v>
      </c>
      <c r="BF330" s="133">
        <f>IF(N330="snížená",J330,0)</f>
        <v>0</v>
      </c>
      <c r="BG330" s="133">
        <f>IF(N330="zákl. přenesená",J330,0)</f>
        <v>0</v>
      </c>
      <c r="BH330" s="133">
        <f>IF(N330="sníž. přenesená",J330,0)</f>
        <v>0</v>
      </c>
      <c r="BI330" s="133">
        <f>IF(N330="nulová",J330,0)</f>
        <v>0</v>
      </c>
      <c r="BJ330" s="17" t="s">
        <v>77</v>
      </c>
      <c r="BK330" s="133">
        <f>ROUND(I330*H330,2)</f>
        <v>0</v>
      </c>
      <c r="BL330" s="17" t="s">
        <v>266</v>
      </c>
      <c r="BM330" s="132" t="s">
        <v>1476</v>
      </c>
    </row>
    <row r="331" spans="2:65" s="1" customFormat="1" ht="11.25">
      <c r="B331" s="32"/>
      <c r="D331" s="134" t="s">
        <v>267</v>
      </c>
      <c r="F331" s="135" t="s">
        <v>1477</v>
      </c>
      <c r="I331" s="136"/>
      <c r="L331" s="32"/>
      <c r="M331" s="137"/>
      <c r="T331" s="53"/>
      <c r="AT331" s="17" t="s">
        <v>267</v>
      </c>
      <c r="AU331" s="17" t="s">
        <v>77</v>
      </c>
    </row>
    <row r="332" spans="2:65" s="1" customFormat="1" ht="11.25">
      <c r="B332" s="32"/>
      <c r="D332" s="176" t="s">
        <v>1416</v>
      </c>
      <c r="F332" s="177" t="s">
        <v>1478</v>
      </c>
      <c r="I332" s="136"/>
      <c r="L332" s="32"/>
      <c r="M332" s="137"/>
      <c r="T332" s="53"/>
      <c r="AT332" s="17" t="s">
        <v>1416</v>
      </c>
      <c r="AU332" s="17" t="s">
        <v>77</v>
      </c>
    </row>
    <row r="333" spans="2:65" s="12" customFormat="1" ht="11.25">
      <c r="B333" s="162"/>
      <c r="D333" s="134" t="s">
        <v>774</v>
      </c>
      <c r="E333" s="163" t="s">
        <v>19</v>
      </c>
      <c r="F333" s="164" t="s">
        <v>1464</v>
      </c>
      <c r="H333" s="165">
        <v>90.168000000000006</v>
      </c>
      <c r="I333" s="166"/>
      <c r="L333" s="162"/>
      <c r="M333" s="167"/>
      <c r="T333" s="168"/>
      <c r="AT333" s="163" t="s">
        <v>774</v>
      </c>
      <c r="AU333" s="163" t="s">
        <v>77</v>
      </c>
      <c r="AV333" s="12" t="s">
        <v>79</v>
      </c>
      <c r="AW333" s="12" t="s">
        <v>31</v>
      </c>
      <c r="AX333" s="12" t="s">
        <v>69</v>
      </c>
      <c r="AY333" s="163" t="s">
        <v>260</v>
      </c>
    </row>
    <row r="334" spans="2:65" s="13" customFormat="1" ht="11.25">
      <c r="B334" s="169"/>
      <c r="D334" s="134" t="s">
        <v>774</v>
      </c>
      <c r="E334" s="170" t="s">
        <v>19</v>
      </c>
      <c r="F334" s="171" t="s">
        <v>967</v>
      </c>
      <c r="H334" s="172">
        <v>90.168000000000006</v>
      </c>
      <c r="I334" s="173"/>
      <c r="L334" s="169"/>
      <c r="M334" s="174"/>
      <c r="T334" s="175"/>
      <c r="AT334" s="170" t="s">
        <v>774</v>
      </c>
      <c r="AU334" s="170" t="s">
        <v>77</v>
      </c>
      <c r="AV334" s="13" t="s">
        <v>266</v>
      </c>
      <c r="AW334" s="13" t="s">
        <v>31</v>
      </c>
      <c r="AX334" s="13" t="s">
        <v>77</v>
      </c>
      <c r="AY334" s="170" t="s">
        <v>260</v>
      </c>
    </row>
    <row r="335" spans="2:65" s="1" customFormat="1" ht="16.5" customHeight="1">
      <c r="B335" s="32"/>
      <c r="C335" s="121" t="s">
        <v>415</v>
      </c>
      <c r="D335" s="121" t="s">
        <v>261</v>
      </c>
      <c r="E335" s="122" t="s">
        <v>1479</v>
      </c>
      <c r="F335" s="123" t="s">
        <v>1480</v>
      </c>
      <c r="G335" s="124" t="s">
        <v>1297</v>
      </c>
      <c r="H335" s="125">
        <v>0.307</v>
      </c>
      <c r="I335" s="126"/>
      <c r="J335" s="127">
        <f>ROUND(I335*H335,2)</f>
        <v>0</v>
      </c>
      <c r="K335" s="123" t="s">
        <v>1258</v>
      </c>
      <c r="L335" s="32"/>
      <c r="M335" s="128" t="s">
        <v>19</v>
      </c>
      <c r="N335" s="129" t="s">
        <v>40</v>
      </c>
      <c r="P335" s="130">
        <f>O335*H335</f>
        <v>0</v>
      </c>
      <c r="Q335" s="130">
        <v>0</v>
      </c>
      <c r="R335" s="130">
        <f>Q335*H335</f>
        <v>0</v>
      </c>
      <c r="S335" s="130">
        <v>0</v>
      </c>
      <c r="T335" s="131">
        <f>S335*H335</f>
        <v>0</v>
      </c>
      <c r="AR335" s="132" t="s">
        <v>266</v>
      </c>
      <c r="AT335" s="132" t="s">
        <v>261</v>
      </c>
      <c r="AU335" s="132" t="s">
        <v>77</v>
      </c>
      <c r="AY335" s="17" t="s">
        <v>260</v>
      </c>
      <c r="BE335" s="133">
        <f>IF(N335="základní",J335,0)</f>
        <v>0</v>
      </c>
      <c r="BF335" s="133">
        <f>IF(N335="snížená",J335,0)</f>
        <v>0</v>
      </c>
      <c r="BG335" s="133">
        <f>IF(N335="zákl. přenesená",J335,0)</f>
        <v>0</v>
      </c>
      <c r="BH335" s="133">
        <f>IF(N335="sníž. přenesená",J335,0)</f>
        <v>0</v>
      </c>
      <c r="BI335" s="133">
        <f>IF(N335="nulová",J335,0)</f>
        <v>0</v>
      </c>
      <c r="BJ335" s="17" t="s">
        <v>77</v>
      </c>
      <c r="BK335" s="133">
        <f>ROUND(I335*H335,2)</f>
        <v>0</v>
      </c>
      <c r="BL335" s="17" t="s">
        <v>266</v>
      </c>
      <c r="BM335" s="132" t="s">
        <v>1481</v>
      </c>
    </row>
    <row r="336" spans="2:65" s="1" customFormat="1" ht="11.25">
      <c r="B336" s="32"/>
      <c r="D336" s="134" t="s">
        <v>267</v>
      </c>
      <c r="F336" s="135" t="s">
        <v>1482</v>
      </c>
      <c r="I336" s="136"/>
      <c r="L336" s="32"/>
      <c r="M336" s="137"/>
      <c r="T336" s="53"/>
      <c r="AT336" s="17" t="s">
        <v>267</v>
      </c>
      <c r="AU336" s="17" t="s">
        <v>77</v>
      </c>
    </row>
    <row r="337" spans="2:65" s="1" customFormat="1" ht="11.25">
      <c r="B337" s="32"/>
      <c r="D337" s="176" t="s">
        <v>1416</v>
      </c>
      <c r="F337" s="177" t="s">
        <v>1483</v>
      </c>
      <c r="I337" s="136"/>
      <c r="L337" s="32"/>
      <c r="M337" s="137"/>
      <c r="T337" s="53"/>
      <c r="AT337" s="17" t="s">
        <v>1416</v>
      </c>
      <c r="AU337" s="17" t="s">
        <v>77</v>
      </c>
    </row>
    <row r="338" spans="2:65" s="1" customFormat="1" ht="29.25">
      <c r="B338" s="32"/>
      <c r="D338" s="134" t="s">
        <v>269</v>
      </c>
      <c r="F338" s="138" t="s">
        <v>1484</v>
      </c>
      <c r="I338" s="136"/>
      <c r="L338" s="32"/>
      <c r="M338" s="137"/>
      <c r="T338" s="53"/>
      <c r="AT338" s="17" t="s">
        <v>269</v>
      </c>
      <c r="AU338" s="17" t="s">
        <v>77</v>
      </c>
    </row>
    <row r="339" spans="2:65" s="1" customFormat="1" ht="16.5" customHeight="1">
      <c r="B339" s="32"/>
      <c r="C339" s="139" t="s">
        <v>1162</v>
      </c>
      <c r="D339" s="139" t="s">
        <v>273</v>
      </c>
      <c r="E339" s="140" t="s">
        <v>1485</v>
      </c>
      <c r="F339" s="141" t="s">
        <v>1486</v>
      </c>
      <c r="G339" s="142" t="s">
        <v>1487</v>
      </c>
      <c r="H339" s="143">
        <v>0.153</v>
      </c>
      <c r="I339" s="144"/>
      <c r="J339" s="145">
        <f>ROUND(I339*H339,2)</f>
        <v>0</v>
      </c>
      <c r="K339" s="141" t="s">
        <v>1258</v>
      </c>
      <c r="L339" s="146"/>
      <c r="M339" s="147" t="s">
        <v>19</v>
      </c>
      <c r="N339" s="148" t="s">
        <v>40</v>
      </c>
      <c r="P339" s="130">
        <f>O339*H339</f>
        <v>0</v>
      </c>
      <c r="Q339" s="130">
        <v>1E-3</v>
      </c>
      <c r="R339" s="130">
        <f>Q339*H339</f>
        <v>1.5300000000000001E-4</v>
      </c>
      <c r="S339" s="130">
        <v>0</v>
      </c>
      <c r="T339" s="131">
        <f>S339*H339</f>
        <v>0</v>
      </c>
      <c r="AR339" s="132" t="s">
        <v>277</v>
      </c>
      <c r="AT339" s="132" t="s">
        <v>273</v>
      </c>
      <c r="AU339" s="132" t="s">
        <v>77</v>
      </c>
      <c r="AY339" s="17" t="s">
        <v>260</v>
      </c>
      <c r="BE339" s="133">
        <f>IF(N339="základní",J339,0)</f>
        <v>0</v>
      </c>
      <c r="BF339" s="133">
        <f>IF(N339="snížená",J339,0)</f>
        <v>0</v>
      </c>
      <c r="BG339" s="133">
        <f>IF(N339="zákl. přenesená",J339,0)</f>
        <v>0</v>
      </c>
      <c r="BH339" s="133">
        <f>IF(N339="sníž. přenesená",J339,0)</f>
        <v>0</v>
      </c>
      <c r="BI339" s="133">
        <f>IF(N339="nulová",J339,0)</f>
        <v>0</v>
      </c>
      <c r="BJ339" s="17" t="s">
        <v>77</v>
      </c>
      <c r="BK339" s="133">
        <f>ROUND(I339*H339,2)</f>
        <v>0</v>
      </c>
      <c r="BL339" s="17" t="s">
        <v>266</v>
      </c>
      <c r="BM339" s="132" t="s">
        <v>1488</v>
      </c>
    </row>
    <row r="340" spans="2:65" s="1" customFormat="1" ht="11.25">
      <c r="B340" s="32"/>
      <c r="D340" s="134" t="s">
        <v>267</v>
      </c>
      <c r="F340" s="135" t="s">
        <v>1486</v>
      </c>
      <c r="I340" s="136"/>
      <c r="L340" s="32"/>
      <c r="M340" s="137"/>
      <c r="T340" s="53"/>
      <c r="AT340" s="17" t="s">
        <v>267</v>
      </c>
      <c r="AU340" s="17" t="s">
        <v>77</v>
      </c>
    </row>
    <row r="341" spans="2:65" s="1" customFormat="1" ht="19.5">
      <c r="B341" s="32"/>
      <c r="D341" s="134" t="s">
        <v>269</v>
      </c>
      <c r="F341" s="138" t="s">
        <v>306</v>
      </c>
      <c r="I341" s="136"/>
      <c r="L341" s="32"/>
      <c r="M341" s="137"/>
      <c r="T341" s="53"/>
      <c r="AT341" s="17" t="s">
        <v>269</v>
      </c>
      <c r="AU341" s="17" t="s">
        <v>77</v>
      </c>
    </row>
    <row r="342" spans="2:65" s="1" customFormat="1" ht="16.5" customHeight="1">
      <c r="B342" s="32"/>
      <c r="C342" s="121" t="s">
        <v>419</v>
      </c>
      <c r="D342" s="121" t="s">
        <v>261</v>
      </c>
      <c r="E342" s="122" t="s">
        <v>1489</v>
      </c>
      <c r="F342" s="123" t="s">
        <v>1490</v>
      </c>
      <c r="G342" s="124" t="s">
        <v>1297</v>
      </c>
      <c r="H342" s="125">
        <v>0.307</v>
      </c>
      <c r="I342" s="126"/>
      <c r="J342" s="127">
        <f>ROUND(I342*H342,2)</f>
        <v>0</v>
      </c>
      <c r="K342" s="123" t="s">
        <v>1258</v>
      </c>
      <c r="L342" s="32"/>
      <c r="M342" s="128" t="s">
        <v>19</v>
      </c>
      <c r="N342" s="129" t="s">
        <v>40</v>
      </c>
      <c r="P342" s="130">
        <f>O342*H342</f>
        <v>0</v>
      </c>
      <c r="Q342" s="130">
        <v>0</v>
      </c>
      <c r="R342" s="130">
        <f>Q342*H342</f>
        <v>0</v>
      </c>
      <c r="S342" s="130">
        <v>0</v>
      </c>
      <c r="T342" s="131">
        <f>S342*H342</f>
        <v>0</v>
      </c>
      <c r="AR342" s="132" t="s">
        <v>266</v>
      </c>
      <c r="AT342" s="132" t="s">
        <v>261</v>
      </c>
      <c r="AU342" s="132" t="s">
        <v>77</v>
      </c>
      <c r="AY342" s="17" t="s">
        <v>260</v>
      </c>
      <c r="BE342" s="133">
        <f>IF(N342="základní",J342,0)</f>
        <v>0</v>
      </c>
      <c r="BF342" s="133">
        <f>IF(N342="snížená",J342,0)</f>
        <v>0</v>
      </c>
      <c r="BG342" s="133">
        <f>IF(N342="zákl. přenesená",J342,0)</f>
        <v>0</v>
      </c>
      <c r="BH342" s="133">
        <f>IF(N342="sníž. přenesená",J342,0)</f>
        <v>0</v>
      </c>
      <c r="BI342" s="133">
        <f>IF(N342="nulová",J342,0)</f>
        <v>0</v>
      </c>
      <c r="BJ342" s="17" t="s">
        <v>77</v>
      </c>
      <c r="BK342" s="133">
        <f>ROUND(I342*H342,2)</f>
        <v>0</v>
      </c>
      <c r="BL342" s="17" t="s">
        <v>266</v>
      </c>
      <c r="BM342" s="132" t="s">
        <v>1491</v>
      </c>
    </row>
    <row r="343" spans="2:65" s="1" customFormat="1" ht="11.25">
      <c r="B343" s="32"/>
      <c r="D343" s="134" t="s">
        <v>267</v>
      </c>
      <c r="F343" s="135" t="s">
        <v>1492</v>
      </c>
      <c r="I343" s="136"/>
      <c r="L343" s="32"/>
      <c r="M343" s="137"/>
      <c r="T343" s="53"/>
      <c r="AT343" s="17" t="s">
        <v>267</v>
      </c>
      <c r="AU343" s="17" t="s">
        <v>77</v>
      </c>
    </row>
    <row r="344" spans="2:65" s="1" customFormat="1" ht="11.25">
      <c r="B344" s="32"/>
      <c r="D344" s="176" t="s">
        <v>1416</v>
      </c>
      <c r="F344" s="177" t="s">
        <v>1493</v>
      </c>
      <c r="I344" s="136"/>
      <c r="L344" s="32"/>
      <c r="M344" s="137"/>
      <c r="T344" s="53"/>
      <c r="AT344" s="17" t="s">
        <v>1416</v>
      </c>
      <c r="AU344" s="17" t="s">
        <v>77</v>
      </c>
    </row>
    <row r="345" spans="2:65" s="1" customFormat="1" ht="19.5">
      <c r="B345" s="32"/>
      <c r="D345" s="134" t="s">
        <v>269</v>
      </c>
      <c r="F345" s="138" t="s">
        <v>306</v>
      </c>
      <c r="I345" s="136"/>
      <c r="L345" s="32"/>
      <c r="M345" s="137"/>
      <c r="T345" s="53"/>
      <c r="AT345" s="17" t="s">
        <v>269</v>
      </c>
      <c r="AU345" s="17" t="s">
        <v>77</v>
      </c>
    </row>
    <row r="346" spans="2:65" s="1" customFormat="1" ht="16.5" customHeight="1">
      <c r="B346" s="32"/>
      <c r="C346" s="139" t="s">
        <v>1494</v>
      </c>
      <c r="D346" s="139" t="s">
        <v>273</v>
      </c>
      <c r="E346" s="140" t="s">
        <v>1495</v>
      </c>
      <c r="F346" s="141" t="s">
        <v>1496</v>
      </c>
      <c r="G346" s="142" t="s">
        <v>1487</v>
      </c>
      <c r="H346" s="143">
        <v>0.33700000000000002</v>
      </c>
      <c r="I346" s="144"/>
      <c r="J346" s="145">
        <f>ROUND(I346*H346,2)</f>
        <v>0</v>
      </c>
      <c r="K346" s="141" t="s">
        <v>1258</v>
      </c>
      <c r="L346" s="146"/>
      <c r="M346" s="147" t="s">
        <v>19</v>
      </c>
      <c r="N346" s="148" t="s">
        <v>40</v>
      </c>
      <c r="P346" s="130">
        <f>O346*H346</f>
        <v>0</v>
      </c>
      <c r="Q346" s="130">
        <v>1E-3</v>
      </c>
      <c r="R346" s="130">
        <f>Q346*H346</f>
        <v>3.3700000000000001E-4</v>
      </c>
      <c r="S346" s="130">
        <v>0</v>
      </c>
      <c r="T346" s="131">
        <f>S346*H346</f>
        <v>0</v>
      </c>
      <c r="AR346" s="132" t="s">
        <v>277</v>
      </c>
      <c r="AT346" s="132" t="s">
        <v>273</v>
      </c>
      <c r="AU346" s="132" t="s">
        <v>77</v>
      </c>
      <c r="AY346" s="17" t="s">
        <v>260</v>
      </c>
      <c r="BE346" s="133">
        <f>IF(N346="základní",J346,0)</f>
        <v>0</v>
      </c>
      <c r="BF346" s="133">
        <f>IF(N346="snížená",J346,0)</f>
        <v>0</v>
      </c>
      <c r="BG346" s="133">
        <f>IF(N346="zákl. přenesená",J346,0)</f>
        <v>0</v>
      </c>
      <c r="BH346" s="133">
        <f>IF(N346="sníž. přenesená",J346,0)</f>
        <v>0</v>
      </c>
      <c r="BI346" s="133">
        <f>IF(N346="nulová",J346,0)</f>
        <v>0</v>
      </c>
      <c r="BJ346" s="17" t="s">
        <v>77</v>
      </c>
      <c r="BK346" s="133">
        <f>ROUND(I346*H346,2)</f>
        <v>0</v>
      </c>
      <c r="BL346" s="17" t="s">
        <v>266</v>
      </c>
      <c r="BM346" s="132" t="s">
        <v>1497</v>
      </c>
    </row>
    <row r="347" spans="2:65" s="1" customFormat="1" ht="11.25">
      <c r="B347" s="32"/>
      <c r="D347" s="134" t="s">
        <v>267</v>
      </c>
      <c r="F347" s="135" t="s">
        <v>1496</v>
      </c>
      <c r="I347" s="136"/>
      <c r="L347" s="32"/>
      <c r="M347" s="137"/>
      <c r="T347" s="53"/>
      <c r="AT347" s="17" t="s">
        <v>267</v>
      </c>
      <c r="AU347" s="17" t="s">
        <v>77</v>
      </c>
    </row>
    <row r="348" spans="2:65" s="1" customFormat="1" ht="19.5">
      <c r="B348" s="32"/>
      <c r="D348" s="134" t="s">
        <v>269</v>
      </c>
      <c r="F348" s="138" t="s">
        <v>306</v>
      </c>
      <c r="I348" s="136"/>
      <c r="L348" s="32"/>
      <c r="M348" s="137"/>
      <c r="T348" s="53"/>
      <c r="AT348" s="17" t="s">
        <v>269</v>
      </c>
      <c r="AU348" s="17" t="s">
        <v>77</v>
      </c>
    </row>
    <row r="349" spans="2:65" s="1" customFormat="1" ht="16.5" customHeight="1">
      <c r="B349" s="32"/>
      <c r="C349" s="139" t="s">
        <v>425</v>
      </c>
      <c r="D349" s="139" t="s">
        <v>273</v>
      </c>
      <c r="E349" s="140" t="s">
        <v>1498</v>
      </c>
      <c r="F349" s="141" t="s">
        <v>1499</v>
      </c>
      <c r="G349" s="142" t="s">
        <v>973</v>
      </c>
      <c r="H349" s="143">
        <v>0.95</v>
      </c>
      <c r="I349" s="144"/>
      <c r="J349" s="145">
        <f>ROUND(I349*H349,2)</f>
        <v>0</v>
      </c>
      <c r="K349" s="141" t="s">
        <v>1258</v>
      </c>
      <c r="L349" s="146"/>
      <c r="M349" s="147" t="s">
        <v>19</v>
      </c>
      <c r="N349" s="148" t="s">
        <v>40</v>
      </c>
      <c r="P349" s="130">
        <f>O349*H349</f>
        <v>0</v>
      </c>
      <c r="Q349" s="130">
        <v>1</v>
      </c>
      <c r="R349" s="130">
        <f>Q349*H349</f>
        <v>0.95</v>
      </c>
      <c r="S349" s="130">
        <v>0</v>
      </c>
      <c r="T349" s="131">
        <f>S349*H349</f>
        <v>0</v>
      </c>
      <c r="AR349" s="132" t="s">
        <v>277</v>
      </c>
      <c r="AT349" s="132" t="s">
        <v>273</v>
      </c>
      <c r="AU349" s="132" t="s">
        <v>77</v>
      </c>
      <c r="AY349" s="17" t="s">
        <v>260</v>
      </c>
      <c r="BE349" s="133">
        <f>IF(N349="základní",J349,0)</f>
        <v>0</v>
      </c>
      <c r="BF349" s="133">
        <f>IF(N349="snížená",J349,0)</f>
        <v>0</v>
      </c>
      <c r="BG349" s="133">
        <f>IF(N349="zákl. přenesená",J349,0)</f>
        <v>0</v>
      </c>
      <c r="BH349" s="133">
        <f>IF(N349="sníž. přenesená",J349,0)</f>
        <v>0</v>
      </c>
      <c r="BI349" s="133">
        <f>IF(N349="nulová",J349,0)</f>
        <v>0</v>
      </c>
      <c r="BJ349" s="17" t="s">
        <v>77</v>
      </c>
      <c r="BK349" s="133">
        <f>ROUND(I349*H349,2)</f>
        <v>0</v>
      </c>
      <c r="BL349" s="17" t="s">
        <v>266</v>
      </c>
      <c r="BM349" s="132" t="s">
        <v>1500</v>
      </c>
    </row>
    <row r="350" spans="2:65" s="1" customFormat="1" ht="11.25">
      <c r="B350" s="32"/>
      <c r="D350" s="134" t="s">
        <v>267</v>
      </c>
      <c r="F350" s="135" t="s">
        <v>1499</v>
      </c>
      <c r="I350" s="136"/>
      <c r="L350" s="32"/>
      <c r="M350" s="137"/>
      <c r="T350" s="53"/>
      <c r="AT350" s="17" t="s">
        <v>267</v>
      </c>
      <c r="AU350" s="17" t="s">
        <v>77</v>
      </c>
    </row>
    <row r="351" spans="2:65" s="12" customFormat="1" ht="11.25">
      <c r="B351" s="162"/>
      <c r="D351" s="134" t="s">
        <v>774</v>
      </c>
      <c r="E351" s="163" t="s">
        <v>19</v>
      </c>
      <c r="F351" s="164" t="s">
        <v>1501</v>
      </c>
      <c r="H351" s="165">
        <v>0.95</v>
      </c>
      <c r="I351" s="166"/>
      <c r="L351" s="162"/>
      <c r="M351" s="167"/>
      <c r="T351" s="168"/>
      <c r="AT351" s="163" t="s">
        <v>774</v>
      </c>
      <c r="AU351" s="163" t="s">
        <v>77</v>
      </c>
      <c r="AV351" s="12" t="s">
        <v>79</v>
      </c>
      <c r="AW351" s="12" t="s">
        <v>31</v>
      </c>
      <c r="AX351" s="12" t="s">
        <v>69</v>
      </c>
      <c r="AY351" s="163" t="s">
        <v>260</v>
      </c>
    </row>
    <row r="352" spans="2:65" s="13" customFormat="1" ht="11.25">
      <c r="B352" s="169"/>
      <c r="D352" s="134" t="s">
        <v>774</v>
      </c>
      <c r="E352" s="170" t="s">
        <v>19</v>
      </c>
      <c r="F352" s="171" t="s">
        <v>967</v>
      </c>
      <c r="H352" s="172">
        <v>0.95</v>
      </c>
      <c r="I352" s="173"/>
      <c r="L352" s="169"/>
      <c r="M352" s="174"/>
      <c r="T352" s="175"/>
      <c r="AT352" s="170" t="s">
        <v>774</v>
      </c>
      <c r="AU352" s="170" t="s">
        <v>77</v>
      </c>
      <c r="AV352" s="13" t="s">
        <v>266</v>
      </c>
      <c r="AW352" s="13" t="s">
        <v>31</v>
      </c>
      <c r="AX352" s="13" t="s">
        <v>77</v>
      </c>
      <c r="AY352" s="170" t="s">
        <v>260</v>
      </c>
    </row>
    <row r="353" spans="2:65" s="1" customFormat="1" ht="16.5" customHeight="1">
      <c r="B353" s="32"/>
      <c r="C353" s="121" t="s">
        <v>1502</v>
      </c>
      <c r="D353" s="121" t="s">
        <v>261</v>
      </c>
      <c r="E353" s="122" t="s">
        <v>1503</v>
      </c>
      <c r="F353" s="123" t="s">
        <v>1504</v>
      </c>
      <c r="G353" s="124" t="s">
        <v>1297</v>
      </c>
      <c r="H353" s="125">
        <v>135</v>
      </c>
      <c r="I353" s="126"/>
      <c r="J353" s="127">
        <f>ROUND(I353*H353,2)</f>
        <v>0</v>
      </c>
      <c r="K353" s="123" t="s">
        <v>1258</v>
      </c>
      <c r="L353" s="32"/>
      <c r="M353" s="128" t="s">
        <v>19</v>
      </c>
      <c r="N353" s="129" t="s">
        <v>40</v>
      </c>
      <c r="P353" s="130">
        <f>O353*H353</f>
        <v>0</v>
      </c>
      <c r="Q353" s="130">
        <v>1E-4</v>
      </c>
      <c r="R353" s="130">
        <f>Q353*H353</f>
        <v>1.35E-2</v>
      </c>
      <c r="S353" s="130">
        <v>0</v>
      </c>
      <c r="T353" s="131">
        <f>S353*H353</f>
        <v>0</v>
      </c>
      <c r="AR353" s="132" t="s">
        <v>266</v>
      </c>
      <c r="AT353" s="132" t="s">
        <v>261</v>
      </c>
      <c r="AU353" s="132" t="s">
        <v>77</v>
      </c>
      <c r="AY353" s="17" t="s">
        <v>260</v>
      </c>
      <c r="BE353" s="133">
        <f>IF(N353="základní",J353,0)</f>
        <v>0</v>
      </c>
      <c r="BF353" s="133">
        <f>IF(N353="snížená",J353,0)</f>
        <v>0</v>
      </c>
      <c r="BG353" s="133">
        <f>IF(N353="zákl. přenesená",J353,0)</f>
        <v>0</v>
      </c>
      <c r="BH353" s="133">
        <f>IF(N353="sníž. přenesená",J353,0)</f>
        <v>0</v>
      </c>
      <c r="BI353" s="133">
        <f>IF(N353="nulová",J353,0)</f>
        <v>0</v>
      </c>
      <c r="BJ353" s="17" t="s">
        <v>77</v>
      </c>
      <c r="BK353" s="133">
        <f>ROUND(I353*H353,2)</f>
        <v>0</v>
      </c>
      <c r="BL353" s="17" t="s">
        <v>266</v>
      </c>
      <c r="BM353" s="132" t="s">
        <v>1505</v>
      </c>
    </row>
    <row r="354" spans="2:65" s="1" customFormat="1" ht="19.5">
      <c r="B354" s="32"/>
      <c r="D354" s="134" t="s">
        <v>267</v>
      </c>
      <c r="F354" s="135" t="s">
        <v>1506</v>
      </c>
      <c r="I354" s="136"/>
      <c r="L354" s="32"/>
      <c r="M354" s="137"/>
      <c r="T354" s="53"/>
      <c r="AT354" s="17" t="s">
        <v>267</v>
      </c>
      <c r="AU354" s="17" t="s">
        <v>77</v>
      </c>
    </row>
    <row r="355" spans="2:65" s="1" customFormat="1" ht="11.25">
      <c r="B355" s="32"/>
      <c r="D355" s="176" t="s">
        <v>1416</v>
      </c>
      <c r="F355" s="177" t="s">
        <v>1507</v>
      </c>
      <c r="I355" s="136"/>
      <c r="L355" s="32"/>
      <c r="M355" s="137"/>
      <c r="T355" s="53"/>
      <c r="AT355" s="17" t="s">
        <v>1416</v>
      </c>
      <c r="AU355" s="17" t="s">
        <v>77</v>
      </c>
    </row>
    <row r="356" spans="2:65" s="12" customFormat="1" ht="11.25">
      <c r="B356" s="162"/>
      <c r="D356" s="134" t="s">
        <v>774</v>
      </c>
      <c r="E356" s="163" t="s">
        <v>19</v>
      </c>
      <c r="F356" s="164" t="s">
        <v>1508</v>
      </c>
      <c r="H356" s="165">
        <v>135</v>
      </c>
      <c r="I356" s="166"/>
      <c r="L356" s="162"/>
      <c r="M356" s="167"/>
      <c r="T356" s="168"/>
      <c r="AT356" s="163" t="s">
        <v>774</v>
      </c>
      <c r="AU356" s="163" t="s">
        <v>77</v>
      </c>
      <c r="AV356" s="12" t="s">
        <v>79</v>
      </c>
      <c r="AW356" s="12" t="s">
        <v>31</v>
      </c>
      <c r="AX356" s="12" t="s">
        <v>69</v>
      </c>
      <c r="AY356" s="163" t="s">
        <v>260</v>
      </c>
    </row>
    <row r="357" spans="2:65" s="13" customFormat="1" ht="11.25">
      <c r="B357" s="169"/>
      <c r="D357" s="134" t="s">
        <v>774</v>
      </c>
      <c r="E357" s="170" t="s">
        <v>19</v>
      </c>
      <c r="F357" s="171" t="s">
        <v>967</v>
      </c>
      <c r="H357" s="172">
        <v>135</v>
      </c>
      <c r="I357" s="173"/>
      <c r="L357" s="169"/>
      <c r="M357" s="174"/>
      <c r="T357" s="175"/>
      <c r="AT357" s="170" t="s">
        <v>774</v>
      </c>
      <c r="AU357" s="170" t="s">
        <v>77</v>
      </c>
      <c r="AV357" s="13" t="s">
        <v>266</v>
      </c>
      <c r="AW357" s="13" t="s">
        <v>31</v>
      </c>
      <c r="AX357" s="13" t="s">
        <v>77</v>
      </c>
      <c r="AY357" s="170" t="s">
        <v>260</v>
      </c>
    </row>
    <row r="358" spans="2:65" s="1" customFormat="1" ht="16.5" customHeight="1">
      <c r="B358" s="32"/>
      <c r="C358" s="121" t="s">
        <v>430</v>
      </c>
      <c r="D358" s="121" t="s">
        <v>261</v>
      </c>
      <c r="E358" s="122" t="s">
        <v>1509</v>
      </c>
      <c r="F358" s="123" t="s">
        <v>1510</v>
      </c>
      <c r="G358" s="124" t="s">
        <v>1297</v>
      </c>
      <c r="H358" s="125">
        <v>135</v>
      </c>
      <c r="I358" s="126"/>
      <c r="J358" s="127">
        <f>ROUND(I358*H358,2)</f>
        <v>0</v>
      </c>
      <c r="K358" s="123" t="s">
        <v>1258</v>
      </c>
      <c r="L358" s="32"/>
      <c r="M358" s="128" t="s">
        <v>19</v>
      </c>
      <c r="N358" s="129" t="s">
        <v>40</v>
      </c>
      <c r="P358" s="130">
        <f>O358*H358</f>
        <v>0</v>
      </c>
      <c r="Q358" s="130">
        <v>6.8999999999999997E-4</v>
      </c>
      <c r="R358" s="130">
        <f>Q358*H358</f>
        <v>9.3149999999999997E-2</v>
      </c>
      <c r="S358" s="130">
        <v>0</v>
      </c>
      <c r="T358" s="131">
        <f>S358*H358</f>
        <v>0</v>
      </c>
      <c r="AR358" s="132" t="s">
        <v>266</v>
      </c>
      <c r="AT358" s="132" t="s">
        <v>261</v>
      </c>
      <c r="AU358" s="132" t="s">
        <v>77</v>
      </c>
      <c r="AY358" s="17" t="s">
        <v>260</v>
      </c>
      <c r="BE358" s="133">
        <f>IF(N358="základní",J358,0)</f>
        <v>0</v>
      </c>
      <c r="BF358" s="133">
        <f>IF(N358="snížená",J358,0)</f>
        <v>0</v>
      </c>
      <c r="BG358" s="133">
        <f>IF(N358="zákl. přenesená",J358,0)</f>
        <v>0</v>
      </c>
      <c r="BH358" s="133">
        <f>IF(N358="sníž. přenesená",J358,0)</f>
        <v>0</v>
      </c>
      <c r="BI358" s="133">
        <f>IF(N358="nulová",J358,0)</f>
        <v>0</v>
      </c>
      <c r="BJ358" s="17" t="s">
        <v>77</v>
      </c>
      <c r="BK358" s="133">
        <f>ROUND(I358*H358,2)</f>
        <v>0</v>
      </c>
      <c r="BL358" s="17" t="s">
        <v>266</v>
      </c>
      <c r="BM358" s="132" t="s">
        <v>1511</v>
      </c>
    </row>
    <row r="359" spans="2:65" s="1" customFormat="1" ht="11.25">
      <c r="B359" s="32"/>
      <c r="D359" s="134" t="s">
        <v>267</v>
      </c>
      <c r="F359" s="135" t="s">
        <v>1512</v>
      </c>
      <c r="I359" s="136"/>
      <c r="L359" s="32"/>
      <c r="M359" s="137"/>
      <c r="T359" s="53"/>
      <c r="AT359" s="17" t="s">
        <v>267</v>
      </c>
      <c r="AU359" s="17" t="s">
        <v>77</v>
      </c>
    </row>
    <row r="360" spans="2:65" s="1" customFormat="1" ht="11.25">
      <c r="B360" s="32"/>
      <c r="D360" s="176" t="s">
        <v>1416</v>
      </c>
      <c r="F360" s="177" t="s">
        <v>1513</v>
      </c>
      <c r="I360" s="136"/>
      <c r="L360" s="32"/>
      <c r="M360" s="137"/>
      <c r="T360" s="53"/>
      <c r="AT360" s="17" t="s">
        <v>1416</v>
      </c>
      <c r="AU360" s="17" t="s">
        <v>77</v>
      </c>
    </row>
    <row r="361" spans="2:65" s="1" customFormat="1" ht="16.5" customHeight="1">
      <c r="B361" s="32"/>
      <c r="C361" s="121" t="s">
        <v>1514</v>
      </c>
      <c r="D361" s="121" t="s">
        <v>261</v>
      </c>
      <c r="E361" s="122" t="s">
        <v>1515</v>
      </c>
      <c r="F361" s="123" t="s">
        <v>1516</v>
      </c>
      <c r="G361" s="124" t="s">
        <v>973</v>
      </c>
      <c r="H361" s="125">
        <v>0.5</v>
      </c>
      <c r="I361" s="126"/>
      <c r="J361" s="127">
        <f>ROUND(I361*H361,2)</f>
        <v>0</v>
      </c>
      <c r="K361" s="123" t="s">
        <v>1258</v>
      </c>
      <c r="L361" s="32"/>
      <c r="M361" s="128" t="s">
        <v>19</v>
      </c>
      <c r="N361" s="129" t="s">
        <v>40</v>
      </c>
      <c r="P361" s="130">
        <f>O361*H361</f>
        <v>0</v>
      </c>
      <c r="Q361" s="130">
        <v>0</v>
      </c>
      <c r="R361" s="130">
        <f>Q361*H361</f>
        <v>0</v>
      </c>
      <c r="S361" s="130">
        <v>0</v>
      </c>
      <c r="T361" s="131">
        <f>S361*H361</f>
        <v>0</v>
      </c>
      <c r="AR361" s="132" t="s">
        <v>266</v>
      </c>
      <c r="AT361" s="132" t="s">
        <v>261</v>
      </c>
      <c r="AU361" s="132" t="s">
        <v>77</v>
      </c>
      <c r="AY361" s="17" t="s">
        <v>260</v>
      </c>
      <c r="BE361" s="133">
        <f>IF(N361="základní",J361,0)</f>
        <v>0</v>
      </c>
      <c r="BF361" s="133">
        <f>IF(N361="snížená",J361,0)</f>
        <v>0</v>
      </c>
      <c r="BG361" s="133">
        <f>IF(N361="zákl. přenesená",J361,0)</f>
        <v>0</v>
      </c>
      <c r="BH361" s="133">
        <f>IF(N361="sníž. přenesená",J361,0)</f>
        <v>0</v>
      </c>
      <c r="BI361" s="133">
        <f>IF(N361="nulová",J361,0)</f>
        <v>0</v>
      </c>
      <c r="BJ361" s="17" t="s">
        <v>77</v>
      </c>
      <c r="BK361" s="133">
        <f>ROUND(I361*H361,2)</f>
        <v>0</v>
      </c>
      <c r="BL361" s="17" t="s">
        <v>266</v>
      </c>
      <c r="BM361" s="132" t="s">
        <v>1517</v>
      </c>
    </row>
    <row r="362" spans="2:65" s="1" customFormat="1" ht="11.25">
      <c r="B362" s="32"/>
      <c r="D362" s="134" t="s">
        <v>267</v>
      </c>
      <c r="F362" s="135" t="s">
        <v>1518</v>
      </c>
      <c r="I362" s="136"/>
      <c r="L362" s="32"/>
      <c r="M362" s="137"/>
      <c r="T362" s="53"/>
      <c r="AT362" s="17" t="s">
        <v>267</v>
      </c>
      <c r="AU362" s="17" t="s">
        <v>77</v>
      </c>
    </row>
    <row r="363" spans="2:65" s="1" customFormat="1" ht="11.25">
      <c r="B363" s="32"/>
      <c r="D363" s="176" t="s">
        <v>1416</v>
      </c>
      <c r="F363" s="177" t="s">
        <v>1519</v>
      </c>
      <c r="I363" s="136"/>
      <c r="L363" s="32"/>
      <c r="M363" s="137"/>
      <c r="T363" s="53"/>
      <c r="AT363" s="17" t="s">
        <v>1416</v>
      </c>
      <c r="AU363" s="17" t="s">
        <v>77</v>
      </c>
    </row>
    <row r="364" spans="2:65" s="1" customFormat="1" ht="16.5" customHeight="1">
      <c r="B364" s="32"/>
      <c r="C364" s="121" t="s">
        <v>653</v>
      </c>
      <c r="D364" s="121" t="s">
        <v>261</v>
      </c>
      <c r="E364" s="122" t="s">
        <v>1520</v>
      </c>
      <c r="F364" s="123" t="s">
        <v>1521</v>
      </c>
      <c r="G364" s="124" t="s">
        <v>973</v>
      </c>
      <c r="H364" s="125">
        <v>0.5</v>
      </c>
      <c r="I364" s="126"/>
      <c r="J364" s="127">
        <f>ROUND(I364*H364,2)</f>
        <v>0</v>
      </c>
      <c r="K364" s="123" t="s">
        <v>1258</v>
      </c>
      <c r="L364" s="32"/>
      <c r="M364" s="128" t="s">
        <v>19</v>
      </c>
      <c r="N364" s="129" t="s">
        <v>40</v>
      </c>
      <c r="P364" s="130">
        <f>O364*H364</f>
        <v>0</v>
      </c>
      <c r="Q364" s="130">
        <v>0</v>
      </c>
      <c r="R364" s="130">
        <f>Q364*H364</f>
        <v>0</v>
      </c>
      <c r="S364" s="130">
        <v>0</v>
      </c>
      <c r="T364" s="131">
        <f>S364*H364</f>
        <v>0</v>
      </c>
      <c r="AR364" s="132" t="s">
        <v>266</v>
      </c>
      <c r="AT364" s="132" t="s">
        <v>261</v>
      </c>
      <c r="AU364" s="132" t="s">
        <v>77</v>
      </c>
      <c r="AY364" s="17" t="s">
        <v>260</v>
      </c>
      <c r="BE364" s="133">
        <f>IF(N364="základní",J364,0)</f>
        <v>0</v>
      </c>
      <c r="BF364" s="133">
        <f>IF(N364="snížená",J364,0)</f>
        <v>0</v>
      </c>
      <c r="BG364" s="133">
        <f>IF(N364="zákl. přenesená",J364,0)</f>
        <v>0</v>
      </c>
      <c r="BH364" s="133">
        <f>IF(N364="sníž. přenesená",J364,0)</f>
        <v>0</v>
      </c>
      <c r="BI364" s="133">
        <f>IF(N364="nulová",J364,0)</f>
        <v>0</v>
      </c>
      <c r="BJ364" s="17" t="s">
        <v>77</v>
      </c>
      <c r="BK364" s="133">
        <f>ROUND(I364*H364,2)</f>
        <v>0</v>
      </c>
      <c r="BL364" s="17" t="s">
        <v>266</v>
      </c>
      <c r="BM364" s="132" t="s">
        <v>1522</v>
      </c>
    </row>
    <row r="365" spans="2:65" s="1" customFormat="1" ht="11.25">
      <c r="B365" s="32"/>
      <c r="D365" s="134" t="s">
        <v>267</v>
      </c>
      <c r="F365" s="135" t="s">
        <v>1521</v>
      </c>
      <c r="I365" s="136"/>
      <c r="L365" s="32"/>
      <c r="M365" s="137"/>
      <c r="T365" s="53"/>
      <c r="AT365" s="17" t="s">
        <v>267</v>
      </c>
      <c r="AU365" s="17" t="s">
        <v>77</v>
      </c>
    </row>
    <row r="366" spans="2:65" s="1" customFormat="1" ht="11.25">
      <c r="B366" s="32"/>
      <c r="D366" s="176" t="s">
        <v>1416</v>
      </c>
      <c r="F366" s="177" t="s">
        <v>1523</v>
      </c>
      <c r="I366" s="136"/>
      <c r="L366" s="32"/>
      <c r="M366" s="137"/>
      <c r="T366" s="53"/>
      <c r="AT366" s="17" t="s">
        <v>1416</v>
      </c>
      <c r="AU366" s="17" t="s">
        <v>77</v>
      </c>
    </row>
    <row r="367" spans="2:65" s="1" customFormat="1" ht="16.5" customHeight="1">
      <c r="B367" s="32"/>
      <c r="C367" s="121" t="s">
        <v>1524</v>
      </c>
      <c r="D367" s="121" t="s">
        <v>261</v>
      </c>
      <c r="E367" s="122" t="s">
        <v>1525</v>
      </c>
      <c r="F367" s="123" t="s">
        <v>1526</v>
      </c>
      <c r="G367" s="124" t="s">
        <v>973</v>
      </c>
      <c r="H367" s="125">
        <v>2</v>
      </c>
      <c r="I367" s="126"/>
      <c r="J367" s="127">
        <f>ROUND(I367*H367,2)</f>
        <v>0</v>
      </c>
      <c r="K367" s="123" t="s">
        <v>1258</v>
      </c>
      <c r="L367" s="32"/>
      <c r="M367" s="128" t="s">
        <v>19</v>
      </c>
      <c r="N367" s="129" t="s">
        <v>40</v>
      </c>
      <c r="P367" s="130">
        <f>O367*H367</f>
        <v>0</v>
      </c>
      <c r="Q367" s="130">
        <v>0</v>
      </c>
      <c r="R367" s="130">
        <f>Q367*H367</f>
        <v>0</v>
      </c>
      <c r="S367" s="130">
        <v>0</v>
      </c>
      <c r="T367" s="131">
        <f>S367*H367</f>
        <v>0</v>
      </c>
      <c r="AR367" s="132" t="s">
        <v>266</v>
      </c>
      <c r="AT367" s="132" t="s">
        <v>261</v>
      </c>
      <c r="AU367" s="132" t="s">
        <v>77</v>
      </c>
      <c r="AY367" s="17" t="s">
        <v>260</v>
      </c>
      <c r="BE367" s="133">
        <f>IF(N367="základní",J367,0)</f>
        <v>0</v>
      </c>
      <c r="BF367" s="133">
        <f>IF(N367="snížená",J367,0)</f>
        <v>0</v>
      </c>
      <c r="BG367" s="133">
        <f>IF(N367="zákl. přenesená",J367,0)</f>
        <v>0</v>
      </c>
      <c r="BH367" s="133">
        <f>IF(N367="sníž. přenesená",J367,0)</f>
        <v>0</v>
      </c>
      <c r="BI367" s="133">
        <f>IF(N367="nulová",J367,0)</f>
        <v>0</v>
      </c>
      <c r="BJ367" s="17" t="s">
        <v>77</v>
      </c>
      <c r="BK367" s="133">
        <f>ROUND(I367*H367,2)</f>
        <v>0</v>
      </c>
      <c r="BL367" s="17" t="s">
        <v>266</v>
      </c>
      <c r="BM367" s="132" t="s">
        <v>1527</v>
      </c>
    </row>
    <row r="368" spans="2:65" s="1" customFormat="1" ht="11.25">
      <c r="B368" s="32"/>
      <c r="D368" s="134" t="s">
        <v>267</v>
      </c>
      <c r="F368" s="135" t="s">
        <v>1526</v>
      </c>
      <c r="I368" s="136"/>
      <c r="L368" s="32"/>
      <c r="M368" s="137"/>
      <c r="T368" s="53"/>
      <c r="AT368" s="17" t="s">
        <v>267</v>
      </c>
      <c r="AU368" s="17" t="s">
        <v>77</v>
      </c>
    </row>
    <row r="369" spans="2:65" s="1" customFormat="1" ht="11.25">
      <c r="B369" s="32"/>
      <c r="D369" s="176" t="s">
        <v>1416</v>
      </c>
      <c r="F369" s="177" t="s">
        <v>1528</v>
      </c>
      <c r="I369" s="136"/>
      <c r="L369" s="32"/>
      <c r="M369" s="137"/>
      <c r="T369" s="53"/>
      <c r="AT369" s="17" t="s">
        <v>1416</v>
      </c>
      <c r="AU369" s="17" t="s">
        <v>77</v>
      </c>
    </row>
    <row r="370" spans="2:65" s="10" customFormat="1" ht="25.9" customHeight="1">
      <c r="B370" s="111"/>
      <c r="D370" s="112" t="s">
        <v>68</v>
      </c>
      <c r="E370" s="113" t="s">
        <v>282</v>
      </c>
      <c r="F370" s="113" t="s">
        <v>1529</v>
      </c>
      <c r="I370" s="114"/>
      <c r="J370" s="115">
        <f>BK370</f>
        <v>0</v>
      </c>
      <c r="L370" s="111"/>
      <c r="M370" s="116"/>
      <c r="P370" s="117">
        <f>SUM(P371:P447)</f>
        <v>0</v>
      </c>
      <c r="R370" s="117">
        <f>SUM(R371:R447)</f>
        <v>0.32970700000000003</v>
      </c>
      <c r="T370" s="118">
        <f>SUM(T371:T447)</f>
        <v>4.8000000000000001E-2</v>
      </c>
      <c r="AR370" s="112" t="s">
        <v>77</v>
      </c>
      <c r="AT370" s="119" t="s">
        <v>68</v>
      </c>
      <c r="AU370" s="119" t="s">
        <v>69</v>
      </c>
      <c r="AY370" s="112" t="s">
        <v>260</v>
      </c>
      <c r="BK370" s="120">
        <f>SUM(BK371:BK447)</f>
        <v>0</v>
      </c>
    </row>
    <row r="371" spans="2:65" s="1" customFormat="1" ht="16.5" customHeight="1">
      <c r="B371" s="32"/>
      <c r="C371" s="121" t="s">
        <v>441</v>
      </c>
      <c r="D371" s="121" t="s">
        <v>261</v>
      </c>
      <c r="E371" s="122" t="s">
        <v>1530</v>
      </c>
      <c r="F371" s="123" t="s">
        <v>1531</v>
      </c>
      <c r="G371" s="124" t="s">
        <v>363</v>
      </c>
      <c r="H371" s="125">
        <v>1</v>
      </c>
      <c r="I371" s="126"/>
      <c r="J371" s="127">
        <f>ROUND(I371*H371,2)</f>
        <v>0</v>
      </c>
      <c r="K371" s="123" t="s">
        <v>1258</v>
      </c>
      <c r="L371" s="32"/>
      <c r="M371" s="128" t="s">
        <v>19</v>
      </c>
      <c r="N371" s="129" t="s">
        <v>40</v>
      </c>
      <c r="P371" s="130">
        <f>O371*H371</f>
        <v>0</v>
      </c>
      <c r="Q371" s="130">
        <v>0</v>
      </c>
      <c r="R371" s="130">
        <f>Q371*H371</f>
        <v>0</v>
      </c>
      <c r="S371" s="130">
        <v>0</v>
      </c>
      <c r="T371" s="131">
        <f>S371*H371</f>
        <v>0</v>
      </c>
      <c r="AR371" s="132" t="s">
        <v>266</v>
      </c>
      <c r="AT371" s="132" t="s">
        <v>261</v>
      </c>
      <c r="AU371" s="132" t="s">
        <v>77</v>
      </c>
      <c r="AY371" s="17" t="s">
        <v>260</v>
      </c>
      <c r="BE371" s="133">
        <f>IF(N371="základní",J371,0)</f>
        <v>0</v>
      </c>
      <c r="BF371" s="133">
        <f>IF(N371="snížená",J371,0)</f>
        <v>0</v>
      </c>
      <c r="BG371" s="133">
        <f>IF(N371="zákl. přenesená",J371,0)</f>
        <v>0</v>
      </c>
      <c r="BH371" s="133">
        <f>IF(N371="sníž. přenesená",J371,0)</f>
        <v>0</v>
      </c>
      <c r="BI371" s="133">
        <f>IF(N371="nulová",J371,0)</f>
        <v>0</v>
      </c>
      <c r="BJ371" s="17" t="s">
        <v>77</v>
      </c>
      <c r="BK371" s="133">
        <f>ROUND(I371*H371,2)</f>
        <v>0</v>
      </c>
      <c r="BL371" s="17" t="s">
        <v>266</v>
      </c>
      <c r="BM371" s="132" t="s">
        <v>1532</v>
      </c>
    </row>
    <row r="372" spans="2:65" s="1" customFormat="1" ht="11.25">
      <c r="B372" s="32"/>
      <c r="D372" s="134" t="s">
        <v>267</v>
      </c>
      <c r="F372" s="135" t="s">
        <v>1533</v>
      </c>
      <c r="I372" s="136"/>
      <c r="L372" s="32"/>
      <c r="M372" s="137"/>
      <c r="T372" s="53"/>
      <c r="AT372" s="17" t="s">
        <v>267</v>
      </c>
      <c r="AU372" s="17" t="s">
        <v>77</v>
      </c>
    </row>
    <row r="373" spans="2:65" s="1" customFormat="1" ht="11.25">
      <c r="B373" s="32"/>
      <c r="D373" s="176" t="s">
        <v>1416</v>
      </c>
      <c r="F373" s="177" t="s">
        <v>1534</v>
      </c>
      <c r="I373" s="136"/>
      <c r="L373" s="32"/>
      <c r="M373" s="137"/>
      <c r="T373" s="53"/>
      <c r="AT373" s="17" t="s">
        <v>1416</v>
      </c>
      <c r="AU373" s="17" t="s">
        <v>77</v>
      </c>
    </row>
    <row r="374" spans="2:65" s="1" customFormat="1" ht="16.5" customHeight="1">
      <c r="B374" s="32"/>
      <c r="C374" s="121" t="s">
        <v>1535</v>
      </c>
      <c r="D374" s="121" t="s">
        <v>261</v>
      </c>
      <c r="E374" s="122" t="s">
        <v>1418</v>
      </c>
      <c r="F374" s="123" t="s">
        <v>1419</v>
      </c>
      <c r="G374" s="124" t="s">
        <v>1297</v>
      </c>
      <c r="H374" s="125">
        <v>60</v>
      </c>
      <c r="I374" s="126"/>
      <c r="J374" s="127">
        <f>ROUND(I374*H374,2)</f>
        <v>0</v>
      </c>
      <c r="K374" s="123" t="s">
        <v>1258</v>
      </c>
      <c r="L374" s="32"/>
      <c r="M374" s="128" t="s">
        <v>19</v>
      </c>
      <c r="N374" s="129" t="s">
        <v>40</v>
      </c>
      <c r="P374" s="130">
        <f>O374*H374</f>
        <v>0</v>
      </c>
      <c r="Q374" s="130">
        <v>0</v>
      </c>
      <c r="R374" s="130">
        <f>Q374*H374</f>
        <v>0</v>
      </c>
      <c r="S374" s="130">
        <v>0</v>
      </c>
      <c r="T374" s="131">
        <f>S374*H374</f>
        <v>0</v>
      </c>
      <c r="AR374" s="132" t="s">
        <v>266</v>
      </c>
      <c r="AT374" s="132" t="s">
        <v>261</v>
      </c>
      <c r="AU374" s="132" t="s">
        <v>77</v>
      </c>
      <c r="AY374" s="17" t="s">
        <v>260</v>
      </c>
      <c r="BE374" s="133">
        <f>IF(N374="základní",J374,0)</f>
        <v>0</v>
      </c>
      <c r="BF374" s="133">
        <f>IF(N374="snížená",J374,0)</f>
        <v>0</v>
      </c>
      <c r="BG374" s="133">
        <f>IF(N374="zákl. přenesená",J374,0)</f>
        <v>0</v>
      </c>
      <c r="BH374" s="133">
        <f>IF(N374="sníž. přenesená",J374,0)</f>
        <v>0</v>
      </c>
      <c r="BI374" s="133">
        <f>IF(N374="nulová",J374,0)</f>
        <v>0</v>
      </c>
      <c r="BJ374" s="17" t="s">
        <v>77</v>
      </c>
      <c r="BK374" s="133">
        <f>ROUND(I374*H374,2)</f>
        <v>0</v>
      </c>
      <c r="BL374" s="17" t="s">
        <v>266</v>
      </c>
      <c r="BM374" s="132" t="s">
        <v>1536</v>
      </c>
    </row>
    <row r="375" spans="2:65" s="1" customFormat="1" ht="11.25">
      <c r="B375" s="32"/>
      <c r="D375" s="134" t="s">
        <v>267</v>
      </c>
      <c r="F375" s="135" t="s">
        <v>1420</v>
      </c>
      <c r="I375" s="136"/>
      <c r="L375" s="32"/>
      <c r="M375" s="137"/>
      <c r="T375" s="53"/>
      <c r="AT375" s="17" t="s">
        <v>267</v>
      </c>
      <c r="AU375" s="17" t="s">
        <v>77</v>
      </c>
    </row>
    <row r="376" spans="2:65" s="1" customFormat="1" ht="11.25">
      <c r="B376" s="32"/>
      <c r="D376" s="176" t="s">
        <v>1416</v>
      </c>
      <c r="F376" s="177" t="s">
        <v>1421</v>
      </c>
      <c r="I376" s="136"/>
      <c r="L376" s="32"/>
      <c r="M376" s="137"/>
      <c r="T376" s="53"/>
      <c r="AT376" s="17" t="s">
        <v>1416</v>
      </c>
      <c r="AU376" s="17" t="s">
        <v>77</v>
      </c>
    </row>
    <row r="377" spans="2:65" s="1" customFormat="1" ht="16.5" customHeight="1">
      <c r="B377" s="32"/>
      <c r="C377" s="121" t="s">
        <v>662</v>
      </c>
      <c r="D377" s="121" t="s">
        <v>261</v>
      </c>
      <c r="E377" s="122" t="s">
        <v>1422</v>
      </c>
      <c r="F377" s="123" t="s">
        <v>1423</v>
      </c>
      <c r="G377" s="124" t="s">
        <v>1297</v>
      </c>
      <c r="H377" s="125">
        <v>60</v>
      </c>
      <c r="I377" s="126"/>
      <c r="J377" s="127">
        <f>ROUND(I377*H377,2)</f>
        <v>0</v>
      </c>
      <c r="K377" s="123" t="s">
        <v>1258</v>
      </c>
      <c r="L377" s="32"/>
      <c r="M377" s="128" t="s">
        <v>19</v>
      </c>
      <c r="N377" s="129" t="s">
        <v>40</v>
      </c>
      <c r="P377" s="130">
        <f>O377*H377</f>
        <v>0</v>
      </c>
      <c r="Q377" s="130">
        <v>0</v>
      </c>
      <c r="R377" s="130">
        <f>Q377*H377</f>
        <v>0</v>
      </c>
      <c r="S377" s="130">
        <v>8.0000000000000004E-4</v>
      </c>
      <c r="T377" s="131">
        <f>S377*H377</f>
        <v>4.8000000000000001E-2</v>
      </c>
      <c r="AR377" s="132" t="s">
        <v>266</v>
      </c>
      <c r="AT377" s="132" t="s">
        <v>261</v>
      </c>
      <c r="AU377" s="132" t="s">
        <v>77</v>
      </c>
      <c r="AY377" s="17" t="s">
        <v>260</v>
      </c>
      <c r="BE377" s="133">
        <f>IF(N377="základní",J377,0)</f>
        <v>0</v>
      </c>
      <c r="BF377" s="133">
        <f>IF(N377="snížená",J377,0)</f>
        <v>0</v>
      </c>
      <c r="BG377" s="133">
        <f>IF(N377="zákl. přenesená",J377,0)</f>
        <v>0</v>
      </c>
      <c r="BH377" s="133">
        <f>IF(N377="sníž. přenesená",J377,0)</f>
        <v>0</v>
      </c>
      <c r="BI377" s="133">
        <f>IF(N377="nulová",J377,0)</f>
        <v>0</v>
      </c>
      <c r="BJ377" s="17" t="s">
        <v>77</v>
      </c>
      <c r="BK377" s="133">
        <f>ROUND(I377*H377,2)</f>
        <v>0</v>
      </c>
      <c r="BL377" s="17" t="s">
        <v>266</v>
      </c>
      <c r="BM377" s="132" t="s">
        <v>1537</v>
      </c>
    </row>
    <row r="378" spans="2:65" s="1" customFormat="1" ht="11.25">
      <c r="B378" s="32"/>
      <c r="D378" s="134" t="s">
        <v>267</v>
      </c>
      <c r="F378" s="135" t="s">
        <v>1424</v>
      </c>
      <c r="I378" s="136"/>
      <c r="L378" s="32"/>
      <c r="M378" s="137"/>
      <c r="T378" s="53"/>
      <c r="AT378" s="17" t="s">
        <v>267</v>
      </c>
      <c r="AU378" s="17" t="s">
        <v>77</v>
      </c>
    </row>
    <row r="379" spans="2:65" s="1" customFormat="1" ht="11.25">
      <c r="B379" s="32"/>
      <c r="D379" s="176" t="s">
        <v>1416</v>
      </c>
      <c r="F379" s="177" t="s">
        <v>1425</v>
      </c>
      <c r="I379" s="136"/>
      <c r="L379" s="32"/>
      <c r="M379" s="137"/>
      <c r="T379" s="53"/>
      <c r="AT379" s="17" t="s">
        <v>1416</v>
      </c>
      <c r="AU379" s="17" t="s">
        <v>77</v>
      </c>
    </row>
    <row r="380" spans="2:65" s="1" customFormat="1" ht="21.75" customHeight="1">
      <c r="B380" s="32"/>
      <c r="C380" s="121" t="s">
        <v>1538</v>
      </c>
      <c r="D380" s="121" t="s">
        <v>261</v>
      </c>
      <c r="E380" s="122" t="s">
        <v>1426</v>
      </c>
      <c r="F380" s="123" t="s">
        <v>1427</v>
      </c>
      <c r="G380" s="124" t="s">
        <v>1067</v>
      </c>
      <c r="H380" s="125">
        <v>15</v>
      </c>
      <c r="I380" s="126"/>
      <c r="J380" s="127">
        <f>ROUND(I380*H380,2)</f>
        <v>0</v>
      </c>
      <c r="K380" s="123" t="s">
        <v>1258</v>
      </c>
      <c r="L380" s="32"/>
      <c r="M380" s="128" t="s">
        <v>19</v>
      </c>
      <c r="N380" s="129" t="s">
        <v>40</v>
      </c>
      <c r="P380" s="130">
        <f>O380*H380</f>
        <v>0</v>
      </c>
      <c r="Q380" s="130">
        <v>0</v>
      </c>
      <c r="R380" s="130">
        <f>Q380*H380</f>
        <v>0</v>
      </c>
      <c r="S380" s="130">
        <v>0</v>
      </c>
      <c r="T380" s="131">
        <f>S380*H380</f>
        <v>0</v>
      </c>
      <c r="AR380" s="132" t="s">
        <v>266</v>
      </c>
      <c r="AT380" s="132" t="s">
        <v>261</v>
      </c>
      <c r="AU380" s="132" t="s">
        <v>77</v>
      </c>
      <c r="AY380" s="17" t="s">
        <v>260</v>
      </c>
      <c r="BE380" s="133">
        <f>IF(N380="základní",J380,0)</f>
        <v>0</v>
      </c>
      <c r="BF380" s="133">
        <f>IF(N380="snížená",J380,0)</f>
        <v>0</v>
      </c>
      <c r="BG380" s="133">
        <f>IF(N380="zákl. přenesená",J380,0)</f>
        <v>0</v>
      </c>
      <c r="BH380" s="133">
        <f>IF(N380="sníž. přenesená",J380,0)</f>
        <v>0</v>
      </c>
      <c r="BI380" s="133">
        <f>IF(N380="nulová",J380,0)</f>
        <v>0</v>
      </c>
      <c r="BJ380" s="17" t="s">
        <v>77</v>
      </c>
      <c r="BK380" s="133">
        <f>ROUND(I380*H380,2)</f>
        <v>0</v>
      </c>
      <c r="BL380" s="17" t="s">
        <v>266</v>
      </c>
      <c r="BM380" s="132" t="s">
        <v>1539</v>
      </c>
    </row>
    <row r="381" spans="2:65" s="1" customFormat="1" ht="11.25">
      <c r="B381" s="32"/>
      <c r="D381" s="134" t="s">
        <v>267</v>
      </c>
      <c r="F381" s="135" t="s">
        <v>1428</v>
      </c>
      <c r="I381" s="136"/>
      <c r="L381" s="32"/>
      <c r="M381" s="137"/>
      <c r="T381" s="53"/>
      <c r="AT381" s="17" t="s">
        <v>267</v>
      </c>
      <c r="AU381" s="17" t="s">
        <v>77</v>
      </c>
    </row>
    <row r="382" spans="2:65" s="1" customFormat="1" ht="11.25">
      <c r="B382" s="32"/>
      <c r="D382" s="176" t="s">
        <v>1416</v>
      </c>
      <c r="F382" s="177" t="s">
        <v>1429</v>
      </c>
      <c r="I382" s="136"/>
      <c r="L382" s="32"/>
      <c r="M382" s="137"/>
      <c r="T382" s="53"/>
      <c r="AT382" s="17" t="s">
        <v>1416</v>
      </c>
      <c r="AU382" s="17" t="s">
        <v>77</v>
      </c>
    </row>
    <row r="383" spans="2:65" s="1" customFormat="1" ht="24.2" customHeight="1">
      <c r="B383" s="32"/>
      <c r="C383" s="121" t="s">
        <v>668</v>
      </c>
      <c r="D383" s="121" t="s">
        <v>261</v>
      </c>
      <c r="E383" s="122" t="s">
        <v>1430</v>
      </c>
      <c r="F383" s="123" t="s">
        <v>1431</v>
      </c>
      <c r="G383" s="124" t="s">
        <v>1067</v>
      </c>
      <c r="H383" s="125">
        <v>15</v>
      </c>
      <c r="I383" s="126"/>
      <c r="J383" s="127">
        <f>ROUND(I383*H383,2)</f>
        <v>0</v>
      </c>
      <c r="K383" s="123" t="s">
        <v>1258</v>
      </c>
      <c r="L383" s="32"/>
      <c r="M383" s="128" t="s">
        <v>19</v>
      </c>
      <c r="N383" s="129" t="s">
        <v>40</v>
      </c>
      <c r="P383" s="130">
        <f>O383*H383</f>
        <v>0</v>
      </c>
      <c r="Q383" s="130">
        <v>0</v>
      </c>
      <c r="R383" s="130">
        <f>Q383*H383</f>
        <v>0</v>
      </c>
      <c r="S383" s="130">
        <v>0</v>
      </c>
      <c r="T383" s="131">
        <f>S383*H383</f>
        <v>0</v>
      </c>
      <c r="AR383" s="132" t="s">
        <v>266</v>
      </c>
      <c r="AT383" s="132" t="s">
        <v>261</v>
      </c>
      <c r="AU383" s="132" t="s">
        <v>77</v>
      </c>
      <c r="AY383" s="17" t="s">
        <v>260</v>
      </c>
      <c r="BE383" s="133">
        <f>IF(N383="základní",J383,0)</f>
        <v>0</v>
      </c>
      <c r="BF383" s="133">
        <f>IF(N383="snížená",J383,0)</f>
        <v>0</v>
      </c>
      <c r="BG383" s="133">
        <f>IF(N383="zákl. přenesená",J383,0)</f>
        <v>0</v>
      </c>
      <c r="BH383" s="133">
        <f>IF(N383="sníž. přenesená",J383,0)</f>
        <v>0</v>
      </c>
      <c r="BI383" s="133">
        <f>IF(N383="nulová",J383,0)</f>
        <v>0</v>
      </c>
      <c r="BJ383" s="17" t="s">
        <v>77</v>
      </c>
      <c r="BK383" s="133">
        <f>ROUND(I383*H383,2)</f>
        <v>0</v>
      </c>
      <c r="BL383" s="17" t="s">
        <v>266</v>
      </c>
      <c r="BM383" s="132" t="s">
        <v>1540</v>
      </c>
    </row>
    <row r="384" spans="2:65" s="1" customFormat="1" ht="11.25">
      <c r="B384" s="32"/>
      <c r="D384" s="134" t="s">
        <v>267</v>
      </c>
      <c r="F384" s="135" t="s">
        <v>1432</v>
      </c>
      <c r="I384" s="136"/>
      <c r="L384" s="32"/>
      <c r="M384" s="137"/>
      <c r="T384" s="53"/>
      <c r="AT384" s="17" t="s">
        <v>267</v>
      </c>
      <c r="AU384" s="17" t="s">
        <v>77</v>
      </c>
    </row>
    <row r="385" spans="2:65" s="1" customFormat="1" ht="11.25">
      <c r="B385" s="32"/>
      <c r="D385" s="176" t="s">
        <v>1416</v>
      </c>
      <c r="F385" s="177" t="s">
        <v>1433</v>
      </c>
      <c r="I385" s="136"/>
      <c r="L385" s="32"/>
      <c r="M385" s="137"/>
      <c r="T385" s="53"/>
      <c r="AT385" s="17" t="s">
        <v>1416</v>
      </c>
      <c r="AU385" s="17" t="s">
        <v>77</v>
      </c>
    </row>
    <row r="386" spans="2:65" s="12" customFormat="1" ht="11.25">
      <c r="B386" s="162"/>
      <c r="D386" s="134" t="s">
        <v>774</v>
      </c>
      <c r="E386" s="163" t="s">
        <v>19</v>
      </c>
      <c r="F386" s="164" t="s">
        <v>1541</v>
      </c>
      <c r="H386" s="165">
        <v>15</v>
      </c>
      <c r="I386" s="166"/>
      <c r="L386" s="162"/>
      <c r="M386" s="167"/>
      <c r="T386" s="168"/>
      <c r="AT386" s="163" t="s">
        <v>774</v>
      </c>
      <c r="AU386" s="163" t="s">
        <v>77</v>
      </c>
      <c r="AV386" s="12" t="s">
        <v>79</v>
      </c>
      <c r="AW386" s="12" t="s">
        <v>31</v>
      </c>
      <c r="AX386" s="12" t="s">
        <v>69</v>
      </c>
      <c r="AY386" s="163" t="s">
        <v>260</v>
      </c>
    </row>
    <row r="387" spans="2:65" s="13" customFormat="1" ht="11.25">
      <c r="B387" s="169"/>
      <c r="D387" s="134" t="s">
        <v>774</v>
      </c>
      <c r="E387" s="170" t="s">
        <v>19</v>
      </c>
      <c r="F387" s="171" t="s">
        <v>967</v>
      </c>
      <c r="H387" s="172">
        <v>15</v>
      </c>
      <c r="I387" s="173"/>
      <c r="L387" s="169"/>
      <c r="M387" s="174"/>
      <c r="T387" s="175"/>
      <c r="AT387" s="170" t="s">
        <v>774</v>
      </c>
      <c r="AU387" s="170" t="s">
        <v>77</v>
      </c>
      <c r="AV387" s="13" t="s">
        <v>266</v>
      </c>
      <c r="AW387" s="13" t="s">
        <v>31</v>
      </c>
      <c r="AX387" s="13" t="s">
        <v>77</v>
      </c>
      <c r="AY387" s="170" t="s">
        <v>260</v>
      </c>
    </row>
    <row r="388" spans="2:65" s="1" customFormat="1" ht="16.5" customHeight="1">
      <c r="B388" s="32"/>
      <c r="C388" s="121" t="s">
        <v>1542</v>
      </c>
      <c r="D388" s="121" t="s">
        <v>261</v>
      </c>
      <c r="E388" s="122" t="s">
        <v>1435</v>
      </c>
      <c r="F388" s="123" t="s">
        <v>1436</v>
      </c>
      <c r="G388" s="124" t="s">
        <v>1297</v>
      </c>
      <c r="H388" s="125">
        <v>60</v>
      </c>
      <c r="I388" s="126"/>
      <c r="J388" s="127">
        <f>ROUND(I388*H388,2)</f>
        <v>0</v>
      </c>
      <c r="K388" s="123" t="s">
        <v>1258</v>
      </c>
      <c r="L388" s="32"/>
      <c r="M388" s="128" t="s">
        <v>19</v>
      </c>
      <c r="N388" s="129" t="s">
        <v>40</v>
      </c>
      <c r="P388" s="130">
        <f>O388*H388</f>
        <v>0</v>
      </c>
      <c r="Q388" s="130">
        <v>0</v>
      </c>
      <c r="R388" s="130">
        <f>Q388*H388</f>
        <v>0</v>
      </c>
      <c r="S388" s="130">
        <v>0</v>
      </c>
      <c r="T388" s="131">
        <f>S388*H388</f>
        <v>0</v>
      </c>
      <c r="AR388" s="132" t="s">
        <v>266</v>
      </c>
      <c r="AT388" s="132" t="s">
        <v>261</v>
      </c>
      <c r="AU388" s="132" t="s">
        <v>77</v>
      </c>
      <c r="AY388" s="17" t="s">
        <v>260</v>
      </c>
      <c r="BE388" s="133">
        <f>IF(N388="základní",J388,0)</f>
        <v>0</v>
      </c>
      <c r="BF388" s="133">
        <f>IF(N388="snížená",J388,0)</f>
        <v>0</v>
      </c>
      <c r="BG388" s="133">
        <f>IF(N388="zákl. přenesená",J388,0)</f>
        <v>0</v>
      </c>
      <c r="BH388" s="133">
        <f>IF(N388="sníž. přenesená",J388,0)</f>
        <v>0</v>
      </c>
      <c r="BI388" s="133">
        <f>IF(N388="nulová",J388,0)</f>
        <v>0</v>
      </c>
      <c r="BJ388" s="17" t="s">
        <v>77</v>
      </c>
      <c r="BK388" s="133">
        <f>ROUND(I388*H388,2)</f>
        <v>0</v>
      </c>
      <c r="BL388" s="17" t="s">
        <v>266</v>
      </c>
      <c r="BM388" s="132" t="s">
        <v>1543</v>
      </c>
    </row>
    <row r="389" spans="2:65" s="1" customFormat="1" ht="19.5">
      <c r="B389" s="32"/>
      <c r="D389" s="134" t="s">
        <v>267</v>
      </c>
      <c r="F389" s="135" t="s">
        <v>1437</v>
      </c>
      <c r="I389" s="136"/>
      <c r="L389" s="32"/>
      <c r="M389" s="137"/>
      <c r="T389" s="53"/>
      <c r="AT389" s="17" t="s">
        <v>267</v>
      </c>
      <c r="AU389" s="17" t="s">
        <v>77</v>
      </c>
    </row>
    <row r="390" spans="2:65" s="1" customFormat="1" ht="11.25">
      <c r="B390" s="32"/>
      <c r="D390" s="176" t="s">
        <v>1416</v>
      </c>
      <c r="F390" s="177" t="s">
        <v>1438</v>
      </c>
      <c r="I390" s="136"/>
      <c r="L390" s="32"/>
      <c r="M390" s="137"/>
      <c r="T390" s="53"/>
      <c r="AT390" s="17" t="s">
        <v>1416</v>
      </c>
      <c r="AU390" s="17" t="s">
        <v>77</v>
      </c>
    </row>
    <row r="391" spans="2:65" s="12" customFormat="1" ht="11.25">
      <c r="B391" s="162"/>
      <c r="D391" s="134" t="s">
        <v>774</v>
      </c>
      <c r="E391" s="163" t="s">
        <v>19</v>
      </c>
      <c r="F391" s="164" t="s">
        <v>1544</v>
      </c>
      <c r="H391" s="165">
        <v>60</v>
      </c>
      <c r="I391" s="166"/>
      <c r="L391" s="162"/>
      <c r="M391" s="167"/>
      <c r="T391" s="168"/>
      <c r="AT391" s="163" t="s">
        <v>774</v>
      </c>
      <c r="AU391" s="163" t="s">
        <v>77</v>
      </c>
      <c r="AV391" s="12" t="s">
        <v>79</v>
      </c>
      <c r="AW391" s="12" t="s">
        <v>31</v>
      </c>
      <c r="AX391" s="12" t="s">
        <v>69</v>
      </c>
      <c r="AY391" s="163" t="s">
        <v>260</v>
      </c>
    </row>
    <row r="392" spans="2:65" s="13" customFormat="1" ht="11.25">
      <c r="B392" s="169"/>
      <c r="D392" s="134" t="s">
        <v>774</v>
      </c>
      <c r="E392" s="170" t="s">
        <v>19</v>
      </c>
      <c r="F392" s="171" t="s">
        <v>967</v>
      </c>
      <c r="H392" s="172">
        <v>60</v>
      </c>
      <c r="I392" s="173"/>
      <c r="L392" s="169"/>
      <c r="M392" s="174"/>
      <c r="T392" s="175"/>
      <c r="AT392" s="170" t="s">
        <v>774</v>
      </c>
      <c r="AU392" s="170" t="s">
        <v>77</v>
      </c>
      <c r="AV392" s="13" t="s">
        <v>266</v>
      </c>
      <c r="AW392" s="13" t="s">
        <v>31</v>
      </c>
      <c r="AX392" s="13" t="s">
        <v>77</v>
      </c>
      <c r="AY392" s="170" t="s">
        <v>260</v>
      </c>
    </row>
    <row r="393" spans="2:65" s="1" customFormat="1" ht="16.5" customHeight="1">
      <c r="B393" s="32"/>
      <c r="C393" s="121" t="s">
        <v>671</v>
      </c>
      <c r="D393" s="121" t="s">
        <v>261</v>
      </c>
      <c r="E393" s="122" t="s">
        <v>1440</v>
      </c>
      <c r="F393" s="123" t="s">
        <v>1441</v>
      </c>
      <c r="G393" s="124" t="s">
        <v>1067</v>
      </c>
      <c r="H393" s="125">
        <v>5</v>
      </c>
      <c r="I393" s="126"/>
      <c r="J393" s="127">
        <f>ROUND(I393*H393,2)</f>
        <v>0</v>
      </c>
      <c r="K393" s="123" t="s">
        <v>1258</v>
      </c>
      <c r="L393" s="32"/>
      <c r="M393" s="128" t="s">
        <v>19</v>
      </c>
      <c r="N393" s="129" t="s">
        <v>40</v>
      </c>
      <c r="P393" s="130">
        <f>O393*H393</f>
        <v>0</v>
      </c>
      <c r="Q393" s="130">
        <v>0</v>
      </c>
      <c r="R393" s="130">
        <f>Q393*H393</f>
        <v>0</v>
      </c>
      <c r="S393" s="130">
        <v>0</v>
      </c>
      <c r="T393" s="131">
        <f>S393*H393</f>
        <v>0</v>
      </c>
      <c r="AR393" s="132" t="s">
        <v>266</v>
      </c>
      <c r="AT393" s="132" t="s">
        <v>261</v>
      </c>
      <c r="AU393" s="132" t="s">
        <v>77</v>
      </c>
      <c r="AY393" s="17" t="s">
        <v>260</v>
      </c>
      <c r="BE393" s="133">
        <f>IF(N393="základní",J393,0)</f>
        <v>0</v>
      </c>
      <c r="BF393" s="133">
        <f>IF(N393="snížená",J393,0)</f>
        <v>0</v>
      </c>
      <c r="BG393" s="133">
        <f>IF(N393="zákl. přenesená",J393,0)</f>
        <v>0</v>
      </c>
      <c r="BH393" s="133">
        <f>IF(N393="sníž. přenesená",J393,0)</f>
        <v>0</v>
      </c>
      <c r="BI393" s="133">
        <f>IF(N393="nulová",J393,0)</f>
        <v>0</v>
      </c>
      <c r="BJ393" s="17" t="s">
        <v>77</v>
      </c>
      <c r="BK393" s="133">
        <f>ROUND(I393*H393,2)</f>
        <v>0</v>
      </c>
      <c r="BL393" s="17" t="s">
        <v>266</v>
      </c>
      <c r="BM393" s="132" t="s">
        <v>1545</v>
      </c>
    </row>
    <row r="394" spans="2:65" s="1" customFormat="1" ht="11.25">
      <c r="B394" s="32"/>
      <c r="D394" s="134" t="s">
        <v>267</v>
      </c>
      <c r="F394" s="135" t="s">
        <v>1442</v>
      </c>
      <c r="I394" s="136"/>
      <c r="L394" s="32"/>
      <c r="M394" s="137"/>
      <c r="T394" s="53"/>
      <c r="AT394" s="17" t="s">
        <v>267</v>
      </c>
      <c r="AU394" s="17" t="s">
        <v>77</v>
      </c>
    </row>
    <row r="395" spans="2:65" s="1" customFormat="1" ht="11.25">
      <c r="B395" s="32"/>
      <c r="D395" s="176" t="s">
        <v>1416</v>
      </c>
      <c r="F395" s="177" t="s">
        <v>1443</v>
      </c>
      <c r="I395" s="136"/>
      <c r="L395" s="32"/>
      <c r="M395" s="137"/>
      <c r="T395" s="53"/>
      <c r="AT395" s="17" t="s">
        <v>1416</v>
      </c>
      <c r="AU395" s="17" t="s">
        <v>77</v>
      </c>
    </row>
    <row r="396" spans="2:65" s="12" customFormat="1" ht="11.25">
      <c r="B396" s="162"/>
      <c r="D396" s="134" t="s">
        <v>774</v>
      </c>
      <c r="E396" s="163" t="s">
        <v>19</v>
      </c>
      <c r="F396" s="164" t="s">
        <v>1546</v>
      </c>
      <c r="H396" s="165">
        <v>5</v>
      </c>
      <c r="I396" s="166"/>
      <c r="L396" s="162"/>
      <c r="M396" s="167"/>
      <c r="T396" s="168"/>
      <c r="AT396" s="163" t="s">
        <v>774</v>
      </c>
      <c r="AU396" s="163" t="s">
        <v>77</v>
      </c>
      <c r="AV396" s="12" t="s">
        <v>79</v>
      </c>
      <c r="AW396" s="12" t="s">
        <v>31</v>
      </c>
      <c r="AX396" s="12" t="s">
        <v>69</v>
      </c>
      <c r="AY396" s="163" t="s">
        <v>260</v>
      </c>
    </row>
    <row r="397" spans="2:65" s="13" customFormat="1" ht="11.25">
      <c r="B397" s="169"/>
      <c r="D397" s="134" t="s">
        <v>774</v>
      </c>
      <c r="E397" s="170" t="s">
        <v>19</v>
      </c>
      <c r="F397" s="171" t="s">
        <v>967</v>
      </c>
      <c r="H397" s="172">
        <v>5</v>
      </c>
      <c r="I397" s="173"/>
      <c r="L397" s="169"/>
      <c r="M397" s="174"/>
      <c r="T397" s="175"/>
      <c r="AT397" s="170" t="s">
        <v>774</v>
      </c>
      <c r="AU397" s="170" t="s">
        <v>77</v>
      </c>
      <c r="AV397" s="13" t="s">
        <v>266</v>
      </c>
      <c r="AW397" s="13" t="s">
        <v>31</v>
      </c>
      <c r="AX397" s="13" t="s">
        <v>77</v>
      </c>
      <c r="AY397" s="170" t="s">
        <v>260</v>
      </c>
    </row>
    <row r="398" spans="2:65" s="1" customFormat="1" ht="21.75" customHeight="1">
      <c r="B398" s="32"/>
      <c r="C398" s="121" t="s">
        <v>1547</v>
      </c>
      <c r="D398" s="121" t="s">
        <v>261</v>
      </c>
      <c r="E398" s="122" t="s">
        <v>1455</v>
      </c>
      <c r="F398" s="123" t="s">
        <v>1456</v>
      </c>
      <c r="G398" s="124" t="s">
        <v>363</v>
      </c>
      <c r="H398" s="125">
        <v>6</v>
      </c>
      <c r="I398" s="126"/>
      <c r="J398" s="127">
        <f>ROUND(I398*H398,2)</f>
        <v>0</v>
      </c>
      <c r="K398" s="123" t="s">
        <v>1258</v>
      </c>
      <c r="L398" s="32"/>
      <c r="M398" s="128" t="s">
        <v>19</v>
      </c>
      <c r="N398" s="129" t="s">
        <v>40</v>
      </c>
      <c r="P398" s="130">
        <f>O398*H398</f>
        <v>0</v>
      </c>
      <c r="Q398" s="130">
        <v>4.7E-2</v>
      </c>
      <c r="R398" s="130">
        <f>Q398*H398</f>
        <v>0.28200000000000003</v>
      </c>
      <c r="S398" s="130">
        <v>0</v>
      </c>
      <c r="T398" s="131">
        <f>S398*H398</f>
        <v>0</v>
      </c>
      <c r="AR398" s="132" t="s">
        <v>266</v>
      </c>
      <c r="AT398" s="132" t="s">
        <v>261</v>
      </c>
      <c r="AU398" s="132" t="s">
        <v>77</v>
      </c>
      <c r="AY398" s="17" t="s">
        <v>260</v>
      </c>
      <c r="BE398" s="133">
        <f>IF(N398="základní",J398,0)</f>
        <v>0</v>
      </c>
      <c r="BF398" s="133">
        <f>IF(N398="snížená",J398,0)</f>
        <v>0</v>
      </c>
      <c r="BG398" s="133">
        <f>IF(N398="zákl. přenesená",J398,0)</f>
        <v>0</v>
      </c>
      <c r="BH398" s="133">
        <f>IF(N398="sníž. přenesená",J398,0)</f>
        <v>0</v>
      </c>
      <c r="BI398" s="133">
        <f>IF(N398="nulová",J398,0)</f>
        <v>0</v>
      </c>
      <c r="BJ398" s="17" t="s">
        <v>77</v>
      </c>
      <c r="BK398" s="133">
        <f>ROUND(I398*H398,2)</f>
        <v>0</v>
      </c>
      <c r="BL398" s="17" t="s">
        <v>266</v>
      </c>
      <c r="BM398" s="132" t="s">
        <v>1548</v>
      </c>
    </row>
    <row r="399" spans="2:65" s="1" customFormat="1" ht="19.5">
      <c r="B399" s="32"/>
      <c r="D399" s="134" t="s">
        <v>267</v>
      </c>
      <c r="F399" s="135" t="s">
        <v>1458</v>
      </c>
      <c r="I399" s="136"/>
      <c r="L399" s="32"/>
      <c r="M399" s="137"/>
      <c r="T399" s="53"/>
      <c r="AT399" s="17" t="s">
        <v>267</v>
      </c>
      <c r="AU399" s="17" t="s">
        <v>77</v>
      </c>
    </row>
    <row r="400" spans="2:65" s="1" customFormat="1" ht="11.25">
      <c r="B400" s="32"/>
      <c r="D400" s="176" t="s">
        <v>1416</v>
      </c>
      <c r="F400" s="177" t="s">
        <v>1459</v>
      </c>
      <c r="I400" s="136"/>
      <c r="L400" s="32"/>
      <c r="M400" s="137"/>
      <c r="T400" s="53"/>
      <c r="AT400" s="17" t="s">
        <v>1416</v>
      </c>
      <c r="AU400" s="17" t="s">
        <v>77</v>
      </c>
    </row>
    <row r="401" spans="2:65" s="1" customFormat="1" ht="16.5" customHeight="1">
      <c r="B401" s="32"/>
      <c r="C401" s="121" t="s">
        <v>865</v>
      </c>
      <c r="D401" s="121" t="s">
        <v>261</v>
      </c>
      <c r="E401" s="122" t="s">
        <v>1479</v>
      </c>
      <c r="F401" s="123" t="s">
        <v>1480</v>
      </c>
      <c r="G401" s="124" t="s">
        <v>1297</v>
      </c>
      <c r="H401" s="125">
        <v>0.61499999999999999</v>
      </c>
      <c r="I401" s="126"/>
      <c r="J401" s="127">
        <f>ROUND(I401*H401,2)</f>
        <v>0</v>
      </c>
      <c r="K401" s="123" t="s">
        <v>1258</v>
      </c>
      <c r="L401" s="32"/>
      <c r="M401" s="128" t="s">
        <v>19</v>
      </c>
      <c r="N401" s="129" t="s">
        <v>40</v>
      </c>
      <c r="P401" s="130">
        <f>O401*H401</f>
        <v>0</v>
      </c>
      <c r="Q401" s="130">
        <v>0</v>
      </c>
      <c r="R401" s="130">
        <f>Q401*H401</f>
        <v>0</v>
      </c>
      <c r="S401" s="130">
        <v>0</v>
      </c>
      <c r="T401" s="131">
        <f>S401*H401</f>
        <v>0</v>
      </c>
      <c r="AR401" s="132" t="s">
        <v>266</v>
      </c>
      <c r="AT401" s="132" t="s">
        <v>261</v>
      </c>
      <c r="AU401" s="132" t="s">
        <v>77</v>
      </c>
      <c r="AY401" s="17" t="s">
        <v>260</v>
      </c>
      <c r="BE401" s="133">
        <f>IF(N401="základní",J401,0)</f>
        <v>0</v>
      </c>
      <c r="BF401" s="133">
        <f>IF(N401="snížená",J401,0)</f>
        <v>0</v>
      </c>
      <c r="BG401" s="133">
        <f>IF(N401="zákl. přenesená",J401,0)</f>
        <v>0</v>
      </c>
      <c r="BH401" s="133">
        <f>IF(N401="sníž. přenesená",J401,0)</f>
        <v>0</v>
      </c>
      <c r="BI401" s="133">
        <f>IF(N401="nulová",J401,0)</f>
        <v>0</v>
      </c>
      <c r="BJ401" s="17" t="s">
        <v>77</v>
      </c>
      <c r="BK401" s="133">
        <f>ROUND(I401*H401,2)</f>
        <v>0</v>
      </c>
      <c r="BL401" s="17" t="s">
        <v>266</v>
      </c>
      <c r="BM401" s="132" t="s">
        <v>1549</v>
      </c>
    </row>
    <row r="402" spans="2:65" s="1" customFormat="1" ht="11.25">
      <c r="B402" s="32"/>
      <c r="D402" s="134" t="s">
        <v>267</v>
      </c>
      <c r="F402" s="135" t="s">
        <v>1482</v>
      </c>
      <c r="I402" s="136"/>
      <c r="L402" s="32"/>
      <c r="M402" s="137"/>
      <c r="T402" s="53"/>
      <c r="AT402" s="17" t="s">
        <v>267</v>
      </c>
      <c r="AU402" s="17" t="s">
        <v>77</v>
      </c>
    </row>
    <row r="403" spans="2:65" s="1" customFormat="1" ht="11.25">
      <c r="B403" s="32"/>
      <c r="D403" s="176" t="s">
        <v>1416</v>
      </c>
      <c r="F403" s="177" t="s">
        <v>1483</v>
      </c>
      <c r="I403" s="136"/>
      <c r="L403" s="32"/>
      <c r="M403" s="137"/>
      <c r="T403" s="53"/>
      <c r="AT403" s="17" t="s">
        <v>1416</v>
      </c>
      <c r="AU403" s="17" t="s">
        <v>77</v>
      </c>
    </row>
    <row r="404" spans="2:65" s="1" customFormat="1" ht="29.25">
      <c r="B404" s="32"/>
      <c r="D404" s="134" t="s">
        <v>269</v>
      </c>
      <c r="F404" s="138" t="s">
        <v>1484</v>
      </c>
      <c r="I404" s="136"/>
      <c r="L404" s="32"/>
      <c r="M404" s="137"/>
      <c r="T404" s="53"/>
      <c r="AT404" s="17" t="s">
        <v>269</v>
      </c>
      <c r="AU404" s="17" t="s">
        <v>77</v>
      </c>
    </row>
    <row r="405" spans="2:65" s="12" customFormat="1" ht="11.25">
      <c r="B405" s="162"/>
      <c r="D405" s="134" t="s">
        <v>774</v>
      </c>
      <c r="E405" s="163" t="s">
        <v>19</v>
      </c>
      <c r="F405" s="164" t="s">
        <v>1550</v>
      </c>
      <c r="H405" s="165">
        <v>0.61499999999999999</v>
      </c>
      <c r="I405" s="166"/>
      <c r="L405" s="162"/>
      <c r="M405" s="167"/>
      <c r="T405" s="168"/>
      <c r="AT405" s="163" t="s">
        <v>774</v>
      </c>
      <c r="AU405" s="163" t="s">
        <v>77</v>
      </c>
      <c r="AV405" s="12" t="s">
        <v>79</v>
      </c>
      <c r="AW405" s="12" t="s">
        <v>31</v>
      </c>
      <c r="AX405" s="12" t="s">
        <v>69</v>
      </c>
      <c r="AY405" s="163" t="s">
        <v>260</v>
      </c>
    </row>
    <row r="406" spans="2:65" s="13" customFormat="1" ht="11.25">
      <c r="B406" s="169"/>
      <c r="D406" s="134" t="s">
        <v>774</v>
      </c>
      <c r="E406" s="170" t="s">
        <v>19</v>
      </c>
      <c r="F406" s="171" t="s">
        <v>967</v>
      </c>
      <c r="H406" s="172">
        <v>0.61499999999999999</v>
      </c>
      <c r="I406" s="173"/>
      <c r="L406" s="169"/>
      <c r="M406" s="174"/>
      <c r="T406" s="175"/>
      <c r="AT406" s="170" t="s">
        <v>774</v>
      </c>
      <c r="AU406" s="170" t="s">
        <v>77</v>
      </c>
      <c r="AV406" s="13" t="s">
        <v>266</v>
      </c>
      <c r="AW406" s="13" t="s">
        <v>31</v>
      </c>
      <c r="AX406" s="13" t="s">
        <v>77</v>
      </c>
      <c r="AY406" s="170" t="s">
        <v>260</v>
      </c>
    </row>
    <row r="407" spans="2:65" s="1" customFormat="1" ht="16.5" customHeight="1">
      <c r="B407" s="32"/>
      <c r="C407" s="139" t="s">
        <v>1551</v>
      </c>
      <c r="D407" s="139" t="s">
        <v>273</v>
      </c>
      <c r="E407" s="140" t="s">
        <v>1485</v>
      </c>
      <c r="F407" s="141" t="s">
        <v>1486</v>
      </c>
      <c r="G407" s="142" t="s">
        <v>1487</v>
      </c>
      <c r="H407" s="143">
        <v>0.307</v>
      </c>
      <c r="I407" s="144"/>
      <c r="J407" s="145">
        <f>ROUND(I407*H407,2)</f>
        <v>0</v>
      </c>
      <c r="K407" s="141" t="s">
        <v>1258</v>
      </c>
      <c r="L407" s="146"/>
      <c r="M407" s="147" t="s">
        <v>19</v>
      </c>
      <c r="N407" s="148" t="s">
        <v>40</v>
      </c>
      <c r="P407" s="130">
        <f>O407*H407</f>
        <v>0</v>
      </c>
      <c r="Q407" s="130">
        <v>1E-3</v>
      </c>
      <c r="R407" s="130">
        <f>Q407*H407</f>
        <v>3.0699999999999998E-4</v>
      </c>
      <c r="S407" s="130">
        <v>0</v>
      </c>
      <c r="T407" s="131">
        <f>S407*H407</f>
        <v>0</v>
      </c>
      <c r="AR407" s="132" t="s">
        <v>277</v>
      </c>
      <c r="AT407" s="132" t="s">
        <v>273</v>
      </c>
      <c r="AU407" s="132" t="s">
        <v>77</v>
      </c>
      <c r="AY407" s="17" t="s">
        <v>260</v>
      </c>
      <c r="BE407" s="133">
        <f>IF(N407="základní",J407,0)</f>
        <v>0</v>
      </c>
      <c r="BF407" s="133">
        <f>IF(N407="snížená",J407,0)</f>
        <v>0</v>
      </c>
      <c r="BG407" s="133">
        <f>IF(N407="zákl. přenesená",J407,0)</f>
        <v>0</v>
      </c>
      <c r="BH407" s="133">
        <f>IF(N407="sníž. přenesená",J407,0)</f>
        <v>0</v>
      </c>
      <c r="BI407" s="133">
        <f>IF(N407="nulová",J407,0)</f>
        <v>0</v>
      </c>
      <c r="BJ407" s="17" t="s">
        <v>77</v>
      </c>
      <c r="BK407" s="133">
        <f>ROUND(I407*H407,2)</f>
        <v>0</v>
      </c>
      <c r="BL407" s="17" t="s">
        <v>266</v>
      </c>
      <c r="BM407" s="132" t="s">
        <v>1354</v>
      </c>
    </row>
    <row r="408" spans="2:65" s="1" customFormat="1" ht="11.25">
      <c r="B408" s="32"/>
      <c r="D408" s="134" t="s">
        <v>267</v>
      </c>
      <c r="F408" s="135" t="s">
        <v>1486</v>
      </c>
      <c r="I408" s="136"/>
      <c r="L408" s="32"/>
      <c r="M408" s="137"/>
      <c r="T408" s="53"/>
      <c r="AT408" s="17" t="s">
        <v>267</v>
      </c>
      <c r="AU408" s="17" t="s">
        <v>77</v>
      </c>
    </row>
    <row r="409" spans="2:65" s="1" customFormat="1" ht="19.5">
      <c r="B409" s="32"/>
      <c r="D409" s="134" t="s">
        <v>269</v>
      </c>
      <c r="F409" s="138" t="s">
        <v>306</v>
      </c>
      <c r="I409" s="136"/>
      <c r="L409" s="32"/>
      <c r="M409" s="137"/>
      <c r="T409" s="53"/>
      <c r="AT409" s="17" t="s">
        <v>269</v>
      </c>
      <c r="AU409" s="17" t="s">
        <v>77</v>
      </c>
    </row>
    <row r="410" spans="2:65" s="1" customFormat="1" ht="16.5" customHeight="1">
      <c r="B410" s="32"/>
      <c r="C410" s="121" t="s">
        <v>869</v>
      </c>
      <c r="D410" s="121" t="s">
        <v>261</v>
      </c>
      <c r="E410" s="122" t="s">
        <v>1489</v>
      </c>
      <c r="F410" s="123" t="s">
        <v>1490</v>
      </c>
      <c r="G410" s="124" t="s">
        <v>1297</v>
      </c>
      <c r="H410" s="125">
        <v>0.61499999999999999</v>
      </c>
      <c r="I410" s="126"/>
      <c r="J410" s="127">
        <f>ROUND(I410*H410,2)</f>
        <v>0</v>
      </c>
      <c r="K410" s="123" t="s">
        <v>1258</v>
      </c>
      <c r="L410" s="32"/>
      <c r="M410" s="128" t="s">
        <v>19</v>
      </c>
      <c r="N410" s="129" t="s">
        <v>40</v>
      </c>
      <c r="P410" s="130">
        <f>O410*H410</f>
        <v>0</v>
      </c>
      <c r="Q410" s="130">
        <v>0</v>
      </c>
      <c r="R410" s="130">
        <f>Q410*H410</f>
        <v>0</v>
      </c>
      <c r="S410" s="130">
        <v>0</v>
      </c>
      <c r="T410" s="131">
        <f>S410*H410</f>
        <v>0</v>
      </c>
      <c r="AR410" s="132" t="s">
        <v>266</v>
      </c>
      <c r="AT410" s="132" t="s">
        <v>261</v>
      </c>
      <c r="AU410" s="132" t="s">
        <v>77</v>
      </c>
      <c r="AY410" s="17" t="s">
        <v>260</v>
      </c>
      <c r="BE410" s="133">
        <f>IF(N410="základní",J410,0)</f>
        <v>0</v>
      </c>
      <c r="BF410" s="133">
        <f>IF(N410="snížená",J410,0)</f>
        <v>0</v>
      </c>
      <c r="BG410" s="133">
        <f>IF(N410="zákl. přenesená",J410,0)</f>
        <v>0</v>
      </c>
      <c r="BH410" s="133">
        <f>IF(N410="sníž. přenesená",J410,0)</f>
        <v>0</v>
      </c>
      <c r="BI410" s="133">
        <f>IF(N410="nulová",J410,0)</f>
        <v>0</v>
      </c>
      <c r="BJ410" s="17" t="s">
        <v>77</v>
      </c>
      <c r="BK410" s="133">
        <f>ROUND(I410*H410,2)</f>
        <v>0</v>
      </c>
      <c r="BL410" s="17" t="s">
        <v>266</v>
      </c>
      <c r="BM410" s="132" t="s">
        <v>1552</v>
      </c>
    </row>
    <row r="411" spans="2:65" s="1" customFormat="1" ht="11.25">
      <c r="B411" s="32"/>
      <c r="D411" s="134" t="s">
        <v>267</v>
      </c>
      <c r="F411" s="135" t="s">
        <v>1492</v>
      </c>
      <c r="I411" s="136"/>
      <c r="L411" s="32"/>
      <c r="M411" s="137"/>
      <c r="T411" s="53"/>
      <c r="AT411" s="17" t="s">
        <v>267</v>
      </c>
      <c r="AU411" s="17" t="s">
        <v>77</v>
      </c>
    </row>
    <row r="412" spans="2:65" s="1" customFormat="1" ht="11.25">
      <c r="B412" s="32"/>
      <c r="D412" s="176" t="s">
        <v>1416</v>
      </c>
      <c r="F412" s="177" t="s">
        <v>1493</v>
      </c>
      <c r="I412" s="136"/>
      <c r="L412" s="32"/>
      <c r="M412" s="137"/>
      <c r="T412" s="53"/>
      <c r="AT412" s="17" t="s">
        <v>1416</v>
      </c>
      <c r="AU412" s="17" t="s">
        <v>77</v>
      </c>
    </row>
    <row r="413" spans="2:65" s="1" customFormat="1" ht="19.5">
      <c r="B413" s="32"/>
      <c r="D413" s="134" t="s">
        <v>269</v>
      </c>
      <c r="F413" s="138" t="s">
        <v>306</v>
      </c>
      <c r="I413" s="136"/>
      <c r="L413" s="32"/>
      <c r="M413" s="137"/>
      <c r="T413" s="53"/>
      <c r="AT413" s="17" t="s">
        <v>269</v>
      </c>
      <c r="AU413" s="17" t="s">
        <v>77</v>
      </c>
    </row>
    <row r="414" spans="2:65" s="1" customFormat="1" ht="16.5" customHeight="1">
      <c r="B414" s="32"/>
      <c r="C414" s="121" t="s">
        <v>1553</v>
      </c>
      <c r="D414" s="121" t="s">
        <v>261</v>
      </c>
      <c r="E414" s="122" t="s">
        <v>1554</v>
      </c>
      <c r="F414" s="123" t="s">
        <v>1496</v>
      </c>
      <c r="G414" s="124" t="s">
        <v>1487</v>
      </c>
      <c r="H414" s="125">
        <v>0.67600000000000005</v>
      </c>
      <c r="I414" s="126"/>
      <c r="J414" s="127">
        <f>ROUND(I414*H414,2)</f>
        <v>0</v>
      </c>
      <c r="K414" s="123" t="s">
        <v>19</v>
      </c>
      <c r="L414" s="32"/>
      <c r="M414" s="128" t="s">
        <v>19</v>
      </c>
      <c r="N414" s="129" t="s">
        <v>40</v>
      </c>
      <c r="P414" s="130">
        <f>O414*H414</f>
        <v>0</v>
      </c>
      <c r="Q414" s="130">
        <v>0</v>
      </c>
      <c r="R414" s="130">
        <f>Q414*H414</f>
        <v>0</v>
      </c>
      <c r="S414" s="130">
        <v>0</v>
      </c>
      <c r="T414" s="131">
        <f>S414*H414</f>
        <v>0</v>
      </c>
      <c r="AR414" s="132" t="s">
        <v>266</v>
      </c>
      <c r="AT414" s="132" t="s">
        <v>261</v>
      </c>
      <c r="AU414" s="132" t="s">
        <v>77</v>
      </c>
      <c r="AY414" s="17" t="s">
        <v>260</v>
      </c>
      <c r="BE414" s="133">
        <f>IF(N414="základní",J414,0)</f>
        <v>0</v>
      </c>
      <c r="BF414" s="133">
        <f>IF(N414="snížená",J414,0)</f>
        <v>0</v>
      </c>
      <c r="BG414" s="133">
        <f>IF(N414="zákl. přenesená",J414,0)</f>
        <v>0</v>
      </c>
      <c r="BH414" s="133">
        <f>IF(N414="sníž. přenesená",J414,0)</f>
        <v>0</v>
      </c>
      <c r="BI414" s="133">
        <f>IF(N414="nulová",J414,0)</f>
        <v>0</v>
      </c>
      <c r="BJ414" s="17" t="s">
        <v>77</v>
      </c>
      <c r="BK414" s="133">
        <f>ROUND(I414*H414,2)</f>
        <v>0</v>
      </c>
      <c r="BL414" s="17" t="s">
        <v>266</v>
      </c>
      <c r="BM414" s="132" t="s">
        <v>1555</v>
      </c>
    </row>
    <row r="415" spans="2:65" s="1" customFormat="1" ht="11.25">
      <c r="B415" s="32"/>
      <c r="D415" s="134" t="s">
        <v>267</v>
      </c>
      <c r="F415" s="135" t="s">
        <v>1496</v>
      </c>
      <c r="I415" s="136"/>
      <c r="L415" s="32"/>
      <c r="M415" s="137"/>
      <c r="T415" s="53"/>
      <c r="AT415" s="17" t="s">
        <v>267</v>
      </c>
      <c r="AU415" s="17" t="s">
        <v>77</v>
      </c>
    </row>
    <row r="416" spans="2:65" s="1" customFormat="1" ht="19.5">
      <c r="B416" s="32"/>
      <c r="D416" s="134" t="s">
        <v>269</v>
      </c>
      <c r="F416" s="138" t="s">
        <v>306</v>
      </c>
      <c r="I416" s="136"/>
      <c r="L416" s="32"/>
      <c r="M416" s="137"/>
      <c r="T416" s="53"/>
      <c r="AT416" s="17" t="s">
        <v>269</v>
      </c>
      <c r="AU416" s="17" t="s">
        <v>77</v>
      </c>
    </row>
    <row r="417" spans="2:65" s="1" customFormat="1" ht="16.5" customHeight="1">
      <c r="B417" s="32"/>
      <c r="C417" s="121" t="s">
        <v>874</v>
      </c>
      <c r="D417" s="121" t="s">
        <v>261</v>
      </c>
      <c r="E417" s="122" t="s">
        <v>1460</v>
      </c>
      <c r="F417" s="123" t="s">
        <v>1461</v>
      </c>
      <c r="G417" s="124" t="s">
        <v>973</v>
      </c>
      <c r="H417" s="125">
        <v>25.5</v>
      </c>
      <c r="I417" s="126"/>
      <c r="J417" s="127">
        <f>ROUND(I417*H417,2)</f>
        <v>0</v>
      </c>
      <c r="K417" s="123" t="s">
        <v>1258</v>
      </c>
      <c r="L417" s="32"/>
      <c r="M417" s="128" t="s">
        <v>19</v>
      </c>
      <c r="N417" s="129" t="s">
        <v>40</v>
      </c>
      <c r="P417" s="130">
        <f>O417*H417</f>
        <v>0</v>
      </c>
      <c r="Q417" s="130">
        <v>0</v>
      </c>
      <c r="R417" s="130">
        <f>Q417*H417</f>
        <v>0</v>
      </c>
      <c r="S417" s="130">
        <v>0</v>
      </c>
      <c r="T417" s="131">
        <f>S417*H417</f>
        <v>0</v>
      </c>
      <c r="AR417" s="132" t="s">
        <v>266</v>
      </c>
      <c r="AT417" s="132" t="s">
        <v>261</v>
      </c>
      <c r="AU417" s="132" t="s">
        <v>77</v>
      </c>
      <c r="AY417" s="17" t="s">
        <v>260</v>
      </c>
      <c r="BE417" s="133">
        <f>IF(N417="základní",J417,0)</f>
        <v>0</v>
      </c>
      <c r="BF417" s="133">
        <f>IF(N417="snížená",J417,0)</f>
        <v>0</v>
      </c>
      <c r="BG417" s="133">
        <f>IF(N417="zákl. přenesená",J417,0)</f>
        <v>0</v>
      </c>
      <c r="BH417" s="133">
        <f>IF(N417="sníž. přenesená",J417,0)</f>
        <v>0</v>
      </c>
      <c r="BI417" s="133">
        <f>IF(N417="nulová",J417,0)</f>
        <v>0</v>
      </c>
      <c r="BJ417" s="17" t="s">
        <v>77</v>
      </c>
      <c r="BK417" s="133">
        <f>ROUND(I417*H417,2)</f>
        <v>0</v>
      </c>
      <c r="BL417" s="17" t="s">
        <v>266</v>
      </c>
      <c r="BM417" s="132" t="s">
        <v>1556</v>
      </c>
    </row>
    <row r="418" spans="2:65" s="1" customFormat="1" ht="19.5">
      <c r="B418" s="32"/>
      <c r="D418" s="134" t="s">
        <v>267</v>
      </c>
      <c r="F418" s="135" t="s">
        <v>1462</v>
      </c>
      <c r="I418" s="136"/>
      <c r="L418" s="32"/>
      <c r="M418" s="137"/>
      <c r="T418" s="53"/>
      <c r="AT418" s="17" t="s">
        <v>267</v>
      </c>
      <c r="AU418" s="17" t="s">
        <v>77</v>
      </c>
    </row>
    <row r="419" spans="2:65" s="1" customFormat="1" ht="11.25">
      <c r="B419" s="32"/>
      <c r="D419" s="176" t="s">
        <v>1416</v>
      </c>
      <c r="F419" s="177" t="s">
        <v>1463</v>
      </c>
      <c r="I419" s="136"/>
      <c r="L419" s="32"/>
      <c r="M419" s="137"/>
      <c r="T419" s="53"/>
      <c r="AT419" s="17" t="s">
        <v>1416</v>
      </c>
      <c r="AU419" s="17" t="s">
        <v>77</v>
      </c>
    </row>
    <row r="420" spans="2:65" s="12" customFormat="1" ht="11.25">
      <c r="B420" s="162"/>
      <c r="D420" s="134" t="s">
        <v>774</v>
      </c>
      <c r="E420" s="163" t="s">
        <v>19</v>
      </c>
      <c r="F420" s="164" t="s">
        <v>1557</v>
      </c>
      <c r="H420" s="165">
        <v>25.5</v>
      </c>
      <c r="I420" s="166"/>
      <c r="L420" s="162"/>
      <c r="M420" s="167"/>
      <c r="T420" s="168"/>
      <c r="AT420" s="163" t="s">
        <v>774</v>
      </c>
      <c r="AU420" s="163" t="s">
        <v>77</v>
      </c>
      <c r="AV420" s="12" t="s">
        <v>79</v>
      </c>
      <c r="AW420" s="12" t="s">
        <v>31</v>
      </c>
      <c r="AX420" s="12" t="s">
        <v>69</v>
      </c>
      <c r="AY420" s="163" t="s">
        <v>260</v>
      </c>
    </row>
    <row r="421" spans="2:65" s="13" customFormat="1" ht="11.25">
      <c r="B421" s="169"/>
      <c r="D421" s="134" t="s">
        <v>774</v>
      </c>
      <c r="E421" s="170" t="s">
        <v>19</v>
      </c>
      <c r="F421" s="171" t="s">
        <v>967</v>
      </c>
      <c r="H421" s="172">
        <v>25.5</v>
      </c>
      <c r="I421" s="173"/>
      <c r="L421" s="169"/>
      <c r="M421" s="174"/>
      <c r="T421" s="175"/>
      <c r="AT421" s="170" t="s">
        <v>774</v>
      </c>
      <c r="AU421" s="170" t="s">
        <v>77</v>
      </c>
      <c r="AV421" s="13" t="s">
        <v>266</v>
      </c>
      <c r="AW421" s="13" t="s">
        <v>31</v>
      </c>
      <c r="AX421" s="13" t="s">
        <v>77</v>
      </c>
      <c r="AY421" s="170" t="s">
        <v>260</v>
      </c>
    </row>
    <row r="422" spans="2:65" s="1" customFormat="1" ht="21.75" customHeight="1">
      <c r="B422" s="32"/>
      <c r="C422" s="121" t="s">
        <v>1558</v>
      </c>
      <c r="D422" s="121" t="s">
        <v>261</v>
      </c>
      <c r="E422" s="122" t="s">
        <v>1465</v>
      </c>
      <c r="F422" s="123" t="s">
        <v>1466</v>
      </c>
      <c r="G422" s="124" t="s">
        <v>1067</v>
      </c>
      <c r="H422" s="125">
        <v>15</v>
      </c>
      <c r="I422" s="126"/>
      <c r="J422" s="127">
        <f>ROUND(I422*H422,2)</f>
        <v>0</v>
      </c>
      <c r="K422" s="123" t="s">
        <v>1258</v>
      </c>
      <c r="L422" s="32"/>
      <c r="M422" s="128" t="s">
        <v>19</v>
      </c>
      <c r="N422" s="129" t="s">
        <v>40</v>
      </c>
      <c r="P422" s="130">
        <f>O422*H422</f>
        <v>0</v>
      </c>
      <c r="Q422" s="130">
        <v>0</v>
      </c>
      <c r="R422" s="130">
        <f>Q422*H422</f>
        <v>0</v>
      </c>
      <c r="S422" s="130">
        <v>0</v>
      </c>
      <c r="T422" s="131">
        <f>S422*H422</f>
        <v>0</v>
      </c>
      <c r="AR422" s="132" t="s">
        <v>266</v>
      </c>
      <c r="AT422" s="132" t="s">
        <v>261</v>
      </c>
      <c r="AU422" s="132" t="s">
        <v>77</v>
      </c>
      <c r="AY422" s="17" t="s">
        <v>260</v>
      </c>
      <c r="BE422" s="133">
        <f>IF(N422="základní",J422,0)</f>
        <v>0</v>
      </c>
      <c r="BF422" s="133">
        <f>IF(N422="snížená",J422,0)</f>
        <v>0</v>
      </c>
      <c r="BG422" s="133">
        <f>IF(N422="zákl. přenesená",J422,0)</f>
        <v>0</v>
      </c>
      <c r="BH422" s="133">
        <f>IF(N422="sníž. přenesená",J422,0)</f>
        <v>0</v>
      </c>
      <c r="BI422" s="133">
        <f>IF(N422="nulová",J422,0)</f>
        <v>0</v>
      </c>
      <c r="BJ422" s="17" t="s">
        <v>77</v>
      </c>
      <c r="BK422" s="133">
        <f>ROUND(I422*H422,2)</f>
        <v>0</v>
      </c>
      <c r="BL422" s="17" t="s">
        <v>266</v>
      </c>
      <c r="BM422" s="132" t="s">
        <v>1559</v>
      </c>
    </row>
    <row r="423" spans="2:65" s="1" customFormat="1" ht="19.5">
      <c r="B423" s="32"/>
      <c r="D423" s="134" t="s">
        <v>267</v>
      </c>
      <c r="F423" s="135" t="s">
        <v>1467</v>
      </c>
      <c r="I423" s="136"/>
      <c r="L423" s="32"/>
      <c r="M423" s="137"/>
      <c r="T423" s="53"/>
      <c r="AT423" s="17" t="s">
        <v>267</v>
      </c>
      <c r="AU423" s="17" t="s">
        <v>77</v>
      </c>
    </row>
    <row r="424" spans="2:65" s="1" customFormat="1" ht="11.25">
      <c r="B424" s="32"/>
      <c r="D424" s="176" t="s">
        <v>1416</v>
      </c>
      <c r="F424" s="177" t="s">
        <v>1468</v>
      </c>
      <c r="I424" s="136"/>
      <c r="L424" s="32"/>
      <c r="M424" s="137"/>
      <c r="T424" s="53"/>
      <c r="AT424" s="17" t="s">
        <v>1416</v>
      </c>
      <c r="AU424" s="17" t="s">
        <v>77</v>
      </c>
    </row>
    <row r="425" spans="2:65" s="1" customFormat="1" ht="24.2" customHeight="1">
      <c r="B425" s="32"/>
      <c r="C425" s="121" t="s">
        <v>1139</v>
      </c>
      <c r="D425" s="121" t="s">
        <v>261</v>
      </c>
      <c r="E425" s="122" t="s">
        <v>1469</v>
      </c>
      <c r="F425" s="123" t="s">
        <v>1470</v>
      </c>
      <c r="G425" s="124" t="s">
        <v>1067</v>
      </c>
      <c r="H425" s="125">
        <v>240</v>
      </c>
      <c r="I425" s="126"/>
      <c r="J425" s="127">
        <f>ROUND(I425*H425,2)</f>
        <v>0</v>
      </c>
      <c r="K425" s="123" t="s">
        <v>1258</v>
      </c>
      <c r="L425" s="32"/>
      <c r="M425" s="128" t="s">
        <v>19</v>
      </c>
      <c r="N425" s="129" t="s">
        <v>40</v>
      </c>
      <c r="P425" s="130">
        <f>O425*H425</f>
        <v>0</v>
      </c>
      <c r="Q425" s="130">
        <v>0</v>
      </c>
      <c r="R425" s="130">
        <f>Q425*H425</f>
        <v>0</v>
      </c>
      <c r="S425" s="130">
        <v>0</v>
      </c>
      <c r="T425" s="131">
        <f>S425*H425</f>
        <v>0</v>
      </c>
      <c r="AR425" s="132" t="s">
        <v>266</v>
      </c>
      <c r="AT425" s="132" t="s">
        <v>261</v>
      </c>
      <c r="AU425" s="132" t="s">
        <v>77</v>
      </c>
      <c r="AY425" s="17" t="s">
        <v>260</v>
      </c>
      <c r="BE425" s="133">
        <f>IF(N425="základní",J425,0)</f>
        <v>0</v>
      </c>
      <c r="BF425" s="133">
        <f>IF(N425="snížená",J425,0)</f>
        <v>0</v>
      </c>
      <c r="BG425" s="133">
        <f>IF(N425="zákl. přenesená",J425,0)</f>
        <v>0</v>
      </c>
      <c r="BH425" s="133">
        <f>IF(N425="sníž. přenesená",J425,0)</f>
        <v>0</v>
      </c>
      <c r="BI425" s="133">
        <f>IF(N425="nulová",J425,0)</f>
        <v>0</v>
      </c>
      <c r="BJ425" s="17" t="s">
        <v>77</v>
      </c>
      <c r="BK425" s="133">
        <f>ROUND(I425*H425,2)</f>
        <v>0</v>
      </c>
      <c r="BL425" s="17" t="s">
        <v>266</v>
      </c>
      <c r="BM425" s="132" t="s">
        <v>1560</v>
      </c>
    </row>
    <row r="426" spans="2:65" s="1" customFormat="1" ht="19.5">
      <c r="B426" s="32"/>
      <c r="D426" s="134" t="s">
        <v>267</v>
      </c>
      <c r="F426" s="135" t="s">
        <v>1471</v>
      </c>
      <c r="I426" s="136"/>
      <c r="L426" s="32"/>
      <c r="M426" s="137"/>
      <c r="T426" s="53"/>
      <c r="AT426" s="17" t="s">
        <v>267</v>
      </c>
      <c r="AU426" s="17" t="s">
        <v>77</v>
      </c>
    </row>
    <row r="427" spans="2:65" s="1" customFormat="1" ht="11.25">
      <c r="B427" s="32"/>
      <c r="D427" s="176" t="s">
        <v>1416</v>
      </c>
      <c r="F427" s="177" t="s">
        <v>1472</v>
      </c>
      <c r="I427" s="136"/>
      <c r="L427" s="32"/>
      <c r="M427" s="137"/>
      <c r="T427" s="53"/>
      <c r="AT427" s="17" t="s">
        <v>1416</v>
      </c>
      <c r="AU427" s="17" t="s">
        <v>77</v>
      </c>
    </row>
    <row r="428" spans="2:65" s="12" customFormat="1" ht="11.25">
      <c r="B428" s="162"/>
      <c r="D428" s="134" t="s">
        <v>774</v>
      </c>
      <c r="E428" s="163" t="s">
        <v>19</v>
      </c>
      <c r="F428" s="164" t="s">
        <v>1561</v>
      </c>
      <c r="H428" s="165">
        <v>240</v>
      </c>
      <c r="I428" s="166"/>
      <c r="L428" s="162"/>
      <c r="M428" s="167"/>
      <c r="T428" s="168"/>
      <c r="AT428" s="163" t="s">
        <v>774</v>
      </c>
      <c r="AU428" s="163" t="s">
        <v>77</v>
      </c>
      <c r="AV428" s="12" t="s">
        <v>79</v>
      </c>
      <c r="AW428" s="12" t="s">
        <v>31</v>
      </c>
      <c r="AX428" s="12" t="s">
        <v>69</v>
      </c>
      <c r="AY428" s="163" t="s">
        <v>260</v>
      </c>
    </row>
    <row r="429" spans="2:65" s="13" customFormat="1" ht="11.25">
      <c r="B429" s="169"/>
      <c r="D429" s="134" t="s">
        <v>774</v>
      </c>
      <c r="E429" s="170" t="s">
        <v>19</v>
      </c>
      <c r="F429" s="171" t="s">
        <v>967</v>
      </c>
      <c r="H429" s="172">
        <v>240</v>
      </c>
      <c r="I429" s="173"/>
      <c r="L429" s="169"/>
      <c r="M429" s="174"/>
      <c r="T429" s="175"/>
      <c r="AT429" s="170" t="s">
        <v>774</v>
      </c>
      <c r="AU429" s="170" t="s">
        <v>77</v>
      </c>
      <c r="AV429" s="13" t="s">
        <v>266</v>
      </c>
      <c r="AW429" s="13" t="s">
        <v>31</v>
      </c>
      <c r="AX429" s="13" t="s">
        <v>77</v>
      </c>
      <c r="AY429" s="170" t="s">
        <v>260</v>
      </c>
    </row>
    <row r="430" spans="2:65" s="1" customFormat="1" ht="16.5" customHeight="1">
      <c r="B430" s="32"/>
      <c r="C430" s="121" t="s">
        <v>1562</v>
      </c>
      <c r="D430" s="121" t="s">
        <v>261</v>
      </c>
      <c r="E430" s="122" t="s">
        <v>1474</v>
      </c>
      <c r="F430" s="123" t="s">
        <v>1475</v>
      </c>
      <c r="G430" s="124" t="s">
        <v>973</v>
      </c>
      <c r="H430" s="125">
        <v>25.5</v>
      </c>
      <c r="I430" s="126"/>
      <c r="J430" s="127">
        <f>ROUND(I430*H430,2)</f>
        <v>0</v>
      </c>
      <c r="K430" s="123" t="s">
        <v>1258</v>
      </c>
      <c r="L430" s="32"/>
      <c r="M430" s="128" t="s">
        <v>19</v>
      </c>
      <c r="N430" s="129" t="s">
        <v>40</v>
      </c>
      <c r="P430" s="130">
        <f>O430*H430</f>
        <v>0</v>
      </c>
      <c r="Q430" s="130">
        <v>0</v>
      </c>
      <c r="R430" s="130">
        <f>Q430*H430</f>
        <v>0</v>
      </c>
      <c r="S430" s="130">
        <v>0</v>
      </c>
      <c r="T430" s="131">
        <f>S430*H430</f>
        <v>0</v>
      </c>
      <c r="AR430" s="132" t="s">
        <v>266</v>
      </c>
      <c r="AT430" s="132" t="s">
        <v>261</v>
      </c>
      <c r="AU430" s="132" t="s">
        <v>77</v>
      </c>
      <c r="AY430" s="17" t="s">
        <v>260</v>
      </c>
      <c r="BE430" s="133">
        <f>IF(N430="základní",J430,0)</f>
        <v>0</v>
      </c>
      <c r="BF430" s="133">
        <f>IF(N430="snížená",J430,0)</f>
        <v>0</v>
      </c>
      <c r="BG430" s="133">
        <f>IF(N430="zákl. přenesená",J430,0)</f>
        <v>0</v>
      </c>
      <c r="BH430" s="133">
        <f>IF(N430="sníž. přenesená",J430,0)</f>
        <v>0</v>
      </c>
      <c r="BI430" s="133">
        <f>IF(N430="nulová",J430,0)</f>
        <v>0</v>
      </c>
      <c r="BJ430" s="17" t="s">
        <v>77</v>
      </c>
      <c r="BK430" s="133">
        <f>ROUND(I430*H430,2)</f>
        <v>0</v>
      </c>
      <c r="BL430" s="17" t="s">
        <v>266</v>
      </c>
      <c r="BM430" s="132" t="s">
        <v>1563</v>
      </c>
    </row>
    <row r="431" spans="2:65" s="1" customFormat="1" ht="11.25">
      <c r="B431" s="32"/>
      <c r="D431" s="134" t="s">
        <v>267</v>
      </c>
      <c r="F431" s="135" t="s">
        <v>1477</v>
      </c>
      <c r="I431" s="136"/>
      <c r="L431" s="32"/>
      <c r="M431" s="137"/>
      <c r="T431" s="53"/>
      <c r="AT431" s="17" t="s">
        <v>267</v>
      </c>
      <c r="AU431" s="17" t="s">
        <v>77</v>
      </c>
    </row>
    <row r="432" spans="2:65" s="1" customFormat="1" ht="11.25">
      <c r="B432" s="32"/>
      <c r="D432" s="176" t="s">
        <v>1416</v>
      </c>
      <c r="F432" s="177" t="s">
        <v>1478</v>
      </c>
      <c r="I432" s="136"/>
      <c r="L432" s="32"/>
      <c r="M432" s="137"/>
      <c r="T432" s="53"/>
      <c r="AT432" s="17" t="s">
        <v>1416</v>
      </c>
      <c r="AU432" s="17" t="s">
        <v>77</v>
      </c>
    </row>
    <row r="433" spans="2:65" s="1" customFormat="1" ht="16.5" customHeight="1">
      <c r="B433" s="32"/>
      <c r="C433" s="121" t="s">
        <v>1141</v>
      </c>
      <c r="D433" s="121" t="s">
        <v>261</v>
      </c>
      <c r="E433" s="122" t="s">
        <v>1503</v>
      </c>
      <c r="F433" s="123" t="s">
        <v>1504</v>
      </c>
      <c r="G433" s="124" t="s">
        <v>1297</v>
      </c>
      <c r="H433" s="125">
        <v>60</v>
      </c>
      <c r="I433" s="126"/>
      <c r="J433" s="127">
        <f>ROUND(I433*H433,2)</f>
        <v>0</v>
      </c>
      <c r="K433" s="123" t="s">
        <v>1258</v>
      </c>
      <c r="L433" s="32"/>
      <c r="M433" s="128" t="s">
        <v>19</v>
      </c>
      <c r="N433" s="129" t="s">
        <v>40</v>
      </c>
      <c r="P433" s="130">
        <f>O433*H433</f>
        <v>0</v>
      </c>
      <c r="Q433" s="130">
        <v>1E-4</v>
      </c>
      <c r="R433" s="130">
        <f>Q433*H433</f>
        <v>6.0000000000000001E-3</v>
      </c>
      <c r="S433" s="130">
        <v>0</v>
      </c>
      <c r="T433" s="131">
        <f>S433*H433</f>
        <v>0</v>
      </c>
      <c r="AR433" s="132" t="s">
        <v>266</v>
      </c>
      <c r="AT433" s="132" t="s">
        <v>261</v>
      </c>
      <c r="AU433" s="132" t="s">
        <v>77</v>
      </c>
      <c r="AY433" s="17" t="s">
        <v>260</v>
      </c>
      <c r="BE433" s="133">
        <f>IF(N433="základní",J433,0)</f>
        <v>0</v>
      </c>
      <c r="BF433" s="133">
        <f>IF(N433="snížená",J433,0)</f>
        <v>0</v>
      </c>
      <c r="BG433" s="133">
        <f>IF(N433="zákl. přenesená",J433,0)</f>
        <v>0</v>
      </c>
      <c r="BH433" s="133">
        <f>IF(N433="sníž. přenesená",J433,0)</f>
        <v>0</v>
      </c>
      <c r="BI433" s="133">
        <f>IF(N433="nulová",J433,0)</f>
        <v>0</v>
      </c>
      <c r="BJ433" s="17" t="s">
        <v>77</v>
      </c>
      <c r="BK433" s="133">
        <f>ROUND(I433*H433,2)</f>
        <v>0</v>
      </c>
      <c r="BL433" s="17" t="s">
        <v>266</v>
      </c>
      <c r="BM433" s="132" t="s">
        <v>1564</v>
      </c>
    </row>
    <row r="434" spans="2:65" s="1" customFormat="1" ht="19.5">
      <c r="B434" s="32"/>
      <c r="D434" s="134" t="s">
        <v>267</v>
      </c>
      <c r="F434" s="135" t="s">
        <v>1506</v>
      </c>
      <c r="I434" s="136"/>
      <c r="L434" s="32"/>
      <c r="M434" s="137"/>
      <c r="T434" s="53"/>
      <c r="AT434" s="17" t="s">
        <v>267</v>
      </c>
      <c r="AU434" s="17" t="s">
        <v>77</v>
      </c>
    </row>
    <row r="435" spans="2:65" s="1" customFormat="1" ht="11.25">
      <c r="B435" s="32"/>
      <c r="D435" s="176" t="s">
        <v>1416</v>
      </c>
      <c r="F435" s="177" t="s">
        <v>1507</v>
      </c>
      <c r="I435" s="136"/>
      <c r="L435" s="32"/>
      <c r="M435" s="137"/>
      <c r="T435" s="53"/>
      <c r="AT435" s="17" t="s">
        <v>1416</v>
      </c>
      <c r="AU435" s="17" t="s">
        <v>77</v>
      </c>
    </row>
    <row r="436" spans="2:65" s="1" customFormat="1" ht="16.5" customHeight="1">
      <c r="B436" s="32"/>
      <c r="C436" s="121" t="s">
        <v>1565</v>
      </c>
      <c r="D436" s="121" t="s">
        <v>261</v>
      </c>
      <c r="E436" s="122" t="s">
        <v>1509</v>
      </c>
      <c r="F436" s="123" t="s">
        <v>1510</v>
      </c>
      <c r="G436" s="124" t="s">
        <v>1297</v>
      </c>
      <c r="H436" s="125">
        <v>60</v>
      </c>
      <c r="I436" s="126"/>
      <c r="J436" s="127">
        <f>ROUND(I436*H436,2)</f>
        <v>0</v>
      </c>
      <c r="K436" s="123" t="s">
        <v>1258</v>
      </c>
      <c r="L436" s="32"/>
      <c r="M436" s="128" t="s">
        <v>19</v>
      </c>
      <c r="N436" s="129" t="s">
        <v>40</v>
      </c>
      <c r="P436" s="130">
        <f>O436*H436</f>
        <v>0</v>
      </c>
      <c r="Q436" s="130">
        <v>6.8999999999999997E-4</v>
      </c>
      <c r="R436" s="130">
        <f>Q436*H436</f>
        <v>4.1399999999999999E-2</v>
      </c>
      <c r="S436" s="130">
        <v>0</v>
      </c>
      <c r="T436" s="131">
        <f>S436*H436</f>
        <v>0</v>
      </c>
      <c r="AR436" s="132" t="s">
        <v>266</v>
      </c>
      <c r="AT436" s="132" t="s">
        <v>261</v>
      </c>
      <c r="AU436" s="132" t="s">
        <v>77</v>
      </c>
      <c r="AY436" s="17" t="s">
        <v>260</v>
      </c>
      <c r="BE436" s="133">
        <f>IF(N436="základní",J436,0)</f>
        <v>0</v>
      </c>
      <c r="BF436" s="133">
        <f>IF(N436="snížená",J436,0)</f>
        <v>0</v>
      </c>
      <c r="BG436" s="133">
        <f>IF(N436="zákl. přenesená",J436,0)</f>
        <v>0</v>
      </c>
      <c r="BH436" s="133">
        <f>IF(N436="sníž. přenesená",J436,0)</f>
        <v>0</v>
      </c>
      <c r="BI436" s="133">
        <f>IF(N436="nulová",J436,0)</f>
        <v>0</v>
      </c>
      <c r="BJ436" s="17" t="s">
        <v>77</v>
      </c>
      <c r="BK436" s="133">
        <f>ROUND(I436*H436,2)</f>
        <v>0</v>
      </c>
      <c r="BL436" s="17" t="s">
        <v>266</v>
      </c>
      <c r="BM436" s="132" t="s">
        <v>1566</v>
      </c>
    </row>
    <row r="437" spans="2:65" s="1" customFormat="1" ht="11.25">
      <c r="B437" s="32"/>
      <c r="D437" s="134" t="s">
        <v>267</v>
      </c>
      <c r="F437" s="135" t="s">
        <v>1512</v>
      </c>
      <c r="I437" s="136"/>
      <c r="L437" s="32"/>
      <c r="M437" s="137"/>
      <c r="T437" s="53"/>
      <c r="AT437" s="17" t="s">
        <v>267</v>
      </c>
      <c r="AU437" s="17" t="s">
        <v>77</v>
      </c>
    </row>
    <row r="438" spans="2:65" s="1" customFormat="1" ht="11.25">
      <c r="B438" s="32"/>
      <c r="D438" s="176" t="s">
        <v>1416</v>
      </c>
      <c r="F438" s="177" t="s">
        <v>1513</v>
      </c>
      <c r="I438" s="136"/>
      <c r="L438" s="32"/>
      <c r="M438" s="137"/>
      <c r="T438" s="53"/>
      <c r="AT438" s="17" t="s">
        <v>1416</v>
      </c>
      <c r="AU438" s="17" t="s">
        <v>77</v>
      </c>
    </row>
    <row r="439" spans="2:65" s="1" customFormat="1" ht="16.5" customHeight="1">
      <c r="B439" s="32"/>
      <c r="C439" s="121" t="s">
        <v>695</v>
      </c>
      <c r="D439" s="121" t="s">
        <v>261</v>
      </c>
      <c r="E439" s="122" t="s">
        <v>1515</v>
      </c>
      <c r="F439" s="123" t="s">
        <v>1516</v>
      </c>
      <c r="G439" s="124" t="s">
        <v>973</v>
      </c>
      <c r="H439" s="125">
        <v>0.5</v>
      </c>
      <c r="I439" s="126"/>
      <c r="J439" s="127">
        <f>ROUND(I439*H439,2)</f>
        <v>0</v>
      </c>
      <c r="K439" s="123" t="s">
        <v>1258</v>
      </c>
      <c r="L439" s="32"/>
      <c r="M439" s="128" t="s">
        <v>19</v>
      </c>
      <c r="N439" s="129" t="s">
        <v>40</v>
      </c>
      <c r="P439" s="130">
        <f>O439*H439</f>
        <v>0</v>
      </c>
      <c r="Q439" s="130">
        <v>0</v>
      </c>
      <c r="R439" s="130">
        <f>Q439*H439</f>
        <v>0</v>
      </c>
      <c r="S439" s="130">
        <v>0</v>
      </c>
      <c r="T439" s="131">
        <f>S439*H439</f>
        <v>0</v>
      </c>
      <c r="AR439" s="132" t="s">
        <v>266</v>
      </c>
      <c r="AT439" s="132" t="s">
        <v>261</v>
      </c>
      <c r="AU439" s="132" t="s">
        <v>77</v>
      </c>
      <c r="AY439" s="17" t="s">
        <v>260</v>
      </c>
      <c r="BE439" s="133">
        <f>IF(N439="základní",J439,0)</f>
        <v>0</v>
      </c>
      <c r="BF439" s="133">
        <f>IF(N439="snížená",J439,0)</f>
        <v>0</v>
      </c>
      <c r="BG439" s="133">
        <f>IF(N439="zákl. přenesená",J439,0)</f>
        <v>0</v>
      </c>
      <c r="BH439" s="133">
        <f>IF(N439="sníž. přenesená",J439,0)</f>
        <v>0</v>
      </c>
      <c r="BI439" s="133">
        <f>IF(N439="nulová",J439,0)</f>
        <v>0</v>
      </c>
      <c r="BJ439" s="17" t="s">
        <v>77</v>
      </c>
      <c r="BK439" s="133">
        <f>ROUND(I439*H439,2)</f>
        <v>0</v>
      </c>
      <c r="BL439" s="17" t="s">
        <v>266</v>
      </c>
      <c r="BM439" s="132" t="s">
        <v>1567</v>
      </c>
    </row>
    <row r="440" spans="2:65" s="1" customFormat="1" ht="11.25">
      <c r="B440" s="32"/>
      <c r="D440" s="134" t="s">
        <v>267</v>
      </c>
      <c r="F440" s="135" t="s">
        <v>1518</v>
      </c>
      <c r="I440" s="136"/>
      <c r="L440" s="32"/>
      <c r="M440" s="137"/>
      <c r="T440" s="53"/>
      <c r="AT440" s="17" t="s">
        <v>267</v>
      </c>
      <c r="AU440" s="17" t="s">
        <v>77</v>
      </c>
    </row>
    <row r="441" spans="2:65" s="1" customFormat="1" ht="11.25">
      <c r="B441" s="32"/>
      <c r="D441" s="176" t="s">
        <v>1416</v>
      </c>
      <c r="F441" s="177" t="s">
        <v>1519</v>
      </c>
      <c r="I441" s="136"/>
      <c r="L441" s="32"/>
      <c r="M441" s="137"/>
      <c r="T441" s="53"/>
      <c r="AT441" s="17" t="s">
        <v>1416</v>
      </c>
      <c r="AU441" s="17" t="s">
        <v>77</v>
      </c>
    </row>
    <row r="442" spans="2:65" s="1" customFormat="1" ht="16.5" customHeight="1">
      <c r="B442" s="32"/>
      <c r="C442" s="121" t="s">
        <v>1568</v>
      </c>
      <c r="D442" s="121" t="s">
        <v>261</v>
      </c>
      <c r="E442" s="122" t="s">
        <v>1520</v>
      </c>
      <c r="F442" s="123" t="s">
        <v>1521</v>
      </c>
      <c r="G442" s="124" t="s">
        <v>973</v>
      </c>
      <c r="H442" s="125">
        <v>0.5</v>
      </c>
      <c r="I442" s="126"/>
      <c r="J442" s="127">
        <f>ROUND(I442*H442,2)</f>
        <v>0</v>
      </c>
      <c r="K442" s="123" t="s">
        <v>1258</v>
      </c>
      <c r="L442" s="32"/>
      <c r="M442" s="128" t="s">
        <v>19</v>
      </c>
      <c r="N442" s="129" t="s">
        <v>40</v>
      </c>
      <c r="P442" s="130">
        <f>O442*H442</f>
        <v>0</v>
      </c>
      <c r="Q442" s="130">
        <v>0</v>
      </c>
      <c r="R442" s="130">
        <f>Q442*H442</f>
        <v>0</v>
      </c>
      <c r="S442" s="130">
        <v>0</v>
      </c>
      <c r="T442" s="131">
        <f>S442*H442</f>
        <v>0</v>
      </c>
      <c r="AR442" s="132" t="s">
        <v>266</v>
      </c>
      <c r="AT442" s="132" t="s">
        <v>261</v>
      </c>
      <c r="AU442" s="132" t="s">
        <v>77</v>
      </c>
      <c r="AY442" s="17" t="s">
        <v>260</v>
      </c>
      <c r="BE442" s="133">
        <f>IF(N442="základní",J442,0)</f>
        <v>0</v>
      </c>
      <c r="BF442" s="133">
        <f>IF(N442="snížená",J442,0)</f>
        <v>0</v>
      </c>
      <c r="BG442" s="133">
        <f>IF(N442="zákl. přenesená",J442,0)</f>
        <v>0</v>
      </c>
      <c r="BH442" s="133">
        <f>IF(N442="sníž. přenesená",J442,0)</f>
        <v>0</v>
      </c>
      <c r="BI442" s="133">
        <f>IF(N442="nulová",J442,0)</f>
        <v>0</v>
      </c>
      <c r="BJ442" s="17" t="s">
        <v>77</v>
      </c>
      <c r="BK442" s="133">
        <f>ROUND(I442*H442,2)</f>
        <v>0</v>
      </c>
      <c r="BL442" s="17" t="s">
        <v>266</v>
      </c>
      <c r="BM442" s="132" t="s">
        <v>1569</v>
      </c>
    </row>
    <row r="443" spans="2:65" s="1" customFormat="1" ht="11.25">
      <c r="B443" s="32"/>
      <c r="D443" s="134" t="s">
        <v>267</v>
      </c>
      <c r="F443" s="135" t="s">
        <v>1521</v>
      </c>
      <c r="I443" s="136"/>
      <c r="L443" s="32"/>
      <c r="M443" s="137"/>
      <c r="T443" s="53"/>
      <c r="AT443" s="17" t="s">
        <v>267</v>
      </c>
      <c r="AU443" s="17" t="s">
        <v>77</v>
      </c>
    </row>
    <row r="444" spans="2:65" s="1" customFormat="1" ht="11.25">
      <c r="B444" s="32"/>
      <c r="D444" s="176" t="s">
        <v>1416</v>
      </c>
      <c r="F444" s="177" t="s">
        <v>1523</v>
      </c>
      <c r="I444" s="136"/>
      <c r="L444" s="32"/>
      <c r="M444" s="137"/>
      <c r="T444" s="53"/>
      <c r="AT444" s="17" t="s">
        <v>1416</v>
      </c>
      <c r="AU444" s="17" t="s">
        <v>77</v>
      </c>
    </row>
    <row r="445" spans="2:65" s="1" customFormat="1" ht="16.5" customHeight="1">
      <c r="B445" s="32"/>
      <c r="C445" s="121" t="s">
        <v>700</v>
      </c>
      <c r="D445" s="121" t="s">
        <v>261</v>
      </c>
      <c r="E445" s="122" t="s">
        <v>1525</v>
      </c>
      <c r="F445" s="123" t="s">
        <v>1526</v>
      </c>
      <c r="G445" s="124" t="s">
        <v>973</v>
      </c>
      <c r="H445" s="125">
        <v>2</v>
      </c>
      <c r="I445" s="126"/>
      <c r="J445" s="127">
        <f>ROUND(I445*H445,2)</f>
        <v>0</v>
      </c>
      <c r="K445" s="123" t="s">
        <v>1258</v>
      </c>
      <c r="L445" s="32"/>
      <c r="M445" s="128" t="s">
        <v>19</v>
      </c>
      <c r="N445" s="129" t="s">
        <v>40</v>
      </c>
      <c r="P445" s="130">
        <f>O445*H445</f>
        <v>0</v>
      </c>
      <c r="Q445" s="130">
        <v>0</v>
      </c>
      <c r="R445" s="130">
        <f>Q445*H445</f>
        <v>0</v>
      </c>
      <c r="S445" s="130">
        <v>0</v>
      </c>
      <c r="T445" s="131">
        <f>S445*H445</f>
        <v>0</v>
      </c>
      <c r="AR445" s="132" t="s">
        <v>266</v>
      </c>
      <c r="AT445" s="132" t="s">
        <v>261</v>
      </c>
      <c r="AU445" s="132" t="s">
        <v>77</v>
      </c>
      <c r="AY445" s="17" t="s">
        <v>260</v>
      </c>
      <c r="BE445" s="133">
        <f>IF(N445="základní",J445,0)</f>
        <v>0</v>
      </c>
      <c r="BF445" s="133">
        <f>IF(N445="snížená",J445,0)</f>
        <v>0</v>
      </c>
      <c r="BG445" s="133">
        <f>IF(N445="zákl. přenesená",J445,0)</f>
        <v>0</v>
      </c>
      <c r="BH445" s="133">
        <f>IF(N445="sníž. přenesená",J445,0)</f>
        <v>0</v>
      </c>
      <c r="BI445" s="133">
        <f>IF(N445="nulová",J445,0)</f>
        <v>0</v>
      </c>
      <c r="BJ445" s="17" t="s">
        <v>77</v>
      </c>
      <c r="BK445" s="133">
        <f>ROUND(I445*H445,2)</f>
        <v>0</v>
      </c>
      <c r="BL445" s="17" t="s">
        <v>266</v>
      </c>
      <c r="BM445" s="132" t="s">
        <v>1570</v>
      </c>
    </row>
    <row r="446" spans="2:65" s="1" customFormat="1" ht="11.25">
      <c r="B446" s="32"/>
      <c r="D446" s="134" t="s">
        <v>267</v>
      </c>
      <c r="F446" s="135" t="s">
        <v>1526</v>
      </c>
      <c r="I446" s="136"/>
      <c r="L446" s="32"/>
      <c r="M446" s="137"/>
      <c r="T446" s="53"/>
      <c r="AT446" s="17" t="s">
        <v>267</v>
      </c>
      <c r="AU446" s="17" t="s">
        <v>77</v>
      </c>
    </row>
    <row r="447" spans="2:65" s="1" customFormat="1" ht="11.25">
      <c r="B447" s="32"/>
      <c r="D447" s="176" t="s">
        <v>1416</v>
      </c>
      <c r="F447" s="177" t="s">
        <v>1528</v>
      </c>
      <c r="I447" s="136"/>
      <c r="L447" s="32"/>
      <c r="M447" s="137"/>
      <c r="T447" s="53"/>
      <c r="AT447" s="17" t="s">
        <v>1416</v>
      </c>
      <c r="AU447" s="17" t="s">
        <v>77</v>
      </c>
    </row>
    <row r="448" spans="2:65" s="10" customFormat="1" ht="25.9" customHeight="1">
      <c r="B448" s="111"/>
      <c r="D448" s="112" t="s">
        <v>68</v>
      </c>
      <c r="E448" s="113" t="s">
        <v>271</v>
      </c>
      <c r="F448" s="113" t="s">
        <v>1571</v>
      </c>
      <c r="I448" s="114"/>
      <c r="J448" s="115">
        <f>BK448</f>
        <v>0</v>
      </c>
      <c r="L448" s="111"/>
      <c r="M448" s="116"/>
      <c r="P448" s="117">
        <f>SUM(P449:P525)</f>
        <v>0</v>
      </c>
      <c r="R448" s="117">
        <f>SUM(R449:R525)</f>
        <v>2.6856700000000004</v>
      </c>
      <c r="T448" s="118">
        <f>SUM(T449:T525)</f>
        <v>0.18000000000000002</v>
      </c>
      <c r="AR448" s="112" t="s">
        <v>77</v>
      </c>
      <c r="AT448" s="119" t="s">
        <v>68</v>
      </c>
      <c r="AU448" s="119" t="s">
        <v>69</v>
      </c>
      <c r="AY448" s="112" t="s">
        <v>260</v>
      </c>
      <c r="BK448" s="120">
        <f>SUM(BK449:BK525)</f>
        <v>0</v>
      </c>
    </row>
    <row r="449" spans="2:65" s="1" customFormat="1" ht="16.5" customHeight="1">
      <c r="B449" s="32"/>
      <c r="C449" s="121" t="s">
        <v>1572</v>
      </c>
      <c r="D449" s="121" t="s">
        <v>261</v>
      </c>
      <c r="E449" s="122" t="s">
        <v>1573</v>
      </c>
      <c r="F449" s="123" t="s">
        <v>1574</v>
      </c>
      <c r="G449" s="124" t="s">
        <v>363</v>
      </c>
      <c r="H449" s="125">
        <v>6</v>
      </c>
      <c r="I449" s="126"/>
      <c r="J449" s="127">
        <f>ROUND(I449*H449,2)</f>
        <v>0</v>
      </c>
      <c r="K449" s="123" t="s">
        <v>1258</v>
      </c>
      <c r="L449" s="32"/>
      <c r="M449" s="128" t="s">
        <v>19</v>
      </c>
      <c r="N449" s="129" t="s">
        <v>40</v>
      </c>
      <c r="P449" s="130">
        <f>O449*H449</f>
        <v>0</v>
      </c>
      <c r="Q449" s="130">
        <v>0</v>
      </c>
      <c r="R449" s="130">
        <f>Q449*H449</f>
        <v>0</v>
      </c>
      <c r="S449" s="130">
        <v>0</v>
      </c>
      <c r="T449" s="131">
        <f>S449*H449</f>
        <v>0</v>
      </c>
      <c r="AR449" s="132" t="s">
        <v>266</v>
      </c>
      <c r="AT449" s="132" t="s">
        <v>261</v>
      </c>
      <c r="AU449" s="132" t="s">
        <v>77</v>
      </c>
      <c r="AY449" s="17" t="s">
        <v>260</v>
      </c>
      <c r="BE449" s="133">
        <f>IF(N449="základní",J449,0)</f>
        <v>0</v>
      </c>
      <c r="BF449" s="133">
        <f>IF(N449="snížená",J449,0)</f>
        <v>0</v>
      </c>
      <c r="BG449" s="133">
        <f>IF(N449="zákl. přenesená",J449,0)</f>
        <v>0</v>
      </c>
      <c r="BH449" s="133">
        <f>IF(N449="sníž. přenesená",J449,0)</f>
        <v>0</v>
      </c>
      <c r="BI449" s="133">
        <f>IF(N449="nulová",J449,0)</f>
        <v>0</v>
      </c>
      <c r="BJ449" s="17" t="s">
        <v>77</v>
      </c>
      <c r="BK449" s="133">
        <f>ROUND(I449*H449,2)</f>
        <v>0</v>
      </c>
      <c r="BL449" s="17" t="s">
        <v>266</v>
      </c>
      <c r="BM449" s="132" t="s">
        <v>1575</v>
      </c>
    </row>
    <row r="450" spans="2:65" s="1" customFormat="1" ht="11.25">
      <c r="B450" s="32"/>
      <c r="D450" s="134" t="s">
        <v>267</v>
      </c>
      <c r="F450" s="135" t="s">
        <v>1576</v>
      </c>
      <c r="I450" s="136"/>
      <c r="L450" s="32"/>
      <c r="M450" s="137"/>
      <c r="T450" s="53"/>
      <c r="AT450" s="17" t="s">
        <v>267</v>
      </c>
      <c r="AU450" s="17" t="s">
        <v>77</v>
      </c>
    </row>
    <row r="451" spans="2:65" s="1" customFormat="1" ht="11.25">
      <c r="B451" s="32"/>
      <c r="D451" s="176" t="s">
        <v>1416</v>
      </c>
      <c r="F451" s="177" t="s">
        <v>1577</v>
      </c>
      <c r="I451" s="136"/>
      <c r="L451" s="32"/>
      <c r="M451" s="137"/>
      <c r="T451" s="53"/>
      <c r="AT451" s="17" t="s">
        <v>1416</v>
      </c>
      <c r="AU451" s="17" t="s">
        <v>77</v>
      </c>
    </row>
    <row r="452" spans="2:65" s="1" customFormat="1" ht="16.5" customHeight="1">
      <c r="B452" s="32"/>
      <c r="C452" s="121" t="s">
        <v>1153</v>
      </c>
      <c r="D452" s="121" t="s">
        <v>261</v>
      </c>
      <c r="E452" s="122" t="s">
        <v>1530</v>
      </c>
      <c r="F452" s="123" t="s">
        <v>1531</v>
      </c>
      <c r="G452" s="124" t="s">
        <v>363</v>
      </c>
      <c r="H452" s="125">
        <v>4</v>
      </c>
      <c r="I452" s="126"/>
      <c r="J452" s="127">
        <f>ROUND(I452*H452,2)</f>
        <v>0</v>
      </c>
      <c r="K452" s="123" t="s">
        <v>1258</v>
      </c>
      <c r="L452" s="32"/>
      <c r="M452" s="128" t="s">
        <v>19</v>
      </c>
      <c r="N452" s="129" t="s">
        <v>40</v>
      </c>
      <c r="P452" s="130">
        <f>O452*H452</f>
        <v>0</v>
      </c>
      <c r="Q452" s="130">
        <v>0</v>
      </c>
      <c r="R452" s="130">
        <f>Q452*H452</f>
        <v>0</v>
      </c>
      <c r="S452" s="130">
        <v>0</v>
      </c>
      <c r="T452" s="131">
        <f>S452*H452</f>
        <v>0</v>
      </c>
      <c r="AR452" s="132" t="s">
        <v>266</v>
      </c>
      <c r="AT452" s="132" t="s">
        <v>261</v>
      </c>
      <c r="AU452" s="132" t="s">
        <v>77</v>
      </c>
      <c r="AY452" s="17" t="s">
        <v>260</v>
      </c>
      <c r="BE452" s="133">
        <f>IF(N452="základní",J452,0)</f>
        <v>0</v>
      </c>
      <c r="BF452" s="133">
        <f>IF(N452="snížená",J452,0)</f>
        <v>0</v>
      </c>
      <c r="BG452" s="133">
        <f>IF(N452="zákl. přenesená",J452,0)</f>
        <v>0</v>
      </c>
      <c r="BH452" s="133">
        <f>IF(N452="sníž. přenesená",J452,0)</f>
        <v>0</v>
      </c>
      <c r="BI452" s="133">
        <f>IF(N452="nulová",J452,0)</f>
        <v>0</v>
      </c>
      <c r="BJ452" s="17" t="s">
        <v>77</v>
      </c>
      <c r="BK452" s="133">
        <f>ROUND(I452*H452,2)</f>
        <v>0</v>
      </c>
      <c r="BL452" s="17" t="s">
        <v>266</v>
      </c>
      <c r="BM452" s="132" t="s">
        <v>1578</v>
      </c>
    </row>
    <row r="453" spans="2:65" s="1" customFormat="1" ht="11.25">
      <c r="B453" s="32"/>
      <c r="D453" s="134" t="s">
        <v>267</v>
      </c>
      <c r="F453" s="135" t="s">
        <v>1533</v>
      </c>
      <c r="I453" s="136"/>
      <c r="L453" s="32"/>
      <c r="M453" s="137"/>
      <c r="T453" s="53"/>
      <c r="AT453" s="17" t="s">
        <v>267</v>
      </c>
      <c r="AU453" s="17" t="s">
        <v>77</v>
      </c>
    </row>
    <row r="454" spans="2:65" s="1" customFormat="1" ht="11.25">
      <c r="B454" s="32"/>
      <c r="D454" s="176" t="s">
        <v>1416</v>
      </c>
      <c r="F454" s="177" t="s">
        <v>1534</v>
      </c>
      <c r="I454" s="136"/>
      <c r="L454" s="32"/>
      <c r="M454" s="137"/>
      <c r="T454" s="53"/>
      <c r="AT454" s="17" t="s">
        <v>1416</v>
      </c>
      <c r="AU454" s="17" t="s">
        <v>77</v>
      </c>
    </row>
    <row r="455" spans="2:65" s="12" customFormat="1" ht="11.25">
      <c r="B455" s="162"/>
      <c r="D455" s="134" t="s">
        <v>774</v>
      </c>
      <c r="E455" s="163" t="s">
        <v>19</v>
      </c>
      <c r="F455" s="164" t="s">
        <v>266</v>
      </c>
      <c r="H455" s="165">
        <v>4</v>
      </c>
      <c r="I455" s="166"/>
      <c r="L455" s="162"/>
      <c r="M455" s="167"/>
      <c r="T455" s="168"/>
      <c r="AT455" s="163" t="s">
        <v>774</v>
      </c>
      <c r="AU455" s="163" t="s">
        <v>77</v>
      </c>
      <c r="AV455" s="12" t="s">
        <v>79</v>
      </c>
      <c r="AW455" s="12" t="s">
        <v>31</v>
      </c>
      <c r="AX455" s="12" t="s">
        <v>69</v>
      </c>
      <c r="AY455" s="163" t="s">
        <v>260</v>
      </c>
    </row>
    <row r="456" spans="2:65" s="13" customFormat="1" ht="11.25">
      <c r="B456" s="169"/>
      <c r="D456" s="134" t="s">
        <v>774</v>
      </c>
      <c r="E456" s="170" t="s">
        <v>19</v>
      </c>
      <c r="F456" s="171" t="s">
        <v>967</v>
      </c>
      <c r="H456" s="172">
        <v>4</v>
      </c>
      <c r="I456" s="173"/>
      <c r="L456" s="169"/>
      <c r="M456" s="174"/>
      <c r="T456" s="175"/>
      <c r="AT456" s="170" t="s">
        <v>774</v>
      </c>
      <c r="AU456" s="170" t="s">
        <v>77</v>
      </c>
      <c r="AV456" s="13" t="s">
        <v>266</v>
      </c>
      <c r="AW456" s="13" t="s">
        <v>31</v>
      </c>
      <c r="AX456" s="13" t="s">
        <v>77</v>
      </c>
      <c r="AY456" s="170" t="s">
        <v>260</v>
      </c>
    </row>
    <row r="457" spans="2:65" s="1" customFormat="1" ht="16.5" customHeight="1">
      <c r="B457" s="32"/>
      <c r="C457" s="121" t="s">
        <v>1579</v>
      </c>
      <c r="D457" s="121" t="s">
        <v>261</v>
      </c>
      <c r="E457" s="122" t="s">
        <v>1418</v>
      </c>
      <c r="F457" s="123" t="s">
        <v>1419</v>
      </c>
      <c r="G457" s="124" t="s">
        <v>1297</v>
      </c>
      <c r="H457" s="125">
        <v>510.3</v>
      </c>
      <c r="I457" s="126"/>
      <c r="J457" s="127">
        <f>ROUND(I457*H457,2)</f>
        <v>0</v>
      </c>
      <c r="K457" s="123" t="s">
        <v>1258</v>
      </c>
      <c r="L457" s="32"/>
      <c r="M457" s="128" t="s">
        <v>19</v>
      </c>
      <c r="N457" s="129" t="s">
        <v>40</v>
      </c>
      <c r="P457" s="130">
        <f>O457*H457</f>
        <v>0</v>
      </c>
      <c r="Q457" s="130">
        <v>0</v>
      </c>
      <c r="R457" s="130">
        <f>Q457*H457</f>
        <v>0</v>
      </c>
      <c r="S457" s="130">
        <v>0</v>
      </c>
      <c r="T457" s="131">
        <f>S457*H457</f>
        <v>0</v>
      </c>
      <c r="AR457" s="132" t="s">
        <v>266</v>
      </c>
      <c r="AT457" s="132" t="s">
        <v>261</v>
      </c>
      <c r="AU457" s="132" t="s">
        <v>77</v>
      </c>
      <c r="AY457" s="17" t="s">
        <v>260</v>
      </c>
      <c r="BE457" s="133">
        <f>IF(N457="základní",J457,0)</f>
        <v>0</v>
      </c>
      <c r="BF457" s="133">
        <f>IF(N457="snížená",J457,0)</f>
        <v>0</v>
      </c>
      <c r="BG457" s="133">
        <f>IF(N457="zákl. přenesená",J457,0)</f>
        <v>0</v>
      </c>
      <c r="BH457" s="133">
        <f>IF(N457="sníž. přenesená",J457,0)</f>
        <v>0</v>
      </c>
      <c r="BI457" s="133">
        <f>IF(N457="nulová",J457,0)</f>
        <v>0</v>
      </c>
      <c r="BJ457" s="17" t="s">
        <v>77</v>
      </c>
      <c r="BK457" s="133">
        <f>ROUND(I457*H457,2)</f>
        <v>0</v>
      </c>
      <c r="BL457" s="17" t="s">
        <v>266</v>
      </c>
      <c r="BM457" s="132" t="s">
        <v>1364</v>
      </c>
    </row>
    <row r="458" spans="2:65" s="1" customFormat="1" ht="11.25">
      <c r="B458" s="32"/>
      <c r="D458" s="134" t="s">
        <v>267</v>
      </c>
      <c r="F458" s="135" t="s">
        <v>1420</v>
      </c>
      <c r="I458" s="136"/>
      <c r="L458" s="32"/>
      <c r="M458" s="137"/>
      <c r="T458" s="53"/>
      <c r="AT458" s="17" t="s">
        <v>267</v>
      </c>
      <c r="AU458" s="17" t="s">
        <v>77</v>
      </c>
    </row>
    <row r="459" spans="2:65" s="1" customFormat="1" ht="11.25">
      <c r="B459" s="32"/>
      <c r="D459" s="176" t="s">
        <v>1416</v>
      </c>
      <c r="F459" s="177" t="s">
        <v>1421</v>
      </c>
      <c r="I459" s="136"/>
      <c r="L459" s="32"/>
      <c r="M459" s="137"/>
      <c r="T459" s="53"/>
      <c r="AT459" s="17" t="s">
        <v>1416</v>
      </c>
      <c r="AU459" s="17" t="s">
        <v>77</v>
      </c>
    </row>
    <row r="460" spans="2:65" s="1" customFormat="1" ht="16.5" customHeight="1">
      <c r="B460" s="32"/>
      <c r="C460" s="121" t="s">
        <v>1158</v>
      </c>
      <c r="D460" s="121" t="s">
        <v>261</v>
      </c>
      <c r="E460" s="122" t="s">
        <v>1422</v>
      </c>
      <c r="F460" s="123" t="s">
        <v>1423</v>
      </c>
      <c r="G460" s="124" t="s">
        <v>1297</v>
      </c>
      <c r="H460" s="125">
        <v>225</v>
      </c>
      <c r="I460" s="126"/>
      <c r="J460" s="127">
        <f>ROUND(I460*H460,2)</f>
        <v>0</v>
      </c>
      <c r="K460" s="123" t="s">
        <v>1258</v>
      </c>
      <c r="L460" s="32"/>
      <c r="M460" s="128" t="s">
        <v>19</v>
      </c>
      <c r="N460" s="129" t="s">
        <v>40</v>
      </c>
      <c r="P460" s="130">
        <f>O460*H460</f>
        <v>0</v>
      </c>
      <c r="Q460" s="130">
        <v>0</v>
      </c>
      <c r="R460" s="130">
        <f>Q460*H460</f>
        <v>0</v>
      </c>
      <c r="S460" s="130">
        <v>8.0000000000000004E-4</v>
      </c>
      <c r="T460" s="131">
        <f>S460*H460</f>
        <v>0.18000000000000002</v>
      </c>
      <c r="AR460" s="132" t="s">
        <v>266</v>
      </c>
      <c r="AT460" s="132" t="s">
        <v>261</v>
      </c>
      <c r="AU460" s="132" t="s">
        <v>77</v>
      </c>
      <c r="AY460" s="17" t="s">
        <v>260</v>
      </c>
      <c r="BE460" s="133">
        <f>IF(N460="základní",J460,0)</f>
        <v>0</v>
      </c>
      <c r="BF460" s="133">
        <f>IF(N460="snížená",J460,0)</f>
        <v>0</v>
      </c>
      <c r="BG460" s="133">
        <f>IF(N460="zákl. přenesená",J460,0)</f>
        <v>0</v>
      </c>
      <c r="BH460" s="133">
        <f>IF(N460="sníž. přenesená",J460,0)</f>
        <v>0</v>
      </c>
      <c r="BI460" s="133">
        <f>IF(N460="nulová",J460,0)</f>
        <v>0</v>
      </c>
      <c r="BJ460" s="17" t="s">
        <v>77</v>
      </c>
      <c r="BK460" s="133">
        <f>ROUND(I460*H460,2)</f>
        <v>0</v>
      </c>
      <c r="BL460" s="17" t="s">
        <v>266</v>
      </c>
      <c r="BM460" s="132" t="s">
        <v>1580</v>
      </c>
    </row>
    <row r="461" spans="2:65" s="1" customFormat="1" ht="11.25">
      <c r="B461" s="32"/>
      <c r="D461" s="134" t="s">
        <v>267</v>
      </c>
      <c r="F461" s="135" t="s">
        <v>1424</v>
      </c>
      <c r="I461" s="136"/>
      <c r="L461" s="32"/>
      <c r="M461" s="137"/>
      <c r="T461" s="53"/>
      <c r="AT461" s="17" t="s">
        <v>267</v>
      </c>
      <c r="AU461" s="17" t="s">
        <v>77</v>
      </c>
    </row>
    <row r="462" spans="2:65" s="1" customFormat="1" ht="11.25">
      <c r="B462" s="32"/>
      <c r="D462" s="176" t="s">
        <v>1416</v>
      </c>
      <c r="F462" s="177" t="s">
        <v>1425</v>
      </c>
      <c r="I462" s="136"/>
      <c r="L462" s="32"/>
      <c r="M462" s="137"/>
      <c r="T462" s="53"/>
      <c r="AT462" s="17" t="s">
        <v>1416</v>
      </c>
      <c r="AU462" s="17" t="s">
        <v>77</v>
      </c>
    </row>
    <row r="463" spans="2:65" s="1" customFormat="1" ht="21.75" customHeight="1">
      <c r="B463" s="32"/>
      <c r="C463" s="121" t="s">
        <v>1581</v>
      </c>
      <c r="D463" s="121" t="s">
        <v>261</v>
      </c>
      <c r="E463" s="122" t="s">
        <v>1426</v>
      </c>
      <c r="F463" s="123" t="s">
        <v>1427</v>
      </c>
      <c r="G463" s="124" t="s">
        <v>1067</v>
      </c>
      <c r="H463" s="125">
        <v>151.91499999999999</v>
      </c>
      <c r="I463" s="126"/>
      <c r="J463" s="127">
        <f>ROUND(I463*H463,2)</f>
        <v>0</v>
      </c>
      <c r="K463" s="123" t="s">
        <v>1258</v>
      </c>
      <c r="L463" s="32"/>
      <c r="M463" s="128" t="s">
        <v>19</v>
      </c>
      <c r="N463" s="129" t="s">
        <v>40</v>
      </c>
      <c r="P463" s="130">
        <f>O463*H463</f>
        <v>0</v>
      </c>
      <c r="Q463" s="130">
        <v>0</v>
      </c>
      <c r="R463" s="130">
        <f>Q463*H463</f>
        <v>0</v>
      </c>
      <c r="S463" s="130">
        <v>0</v>
      </c>
      <c r="T463" s="131">
        <f>S463*H463</f>
        <v>0</v>
      </c>
      <c r="AR463" s="132" t="s">
        <v>266</v>
      </c>
      <c r="AT463" s="132" t="s">
        <v>261</v>
      </c>
      <c r="AU463" s="132" t="s">
        <v>77</v>
      </c>
      <c r="AY463" s="17" t="s">
        <v>260</v>
      </c>
      <c r="BE463" s="133">
        <f>IF(N463="základní",J463,0)</f>
        <v>0</v>
      </c>
      <c r="BF463" s="133">
        <f>IF(N463="snížená",J463,0)</f>
        <v>0</v>
      </c>
      <c r="BG463" s="133">
        <f>IF(N463="zákl. přenesená",J463,0)</f>
        <v>0</v>
      </c>
      <c r="BH463" s="133">
        <f>IF(N463="sníž. přenesená",J463,0)</f>
        <v>0</v>
      </c>
      <c r="BI463" s="133">
        <f>IF(N463="nulová",J463,0)</f>
        <v>0</v>
      </c>
      <c r="BJ463" s="17" t="s">
        <v>77</v>
      </c>
      <c r="BK463" s="133">
        <f>ROUND(I463*H463,2)</f>
        <v>0</v>
      </c>
      <c r="BL463" s="17" t="s">
        <v>266</v>
      </c>
      <c r="BM463" s="132" t="s">
        <v>1582</v>
      </c>
    </row>
    <row r="464" spans="2:65" s="1" customFormat="1" ht="11.25">
      <c r="B464" s="32"/>
      <c r="D464" s="134" t="s">
        <v>267</v>
      </c>
      <c r="F464" s="135" t="s">
        <v>1428</v>
      </c>
      <c r="I464" s="136"/>
      <c r="L464" s="32"/>
      <c r="M464" s="137"/>
      <c r="T464" s="53"/>
      <c r="AT464" s="17" t="s">
        <v>267</v>
      </c>
      <c r="AU464" s="17" t="s">
        <v>77</v>
      </c>
    </row>
    <row r="465" spans="2:65" s="1" customFormat="1" ht="11.25">
      <c r="B465" s="32"/>
      <c r="D465" s="176" t="s">
        <v>1416</v>
      </c>
      <c r="F465" s="177" t="s">
        <v>1429</v>
      </c>
      <c r="I465" s="136"/>
      <c r="L465" s="32"/>
      <c r="M465" s="137"/>
      <c r="T465" s="53"/>
      <c r="AT465" s="17" t="s">
        <v>1416</v>
      </c>
      <c r="AU465" s="17" t="s">
        <v>77</v>
      </c>
    </row>
    <row r="466" spans="2:65" s="1" customFormat="1" ht="24.2" customHeight="1">
      <c r="B466" s="32"/>
      <c r="C466" s="121" t="s">
        <v>1172</v>
      </c>
      <c r="D466" s="121" t="s">
        <v>261</v>
      </c>
      <c r="E466" s="122" t="s">
        <v>1430</v>
      </c>
      <c r="F466" s="123" t="s">
        <v>1431</v>
      </c>
      <c r="G466" s="124" t="s">
        <v>1067</v>
      </c>
      <c r="H466" s="125">
        <v>151.91499999999999</v>
      </c>
      <c r="I466" s="126"/>
      <c r="J466" s="127">
        <f>ROUND(I466*H466,2)</f>
        <v>0</v>
      </c>
      <c r="K466" s="123" t="s">
        <v>1258</v>
      </c>
      <c r="L466" s="32"/>
      <c r="M466" s="128" t="s">
        <v>19</v>
      </c>
      <c r="N466" s="129" t="s">
        <v>40</v>
      </c>
      <c r="P466" s="130">
        <f>O466*H466</f>
        <v>0</v>
      </c>
      <c r="Q466" s="130">
        <v>0</v>
      </c>
      <c r="R466" s="130">
        <f>Q466*H466</f>
        <v>0</v>
      </c>
      <c r="S466" s="130">
        <v>0</v>
      </c>
      <c r="T466" s="131">
        <f>S466*H466</f>
        <v>0</v>
      </c>
      <c r="AR466" s="132" t="s">
        <v>266</v>
      </c>
      <c r="AT466" s="132" t="s">
        <v>261</v>
      </c>
      <c r="AU466" s="132" t="s">
        <v>77</v>
      </c>
      <c r="AY466" s="17" t="s">
        <v>260</v>
      </c>
      <c r="BE466" s="133">
        <f>IF(N466="základní",J466,0)</f>
        <v>0</v>
      </c>
      <c r="BF466" s="133">
        <f>IF(N466="snížená",J466,0)</f>
        <v>0</v>
      </c>
      <c r="BG466" s="133">
        <f>IF(N466="zákl. přenesená",J466,0)</f>
        <v>0</v>
      </c>
      <c r="BH466" s="133">
        <f>IF(N466="sníž. přenesená",J466,0)</f>
        <v>0</v>
      </c>
      <c r="BI466" s="133">
        <f>IF(N466="nulová",J466,0)</f>
        <v>0</v>
      </c>
      <c r="BJ466" s="17" t="s">
        <v>77</v>
      </c>
      <c r="BK466" s="133">
        <f>ROUND(I466*H466,2)</f>
        <v>0</v>
      </c>
      <c r="BL466" s="17" t="s">
        <v>266</v>
      </c>
      <c r="BM466" s="132" t="s">
        <v>1583</v>
      </c>
    </row>
    <row r="467" spans="2:65" s="1" customFormat="1" ht="11.25">
      <c r="B467" s="32"/>
      <c r="D467" s="134" t="s">
        <v>267</v>
      </c>
      <c r="F467" s="135" t="s">
        <v>1432</v>
      </c>
      <c r="I467" s="136"/>
      <c r="L467" s="32"/>
      <c r="M467" s="137"/>
      <c r="T467" s="53"/>
      <c r="AT467" s="17" t="s">
        <v>267</v>
      </c>
      <c r="AU467" s="17" t="s">
        <v>77</v>
      </c>
    </row>
    <row r="468" spans="2:65" s="1" customFormat="1" ht="11.25">
      <c r="B468" s="32"/>
      <c r="D468" s="176" t="s">
        <v>1416</v>
      </c>
      <c r="F468" s="177" t="s">
        <v>1433</v>
      </c>
      <c r="I468" s="136"/>
      <c r="L468" s="32"/>
      <c r="M468" s="137"/>
      <c r="T468" s="53"/>
      <c r="AT468" s="17" t="s">
        <v>1416</v>
      </c>
      <c r="AU468" s="17" t="s">
        <v>77</v>
      </c>
    </row>
    <row r="469" spans="2:65" s="12" customFormat="1" ht="11.25">
      <c r="B469" s="162"/>
      <c r="D469" s="134" t="s">
        <v>774</v>
      </c>
      <c r="E469" s="163" t="s">
        <v>19</v>
      </c>
      <c r="F469" s="164" t="s">
        <v>1584</v>
      </c>
      <c r="H469" s="165">
        <v>151.91499999999999</v>
      </c>
      <c r="I469" s="166"/>
      <c r="L469" s="162"/>
      <c r="M469" s="167"/>
      <c r="T469" s="168"/>
      <c r="AT469" s="163" t="s">
        <v>774</v>
      </c>
      <c r="AU469" s="163" t="s">
        <v>77</v>
      </c>
      <c r="AV469" s="12" t="s">
        <v>79</v>
      </c>
      <c r="AW469" s="12" t="s">
        <v>31</v>
      </c>
      <c r="AX469" s="12" t="s">
        <v>69</v>
      </c>
      <c r="AY469" s="163" t="s">
        <v>260</v>
      </c>
    </row>
    <row r="470" spans="2:65" s="13" customFormat="1" ht="11.25">
      <c r="B470" s="169"/>
      <c r="D470" s="134" t="s">
        <v>774</v>
      </c>
      <c r="E470" s="170" t="s">
        <v>19</v>
      </c>
      <c r="F470" s="171" t="s">
        <v>967</v>
      </c>
      <c r="H470" s="172">
        <v>151.91499999999999</v>
      </c>
      <c r="I470" s="173"/>
      <c r="L470" s="169"/>
      <c r="M470" s="174"/>
      <c r="T470" s="175"/>
      <c r="AT470" s="170" t="s">
        <v>774</v>
      </c>
      <c r="AU470" s="170" t="s">
        <v>77</v>
      </c>
      <c r="AV470" s="13" t="s">
        <v>266</v>
      </c>
      <c r="AW470" s="13" t="s">
        <v>31</v>
      </c>
      <c r="AX470" s="13" t="s">
        <v>77</v>
      </c>
      <c r="AY470" s="170" t="s">
        <v>260</v>
      </c>
    </row>
    <row r="471" spans="2:65" s="1" customFormat="1" ht="16.5" customHeight="1">
      <c r="B471" s="32"/>
      <c r="C471" s="121" t="s">
        <v>1585</v>
      </c>
      <c r="D471" s="121" t="s">
        <v>261</v>
      </c>
      <c r="E471" s="122" t="s">
        <v>1435</v>
      </c>
      <c r="F471" s="123" t="s">
        <v>1436</v>
      </c>
      <c r="G471" s="124" t="s">
        <v>1297</v>
      </c>
      <c r="H471" s="125">
        <v>583.20000000000005</v>
      </c>
      <c r="I471" s="126"/>
      <c r="J471" s="127">
        <f>ROUND(I471*H471,2)</f>
        <v>0</v>
      </c>
      <c r="K471" s="123" t="s">
        <v>1258</v>
      </c>
      <c r="L471" s="32"/>
      <c r="M471" s="128" t="s">
        <v>19</v>
      </c>
      <c r="N471" s="129" t="s">
        <v>40</v>
      </c>
      <c r="P471" s="130">
        <f>O471*H471</f>
        <v>0</v>
      </c>
      <c r="Q471" s="130">
        <v>0</v>
      </c>
      <c r="R471" s="130">
        <f>Q471*H471</f>
        <v>0</v>
      </c>
      <c r="S471" s="130">
        <v>0</v>
      </c>
      <c r="T471" s="131">
        <f>S471*H471</f>
        <v>0</v>
      </c>
      <c r="AR471" s="132" t="s">
        <v>266</v>
      </c>
      <c r="AT471" s="132" t="s">
        <v>261</v>
      </c>
      <c r="AU471" s="132" t="s">
        <v>77</v>
      </c>
      <c r="AY471" s="17" t="s">
        <v>260</v>
      </c>
      <c r="BE471" s="133">
        <f>IF(N471="základní",J471,0)</f>
        <v>0</v>
      </c>
      <c r="BF471" s="133">
        <f>IF(N471="snížená",J471,0)</f>
        <v>0</v>
      </c>
      <c r="BG471" s="133">
        <f>IF(N471="zákl. přenesená",J471,0)</f>
        <v>0</v>
      </c>
      <c r="BH471" s="133">
        <f>IF(N471="sníž. přenesená",J471,0)</f>
        <v>0</v>
      </c>
      <c r="BI471" s="133">
        <f>IF(N471="nulová",J471,0)</f>
        <v>0</v>
      </c>
      <c r="BJ471" s="17" t="s">
        <v>77</v>
      </c>
      <c r="BK471" s="133">
        <f>ROUND(I471*H471,2)</f>
        <v>0</v>
      </c>
      <c r="BL471" s="17" t="s">
        <v>266</v>
      </c>
      <c r="BM471" s="132" t="s">
        <v>1586</v>
      </c>
    </row>
    <row r="472" spans="2:65" s="1" customFormat="1" ht="19.5">
      <c r="B472" s="32"/>
      <c r="D472" s="134" t="s">
        <v>267</v>
      </c>
      <c r="F472" s="135" t="s">
        <v>1437</v>
      </c>
      <c r="I472" s="136"/>
      <c r="L472" s="32"/>
      <c r="M472" s="137"/>
      <c r="T472" s="53"/>
      <c r="AT472" s="17" t="s">
        <v>267</v>
      </c>
      <c r="AU472" s="17" t="s">
        <v>77</v>
      </c>
    </row>
    <row r="473" spans="2:65" s="1" customFormat="1" ht="11.25">
      <c r="B473" s="32"/>
      <c r="D473" s="176" t="s">
        <v>1416</v>
      </c>
      <c r="F473" s="177" t="s">
        <v>1438</v>
      </c>
      <c r="I473" s="136"/>
      <c r="L473" s="32"/>
      <c r="M473" s="137"/>
      <c r="T473" s="53"/>
      <c r="AT473" s="17" t="s">
        <v>1416</v>
      </c>
      <c r="AU473" s="17" t="s">
        <v>77</v>
      </c>
    </row>
    <row r="474" spans="2:65" s="12" customFormat="1" ht="11.25">
      <c r="B474" s="162"/>
      <c r="D474" s="134" t="s">
        <v>774</v>
      </c>
      <c r="E474" s="163" t="s">
        <v>19</v>
      </c>
      <c r="F474" s="164" t="s">
        <v>1587</v>
      </c>
      <c r="H474" s="165">
        <v>583.20000000000005</v>
      </c>
      <c r="I474" s="166"/>
      <c r="L474" s="162"/>
      <c r="M474" s="167"/>
      <c r="T474" s="168"/>
      <c r="AT474" s="163" t="s">
        <v>774</v>
      </c>
      <c r="AU474" s="163" t="s">
        <v>77</v>
      </c>
      <c r="AV474" s="12" t="s">
        <v>79</v>
      </c>
      <c r="AW474" s="12" t="s">
        <v>31</v>
      </c>
      <c r="AX474" s="12" t="s">
        <v>69</v>
      </c>
      <c r="AY474" s="163" t="s">
        <v>260</v>
      </c>
    </row>
    <row r="475" spans="2:65" s="13" customFormat="1" ht="11.25">
      <c r="B475" s="169"/>
      <c r="D475" s="134" t="s">
        <v>774</v>
      </c>
      <c r="E475" s="170" t="s">
        <v>19</v>
      </c>
      <c r="F475" s="171" t="s">
        <v>967</v>
      </c>
      <c r="H475" s="172">
        <v>583.20000000000005</v>
      </c>
      <c r="I475" s="173"/>
      <c r="L475" s="169"/>
      <c r="M475" s="174"/>
      <c r="T475" s="175"/>
      <c r="AT475" s="170" t="s">
        <v>774</v>
      </c>
      <c r="AU475" s="170" t="s">
        <v>77</v>
      </c>
      <c r="AV475" s="13" t="s">
        <v>266</v>
      </c>
      <c r="AW475" s="13" t="s">
        <v>31</v>
      </c>
      <c r="AX475" s="13" t="s">
        <v>77</v>
      </c>
      <c r="AY475" s="170" t="s">
        <v>260</v>
      </c>
    </row>
    <row r="476" spans="2:65" s="1" customFormat="1" ht="16.5" customHeight="1">
      <c r="B476" s="32"/>
      <c r="C476" s="121" t="s">
        <v>1182</v>
      </c>
      <c r="D476" s="121" t="s">
        <v>261</v>
      </c>
      <c r="E476" s="122" t="s">
        <v>1440</v>
      </c>
      <c r="F476" s="123" t="s">
        <v>1441</v>
      </c>
      <c r="G476" s="124" t="s">
        <v>1067</v>
      </c>
      <c r="H476" s="125">
        <v>98.415000000000006</v>
      </c>
      <c r="I476" s="126"/>
      <c r="J476" s="127">
        <f>ROUND(I476*H476,2)</f>
        <v>0</v>
      </c>
      <c r="K476" s="123" t="s">
        <v>1258</v>
      </c>
      <c r="L476" s="32"/>
      <c r="M476" s="128" t="s">
        <v>19</v>
      </c>
      <c r="N476" s="129" t="s">
        <v>40</v>
      </c>
      <c r="P476" s="130">
        <f>O476*H476</f>
        <v>0</v>
      </c>
      <c r="Q476" s="130">
        <v>0</v>
      </c>
      <c r="R476" s="130">
        <f>Q476*H476</f>
        <v>0</v>
      </c>
      <c r="S476" s="130">
        <v>0</v>
      </c>
      <c r="T476" s="131">
        <f>S476*H476</f>
        <v>0</v>
      </c>
      <c r="AR476" s="132" t="s">
        <v>266</v>
      </c>
      <c r="AT476" s="132" t="s">
        <v>261</v>
      </c>
      <c r="AU476" s="132" t="s">
        <v>77</v>
      </c>
      <c r="AY476" s="17" t="s">
        <v>260</v>
      </c>
      <c r="BE476" s="133">
        <f>IF(N476="základní",J476,0)</f>
        <v>0</v>
      </c>
      <c r="BF476" s="133">
        <f>IF(N476="snížená",J476,0)</f>
        <v>0</v>
      </c>
      <c r="BG476" s="133">
        <f>IF(N476="zákl. přenesená",J476,0)</f>
        <v>0</v>
      </c>
      <c r="BH476" s="133">
        <f>IF(N476="sníž. přenesená",J476,0)</f>
        <v>0</v>
      </c>
      <c r="BI476" s="133">
        <f>IF(N476="nulová",J476,0)</f>
        <v>0</v>
      </c>
      <c r="BJ476" s="17" t="s">
        <v>77</v>
      </c>
      <c r="BK476" s="133">
        <f>ROUND(I476*H476,2)</f>
        <v>0</v>
      </c>
      <c r="BL476" s="17" t="s">
        <v>266</v>
      </c>
      <c r="BM476" s="132" t="s">
        <v>1588</v>
      </c>
    </row>
    <row r="477" spans="2:65" s="1" customFormat="1" ht="11.25">
      <c r="B477" s="32"/>
      <c r="D477" s="134" t="s">
        <v>267</v>
      </c>
      <c r="F477" s="135" t="s">
        <v>1442</v>
      </c>
      <c r="I477" s="136"/>
      <c r="L477" s="32"/>
      <c r="M477" s="137"/>
      <c r="T477" s="53"/>
      <c r="AT477" s="17" t="s">
        <v>267</v>
      </c>
      <c r="AU477" s="17" t="s">
        <v>77</v>
      </c>
    </row>
    <row r="478" spans="2:65" s="1" customFormat="1" ht="11.25">
      <c r="B478" s="32"/>
      <c r="D478" s="176" t="s">
        <v>1416</v>
      </c>
      <c r="F478" s="177" t="s">
        <v>1443</v>
      </c>
      <c r="I478" s="136"/>
      <c r="L478" s="32"/>
      <c r="M478" s="137"/>
      <c r="T478" s="53"/>
      <c r="AT478" s="17" t="s">
        <v>1416</v>
      </c>
      <c r="AU478" s="17" t="s">
        <v>77</v>
      </c>
    </row>
    <row r="479" spans="2:65" s="1" customFormat="1" ht="16.5" customHeight="1">
      <c r="B479" s="32"/>
      <c r="C479" s="121" t="s">
        <v>1589</v>
      </c>
      <c r="D479" s="121" t="s">
        <v>261</v>
      </c>
      <c r="E479" s="122" t="s">
        <v>1445</v>
      </c>
      <c r="F479" s="123" t="s">
        <v>1446</v>
      </c>
      <c r="G479" s="124" t="s">
        <v>1067</v>
      </c>
      <c r="H479" s="125">
        <v>16</v>
      </c>
      <c r="I479" s="126"/>
      <c r="J479" s="127">
        <f>ROUND(I479*H479,2)</f>
        <v>0</v>
      </c>
      <c r="K479" s="123" t="s">
        <v>1258</v>
      </c>
      <c r="L479" s="32"/>
      <c r="M479" s="128" t="s">
        <v>19</v>
      </c>
      <c r="N479" s="129" t="s">
        <v>40</v>
      </c>
      <c r="P479" s="130">
        <f>O479*H479</f>
        <v>0</v>
      </c>
      <c r="Q479" s="130">
        <v>0</v>
      </c>
      <c r="R479" s="130">
        <f>Q479*H479</f>
        <v>0</v>
      </c>
      <c r="S479" s="130">
        <v>0</v>
      </c>
      <c r="T479" s="131">
        <f>S479*H479</f>
        <v>0</v>
      </c>
      <c r="AR479" s="132" t="s">
        <v>266</v>
      </c>
      <c r="AT479" s="132" t="s">
        <v>261</v>
      </c>
      <c r="AU479" s="132" t="s">
        <v>77</v>
      </c>
      <c r="AY479" s="17" t="s">
        <v>260</v>
      </c>
      <c r="BE479" s="133">
        <f>IF(N479="základní",J479,0)</f>
        <v>0</v>
      </c>
      <c r="BF479" s="133">
        <f>IF(N479="snížená",J479,0)</f>
        <v>0</v>
      </c>
      <c r="BG479" s="133">
        <f>IF(N479="zákl. přenesená",J479,0)</f>
        <v>0</v>
      </c>
      <c r="BH479" s="133">
        <f>IF(N479="sníž. přenesená",J479,0)</f>
        <v>0</v>
      </c>
      <c r="BI479" s="133">
        <f>IF(N479="nulová",J479,0)</f>
        <v>0</v>
      </c>
      <c r="BJ479" s="17" t="s">
        <v>77</v>
      </c>
      <c r="BK479" s="133">
        <f>ROUND(I479*H479,2)</f>
        <v>0</v>
      </c>
      <c r="BL479" s="17" t="s">
        <v>266</v>
      </c>
      <c r="BM479" s="132" t="s">
        <v>1590</v>
      </c>
    </row>
    <row r="480" spans="2:65" s="1" customFormat="1" ht="19.5">
      <c r="B480" s="32"/>
      <c r="D480" s="134" t="s">
        <v>267</v>
      </c>
      <c r="F480" s="135" t="s">
        <v>1447</v>
      </c>
      <c r="I480" s="136"/>
      <c r="L480" s="32"/>
      <c r="M480" s="137"/>
      <c r="T480" s="53"/>
      <c r="AT480" s="17" t="s">
        <v>267</v>
      </c>
      <c r="AU480" s="17" t="s">
        <v>77</v>
      </c>
    </row>
    <row r="481" spans="2:65" s="1" customFormat="1" ht="11.25">
      <c r="B481" s="32"/>
      <c r="D481" s="176" t="s">
        <v>1416</v>
      </c>
      <c r="F481" s="177" t="s">
        <v>1448</v>
      </c>
      <c r="I481" s="136"/>
      <c r="L481" s="32"/>
      <c r="M481" s="137"/>
      <c r="T481" s="53"/>
      <c r="AT481" s="17" t="s">
        <v>1416</v>
      </c>
      <c r="AU481" s="17" t="s">
        <v>77</v>
      </c>
    </row>
    <row r="482" spans="2:65" s="12" customFormat="1" ht="11.25">
      <c r="B482" s="162"/>
      <c r="D482" s="134" t="s">
        <v>774</v>
      </c>
      <c r="E482" s="163" t="s">
        <v>19</v>
      </c>
      <c r="F482" s="164" t="s">
        <v>300</v>
      </c>
      <c r="H482" s="165">
        <v>16</v>
      </c>
      <c r="I482" s="166"/>
      <c r="L482" s="162"/>
      <c r="M482" s="167"/>
      <c r="T482" s="168"/>
      <c r="AT482" s="163" t="s">
        <v>774</v>
      </c>
      <c r="AU482" s="163" t="s">
        <v>77</v>
      </c>
      <c r="AV482" s="12" t="s">
        <v>79</v>
      </c>
      <c r="AW482" s="12" t="s">
        <v>31</v>
      </c>
      <c r="AX482" s="12" t="s">
        <v>69</v>
      </c>
      <c r="AY482" s="163" t="s">
        <v>260</v>
      </c>
    </row>
    <row r="483" spans="2:65" s="13" customFormat="1" ht="11.25">
      <c r="B483" s="169"/>
      <c r="D483" s="134" t="s">
        <v>774</v>
      </c>
      <c r="E483" s="170" t="s">
        <v>19</v>
      </c>
      <c r="F483" s="171" t="s">
        <v>967</v>
      </c>
      <c r="H483" s="172">
        <v>16</v>
      </c>
      <c r="I483" s="173"/>
      <c r="L483" s="169"/>
      <c r="M483" s="174"/>
      <c r="T483" s="175"/>
      <c r="AT483" s="170" t="s">
        <v>774</v>
      </c>
      <c r="AU483" s="170" t="s">
        <v>77</v>
      </c>
      <c r="AV483" s="13" t="s">
        <v>266</v>
      </c>
      <c r="AW483" s="13" t="s">
        <v>31</v>
      </c>
      <c r="AX483" s="13" t="s">
        <v>77</v>
      </c>
      <c r="AY483" s="170" t="s">
        <v>260</v>
      </c>
    </row>
    <row r="484" spans="2:65" s="1" customFormat="1" ht="16.5" customHeight="1">
      <c r="B484" s="32"/>
      <c r="C484" s="121" t="s">
        <v>1188</v>
      </c>
      <c r="D484" s="121" t="s">
        <v>261</v>
      </c>
      <c r="E484" s="122" t="s">
        <v>1450</v>
      </c>
      <c r="F484" s="123" t="s">
        <v>1451</v>
      </c>
      <c r="G484" s="124" t="s">
        <v>1067</v>
      </c>
      <c r="H484" s="125">
        <v>4</v>
      </c>
      <c r="I484" s="126"/>
      <c r="J484" s="127">
        <f>ROUND(I484*H484,2)</f>
        <v>0</v>
      </c>
      <c r="K484" s="123" t="s">
        <v>1258</v>
      </c>
      <c r="L484" s="32"/>
      <c r="M484" s="128" t="s">
        <v>19</v>
      </c>
      <c r="N484" s="129" t="s">
        <v>40</v>
      </c>
      <c r="P484" s="130">
        <f>O484*H484</f>
        <v>0</v>
      </c>
      <c r="Q484" s="130">
        <v>0.50948000000000004</v>
      </c>
      <c r="R484" s="130">
        <f>Q484*H484</f>
        <v>2.0379200000000002</v>
      </c>
      <c r="S484" s="130">
        <v>0</v>
      </c>
      <c r="T484" s="131">
        <f>S484*H484</f>
        <v>0</v>
      </c>
      <c r="AR484" s="132" t="s">
        <v>266</v>
      </c>
      <c r="AT484" s="132" t="s">
        <v>261</v>
      </c>
      <c r="AU484" s="132" t="s">
        <v>77</v>
      </c>
      <c r="AY484" s="17" t="s">
        <v>260</v>
      </c>
      <c r="BE484" s="133">
        <f>IF(N484="základní",J484,0)</f>
        <v>0</v>
      </c>
      <c r="BF484" s="133">
        <f>IF(N484="snížená",J484,0)</f>
        <v>0</v>
      </c>
      <c r="BG484" s="133">
        <f>IF(N484="zákl. přenesená",J484,0)</f>
        <v>0</v>
      </c>
      <c r="BH484" s="133">
        <f>IF(N484="sníž. přenesená",J484,0)</f>
        <v>0</v>
      </c>
      <c r="BI484" s="133">
        <f>IF(N484="nulová",J484,0)</f>
        <v>0</v>
      </c>
      <c r="BJ484" s="17" t="s">
        <v>77</v>
      </c>
      <c r="BK484" s="133">
        <f>ROUND(I484*H484,2)</f>
        <v>0</v>
      </c>
      <c r="BL484" s="17" t="s">
        <v>266</v>
      </c>
      <c r="BM484" s="132" t="s">
        <v>1591</v>
      </c>
    </row>
    <row r="485" spans="2:65" s="1" customFormat="1" ht="11.25">
      <c r="B485" s="32"/>
      <c r="D485" s="134" t="s">
        <v>267</v>
      </c>
      <c r="F485" s="135" t="s">
        <v>1452</v>
      </c>
      <c r="I485" s="136"/>
      <c r="L485" s="32"/>
      <c r="M485" s="137"/>
      <c r="T485" s="53"/>
      <c r="AT485" s="17" t="s">
        <v>267</v>
      </c>
      <c r="AU485" s="17" t="s">
        <v>77</v>
      </c>
    </row>
    <row r="486" spans="2:65" s="1" customFormat="1" ht="11.25">
      <c r="B486" s="32"/>
      <c r="D486" s="176" t="s">
        <v>1416</v>
      </c>
      <c r="F486" s="177" t="s">
        <v>1453</v>
      </c>
      <c r="I486" s="136"/>
      <c r="L486" s="32"/>
      <c r="M486" s="137"/>
      <c r="T486" s="53"/>
      <c r="AT486" s="17" t="s">
        <v>1416</v>
      </c>
      <c r="AU486" s="17" t="s">
        <v>77</v>
      </c>
    </row>
    <row r="487" spans="2:65" s="12" customFormat="1" ht="11.25">
      <c r="B487" s="162"/>
      <c r="D487" s="134" t="s">
        <v>774</v>
      </c>
      <c r="E487" s="163" t="s">
        <v>19</v>
      </c>
      <c r="F487" s="164" t="s">
        <v>266</v>
      </c>
      <c r="H487" s="165">
        <v>4</v>
      </c>
      <c r="I487" s="166"/>
      <c r="L487" s="162"/>
      <c r="M487" s="167"/>
      <c r="T487" s="168"/>
      <c r="AT487" s="163" t="s">
        <v>774</v>
      </c>
      <c r="AU487" s="163" t="s">
        <v>77</v>
      </c>
      <c r="AV487" s="12" t="s">
        <v>79</v>
      </c>
      <c r="AW487" s="12" t="s">
        <v>31</v>
      </c>
      <c r="AX487" s="12" t="s">
        <v>69</v>
      </c>
      <c r="AY487" s="163" t="s">
        <v>260</v>
      </c>
    </row>
    <row r="488" spans="2:65" s="13" customFormat="1" ht="11.25">
      <c r="B488" s="169"/>
      <c r="D488" s="134" t="s">
        <v>774</v>
      </c>
      <c r="E488" s="170" t="s">
        <v>19</v>
      </c>
      <c r="F488" s="171" t="s">
        <v>967</v>
      </c>
      <c r="H488" s="172">
        <v>4</v>
      </c>
      <c r="I488" s="173"/>
      <c r="L488" s="169"/>
      <c r="M488" s="174"/>
      <c r="T488" s="175"/>
      <c r="AT488" s="170" t="s">
        <v>774</v>
      </c>
      <c r="AU488" s="170" t="s">
        <v>77</v>
      </c>
      <c r="AV488" s="13" t="s">
        <v>266</v>
      </c>
      <c r="AW488" s="13" t="s">
        <v>31</v>
      </c>
      <c r="AX488" s="13" t="s">
        <v>77</v>
      </c>
      <c r="AY488" s="170" t="s">
        <v>260</v>
      </c>
    </row>
    <row r="489" spans="2:65" s="1" customFormat="1" ht="21.75" customHeight="1">
      <c r="B489" s="32"/>
      <c r="C489" s="121" t="s">
        <v>1592</v>
      </c>
      <c r="D489" s="121" t="s">
        <v>261</v>
      </c>
      <c r="E489" s="122" t="s">
        <v>1455</v>
      </c>
      <c r="F489" s="123" t="s">
        <v>1456</v>
      </c>
      <c r="G489" s="124" t="s">
        <v>363</v>
      </c>
      <c r="H489" s="125">
        <v>10</v>
      </c>
      <c r="I489" s="126"/>
      <c r="J489" s="127">
        <f>ROUND(I489*H489,2)</f>
        <v>0</v>
      </c>
      <c r="K489" s="123" t="s">
        <v>1258</v>
      </c>
      <c r="L489" s="32"/>
      <c r="M489" s="128" t="s">
        <v>19</v>
      </c>
      <c r="N489" s="129" t="s">
        <v>40</v>
      </c>
      <c r="P489" s="130">
        <f>O489*H489</f>
        <v>0</v>
      </c>
      <c r="Q489" s="130">
        <v>4.7E-2</v>
      </c>
      <c r="R489" s="130">
        <f>Q489*H489</f>
        <v>0.47</v>
      </c>
      <c r="S489" s="130">
        <v>0</v>
      </c>
      <c r="T489" s="131">
        <f>S489*H489</f>
        <v>0</v>
      </c>
      <c r="AR489" s="132" t="s">
        <v>266</v>
      </c>
      <c r="AT489" s="132" t="s">
        <v>261</v>
      </c>
      <c r="AU489" s="132" t="s">
        <v>77</v>
      </c>
      <c r="AY489" s="17" t="s">
        <v>260</v>
      </c>
      <c r="BE489" s="133">
        <f>IF(N489="základní",J489,0)</f>
        <v>0</v>
      </c>
      <c r="BF489" s="133">
        <f>IF(N489="snížená",J489,0)</f>
        <v>0</v>
      </c>
      <c r="BG489" s="133">
        <f>IF(N489="zákl. přenesená",J489,0)</f>
        <v>0</v>
      </c>
      <c r="BH489" s="133">
        <f>IF(N489="sníž. přenesená",J489,0)</f>
        <v>0</v>
      </c>
      <c r="BI489" s="133">
        <f>IF(N489="nulová",J489,0)</f>
        <v>0</v>
      </c>
      <c r="BJ489" s="17" t="s">
        <v>77</v>
      </c>
      <c r="BK489" s="133">
        <f>ROUND(I489*H489,2)</f>
        <v>0</v>
      </c>
      <c r="BL489" s="17" t="s">
        <v>266</v>
      </c>
      <c r="BM489" s="132" t="s">
        <v>1593</v>
      </c>
    </row>
    <row r="490" spans="2:65" s="1" customFormat="1" ht="19.5">
      <c r="B490" s="32"/>
      <c r="D490" s="134" t="s">
        <v>267</v>
      </c>
      <c r="F490" s="135" t="s">
        <v>1458</v>
      </c>
      <c r="I490" s="136"/>
      <c r="L490" s="32"/>
      <c r="M490" s="137"/>
      <c r="T490" s="53"/>
      <c r="AT490" s="17" t="s">
        <v>267</v>
      </c>
      <c r="AU490" s="17" t="s">
        <v>77</v>
      </c>
    </row>
    <row r="491" spans="2:65" s="1" customFormat="1" ht="11.25">
      <c r="B491" s="32"/>
      <c r="D491" s="176" t="s">
        <v>1416</v>
      </c>
      <c r="F491" s="177" t="s">
        <v>1459</v>
      </c>
      <c r="I491" s="136"/>
      <c r="L491" s="32"/>
      <c r="M491" s="137"/>
      <c r="T491" s="53"/>
      <c r="AT491" s="17" t="s">
        <v>1416</v>
      </c>
      <c r="AU491" s="17" t="s">
        <v>77</v>
      </c>
    </row>
    <row r="492" spans="2:65" s="1" customFormat="1" ht="16.5" customHeight="1">
      <c r="B492" s="32"/>
      <c r="C492" s="121" t="s">
        <v>1193</v>
      </c>
      <c r="D492" s="121" t="s">
        <v>261</v>
      </c>
      <c r="E492" s="122" t="s">
        <v>1460</v>
      </c>
      <c r="F492" s="123" t="s">
        <v>1461</v>
      </c>
      <c r="G492" s="124" t="s">
        <v>973</v>
      </c>
      <c r="H492" s="125">
        <v>258.255</v>
      </c>
      <c r="I492" s="126"/>
      <c r="J492" s="127">
        <f>ROUND(I492*H492,2)</f>
        <v>0</v>
      </c>
      <c r="K492" s="123" t="s">
        <v>1258</v>
      </c>
      <c r="L492" s="32"/>
      <c r="M492" s="128" t="s">
        <v>19</v>
      </c>
      <c r="N492" s="129" t="s">
        <v>40</v>
      </c>
      <c r="P492" s="130">
        <f>O492*H492</f>
        <v>0</v>
      </c>
      <c r="Q492" s="130">
        <v>0</v>
      </c>
      <c r="R492" s="130">
        <f>Q492*H492</f>
        <v>0</v>
      </c>
      <c r="S492" s="130">
        <v>0</v>
      </c>
      <c r="T492" s="131">
        <f>S492*H492</f>
        <v>0</v>
      </c>
      <c r="AR492" s="132" t="s">
        <v>266</v>
      </c>
      <c r="AT492" s="132" t="s">
        <v>261</v>
      </c>
      <c r="AU492" s="132" t="s">
        <v>77</v>
      </c>
      <c r="AY492" s="17" t="s">
        <v>260</v>
      </c>
      <c r="BE492" s="133">
        <f>IF(N492="základní",J492,0)</f>
        <v>0</v>
      </c>
      <c r="BF492" s="133">
        <f>IF(N492="snížená",J492,0)</f>
        <v>0</v>
      </c>
      <c r="BG492" s="133">
        <f>IF(N492="zákl. přenesená",J492,0)</f>
        <v>0</v>
      </c>
      <c r="BH492" s="133">
        <f>IF(N492="sníž. přenesená",J492,0)</f>
        <v>0</v>
      </c>
      <c r="BI492" s="133">
        <f>IF(N492="nulová",J492,0)</f>
        <v>0</v>
      </c>
      <c r="BJ492" s="17" t="s">
        <v>77</v>
      </c>
      <c r="BK492" s="133">
        <f>ROUND(I492*H492,2)</f>
        <v>0</v>
      </c>
      <c r="BL492" s="17" t="s">
        <v>266</v>
      </c>
      <c r="BM492" s="132" t="s">
        <v>1594</v>
      </c>
    </row>
    <row r="493" spans="2:65" s="1" customFormat="1" ht="19.5">
      <c r="B493" s="32"/>
      <c r="D493" s="134" t="s">
        <v>267</v>
      </c>
      <c r="F493" s="135" t="s">
        <v>1462</v>
      </c>
      <c r="I493" s="136"/>
      <c r="L493" s="32"/>
      <c r="M493" s="137"/>
      <c r="T493" s="53"/>
      <c r="AT493" s="17" t="s">
        <v>267</v>
      </c>
      <c r="AU493" s="17" t="s">
        <v>77</v>
      </c>
    </row>
    <row r="494" spans="2:65" s="1" customFormat="1" ht="11.25">
      <c r="B494" s="32"/>
      <c r="D494" s="176" t="s">
        <v>1416</v>
      </c>
      <c r="F494" s="177" t="s">
        <v>1463</v>
      </c>
      <c r="I494" s="136"/>
      <c r="L494" s="32"/>
      <c r="M494" s="137"/>
      <c r="T494" s="53"/>
      <c r="AT494" s="17" t="s">
        <v>1416</v>
      </c>
      <c r="AU494" s="17" t="s">
        <v>77</v>
      </c>
    </row>
    <row r="495" spans="2:65" s="1" customFormat="1" ht="21.75" customHeight="1">
      <c r="B495" s="32"/>
      <c r="C495" s="121" t="s">
        <v>1595</v>
      </c>
      <c r="D495" s="121" t="s">
        <v>261</v>
      </c>
      <c r="E495" s="122" t="s">
        <v>1465</v>
      </c>
      <c r="F495" s="123" t="s">
        <v>1466</v>
      </c>
      <c r="G495" s="124" t="s">
        <v>1067</v>
      </c>
      <c r="H495" s="125">
        <v>151.91499999999999</v>
      </c>
      <c r="I495" s="126"/>
      <c r="J495" s="127">
        <f>ROUND(I495*H495,2)</f>
        <v>0</v>
      </c>
      <c r="K495" s="123" t="s">
        <v>1258</v>
      </c>
      <c r="L495" s="32"/>
      <c r="M495" s="128" t="s">
        <v>19</v>
      </c>
      <c r="N495" s="129" t="s">
        <v>40</v>
      </c>
      <c r="P495" s="130">
        <f>O495*H495</f>
        <v>0</v>
      </c>
      <c r="Q495" s="130">
        <v>0</v>
      </c>
      <c r="R495" s="130">
        <f>Q495*H495</f>
        <v>0</v>
      </c>
      <c r="S495" s="130">
        <v>0</v>
      </c>
      <c r="T495" s="131">
        <f>S495*H495</f>
        <v>0</v>
      </c>
      <c r="AR495" s="132" t="s">
        <v>266</v>
      </c>
      <c r="AT495" s="132" t="s">
        <v>261</v>
      </c>
      <c r="AU495" s="132" t="s">
        <v>77</v>
      </c>
      <c r="AY495" s="17" t="s">
        <v>260</v>
      </c>
      <c r="BE495" s="133">
        <f>IF(N495="základní",J495,0)</f>
        <v>0</v>
      </c>
      <c r="BF495" s="133">
        <f>IF(N495="snížená",J495,0)</f>
        <v>0</v>
      </c>
      <c r="BG495" s="133">
        <f>IF(N495="zákl. přenesená",J495,0)</f>
        <v>0</v>
      </c>
      <c r="BH495" s="133">
        <f>IF(N495="sníž. přenesená",J495,0)</f>
        <v>0</v>
      </c>
      <c r="BI495" s="133">
        <f>IF(N495="nulová",J495,0)</f>
        <v>0</v>
      </c>
      <c r="BJ495" s="17" t="s">
        <v>77</v>
      </c>
      <c r="BK495" s="133">
        <f>ROUND(I495*H495,2)</f>
        <v>0</v>
      </c>
      <c r="BL495" s="17" t="s">
        <v>266</v>
      </c>
      <c r="BM495" s="132" t="s">
        <v>1596</v>
      </c>
    </row>
    <row r="496" spans="2:65" s="1" customFormat="1" ht="19.5">
      <c r="B496" s="32"/>
      <c r="D496" s="134" t="s">
        <v>267</v>
      </c>
      <c r="F496" s="135" t="s">
        <v>1467</v>
      </c>
      <c r="I496" s="136"/>
      <c r="L496" s="32"/>
      <c r="M496" s="137"/>
      <c r="T496" s="53"/>
      <c r="AT496" s="17" t="s">
        <v>267</v>
      </c>
      <c r="AU496" s="17" t="s">
        <v>77</v>
      </c>
    </row>
    <row r="497" spans="2:65" s="1" customFormat="1" ht="11.25">
      <c r="B497" s="32"/>
      <c r="D497" s="176" t="s">
        <v>1416</v>
      </c>
      <c r="F497" s="177" t="s">
        <v>1468</v>
      </c>
      <c r="I497" s="136"/>
      <c r="L497" s="32"/>
      <c r="M497" s="137"/>
      <c r="T497" s="53"/>
      <c r="AT497" s="17" t="s">
        <v>1416</v>
      </c>
      <c r="AU497" s="17" t="s">
        <v>77</v>
      </c>
    </row>
    <row r="498" spans="2:65" s="1" customFormat="1" ht="24.2" customHeight="1">
      <c r="B498" s="32"/>
      <c r="C498" s="121" t="s">
        <v>1197</v>
      </c>
      <c r="D498" s="121" t="s">
        <v>261</v>
      </c>
      <c r="E498" s="122" t="s">
        <v>1469</v>
      </c>
      <c r="F498" s="123" t="s">
        <v>1470</v>
      </c>
      <c r="G498" s="124" t="s">
        <v>1067</v>
      </c>
      <c r="H498" s="125">
        <v>2430.64</v>
      </c>
      <c r="I498" s="126"/>
      <c r="J498" s="127">
        <f>ROUND(I498*H498,2)</f>
        <v>0</v>
      </c>
      <c r="K498" s="123" t="s">
        <v>1258</v>
      </c>
      <c r="L498" s="32"/>
      <c r="M498" s="128" t="s">
        <v>19</v>
      </c>
      <c r="N498" s="129" t="s">
        <v>40</v>
      </c>
      <c r="P498" s="130">
        <f>O498*H498</f>
        <v>0</v>
      </c>
      <c r="Q498" s="130">
        <v>0</v>
      </c>
      <c r="R498" s="130">
        <f>Q498*H498</f>
        <v>0</v>
      </c>
      <c r="S498" s="130">
        <v>0</v>
      </c>
      <c r="T498" s="131">
        <f>S498*H498</f>
        <v>0</v>
      </c>
      <c r="AR498" s="132" t="s">
        <v>266</v>
      </c>
      <c r="AT498" s="132" t="s">
        <v>261</v>
      </c>
      <c r="AU498" s="132" t="s">
        <v>77</v>
      </c>
      <c r="AY498" s="17" t="s">
        <v>260</v>
      </c>
      <c r="BE498" s="133">
        <f>IF(N498="základní",J498,0)</f>
        <v>0</v>
      </c>
      <c r="BF498" s="133">
        <f>IF(N498="snížená",J498,0)</f>
        <v>0</v>
      </c>
      <c r="BG498" s="133">
        <f>IF(N498="zákl. přenesená",J498,0)</f>
        <v>0</v>
      </c>
      <c r="BH498" s="133">
        <f>IF(N498="sníž. přenesená",J498,0)</f>
        <v>0</v>
      </c>
      <c r="BI498" s="133">
        <f>IF(N498="nulová",J498,0)</f>
        <v>0</v>
      </c>
      <c r="BJ498" s="17" t="s">
        <v>77</v>
      </c>
      <c r="BK498" s="133">
        <f>ROUND(I498*H498,2)</f>
        <v>0</v>
      </c>
      <c r="BL498" s="17" t="s">
        <v>266</v>
      </c>
      <c r="BM498" s="132" t="s">
        <v>1597</v>
      </c>
    </row>
    <row r="499" spans="2:65" s="1" customFormat="1" ht="19.5">
      <c r="B499" s="32"/>
      <c r="D499" s="134" t="s">
        <v>267</v>
      </c>
      <c r="F499" s="135" t="s">
        <v>1471</v>
      </c>
      <c r="I499" s="136"/>
      <c r="L499" s="32"/>
      <c r="M499" s="137"/>
      <c r="T499" s="53"/>
      <c r="AT499" s="17" t="s">
        <v>267</v>
      </c>
      <c r="AU499" s="17" t="s">
        <v>77</v>
      </c>
    </row>
    <row r="500" spans="2:65" s="1" customFormat="1" ht="11.25">
      <c r="B500" s="32"/>
      <c r="D500" s="176" t="s">
        <v>1416</v>
      </c>
      <c r="F500" s="177" t="s">
        <v>1472</v>
      </c>
      <c r="I500" s="136"/>
      <c r="L500" s="32"/>
      <c r="M500" s="137"/>
      <c r="T500" s="53"/>
      <c r="AT500" s="17" t="s">
        <v>1416</v>
      </c>
      <c r="AU500" s="17" t="s">
        <v>77</v>
      </c>
    </row>
    <row r="501" spans="2:65" s="12" customFormat="1" ht="11.25">
      <c r="B501" s="162"/>
      <c r="D501" s="134" t="s">
        <v>774</v>
      </c>
      <c r="E501" s="163" t="s">
        <v>19</v>
      </c>
      <c r="F501" s="164" t="s">
        <v>1598</v>
      </c>
      <c r="H501" s="165">
        <v>2430.64</v>
      </c>
      <c r="I501" s="166"/>
      <c r="L501" s="162"/>
      <c r="M501" s="167"/>
      <c r="T501" s="168"/>
      <c r="AT501" s="163" t="s">
        <v>774</v>
      </c>
      <c r="AU501" s="163" t="s">
        <v>77</v>
      </c>
      <c r="AV501" s="12" t="s">
        <v>79</v>
      </c>
      <c r="AW501" s="12" t="s">
        <v>31</v>
      </c>
      <c r="AX501" s="12" t="s">
        <v>69</v>
      </c>
      <c r="AY501" s="163" t="s">
        <v>260</v>
      </c>
    </row>
    <row r="502" spans="2:65" s="13" customFormat="1" ht="11.25">
      <c r="B502" s="169"/>
      <c r="D502" s="134" t="s">
        <v>774</v>
      </c>
      <c r="E502" s="170" t="s">
        <v>19</v>
      </c>
      <c r="F502" s="171" t="s">
        <v>967</v>
      </c>
      <c r="H502" s="172">
        <v>2430.64</v>
      </c>
      <c r="I502" s="173"/>
      <c r="L502" s="169"/>
      <c r="M502" s="174"/>
      <c r="T502" s="175"/>
      <c r="AT502" s="170" t="s">
        <v>774</v>
      </c>
      <c r="AU502" s="170" t="s">
        <v>77</v>
      </c>
      <c r="AV502" s="13" t="s">
        <v>266</v>
      </c>
      <c r="AW502" s="13" t="s">
        <v>31</v>
      </c>
      <c r="AX502" s="13" t="s">
        <v>77</v>
      </c>
      <c r="AY502" s="170" t="s">
        <v>260</v>
      </c>
    </row>
    <row r="503" spans="2:65" s="1" customFormat="1" ht="16.5" customHeight="1">
      <c r="B503" s="32"/>
      <c r="C503" s="121" t="s">
        <v>1599</v>
      </c>
      <c r="D503" s="121" t="s">
        <v>261</v>
      </c>
      <c r="E503" s="122" t="s">
        <v>1474</v>
      </c>
      <c r="F503" s="123" t="s">
        <v>1475</v>
      </c>
      <c r="G503" s="124" t="s">
        <v>973</v>
      </c>
      <c r="H503" s="125">
        <v>258.255</v>
      </c>
      <c r="I503" s="126"/>
      <c r="J503" s="127">
        <f>ROUND(I503*H503,2)</f>
        <v>0</v>
      </c>
      <c r="K503" s="123" t="s">
        <v>1258</v>
      </c>
      <c r="L503" s="32"/>
      <c r="M503" s="128" t="s">
        <v>19</v>
      </c>
      <c r="N503" s="129" t="s">
        <v>40</v>
      </c>
      <c r="P503" s="130">
        <f>O503*H503</f>
        <v>0</v>
      </c>
      <c r="Q503" s="130">
        <v>0</v>
      </c>
      <c r="R503" s="130">
        <f>Q503*H503</f>
        <v>0</v>
      </c>
      <c r="S503" s="130">
        <v>0</v>
      </c>
      <c r="T503" s="131">
        <f>S503*H503</f>
        <v>0</v>
      </c>
      <c r="AR503" s="132" t="s">
        <v>266</v>
      </c>
      <c r="AT503" s="132" t="s">
        <v>261</v>
      </c>
      <c r="AU503" s="132" t="s">
        <v>77</v>
      </c>
      <c r="AY503" s="17" t="s">
        <v>260</v>
      </c>
      <c r="BE503" s="133">
        <f>IF(N503="základní",J503,0)</f>
        <v>0</v>
      </c>
      <c r="BF503" s="133">
        <f>IF(N503="snížená",J503,0)</f>
        <v>0</v>
      </c>
      <c r="BG503" s="133">
        <f>IF(N503="zákl. přenesená",J503,0)</f>
        <v>0</v>
      </c>
      <c r="BH503" s="133">
        <f>IF(N503="sníž. přenesená",J503,0)</f>
        <v>0</v>
      </c>
      <c r="BI503" s="133">
        <f>IF(N503="nulová",J503,0)</f>
        <v>0</v>
      </c>
      <c r="BJ503" s="17" t="s">
        <v>77</v>
      </c>
      <c r="BK503" s="133">
        <f>ROUND(I503*H503,2)</f>
        <v>0</v>
      </c>
      <c r="BL503" s="17" t="s">
        <v>266</v>
      </c>
      <c r="BM503" s="132" t="s">
        <v>1600</v>
      </c>
    </row>
    <row r="504" spans="2:65" s="1" customFormat="1" ht="11.25">
      <c r="B504" s="32"/>
      <c r="D504" s="134" t="s">
        <v>267</v>
      </c>
      <c r="F504" s="135" t="s">
        <v>1477</v>
      </c>
      <c r="I504" s="136"/>
      <c r="L504" s="32"/>
      <c r="M504" s="137"/>
      <c r="T504" s="53"/>
      <c r="AT504" s="17" t="s">
        <v>267</v>
      </c>
      <c r="AU504" s="17" t="s">
        <v>77</v>
      </c>
    </row>
    <row r="505" spans="2:65" s="1" customFormat="1" ht="11.25">
      <c r="B505" s="32"/>
      <c r="D505" s="176" t="s">
        <v>1416</v>
      </c>
      <c r="F505" s="177" t="s">
        <v>1478</v>
      </c>
      <c r="I505" s="136"/>
      <c r="L505" s="32"/>
      <c r="M505" s="137"/>
      <c r="T505" s="53"/>
      <c r="AT505" s="17" t="s">
        <v>1416</v>
      </c>
      <c r="AU505" s="17" t="s">
        <v>77</v>
      </c>
    </row>
    <row r="506" spans="2:65" s="1" customFormat="1" ht="16.5" customHeight="1">
      <c r="B506" s="32"/>
      <c r="C506" s="121" t="s">
        <v>1201</v>
      </c>
      <c r="D506" s="121" t="s">
        <v>261</v>
      </c>
      <c r="E506" s="122" t="s">
        <v>1503</v>
      </c>
      <c r="F506" s="123" t="s">
        <v>1504</v>
      </c>
      <c r="G506" s="124" t="s">
        <v>1297</v>
      </c>
      <c r="H506" s="125">
        <v>225</v>
      </c>
      <c r="I506" s="126"/>
      <c r="J506" s="127">
        <f>ROUND(I506*H506,2)</f>
        <v>0</v>
      </c>
      <c r="K506" s="123" t="s">
        <v>1258</v>
      </c>
      <c r="L506" s="32"/>
      <c r="M506" s="128" t="s">
        <v>19</v>
      </c>
      <c r="N506" s="129" t="s">
        <v>40</v>
      </c>
      <c r="P506" s="130">
        <f>O506*H506</f>
        <v>0</v>
      </c>
      <c r="Q506" s="130">
        <v>1E-4</v>
      </c>
      <c r="R506" s="130">
        <f>Q506*H506</f>
        <v>2.2500000000000003E-2</v>
      </c>
      <c r="S506" s="130">
        <v>0</v>
      </c>
      <c r="T506" s="131">
        <f>S506*H506</f>
        <v>0</v>
      </c>
      <c r="AR506" s="132" t="s">
        <v>266</v>
      </c>
      <c r="AT506" s="132" t="s">
        <v>261</v>
      </c>
      <c r="AU506" s="132" t="s">
        <v>77</v>
      </c>
      <c r="AY506" s="17" t="s">
        <v>260</v>
      </c>
      <c r="BE506" s="133">
        <f>IF(N506="základní",J506,0)</f>
        <v>0</v>
      </c>
      <c r="BF506" s="133">
        <f>IF(N506="snížená",J506,0)</f>
        <v>0</v>
      </c>
      <c r="BG506" s="133">
        <f>IF(N506="zákl. přenesená",J506,0)</f>
        <v>0</v>
      </c>
      <c r="BH506" s="133">
        <f>IF(N506="sníž. přenesená",J506,0)</f>
        <v>0</v>
      </c>
      <c r="BI506" s="133">
        <f>IF(N506="nulová",J506,0)</f>
        <v>0</v>
      </c>
      <c r="BJ506" s="17" t="s">
        <v>77</v>
      </c>
      <c r="BK506" s="133">
        <f>ROUND(I506*H506,2)</f>
        <v>0</v>
      </c>
      <c r="BL506" s="17" t="s">
        <v>266</v>
      </c>
      <c r="BM506" s="132" t="s">
        <v>1601</v>
      </c>
    </row>
    <row r="507" spans="2:65" s="1" customFormat="1" ht="19.5">
      <c r="B507" s="32"/>
      <c r="D507" s="134" t="s">
        <v>267</v>
      </c>
      <c r="F507" s="135" t="s">
        <v>1506</v>
      </c>
      <c r="I507" s="136"/>
      <c r="L507" s="32"/>
      <c r="M507" s="137"/>
      <c r="T507" s="53"/>
      <c r="AT507" s="17" t="s">
        <v>267</v>
      </c>
      <c r="AU507" s="17" t="s">
        <v>77</v>
      </c>
    </row>
    <row r="508" spans="2:65" s="1" customFormat="1" ht="11.25">
      <c r="B508" s="32"/>
      <c r="D508" s="176" t="s">
        <v>1416</v>
      </c>
      <c r="F508" s="177" t="s">
        <v>1507</v>
      </c>
      <c r="I508" s="136"/>
      <c r="L508" s="32"/>
      <c r="M508" s="137"/>
      <c r="T508" s="53"/>
      <c r="AT508" s="17" t="s">
        <v>1416</v>
      </c>
      <c r="AU508" s="17" t="s">
        <v>77</v>
      </c>
    </row>
    <row r="509" spans="2:65" s="1" customFormat="1" ht="16.5" customHeight="1">
      <c r="B509" s="32"/>
      <c r="C509" s="121" t="s">
        <v>1331</v>
      </c>
      <c r="D509" s="121" t="s">
        <v>261</v>
      </c>
      <c r="E509" s="122" t="s">
        <v>1509</v>
      </c>
      <c r="F509" s="123" t="s">
        <v>1510</v>
      </c>
      <c r="G509" s="124" t="s">
        <v>1297</v>
      </c>
      <c r="H509" s="125">
        <v>225</v>
      </c>
      <c r="I509" s="126"/>
      <c r="J509" s="127">
        <f>ROUND(I509*H509,2)</f>
        <v>0</v>
      </c>
      <c r="K509" s="123" t="s">
        <v>1258</v>
      </c>
      <c r="L509" s="32"/>
      <c r="M509" s="128" t="s">
        <v>19</v>
      </c>
      <c r="N509" s="129" t="s">
        <v>40</v>
      </c>
      <c r="P509" s="130">
        <f>O509*H509</f>
        <v>0</v>
      </c>
      <c r="Q509" s="130">
        <v>6.8999999999999997E-4</v>
      </c>
      <c r="R509" s="130">
        <f>Q509*H509</f>
        <v>0.15525</v>
      </c>
      <c r="S509" s="130">
        <v>0</v>
      </c>
      <c r="T509" s="131">
        <f>S509*H509</f>
        <v>0</v>
      </c>
      <c r="AR509" s="132" t="s">
        <v>266</v>
      </c>
      <c r="AT509" s="132" t="s">
        <v>261</v>
      </c>
      <c r="AU509" s="132" t="s">
        <v>77</v>
      </c>
      <c r="AY509" s="17" t="s">
        <v>260</v>
      </c>
      <c r="BE509" s="133">
        <f>IF(N509="základní",J509,0)</f>
        <v>0</v>
      </c>
      <c r="BF509" s="133">
        <f>IF(N509="snížená",J509,0)</f>
        <v>0</v>
      </c>
      <c r="BG509" s="133">
        <f>IF(N509="zákl. přenesená",J509,0)</f>
        <v>0</v>
      </c>
      <c r="BH509" s="133">
        <f>IF(N509="sníž. přenesená",J509,0)</f>
        <v>0</v>
      </c>
      <c r="BI509" s="133">
        <f>IF(N509="nulová",J509,0)</f>
        <v>0</v>
      </c>
      <c r="BJ509" s="17" t="s">
        <v>77</v>
      </c>
      <c r="BK509" s="133">
        <f>ROUND(I509*H509,2)</f>
        <v>0</v>
      </c>
      <c r="BL509" s="17" t="s">
        <v>266</v>
      </c>
      <c r="BM509" s="132" t="s">
        <v>1602</v>
      </c>
    </row>
    <row r="510" spans="2:65" s="1" customFormat="1" ht="11.25">
      <c r="B510" s="32"/>
      <c r="D510" s="134" t="s">
        <v>267</v>
      </c>
      <c r="F510" s="135" t="s">
        <v>1512</v>
      </c>
      <c r="I510" s="136"/>
      <c r="L510" s="32"/>
      <c r="M510" s="137"/>
      <c r="T510" s="53"/>
      <c r="AT510" s="17" t="s">
        <v>267</v>
      </c>
      <c r="AU510" s="17" t="s">
        <v>77</v>
      </c>
    </row>
    <row r="511" spans="2:65" s="1" customFormat="1" ht="11.25">
      <c r="B511" s="32"/>
      <c r="D511" s="176" t="s">
        <v>1416</v>
      </c>
      <c r="F511" s="177" t="s">
        <v>1513</v>
      </c>
      <c r="I511" s="136"/>
      <c r="L511" s="32"/>
      <c r="M511" s="137"/>
      <c r="T511" s="53"/>
      <c r="AT511" s="17" t="s">
        <v>1416</v>
      </c>
      <c r="AU511" s="17" t="s">
        <v>77</v>
      </c>
    </row>
    <row r="512" spans="2:65" s="1" customFormat="1" ht="16.5" customHeight="1">
      <c r="B512" s="32"/>
      <c r="C512" s="121" t="s">
        <v>1207</v>
      </c>
      <c r="D512" s="121" t="s">
        <v>261</v>
      </c>
      <c r="E512" s="122" t="s">
        <v>1603</v>
      </c>
      <c r="F512" s="123" t="s">
        <v>1604</v>
      </c>
      <c r="G512" s="124" t="s">
        <v>1067</v>
      </c>
      <c r="H512" s="125">
        <v>4</v>
      </c>
      <c r="I512" s="126"/>
      <c r="J512" s="127">
        <f>ROUND(I512*H512,2)</f>
        <v>0</v>
      </c>
      <c r="K512" s="123" t="s">
        <v>1258</v>
      </c>
      <c r="L512" s="32"/>
      <c r="M512" s="128" t="s">
        <v>19</v>
      </c>
      <c r="N512" s="129" t="s">
        <v>40</v>
      </c>
      <c r="P512" s="130">
        <f>O512*H512</f>
        <v>0</v>
      </c>
      <c r="Q512" s="130">
        <v>0</v>
      </c>
      <c r="R512" s="130">
        <f>Q512*H512</f>
        <v>0</v>
      </c>
      <c r="S512" s="130">
        <v>0</v>
      </c>
      <c r="T512" s="131">
        <f>S512*H512</f>
        <v>0</v>
      </c>
      <c r="AR512" s="132" t="s">
        <v>266</v>
      </c>
      <c r="AT512" s="132" t="s">
        <v>261</v>
      </c>
      <c r="AU512" s="132" t="s">
        <v>77</v>
      </c>
      <c r="AY512" s="17" t="s">
        <v>260</v>
      </c>
      <c r="BE512" s="133">
        <f>IF(N512="základní",J512,0)</f>
        <v>0</v>
      </c>
      <c r="BF512" s="133">
        <f>IF(N512="snížená",J512,0)</f>
        <v>0</v>
      </c>
      <c r="BG512" s="133">
        <f>IF(N512="zákl. přenesená",J512,0)</f>
        <v>0</v>
      </c>
      <c r="BH512" s="133">
        <f>IF(N512="sníž. přenesená",J512,0)</f>
        <v>0</v>
      </c>
      <c r="BI512" s="133">
        <f>IF(N512="nulová",J512,0)</f>
        <v>0</v>
      </c>
      <c r="BJ512" s="17" t="s">
        <v>77</v>
      </c>
      <c r="BK512" s="133">
        <f>ROUND(I512*H512,2)</f>
        <v>0</v>
      </c>
      <c r="BL512" s="17" t="s">
        <v>266</v>
      </c>
      <c r="BM512" s="132" t="s">
        <v>1605</v>
      </c>
    </row>
    <row r="513" spans="2:65" s="1" customFormat="1" ht="11.25">
      <c r="B513" s="32"/>
      <c r="D513" s="134" t="s">
        <v>267</v>
      </c>
      <c r="F513" s="135" t="s">
        <v>1606</v>
      </c>
      <c r="I513" s="136"/>
      <c r="L513" s="32"/>
      <c r="M513" s="137"/>
      <c r="T513" s="53"/>
      <c r="AT513" s="17" t="s">
        <v>267</v>
      </c>
      <c r="AU513" s="17" t="s">
        <v>77</v>
      </c>
    </row>
    <row r="514" spans="2:65" s="1" customFormat="1" ht="11.25">
      <c r="B514" s="32"/>
      <c r="D514" s="176" t="s">
        <v>1416</v>
      </c>
      <c r="F514" s="177" t="s">
        <v>1607</v>
      </c>
      <c r="I514" s="136"/>
      <c r="L514" s="32"/>
      <c r="M514" s="137"/>
      <c r="T514" s="53"/>
      <c r="AT514" s="17" t="s">
        <v>1416</v>
      </c>
      <c r="AU514" s="17" t="s">
        <v>77</v>
      </c>
    </row>
    <row r="515" spans="2:65" s="1" customFormat="1" ht="16.5" customHeight="1">
      <c r="B515" s="32"/>
      <c r="C515" s="121" t="s">
        <v>1608</v>
      </c>
      <c r="D515" s="121" t="s">
        <v>261</v>
      </c>
      <c r="E515" s="122" t="s">
        <v>1515</v>
      </c>
      <c r="F515" s="123" t="s">
        <v>1516</v>
      </c>
      <c r="G515" s="124" t="s">
        <v>973</v>
      </c>
      <c r="H515" s="125">
        <v>1.5</v>
      </c>
      <c r="I515" s="126"/>
      <c r="J515" s="127">
        <f>ROUND(I515*H515,2)</f>
        <v>0</v>
      </c>
      <c r="K515" s="123" t="s">
        <v>1258</v>
      </c>
      <c r="L515" s="32"/>
      <c r="M515" s="128" t="s">
        <v>19</v>
      </c>
      <c r="N515" s="129" t="s">
        <v>40</v>
      </c>
      <c r="P515" s="130">
        <f>O515*H515</f>
        <v>0</v>
      </c>
      <c r="Q515" s="130">
        <v>0</v>
      </c>
      <c r="R515" s="130">
        <f>Q515*H515</f>
        <v>0</v>
      </c>
      <c r="S515" s="130">
        <v>0</v>
      </c>
      <c r="T515" s="131">
        <f>S515*H515</f>
        <v>0</v>
      </c>
      <c r="AR515" s="132" t="s">
        <v>266</v>
      </c>
      <c r="AT515" s="132" t="s">
        <v>261</v>
      </c>
      <c r="AU515" s="132" t="s">
        <v>77</v>
      </c>
      <c r="AY515" s="17" t="s">
        <v>260</v>
      </c>
      <c r="BE515" s="133">
        <f>IF(N515="základní",J515,0)</f>
        <v>0</v>
      </c>
      <c r="BF515" s="133">
        <f>IF(N515="snížená",J515,0)</f>
        <v>0</v>
      </c>
      <c r="BG515" s="133">
        <f>IF(N515="zákl. přenesená",J515,0)</f>
        <v>0</v>
      </c>
      <c r="BH515" s="133">
        <f>IF(N515="sníž. přenesená",J515,0)</f>
        <v>0</v>
      </c>
      <c r="BI515" s="133">
        <f>IF(N515="nulová",J515,0)</f>
        <v>0</v>
      </c>
      <c r="BJ515" s="17" t="s">
        <v>77</v>
      </c>
      <c r="BK515" s="133">
        <f>ROUND(I515*H515,2)</f>
        <v>0</v>
      </c>
      <c r="BL515" s="17" t="s">
        <v>266</v>
      </c>
      <c r="BM515" s="132" t="s">
        <v>1609</v>
      </c>
    </row>
    <row r="516" spans="2:65" s="1" customFormat="1" ht="11.25">
      <c r="B516" s="32"/>
      <c r="D516" s="134" t="s">
        <v>267</v>
      </c>
      <c r="F516" s="135" t="s">
        <v>1518</v>
      </c>
      <c r="I516" s="136"/>
      <c r="L516" s="32"/>
      <c r="M516" s="137"/>
      <c r="T516" s="53"/>
      <c r="AT516" s="17" t="s">
        <v>267</v>
      </c>
      <c r="AU516" s="17" t="s">
        <v>77</v>
      </c>
    </row>
    <row r="517" spans="2:65" s="1" customFormat="1" ht="11.25">
      <c r="B517" s="32"/>
      <c r="D517" s="176" t="s">
        <v>1416</v>
      </c>
      <c r="F517" s="177" t="s">
        <v>1519</v>
      </c>
      <c r="I517" s="136"/>
      <c r="L517" s="32"/>
      <c r="M517" s="137"/>
      <c r="T517" s="53"/>
      <c r="AT517" s="17" t="s">
        <v>1416</v>
      </c>
      <c r="AU517" s="17" t="s">
        <v>77</v>
      </c>
    </row>
    <row r="518" spans="2:65" s="12" customFormat="1" ht="11.25">
      <c r="B518" s="162"/>
      <c r="D518" s="134" t="s">
        <v>774</v>
      </c>
      <c r="E518" s="163" t="s">
        <v>19</v>
      </c>
      <c r="F518" s="164" t="s">
        <v>1610</v>
      </c>
      <c r="H518" s="165">
        <v>1.5</v>
      </c>
      <c r="I518" s="166"/>
      <c r="L518" s="162"/>
      <c r="M518" s="167"/>
      <c r="T518" s="168"/>
      <c r="AT518" s="163" t="s">
        <v>774</v>
      </c>
      <c r="AU518" s="163" t="s">
        <v>77</v>
      </c>
      <c r="AV518" s="12" t="s">
        <v>79</v>
      </c>
      <c r="AW518" s="12" t="s">
        <v>31</v>
      </c>
      <c r="AX518" s="12" t="s">
        <v>69</v>
      </c>
      <c r="AY518" s="163" t="s">
        <v>260</v>
      </c>
    </row>
    <row r="519" spans="2:65" s="13" customFormat="1" ht="11.25">
      <c r="B519" s="169"/>
      <c r="D519" s="134" t="s">
        <v>774</v>
      </c>
      <c r="E519" s="170" t="s">
        <v>19</v>
      </c>
      <c r="F519" s="171" t="s">
        <v>967</v>
      </c>
      <c r="H519" s="172">
        <v>1.5</v>
      </c>
      <c r="I519" s="173"/>
      <c r="L519" s="169"/>
      <c r="M519" s="174"/>
      <c r="T519" s="175"/>
      <c r="AT519" s="170" t="s">
        <v>774</v>
      </c>
      <c r="AU519" s="170" t="s">
        <v>77</v>
      </c>
      <c r="AV519" s="13" t="s">
        <v>266</v>
      </c>
      <c r="AW519" s="13" t="s">
        <v>31</v>
      </c>
      <c r="AX519" s="13" t="s">
        <v>77</v>
      </c>
      <c r="AY519" s="170" t="s">
        <v>260</v>
      </c>
    </row>
    <row r="520" spans="2:65" s="1" customFormat="1" ht="16.5" customHeight="1">
      <c r="B520" s="32"/>
      <c r="C520" s="121" t="s">
        <v>1218</v>
      </c>
      <c r="D520" s="121" t="s">
        <v>261</v>
      </c>
      <c r="E520" s="122" t="s">
        <v>1520</v>
      </c>
      <c r="F520" s="123" t="s">
        <v>1521</v>
      </c>
      <c r="G520" s="124" t="s">
        <v>973</v>
      </c>
      <c r="H520" s="125">
        <v>1.5</v>
      </c>
      <c r="I520" s="126"/>
      <c r="J520" s="127">
        <f>ROUND(I520*H520,2)</f>
        <v>0</v>
      </c>
      <c r="K520" s="123" t="s">
        <v>1258</v>
      </c>
      <c r="L520" s="32"/>
      <c r="M520" s="128" t="s">
        <v>19</v>
      </c>
      <c r="N520" s="129" t="s">
        <v>40</v>
      </c>
      <c r="P520" s="130">
        <f>O520*H520</f>
        <v>0</v>
      </c>
      <c r="Q520" s="130">
        <v>0</v>
      </c>
      <c r="R520" s="130">
        <f>Q520*H520</f>
        <v>0</v>
      </c>
      <c r="S520" s="130">
        <v>0</v>
      </c>
      <c r="T520" s="131">
        <f>S520*H520</f>
        <v>0</v>
      </c>
      <c r="AR520" s="132" t="s">
        <v>266</v>
      </c>
      <c r="AT520" s="132" t="s">
        <v>261</v>
      </c>
      <c r="AU520" s="132" t="s">
        <v>77</v>
      </c>
      <c r="AY520" s="17" t="s">
        <v>260</v>
      </c>
      <c r="BE520" s="133">
        <f>IF(N520="základní",J520,0)</f>
        <v>0</v>
      </c>
      <c r="BF520" s="133">
        <f>IF(N520="snížená",J520,0)</f>
        <v>0</v>
      </c>
      <c r="BG520" s="133">
        <f>IF(N520="zákl. přenesená",J520,0)</f>
        <v>0</v>
      </c>
      <c r="BH520" s="133">
        <f>IF(N520="sníž. přenesená",J520,0)</f>
        <v>0</v>
      </c>
      <c r="BI520" s="133">
        <f>IF(N520="nulová",J520,0)</f>
        <v>0</v>
      </c>
      <c r="BJ520" s="17" t="s">
        <v>77</v>
      </c>
      <c r="BK520" s="133">
        <f>ROUND(I520*H520,2)</f>
        <v>0</v>
      </c>
      <c r="BL520" s="17" t="s">
        <v>266</v>
      </c>
      <c r="BM520" s="132" t="s">
        <v>1611</v>
      </c>
    </row>
    <row r="521" spans="2:65" s="1" customFormat="1" ht="11.25">
      <c r="B521" s="32"/>
      <c r="D521" s="134" t="s">
        <v>267</v>
      </c>
      <c r="F521" s="135" t="s">
        <v>1521</v>
      </c>
      <c r="I521" s="136"/>
      <c r="L521" s="32"/>
      <c r="M521" s="137"/>
      <c r="T521" s="53"/>
      <c r="AT521" s="17" t="s">
        <v>267</v>
      </c>
      <c r="AU521" s="17" t="s">
        <v>77</v>
      </c>
    </row>
    <row r="522" spans="2:65" s="1" customFormat="1" ht="11.25">
      <c r="B522" s="32"/>
      <c r="D522" s="176" t="s">
        <v>1416</v>
      </c>
      <c r="F522" s="177" t="s">
        <v>1523</v>
      </c>
      <c r="I522" s="136"/>
      <c r="L522" s="32"/>
      <c r="M522" s="137"/>
      <c r="T522" s="53"/>
      <c r="AT522" s="17" t="s">
        <v>1416</v>
      </c>
      <c r="AU522" s="17" t="s">
        <v>77</v>
      </c>
    </row>
    <row r="523" spans="2:65" s="1" customFormat="1" ht="16.5" customHeight="1">
      <c r="B523" s="32"/>
      <c r="C523" s="121" t="s">
        <v>1612</v>
      </c>
      <c r="D523" s="121" t="s">
        <v>261</v>
      </c>
      <c r="E523" s="122" t="s">
        <v>1525</v>
      </c>
      <c r="F523" s="123" t="s">
        <v>1526</v>
      </c>
      <c r="G523" s="124" t="s">
        <v>973</v>
      </c>
      <c r="H523" s="125">
        <v>2</v>
      </c>
      <c r="I523" s="126"/>
      <c r="J523" s="127">
        <f>ROUND(I523*H523,2)</f>
        <v>0</v>
      </c>
      <c r="K523" s="123" t="s">
        <v>1258</v>
      </c>
      <c r="L523" s="32"/>
      <c r="M523" s="128" t="s">
        <v>19</v>
      </c>
      <c r="N523" s="129" t="s">
        <v>40</v>
      </c>
      <c r="P523" s="130">
        <f>O523*H523</f>
        <v>0</v>
      </c>
      <c r="Q523" s="130">
        <v>0</v>
      </c>
      <c r="R523" s="130">
        <f>Q523*H523</f>
        <v>0</v>
      </c>
      <c r="S523" s="130">
        <v>0</v>
      </c>
      <c r="T523" s="131">
        <f>S523*H523</f>
        <v>0</v>
      </c>
      <c r="AR523" s="132" t="s">
        <v>266</v>
      </c>
      <c r="AT523" s="132" t="s">
        <v>261</v>
      </c>
      <c r="AU523" s="132" t="s">
        <v>77</v>
      </c>
      <c r="AY523" s="17" t="s">
        <v>260</v>
      </c>
      <c r="BE523" s="133">
        <f>IF(N523="základní",J523,0)</f>
        <v>0</v>
      </c>
      <c r="BF523" s="133">
        <f>IF(N523="snížená",J523,0)</f>
        <v>0</v>
      </c>
      <c r="BG523" s="133">
        <f>IF(N523="zákl. přenesená",J523,0)</f>
        <v>0</v>
      </c>
      <c r="BH523" s="133">
        <f>IF(N523="sníž. přenesená",J523,0)</f>
        <v>0</v>
      </c>
      <c r="BI523" s="133">
        <f>IF(N523="nulová",J523,0)</f>
        <v>0</v>
      </c>
      <c r="BJ523" s="17" t="s">
        <v>77</v>
      </c>
      <c r="BK523" s="133">
        <f>ROUND(I523*H523,2)</f>
        <v>0</v>
      </c>
      <c r="BL523" s="17" t="s">
        <v>266</v>
      </c>
      <c r="BM523" s="132" t="s">
        <v>1613</v>
      </c>
    </row>
    <row r="524" spans="2:65" s="1" customFormat="1" ht="11.25">
      <c r="B524" s="32"/>
      <c r="D524" s="134" t="s">
        <v>267</v>
      </c>
      <c r="F524" s="135" t="s">
        <v>1526</v>
      </c>
      <c r="I524" s="136"/>
      <c r="L524" s="32"/>
      <c r="M524" s="137"/>
      <c r="T524" s="53"/>
      <c r="AT524" s="17" t="s">
        <v>267</v>
      </c>
      <c r="AU524" s="17" t="s">
        <v>77</v>
      </c>
    </row>
    <row r="525" spans="2:65" s="1" customFormat="1" ht="11.25">
      <c r="B525" s="32"/>
      <c r="D525" s="176" t="s">
        <v>1416</v>
      </c>
      <c r="F525" s="177" t="s">
        <v>1528</v>
      </c>
      <c r="I525" s="136"/>
      <c r="L525" s="32"/>
      <c r="M525" s="149"/>
      <c r="N525" s="150"/>
      <c r="O525" s="150"/>
      <c r="P525" s="150"/>
      <c r="Q525" s="150"/>
      <c r="R525" s="150"/>
      <c r="S525" s="150"/>
      <c r="T525" s="151"/>
      <c r="AT525" s="17" t="s">
        <v>1416</v>
      </c>
      <c r="AU525" s="17" t="s">
        <v>77</v>
      </c>
    </row>
    <row r="526" spans="2:65" s="1" customFormat="1" ht="6.95" customHeight="1">
      <c r="B526" s="41"/>
      <c r="C526" s="42"/>
      <c r="D526" s="42"/>
      <c r="E526" s="42"/>
      <c r="F526" s="42"/>
      <c r="G526" s="42"/>
      <c r="H526" s="42"/>
      <c r="I526" s="42"/>
      <c r="J526" s="42"/>
      <c r="K526" s="42"/>
      <c r="L526" s="32"/>
    </row>
  </sheetData>
  <sheetProtection algorithmName="SHA-512" hashValue="WwrdjLQDPvFcIOKyDSMc0GKsKr//DZRR8s4oTzaWCkmEvAiXZCNVhKCJT7G9tOoYvdE1Y4lNOGsrXyG8yT71og==" saltValue="1FaxCTL5sqVY8CkIcvdC47XQqf2beZ8T3KQty8PqoJWsL49H/mgZfMOPZaVFK7ALilYVVZeoukRkzFbLxfTYHQ==" spinCount="100000" sheet="1" objects="1" scenarios="1" formatColumns="0" formatRows="0" autoFilter="0"/>
  <autoFilter ref="C85:K525" xr:uid="{00000000-0009-0000-0000-000008000000}"/>
  <mergeCells count="9">
    <mergeCell ref="E50:H50"/>
    <mergeCell ref="E76:H76"/>
    <mergeCell ref="E78:H78"/>
    <mergeCell ref="L2:V2"/>
    <mergeCell ref="E7:H7"/>
    <mergeCell ref="E9:H9"/>
    <mergeCell ref="E18:H18"/>
    <mergeCell ref="E27:H27"/>
    <mergeCell ref="E48:H48"/>
  </mergeCells>
  <hyperlinks>
    <hyperlink ref="F279" r:id="rId1" xr:uid="{00000000-0004-0000-0800-000000000000}"/>
    <hyperlink ref="F282" r:id="rId2" xr:uid="{00000000-0004-0000-0800-000001000000}"/>
    <hyperlink ref="F285" r:id="rId3" xr:uid="{00000000-0004-0000-0800-000002000000}"/>
    <hyperlink ref="F288" r:id="rId4" xr:uid="{00000000-0004-0000-0800-000003000000}"/>
    <hyperlink ref="F291" r:id="rId5" xr:uid="{00000000-0004-0000-0800-000004000000}"/>
    <hyperlink ref="F296" r:id="rId6" xr:uid="{00000000-0004-0000-0800-000005000000}"/>
    <hyperlink ref="F301" r:id="rId7" xr:uid="{00000000-0004-0000-0800-000006000000}"/>
    <hyperlink ref="F306" r:id="rId8" xr:uid="{00000000-0004-0000-0800-000007000000}"/>
    <hyperlink ref="F311" r:id="rId9" xr:uid="{00000000-0004-0000-0800-000008000000}"/>
    <hyperlink ref="F316" r:id="rId10" xr:uid="{00000000-0004-0000-0800-000009000000}"/>
    <hyperlink ref="F319" r:id="rId11" xr:uid="{00000000-0004-0000-0800-00000A000000}"/>
    <hyperlink ref="F324" r:id="rId12" xr:uid="{00000000-0004-0000-0800-00000B000000}"/>
    <hyperlink ref="F327" r:id="rId13" xr:uid="{00000000-0004-0000-0800-00000C000000}"/>
    <hyperlink ref="F332" r:id="rId14" xr:uid="{00000000-0004-0000-0800-00000D000000}"/>
    <hyperlink ref="F337" r:id="rId15" xr:uid="{00000000-0004-0000-0800-00000E000000}"/>
    <hyperlink ref="F344" r:id="rId16" xr:uid="{00000000-0004-0000-0800-00000F000000}"/>
    <hyperlink ref="F355" r:id="rId17" xr:uid="{00000000-0004-0000-0800-000010000000}"/>
    <hyperlink ref="F360" r:id="rId18" xr:uid="{00000000-0004-0000-0800-000011000000}"/>
    <hyperlink ref="F363" r:id="rId19" xr:uid="{00000000-0004-0000-0800-000012000000}"/>
    <hyperlink ref="F366" r:id="rId20" xr:uid="{00000000-0004-0000-0800-000013000000}"/>
    <hyperlink ref="F369" r:id="rId21" xr:uid="{00000000-0004-0000-0800-000014000000}"/>
    <hyperlink ref="F373" r:id="rId22" xr:uid="{00000000-0004-0000-0800-000015000000}"/>
    <hyperlink ref="F376" r:id="rId23" xr:uid="{00000000-0004-0000-0800-000016000000}"/>
    <hyperlink ref="F379" r:id="rId24" xr:uid="{00000000-0004-0000-0800-000017000000}"/>
    <hyperlink ref="F382" r:id="rId25" xr:uid="{00000000-0004-0000-0800-000018000000}"/>
    <hyperlink ref="F385" r:id="rId26" xr:uid="{00000000-0004-0000-0800-000019000000}"/>
    <hyperlink ref="F390" r:id="rId27" xr:uid="{00000000-0004-0000-0800-00001A000000}"/>
    <hyperlink ref="F395" r:id="rId28" xr:uid="{00000000-0004-0000-0800-00001B000000}"/>
    <hyperlink ref="F400" r:id="rId29" xr:uid="{00000000-0004-0000-0800-00001C000000}"/>
    <hyperlink ref="F403" r:id="rId30" xr:uid="{00000000-0004-0000-0800-00001D000000}"/>
    <hyperlink ref="F412" r:id="rId31" xr:uid="{00000000-0004-0000-0800-00001E000000}"/>
    <hyperlink ref="F419" r:id="rId32" xr:uid="{00000000-0004-0000-0800-00001F000000}"/>
    <hyperlink ref="F424" r:id="rId33" xr:uid="{00000000-0004-0000-0800-000020000000}"/>
    <hyperlink ref="F427" r:id="rId34" xr:uid="{00000000-0004-0000-0800-000021000000}"/>
    <hyperlink ref="F432" r:id="rId35" xr:uid="{00000000-0004-0000-0800-000022000000}"/>
    <hyperlink ref="F435" r:id="rId36" xr:uid="{00000000-0004-0000-0800-000023000000}"/>
    <hyperlink ref="F438" r:id="rId37" xr:uid="{00000000-0004-0000-0800-000024000000}"/>
    <hyperlink ref="F441" r:id="rId38" xr:uid="{00000000-0004-0000-0800-000025000000}"/>
    <hyperlink ref="F444" r:id="rId39" xr:uid="{00000000-0004-0000-0800-000026000000}"/>
    <hyperlink ref="F447" r:id="rId40" xr:uid="{00000000-0004-0000-0800-000027000000}"/>
    <hyperlink ref="F451" r:id="rId41" xr:uid="{00000000-0004-0000-0800-000028000000}"/>
    <hyperlink ref="F454" r:id="rId42" xr:uid="{00000000-0004-0000-0800-000029000000}"/>
    <hyperlink ref="F459" r:id="rId43" xr:uid="{00000000-0004-0000-0800-00002A000000}"/>
    <hyperlink ref="F462" r:id="rId44" xr:uid="{00000000-0004-0000-0800-00002B000000}"/>
    <hyperlink ref="F465" r:id="rId45" xr:uid="{00000000-0004-0000-0800-00002C000000}"/>
    <hyperlink ref="F468" r:id="rId46" xr:uid="{00000000-0004-0000-0800-00002D000000}"/>
    <hyperlink ref="F473" r:id="rId47" xr:uid="{00000000-0004-0000-0800-00002E000000}"/>
    <hyperlink ref="F478" r:id="rId48" xr:uid="{00000000-0004-0000-0800-00002F000000}"/>
    <hyperlink ref="F481" r:id="rId49" xr:uid="{00000000-0004-0000-0800-000030000000}"/>
    <hyperlink ref="F486" r:id="rId50" xr:uid="{00000000-0004-0000-0800-000031000000}"/>
    <hyperlink ref="F491" r:id="rId51" xr:uid="{00000000-0004-0000-0800-000032000000}"/>
    <hyperlink ref="F494" r:id="rId52" xr:uid="{00000000-0004-0000-0800-000033000000}"/>
    <hyperlink ref="F497" r:id="rId53" xr:uid="{00000000-0004-0000-0800-000034000000}"/>
    <hyperlink ref="F500" r:id="rId54" xr:uid="{00000000-0004-0000-0800-000035000000}"/>
    <hyperlink ref="F505" r:id="rId55" xr:uid="{00000000-0004-0000-0800-000036000000}"/>
    <hyperlink ref="F508" r:id="rId56" xr:uid="{00000000-0004-0000-0800-000037000000}"/>
    <hyperlink ref="F511" r:id="rId57" xr:uid="{00000000-0004-0000-0800-000038000000}"/>
    <hyperlink ref="F514" r:id="rId58" xr:uid="{00000000-0004-0000-0800-000039000000}"/>
    <hyperlink ref="F517" r:id="rId59" xr:uid="{00000000-0004-0000-0800-00003A000000}"/>
    <hyperlink ref="F522" r:id="rId60" xr:uid="{00000000-0004-0000-0800-00003B000000}"/>
    <hyperlink ref="F525" r:id="rId61" xr:uid="{00000000-0004-0000-0800-00003C000000}"/>
  </hyperlinks>
  <pageMargins left="0.39374999999999999" right="0.39374999999999999" top="0.39374999999999999" bottom="0.39374999999999999" header="0" footer="0"/>
  <pageSetup paperSize="9" fitToHeight="100" orientation="landscape" blackAndWhite="1"/>
  <headerFooter>
    <oddFooter>&amp;CStrana &amp;P z &amp;N</oddFooter>
  </headerFooter>
  <drawing r:id="rId6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B2:BM267"/>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103</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1614</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ROUND(J83,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ROUND((SUM(BE83:BE266)),  2)</f>
        <v>0</v>
      </c>
      <c r="I33" s="89">
        <v>0.21</v>
      </c>
      <c r="J33" s="88">
        <f>ROUND(((SUM(BE83:BE266))*I33),  2)</f>
        <v>0</v>
      </c>
      <c r="L33" s="32"/>
    </row>
    <row r="34" spans="2:12" s="1" customFormat="1" ht="14.45" customHeight="1">
      <c r="B34" s="32"/>
      <c r="E34" s="27" t="s">
        <v>41</v>
      </c>
      <c r="F34" s="88">
        <f>ROUND((SUM(BF83:BF266)),  2)</f>
        <v>0</v>
      </c>
      <c r="I34" s="89">
        <v>0.12</v>
      </c>
      <c r="J34" s="88">
        <f>ROUND(((SUM(BF83:BF266))*I34),  2)</f>
        <v>0</v>
      </c>
      <c r="L34" s="32"/>
    </row>
    <row r="35" spans="2:12" s="1" customFormat="1" ht="14.45" hidden="1" customHeight="1">
      <c r="B35" s="32"/>
      <c r="E35" s="27" t="s">
        <v>42</v>
      </c>
      <c r="F35" s="88">
        <f>ROUND((SUM(BG83:BG266)),  2)</f>
        <v>0</v>
      </c>
      <c r="I35" s="89">
        <v>0.21</v>
      </c>
      <c r="J35" s="88">
        <f>0</f>
        <v>0</v>
      </c>
      <c r="L35" s="32"/>
    </row>
    <row r="36" spans="2:12" s="1" customFormat="1" ht="14.45" hidden="1" customHeight="1">
      <c r="B36" s="32"/>
      <c r="E36" s="27" t="s">
        <v>43</v>
      </c>
      <c r="F36" s="88">
        <f>ROUND((SUM(BH83:BH266)),  2)</f>
        <v>0</v>
      </c>
      <c r="I36" s="89">
        <v>0.12</v>
      </c>
      <c r="J36" s="88">
        <f>0</f>
        <v>0</v>
      </c>
      <c r="L36" s="32"/>
    </row>
    <row r="37" spans="2:12" s="1" customFormat="1" ht="14.45" hidden="1" customHeight="1">
      <c r="B37" s="32"/>
      <c r="E37" s="27" t="s">
        <v>44</v>
      </c>
      <c r="F37" s="88">
        <f>ROUND((SUM(BI83:BI266)),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01-13-01 - Přejezd P5545 v ev. km 27,642</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J83</f>
        <v>0</v>
      </c>
      <c r="L59" s="32"/>
      <c r="AU59" s="17" t="s">
        <v>242</v>
      </c>
    </row>
    <row r="60" spans="2:47" s="8" customFormat="1" ht="24.95" customHeight="1">
      <c r="B60" s="99"/>
      <c r="D60" s="100" t="s">
        <v>765</v>
      </c>
      <c r="E60" s="101"/>
      <c r="F60" s="101"/>
      <c r="G60" s="101"/>
      <c r="H60" s="101"/>
      <c r="I60" s="101"/>
      <c r="J60" s="102">
        <f>J84</f>
        <v>0</v>
      </c>
      <c r="L60" s="99"/>
    </row>
    <row r="61" spans="2:47" s="8" customFormat="1" ht="24.95" customHeight="1">
      <c r="B61" s="99"/>
      <c r="D61" s="100" t="s">
        <v>766</v>
      </c>
      <c r="E61" s="101"/>
      <c r="F61" s="101"/>
      <c r="G61" s="101"/>
      <c r="H61" s="101"/>
      <c r="I61" s="101"/>
      <c r="J61" s="102">
        <f>J154</f>
        <v>0</v>
      </c>
      <c r="L61" s="99"/>
    </row>
    <row r="62" spans="2:47" s="8" customFormat="1" ht="24.95" customHeight="1">
      <c r="B62" s="99"/>
      <c r="D62" s="100" t="s">
        <v>994</v>
      </c>
      <c r="E62" s="101"/>
      <c r="F62" s="101"/>
      <c r="G62" s="101"/>
      <c r="H62" s="101"/>
      <c r="I62" s="101"/>
      <c r="J62" s="102">
        <f>J214</f>
        <v>0</v>
      </c>
      <c r="L62" s="99"/>
    </row>
    <row r="63" spans="2:47" s="8" customFormat="1" ht="24.95" customHeight="1">
      <c r="B63" s="99"/>
      <c r="D63" s="100" t="s">
        <v>995</v>
      </c>
      <c r="E63" s="101"/>
      <c r="F63" s="101"/>
      <c r="G63" s="101"/>
      <c r="H63" s="101"/>
      <c r="I63" s="101"/>
      <c r="J63" s="102">
        <f>J256</f>
        <v>0</v>
      </c>
      <c r="L63" s="99"/>
    </row>
    <row r="64" spans="2:47" s="1" customFormat="1" ht="21.75" customHeight="1">
      <c r="B64" s="32"/>
      <c r="L64" s="32"/>
    </row>
    <row r="65" spans="2:12" s="1" customFormat="1" ht="6.95" customHeight="1">
      <c r="B65" s="41"/>
      <c r="C65" s="42"/>
      <c r="D65" s="42"/>
      <c r="E65" s="42"/>
      <c r="F65" s="42"/>
      <c r="G65" s="42"/>
      <c r="H65" s="42"/>
      <c r="I65" s="42"/>
      <c r="J65" s="42"/>
      <c r="K65" s="42"/>
      <c r="L65" s="32"/>
    </row>
    <row r="69" spans="2:12" s="1" customFormat="1" ht="6.95" customHeight="1">
      <c r="B69" s="43"/>
      <c r="C69" s="44"/>
      <c r="D69" s="44"/>
      <c r="E69" s="44"/>
      <c r="F69" s="44"/>
      <c r="G69" s="44"/>
      <c r="H69" s="44"/>
      <c r="I69" s="44"/>
      <c r="J69" s="44"/>
      <c r="K69" s="44"/>
      <c r="L69" s="32"/>
    </row>
    <row r="70" spans="2:12" s="1" customFormat="1" ht="24.95" customHeight="1">
      <c r="B70" s="32"/>
      <c r="C70" s="21" t="s">
        <v>245</v>
      </c>
      <c r="L70" s="32"/>
    </row>
    <row r="71" spans="2:12" s="1" customFormat="1" ht="6.95" customHeight="1">
      <c r="B71" s="32"/>
      <c r="L71" s="32"/>
    </row>
    <row r="72" spans="2:12" s="1" customFormat="1" ht="12" customHeight="1">
      <c r="B72" s="32"/>
      <c r="C72" s="27" t="s">
        <v>16</v>
      </c>
      <c r="L72" s="32"/>
    </row>
    <row r="73" spans="2:12" s="1" customFormat="1" ht="16.5" customHeight="1">
      <c r="B73" s="32"/>
      <c r="E73" s="309" t="str">
        <f>E7</f>
        <v>Oprava trati v úseku Tanvald - Kořenov</v>
      </c>
      <c r="F73" s="310"/>
      <c r="G73" s="310"/>
      <c r="H73" s="310"/>
      <c r="L73" s="32"/>
    </row>
    <row r="74" spans="2:12" s="1" customFormat="1" ht="12" customHeight="1">
      <c r="B74" s="32"/>
      <c r="C74" s="27" t="s">
        <v>237</v>
      </c>
      <c r="L74" s="32"/>
    </row>
    <row r="75" spans="2:12" s="1" customFormat="1" ht="16.5" customHeight="1">
      <c r="B75" s="32"/>
      <c r="E75" s="305" t="str">
        <f>E9</f>
        <v>SO 01-13-01 - Přejezd P5545 v ev. km 27,642</v>
      </c>
      <c r="F75" s="311"/>
      <c r="G75" s="311"/>
      <c r="H75" s="311"/>
      <c r="L75" s="32"/>
    </row>
    <row r="76" spans="2:12" s="1" customFormat="1" ht="6.95" customHeight="1">
      <c r="B76" s="32"/>
      <c r="L76" s="32"/>
    </row>
    <row r="77" spans="2:12" s="1" customFormat="1" ht="12" customHeight="1">
      <c r="B77" s="32"/>
      <c r="C77" s="27" t="s">
        <v>21</v>
      </c>
      <c r="F77" s="25" t="str">
        <f>F12</f>
        <v xml:space="preserve"> </v>
      </c>
      <c r="I77" s="27" t="s">
        <v>23</v>
      </c>
      <c r="J77" s="49" t="str">
        <f>IF(J12="","",J12)</f>
        <v>14. 6. 2023</v>
      </c>
      <c r="L77" s="32"/>
    </row>
    <row r="78" spans="2:12" s="1" customFormat="1" ht="6.95" customHeight="1">
      <c r="B78" s="32"/>
      <c r="L78" s="32"/>
    </row>
    <row r="79" spans="2:12" s="1" customFormat="1" ht="15.2" customHeight="1">
      <c r="B79" s="32"/>
      <c r="C79" s="27" t="s">
        <v>25</v>
      </c>
      <c r="F79" s="25" t="str">
        <f>E15</f>
        <v xml:space="preserve"> </v>
      </c>
      <c r="I79" s="27" t="s">
        <v>30</v>
      </c>
      <c r="J79" s="30" t="str">
        <f>E21</f>
        <v xml:space="preserve"> </v>
      </c>
      <c r="L79" s="32"/>
    </row>
    <row r="80" spans="2:12" s="1" customFormat="1" ht="15.2" customHeight="1">
      <c r="B80" s="32"/>
      <c r="C80" s="27" t="s">
        <v>28</v>
      </c>
      <c r="F80" s="25" t="str">
        <f>IF(E18="","",E18)</f>
        <v>Vyplň údaj</v>
      </c>
      <c r="I80" s="27" t="s">
        <v>32</v>
      </c>
      <c r="J80" s="30" t="str">
        <f>E24</f>
        <v xml:space="preserve"> </v>
      </c>
      <c r="L80" s="32"/>
    </row>
    <row r="81" spans="2:65" s="1" customFormat="1" ht="10.35" customHeight="1">
      <c r="B81" s="32"/>
      <c r="L81" s="32"/>
    </row>
    <row r="82" spans="2:65" s="9" customFormat="1" ht="29.25" customHeight="1">
      <c r="B82" s="103"/>
      <c r="C82" s="104" t="s">
        <v>246</v>
      </c>
      <c r="D82" s="105" t="s">
        <v>54</v>
      </c>
      <c r="E82" s="105" t="s">
        <v>50</v>
      </c>
      <c r="F82" s="105" t="s">
        <v>51</v>
      </c>
      <c r="G82" s="105" t="s">
        <v>247</v>
      </c>
      <c r="H82" s="105" t="s">
        <v>248</v>
      </c>
      <c r="I82" s="105" t="s">
        <v>249</v>
      </c>
      <c r="J82" s="105" t="s">
        <v>241</v>
      </c>
      <c r="K82" s="106" t="s">
        <v>250</v>
      </c>
      <c r="L82" s="103"/>
      <c r="M82" s="56" t="s">
        <v>19</v>
      </c>
      <c r="N82" s="57" t="s">
        <v>39</v>
      </c>
      <c r="O82" s="57" t="s">
        <v>251</v>
      </c>
      <c r="P82" s="57" t="s">
        <v>252</v>
      </c>
      <c r="Q82" s="57" t="s">
        <v>253</v>
      </c>
      <c r="R82" s="57" t="s">
        <v>254</v>
      </c>
      <c r="S82" s="57" t="s">
        <v>255</v>
      </c>
      <c r="T82" s="58" t="s">
        <v>256</v>
      </c>
    </row>
    <row r="83" spans="2:65" s="1" customFormat="1" ht="22.9" customHeight="1">
      <c r="B83" s="32"/>
      <c r="C83" s="61" t="s">
        <v>257</v>
      </c>
      <c r="J83" s="107">
        <f>BK83</f>
        <v>0</v>
      </c>
      <c r="L83" s="32"/>
      <c r="M83" s="59"/>
      <c r="N83" s="50"/>
      <c r="O83" s="50"/>
      <c r="P83" s="108">
        <f>P84+P154+P214+P256</f>
        <v>0</v>
      </c>
      <c r="Q83" s="50"/>
      <c r="R83" s="108">
        <f>R84+R154+R214+R256</f>
        <v>36.745387999999998</v>
      </c>
      <c r="S83" s="50"/>
      <c r="T83" s="109">
        <f>T84+T154+T214+T256</f>
        <v>0</v>
      </c>
      <c r="AT83" s="17" t="s">
        <v>68</v>
      </c>
      <c r="AU83" s="17" t="s">
        <v>242</v>
      </c>
      <c r="BK83" s="110">
        <f>BK84+BK154+BK214+BK256</f>
        <v>0</v>
      </c>
    </row>
    <row r="84" spans="2:65" s="10" customFormat="1" ht="25.9" customHeight="1">
      <c r="B84" s="111"/>
      <c r="D84" s="112" t="s">
        <v>68</v>
      </c>
      <c r="E84" s="113" t="s">
        <v>77</v>
      </c>
      <c r="F84" s="113" t="s">
        <v>767</v>
      </c>
      <c r="I84" s="114"/>
      <c r="J84" s="115">
        <f>BK84</f>
        <v>0</v>
      </c>
      <c r="L84" s="111"/>
      <c r="M84" s="116"/>
      <c r="P84" s="117">
        <f>SUM(P85:P153)</f>
        <v>0</v>
      </c>
      <c r="R84" s="117">
        <f>SUM(R85:R153)</f>
        <v>36.745387999999998</v>
      </c>
      <c r="T84" s="118">
        <f>SUM(T85:T153)</f>
        <v>0</v>
      </c>
      <c r="AR84" s="112" t="s">
        <v>77</v>
      </c>
      <c r="AT84" s="119" t="s">
        <v>68</v>
      </c>
      <c r="AU84" s="119" t="s">
        <v>69</v>
      </c>
      <c r="AY84" s="112" t="s">
        <v>260</v>
      </c>
      <c r="BK84" s="120">
        <f>SUM(BK85:BK153)</f>
        <v>0</v>
      </c>
    </row>
    <row r="85" spans="2:65" s="1" customFormat="1" ht="16.5" customHeight="1">
      <c r="B85" s="32"/>
      <c r="C85" s="139" t="s">
        <v>77</v>
      </c>
      <c r="D85" s="139" t="s">
        <v>273</v>
      </c>
      <c r="E85" s="140" t="s">
        <v>1615</v>
      </c>
      <c r="F85" s="141" t="s">
        <v>1616</v>
      </c>
      <c r="G85" s="142" t="s">
        <v>545</v>
      </c>
      <c r="H85" s="143">
        <v>9.68</v>
      </c>
      <c r="I85" s="144"/>
      <c r="J85" s="145">
        <f>ROUND(I85*H85,2)</f>
        <v>0</v>
      </c>
      <c r="K85" s="141" t="s">
        <v>265</v>
      </c>
      <c r="L85" s="146"/>
      <c r="M85" s="147" t="s">
        <v>19</v>
      </c>
      <c r="N85" s="148" t="s">
        <v>40</v>
      </c>
      <c r="P85" s="130">
        <f>O85*H85</f>
        <v>0</v>
      </c>
      <c r="Q85" s="130">
        <v>0</v>
      </c>
      <c r="R85" s="130">
        <f>Q85*H85</f>
        <v>0</v>
      </c>
      <c r="S85" s="130">
        <v>0</v>
      </c>
      <c r="T85" s="131">
        <f>S85*H85</f>
        <v>0</v>
      </c>
      <c r="AR85" s="132" t="s">
        <v>277</v>
      </c>
      <c r="AT85" s="132" t="s">
        <v>273</v>
      </c>
      <c r="AU85" s="132" t="s">
        <v>77</v>
      </c>
      <c r="AY85" s="17" t="s">
        <v>260</v>
      </c>
      <c r="BE85" s="133">
        <f>IF(N85="základní",J85,0)</f>
        <v>0</v>
      </c>
      <c r="BF85" s="133">
        <f>IF(N85="snížená",J85,0)</f>
        <v>0</v>
      </c>
      <c r="BG85" s="133">
        <f>IF(N85="zákl. přenesená",J85,0)</f>
        <v>0</v>
      </c>
      <c r="BH85" s="133">
        <f>IF(N85="sníž. přenesená",J85,0)</f>
        <v>0</v>
      </c>
      <c r="BI85" s="133">
        <f>IF(N85="nulová",J85,0)</f>
        <v>0</v>
      </c>
      <c r="BJ85" s="17" t="s">
        <v>77</v>
      </c>
      <c r="BK85" s="133">
        <f>ROUND(I85*H85,2)</f>
        <v>0</v>
      </c>
      <c r="BL85" s="17" t="s">
        <v>266</v>
      </c>
      <c r="BM85" s="132" t="s">
        <v>79</v>
      </c>
    </row>
    <row r="86" spans="2:65" s="1" customFormat="1" ht="11.25">
      <c r="B86" s="32"/>
      <c r="D86" s="134" t="s">
        <v>267</v>
      </c>
      <c r="F86" s="135" t="s">
        <v>1616</v>
      </c>
      <c r="I86" s="136"/>
      <c r="L86" s="32"/>
      <c r="M86" s="137"/>
      <c r="T86" s="53"/>
      <c r="AT86" s="17" t="s">
        <v>267</v>
      </c>
      <c r="AU86" s="17" t="s">
        <v>77</v>
      </c>
    </row>
    <row r="87" spans="2:65" s="1" customFormat="1" ht="29.25">
      <c r="B87" s="32"/>
      <c r="D87" s="134" t="s">
        <v>269</v>
      </c>
      <c r="F87" s="138" t="s">
        <v>1617</v>
      </c>
      <c r="I87" s="136"/>
      <c r="L87" s="32"/>
      <c r="M87" s="137"/>
      <c r="T87" s="53"/>
      <c r="AT87" s="17" t="s">
        <v>269</v>
      </c>
      <c r="AU87" s="17" t="s">
        <v>77</v>
      </c>
    </row>
    <row r="88" spans="2:65" s="1" customFormat="1" ht="16.5" customHeight="1">
      <c r="B88" s="32"/>
      <c r="C88" s="139" t="s">
        <v>79</v>
      </c>
      <c r="D88" s="139" t="s">
        <v>273</v>
      </c>
      <c r="E88" s="140" t="s">
        <v>1618</v>
      </c>
      <c r="F88" s="141" t="s">
        <v>1619</v>
      </c>
      <c r="G88" s="142" t="s">
        <v>973</v>
      </c>
      <c r="H88" s="143">
        <v>5.1040000000000001</v>
      </c>
      <c r="I88" s="144"/>
      <c r="J88" s="145">
        <f>ROUND(I88*H88,2)</f>
        <v>0</v>
      </c>
      <c r="K88" s="141" t="s">
        <v>265</v>
      </c>
      <c r="L88" s="146"/>
      <c r="M88" s="147" t="s">
        <v>19</v>
      </c>
      <c r="N88" s="148" t="s">
        <v>40</v>
      </c>
      <c r="P88" s="130">
        <f>O88*H88</f>
        <v>0</v>
      </c>
      <c r="Q88" s="130">
        <v>1</v>
      </c>
      <c r="R88" s="130">
        <f>Q88*H88</f>
        <v>5.1040000000000001</v>
      </c>
      <c r="S88" s="130">
        <v>0</v>
      </c>
      <c r="T88" s="131">
        <f>S88*H88</f>
        <v>0</v>
      </c>
      <c r="AR88" s="132" t="s">
        <v>277</v>
      </c>
      <c r="AT88" s="132" t="s">
        <v>273</v>
      </c>
      <c r="AU88" s="132" t="s">
        <v>77</v>
      </c>
      <c r="AY88" s="17" t="s">
        <v>260</v>
      </c>
      <c r="BE88" s="133">
        <f>IF(N88="základní",J88,0)</f>
        <v>0</v>
      </c>
      <c r="BF88" s="133">
        <f>IF(N88="snížená",J88,0)</f>
        <v>0</v>
      </c>
      <c r="BG88" s="133">
        <f>IF(N88="zákl. přenesená",J88,0)</f>
        <v>0</v>
      </c>
      <c r="BH88" s="133">
        <f>IF(N88="sníž. přenesená",J88,0)</f>
        <v>0</v>
      </c>
      <c r="BI88" s="133">
        <f>IF(N88="nulová",J88,0)</f>
        <v>0</v>
      </c>
      <c r="BJ88" s="17" t="s">
        <v>77</v>
      </c>
      <c r="BK88" s="133">
        <f>ROUND(I88*H88,2)</f>
        <v>0</v>
      </c>
      <c r="BL88" s="17" t="s">
        <v>266</v>
      </c>
      <c r="BM88" s="132" t="s">
        <v>266</v>
      </c>
    </row>
    <row r="89" spans="2:65" s="1" customFormat="1" ht="11.25">
      <c r="B89" s="32"/>
      <c r="D89" s="134" t="s">
        <v>267</v>
      </c>
      <c r="F89" s="135" t="s">
        <v>1619</v>
      </c>
      <c r="I89" s="136"/>
      <c r="L89" s="32"/>
      <c r="M89" s="137"/>
      <c r="T89" s="53"/>
      <c r="AT89" s="17" t="s">
        <v>267</v>
      </c>
      <c r="AU89" s="17" t="s">
        <v>77</v>
      </c>
    </row>
    <row r="90" spans="2:65" s="1" customFormat="1" ht="29.25">
      <c r="B90" s="32"/>
      <c r="D90" s="134" t="s">
        <v>269</v>
      </c>
      <c r="F90" s="138" t="s">
        <v>1620</v>
      </c>
      <c r="I90" s="136"/>
      <c r="L90" s="32"/>
      <c r="M90" s="137"/>
      <c r="T90" s="53"/>
      <c r="AT90" s="17" t="s">
        <v>269</v>
      </c>
      <c r="AU90" s="17" t="s">
        <v>77</v>
      </c>
    </row>
    <row r="91" spans="2:65" s="12" customFormat="1" ht="11.25">
      <c r="B91" s="162"/>
      <c r="D91" s="134" t="s">
        <v>774</v>
      </c>
      <c r="E91" s="163" t="s">
        <v>19</v>
      </c>
      <c r="F91" s="164" t="s">
        <v>1621</v>
      </c>
      <c r="H91" s="165">
        <v>5.1040000000000001</v>
      </c>
      <c r="I91" s="166"/>
      <c r="L91" s="162"/>
      <c r="M91" s="167"/>
      <c r="T91" s="168"/>
      <c r="AT91" s="163" t="s">
        <v>774</v>
      </c>
      <c r="AU91" s="163" t="s">
        <v>77</v>
      </c>
      <c r="AV91" s="12" t="s">
        <v>79</v>
      </c>
      <c r="AW91" s="12" t="s">
        <v>31</v>
      </c>
      <c r="AX91" s="12" t="s">
        <v>69</v>
      </c>
      <c r="AY91" s="163" t="s">
        <v>260</v>
      </c>
    </row>
    <row r="92" spans="2:65" s="13" customFormat="1" ht="11.25">
      <c r="B92" s="169"/>
      <c r="D92" s="134" t="s">
        <v>774</v>
      </c>
      <c r="E92" s="170" t="s">
        <v>19</v>
      </c>
      <c r="F92" s="171" t="s">
        <v>967</v>
      </c>
      <c r="H92" s="172">
        <v>5.1040000000000001</v>
      </c>
      <c r="I92" s="173"/>
      <c r="L92" s="169"/>
      <c r="M92" s="174"/>
      <c r="T92" s="175"/>
      <c r="AT92" s="170" t="s">
        <v>774</v>
      </c>
      <c r="AU92" s="170" t="s">
        <v>77</v>
      </c>
      <c r="AV92" s="13" t="s">
        <v>266</v>
      </c>
      <c r="AW92" s="13" t="s">
        <v>31</v>
      </c>
      <c r="AX92" s="13" t="s">
        <v>77</v>
      </c>
      <c r="AY92" s="170" t="s">
        <v>260</v>
      </c>
    </row>
    <row r="93" spans="2:65" s="1" customFormat="1" ht="16.5" customHeight="1">
      <c r="B93" s="32"/>
      <c r="C93" s="139" t="s">
        <v>279</v>
      </c>
      <c r="D93" s="139" t="s">
        <v>273</v>
      </c>
      <c r="E93" s="140" t="s">
        <v>1622</v>
      </c>
      <c r="F93" s="141" t="s">
        <v>1623</v>
      </c>
      <c r="G93" s="142" t="s">
        <v>973</v>
      </c>
      <c r="H93" s="143">
        <v>7.6559999999999997</v>
      </c>
      <c r="I93" s="144"/>
      <c r="J93" s="145">
        <f>ROUND(I93*H93,2)</f>
        <v>0</v>
      </c>
      <c r="K93" s="141" t="s">
        <v>265</v>
      </c>
      <c r="L93" s="146"/>
      <c r="M93" s="147" t="s">
        <v>19</v>
      </c>
      <c r="N93" s="148" t="s">
        <v>40</v>
      </c>
      <c r="P93" s="130">
        <f>O93*H93</f>
        <v>0</v>
      </c>
      <c r="Q93" s="130">
        <v>1</v>
      </c>
      <c r="R93" s="130">
        <f>Q93*H93</f>
        <v>7.6559999999999997</v>
      </c>
      <c r="S93" s="130">
        <v>0</v>
      </c>
      <c r="T93" s="131">
        <f>S93*H93</f>
        <v>0</v>
      </c>
      <c r="AR93" s="132" t="s">
        <v>277</v>
      </c>
      <c r="AT93" s="132" t="s">
        <v>273</v>
      </c>
      <c r="AU93" s="132" t="s">
        <v>77</v>
      </c>
      <c r="AY93" s="17" t="s">
        <v>260</v>
      </c>
      <c r="BE93" s="133">
        <f>IF(N93="základní",J93,0)</f>
        <v>0</v>
      </c>
      <c r="BF93" s="133">
        <f>IF(N93="snížená",J93,0)</f>
        <v>0</v>
      </c>
      <c r="BG93" s="133">
        <f>IF(N93="zákl. přenesená",J93,0)</f>
        <v>0</v>
      </c>
      <c r="BH93" s="133">
        <f>IF(N93="sníž. přenesená",J93,0)</f>
        <v>0</v>
      </c>
      <c r="BI93" s="133">
        <f>IF(N93="nulová",J93,0)</f>
        <v>0</v>
      </c>
      <c r="BJ93" s="17" t="s">
        <v>77</v>
      </c>
      <c r="BK93" s="133">
        <f>ROUND(I93*H93,2)</f>
        <v>0</v>
      </c>
      <c r="BL93" s="17" t="s">
        <v>266</v>
      </c>
      <c r="BM93" s="132" t="s">
        <v>282</v>
      </c>
    </row>
    <row r="94" spans="2:65" s="1" customFormat="1" ht="11.25">
      <c r="B94" s="32"/>
      <c r="D94" s="134" t="s">
        <v>267</v>
      </c>
      <c r="F94" s="135" t="s">
        <v>1623</v>
      </c>
      <c r="I94" s="136"/>
      <c r="L94" s="32"/>
      <c r="M94" s="137"/>
      <c r="T94" s="53"/>
      <c r="AT94" s="17" t="s">
        <v>267</v>
      </c>
      <c r="AU94" s="17" t="s">
        <v>77</v>
      </c>
    </row>
    <row r="95" spans="2:65" s="1" customFormat="1" ht="29.25">
      <c r="B95" s="32"/>
      <c r="D95" s="134" t="s">
        <v>269</v>
      </c>
      <c r="F95" s="138" t="s">
        <v>1620</v>
      </c>
      <c r="I95" s="136"/>
      <c r="L95" s="32"/>
      <c r="M95" s="137"/>
      <c r="T95" s="53"/>
      <c r="AT95" s="17" t="s">
        <v>269</v>
      </c>
      <c r="AU95" s="17" t="s">
        <v>77</v>
      </c>
    </row>
    <row r="96" spans="2:65" s="12" customFormat="1" ht="11.25">
      <c r="B96" s="162"/>
      <c r="D96" s="134" t="s">
        <v>774</v>
      </c>
      <c r="E96" s="163" t="s">
        <v>19</v>
      </c>
      <c r="F96" s="164" t="s">
        <v>1624</v>
      </c>
      <c r="H96" s="165">
        <v>7.6559999999999997</v>
      </c>
      <c r="I96" s="166"/>
      <c r="L96" s="162"/>
      <c r="M96" s="167"/>
      <c r="T96" s="168"/>
      <c r="AT96" s="163" t="s">
        <v>774</v>
      </c>
      <c r="AU96" s="163" t="s">
        <v>77</v>
      </c>
      <c r="AV96" s="12" t="s">
        <v>79</v>
      </c>
      <c r="AW96" s="12" t="s">
        <v>31</v>
      </c>
      <c r="AX96" s="12" t="s">
        <v>69</v>
      </c>
      <c r="AY96" s="163" t="s">
        <v>260</v>
      </c>
    </row>
    <row r="97" spans="2:65" s="13" customFormat="1" ht="11.25">
      <c r="B97" s="169"/>
      <c r="D97" s="134" t="s">
        <v>774</v>
      </c>
      <c r="E97" s="170" t="s">
        <v>19</v>
      </c>
      <c r="F97" s="171" t="s">
        <v>967</v>
      </c>
      <c r="H97" s="172">
        <v>7.6559999999999997</v>
      </c>
      <c r="I97" s="173"/>
      <c r="L97" s="169"/>
      <c r="M97" s="174"/>
      <c r="T97" s="175"/>
      <c r="AT97" s="170" t="s">
        <v>774</v>
      </c>
      <c r="AU97" s="170" t="s">
        <v>77</v>
      </c>
      <c r="AV97" s="13" t="s">
        <v>266</v>
      </c>
      <c r="AW97" s="13" t="s">
        <v>31</v>
      </c>
      <c r="AX97" s="13" t="s">
        <v>77</v>
      </c>
      <c r="AY97" s="170" t="s">
        <v>260</v>
      </c>
    </row>
    <row r="98" spans="2:65" s="1" customFormat="1" ht="16.5" customHeight="1">
      <c r="B98" s="32"/>
      <c r="C98" s="139" t="s">
        <v>266</v>
      </c>
      <c r="D98" s="139" t="s">
        <v>273</v>
      </c>
      <c r="E98" s="140" t="s">
        <v>1625</v>
      </c>
      <c r="F98" s="141" t="s">
        <v>1626</v>
      </c>
      <c r="G98" s="142" t="s">
        <v>973</v>
      </c>
      <c r="H98" s="143">
        <v>6.38</v>
      </c>
      <c r="I98" s="144"/>
      <c r="J98" s="145">
        <f>ROUND(I98*H98,2)</f>
        <v>0</v>
      </c>
      <c r="K98" s="141" t="s">
        <v>265</v>
      </c>
      <c r="L98" s="146"/>
      <c r="M98" s="147" t="s">
        <v>19</v>
      </c>
      <c r="N98" s="148" t="s">
        <v>40</v>
      </c>
      <c r="P98" s="130">
        <f>O98*H98</f>
        <v>0</v>
      </c>
      <c r="Q98" s="130">
        <v>1</v>
      </c>
      <c r="R98" s="130">
        <f>Q98*H98</f>
        <v>6.38</v>
      </c>
      <c r="S98" s="130">
        <v>0</v>
      </c>
      <c r="T98" s="131">
        <f>S98*H98</f>
        <v>0</v>
      </c>
      <c r="AR98" s="132" t="s">
        <v>277</v>
      </c>
      <c r="AT98" s="132" t="s">
        <v>273</v>
      </c>
      <c r="AU98" s="132" t="s">
        <v>77</v>
      </c>
      <c r="AY98" s="17" t="s">
        <v>260</v>
      </c>
      <c r="BE98" s="133">
        <f>IF(N98="základní",J98,0)</f>
        <v>0</v>
      </c>
      <c r="BF98" s="133">
        <f>IF(N98="snížená",J98,0)</f>
        <v>0</v>
      </c>
      <c r="BG98" s="133">
        <f>IF(N98="zákl. přenesená",J98,0)</f>
        <v>0</v>
      </c>
      <c r="BH98" s="133">
        <f>IF(N98="sníž. přenesená",J98,0)</f>
        <v>0</v>
      </c>
      <c r="BI98" s="133">
        <f>IF(N98="nulová",J98,0)</f>
        <v>0</v>
      </c>
      <c r="BJ98" s="17" t="s">
        <v>77</v>
      </c>
      <c r="BK98" s="133">
        <f>ROUND(I98*H98,2)</f>
        <v>0</v>
      </c>
      <c r="BL98" s="17" t="s">
        <v>266</v>
      </c>
      <c r="BM98" s="132" t="s">
        <v>277</v>
      </c>
    </row>
    <row r="99" spans="2:65" s="1" customFormat="1" ht="11.25">
      <c r="B99" s="32"/>
      <c r="D99" s="134" t="s">
        <v>267</v>
      </c>
      <c r="F99" s="135" t="s">
        <v>1626</v>
      </c>
      <c r="I99" s="136"/>
      <c r="L99" s="32"/>
      <c r="M99" s="137"/>
      <c r="T99" s="53"/>
      <c r="AT99" s="17" t="s">
        <v>267</v>
      </c>
      <c r="AU99" s="17" t="s">
        <v>77</v>
      </c>
    </row>
    <row r="100" spans="2:65" s="1" customFormat="1" ht="29.25">
      <c r="B100" s="32"/>
      <c r="D100" s="134" t="s">
        <v>269</v>
      </c>
      <c r="F100" s="138" t="s">
        <v>1620</v>
      </c>
      <c r="I100" s="136"/>
      <c r="L100" s="32"/>
      <c r="M100" s="137"/>
      <c r="T100" s="53"/>
      <c r="AT100" s="17" t="s">
        <v>269</v>
      </c>
      <c r="AU100" s="17" t="s">
        <v>77</v>
      </c>
    </row>
    <row r="101" spans="2:65" s="12" customFormat="1" ht="11.25">
      <c r="B101" s="162"/>
      <c r="D101" s="134" t="s">
        <v>774</v>
      </c>
      <c r="E101" s="163" t="s">
        <v>19</v>
      </c>
      <c r="F101" s="164" t="s">
        <v>1627</v>
      </c>
      <c r="H101" s="165">
        <v>6.38</v>
      </c>
      <c r="I101" s="166"/>
      <c r="L101" s="162"/>
      <c r="M101" s="167"/>
      <c r="T101" s="168"/>
      <c r="AT101" s="163" t="s">
        <v>774</v>
      </c>
      <c r="AU101" s="163" t="s">
        <v>77</v>
      </c>
      <c r="AV101" s="12" t="s">
        <v>79</v>
      </c>
      <c r="AW101" s="12" t="s">
        <v>31</v>
      </c>
      <c r="AX101" s="12" t="s">
        <v>69</v>
      </c>
      <c r="AY101" s="163" t="s">
        <v>260</v>
      </c>
    </row>
    <row r="102" spans="2:65" s="13" customFormat="1" ht="11.25">
      <c r="B102" s="169"/>
      <c r="D102" s="134" t="s">
        <v>774</v>
      </c>
      <c r="E102" s="170" t="s">
        <v>19</v>
      </c>
      <c r="F102" s="171" t="s">
        <v>967</v>
      </c>
      <c r="H102" s="172">
        <v>6.38</v>
      </c>
      <c r="I102" s="173"/>
      <c r="L102" s="169"/>
      <c r="M102" s="174"/>
      <c r="T102" s="175"/>
      <c r="AT102" s="170" t="s">
        <v>774</v>
      </c>
      <c r="AU102" s="170" t="s">
        <v>77</v>
      </c>
      <c r="AV102" s="13" t="s">
        <v>266</v>
      </c>
      <c r="AW102" s="13" t="s">
        <v>31</v>
      </c>
      <c r="AX102" s="13" t="s">
        <v>77</v>
      </c>
      <c r="AY102" s="170" t="s">
        <v>260</v>
      </c>
    </row>
    <row r="103" spans="2:65" s="1" customFormat="1" ht="16.5" customHeight="1">
      <c r="B103" s="32"/>
      <c r="C103" s="139" t="s">
        <v>258</v>
      </c>
      <c r="D103" s="139" t="s">
        <v>273</v>
      </c>
      <c r="E103" s="140" t="s">
        <v>1628</v>
      </c>
      <c r="F103" s="141" t="s">
        <v>1629</v>
      </c>
      <c r="G103" s="142" t="s">
        <v>973</v>
      </c>
      <c r="H103" s="143">
        <v>15.66</v>
      </c>
      <c r="I103" s="144"/>
      <c r="J103" s="145">
        <f>ROUND(I103*H103,2)</f>
        <v>0</v>
      </c>
      <c r="K103" s="141" t="s">
        <v>19</v>
      </c>
      <c r="L103" s="146"/>
      <c r="M103" s="147" t="s">
        <v>19</v>
      </c>
      <c r="N103" s="148" t="s">
        <v>40</v>
      </c>
      <c r="P103" s="130">
        <f>O103*H103</f>
        <v>0</v>
      </c>
      <c r="Q103" s="130">
        <v>0</v>
      </c>
      <c r="R103" s="130">
        <f>Q103*H103</f>
        <v>0</v>
      </c>
      <c r="S103" s="130">
        <v>0</v>
      </c>
      <c r="T103" s="131">
        <f>S103*H103</f>
        <v>0</v>
      </c>
      <c r="AR103" s="132" t="s">
        <v>277</v>
      </c>
      <c r="AT103" s="132" t="s">
        <v>273</v>
      </c>
      <c r="AU103" s="132" t="s">
        <v>77</v>
      </c>
      <c r="AY103" s="17" t="s">
        <v>260</v>
      </c>
      <c r="BE103" s="133">
        <f>IF(N103="základní",J103,0)</f>
        <v>0</v>
      </c>
      <c r="BF103" s="133">
        <f>IF(N103="snížená",J103,0)</f>
        <v>0</v>
      </c>
      <c r="BG103" s="133">
        <f>IF(N103="zákl. přenesená",J103,0)</f>
        <v>0</v>
      </c>
      <c r="BH103" s="133">
        <f>IF(N103="sníž. přenesená",J103,0)</f>
        <v>0</v>
      </c>
      <c r="BI103" s="133">
        <f>IF(N103="nulová",J103,0)</f>
        <v>0</v>
      </c>
      <c r="BJ103" s="17" t="s">
        <v>77</v>
      </c>
      <c r="BK103" s="133">
        <f>ROUND(I103*H103,2)</f>
        <v>0</v>
      </c>
      <c r="BL103" s="17" t="s">
        <v>266</v>
      </c>
      <c r="BM103" s="132" t="s">
        <v>289</v>
      </c>
    </row>
    <row r="104" spans="2:65" s="1" customFormat="1" ht="11.25">
      <c r="B104" s="32"/>
      <c r="D104" s="134" t="s">
        <v>267</v>
      </c>
      <c r="F104" s="135" t="s">
        <v>1629</v>
      </c>
      <c r="I104" s="136"/>
      <c r="L104" s="32"/>
      <c r="M104" s="137"/>
      <c r="T104" s="53"/>
      <c r="AT104" s="17" t="s">
        <v>267</v>
      </c>
      <c r="AU104" s="17" t="s">
        <v>77</v>
      </c>
    </row>
    <row r="105" spans="2:65" s="1" customFormat="1" ht="29.25">
      <c r="B105" s="32"/>
      <c r="D105" s="134" t="s">
        <v>269</v>
      </c>
      <c r="F105" s="138" t="s">
        <v>1630</v>
      </c>
      <c r="I105" s="136"/>
      <c r="L105" s="32"/>
      <c r="M105" s="137"/>
      <c r="T105" s="53"/>
      <c r="AT105" s="17" t="s">
        <v>269</v>
      </c>
      <c r="AU105" s="17" t="s">
        <v>77</v>
      </c>
    </row>
    <row r="106" spans="2:65" s="12" customFormat="1" ht="11.25">
      <c r="B106" s="162"/>
      <c r="D106" s="134" t="s">
        <v>774</v>
      </c>
      <c r="E106" s="163" t="s">
        <v>19</v>
      </c>
      <c r="F106" s="164" t="s">
        <v>1631</v>
      </c>
      <c r="H106" s="165">
        <v>15.66</v>
      </c>
      <c r="I106" s="166"/>
      <c r="L106" s="162"/>
      <c r="M106" s="167"/>
      <c r="T106" s="168"/>
      <c r="AT106" s="163" t="s">
        <v>774</v>
      </c>
      <c r="AU106" s="163" t="s">
        <v>77</v>
      </c>
      <c r="AV106" s="12" t="s">
        <v>79</v>
      </c>
      <c r="AW106" s="12" t="s">
        <v>31</v>
      </c>
      <c r="AX106" s="12" t="s">
        <v>69</v>
      </c>
      <c r="AY106" s="163" t="s">
        <v>260</v>
      </c>
    </row>
    <row r="107" spans="2:65" s="13" customFormat="1" ht="11.25">
      <c r="B107" s="169"/>
      <c r="D107" s="134" t="s">
        <v>774</v>
      </c>
      <c r="E107" s="170" t="s">
        <v>19</v>
      </c>
      <c r="F107" s="171" t="s">
        <v>967</v>
      </c>
      <c r="H107" s="172">
        <v>15.66</v>
      </c>
      <c r="I107" s="173"/>
      <c r="L107" s="169"/>
      <c r="M107" s="174"/>
      <c r="T107" s="175"/>
      <c r="AT107" s="170" t="s">
        <v>774</v>
      </c>
      <c r="AU107" s="170" t="s">
        <v>77</v>
      </c>
      <c r="AV107" s="13" t="s">
        <v>266</v>
      </c>
      <c r="AW107" s="13" t="s">
        <v>31</v>
      </c>
      <c r="AX107" s="13" t="s">
        <v>77</v>
      </c>
      <c r="AY107" s="170" t="s">
        <v>260</v>
      </c>
    </row>
    <row r="108" spans="2:65" s="1" customFormat="1" ht="16.5" customHeight="1">
      <c r="B108" s="32"/>
      <c r="C108" s="139" t="s">
        <v>282</v>
      </c>
      <c r="D108" s="139" t="s">
        <v>273</v>
      </c>
      <c r="E108" s="140" t="s">
        <v>1632</v>
      </c>
      <c r="F108" s="141" t="s">
        <v>1633</v>
      </c>
      <c r="G108" s="142" t="s">
        <v>973</v>
      </c>
      <c r="H108" s="143">
        <v>15.66</v>
      </c>
      <c r="I108" s="144"/>
      <c r="J108" s="145">
        <f>ROUND(I108*H108,2)</f>
        <v>0</v>
      </c>
      <c r="K108" s="141" t="s">
        <v>19</v>
      </c>
      <c r="L108" s="146"/>
      <c r="M108" s="147" t="s">
        <v>19</v>
      </c>
      <c r="N108" s="148" t="s">
        <v>40</v>
      </c>
      <c r="P108" s="130">
        <f>O108*H108</f>
        <v>0</v>
      </c>
      <c r="Q108" s="130">
        <v>0</v>
      </c>
      <c r="R108" s="130">
        <f>Q108*H108</f>
        <v>0</v>
      </c>
      <c r="S108" s="130">
        <v>0</v>
      </c>
      <c r="T108" s="131">
        <f>S108*H108</f>
        <v>0</v>
      </c>
      <c r="AR108" s="132" t="s">
        <v>277</v>
      </c>
      <c r="AT108" s="132" t="s">
        <v>273</v>
      </c>
      <c r="AU108" s="132" t="s">
        <v>77</v>
      </c>
      <c r="AY108" s="17" t="s">
        <v>260</v>
      </c>
      <c r="BE108" s="133">
        <f>IF(N108="základní",J108,0)</f>
        <v>0</v>
      </c>
      <c r="BF108" s="133">
        <f>IF(N108="snížená",J108,0)</f>
        <v>0</v>
      </c>
      <c r="BG108" s="133">
        <f>IF(N108="zákl. přenesená",J108,0)</f>
        <v>0</v>
      </c>
      <c r="BH108" s="133">
        <f>IF(N108="sníž. přenesená",J108,0)</f>
        <v>0</v>
      </c>
      <c r="BI108" s="133">
        <f>IF(N108="nulová",J108,0)</f>
        <v>0</v>
      </c>
      <c r="BJ108" s="17" t="s">
        <v>77</v>
      </c>
      <c r="BK108" s="133">
        <f>ROUND(I108*H108,2)</f>
        <v>0</v>
      </c>
      <c r="BL108" s="17" t="s">
        <v>266</v>
      </c>
      <c r="BM108" s="132" t="s">
        <v>8</v>
      </c>
    </row>
    <row r="109" spans="2:65" s="1" customFormat="1" ht="11.25">
      <c r="B109" s="32"/>
      <c r="D109" s="134" t="s">
        <v>267</v>
      </c>
      <c r="F109" s="135" t="s">
        <v>1633</v>
      </c>
      <c r="I109" s="136"/>
      <c r="L109" s="32"/>
      <c r="M109" s="137"/>
      <c r="T109" s="53"/>
      <c r="AT109" s="17" t="s">
        <v>267</v>
      </c>
      <c r="AU109" s="17" t="s">
        <v>77</v>
      </c>
    </row>
    <row r="110" spans="2:65" s="1" customFormat="1" ht="29.25">
      <c r="B110" s="32"/>
      <c r="D110" s="134" t="s">
        <v>269</v>
      </c>
      <c r="F110" s="138" t="s">
        <v>1630</v>
      </c>
      <c r="I110" s="136"/>
      <c r="L110" s="32"/>
      <c r="M110" s="137"/>
      <c r="T110" s="53"/>
      <c r="AT110" s="17" t="s">
        <v>269</v>
      </c>
      <c r="AU110" s="17" t="s">
        <v>77</v>
      </c>
    </row>
    <row r="111" spans="2:65" s="12" customFormat="1" ht="11.25">
      <c r="B111" s="162"/>
      <c r="D111" s="134" t="s">
        <v>774</v>
      </c>
      <c r="E111" s="163" t="s">
        <v>19</v>
      </c>
      <c r="F111" s="164" t="s">
        <v>1631</v>
      </c>
      <c r="H111" s="165">
        <v>15.66</v>
      </c>
      <c r="I111" s="166"/>
      <c r="L111" s="162"/>
      <c r="M111" s="167"/>
      <c r="T111" s="168"/>
      <c r="AT111" s="163" t="s">
        <v>774</v>
      </c>
      <c r="AU111" s="163" t="s">
        <v>77</v>
      </c>
      <c r="AV111" s="12" t="s">
        <v>79</v>
      </c>
      <c r="AW111" s="12" t="s">
        <v>31</v>
      </c>
      <c r="AX111" s="12" t="s">
        <v>69</v>
      </c>
      <c r="AY111" s="163" t="s">
        <v>260</v>
      </c>
    </row>
    <row r="112" spans="2:65" s="13" customFormat="1" ht="11.25">
      <c r="B112" s="169"/>
      <c r="D112" s="134" t="s">
        <v>774</v>
      </c>
      <c r="E112" s="170" t="s">
        <v>19</v>
      </c>
      <c r="F112" s="171" t="s">
        <v>967</v>
      </c>
      <c r="H112" s="172">
        <v>15.66</v>
      </c>
      <c r="I112" s="173"/>
      <c r="L112" s="169"/>
      <c r="M112" s="174"/>
      <c r="T112" s="175"/>
      <c r="AT112" s="170" t="s">
        <v>774</v>
      </c>
      <c r="AU112" s="170" t="s">
        <v>77</v>
      </c>
      <c r="AV112" s="13" t="s">
        <v>266</v>
      </c>
      <c r="AW112" s="13" t="s">
        <v>31</v>
      </c>
      <c r="AX112" s="13" t="s">
        <v>77</v>
      </c>
      <c r="AY112" s="170" t="s">
        <v>260</v>
      </c>
    </row>
    <row r="113" spans="2:65" s="1" customFormat="1" ht="16.5" customHeight="1">
      <c r="B113" s="32"/>
      <c r="C113" s="139" t="s">
        <v>271</v>
      </c>
      <c r="D113" s="139" t="s">
        <v>273</v>
      </c>
      <c r="E113" s="140" t="s">
        <v>1246</v>
      </c>
      <c r="F113" s="141" t="s">
        <v>1247</v>
      </c>
      <c r="G113" s="142" t="s">
        <v>973</v>
      </c>
      <c r="H113" s="143">
        <v>4.5</v>
      </c>
      <c r="I113" s="144"/>
      <c r="J113" s="145">
        <f>ROUND(I113*H113,2)</f>
        <v>0</v>
      </c>
      <c r="K113" s="141" t="s">
        <v>265</v>
      </c>
      <c r="L113" s="146"/>
      <c r="M113" s="147" t="s">
        <v>19</v>
      </c>
      <c r="N113" s="148" t="s">
        <v>40</v>
      </c>
      <c r="P113" s="130">
        <f>O113*H113</f>
        <v>0</v>
      </c>
      <c r="Q113" s="130">
        <v>1</v>
      </c>
      <c r="R113" s="130">
        <f>Q113*H113</f>
        <v>4.5</v>
      </c>
      <c r="S113" s="130">
        <v>0</v>
      </c>
      <c r="T113" s="131">
        <f>S113*H113</f>
        <v>0</v>
      </c>
      <c r="AR113" s="132" t="s">
        <v>277</v>
      </c>
      <c r="AT113" s="132" t="s">
        <v>273</v>
      </c>
      <c r="AU113" s="132" t="s">
        <v>77</v>
      </c>
      <c r="AY113" s="17" t="s">
        <v>260</v>
      </c>
      <c r="BE113" s="133">
        <f>IF(N113="základní",J113,0)</f>
        <v>0</v>
      </c>
      <c r="BF113" s="133">
        <f>IF(N113="snížená",J113,0)</f>
        <v>0</v>
      </c>
      <c r="BG113" s="133">
        <f>IF(N113="zákl. přenesená",J113,0)</f>
        <v>0</v>
      </c>
      <c r="BH113" s="133">
        <f>IF(N113="sníž. přenesená",J113,0)</f>
        <v>0</v>
      </c>
      <c r="BI113" s="133">
        <f>IF(N113="nulová",J113,0)</f>
        <v>0</v>
      </c>
      <c r="BJ113" s="17" t="s">
        <v>77</v>
      </c>
      <c r="BK113" s="133">
        <f>ROUND(I113*H113,2)</f>
        <v>0</v>
      </c>
      <c r="BL113" s="17" t="s">
        <v>266</v>
      </c>
      <c r="BM113" s="132" t="s">
        <v>296</v>
      </c>
    </row>
    <row r="114" spans="2:65" s="1" customFormat="1" ht="11.25">
      <c r="B114" s="32"/>
      <c r="D114" s="134" t="s">
        <v>267</v>
      </c>
      <c r="F114" s="135" t="s">
        <v>1247</v>
      </c>
      <c r="I114" s="136"/>
      <c r="L114" s="32"/>
      <c r="M114" s="137"/>
      <c r="T114" s="53"/>
      <c r="AT114" s="17" t="s">
        <v>267</v>
      </c>
      <c r="AU114" s="17" t="s">
        <v>77</v>
      </c>
    </row>
    <row r="115" spans="2:65" s="1" customFormat="1" ht="29.25">
      <c r="B115" s="32"/>
      <c r="D115" s="134" t="s">
        <v>269</v>
      </c>
      <c r="F115" s="138" t="s">
        <v>1634</v>
      </c>
      <c r="I115" s="136"/>
      <c r="L115" s="32"/>
      <c r="M115" s="137"/>
      <c r="T115" s="53"/>
      <c r="AT115" s="17" t="s">
        <v>269</v>
      </c>
      <c r="AU115" s="17" t="s">
        <v>77</v>
      </c>
    </row>
    <row r="116" spans="2:65" s="12" customFormat="1" ht="11.25">
      <c r="B116" s="162"/>
      <c r="D116" s="134" t="s">
        <v>774</v>
      </c>
      <c r="E116" s="163" t="s">
        <v>19</v>
      </c>
      <c r="F116" s="164" t="s">
        <v>1635</v>
      </c>
      <c r="H116" s="165">
        <v>4.5</v>
      </c>
      <c r="I116" s="166"/>
      <c r="L116" s="162"/>
      <c r="M116" s="167"/>
      <c r="T116" s="168"/>
      <c r="AT116" s="163" t="s">
        <v>774</v>
      </c>
      <c r="AU116" s="163" t="s">
        <v>77</v>
      </c>
      <c r="AV116" s="12" t="s">
        <v>79</v>
      </c>
      <c r="AW116" s="12" t="s">
        <v>31</v>
      </c>
      <c r="AX116" s="12" t="s">
        <v>69</v>
      </c>
      <c r="AY116" s="163" t="s">
        <v>260</v>
      </c>
    </row>
    <row r="117" spans="2:65" s="13" customFormat="1" ht="11.25">
      <c r="B117" s="169"/>
      <c r="D117" s="134" t="s">
        <v>774</v>
      </c>
      <c r="E117" s="170" t="s">
        <v>19</v>
      </c>
      <c r="F117" s="171" t="s">
        <v>967</v>
      </c>
      <c r="H117" s="172">
        <v>4.5</v>
      </c>
      <c r="I117" s="173"/>
      <c r="L117" s="169"/>
      <c r="M117" s="174"/>
      <c r="T117" s="175"/>
      <c r="AT117" s="170" t="s">
        <v>774</v>
      </c>
      <c r="AU117" s="170" t="s">
        <v>77</v>
      </c>
      <c r="AV117" s="13" t="s">
        <v>266</v>
      </c>
      <c r="AW117" s="13" t="s">
        <v>31</v>
      </c>
      <c r="AX117" s="13" t="s">
        <v>77</v>
      </c>
      <c r="AY117" s="170" t="s">
        <v>260</v>
      </c>
    </row>
    <row r="118" spans="2:65" s="1" customFormat="1" ht="16.5" customHeight="1">
      <c r="B118" s="32"/>
      <c r="C118" s="139" t="s">
        <v>277</v>
      </c>
      <c r="D118" s="139" t="s">
        <v>273</v>
      </c>
      <c r="E118" s="140" t="s">
        <v>1295</v>
      </c>
      <c r="F118" s="141" t="s">
        <v>1296</v>
      </c>
      <c r="G118" s="142" t="s">
        <v>1297</v>
      </c>
      <c r="H118" s="143">
        <v>13.5</v>
      </c>
      <c r="I118" s="144"/>
      <c r="J118" s="145">
        <f>ROUND(I118*H118,2)</f>
        <v>0</v>
      </c>
      <c r="K118" s="141" t="s">
        <v>265</v>
      </c>
      <c r="L118" s="146"/>
      <c r="M118" s="147" t="s">
        <v>19</v>
      </c>
      <c r="N118" s="148" t="s">
        <v>40</v>
      </c>
      <c r="P118" s="130">
        <f>O118*H118</f>
        <v>0</v>
      </c>
      <c r="Q118" s="130">
        <v>0</v>
      </c>
      <c r="R118" s="130">
        <f>Q118*H118</f>
        <v>0</v>
      </c>
      <c r="S118" s="130">
        <v>0</v>
      </c>
      <c r="T118" s="131">
        <f>S118*H118</f>
        <v>0</v>
      </c>
      <c r="AR118" s="132" t="s">
        <v>277</v>
      </c>
      <c r="AT118" s="132" t="s">
        <v>273</v>
      </c>
      <c r="AU118" s="132" t="s">
        <v>77</v>
      </c>
      <c r="AY118" s="17" t="s">
        <v>260</v>
      </c>
      <c r="BE118" s="133">
        <f>IF(N118="základní",J118,0)</f>
        <v>0</v>
      </c>
      <c r="BF118" s="133">
        <f>IF(N118="snížená",J118,0)</f>
        <v>0</v>
      </c>
      <c r="BG118" s="133">
        <f>IF(N118="zákl. přenesená",J118,0)</f>
        <v>0</v>
      </c>
      <c r="BH118" s="133">
        <f>IF(N118="sníž. přenesená",J118,0)</f>
        <v>0</v>
      </c>
      <c r="BI118" s="133">
        <f>IF(N118="nulová",J118,0)</f>
        <v>0</v>
      </c>
      <c r="BJ118" s="17" t="s">
        <v>77</v>
      </c>
      <c r="BK118" s="133">
        <f>ROUND(I118*H118,2)</f>
        <v>0</v>
      </c>
      <c r="BL118" s="17" t="s">
        <v>266</v>
      </c>
      <c r="BM118" s="132" t="s">
        <v>300</v>
      </c>
    </row>
    <row r="119" spans="2:65" s="1" customFormat="1" ht="11.25">
      <c r="B119" s="32"/>
      <c r="D119" s="134" t="s">
        <v>267</v>
      </c>
      <c r="F119" s="135" t="s">
        <v>1296</v>
      </c>
      <c r="I119" s="136"/>
      <c r="L119" s="32"/>
      <c r="M119" s="137"/>
      <c r="T119" s="53"/>
      <c r="AT119" s="17" t="s">
        <v>267</v>
      </c>
      <c r="AU119" s="17" t="s">
        <v>77</v>
      </c>
    </row>
    <row r="120" spans="2:65" s="1" customFormat="1" ht="29.25">
      <c r="B120" s="32"/>
      <c r="D120" s="134" t="s">
        <v>269</v>
      </c>
      <c r="F120" s="138" t="s">
        <v>1636</v>
      </c>
      <c r="I120" s="136"/>
      <c r="L120" s="32"/>
      <c r="M120" s="137"/>
      <c r="T120" s="53"/>
      <c r="AT120" s="17" t="s">
        <v>269</v>
      </c>
      <c r="AU120" s="17" t="s">
        <v>77</v>
      </c>
    </row>
    <row r="121" spans="2:65" s="1" customFormat="1" ht="16.5" customHeight="1">
      <c r="B121" s="32"/>
      <c r="C121" s="139" t="s">
        <v>302</v>
      </c>
      <c r="D121" s="139" t="s">
        <v>273</v>
      </c>
      <c r="E121" s="140" t="s">
        <v>1637</v>
      </c>
      <c r="F121" s="141" t="s">
        <v>1638</v>
      </c>
      <c r="G121" s="142" t="s">
        <v>545</v>
      </c>
      <c r="H121" s="143">
        <v>2.2000000000000002</v>
      </c>
      <c r="I121" s="144"/>
      <c r="J121" s="145">
        <f>ROUND(I121*H121,2)</f>
        <v>0</v>
      </c>
      <c r="K121" s="141" t="s">
        <v>265</v>
      </c>
      <c r="L121" s="146"/>
      <c r="M121" s="147" t="s">
        <v>19</v>
      </c>
      <c r="N121" s="148" t="s">
        <v>40</v>
      </c>
      <c r="P121" s="130">
        <f>O121*H121</f>
        <v>0</v>
      </c>
      <c r="Q121" s="130">
        <v>2.5899999999999999E-3</v>
      </c>
      <c r="R121" s="130">
        <f>Q121*H121</f>
        <v>5.6979999999999999E-3</v>
      </c>
      <c r="S121" s="130">
        <v>0</v>
      </c>
      <c r="T121" s="131">
        <f>S121*H121</f>
        <v>0</v>
      </c>
      <c r="AR121" s="132" t="s">
        <v>277</v>
      </c>
      <c r="AT121" s="132" t="s">
        <v>273</v>
      </c>
      <c r="AU121" s="132" t="s">
        <v>77</v>
      </c>
      <c r="AY121" s="17" t="s">
        <v>260</v>
      </c>
      <c r="BE121" s="133">
        <f>IF(N121="základní",J121,0)</f>
        <v>0</v>
      </c>
      <c r="BF121" s="133">
        <f>IF(N121="snížená",J121,0)</f>
        <v>0</v>
      </c>
      <c r="BG121" s="133">
        <f>IF(N121="zákl. přenesená",J121,0)</f>
        <v>0</v>
      </c>
      <c r="BH121" s="133">
        <f>IF(N121="sníž. přenesená",J121,0)</f>
        <v>0</v>
      </c>
      <c r="BI121" s="133">
        <f>IF(N121="nulová",J121,0)</f>
        <v>0</v>
      </c>
      <c r="BJ121" s="17" t="s">
        <v>77</v>
      </c>
      <c r="BK121" s="133">
        <f>ROUND(I121*H121,2)</f>
        <v>0</v>
      </c>
      <c r="BL121" s="17" t="s">
        <v>266</v>
      </c>
      <c r="BM121" s="132" t="s">
        <v>305</v>
      </c>
    </row>
    <row r="122" spans="2:65" s="1" customFormat="1" ht="11.25">
      <c r="B122" s="32"/>
      <c r="D122" s="134" t="s">
        <v>267</v>
      </c>
      <c r="F122" s="135" t="s">
        <v>1638</v>
      </c>
      <c r="I122" s="136"/>
      <c r="L122" s="32"/>
      <c r="M122" s="137"/>
      <c r="T122" s="53"/>
      <c r="AT122" s="17" t="s">
        <v>267</v>
      </c>
      <c r="AU122" s="17" t="s">
        <v>77</v>
      </c>
    </row>
    <row r="123" spans="2:65" s="1" customFormat="1" ht="19.5">
      <c r="B123" s="32"/>
      <c r="D123" s="134" t="s">
        <v>269</v>
      </c>
      <c r="F123" s="138" t="s">
        <v>306</v>
      </c>
      <c r="I123" s="136"/>
      <c r="L123" s="32"/>
      <c r="M123" s="137"/>
      <c r="T123" s="53"/>
      <c r="AT123" s="17" t="s">
        <v>269</v>
      </c>
      <c r="AU123" s="17" t="s">
        <v>77</v>
      </c>
    </row>
    <row r="124" spans="2:65" s="12" customFormat="1" ht="11.25">
      <c r="B124" s="162"/>
      <c r="D124" s="134" t="s">
        <v>774</v>
      </c>
      <c r="E124" s="163" t="s">
        <v>19</v>
      </c>
      <c r="F124" s="164" t="s">
        <v>1639</v>
      </c>
      <c r="H124" s="165">
        <v>2.2000000000000002</v>
      </c>
      <c r="I124" s="166"/>
      <c r="L124" s="162"/>
      <c r="M124" s="167"/>
      <c r="T124" s="168"/>
      <c r="AT124" s="163" t="s">
        <v>774</v>
      </c>
      <c r="AU124" s="163" t="s">
        <v>77</v>
      </c>
      <c r="AV124" s="12" t="s">
        <v>79</v>
      </c>
      <c r="AW124" s="12" t="s">
        <v>31</v>
      </c>
      <c r="AX124" s="12" t="s">
        <v>69</v>
      </c>
      <c r="AY124" s="163" t="s">
        <v>260</v>
      </c>
    </row>
    <row r="125" spans="2:65" s="13" customFormat="1" ht="11.25">
      <c r="B125" s="169"/>
      <c r="D125" s="134" t="s">
        <v>774</v>
      </c>
      <c r="E125" s="170" t="s">
        <v>19</v>
      </c>
      <c r="F125" s="171" t="s">
        <v>967</v>
      </c>
      <c r="H125" s="172">
        <v>2.2000000000000002</v>
      </c>
      <c r="I125" s="173"/>
      <c r="L125" s="169"/>
      <c r="M125" s="174"/>
      <c r="T125" s="175"/>
      <c r="AT125" s="170" t="s">
        <v>774</v>
      </c>
      <c r="AU125" s="170" t="s">
        <v>77</v>
      </c>
      <c r="AV125" s="13" t="s">
        <v>266</v>
      </c>
      <c r="AW125" s="13" t="s">
        <v>31</v>
      </c>
      <c r="AX125" s="13" t="s">
        <v>77</v>
      </c>
      <c r="AY125" s="170" t="s">
        <v>260</v>
      </c>
    </row>
    <row r="126" spans="2:65" s="1" customFormat="1" ht="16.5" customHeight="1">
      <c r="B126" s="32"/>
      <c r="C126" s="139" t="s">
        <v>289</v>
      </c>
      <c r="D126" s="139" t="s">
        <v>273</v>
      </c>
      <c r="E126" s="140" t="s">
        <v>1640</v>
      </c>
      <c r="F126" s="141" t="s">
        <v>1641</v>
      </c>
      <c r="G126" s="142" t="s">
        <v>363</v>
      </c>
      <c r="H126" s="143">
        <v>1</v>
      </c>
      <c r="I126" s="144"/>
      <c r="J126" s="145">
        <f>ROUND(I126*H126,2)</f>
        <v>0</v>
      </c>
      <c r="K126" s="141" t="s">
        <v>265</v>
      </c>
      <c r="L126" s="146"/>
      <c r="M126" s="147" t="s">
        <v>19</v>
      </c>
      <c r="N126" s="148" t="s">
        <v>40</v>
      </c>
      <c r="P126" s="130">
        <f>O126*H126</f>
        <v>0</v>
      </c>
      <c r="Q126" s="130">
        <v>5.4000000000000001E-4</v>
      </c>
      <c r="R126" s="130">
        <f>Q126*H126</f>
        <v>5.4000000000000001E-4</v>
      </c>
      <c r="S126" s="130">
        <v>0</v>
      </c>
      <c r="T126" s="131">
        <f>S126*H126</f>
        <v>0</v>
      </c>
      <c r="AR126" s="132" t="s">
        <v>277</v>
      </c>
      <c r="AT126" s="132" t="s">
        <v>273</v>
      </c>
      <c r="AU126" s="132" t="s">
        <v>77</v>
      </c>
      <c r="AY126" s="17" t="s">
        <v>260</v>
      </c>
      <c r="BE126" s="133">
        <f>IF(N126="základní",J126,0)</f>
        <v>0</v>
      </c>
      <c r="BF126" s="133">
        <f>IF(N126="snížená",J126,0)</f>
        <v>0</v>
      </c>
      <c r="BG126" s="133">
        <f>IF(N126="zákl. přenesená",J126,0)</f>
        <v>0</v>
      </c>
      <c r="BH126" s="133">
        <f>IF(N126="sníž. přenesená",J126,0)</f>
        <v>0</v>
      </c>
      <c r="BI126" s="133">
        <f>IF(N126="nulová",J126,0)</f>
        <v>0</v>
      </c>
      <c r="BJ126" s="17" t="s">
        <v>77</v>
      </c>
      <c r="BK126" s="133">
        <f>ROUND(I126*H126,2)</f>
        <v>0</v>
      </c>
      <c r="BL126" s="17" t="s">
        <v>266</v>
      </c>
      <c r="BM126" s="132" t="s">
        <v>310</v>
      </c>
    </row>
    <row r="127" spans="2:65" s="1" customFormat="1" ht="11.25">
      <c r="B127" s="32"/>
      <c r="D127" s="134" t="s">
        <v>267</v>
      </c>
      <c r="F127" s="135" t="s">
        <v>1641</v>
      </c>
      <c r="I127" s="136"/>
      <c r="L127" s="32"/>
      <c r="M127" s="137"/>
      <c r="T127" s="53"/>
      <c r="AT127" s="17" t="s">
        <v>267</v>
      </c>
      <c r="AU127" s="17" t="s">
        <v>77</v>
      </c>
    </row>
    <row r="128" spans="2:65" s="1" customFormat="1" ht="19.5">
      <c r="B128" s="32"/>
      <c r="D128" s="134" t="s">
        <v>269</v>
      </c>
      <c r="F128" s="138" t="s">
        <v>306</v>
      </c>
      <c r="I128" s="136"/>
      <c r="L128" s="32"/>
      <c r="M128" s="137"/>
      <c r="T128" s="53"/>
      <c r="AT128" s="17" t="s">
        <v>269</v>
      </c>
      <c r="AU128" s="17" t="s">
        <v>77</v>
      </c>
    </row>
    <row r="129" spans="2:65" s="1" customFormat="1" ht="16.5" customHeight="1">
      <c r="B129" s="32"/>
      <c r="C129" s="139" t="s">
        <v>312</v>
      </c>
      <c r="D129" s="139" t="s">
        <v>273</v>
      </c>
      <c r="E129" s="140" t="s">
        <v>1642</v>
      </c>
      <c r="F129" s="141" t="s">
        <v>1643</v>
      </c>
      <c r="G129" s="142" t="s">
        <v>363</v>
      </c>
      <c r="H129" s="143">
        <v>1</v>
      </c>
      <c r="I129" s="144"/>
      <c r="J129" s="145">
        <f>ROUND(I129*H129,2)</f>
        <v>0</v>
      </c>
      <c r="K129" s="141" t="s">
        <v>265</v>
      </c>
      <c r="L129" s="146"/>
      <c r="M129" s="147" t="s">
        <v>19</v>
      </c>
      <c r="N129" s="148" t="s">
        <v>40</v>
      </c>
      <c r="P129" s="130">
        <f>O129*H129</f>
        <v>0</v>
      </c>
      <c r="Q129" s="130">
        <v>6.4999999999999997E-4</v>
      </c>
      <c r="R129" s="130">
        <f>Q129*H129</f>
        <v>6.4999999999999997E-4</v>
      </c>
      <c r="S129" s="130">
        <v>0</v>
      </c>
      <c r="T129" s="131">
        <f>S129*H129</f>
        <v>0</v>
      </c>
      <c r="AR129" s="132" t="s">
        <v>277</v>
      </c>
      <c r="AT129" s="132" t="s">
        <v>273</v>
      </c>
      <c r="AU129" s="132" t="s">
        <v>77</v>
      </c>
      <c r="AY129" s="17" t="s">
        <v>260</v>
      </c>
      <c r="BE129" s="133">
        <f>IF(N129="základní",J129,0)</f>
        <v>0</v>
      </c>
      <c r="BF129" s="133">
        <f>IF(N129="snížená",J129,0)</f>
        <v>0</v>
      </c>
      <c r="BG129" s="133">
        <f>IF(N129="zákl. přenesená",J129,0)</f>
        <v>0</v>
      </c>
      <c r="BH129" s="133">
        <f>IF(N129="sníž. přenesená",J129,0)</f>
        <v>0</v>
      </c>
      <c r="BI129" s="133">
        <f>IF(N129="nulová",J129,0)</f>
        <v>0</v>
      </c>
      <c r="BJ129" s="17" t="s">
        <v>77</v>
      </c>
      <c r="BK129" s="133">
        <f>ROUND(I129*H129,2)</f>
        <v>0</v>
      </c>
      <c r="BL129" s="17" t="s">
        <v>266</v>
      </c>
      <c r="BM129" s="132" t="s">
        <v>315</v>
      </c>
    </row>
    <row r="130" spans="2:65" s="1" customFormat="1" ht="11.25">
      <c r="B130" s="32"/>
      <c r="D130" s="134" t="s">
        <v>267</v>
      </c>
      <c r="F130" s="135" t="s">
        <v>1643</v>
      </c>
      <c r="I130" s="136"/>
      <c r="L130" s="32"/>
      <c r="M130" s="137"/>
      <c r="T130" s="53"/>
      <c r="AT130" s="17" t="s">
        <v>267</v>
      </c>
      <c r="AU130" s="17" t="s">
        <v>77</v>
      </c>
    </row>
    <row r="131" spans="2:65" s="1" customFormat="1" ht="19.5">
      <c r="B131" s="32"/>
      <c r="D131" s="134" t="s">
        <v>269</v>
      </c>
      <c r="F131" s="138" t="s">
        <v>306</v>
      </c>
      <c r="I131" s="136"/>
      <c r="L131" s="32"/>
      <c r="M131" s="137"/>
      <c r="T131" s="53"/>
      <c r="AT131" s="17" t="s">
        <v>269</v>
      </c>
      <c r="AU131" s="17" t="s">
        <v>77</v>
      </c>
    </row>
    <row r="132" spans="2:65" s="1" customFormat="1" ht="16.5" customHeight="1">
      <c r="B132" s="32"/>
      <c r="C132" s="139" t="s">
        <v>8</v>
      </c>
      <c r="D132" s="139" t="s">
        <v>273</v>
      </c>
      <c r="E132" s="140" t="s">
        <v>1644</v>
      </c>
      <c r="F132" s="141" t="s">
        <v>1645</v>
      </c>
      <c r="G132" s="142" t="s">
        <v>363</v>
      </c>
      <c r="H132" s="143">
        <v>3</v>
      </c>
      <c r="I132" s="144"/>
      <c r="J132" s="145">
        <f>ROUND(I132*H132,2)</f>
        <v>0</v>
      </c>
      <c r="K132" s="141" t="s">
        <v>265</v>
      </c>
      <c r="L132" s="146"/>
      <c r="M132" s="147" t="s">
        <v>19</v>
      </c>
      <c r="N132" s="148" t="s">
        <v>40</v>
      </c>
      <c r="P132" s="130">
        <f>O132*H132</f>
        <v>0</v>
      </c>
      <c r="Q132" s="130">
        <v>0</v>
      </c>
      <c r="R132" s="130">
        <f>Q132*H132</f>
        <v>0</v>
      </c>
      <c r="S132" s="130">
        <v>0</v>
      </c>
      <c r="T132" s="131">
        <f>S132*H132</f>
        <v>0</v>
      </c>
      <c r="AR132" s="132" t="s">
        <v>277</v>
      </c>
      <c r="AT132" s="132" t="s">
        <v>273</v>
      </c>
      <c r="AU132" s="132" t="s">
        <v>77</v>
      </c>
      <c r="AY132" s="17" t="s">
        <v>260</v>
      </c>
      <c r="BE132" s="133">
        <f>IF(N132="základní",J132,0)</f>
        <v>0</v>
      </c>
      <c r="BF132" s="133">
        <f>IF(N132="snížená",J132,0)</f>
        <v>0</v>
      </c>
      <c r="BG132" s="133">
        <f>IF(N132="zákl. přenesená",J132,0)</f>
        <v>0</v>
      </c>
      <c r="BH132" s="133">
        <f>IF(N132="sníž. přenesená",J132,0)</f>
        <v>0</v>
      </c>
      <c r="BI132" s="133">
        <f>IF(N132="nulová",J132,0)</f>
        <v>0</v>
      </c>
      <c r="BJ132" s="17" t="s">
        <v>77</v>
      </c>
      <c r="BK132" s="133">
        <f>ROUND(I132*H132,2)</f>
        <v>0</v>
      </c>
      <c r="BL132" s="17" t="s">
        <v>266</v>
      </c>
      <c r="BM132" s="132" t="s">
        <v>320</v>
      </c>
    </row>
    <row r="133" spans="2:65" s="1" customFormat="1" ht="11.25">
      <c r="B133" s="32"/>
      <c r="D133" s="134" t="s">
        <v>267</v>
      </c>
      <c r="F133" s="135" t="s">
        <v>1645</v>
      </c>
      <c r="I133" s="136"/>
      <c r="L133" s="32"/>
      <c r="M133" s="137"/>
      <c r="T133" s="53"/>
      <c r="AT133" s="17" t="s">
        <v>267</v>
      </c>
      <c r="AU133" s="17" t="s">
        <v>77</v>
      </c>
    </row>
    <row r="134" spans="2:65" s="1" customFormat="1" ht="29.25">
      <c r="B134" s="32"/>
      <c r="D134" s="134" t="s">
        <v>269</v>
      </c>
      <c r="F134" s="138" t="s">
        <v>1646</v>
      </c>
      <c r="I134" s="136"/>
      <c r="L134" s="32"/>
      <c r="M134" s="137"/>
      <c r="T134" s="53"/>
      <c r="AT134" s="17" t="s">
        <v>269</v>
      </c>
      <c r="AU134" s="17" t="s">
        <v>77</v>
      </c>
    </row>
    <row r="135" spans="2:65" s="1" customFormat="1" ht="16.5" customHeight="1">
      <c r="B135" s="32"/>
      <c r="C135" s="139" t="s">
        <v>322</v>
      </c>
      <c r="D135" s="139" t="s">
        <v>273</v>
      </c>
      <c r="E135" s="140" t="s">
        <v>1647</v>
      </c>
      <c r="F135" s="141" t="s">
        <v>1648</v>
      </c>
      <c r="G135" s="142" t="s">
        <v>363</v>
      </c>
      <c r="H135" s="143">
        <v>1</v>
      </c>
      <c r="I135" s="144"/>
      <c r="J135" s="145">
        <f>ROUND(I135*H135,2)</f>
        <v>0</v>
      </c>
      <c r="K135" s="141" t="s">
        <v>265</v>
      </c>
      <c r="L135" s="146"/>
      <c r="M135" s="147" t="s">
        <v>19</v>
      </c>
      <c r="N135" s="148" t="s">
        <v>40</v>
      </c>
      <c r="P135" s="130">
        <f>O135*H135</f>
        <v>0</v>
      </c>
      <c r="Q135" s="130">
        <v>0</v>
      </c>
      <c r="R135" s="130">
        <f>Q135*H135</f>
        <v>0</v>
      </c>
      <c r="S135" s="130">
        <v>0</v>
      </c>
      <c r="T135" s="131">
        <f>S135*H135</f>
        <v>0</v>
      </c>
      <c r="AR135" s="132" t="s">
        <v>277</v>
      </c>
      <c r="AT135" s="132" t="s">
        <v>273</v>
      </c>
      <c r="AU135" s="132" t="s">
        <v>77</v>
      </c>
      <c r="AY135" s="17" t="s">
        <v>260</v>
      </c>
      <c r="BE135" s="133">
        <f>IF(N135="základní",J135,0)</f>
        <v>0</v>
      </c>
      <c r="BF135" s="133">
        <f>IF(N135="snížená",J135,0)</f>
        <v>0</v>
      </c>
      <c r="BG135" s="133">
        <f>IF(N135="zákl. přenesená",J135,0)</f>
        <v>0</v>
      </c>
      <c r="BH135" s="133">
        <f>IF(N135="sníž. přenesená",J135,0)</f>
        <v>0</v>
      </c>
      <c r="BI135" s="133">
        <f>IF(N135="nulová",J135,0)</f>
        <v>0</v>
      </c>
      <c r="BJ135" s="17" t="s">
        <v>77</v>
      </c>
      <c r="BK135" s="133">
        <f>ROUND(I135*H135,2)</f>
        <v>0</v>
      </c>
      <c r="BL135" s="17" t="s">
        <v>266</v>
      </c>
      <c r="BM135" s="132" t="s">
        <v>326</v>
      </c>
    </row>
    <row r="136" spans="2:65" s="1" customFormat="1" ht="11.25">
      <c r="B136" s="32"/>
      <c r="D136" s="134" t="s">
        <v>267</v>
      </c>
      <c r="F136" s="135" t="s">
        <v>1648</v>
      </c>
      <c r="I136" s="136"/>
      <c r="L136" s="32"/>
      <c r="M136" s="137"/>
      <c r="T136" s="53"/>
      <c r="AT136" s="17" t="s">
        <v>267</v>
      </c>
      <c r="AU136" s="17" t="s">
        <v>77</v>
      </c>
    </row>
    <row r="137" spans="2:65" s="1" customFormat="1" ht="29.25">
      <c r="B137" s="32"/>
      <c r="D137" s="134" t="s">
        <v>269</v>
      </c>
      <c r="F137" s="138" t="s">
        <v>1649</v>
      </c>
      <c r="I137" s="136"/>
      <c r="L137" s="32"/>
      <c r="M137" s="137"/>
      <c r="T137" s="53"/>
      <c r="AT137" s="17" t="s">
        <v>269</v>
      </c>
      <c r="AU137" s="17" t="s">
        <v>77</v>
      </c>
    </row>
    <row r="138" spans="2:65" s="1" customFormat="1" ht="16.5" customHeight="1">
      <c r="B138" s="32"/>
      <c r="C138" s="139" t="s">
        <v>296</v>
      </c>
      <c r="D138" s="139" t="s">
        <v>273</v>
      </c>
      <c r="E138" s="140" t="s">
        <v>1650</v>
      </c>
      <c r="F138" s="141" t="s">
        <v>1651</v>
      </c>
      <c r="G138" s="142" t="s">
        <v>363</v>
      </c>
      <c r="H138" s="143">
        <v>1</v>
      </c>
      <c r="I138" s="144"/>
      <c r="J138" s="145">
        <f>ROUND(I138*H138,2)</f>
        <v>0</v>
      </c>
      <c r="K138" s="141" t="s">
        <v>265</v>
      </c>
      <c r="L138" s="146"/>
      <c r="M138" s="147" t="s">
        <v>19</v>
      </c>
      <c r="N138" s="148" t="s">
        <v>40</v>
      </c>
      <c r="P138" s="130">
        <f>O138*H138</f>
        <v>0</v>
      </c>
      <c r="Q138" s="130">
        <v>0</v>
      </c>
      <c r="R138" s="130">
        <f>Q138*H138</f>
        <v>0</v>
      </c>
      <c r="S138" s="130">
        <v>0</v>
      </c>
      <c r="T138" s="131">
        <f>S138*H138</f>
        <v>0</v>
      </c>
      <c r="AR138" s="132" t="s">
        <v>277</v>
      </c>
      <c r="AT138" s="132" t="s">
        <v>273</v>
      </c>
      <c r="AU138" s="132" t="s">
        <v>77</v>
      </c>
      <c r="AY138" s="17" t="s">
        <v>260</v>
      </c>
      <c r="BE138" s="133">
        <f>IF(N138="základní",J138,0)</f>
        <v>0</v>
      </c>
      <c r="BF138" s="133">
        <f>IF(N138="snížená",J138,0)</f>
        <v>0</v>
      </c>
      <c r="BG138" s="133">
        <f>IF(N138="zákl. přenesená",J138,0)</f>
        <v>0</v>
      </c>
      <c r="BH138" s="133">
        <f>IF(N138="sníž. přenesená",J138,0)</f>
        <v>0</v>
      </c>
      <c r="BI138" s="133">
        <f>IF(N138="nulová",J138,0)</f>
        <v>0</v>
      </c>
      <c r="BJ138" s="17" t="s">
        <v>77</v>
      </c>
      <c r="BK138" s="133">
        <f>ROUND(I138*H138,2)</f>
        <v>0</v>
      </c>
      <c r="BL138" s="17" t="s">
        <v>266</v>
      </c>
      <c r="BM138" s="132" t="s">
        <v>330</v>
      </c>
    </row>
    <row r="139" spans="2:65" s="1" customFormat="1" ht="11.25">
      <c r="B139" s="32"/>
      <c r="D139" s="134" t="s">
        <v>267</v>
      </c>
      <c r="F139" s="135" t="s">
        <v>1651</v>
      </c>
      <c r="I139" s="136"/>
      <c r="L139" s="32"/>
      <c r="M139" s="137"/>
      <c r="T139" s="53"/>
      <c r="AT139" s="17" t="s">
        <v>267</v>
      </c>
      <c r="AU139" s="17" t="s">
        <v>77</v>
      </c>
    </row>
    <row r="140" spans="2:65" s="1" customFormat="1" ht="29.25">
      <c r="B140" s="32"/>
      <c r="D140" s="134" t="s">
        <v>269</v>
      </c>
      <c r="F140" s="138" t="s">
        <v>1652</v>
      </c>
      <c r="I140" s="136"/>
      <c r="L140" s="32"/>
      <c r="M140" s="137"/>
      <c r="T140" s="53"/>
      <c r="AT140" s="17" t="s">
        <v>269</v>
      </c>
      <c r="AU140" s="17" t="s">
        <v>77</v>
      </c>
    </row>
    <row r="141" spans="2:65" s="1" customFormat="1" ht="16.5" customHeight="1">
      <c r="B141" s="32"/>
      <c r="C141" s="139" t="s">
        <v>332</v>
      </c>
      <c r="D141" s="139" t="s">
        <v>273</v>
      </c>
      <c r="E141" s="140" t="s">
        <v>1252</v>
      </c>
      <c r="F141" s="141" t="s">
        <v>1253</v>
      </c>
      <c r="G141" s="142" t="s">
        <v>973</v>
      </c>
      <c r="H141" s="143">
        <v>1.5229999999999999</v>
      </c>
      <c r="I141" s="144"/>
      <c r="J141" s="145">
        <f>ROUND(I141*H141,2)</f>
        <v>0</v>
      </c>
      <c r="K141" s="141" t="s">
        <v>265</v>
      </c>
      <c r="L141" s="146"/>
      <c r="M141" s="147" t="s">
        <v>19</v>
      </c>
      <c r="N141" s="148" t="s">
        <v>40</v>
      </c>
      <c r="P141" s="130">
        <f>O141*H141</f>
        <v>0</v>
      </c>
      <c r="Q141" s="130">
        <v>1</v>
      </c>
      <c r="R141" s="130">
        <f>Q141*H141</f>
        <v>1.5229999999999999</v>
      </c>
      <c r="S141" s="130">
        <v>0</v>
      </c>
      <c r="T141" s="131">
        <f>S141*H141</f>
        <v>0</v>
      </c>
      <c r="AR141" s="132" t="s">
        <v>277</v>
      </c>
      <c r="AT141" s="132" t="s">
        <v>273</v>
      </c>
      <c r="AU141" s="132" t="s">
        <v>77</v>
      </c>
      <c r="AY141" s="17" t="s">
        <v>260</v>
      </c>
      <c r="BE141" s="133">
        <f>IF(N141="základní",J141,0)</f>
        <v>0</v>
      </c>
      <c r="BF141" s="133">
        <f>IF(N141="snížená",J141,0)</f>
        <v>0</v>
      </c>
      <c r="BG141" s="133">
        <f>IF(N141="zákl. přenesená",J141,0)</f>
        <v>0</v>
      </c>
      <c r="BH141" s="133">
        <f>IF(N141="sníž. přenesená",J141,0)</f>
        <v>0</v>
      </c>
      <c r="BI141" s="133">
        <f>IF(N141="nulová",J141,0)</f>
        <v>0</v>
      </c>
      <c r="BJ141" s="17" t="s">
        <v>77</v>
      </c>
      <c r="BK141" s="133">
        <f>ROUND(I141*H141,2)</f>
        <v>0</v>
      </c>
      <c r="BL141" s="17" t="s">
        <v>266</v>
      </c>
      <c r="BM141" s="132" t="s">
        <v>335</v>
      </c>
    </row>
    <row r="142" spans="2:65" s="1" customFormat="1" ht="11.25">
      <c r="B142" s="32"/>
      <c r="D142" s="134" t="s">
        <v>267</v>
      </c>
      <c r="F142" s="135" t="s">
        <v>1253</v>
      </c>
      <c r="I142" s="136"/>
      <c r="L142" s="32"/>
      <c r="M142" s="137"/>
      <c r="T142" s="53"/>
      <c r="AT142" s="17" t="s">
        <v>267</v>
      </c>
      <c r="AU142" s="17" t="s">
        <v>77</v>
      </c>
    </row>
    <row r="143" spans="2:65" s="1" customFormat="1" ht="29.25">
      <c r="B143" s="32"/>
      <c r="D143" s="134" t="s">
        <v>269</v>
      </c>
      <c r="F143" s="138" t="s">
        <v>1653</v>
      </c>
      <c r="I143" s="136"/>
      <c r="L143" s="32"/>
      <c r="M143" s="137"/>
      <c r="T143" s="53"/>
      <c r="AT143" s="17" t="s">
        <v>269</v>
      </c>
      <c r="AU143" s="17" t="s">
        <v>77</v>
      </c>
    </row>
    <row r="144" spans="2:65" s="12" customFormat="1" ht="11.25">
      <c r="B144" s="162"/>
      <c r="D144" s="134" t="s">
        <v>774</v>
      </c>
      <c r="E144" s="163" t="s">
        <v>19</v>
      </c>
      <c r="F144" s="164" t="s">
        <v>1654</v>
      </c>
      <c r="H144" s="165">
        <v>1.5229999999999999</v>
      </c>
      <c r="I144" s="166"/>
      <c r="L144" s="162"/>
      <c r="M144" s="167"/>
      <c r="T144" s="168"/>
      <c r="AT144" s="163" t="s">
        <v>774</v>
      </c>
      <c r="AU144" s="163" t="s">
        <v>77</v>
      </c>
      <c r="AV144" s="12" t="s">
        <v>79</v>
      </c>
      <c r="AW144" s="12" t="s">
        <v>31</v>
      </c>
      <c r="AX144" s="12" t="s">
        <v>69</v>
      </c>
      <c r="AY144" s="163" t="s">
        <v>260</v>
      </c>
    </row>
    <row r="145" spans="2:65" s="13" customFormat="1" ht="11.25">
      <c r="B145" s="169"/>
      <c r="D145" s="134" t="s">
        <v>774</v>
      </c>
      <c r="E145" s="170" t="s">
        <v>19</v>
      </c>
      <c r="F145" s="171" t="s">
        <v>967</v>
      </c>
      <c r="H145" s="172">
        <v>1.5229999999999999</v>
      </c>
      <c r="I145" s="173"/>
      <c r="L145" s="169"/>
      <c r="M145" s="174"/>
      <c r="T145" s="175"/>
      <c r="AT145" s="170" t="s">
        <v>774</v>
      </c>
      <c r="AU145" s="170" t="s">
        <v>77</v>
      </c>
      <c r="AV145" s="13" t="s">
        <v>266</v>
      </c>
      <c r="AW145" s="13" t="s">
        <v>31</v>
      </c>
      <c r="AX145" s="13" t="s">
        <v>77</v>
      </c>
      <c r="AY145" s="170" t="s">
        <v>260</v>
      </c>
    </row>
    <row r="146" spans="2:65" s="1" customFormat="1" ht="16.5" customHeight="1">
      <c r="B146" s="32"/>
      <c r="C146" s="139" t="s">
        <v>300</v>
      </c>
      <c r="D146" s="139" t="s">
        <v>273</v>
      </c>
      <c r="E146" s="140" t="s">
        <v>1655</v>
      </c>
      <c r="F146" s="141" t="s">
        <v>1656</v>
      </c>
      <c r="G146" s="142" t="s">
        <v>1067</v>
      </c>
      <c r="H146" s="143">
        <v>0.75</v>
      </c>
      <c r="I146" s="144"/>
      <c r="J146" s="145">
        <f>ROUND(I146*H146,2)</f>
        <v>0</v>
      </c>
      <c r="K146" s="141" t="s">
        <v>265</v>
      </c>
      <c r="L146" s="146"/>
      <c r="M146" s="147" t="s">
        <v>19</v>
      </c>
      <c r="N146" s="148" t="s">
        <v>40</v>
      </c>
      <c r="P146" s="130">
        <f>O146*H146</f>
        <v>0</v>
      </c>
      <c r="Q146" s="130">
        <v>2.234</v>
      </c>
      <c r="R146" s="130">
        <f>Q146*H146</f>
        <v>1.6755</v>
      </c>
      <c r="S146" s="130">
        <v>0</v>
      </c>
      <c r="T146" s="131">
        <f>S146*H146</f>
        <v>0</v>
      </c>
      <c r="AR146" s="132" t="s">
        <v>277</v>
      </c>
      <c r="AT146" s="132" t="s">
        <v>273</v>
      </c>
      <c r="AU146" s="132" t="s">
        <v>77</v>
      </c>
      <c r="AY146" s="17" t="s">
        <v>260</v>
      </c>
      <c r="BE146" s="133">
        <f>IF(N146="základní",J146,0)</f>
        <v>0</v>
      </c>
      <c r="BF146" s="133">
        <f>IF(N146="snížená",J146,0)</f>
        <v>0</v>
      </c>
      <c r="BG146" s="133">
        <f>IF(N146="zákl. přenesená",J146,0)</f>
        <v>0</v>
      </c>
      <c r="BH146" s="133">
        <f>IF(N146="sníž. přenesená",J146,0)</f>
        <v>0</v>
      </c>
      <c r="BI146" s="133">
        <f>IF(N146="nulová",J146,0)</f>
        <v>0</v>
      </c>
      <c r="BJ146" s="17" t="s">
        <v>77</v>
      </c>
      <c r="BK146" s="133">
        <f>ROUND(I146*H146,2)</f>
        <v>0</v>
      </c>
      <c r="BL146" s="17" t="s">
        <v>266</v>
      </c>
      <c r="BM146" s="132" t="s">
        <v>339</v>
      </c>
    </row>
    <row r="147" spans="2:65" s="1" customFormat="1" ht="11.25">
      <c r="B147" s="32"/>
      <c r="D147" s="134" t="s">
        <v>267</v>
      </c>
      <c r="F147" s="135" t="s">
        <v>1656</v>
      </c>
      <c r="I147" s="136"/>
      <c r="L147" s="32"/>
      <c r="M147" s="137"/>
      <c r="T147" s="53"/>
      <c r="AT147" s="17" t="s">
        <v>267</v>
      </c>
      <c r="AU147" s="17" t="s">
        <v>77</v>
      </c>
    </row>
    <row r="148" spans="2:65" s="1" customFormat="1" ht="29.25">
      <c r="B148" s="32"/>
      <c r="D148" s="134" t="s">
        <v>269</v>
      </c>
      <c r="F148" s="138" t="s">
        <v>1657</v>
      </c>
      <c r="I148" s="136"/>
      <c r="L148" s="32"/>
      <c r="M148" s="137"/>
      <c r="T148" s="53"/>
      <c r="AT148" s="17" t="s">
        <v>269</v>
      </c>
      <c r="AU148" s="17" t="s">
        <v>77</v>
      </c>
    </row>
    <row r="149" spans="2:65" s="12" customFormat="1" ht="11.25">
      <c r="B149" s="162"/>
      <c r="D149" s="134" t="s">
        <v>774</v>
      </c>
      <c r="E149" s="163" t="s">
        <v>19</v>
      </c>
      <c r="F149" s="164" t="s">
        <v>1658</v>
      </c>
      <c r="H149" s="165">
        <v>0.75</v>
      </c>
      <c r="I149" s="166"/>
      <c r="L149" s="162"/>
      <c r="M149" s="167"/>
      <c r="T149" s="168"/>
      <c r="AT149" s="163" t="s">
        <v>774</v>
      </c>
      <c r="AU149" s="163" t="s">
        <v>77</v>
      </c>
      <c r="AV149" s="12" t="s">
        <v>79</v>
      </c>
      <c r="AW149" s="12" t="s">
        <v>31</v>
      </c>
      <c r="AX149" s="12" t="s">
        <v>69</v>
      </c>
      <c r="AY149" s="163" t="s">
        <v>260</v>
      </c>
    </row>
    <row r="150" spans="2:65" s="13" customFormat="1" ht="11.25">
      <c r="B150" s="169"/>
      <c r="D150" s="134" t="s">
        <v>774</v>
      </c>
      <c r="E150" s="170" t="s">
        <v>19</v>
      </c>
      <c r="F150" s="171" t="s">
        <v>967</v>
      </c>
      <c r="H150" s="172">
        <v>0.75</v>
      </c>
      <c r="I150" s="173"/>
      <c r="L150" s="169"/>
      <c r="M150" s="174"/>
      <c r="T150" s="175"/>
      <c r="AT150" s="170" t="s">
        <v>774</v>
      </c>
      <c r="AU150" s="170" t="s">
        <v>77</v>
      </c>
      <c r="AV150" s="13" t="s">
        <v>266</v>
      </c>
      <c r="AW150" s="13" t="s">
        <v>31</v>
      </c>
      <c r="AX150" s="13" t="s">
        <v>77</v>
      </c>
      <c r="AY150" s="170" t="s">
        <v>260</v>
      </c>
    </row>
    <row r="151" spans="2:65" s="1" customFormat="1" ht="16.5" customHeight="1">
      <c r="B151" s="32"/>
      <c r="C151" s="139" t="s">
        <v>341</v>
      </c>
      <c r="D151" s="139" t="s">
        <v>273</v>
      </c>
      <c r="E151" s="140" t="s">
        <v>1659</v>
      </c>
      <c r="F151" s="141" t="s">
        <v>1660</v>
      </c>
      <c r="G151" s="142" t="s">
        <v>363</v>
      </c>
      <c r="H151" s="143">
        <v>9</v>
      </c>
      <c r="I151" s="144"/>
      <c r="J151" s="145">
        <f>ROUND(I151*H151,2)</f>
        <v>0</v>
      </c>
      <c r="K151" s="141" t="s">
        <v>265</v>
      </c>
      <c r="L151" s="146"/>
      <c r="M151" s="147" t="s">
        <v>19</v>
      </c>
      <c r="N151" s="148" t="s">
        <v>40</v>
      </c>
      <c r="P151" s="130">
        <f>O151*H151</f>
        <v>0</v>
      </c>
      <c r="Q151" s="130">
        <v>1.1000000000000001</v>
      </c>
      <c r="R151" s="130">
        <f>Q151*H151</f>
        <v>9.9</v>
      </c>
      <c r="S151" s="130">
        <v>0</v>
      </c>
      <c r="T151" s="131">
        <f>S151*H151</f>
        <v>0</v>
      </c>
      <c r="AR151" s="132" t="s">
        <v>277</v>
      </c>
      <c r="AT151" s="132" t="s">
        <v>273</v>
      </c>
      <c r="AU151" s="132" t="s">
        <v>77</v>
      </c>
      <c r="AY151" s="17" t="s">
        <v>260</v>
      </c>
      <c r="BE151" s="133">
        <f>IF(N151="základní",J151,0)</f>
        <v>0</v>
      </c>
      <c r="BF151" s="133">
        <f>IF(N151="snížená",J151,0)</f>
        <v>0</v>
      </c>
      <c r="BG151" s="133">
        <f>IF(N151="zákl. přenesená",J151,0)</f>
        <v>0</v>
      </c>
      <c r="BH151" s="133">
        <f>IF(N151="sníž. přenesená",J151,0)</f>
        <v>0</v>
      </c>
      <c r="BI151" s="133">
        <f>IF(N151="nulová",J151,0)</f>
        <v>0</v>
      </c>
      <c r="BJ151" s="17" t="s">
        <v>77</v>
      </c>
      <c r="BK151" s="133">
        <f>ROUND(I151*H151,2)</f>
        <v>0</v>
      </c>
      <c r="BL151" s="17" t="s">
        <v>266</v>
      </c>
      <c r="BM151" s="132" t="s">
        <v>344</v>
      </c>
    </row>
    <row r="152" spans="2:65" s="1" customFormat="1" ht="11.25">
      <c r="B152" s="32"/>
      <c r="D152" s="134" t="s">
        <v>267</v>
      </c>
      <c r="F152" s="135" t="s">
        <v>1660</v>
      </c>
      <c r="I152" s="136"/>
      <c r="L152" s="32"/>
      <c r="M152" s="137"/>
      <c r="T152" s="53"/>
      <c r="AT152" s="17" t="s">
        <v>267</v>
      </c>
      <c r="AU152" s="17" t="s">
        <v>77</v>
      </c>
    </row>
    <row r="153" spans="2:65" s="1" customFormat="1" ht="29.25">
      <c r="B153" s="32"/>
      <c r="D153" s="134" t="s">
        <v>269</v>
      </c>
      <c r="F153" s="138" t="s">
        <v>1661</v>
      </c>
      <c r="I153" s="136"/>
      <c r="L153" s="32"/>
      <c r="M153" s="137"/>
      <c r="T153" s="53"/>
      <c r="AT153" s="17" t="s">
        <v>269</v>
      </c>
      <c r="AU153" s="17" t="s">
        <v>77</v>
      </c>
    </row>
    <row r="154" spans="2:65" s="10" customFormat="1" ht="25.9" customHeight="1">
      <c r="B154" s="111"/>
      <c r="D154" s="112" t="s">
        <v>68</v>
      </c>
      <c r="E154" s="113" t="s">
        <v>79</v>
      </c>
      <c r="F154" s="113" t="s">
        <v>834</v>
      </c>
      <c r="I154" s="114"/>
      <c r="J154" s="115">
        <f>BK154</f>
        <v>0</v>
      </c>
      <c r="L154" s="111"/>
      <c r="M154" s="116"/>
      <c r="P154" s="117">
        <f>SUM(P155:P213)</f>
        <v>0</v>
      </c>
      <c r="R154" s="117">
        <f>SUM(R155:R213)</f>
        <v>0</v>
      </c>
      <c r="T154" s="118">
        <f>SUM(T155:T213)</f>
        <v>0</v>
      </c>
      <c r="AR154" s="112" t="s">
        <v>77</v>
      </c>
      <c r="AT154" s="119" t="s">
        <v>68</v>
      </c>
      <c r="AU154" s="119" t="s">
        <v>69</v>
      </c>
      <c r="AY154" s="112" t="s">
        <v>260</v>
      </c>
      <c r="BK154" s="120">
        <f>SUM(BK155:BK213)</f>
        <v>0</v>
      </c>
    </row>
    <row r="155" spans="2:65" s="1" customFormat="1" ht="16.5" customHeight="1">
      <c r="B155" s="32"/>
      <c r="C155" s="121" t="s">
        <v>305</v>
      </c>
      <c r="D155" s="121" t="s">
        <v>261</v>
      </c>
      <c r="E155" s="122" t="s">
        <v>1662</v>
      </c>
      <c r="F155" s="123" t="s">
        <v>1663</v>
      </c>
      <c r="G155" s="124" t="s">
        <v>545</v>
      </c>
      <c r="H155" s="125">
        <v>9.68</v>
      </c>
      <c r="I155" s="126"/>
      <c r="J155" s="127">
        <f>ROUND(I155*H155,2)</f>
        <v>0</v>
      </c>
      <c r="K155" s="123" t="s">
        <v>265</v>
      </c>
      <c r="L155" s="32"/>
      <c r="M155" s="128" t="s">
        <v>19</v>
      </c>
      <c r="N155" s="129" t="s">
        <v>40</v>
      </c>
      <c r="P155" s="130">
        <f>O155*H155</f>
        <v>0</v>
      </c>
      <c r="Q155" s="130">
        <v>0</v>
      </c>
      <c r="R155" s="130">
        <f>Q155*H155</f>
        <v>0</v>
      </c>
      <c r="S155" s="130">
        <v>0</v>
      </c>
      <c r="T155" s="131">
        <f>S155*H155</f>
        <v>0</v>
      </c>
      <c r="AR155" s="132" t="s">
        <v>266</v>
      </c>
      <c r="AT155" s="132" t="s">
        <v>261</v>
      </c>
      <c r="AU155" s="132" t="s">
        <v>77</v>
      </c>
      <c r="AY155" s="17" t="s">
        <v>260</v>
      </c>
      <c r="BE155" s="133">
        <f>IF(N155="základní",J155,0)</f>
        <v>0</v>
      </c>
      <c r="BF155" s="133">
        <f>IF(N155="snížená",J155,0)</f>
        <v>0</v>
      </c>
      <c r="BG155" s="133">
        <f>IF(N155="zákl. přenesená",J155,0)</f>
        <v>0</v>
      </c>
      <c r="BH155" s="133">
        <f>IF(N155="sníž. přenesená",J155,0)</f>
        <v>0</v>
      </c>
      <c r="BI155" s="133">
        <f>IF(N155="nulová",J155,0)</f>
        <v>0</v>
      </c>
      <c r="BJ155" s="17" t="s">
        <v>77</v>
      </c>
      <c r="BK155" s="133">
        <f>ROUND(I155*H155,2)</f>
        <v>0</v>
      </c>
      <c r="BL155" s="17" t="s">
        <v>266</v>
      </c>
      <c r="BM155" s="132" t="s">
        <v>348</v>
      </c>
    </row>
    <row r="156" spans="2:65" s="1" customFormat="1" ht="19.5">
      <c r="B156" s="32"/>
      <c r="D156" s="134" t="s">
        <v>267</v>
      </c>
      <c r="F156" s="135" t="s">
        <v>1664</v>
      </c>
      <c r="I156" s="136"/>
      <c r="L156" s="32"/>
      <c r="M156" s="137"/>
      <c r="T156" s="53"/>
      <c r="AT156" s="17" t="s">
        <v>267</v>
      </c>
      <c r="AU156" s="17" t="s">
        <v>77</v>
      </c>
    </row>
    <row r="157" spans="2:65" s="1" customFormat="1" ht="19.5">
      <c r="B157" s="32"/>
      <c r="D157" s="134" t="s">
        <v>269</v>
      </c>
      <c r="F157" s="138" t="s">
        <v>306</v>
      </c>
      <c r="I157" s="136"/>
      <c r="L157" s="32"/>
      <c r="M157" s="137"/>
      <c r="T157" s="53"/>
      <c r="AT157" s="17" t="s">
        <v>269</v>
      </c>
      <c r="AU157" s="17" t="s">
        <v>77</v>
      </c>
    </row>
    <row r="158" spans="2:65" s="12" customFormat="1" ht="11.25">
      <c r="B158" s="162"/>
      <c r="D158" s="134" t="s">
        <v>774</v>
      </c>
      <c r="E158" s="163" t="s">
        <v>19</v>
      </c>
      <c r="F158" s="164" t="s">
        <v>1665</v>
      </c>
      <c r="H158" s="165">
        <v>9.68</v>
      </c>
      <c r="I158" s="166"/>
      <c r="L158" s="162"/>
      <c r="M158" s="167"/>
      <c r="T158" s="168"/>
      <c r="AT158" s="163" t="s">
        <v>774</v>
      </c>
      <c r="AU158" s="163" t="s">
        <v>77</v>
      </c>
      <c r="AV158" s="12" t="s">
        <v>79</v>
      </c>
      <c r="AW158" s="12" t="s">
        <v>31</v>
      </c>
      <c r="AX158" s="12" t="s">
        <v>69</v>
      </c>
      <c r="AY158" s="163" t="s">
        <v>260</v>
      </c>
    </row>
    <row r="159" spans="2:65" s="13" customFormat="1" ht="11.25">
      <c r="B159" s="169"/>
      <c r="D159" s="134" t="s">
        <v>774</v>
      </c>
      <c r="E159" s="170" t="s">
        <v>19</v>
      </c>
      <c r="F159" s="171" t="s">
        <v>967</v>
      </c>
      <c r="H159" s="172">
        <v>9.68</v>
      </c>
      <c r="I159" s="173"/>
      <c r="L159" s="169"/>
      <c r="M159" s="174"/>
      <c r="T159" s="175"/>
      <c r="AT159" s="170" t="s">
        <v>774</v>
      </c>
      <c r="AU159" s="170" t="s">
        <v>77</v>
      </c>
      <c r="AV159" s="13" t="s">
        <v>266</v>
      </c>
      <c r="AW159" s="13" t="s">
        <v>31</v>
      </c>
      <c r="AX159" s="13" t="s">
        <v>77</v>
      </c>
      <c r="AY159" s="170" t="s">
        <v>260</v>
      </c>
    </row>
    <row r="160" spans="2:65" s="1" customFormat="1" ht="16.5" customHeight="1">
      <c r="B160" s="32"/>
      <c r="C160" s="121" t="s">
        <v>350</v>
      </c>
      <c r="D160" s="121" t="s">
        <v>261</v>
      </c>
      <c r="E160" s="122" t="s">
        <v>1666</v>
      </c>
      <c r="F160" s="123" t="s">
        <v>1667</v>
      </c>
      <c r="G160" s="124" t="s">
        <v>363</v>
      </c>
      <c r="H160" s="125">
        <v>12</v>
      </c>
      <c r="I160" s="126"/>
      <c r="J160" s="127">
        <f>ROUND(I160*H160,2)</f>
        <v>0</v>
      </c>
      <c r="K160" s="123" t="s">
        <v>265</v>
      </c>
      <c r="L160" s="32"/>
      <c r="M160" s="128" t="s">
        <v>19</v>
      </c>
      <c r="N160" s="129" t="s">
        <v>40</v>
      </c>
      <c r="P160" s="130">
        <f>O160*H160</f>
        <v>0</v>
      </c>
      <c r="Q160" s="130">
        <v>0</v>
      </c>
      <c r="R160" s="130">
        <f>Q160*H160</f>
        <v>0</v>
      </c>
      <c r="S160" s="130">
        <v>0</v>
      </c>
      <c r="T160" s="131">
        <f>S160*H160</f>
        <v>0</v>
      </c>
      <c r="AR160" s="132" t="s">
        <v>266</v>
      </c>
      <c r="AT160" s="132" t="s">
        <v>261</v>
      </c>
      <c r="AU160" s="132" t="s">
        <v>77</v>
      </c>
      <c r="AY160" s="17" t="s">
        <v>260</v>
      </c>
      <c r="BE160" s="133">
        <f>IF(N160="základní",J160,0)</f>
        <v>0</v>
      </c>
      <c r="BF160" s="133">
        <f>IF(N160="snížená",J160,0)</f>
        <v>0</v>
      </c>
      <c r="BG160" s="133">
        <f>IF(N160="zákl. přenesená",J160,0)</f>
        <v>0</v>
      </c>
      <c r="BH160" s="133">
        <f>IF(N160="sníž. přenesená",J160,0)</f>
        <v>0</v>
      </c>
      <c r="BI160" s="133">
        <f>IF(N160="nulová",J160,0)</f>
        <v>0</v>
      </c>
      <c r="BJ160" s="17" t="s">
        <v>77</v>
      </c>
      <c r="BK160" s="133">
        <f>ROUND(I160*H160,2)</f>
        <v>0</v>
      </c>
      <c r="BL160" s="17" t="s">
        <v>266</v>
      </c>
      <c r="BM160" s="132" t="s">
        <v>353</v>
      </c>
    </row>
    <row r="161" spans="2:65" s="1" customFormat="1" ht="19.5">
      <c r="B161" s="32"/>
      <c r="D161" s="134" t="s">
        <v>267</v>
      </c>
      <c r="F161" s="135" t="s">
        <v>1668</v>
      </c>
      <c r="I161" s="136"/>
      <c r="L161" s="32"/>
      <c r="M161" s="137"/>
      <c r="T161" s="53"/>
      <c r="AT161" s="17" t="s">
        <v>267</v>
      </c>
      <c r="AU161" s="17" t="s">
        <v>77</v>
      </c>
    </row>
    <row r="162" spans="2:65" s="1" customFormat="1" ht="29.25">
      <c r="B162" s="32"/>
      <c r="D162" s="134" t="s">
        <v>269</v>
      </c>
      <c r="F162" s="138" t="s">
        <v>1669</v>
      </c>
      <c r="I162" s="136"/>
      <c r="L162" s="32"/>
      <c r="M162" s="137"/>
      <c r="T162" s="53"/>
      <c r="AT162" s="17" t="s">
        <v>269</v>
      </c>
      <c r="AU162" s="17" t="s">
        <v>77</v>
      </c>
    </row>
    <row r="163" spans="2:65" s="1" customFormat="1" ht="16.5" customHeight="1">
      <c r="B163" s="32"/>
      <c r="C163" s="121" t="s">
        <v>310</v>
      </c>
      <c r="D163" s="121" t="s">
        <v>261</v>
      </c>
      <c r="E163" s="122" t="s">
        <v>1670</v>
      </c>
      <c r="F163" s="123" t="s">
        <v>1671</v>
      </c>
      <c r="G163" s="124" t="s">
        <v>363</v>
      </c>
      <c r="H163" s="125">
        <v>2</v>
      </c>
      <c r="I163" s="126"/>
      <c r="J163" s="127">
        <f>ROUND(I163*H163,2)</f>
        <v>0</v>
      </c>
      <c r="K163" s="123" t="s">
        <v>265</v>
      </c>
      <c r="L163" s="32"/>
      <c r="M163" s="128" t="s">
        <v>19</v>
      </c>
      <c r="N163" s="129" t="s">
        <v>40</v>
      </c>
      <c r="P163" s="130">
        <f>O163*H163</f>
        <v>0</v>
      </c>
      <c r="Q163" s="130">
        <v>0</v>
      </c>
      <c r="R163" s="130">
        <f>Q163*H163</f>
        <v>0</v>
      </c>
      <c r="S163" s="130">
        <v>0</v>
      </c>
      <c r="T163" s="131">
        <f>S163*H163</f>
        <v>0</v>
      </c>
      <c r="AR163" s="132" t="s">
        <v>266</v>
      </c>
      <c r="AT163" s="132" t="s">
        <v>261</v>
      </c>
      <c r="AU163" s="132" t="s">
        <v>77</v>
      </c>
      <c r="AY163" s="17" t="s">
        <v>260</v>
      </c>
      <c r="BE163" s="133">
        <f>IF(N163="základní",J163,0)</f>
        <v>0</v>
      </c>
      <c r="BF163" s="133">
        <f>IF(N163="snížená",J163,0)</f>
        <v>0</v>
      </c>
      <c r="BG163" s="133">
        <f>IF(N163="zákl. přenesená",J163,0)</f>
        <v>0</v>
      </c>
      <c r="BH163" s="133">
        <f>IF(N163="sníž. přenesená",J163,0)</f>
        <v>0</v>
      </c>
      <c r="BI163" s="133">
        <f>IF(N163="nulová",J163,0)</f>
        <v>0</v>
      </c>
      <c r="BJ163" s="17" t="s">
        <v>77</v>
      </c>
      <c r="BK163" s="133">
        <f>ROUND(I163*H163,2)</f>
        <v>0</v>
      </c>
      <c r="BL163" s="17" t="s">
        <v>266</v>
      </c>
      <c r="BM163" s="132" t="s">
        <v>358</v>
      </c>
    </row>
    <row r="164" spans="2:65" s="1" customFormat="1" ht="19.5">
      <c r="B164" s="32"/>
      <c r="D164" s="134" t="s">
        <v>267</v>
      </c>
      <c r="F164" s="135" t="s">
        <v>1672</v>
      </c>
      <c r="I164" s="136"/>
      <c r="L164" s="32"/>
      <c r="M164" s="137"/>
      <c r="T164" s="53"/>
      <c r="AT164" s="17" t="s">
        <v>267</v>
      </c>
      <c r="AU164" s="17" t="s">
        <v>77</v>
      </c>
    </row>
    <row r="165" spans="2:65" s="1" customFormat="1" ht="19.5">
      <c r="B165" s="32"/>
      <c r="D165" s="134" t="s">
        <v>269</v>
      </c>
      <c r="F165" s="138" t="s">
        <v>306</v>
      </c>
      <c r="I165" s="136"/>
      <c r="L165" s="32"/>
      <c r="M165" s="137"/>
      <c r="T165" s="53"/>
      <c r="AT165" s="17" t="s">
        <v>269</v>
      </c>
      <c r="AU165" s="17" t="s">
        <v>77</v>
      </c>
    </row>
    <row r="166" spans="2:65" s="12" customFormat="1" ht="11.25">
      <c r="B166" s="162"/>
      <c r="D166" s="134" t="s">
        <v>774</v>
      </c>
      <c r="E166" s="163" t="s">
        <v>19</v>
      </c>
      <c r="F166" s="164" t="s">
        <v>79</v>
      </c>
      <c r="H166" s="165">
        <v>2</v>
      </c>
      <c r="I166" s="166"/>
      <c r="L166" s="162"/>
      <c r="M166" s="167"/>
      <c r="T166" s="168"/>
      <c r="AT166" s="163" t="s">
        <v>774</v>
      </c>
      <c r="AU166" s="163" t="s">
        <v>77</v>
      </c>
      <c r="AV166" s="12" t="s">
        <v>79</v>
      </c>
      <c r="AW166" s="12" t="s">
        <v>31</v>
      </c>
      <c r="AX166" s="12" t="s">
        <v>69</v>
      </c>
      <c r="AY166" s="163" t="s">
        <v>260</v>
      </c>
    </row>
    <row r="167" spans="2:65" s="13" customFormat="1" ht="11.25">
      <c r="B167" s="169"/>
      <c r="D167" s="134" t="s">
        <v>774</v>
      </c>
      <c r="E167" s="170" t="s">
        <v>19</v>
      </c>
      <c r="F167" s="171" t="s">
        <v>967</v>
      </c>
      <c r="H167" s="172">
        <v>2</v>
      </c>
      <c r="I167" s="173"/>
      <c r="L167" s="169"/>
      <c r="M167" s="174"/>
      <c r="T167" s="175"/>
      <c r="AT167" s="170" t="s">
        <v>774</v>
      </c>
      <c r="AU167" s="170" t="s">
        <v>77</v>
      </c>
      <c r="AV167" s="13" t="s">
        <v>266</v>
      </c>
      <c r="AW167" s="13" t="s">
        <v>31</v>
      </c>
      <c r="AX167" s="13" t="s">
        <v>77</v>
      </c>
      <c r="AY167" s="170" t="s">
        <v>260</v>
      </c>
    </row>
    <row r="168" spans="2:65" s="1" customFormat="1" ht="16.5" customHeight="1">
      <c r="B168" s="32"/>
      <c r="C168" s="121" t="s">
        <v>7</v>
      </c>
      <c r="D168" s="121" t="s">
        <v>261</v>
      </c>
      <c r="E168" s="122" t="s">
        <v>1673</v>
      </c>
      <c r="F168" s="123" t="s">
        <v>1674</v>
      </c>
      <c r="G168" s="124" t="s">
        <v>545</v>
      </c>
      <c r="H168" s="125">
        <v>13</v>
      </c>
      <c r="I168" s="126"/>
      <c r="J168" s="127">
        <f>ROUND(I168*H168,2)</f>
        <v>0</v>
      </c>
      <c r="K168" s="123" t="s">
        <v>265</v>
      </c>
      <c r="L168" s="32"/>
      <c r="M168" s="128" t="s">
        <v>19</v>
      </c>
      <c r="N168" s="129" t="s">
        <v>40</v>
      </c>
      <c r="P168" s="130">
        <f>O168*H168</f>
        <v>0</v>
      </c>
      <c r="Q168" s="130">
        <v>0</v>
      </c>
      <c r="R168" s="130">
        <f>Q168*H168</f>
        <v>0</v>
      </c>
      <c r="S168" s="130">
        <v>0</v>
      </c>
      <c r="T168" s="131">
        <f>S168*H168</f>
        <v>0</v>
      </c>
      <c r="AR168" s="132" t="s">
        <v>266</v>
      </c>
      <c r="AT168" s="132" t="s">
        <v>261</v>
      </c>
      <c r="AU168" s="132" t="s">
        <v>77</v>
      </c>
      <c r="AY168" s="17" t="s">
        <v>260</v>
      </c>
      <c r="BE168" s="133">
        <f>IF(N168="základní",J168,0)</f>
        <v>0</v>
      </c>
      <c r="BF168" s="133">
        <f>IF(N168="snížená",J168,0)</f>
        <v>0</v>
      </c>
      <c r="BG168" s="133">
        <f>IF(N168="zákl. přenesená",J168,0)</f>
        <v>0</v>
      </c>
      <c r="BH168" s="133">
        <f>IF(N168="sníž. přenesená",J168,0)</f>
        <v>0</v>
      </c>
      <c r="BI168" s="133">
        <f>IF(N168="nulová",J168,0)</f>
        <v>0</v>
      </c>
      <c r="BJ168" s="17" t="s">
        <v>77</v>
      </c>
      <c r="BK168" s="133">
        <f>ROUND(I168*H168,2)</f>
        <v>0</v>
      </c>
      <c r="BL168" s="17" t="s">
        <v>266</v>
      </c>
      <c r="BM168" s="132" t="s">
        <v>364</v>
      </c>
    </row>
    <row r="169" spans="2:65" s="1" customFormat="1" ht="19.5">
      <c r="B169" s="32"/>
      <c r="D169" s="134" t="s">
        <v>267</v>
      </c>
      <c r="F169" s="135" t="s">
        <v>1675</v>
      </c>
      <c r="I169" s="136"/>
      <c r="L169" s="32"/>
      <c r="M169" s="137"/>
      <c r="T169" s="53"/>
      <c r="AT169" s="17" t="s">
        <v>267</v>
      </c>
      <c r="AU169" s="17" t="s">
        <v>77</v>
      </c>
    </row>
    <row r="170" spans="2:65" s="1" customFormat="1" ht="29.25">
      <c r="B170" s="32"/>
      <c r="D170" s="134" t="s">
        <v>269</v>
      </c>
      <c r="F170" s="138" t="s">
        <v>1676</v>
      </c>
      <c r="I170" s="136"/>
      <c r="L170" s="32"/>
      <c r="M170" s="137"/>
      <c r="T170" s="53"/>
      <c r="AT170" s="17" t="s">
        <v>269</v>
      </c>
      <c r="AU170" s="17" t="s">
        <v>77</v>
      </c>
    </row>
    <row r="171" spans="2:65" s="1" customFormat="1" ht="16.5" customHeight="1">
      <c r="B171" s="32"/>
      <c r="C171" s="121" t="s">
        <v>315</v>
      </c>
      <c r="D171" s="121" t="s">
        <v>261</v>
      </c>
      <c r="E171" s="122" t="s">
        <v>1677</v>
      </c>
      <c r="F171" s="123" t="s">
        <v>1678</v>
      </c>
      <c r="G171" s="124" t="s">
        <v>545</v>
      </c>
      <c r="H171" s="125">
        <v>27.2</v>
      </c>
      <c r="I171" s="126"/>
      <c r="J171" s="127">
        <f>ROUND(I171*H171,2)</f>
        <v>0</v>
      </c>
      <c r="K171" s="123" t="s">
        <v>265</v>
      </c>
      <c r="L171" s="32"/>
      <c r="M171" s="128" t="s">
        <v>19</v>
      </c>
      <c r="N171" s="129" t="s">
        <v>40</v>
      </c>
      <c r="P171" s="130">
        <f>O171*H171</f>
        <v>0</v>
      </c>
      <c r="Q171" s="130">
        <v>0</v>
      </c>
      <c r="R171" s="130">
        <f>Q171*H171</f>
        <v>0</v>
      </c>
      <c r="S171" s="130">
        <v>0</v>
      </c>
      <c r="T171" s="131">
        <f>S171*H171</f>
        <v>0</v>
      </c>
      <c r="AR171" s="132" t="s">
        <v>266</v>
      </c>
      <c r="AT171" s="132" t="s">
        <v>261</v>
      </c>
      <c r="AU171" s="132" t="s">
        <v>77</v>
      </c>
      <c r="AY171" s="17" t="s">
        <v>260</v>
      </c>
      <c r="BE171" s="133">
        <f>IF(N171="základní",J171,0)</f>
        <v>0</v>
      </c>
      <c r="BF171" s="133">
        <f>IF(N171="snížená",J171,0)</f>
        <v>0</v>
      </c>
      <c r="BG171" s="133">
        <f>IF(N171="zákl. přenesená",J171,0)</f>
        <v>0</v>
      </c>
      <c r="BH171" s="133">
        <f>IF(N171="sníž. přenesená",J171,0)</f>
        <v>0</v>
      </c>
      <c r="BI171" s="133">
        <f>IF(N171="nulová",J171,0)</f>
        <v>0</v>
      </c>
      <c r="BJ171" s="17" t="s">
        <v>77</v>
      </c>
      <c r="BK171" s="133">
        <f>ROUND(I171*H171,2)</f>
        <v>0</v>
      </c>
      <c r="BL171" s="17" t="s">
        <v>266</v>
      </c>
      <c r="BM171" s="132" t="s">
        <v>368</v>
      </c>
    </row>
    <row r="172" spans="2:65" s="1" customFormat="1" ht="11.25">
      <c r="B172" s="32"/>
      <c r="D172" s="134" t="s">
        <v>267</v>
      </c>
      <c r="F172" s="135" t="s">
        <v>1679</v>
      </c>
      <c r="I172" s="136"/>
      <c r="L172" s="32"/>
      <c r="M172" s="137"/>
      <c r="T172" s="53"/>
      <c r="AT172" s="17" t="s">
        <v>267</v>
      </c>
      <c r="AU172" s="17" t="s">
        <v>77</v>
      </c>
    </row>
    <row r="173" spans="2:65" s="1" customFormat="1" ht="19.5">
      <c r="B173" s="32"/>
      <c r="D173" s="134" t="s">
        <v>269</v>
      </c>
      <c r="F173" s="138" t="s">
        <v>306</v>
      </c>
      <c r="I173" s="136"/>
      <c r="L173" s="32"/>
      <c r="M173" s="137"/>
      <c r="T173" s="53"/>
      <c r="AT173" s="17" t="s">
        <v>269</v>
      </c>
      <c r="AU173" s="17" t="s">
        <v>77</v>
      </c>
    </row>
    <row r="174" spans="2:65" s="12" customFormat="1" ht="11.25">
      <c r="B174" s="162"/>
      <c r="D174" s="134" t="s">
        <v>774</v>
      </c>
      <c r="E174" s="163" t="s">
        <v>19</v>
      </c>
      <c r="F174" s="164" t="s">
        <v>1680</v>
      </c>
      <c r="H174" s="165">
        <v>27.2</v>
      </c>
      <c r="I174" s="166"/>
      <c r="L174" s="162"/>
      <c r="M174" s="167"/>
      <c r="T174" s="168"/>
      <c r="AT174" s="163" t="s">
        <v>774</v>
      </c>
      <c r="AU174" s="163" t="s">
        <v>77</v>
      </c>
      <c r="AV174" s="12" t="s">
        <v>79</v>
      </c>
      <c r="AW174" s="12" t="s">
        <v>31</v>
      </c>
      <c r="AX174" s="12" t="s">
        <v>69</v>
      </c>
      <c r="AY174" s="163" t="s">
        <v>260</v>
      </c>
    </row>
    <row r="175" spans="2:65" s="13" customFormat="1" ht="11.25">
      <c r="B175" s="169"/>
      <c r="D175" s="134" t="s">
        <v>774</v>
      </c>
      <c r="E175" s="170" t="s">
        <v>19</v>
      </c>
      <c r="F175" s="171" t="s">
        <v>967</v>
      </c>
      <c r="H175" s="172">
        <v>27.2</v>
      </c>
      <c r="I175" s="173"/>
      <c r="L175" s="169"/>
      <c r="M175" s="174"/>
      <c r="T175" s="175"/>
      <c r="AT175" s="170" t="s">
        <v>774</v>
      </c>
      <c r="AU175" s="170" t="s">
        <v>77</v>
      </c>
      <c r="AV175" s="13" t="s">
        <v>266</v>
      </c>
      <c r="AW175" s="13" t="s">
        <v>31</v>
      </c>
      <c r="AX175" s="13" t="s">
        <v>77</v>
      </c>
      <c r="AY175" s="170" t="s">
        <v>260</v>
      </c>
    </row>
    <row r="176" spans="2:65" s="1" customFormat="1" ht="16.5" customHeight="1">
      <c r="B176" s="32"/>
      <c r="C176" s="121" t="s">
        <v>370</v>
      </c>
      <c r="D176" s="121" t="s">
        <v>261</v>
      </c>
      <c r="E176" s="122" t="s">
        <v>1681</v>
      </c>
      <c r="F176" s="123" t="s">
        <v>1682</v>
      </c>
      <c r="G176" s="124" t="s">
        <v>1297</v>
      </c>
      <c r="H176" s="125">
        <v>80.2</v>
      </c>
      <c r="I176" s="126"/>
      <c r="J176" s="127">
        <f>ROUND(I176*H176,2)</f>
        <v>0</v>
      </c>
      <c r="K176" s="123" t="s">
        <v>265</v>
      </c>
      <c r="L176" s="32"/>
      <c r="M176" s="128" t="s">
        <v>19</v>
      </c>
      <c r="N176" s="129" t="s">
        <v>40</v>
      </c>
      <c r="P176" s="130">
        <f>O176*H176</f>
        <v>0</v>
      </c>
      <c r="Q176" s="130">
        <v>0</v>
      </c>
      <c r="R176" s="130">
        <f>Q176*H176</f>
        <v>0</v>
      </c>
      <c r="S176" s="130">
        <v>0</v>
      </c>
      <c r="T176" s="131">
        <f>S176*H176</f>
        <v>0</v>
      </c>
      <c r="AR176" s="132" t="s">
        <v>266</v>
      </c>
      <c r="AT176" s="132" t="s">
        <v>261</v>
      </c>
      <c r="AU176" s="132" t="s">
        <v>77</v>
      </c>
      <c r="AY176" s="17" t="s">
        <v>260</v>
      </c>
      <c r="BE176" s="133">
        <f>IF(N176="základní",J176,0)</f>
        <v>0</v>
      </c>
      <c r="BF176" s="133">
        <f>IF(N176="snížená",J176,0)</f>
        <v>0</v>
      </c>
      <c r="BG176" s="133">
        <f>IF(N176="zákl. přenesená",J176,0)</f>
        <v>0</v>
      </c>
      <c r="BH176" s="133">
        <f>IF(N176="sníž. přenesená",J176,0)</f>
        <v>0</v>
      </c>
      <c r="BI176" s="133">
        <f>IF(N176="nulová",J176,0)</f>
        <v>0</v>
      </c>
      <c r="BJ176" s="17" t="s">
        <v>77</v>
      </c>
      <c r="BK176" s="133">
        <f>ROUND(I176*H176,2)</f>
        <v>0</v>
      </c>
      <c r="BL176" s="17" t="s">
        <v>266</v>
      </c>
      <c r="BM176" s="132" t="s">
        <v>373</v>
      </c>
    </row>
    <row r="177" spans="2:65" s="1" customFormat="1" ht="19.5">
      <c r="B177" s="32"/>
      <c r="D177" s="134" t="s">
        <v>267</v>
      </c>
      <c r="F177" s="135" t="s">
        <v>1683</v>
      </c>
      <c r="I177" s="136"/>
      <c r="L177" s="32"/>
      <c r="M177" s="137"/>
      <c r="T177" s="53"/>
      <c r="AT177" s="17" t="s">
        <v>267</v>
      </c>
      <c r="AU177" s="17" t="s">
        <v>77</v>
      </c>
    </row>
    <row r="178" spans="2:65" s="1" customFormat="1" ht="29.25">
      <c r="B178" s="32"/>
      <c r="D178" s="134" t="s">
        <v>269</v>
      </c>
      <c r="F178" s="138" t="s">
        <v>1684</v>
      </c>
      <c r="I178" s="136"/>
      <c r="L178" s="32"/>
      <c r="M178" s="137"/>
      <c r="T178" s="53"/>
      <c r="AT178" s="17" t="s">
        <v>269</v>
      </c>
      <c r="AU178" s="17" t="s">
        <v>77</v>
      </c>
    </row>
    <row r="179" spans="2:65" s="12" customFormat="1" ht="11.25">
      <c r="B179" s="162"/>
      <c r="D179" s="134" t="s">
        <v>774</v>
      </c>
      <c r="E179" s="163" t="s">
        <v>19</v>
      </c>
      <c r="F179" s="164" t="s">
        <v>1685</v>
      </c>
      <c r="H179" s="165">
        <v>80.2</v>
      </c>
      <c r="I179" s="166"/>
      <c r="L179" s="162"/>
      <c r="M179" s="167"/>
      <c r="T179" s="168"/>
      <c r="AT179" s="163" t="s">
        <v>774</v>
      </c>
      <c r="AU179" s="163" t="s">
        <v>77</v>
      </c>
      <c r="AV179" s="12" t="s">
        <v>79</v>
      </c>
      <c r="AW179" s="12" t="s">
        <v>31</v>
      </c>
      <c r="AX179" s="12" t="s">
        <v>69</v>
      </c>
      <c r="AY179" s="163" t="s">
        <v>260</v>
      </c>
    </row>
    <row r="180" spans="2:65" s="13" customFormat="1" ht="11.25">
      <c r="B180" s="169"/>
      <c r="D180" s="134" t="s">
        <v>774</v>
      </c>
      <c r="E180" s="170" t="s">
        <v>19</v>
      </c>
      <c r="F180" s="171" t="s">
        <v>967</v>
      </c>
      <c r="H180" s="172">
        <v>80.2</v>
      </c>
      <c r="I180" s="173"/>
      <c r="L180" s="169"/>
      <c r="M180" s="174"/>
      <c r="T180" s="175"/>
      <c r="AT180" s="170" t="s">
        <v>774</v>
      </c>
      <c r="AU180" s="170" t="s">
        <v>77</v>
      </c>
      <c r="AV180" s="13" t="s">
        <v>266</v>
      </c>
      <c r="AW180" s="13" t="s">
        <v>31</v>
      </c>
      <c r="AX180" s="13" t="s">
        <v>77</v>
      </c>
      <c r="AY180" s="170" t="s">
        <v>260</v>
      </c>
    </row>
    <row r="181" spans="2:65" s="1" customFormat="1" ht="24.2" customHeight="1">
      <c r="B181" s="32"/>
      <c r="C181" s="121" t="s">
        <v>320</v>
      </c>
      <c r="D181" s="121" t="s">
        <v>261</v>
      </c>
      <c r="E181" s="122" t="s">
        <v>1686</v>
      </c>
      <c r="F181" s="123" t="s">
        <v>1687</v>
      </c>
      <c r="G181" s="124" t="s">
        <v>1297</v>
      </c>
      <c r="H181" s="125">
        <v>58</v>
      </c>
      <c r="I181" s="126"/>
      <c r="J181" s="127">
        <f>ROUND(I181*H181,2)</f>
        <v>0</v>
      </c>
      <c r="K181" s="123" t="s">
        <v>265</v>
      </c>
      <c r="L181" s="32"/>
      <c r="M181" s="128" t="s">
        <v>19</v>
      </c>
      <c r="N181" s="129" t="s">
        <v>40</v>
      </c>
      <c r="P181" s="130">
        <f>O181*H181</f>
        <v>0</v>
      </c>
      <c r="Q181" s="130">
        <v>0</v>
      </c>
      <c r="R181" s="130">
        <f>Q181*H181</f>
        <v>0</v>
      </c>
      <c r="S181" s="130">
        <v>0</v>
      </c>
      <c r="T181" s="131">
        <f>S181*H181</f>
        <v>0</v>
      </c>
      <c r="AR181" s="132" t="s">
        <v>266</v>
      </c>
      <c r="AT181" s="132" t="s">
        <v>261</v>
      </c>
      <c r="AU181" s="132" t="s">
        <v>77</v>
      </c>
      <c r="AY181" s="17" t="s">
        <v>260</v>
      </c>
      <c r="BE181" s="133">
        <f>IF(N181="základní",J181,0)</f>
        <v>0</v>
      </c>
      <c r="BF181" s="133">
        <f>IF(N181="snížená",J181,0)</f>
        <v>0</v>
      </c>
      <c r="BG181" s="133">
        <f>IF(N181="zákl. přenesená",J181,0)</f>
        <v>0</v>
      </c>
      <c r="BH181" s="133">
        <f>IF(N181="sníž. přenesená",J181,0)</f>
        <v>0</v>
      </c>
      <c r="BI181" s="133">
        <f>IF(N181="nulová",J181,0)</f>
        <v>0</v>
      </c>
      <c r="BJ181" s="17" t="s">
        <v>77</v>
      </c>
      <c r="BK181" s="133">
        <f>ROUND(I181*H181,2)</f>
        <v>0</v>
      </c>
      <c r="BL181" s="17" t="s">
        <v>266</v>
      </c>
      <c r="BM181" s="132" t="s">
        <v>378</v>
      </c>
    </row>
    <row r="182" spans="2:65" s="1" customFormat="1" ht="29.25">
      <c r="B182" s="32"/>
      <c r="D182" s="134" t="s">
        <v>267</v>
      </c>
      <c r="F182" s="135" t="s">
        <v>1688</v>
      </c>
      <c r="I182" s="136"/>
      <c r="L182" s="32"/>
      <c r="M182" s="137"/>
      <c r="T182" s="53"/>
      <c r="AT182" s="17" t="s">
        <v>267</v>
      </c>
      <c r="AU182" s="17" t="s">
        <v>77</v>
      </c>
    </row>
    <row r="183" spans="2:65" s="1" customFormat="1" ht="29.25">
      <c r="B183" s="32"/>
      <c r="D183" s="134" t="s">
        <v>269</v>
      </c>
      <c r="F183" s="138" t="s">
        <v>1689</v>
      </c>
      <c r="I183" s="136"/>
      <c r="L183" s="32"/>
      <c r="M183" s="137"/>
      <c r="T183" s="53"/>
      <c r="AT183" s="17" t="s">
        <v>269</v>
      </c>
      <c r="AU183" s="17" t="s">
        <v>77</v>
      </c>
    </row>
    <row r="184" spans="2:65" s="12" customFormat="1" ht="11.25">
      <c r="B184" s="162"/>
      <c r="D184" s="134" t="s">
        <v>774</v>
      </c>
      <c r="E184" s="163" t="s">
        <v>19</v>
      </c>
      <c r="F184" s="164" t="s">
        <v>404</v>
      </c>
      <c r="H184" s="165">
        <v>58</v>
      </c>
      <c r="I184" s="166"/>
      <c r="L184" s="162"/>
      <c r="M184" s="167"/>
      <c r="T184" s="168"/>
      <c r="AT184" s="163" t="s">
        <v>774</v>
      </c>
      <c r="AU184" s="163" t="s">
        <v>77</v>
      </c>
      <c r="AV184" s="12" t="s">
        <v>79</v>
      </c>
      <c r="AW184" s="12" t="s">
        <v>31</v>
      </c>
      <c r="AX184" s="12" t="s">
        <v>69</v>
      </c>
      <c r="AY184" s="163" t="s">
        <v>260</v>
      </c>
    </row>
    <row r="185" spans="2:65" s="13" customFormat="1" ht="11.25">
      <c r="B185" s="169"/>
      <c r="D185" s="134" t="s">
        <v>774</v>
      </c>
      <c r="E185" s="170" t="s">
        <v>19</v>
      </c>
      <c r="F185" s="171" t="s">
        <v>967</v>
      </c>
      <c r="H185" s="172">
        <v>58</v>
      </c>
      <c r="I185" s="173"/>
      <c r="L185" s="169"/>
      <c r="M185" s="174"/>
      <c r="T185" s="175"/>
      <c r="AT185" s="170" t="s">
        <v>774</v>
      </c>
      <c r="AU185" s="170" t="s">
        <v>77</v>
      </c>
      <c r="AV185" s="13" t="s">
        <v>266</v>
      </c>
      <c r="AW185" s="13" t="s">
        <v>31</v>
      </c>
      <c r="AX185" s="13" t="s">
        <v>77</v>
      </c>
      <c r="AY185" s="170" t="s">
        <v>260</v>
      </c>
    </row>
    <row r="186" spans="2:65" s="1" customFormat="1" ht="16.5" customHeight="1">
      <c r="B186" s="32"/>
      <c r="C186" s="121" t="s">
        <v>381</v>
      </c>
      <c r="D186" s="121" t="s">
        <v>261</v>
      </c>
      <c r="E186" s="122" t="s">
        <v>1690</v>
      </c>
      <c r="F186" s="123" t="s">
        <v>1691</v>
      </c>
      <c r="G186" s="124" t="s">
        <v>545</v>
      </c>
      <c r="H186" s="125">
        <v>7.5</v>
      </c>
      <c r="I186" s="126"/>
      <c r="J186" s="127">
        <f>ROUND(I186*H186,2)</f>
        <v>0</v>
      </c>
      <c r="K186" s="123" t="s">
        <v>265</v>
      </c>
      <c r="L186" s="32"/>
      <c r="M186" s="128" t="s">
        <v>19</v>
      </c>
      <c r="N186" s="129" t="s">
        <v>40</v>
      </c>
      <c r="P186" s="130">
        <f>O186*H186</f>
        <v>0</v>
      </c>
      <c r="Q186" s="130">
        <v>0</v>
      </c>
      <c r="R186" s="130">
        <f>Q186*H186</f>
        <v>0</v>
      </c>
      <c r="S186" s="130">
        <v>0</v>
      </c>
      <c r="T186" s="131">
        <f>S186*H186</f>
        <v>0</v>
      </c>
      <c r="AR186" s="132" t="s">
        <v>266</v>
      </c>
      <c r="AT186" s="132" t="s">
        <v>261</v>
      </c>
      <c r="AU186" s="132" t="s">
        <v>77</v>
      </c>
      <c r="AY186" s="17" t="s">
        <v>260</v>
      </c>
      <c r="BE186" s="133">
        <f>IF(N186="základní",J186,0)</f>
        <v>0</v>
      </c>
      <c r="BF186" s="133">
        <f>IF(N186="snížená",J186,0)</f>
        <v>0</v>
      </c>
      <c r="BG186" s="133">
        <f>IF(N186="zákl. přenesená",J186,0)</f>
        <v>0</v>
      </c>
      <c r="BH186" s="133">
        <f>IF(N186="sníž. přenesená",J186,0)</f>
        <v>0</v>
      </c>
      <c r="BI186" s="133">
        <f>IF(N186="nulová",J186,0)</f>
        <v>0</v>
      </c>
      <c r="BJ186" s="17" t="s">
        <v>77</v>
      </c>
      <c r="BK186" s="133">
        <f>ROUND(I186*H186,2)</f>
        <v>0</v>
      </c>
      <c r="BL186" s="17" t="s">
        <v>266</v>
      </c>
      <c r="BM186" s="132" t="s">
        <v>384</v>
      </c>
    </row>
    <row r="187" spans="2:65" s="1" customFormat="1" ht="29.25">
      <c r="B187" s="32"/>
      <c r="D187" s="134" t="s">
        <v>267</v>
      </c>
      <c r="F187" s="135" t="s">
        <v>1692</v>
      </c>
      <c r="I187" s="136"/>
      <c r="L187" s="32"/>
      <c r="M187" s="137"/>
      <c r="T187" s="53"/>
      <c r="AT187" s="17" t="s">
        <v>267</v>
      </c>
      <c r="AU187" s="17" t="s">
        <v>77</v>
      </c>
    </row>
    <row r="188" spans="2:65" s="1" customFormat="1" ht="29.25">
      <c r="B188" s="32"/>
      <c r="D188" s="134" t="s">
        <v>269</v>
      </c>
      <c r="F188" s="138" t="s">
        <v>1693</v>
      </c>
      <c r="I188" s="136"/>
      <c r="L188" s="32"/>
      <c r="M188" s="137"/>
      <c r="T188" s="53"/>
      <c r="AT188" s="17" t="s">
        <v>269</v>
      </c>
      <c r="AU188" s="17" t="s">
        <v>77</v>
      </c>
    </row>
    <row r="189" spans="2:65" s="12" customFormat="1" ht="11.25">
      <c r="B189" s="162"/>
      <c r="D189" s="134" t="s">
        <v>774</v>
      </c>
      <c r="E189" s="163" t="s">
        <v>19</v>
      </c>
      <c r="F189" s="164" t="s">
        <v>1694</v>
      </c>
      <c r="H189" s="165">
        <v>7.5</v>
      </c>
      <c r="I189" s="166"/>
      <c r="L189" s="162"/>
      <c r="M189" s="167"/>
      <c r="T189" s="168"/>
      <c r="AT189" s="163" t="s">
        <v>774</v>
      </c>
      <c r="AU189" s="163" t="s">
        <v>77</v>
      </c>
      <c r="AV189" s="12" t="s">
        <v>79</v>
      </c>
      <c r="AW189" s="12" t="s">
        <v>31</v>
      </c>
      <c r="AX189" s="12" t="s">
        <v>69</v>
      </c>
      <c r="AY189" s="163" t="s">
        <v>260</v>
      </c>
    </row>
    <row r="190" spans="2:65" s="13" customFormat="1" ht="11.25">
      <c r="B190" s="169"/>
      <c r="D190" s="134" t="s">
        <v>774</v>
      </c>
      <c r="E190" s="170" t="s">
        <v>19</v>
      </c>
      <c r="F190" s="171" t="s">
        <v>967</v>
      </c>
      <c r="H190" s="172">
        <v>7.5</v>
      </c>
      <c r="I190" s="173"/>
      <c r="L190" s="169"/>
      <c r="M190" s="174"/>
      <c r="T190" s="175"/>
      <c r="AT190" s="170" t="s">
        <v>774</v>
      </c>
      <c r="AU190" s="170" t="s">
        <v>77</v>
      </c>
      <c r="AV190" s="13" t="s">
        <v>266</v>
      </c>
      <c r="AW190" s="13" t="s">
        <v>31</v>
      </c>
      <c r="AX190" s="13" t="s">
        <v>77</v>
      </c>
      <c r="AY190" s="170" t="s">
        <v>260</v>
      </c>
    </row>
    <row r="191" spans="2:65" s="1" customFormat="1" ht="16.5" customHeight="1">
      <c r="B191" s="32"/>
      <c r="C191" s="121" t="s">
        <v>326</v>
      </c>
      <c r="D191" s="121" t="s">
        <v>261</v>
      </c>
      <c r="E191" s="122" t="s">
        <v>1347</v>
      </c>
      <c r="F191" s="123" t="s">
        <v>1348</v>
      </c>
      <c r="G191" s="124" t="s">
        <v>545</v>
      </c>
      <c r="H191" s="125">
        <v>2.4</v>
      </c>
      <c r="I191" s="126"/>
      <c r="J191" s="127">
        <f>ROUND(I191*H191,2)</f>
        <v>0</v>
      </c>
      <c r="K191" s="123" t="s">
        <v>265</v>
      </c>
      <c r="L191" s="32"/>
      <c r="M191" s="128" t="s">
        <v>19</v>
      </c>
      <c r="N191" s="129" t="s">
        <v>40</v>
      </c>
      <c r="P191" s="130">
        <f>O191*H191</f>
        <v>0</v>
      </c>
      <c r="Q191" s="130">
        <v>0</v>
      </c>
      <c r="R191" s="130">
        <f>Q191*H191</f>
        <v>0</v>
      </c>
      <c r="S191" s="130">
        <v>0</v>
      </c>
      <c r="T191" s="131">
        <f>S191*H191</f>
        <v>0</v>
      </c>
      <c r="AR191" s="132" t="s">
        <v>266</v>
      </c>
      <c r="AT191" s="132" t="s">
        <v>261</v>
      </c>
      <c r="AU191" s="132" t="s">
        <v>77</v>
      </c>
      <c r="AY191" s="17" t="s">
        <v>260</v>
      </c>
      <c r="BE191" s="133">
        <f>IF(N191="základní",J191,0)</f>
        <v>0</v>
      </c>
      <c r="BF191" s="133">
        <f>IF(N191="snížená",J191,0)</f>
        <v>0</v>
      </c>
      <c r="BG191" s="133">
        <f>IF(N191="zákl. přenesená",J191,0)</f>
        <v>0</v>
      </c>
      <c r="BH191" s="133">
        <f>IF(N191="sníž. přenesená",J191,0)</f>
        <v>0</v>
      </c>
      <c r="BI191" s="133">
        <f>IF(N191="nulová",J191,0)</f>
        <v>0</v>
      </c>
      <c r="BJ191" s="17" t="s">
        <v>77</v>
      </c>
      <c r="BK191" s="133">
        <f>ROUND(I191*H191,2)</f>
        <v>0</v>
      </c>
      <c r="BL191" s="17" t="s">
        <v>266</v>
      </c>
      <c r="BM191" s="132" t="s">
        <v>389</v>
      </c>
    </row>
    <row r="192" spans="2:65" s="1" customFormat="1" ht="29.25">
      <c r="B192" s="32"/>
      <c r="D192" s="134" t="s">
        <v>267</v>
      </c>
      <c r="F192" s="135" t="s">
        <v>1349</v>
      </c>
      <c r="I192" s="136"/>
      <c r="L192" s="32"/>
      <c r="M192" s="137"/>
      <c r="T192" s="53"/>
      <c r="AT192" s="17" t="s">
        <v>267</v>
      </c>
      <c r="AU192" s="17" t="s">
        <v>77</v>
      </c>
    </row>
    <row r="193" spans="2:65" s="1" customFormat="1" ht="29.25">
      <c r="B193" s="32"/>
      <c r="D193" s="134" t="s">
        <v>269</v>
      </c>
      <c r="F193" s="138" t="s">
        <v>1695</v>
      </c>
      <c r="I193" s="136"/>
      <c r="L193" s="32"/>
      <c r="M193" s="137"/>
      <c r="T193" s="53"/>
      <c r="AT193" s="17" t="s">
        <v>269</v>
      </c>
      <c r="AU193" s="17" t="s">
        <v>77</v>
      </c>
    </row>
    <row r="194" spans="2:65" s="12" customFormat="1" ht="11.25">
      <c r="B194" s="162"/>
      <c r="D194" s="134" t="s">
        <v>774</v>
      </c>
      <c r="E194" s="163" t="s">
        <v>19</v>
      </c>
      <c r="F194" s="164" t="s">
        <v>1696</v>
      </c>
      <c r="H194" s="165">
        <v>2.4</v>
      </c>
      <c r="I194" s="166"/>
      <c r="L194" s="162"/>
      <c r="M194" s="167"/>
      <c r="T194" s="168"/>
      <c r="AT194" s="163" t="s">
        <v>774</v>
      </c>
      <c r="AU194" s="163" t="s">
        <v>77</v>
      </c>
      <c r="AV194" s="12" t="s">
        <v>79</v>
      </c>
      <c r="AW194" s="12" t="s">
        <v>31</v>
      </c>
      <c r="AX194" s="12" t="s">
        <v>69</v>
      </c>
      <c r="AY194" s="163" t="s">
        <v>260</v>
      </c>
    </row>
    <row r="195" spans="2:65" s="13" customFormat="1" ht="11.25">
      <c r="B195" s="169"/>
      <c r="D195" s="134" t="s">
        <v>774</v>
      </c>
      <c r="E195" s="170" t="s">
        <v>19</v>
      </c>
      <c r="F195" s="171" t="s">
        <v>967</v>
      </c>
      <c r="H195" s="172">
        <v>2.4</v>
      </c>
      <c r="I195" s="173"/>
      <c r="L195" s="169"/>
      <c r="M195" s="174"/>
      <c r="T195" s="175"/>
      <c r="AT195" s="170" t="s">
        <v>774</v>
      </c>
      <c r="AU195" s="170" t="s">
        <v>77</v>
      </c>
      <c r="AV195" s="13" t="s">
        <v>266</v>
      </c>
      <c r="AW195" s="13" t="s">
        <v>31</v>
      </c>
      <c r="AX195" s="13" t="s">
        <v>77</v>
      </c>
      <c r="AY195" s="170" t="s">
        <v>260</v>
      </c>
    </row>
    <row r="196" spans="2:65" s="1" customFormat="1" ht="16.5" customHeight="1">
      <c r="B196" s="32"/>
      <c r="C196" s="121" t="s">
        <v>392</v>
      </c>
      <c r="D196" s="121" t="s">
        <v>261</v>
      </c>
      <c r="E196" s="122" t="s">
        <v>1697</v>
      </c>
      <c r="F196" s="123" t="s">
        <v>1698</v>
      </c>
      <c r="G196" s="124" t="s">
        <v>545</v>
      </c>
      <c r="H196" s="125">
        <v>5</v>
      </c>
      <c r="I196" s="126"/>
      <c r="J196" s="127">
        <f>ROUND(I196*H196,2)</f>
        <v>0</v>
      </c>
      <c r="K196" s="123" t="s">
        <v>265</v>
      </c>
      <c r="L196" s="32"/>
      <c r="M196" s="128" t="s">
        <v>19</v>
      </c>
      <c r="N196" s="129" t="s">
        <v>40</v>
      </c>
      <c r="P196" s="130">
        <f>O196*H196</f>
        <v>0</v>
      </c>
      <c r="Q196" s="130">
        <v>0</v>
      </c>
      <c r="R196" s="130">
        <f>Q196*H196</f>
        <v>0</v>
      </c>
      <c r="S196" s="130">
        <v>0</v>
      </c>
      <c r="T196" s="131">
        <f>S196*H196</f>
        <v>0</v>
      </c>
      <c r="AR196" s="132" t="s">
        <v>266</v>
      </c>
      <c r="AT196" s="132" t="s">
        <v>261</v>
      </c>
      <c r="AU196" s="132" t="s">
        <v>77</v>
      </c>
      <c r="AY196" s="17" t="s">
        <v>260</v>
      </c>
      <c r="BE196" s="133">
        <f>IF(N196="základní",J196,0)</f>
        <v>0</v>
      </c>
      <c r="BF196" s="133">
        <f>IF(N196="snížená",J196,0)</f>
        <v>0</v>
      </c>
      <c r="BG196" s="133">
        <f>IF(N196="zákl. přenesená",J196,0)</f>
        <v>0</v>
      </c>
      <c r="BH196" s="133">
        <f>IF(N196="sníž. přenesená",J196,0)</f>
        <v>0</v>
      </c>
      <c r="BI196" s="133">
        <f>IF(N196="nulová",J196,0)</f>
        <v>0</v>
      </c>
      <c r="BJ196" s="17" t="s">
        <v>77</v>
      </c>
      <c r="BK196" s="133">
        <f>ROUND(I196*H196,2)</f>
        <v>0</v>
      </c>
      <c r="BL196" s="17" t="s">
        <v>266</v>
      </c>
      <c r="BM196" s="132" t="s">
        <v>395</v>
      </c>
    </row>
    <row r="197" spans="2:65" s="1" customFormat="1" ht="29.25">
      <c r="B197" s="32"/>
      <c r="D197" s="134" t="s">
        <v>267</v>
      </c>
      <c r="F197" s="135" t="s">
        <v>1699</v>
      </c>
      <c r="I197" s="136"/>
      <c r="L197" s="32"/>
      <c r="M197" s="137"/>
      <c r="T197" s="53"/>
      <c r="AT197" s="17" t="s">
        <v>267</v>
      </c>
      <c r="AU197" s="17" t="s">
        <v>77</v>
      </c>
    </row>
    <row r="198" spans="2:65" s="1" customFormat="1" ht="29.25">
      <c r="B198" s="32"/>
      <c r="D198" s="134" t="s">
        <v>269</v>
      </c>
      <c r="F198" s="138" t="s">
        <v>1700</v>
      </c>
      <c r="I198" s="136"/>
      <c r="L198" s="32"/>
      <c r="M198" s="137"/>
      <c r="T198" s="53"/>
      <c r="AT198" s="17" t="s">
        <v>269</v>
      </c>
      <c r="AU198" s="17" t="s">
        <v>77</v>
      </c>
    </row>
    <row r="199" spans="2:65" s="1" customFormat="1" ht="16.5" customHeight="1">
      <c r="B199" s="32"/>
      <c r="C199" s="121" t="s">
        <v>330</v>
      </c>
      <c r="D199" s="121" t="s">
        <v>261</v>
      </c>
      <c r="E199" s="122" t="s">
        <v>1701</v>
      </c>
      <c r="F199" s="123" t="s">
        <v>1702</v>
      </c>
      <c r="G199" s="124" t="s">
        <v>1067</v>
      </c>
      <c r="H199" s="125">
        <v>24.65</v>
      </c>
      <c r="I199" s="126"/>
      <c r="J199" s="127">
        <f>ROUND(I199*H199,2)</f>
        <v>0</v>
      </c>
      <c r="K199" s="123" t="s">
        <v>265</v>
      </c>
      <c r="L199" s="32"/>
      <c r="M199" s="128" t="s">
        <v>19</v>
      </c>
      <c r="N199" s="129" t="s">
        <v>40</v>
      </c>
      <c r="P199" s="130">
        <f>O199*H199</f>
        <v>0</v>
      </c>
      <c r="Q199" s="130">
        <v>0</v>
      </c>
      <c r="R199" s="130">
        <f>Q199*H199</f>
        <v>0</v>
      </c>
      <c r="S199" s="130">
        <v>0</v>
      </c>
      <c r="T199" s="131">
        <f>S199*H199</f>
        <v>0</v>
      </c>
      <c r="AR199" s="132" t="s">
        <v>266</v>
      </c>
      <c r="AT199" s="132" t="s">
        <v>261</v>
      </c>
      <c r="AU199" s="132" t="s">
        <v>77</v>
      </c>
      <c r="AY199" s="17" t="s">
        <v>260</v>
      </c>
      <c r="BE199" s="133">
        <f>IF(N199="základní",J199,0)</f>
        <v>0</v>
      </c>
      <c r="BF199" s="133">
        <f>IF(N199="snížená",J199,0)</f>
        <v>0</v>
      </c>
      <c r="BG199" s="133">
        <f>IF(N199="zákl. přenesená",J199,0)</f>
        <v>0</v>
      </c>
      <c r="BH199" s="133">
        <f>IF(N199="sníž. přenesená",J199,0)</f>
        <v>0</v>
      </c>
      <c r="BI199" s="133">
        <f>IF(N199="nulová",J199,0)</f>
        <v>0</v>
      </c>
      <c r="BJ199" s="17" t="s">
        <v>77</v>
      </c>
      <c r="BK199" s="133">
        <f>ROUND(I199*H199,2)</f>
        <v>0</v>
      </c>
      <c r="BL199" s="17" t="s">
        <v>266</v>
      </c>
      <c r="BM199" s="132" t="s">
        <v>399</v>
      </c>
    </row>
    <row r="200" spans="2:65" s="1" customFormat="1" ht="19.5">
      <c r="B200" s="32"/>
      <c r="D200" s="134" t="s">
        <v>267</v>
      </c>
      <c r="F200" s="135" t="s">
        <v>1703</v>
      </c>
      <c r="I200" s="136"/>
      <c r="L200" s="32"/>
      <c r="M200" s="137"/>
      <c r="T200" s="53"/>
      <c r="AT200" s="17" t="s">
        <v>267</v>
      </c>
      <c r="AU200" s="17" t="s">
        <v>77</v>
      </c>
    </row>
    <row r="201" spans="2:65" s="1" customFormat="1" ht="29.25">
      <c r="B201" s="32"/>
      <c r="D201" s="134" t="s">
        <v>269</v>
      </c>
      <c r="F201" s="138" t="s">
        <v>1704</v>
      </c>
      <c r="I201" s="136"/>
      <c r="L201" s="32"/>
      <c r="M201" s="137"/>
      <c r="T201" s="53"/>
      <c r="AT201" s="17" t="s">
        <v>269</v>
      </c>
      <c r="AU201" s="17" t="s">
        <v>77</v>
      </c>
    </row>
    <row r="202" spans="2:65" s="12" customFormat="1" ht="11.25">
      <c r="B202" s="162"/>
      <c r="D202" s="134" t="s">
        <v>774</v>
      </c>
      <c r="E202" s="163" t="s">
        <v>19</v>
      </c>
      <c r="F202" s="164" t="s">
        <v>1705</v>
      </c>
      <c r="H202" s="165">
        <v>24.65</v>
      </c>
      <c r="I202" s="166"/>
      <c r="L202" s="162"/>
      <c r="M202" s="167"/>
      <c r="T202" s="168"/>
      <c r="AT202" s="163" t="s">
        <v>774</v>
      </c>
      <c r="AU202" s="163" t="s">
        <v>77</v>
      </c>
      <c r="AV202" s="12" t="s">
        <v>79</v>
      </c>
      <c r="AW202" s="12" t="s">
        <v>31</v>
      </c>
      <c r="AX202" s="12" t="s">
        <v>69</v>
      </c>
      <c r="AY202" s="163" t="s">
        <v>260</v>
      </c>
    </row>
    <row r="203" spans="2:65" s="13" customFormat="1" ht="11.25">
      <c r="B203" s="169"/>
      <c r="D203" s="134" t="s">
        <v>774</v>
      </c>
      <c r="E203" s="170" t="s">
        <v>19</v>
      </c>
      <c r="F203" s="171" t="s">
        <v>967</v>
      </c>
      <c r="H203" s="172">
        <v>24.65</v>
      </c>
      <c r="I203" s="173"/>
      <c r="L203" s="169"/>
      <c r="M203" s="174"/>
      <c r="T203" s="175"/>
      <c r="AT203" s="170" t="s">
        <v>774</v>
      </c>
      <c r="AU203" s="170" t="s">
        <v>77</v>
      </c>
      <c r="AV203" s="13" t="s">
        <v>266</v>
      </c>
      <c r="AW203" s="13" t="s">
        <v>31</v>
      </c>
      <c r="AX203" s="13" t="s">
        <v>77</v>
      </c>
      <c r="AY203" s="170" t="s">
        <v>260</v>
      </c>
    </row>
    <row r="204" spans="2:65" s="1" customFormat="1" ht="16.5" customHeight="1">
      <c r="B204" s="32"/>
      <c r="C204" s="121" t="s">
        <v>401</v>
      </c>
      <c r="D204" s="121" t="s">
        <v>261</v>
      </c>
      <c r="E204" s="122" t="s">
        <v>1706</v>
      </c>
      <c r="F204" s="123" t="s">
        <v>1707</v>
      </c>
      <c r="G204" s="124" t="s">
        <v>1297</v>
      </c>
      <c r="H204" s="125">
        <v>27</v>
      </c>
      <c r="I204" s="126"/>
      <c r="J204" s="127">
        <f>ROUND(I204*H204,2)</f>
        <v>0</v>
      </c>
      <c r="K204" s="123" t="s">
        <v>265</v>
      </c>
      <c r="L204" s="32"/>
      <c r="M204" s="128" t="s">
        <v>19</v>
      </c>
      <c r="N204" s="129" t="s">
        <v>40</v>
      </c>
      <c r="P204" s="130">
        <f>O204*H204</f>
        <v>0</v>
      </c>
      <c r="Q204" s="130">
        <v>0</v>
      </c>
      <c r="R204" s="130">
        <f>Q204*H204</f>
        <v>0</v>
      </c>
      <c r="S204" s="130">
        <v>0</v>
      </c>
      <c r="T204" s="131">
        <f>S204*H204</f>
        <v>0</v>
      </c>
      <c r="AR204" s="132" t="s">
        <v>266</v>
      </c>
      <c r="AT204" s="132" t="s">
        <v>261</v>
      </c>
      <c r="AU204" s="132" t="s">
        <v>77</v>
      </c>
      <c r="AY204" s="17" t="s">
        <v>260</v>
      </c>
      <c r="BE204" s="133">
        <f>IF(N204="základní",J204,0)</f>
        <v>0</v>
      </c>
      <c r="BF204" s="133">
        <f>IF(N204="snížená",J204,0)</f>
        <v>0</v>
      </c>
      <c r="BG204" s="133">
        <f>IF(N204="zákl. přenesená",J204,0)</f>
        <v>0</v>
      </c>
      <c r="BH204" s="133">
        <f>IF(N204="sníž. přenesená",J204,0)</f>
        <v>0</v>
      </c>
      <c r="BI204" s="133">
        <f>IF(N204="nulová",J204,0)</f>
        <v>0</v>
      </c>
      <c r="BJ204" s="17" t="s">
        <v>77</v>
      </c>
      <c r="BK204" s="133">
        <f>ROUND(I204*H204,2)</f>
        <v>0</v>
      </c>
      <c r="BL204" s="17" t="s">
        <v>266</v>
      </c>
      <c r="BM204" s="132" t="s">
        <v>404</v>
      </c>
    </row>
    <row r="205" spans="2:65" s="1" customFormat="1" ht="19.5">
      <c r="B205" s="32"/>
      <c r="D205" s="134" t="s">
        <v>267</v>
      </c>
      <c r="F205" s="135" t="s">
        <v>1708</v>
      </c>
      <c r="I205" s="136"/>
      <c r="L205" s="32"/>
      <c r="M205" s="137"/>
      <c r="T205" s="53"/>
      <c r="AT205" s="17" t="s">
        <v>267</v>
      </c>
      <c r="AU205" s="17" t="s">
        <v>77</v>
      </c>
    </row>
    <row r="206" spans="2:65" s="1" customFormat="1" ht="29.25">
      <c r="B206" s="32"/>
      <c r="D206" s="134" t="s">
        <v>269</v>
      </c>
      <c r="F206" s="138" t="s">
        <v>1709</v>
      </c>
      <c r="I206" s="136"/>
      <c r="L206" s="32"/>
      <c r="M206" s="137"/>
      <c r="T206" s="53"/>
      <c r="AT206" s="17" t="s">
        <v>269</v>
      </c>
      <c r="AU206" s="17" t="s">
        <v>77</v>
      </c>
    </row>
    <row r="207" spans="2:65" s="12" customFormat="1" ht="11.25">
      <c r="B207" s="162"/>
      <c r="D207" s="134" t="s">
        <v>774</v>
      </c>
      <c r="E207" s="163" t="s">
        <v>19</v>
      </c>
      <c r="F207" s="164" t="s">
        <v>1710</v>
      </c>
      <c r="H207" s="165">
        <v>27</v>
      </c>
      <c r="I207" s="166"/>
      <c r="L207" s="162"/>
      <c r="M207" s="167"/>
      <c r="T207" s="168"/>
      <c r="AT207" s="163" t="s">
        <v>774</v>
      </c>
      <c r="AU207" s="163" t="s">
        <v>77</v>
      </c>
      <c r="AV207" s="12" t="s">
        <v>79</v>
      </c>
      <c r="AW207" s="12" t="s">
        <v>31</v>
      </c>
      <c r="AX207" s="12" t="s">
        <v>69</v>
      </c>
      <c r="AY207" s="163" t="s">
        <v>260</v>
      </c>
    </row>
    <row r="208" spans="2:65" s="13" customFormat="1" ht="11.25">
      <c r="B208" s="169"/>
      <c r="D208" s="134" t="s">
        <v>774</v>
      </c>
      <c r="E208" s="170" t="s">
        <v>19</v>
      </c>
      <c r="F208" s="171" t="s">
        <v>967</v>
      </c>
      <c r="H208" s="172">
        <v>27</v>
      </c>
      <c r="I208" s="173"/>
      <c r="L208" s="169"/>
      <c r="M208" s="174"/>
      <c r="T208" s="175"/>
      <c r="AT208" s="170" t="s">
        <v>774</v>
      </c>
      <c r="AU208" s="170" t="s">
        <v>77</v>
      </c>
      <c r="AV208" s="13" t="s">
        <v>266</v>
      </c>
      <c r="AW208" s="13" t="s">
        <v>31</v>
      </c>
      <c r="AX208" s="13" t="s">
        <v>77</v>
      </c>
      <c r="AY208" s="170" t="s">
        <v>260</v>
      </c>
    </row>
    <row r="209" spans="2:65" s="1" customFormat="1" ht="16.5" customHeight="1">
      <c r="B209" s="32"/>
      <c r="C209" s="121" t="s">
        <v>335</v>
      </c>
      <c r="D209" s="121" t="s">
        <v>261</v>
      </c>
      <c r="E209" s="122" t="s">
        <v>1711</v>
      </c>
      <c r="F209" s="123" t="s">
        <v>1712</v>
      </c>
      <c r="G209" s="124" t="s">
        <v>1297</v>
      </c>
      <c r="H209" s="125">
        <v>27</v>
      </c>
      <c r="I209" s="126"/>
      <c r="J209" s="127">
        <f>ROUND(I209*H209,2)</f>
        <v>0</v>
      </c>
      <c r="K209" s="123" t="s">
        <v>265</v>
      </c>
      <c r="L209" s="32"/>
      <c r="M209" s="128" t="s">
        <v>19</v>
      </c>
      <c r="N209" s="129" t="s">
        <v>40</v>
      </c>
      <c r="P209" s="130">
        <f>O209*H209</f>
        <v>0</v>
      </c>
      <c r="Q209" s="130">
        <v>0</v>
      </c>
      <c r="R209" s="130">
        <f>Q209*H209</f>
        <v>0</v>
      </c>
      <c r="S209" s="130">
        <v>0</v>
      </c>
      <c r="T209" s="131">
        <f>S209*H209</f>
        <v>0</v>
      </c>
      <c r="AR209" s="132" t="s">
        <v>266</v>
      </c>
      <c r="AT209" s="132" t="s">
        <v>261</v>
      </c>
      <c r="AU209" s="132" t="s">
        <v>77</v>
      </c>
      <c r="AY209" s="17" t="s">
        <v>260</v>
      </c>
      <c r="BE209" s="133">
        <f>IF(N209="základní",J209,0)</f>
        <v>0</v>
      </c>
      <c r="BF209" s="133">
        <f>IF(N209="snížená",J209,0)</f>
        <v>0</v>
      </c>
      <c r="BG209" s="133">
        <f>IF(N209="zákl. přenesená",J209,0)</f>
        <v>0</v>
      </c>
      <c r="BH209" s="133">
        <f>IF(N209="sníž. přenesená",J209,0)</f>
        <v>0</v>
      </c>
      <c r="BI209" s="133">
        <f>IF(N209="nulová",J209,0)</f>
        <v>0</v>
      </c>
      <c r="BJ209" s="17" t="s">
        <v>77</v>
      </c>
      <c r="BK209" s="133">
        <f>ROUND(I209*H209,2)</f>
        <v>0</v>
      </c>
      <c r="BL209" s="17" t="s">
        <v>266</v>
      </c>
      <c r="BM209" s="132" t="s">
        <v>409</v>
      </c>
    </row>
    <row r="210" spans="2:65" s="1" customFormat="1" ht="19.5">
      <c r="B210" s="32"/>
      <c r="D210" s="134" t="s">
        <v>267</v>
      </c>
      <c r="F210" s="135" t="s">
        <v>1713</v>
      </c>
      <c r="I210" s="136"/>
      <c r="L210" s="32"/>
      <c r="M210" s="137"/>
      <c r="T210" s="53"/>
      <c r="AT210" s="17" t="s">
        <v>267</v>
      </c>
      <c r="AU210" s="17" t="s">
        <v>77</v>
      </c>
    </row>
    <row r="211" spans="2:65" s="1" customFormat="1" ht="29.25">
      <c r="B211" s="32"/>
      <c r="D211" s="134" t="s">
        <v>269</v>
      </c>
      <c r="F211" s="138" t="s">
        <v>1709</v>
      </c>
      <c r="I211" s="136"/>
      <c r="L211" s="32"/>
      <c r="M211" s="137"/>
      <c r="T211" s="53"/>
      <c r="AT211" s="17" t="s">
        <v>269</v>
      </c>
      <c r="AU211" s="17" t="s">
        <v>77</v>
      </c>
    </row>
    <row r="212" spans="2:65" s="12" customFormat="1" ht="11.25">
      <c r="B212" s="162"/>
      <c r="D212" s="134" t="s">
        <v>774</v>
      </c>
      <c r="E212" s="163" t="s">
        <v>19</v>
      </c>
      <c r="F212" s="164" t="s">
        <v>1710</v>
      </c>
      <c r="H212" s="165">
        <v>27</v>
      </c>
      <c r="I212" s="166"/>
      <c r="L212" s="162"/>
      <c r="M212" s="167"/>
      <c r="T212" s="168"/>
      <c r="AT212" s="163" t="s">
        <v>774</v>
      </c>
      <c r="AU212" s="163" t="s">
        <v>77</v>
      </c>
      <c r="AV212" s="12" t="s">
        <v>79</v>
      </c>
      <c r="AW212" s="12" t="s">
        <v>31</v>
      </c>
      <c r="AX212" s="12" t="s">
        <v>69</v>
      </c>
      <c r="AY212" s="163" t="s">
        <v>260</v>
      </c>
    </row>
    <row r="213" spans="2:65" s="13" customFormat="1" ht="11.25">
      <c r="B213" s="169"/>
      <c r="D213" s="134" t="s">
        <v>774</v>
      </c>
      <c r="E213" s="170" t="s">
        <v>19</v>
      </c>
      <c r="F213" s="171" t="s">
        <v>967</v>
      </c>
      <c r="H213" s="172">
        <v>27</v>
      </c>
      <c r="I213" s="173"/>
      <c r="L213" s="169"/>
      <c r="M213" s="174"/>
      <c r="T213" s="175"/>
      <c r="AT213" s="170" t="s">
        <v>774</v>
      </c>
      <c r="AU213" s="170" t="s">
        <v>77</v>
      </c>
      <c r="AV213" s="13" t="s">
        <v>266</v>
      </c>
      <c r="AW213" s="13" t="s">
        <v>31</v>
      </c>
      <c r="AX213" s="13" t="s">
        <v>77</v>
      </c>
      <c r="AY213" s="170" t="s">
        <v>260</v>
      </c>
    </row>
    <row r="214" spans="2:65" s="10" customFormat="1" ht="25.9" customHeight="1">
      <c r="B214" s="111"/>
      <c r="D214" s="112" t="s">
        <v>68</v>
      </c>
      <c r="E214" s="113" t="s">
        <v>279</v>
      </c>
      <c r="F214" s="113" t="s">
        <v>1161</v>
      </c>
      <c r="I214" s="114"/>
      <c r="J214" s="115">
        <f>BK214</f>
        <v>0</v>
      </c>
      <c r="L214" s="111"/>
      <c r="M214" s="116"/>
      <c r="P214" s="117">
        <f>SUM(P215:P255)</f>
        <v>0</v>
      </c>
      <c r="R214" s="117">
        <f>SUM(R215:R255)</f>
        <v>0</v>
      </c>
      <c r="T214" s="118">
        <f>SUM(T215:T255)</f>
        <v>0</v>
      </c>
      <c r="AR214" s="112" t="s">
        <v>77</v>
      </c>
      <c r="AT214" s="119" t="s">
        <v>68</v>
      </c>
      <c r="AU214" s="119" t="s">
        <v>69</v>
      </c>
      <c r="AY214" s="112" t="s">
        <v>260</v>
      </c>
      <c r="BK214" s="120">
        <f>SUM(BK215:BK255)</f>
        <v>0</v>
      </c>
    </row>
    <row r="215" spans="2:65" s="1" customFormat="1" ht="24.2" customHeight="1">
      <c r="B215" s="32"/>
      <c r="C215" s="121" t="s">
        <v>412</v>
      </c>
      <c r="D215" s="121" t="s">
        <v>261</v>
      </c>
      <c r="E215" s="122" t="s">
        <v>1170</v>
      </c>
      <c r="F215" s="123" t="s">
        <v>1171</v>
      </c>
      <c r="G215" s="124" t="s">
        <v>973</v>
      </c>
      <c r="H215" s="125">
        <v>37.343000000000004</v>
      </c>
      <c r="I215" s="126"/>
      <c r="J215" s="127">
        <f>ROUND(I215*H215,2)</f>
        <v>0</v>
      </c>
      <c r="K215" s="123" t="s">
        <v>265</v>
      </c>
      <c r="L215" s="32"/>
      <c r="M215" s="128" t="s">
        <v>19</v>
      </c>
      <c r="N215" s="129" t="s">
        <v>40</v>
      </c>
      <c r="P215" s="130">
        <f>O215*H215</f>
        <v>0</v>
      </c>
      <c r="Q215" s="130">
        <v>0</v>
      </c>
      <c r="R215" s="130">
        <f>Q215*H215</f>
        <v>0</v>
      </c>
      <c r="S215" s="130">
        <v>0</v>
      </c>
      <c r="T215" s="131">
        <f>S215*H215</f>
        <v>0</v>
      </c>
      <c r="AR215" s="132" t="s">
        <v>266</v>
      </c>
      <c r="AT215" s="132" t="s">
        <v>261</v>
      </c>
      <c r="AU215" s="132" t="s">
        <v>77</v>
      </c>
      <c r="AY215" s="17" t="s">
        <v>260</v>
      </c>
      <c r="BE215" s="133">
        <f>IF(N215="základní",J215,0)</f>
        <v>0</v>
      </c>
      <c r="BF215" s="133">
        <f>IF(N215="snížená",J215,0)</f>
        <v>0</v>
      </c>
      <c r="BG215" s="133">
        <f>IF(N215="zákl. přenesená",J215,0)</f>
        <v>0</v>
      </c>
      <c r="BH215" s="133">
        <f>IF(N215="sníž. přenesená",J215,0)</f>
        <v>0</v>
      </c>
      <c r="BI215" s="133">
        <f>IF(N215="nulová",J215,0)</f>
        <v>0</v>
      </c>
      <c r="BJ215" s="17" t="s">
        <v>77</v>
      </c>
      <c r="BK215" s="133">
        <f>ROUND(I215*H215,2)</f>
        <v>0</v>
      </c>
      <c r="BL215" s="17" t="s">
        <v>266</v>
      </c>
      <c r="BM215" s="132" t="s">
        <v>415</v>
      </c>
    </row>
    <row r="216" spans="2:65" s="1" customFormat="1" ht="48.75">
      <c r="B216" s="32"/>
      <c r="D216" s="134" t="s">
        <v>267</v>
      </c>
      <c r="F216" s="135" t="s">
        <v>1173</v>
      </c>
      <c r="I216" s="136"/>
      <c r="L216" s="32"/>
      <c r="M216" s="137"/>
      <c r="T216" s="53"/>
      <c r="AT216" s="17" t="s">
        <v>267</v>
      </c>
      <c r="AU216" s="17" t="s">
        <v>77</v>
      </c>
    </row>
    <row r="217" spans="2:65" s="1" customFormat="1" ht="29.25">
      <c r="B217" s="32"/>
      <c r="D217" s="134" t="s">
        <v>269</v>
      </c>
      <c r="F217" s="138" t="s">
        <v>1714</v>
      </c>
      <c r="I217" s="136"/>
      <c r="L217" s="32"/>
      <c r="M217" s="137"/>
      <c r="T217" s="53"/>
      <c r="AT217" s="17" t="s">
        <v>269</v>
      </c>
      <c r="AU217" s="17" t="s">
        <v>77</v>
      </c>
    </row>
    <row r="218" spans="2:65" s="12" customFormat="1" ht="11.25">
      <c r="B218" s="162"/>
      <c r="D218" s="134" t="s">
        <v>774</v>
      </c>
      <c r="E218" s="163" t="s">
        <v>19</v>
      </c>
      <c r="F218" s="164" t="s">
        <v>1715</v>
      </c>
      <c r="H218" s="165">
        <v>37.343000000000004</v>
      </c>
      <c r="I218" s="166"/>
      <c r="L218" s="162"/>
      <c r="M218" s="167"/>
      <c r="T218" s="168"/>
      <c r="AT218" s="163" t="s">
        <v>774</v>
      </c>
      <c r="AU218" s="163" t="s">
        <v>77</v>
      </c>
      <c r="AV218" s="12" t="s">
        <v>79</v>
      </c>
      <c r="AW218" s="12" t="s">
        <v>31</v>
      </c>
      <c r="AX218" s="12" t="s">
        <v>69</v>
      </c>
      <c r="AY218" s="163" t="s">
        <v>260</v>
      </c>
    </row>
    <row r="219" spans="2:65" s="13" customFormat="1" ht="11.25">
      <c r="B219" s="169"/>
      <c r="D219" s="134" t="s">
        <v>774</v>
      </c>
      <c r="E219" s="170" t="s">
        <v>19</v>
      </c>
      <c r="F219" s="171" t="s">
        <v>967</v>
      </c>
      <c r="H219" s="172">
        <v>37.343000000000004</v>
      </c>
      <c r="I219" s="173"/>
      <c r="L219" s="169"/>
      <c r="M219" s="174"/>
      <c r="T219" s="175"/>
      <c r="AT219" s="170" t="s">
        <v>774</v>
      </c>
      <c r="AU219" s="170" t="s">
        <v>77</v>
      </c>
      <c r="AV219" s="13" t="s">
        <v>266</v>
      </c>
      <c r="AW219" s="13" t="s">
        <v>31</v>
      </c>
      <c r="AX219" s="13" t="s">
        <v>77</v>
      </c>
      <c r="AY219" s="170" t="s">
        <v>260</v>
      </c>
    </row>
    <row r="220" spans="2:65" s="1" customFormat="1" ht="24.2" customHeight="1">
      <c r="B220" s="32"/>
      <c r="C220" s="121" t="s">
        <v>339</v>
      </c>
      <c r="D220" s="121" t="s">
        <v>261</v>
      </c>
      <c r="E220" s="122" t="s">
        <v>1716</v>
      </c>
      <c r="F220" s="123" t="s">
        <v>1717</v>
      </c>
      <c r="G220" s="124" t="s">
        <v>973</v>
      </c>
      <c r="H220" s="125">
        <v>19.14</v>
      </c>
      <c r="I220" s="126"/>
      <c r="J220" s="127">
        <f>ROUND(I220*H220,2)</f>
        <v>0</v>
      </c>
      <c r="K220" s="123" t="s">
        <v>265</v>
      </c>
      <c r="L220" s="32"/>
      <c r="M220" s="128" t="s">
        <v>19</v>
      </c>
      <c r="N220" s="129" t="s">
        <v>40</v>
      </c>
      <c r="P220" s="130">
        <f>O220*H220</f>
        <v>0</v>
      </c>
      <c r="Q220" s="130">
        <v>0</v>
      </c>
      <c r="R220" s="130">
        <f>Q220*H220</f>
        <v>0</v>
      </c>
      <c r="S220" s="130">
        <v>0</v>
      </c>
      <c r="T220" s="131">
        <f>S220*H220</f>
        <v>0</v>
      </c>
      <c r="AR220" s="132" t="s">
        <v>266</v>
      </c>
      <c r="AT220" s="132" t="s">
        <v>261</v>
      </c>
      <c r="AU220" s="132" t="s">
        <v>77</v>
      </c>
      <c r="AY220" s="17" t="s">
        <v>260</v>
      </c>
      <c r="BE220" s="133">
        <f>IF(N220="základní",J220,0)</f>
        <v>0</v>
      </c>
      <c r="BF220" s="133">
        <f>IF(N220="snížená",J220,0)</f>
        <v>0</v>
      </c>
      <c r="BG220" s="133">
        <f>IF(N220="zákl. přenesená",J220,0)</f>
        <v>0</v>
      </c>
      <c r="BH220" s="133">
        <f>IF(N220="sníž. přenesená",J220,0)</f>
        <v>0</v>
      </c>
      <c r="BI220" s="133">
        <f>IF(N220="nulová",J220,0)</f>
        <v>0</v>
      </c>
      <c r="BJ220" s="17" t="s">
        <v>77</v>
      </c>
      <c r="BK220" s="133">
        <f>ROUND(I220*H220,2)</f>
        <v>0</v>
      </c>
      <c r="BL220" s="17" t="s">
        <v>266</v>
      </c>
      <c r="BM220" s="132" t="s">
        <v>419</v>
      </c>
    </row>
    <row r="221" spans="2:65" s="1" customFormat="1" ht="48.75">
      <c r="B221" s="32"/>
      <c r="D221" s="134" t="s">
        <v>267</v>
      </c>
      <c r="F221" s="135" t="s">
        <v>1718</v>
      </c>
      <c r="I221" s="136"/>
      <c r="L221" s="32"/>
      <c r="M221" s="137"/>
      <c r="T221" s="53"/>
      <c r="AT221" s="17" t="s">
        <v>267</v>
      </c>
      <c r="AU221" s="17" t="s">
        <v>77</v>
      </c>
    </row>
    <row r="222" spans="2:65" s="1" customFormat="1" ht="29.25">
      <c r="B222" s="32"/>
      <c r="D222" s="134" t="s">
        <v>269</v>
      </c>
      <c r="F222" s="138" t="s">
        <v>1719</v>
      </c>
      <c r="I222" s="136"/>
      <c r="L222" s="32"/>
      <c r="M222" s="137"/>
      <c r="T222" s="53"/>
      <c r="AT222" s="17" t="s">
        <v>269</v>
      </c>
      <c r="AU222" s="17" t="s">
        <v>77</v>
      </c>
    </row>
    <row r="223" spans="2:65" s="12" customFormat="1" ht="11.25">
      <c r="B223" s="162"/>
      <c r="D223" s="134" t="s">
        <v>774</v>
      </c>
      <c r="E223" s="163" t="s">
        <v>19</v>
      </c>
      <c r="F223" s="164" t="s">
        <v>1720</v>
      </c>
      <c r="H223" s="165">
        <v>19.14</v>
      </c>
      <c r="I223" s="166"/>
      <c r="L223" s="162"/>
      <c r="M223" s="167"/>
      <c r="T223" s="168"/>
      <c r="AT223" s="163" t="s">
        <v>774</v>
      </c>
      <c r="AU223" s="163" t="s">
        <v>77</v>
      </c>
      <c r="AV223" s="12" t="s">
        <v>79</v>
      </c>
      <c r="AW223" s="12" t="s">
        <v>31</v>
      </c>
      <c r="AX223" s="12" t="s">
        <v>69</v>
      </c>
      <c r="AY223" s="163" t="s">
        <v>260</v>
      </c>
    </row>
    <row r="224" spans="2:65" s="13" customFormat="1" ht="11.25">
      <c r="B224" s="169"/>
      <c r="D224" s="134" t="s">
        <v>774</v>
      </c>
      <c r="E224" s="170" t="s">
        <v>19</v>
      </c>
      <c r="F224" s="171" t="s">
        <v>967</v>
      </c>
      <c r="H224" s="172">
        <v>19.14</v>
      </c>
      <c r="I224" s="173"/>
      <c r="L224" s="169"/>
      <c r="M224" s="174"/>
      <c r="T224" s="175"/>
      <c r="AT224" s="170" t="s">
        <v>774</v>
      </c>
      <c r="AU224" s="170" t="s">
        <v>77</v>
      </c>
      <c r="AV224" s="13" t="s">
        <v>266</v>
      </c>
      <c r="AW224" s="13" t="s">
        <v>31</v>
      </c>
      <c r="AX224" s="13" t="s">
        <v>77</v>
      </c>
      <c r="AY224" s="170" t="s">
        <v>260</v>
      </c>
    </row>
    <row r="225" spans="2:65" s="1" customFormat="1" ht="24.2" customHeight="1">
      <c r="B225" s="32"/>
      <c r="C225" s="121" t="s">
        <v>422</v>
      </c>
      <c r="D225" s="121" t="s">
        <v>261</v>
      </c>
      <c r="E225" s="122" t="s">
        <v>1721</v>
      </c>
      <c r="F225" s="123" t="s">
        <v>1722</v>
      </c>
      <c r="G225" s="124" t="s">
        <v>973</v>
      </c>
      <c r="H225" s="125">
        <v>14.34</v>
      </c>
      <c r="I225" s="126"/>
      <c r="J225" s="127">
        <f>ROUND(I225*H225,2)</f>
        <v>0</v>
      </c>
      <c r="K225" s="123" t="s">
        <v>265</v>
      </c>
      <c r="L225" s="32"/>
      <c r="M225" s="128" t="s">
        <v>19</v>
      </c>
      <c r="N225" s="129" t="s">
        <v>40</v>
      </c>
      <c r="P225" s="130">
        <f>O225*H225</f>
        <v>0</v>
      </c>
      <c r="Q225" s="130">
        <v>0</v>
      </c>
      <c r="R225" s="130">
        <f>Q225*H225</f>
        <v>0</v>
      </c>
      <c r="S225" s="130">
        <v>0</v>
      </c>
      <c r="T225" s="131">
        <f>S225*H225</f>
        <v>0</v>
      </c>
      <c r="AR225" s="132" t="s">
        <v>266</v>
      </c>
      <c r="AT225" s="132" t="s">
        <v>261</v>
      </c>
      <c r="AU225" s="132" t="s">
        <v>77</v>
      </c>
      <c r="AY225" s="17" t="s">
        <v>260</v>
      </c>
      <c r="BE225" s="133">
        <f>IF(N225="základní",J225,0)</f>
        <v>0</v>
      </c>
      <c r="BF225" s="133">
        <f>IF(N225="snížená",J225,0)</f>
        <v>0</v>
      </c>
      <c r="BG225" s="133">
        <f>IF(N225="zákl. přenesená",J225,0)</f>
        <v>0</v>
      </c>
      <c r="BH225" s="133">
        <f>IF(N225="sníž. přenesená",J225,0)</f>
        <v>0</v>
      </c>
      <c r="BI225" s="133">
        <f>IF(N225="nulová",J225,0)</f>
        <v>0</v>
      </c>
      <c r="BJ225" s="17" t="s">
        <v>77</v>
      </c>
      <c r="BK225" s="133">
        <f>ROUND(I225*H225,2)</f>
        <v>0</v>
      </c>
      <c r="BL225" s="17" t="s">
        <v>266</v>
      </c>
      <c r="BM225" s="132" t="s">
        <v>425</v>
      </c>
    </row>
    <row r="226" spans="2:65" s="1" customFormat="1" ht="48.75">
      <c r="B226" s="32"/>
      <c r="D226" s="134" t="s">
        <v>267</v>
      </c>
      <c r="F226" s="135" t="s">
        <v>1723</v>
      </c>
      <c r="I226" s="136"/>
      <c r="L226" s="32"/>
      <c r="M226" s="137"/>
      <c r="T226" s="53"/>
      <c r="AT226" s="17" t="s">
        <v>267</v>
      </c>
      <c r="AU226" s="17" t="s">
        <v>77</v>
      </c>
    </row>
    <row r="227" spans="2:65" s="1" customFormat="1" ht="29.25">
      <c r="B227" s="32"/>
      <c r="D227" s="134" t="s">
        <v>269</v>
      </c>
      <c r="F227" s="138" t="s">
        <v>1724</v>
      </c>
      <c r="I227" s="136"/>
      <c r="L227" s="32"/>
      <c r="M227" s="137"/>
      <c r="T227" s="53"/>
      <c r="AT227" s="17" t="s">
        <v>269</v>
      </c>
      <c r="AU227" s="17" t="s">
        <v>77</v>
      </c>
    </row>
    <row r="228" spans="2:65" s="12" customFormat="1" ht="11.25">
      <c r="B228" s="162"/>
      <c r="D228" s="134" t="s">
        <v>774</v>
      </c>
      <c r="E228" s="163" t="s">
        <v>19</v>
      </c>
      <c r="F228" s="164" t="s">
        <v>1725</v>
      </c>
      <c r="H228" s="165">
        <v>14.34</v>
      </c>
      <c r="I228" s="166"/>
      <c r="L228" s="162"/>
      <c r="M228" s="167"/>
      <c r="T228" s="168"/>
      <c r="AT228" s="163" t="s">
        <v>774</v>
      </c>
      <c r="AU228" s="163" t="s">
        <v>77</v>
      </c>
      <c r="AV228" s="12" t="s">
        <v>79</v>
      </c>
      <c r="AW228" s="12" t="s">
        <v>31</v>
      </c>
      <c r="AX228" s="12" t="s">
        <v>69</v>
      </c>
      <c r="AY228" s="163" t="s">
        <v>260</v>
      </c>
    </row>
    <row r="229" spans="2:65" s="13" customFormat="1" ht="11.25">
      <c r="B229" s="169"/>
      <c r="D229" s="134" t="s">
        <v>774</v>
      </c>
      <c r="E229" s="170" t="s">
        <v>19</v>
      </c>
      <c r="F229" s="171" t="s">
        <v>967</v>
      </c>
      <c r="H229" s="172">
        <v>14.34</v>
      </c>
      <c r="I229" s="173"/>
      <c r="L229" s="169"/>
      <c r="M229" s="174"/>
      <c r="T229" s="175"/>
      <c r="AT229" s="170" t="s">
        <v>774</v>
      </c>
      <c r="AU229" s="170" t="s">
        <v>77</v>
      </c>
      <c r="AV229" s="13" t="s">
        <v>266</v>
      </c>
      <c r="AW229" s="13" t="s">
        <v>31</v>
      </c>
      <c r="AX229" s="13" t="s">
        <v>77</v>
      </c>
      <c r="AY229" s="170" t="s">
        <v>260</v>
      </c>
    </row>
    <row r="230" spans="2:65" s="1" customFormat="1" ht="24.2" customHeight="1">
      <c r="B230" s="32"/>
      <c r="C230" s="121" t="s">
        <v>344</v>
      </c>
      <c r="D230" s="121" t="s">
        <v>261</v>
      </c>
      <c r="E230" s="122" t="s">
        <v>1199</v>
      </c>
      <c r="F230" s="123" t="s">
        <v>1200</v>
      </c>
      <c r="G230" s="124" t="s">
        <v>973</v>
      </c>
      <c r="H230" s="125">
        <v>1.65</v>
      </c>
      <c r="I230" s="126"/>
      <c r="J230" s="127">
        <f>ROUND(I230*H230,2)</f>
        <v>0</v>
      </c>
      <c r="K230" s="123" t="s">
        <v>265</v>
      </c>
      <c r="L230" s="32"/>
      <c r="M230" s="128" t="s">
        <v>19</v>
      </c>
      <c r="N230" s="129" t="s">
        <v>40</v>
      </c>
      <c r="P230" s="130">
        <f>O230*H230</f>
        <v>0</v>
      </c>
      <c r="Q230" s="130">
        <v>0</v>
      </c>
      <c r="R230" s="130">
        <f>Q230*H230</f>
        <v>0</v>
      </c>
      <c r="S230" s="130">
        <v>0</v>
      </c>
      <c r="T230" s="131">
        <f>S230*H230</f>
        <v>0</v>
      </c>
      <c r="AR230" s="132" t="s">
        <v>266</v>
      </c>
      <c r="AT230" s="132" t="s">
        <v>261</v>
      </c>
      <c r="AU230" s="132" t="s">
        <v>77</v>
      </c>
      <c r="AY230" s="17" t="s">
        <v>260</v>
      </c>
      <c r="BE230" s="133">
        <f>IF(N230="základní",J230,0)</f>
        <v>0</v>
      </c>
      <c r="BF230" s="133">
        <f>IF(N230="snížená",J230,0)</f>
        <v>0</v>
      </c>
      <c r="BG230" s="133">
        <f>IF(N230="zákl. přenesená",J230,0)</f>
        <v>0</v>
      </c>
      <c r="BH230" s="133">
        <f>IF(N230="sníž. přenesená",J230,0)</f>
        <v>0</v>
      </c>
      <c r="BI230" s="133">
        <f>IF(N230="nulová",J230,0)</f>
        <v>0</v>
      </c>
      <c r="BJ230" s="17" t="s">
        <v>77</v>
      </c>
      <c r="BK230" s="133">
        <f>ROUND(I230*H230,2)</f>
        <v>0</v>
      </c>
      <c r="BL230" s="17" t="s">
        <v>266</v>
      </c>
      <c r="BM230" s="132" t="s">
        <v>430</v>
      </c>
    </row>
    <row r="231" spans="2:65" s="1" customFormat="1" ht="48.75">
      <c r="B231" s="32"/>
      <c r="D231" s="134" t="s">
        <v>267</v>
      </c>
      <c r="F231" s="135" t="s">
        <v>1202</v>
      </c>
      <c r="I231" s="136"/>
      <c r="L231" s="32"/>
      <c r="M231" s="137"/>
      <c r="T231" s="53"/>
      <c r="AT231" s="17" t="s">
        <v>267</v>
      </c>
      <c r="AU231" s="17" t="s">
        <v>77</v>
      </c>
    </row>
    <row r="232" spans="2:65" s="1" customFormat="1" ht="29.25">
      <c r="B232" s="32"/>
      <c r="D232" s="134" t="s">
        <v>269</v>
      </c>
      <c r="F232" s="138" t="s">
        <v>1726</v>
      </c>
      <c r="I232" s="136"/>
      <c r="L232" s="32"/>
      <c r="M232" s="137"/>
      <c r="T232" s="53"/>
      <c r="AT232" s="17" t="s">
        <v>269</v>
      </c>
      <c r="AU232" s="17" t="s">
        <v>77</v>
      </c>
    </row>
    <row r="233" spans="2:65" s="12" customFormat="1" ht="11.25">
      <c r="B233" s="162"/>
      <c r="D233" s="134" t="s">
        <v>774</v>
      </c>
      <c r="E233" s="163" t="s">
        <v>19</v>
      </c>
      <c r="F233" s="164" t="s">
        <v>1727</v>
      </c>
      <c r="H233" s="165">
        <v>1.65</v>
      </c>
      <c r="I233" s="166"/>
      <c r="L233" s="162"/>
      <c r="M233" s="167"/>
      <c r="T233" s="168"/>
      <c r="AT233" s="163" t="s">
        <v>774</v>
      </c>
      <c r="AU233" s="163" t="s">
        <v>77</v>
      </c>
      <c r="AV233" s="12" t="s">
        <v>79</v>
      </c>
      <c r="AW233" s="12" t="s">
        <v>31</v>
      </c>
      <c r="AX233" s="12" t="s">
        <v>69</v>
      </c>
      <c r="AY233" s="163" t="s">
        <v>260</v>
      </c>
    </row>
    <row r="234" spans="2:65" s="13" customFormat="1" ht="11.25">
      <c r="B234" s="169"/>
      <c r="D234" s="134" t="s">
        <v>774</v>
      </c>
      <c r="E234" s="170" t="s">
        <v>19</v>
      </c>
      <c r="F234" s="171" t="s">
        <v>967</v>
      </c>
      <c r="H234" s="172">
        <v>1.65</v>
      </c>
      <c r="I234" s="173"/>
      <c r="L234" s="169"/>
      <c r="M234" s="174"/>
      <c r="T234" s="175"/>
      <c r="AT234" s="170" t="s">
        <v>774</v>
      </c>
      <c r="AU234" s="170" t="s">
        <v>77</v>
      </c>
      <c r="AV234" s="13" t="s">
        <v>266</v>
      </c>
      <c r="AW234" s="13" t="s">
        <v>31</v>
      </c>
      <c r="AX234" s="13" t="s">
        <v>77</v>
      </c>
      <c r="AY234" s="170" t="s">
        <v>260</v>
      </c>
    </row>
    <row r="235" spans="2:65" s="1" customFormat="1" ht="24.2" customHeight="1">
      <c r="B235" s="32"/>
      <c r="C235" s="121" t="s">
        <v>433</v>
      </c>
      <c r="D235" s="121" t="s">
        <v>261</v>
      </c>
      <c r="E235" s="122" t="s">
        <v>1728</v>
      </c>
      <c r="F235" s="123" t="s">
        <v>1729</v>
      </c>
      <c r="G235" s="124" t="s">
        <v>973</v>
      </c>
      <c r="H235" s="125">
        <v>0.05</v>
      </c>
      <c r="I235" s="126"/>
      <c r="J235" s="127">
        <f>ROUND(I235*H235,2)</f>
        <v>0</v>
      </c>
      <c r="K235" s="123" t="s">
        <v>265</v>
      </c>
      <c r="L235" s="32"/>
      <c r="M235" s="128" t="s">
        <v>19</v>
      </c>
      <c r="N235" s="129" t="s">
        <v>40</v>
      </c>
      <c r="P235" s="130">
        <f>O235*H235</f>
        <v>0</v>
      </c>
      <c r="Q235" s="130">
        <v>0</v>
      </c>
      <c r="R235" s="130">
        <f>Q235*H235</f>
        <v>0</v>
      </c>
      <c r="S235" s="130">
        <v>0</v>
      </c>
      <c r="T235" s="131">
        <f>S235*H235</f>
        <v>0</v>
      </c>
      <c r="AR235" s="132" t="s">
        <v>266</v>
      </c>
      <c r="AT235" s="132" t="s">
        <v>261</v>
      </c>
      <c r="AU235" s="132" t="s">
        <v>77</v>
      </c>
      <c r="AY235" s="17" t="s">
        <v>260</v>
      </c>
      <c r="BE235" s="133">
        <f>IF(N235="základní",J235,0)</f>
        <v>0</v>
      </c>
      <c r="BF235" s="133">
        <f>IF(N235="snížená",J235,0)</f>
        <v>0</v>
      </c>
      <c r="BG235" s="133">
        <f>IF(N235="zákl. přenesená",J235,0)</f>
        <v>0</v>
      </c>
      <c r="BH235" s="133">
        <f>IF(N235="sníž. přenesená",J235,0)</f>
        <v>0</v>
      </c>
      <c r="BI235" s="133">
        <f>IF(N235="nulová",J235,0)</f>
        <v>0</v>
      </c>
      <c r="BJ235" s="17" t="s">
        <v>77</v>
      </c>
      <c r="BK235" s="133">
        <f>ROUND(I235*H235,2)</f>
        <v>0</v>
      </c>
      <c r="BL235" s="17" t="s">
        <v>266</v>
      </c>
      <c r="BM235" s="132" t="s">
        <v>653</v>
      </c>
    </row>
    <row r="236" spans="2:65" s="1" customFormat="1" ht="48.75">
      <c r="B236" s="32"/>
      <c r="D236" s="134" t="s">
        <v>267</v>
      </c>
      <c r="F236" s="135" t="s">
        <v>1730</v>
      </c>
      <c r="I236" s="136"/>
      <c r="L236" s="32"/>
      <c r="M236" s="137"/>
      <c r="T236" s="53"/>
      <c r="AT236" s="17" t="s">
        <v>267</v>
      </c>
      <c r="AU236" s="17" t="s">
        <v>77</v>
      </c>
    </row>
    <row r="237" spans="2:65" s="1" customFormat="1" ht="29.25">
      <c r="B237" s="32"/>
      <c r="D237" s="134" t="s">
        <v>269</v>
      </c>
      <c r="F237" s="138" t="s">
        <v>1731</v>
      </c>
      <c r="I237" s="136"/>
      <c r="L237" s="32"/>
      <c r="M237" s="137"/>
      <c r="T237" s="53"/>
      <c r="AT237" s="17" t="s">
        <v>269</v>
      </c>
      <c r="AU237" s="17" t="s">
        <v>77</v>
      </c>
    </row>
    <row r="238" spans="2:65" s="1" customFormat="1" ht="24.2" customHeight="1">
      <c r="B238" s="32"/>
      <c r="C238" s="121" t="s">
        <v>348</v>
      </c>
      <c r="D238" s="121" t="s">
        <v>261</v>
      </c>
      <c r="E238" s="122" t="s">
        <v>976</v>
      </c>
      <c r="F238" s="123" t="s">
        <v>977</v>
      </c>
      <c r="G238" s="124" t="s">
        <v>973</v>
      </c>
      <c r="H238" s="125">
        <v>35.287999999999997</v>
      </c>
      <c r="I238" s="126"/>
      <c r="J238" s="127">
        <f>ROUND(I238*H238,2)</f>
        <v>0</v>
      </c>
      <c r="K238" s="123" t="s">
        <v>265</v>
      </c>
      <c r="L238" s="32"/>
      <c r="M238" s="128" t="s">
        <v>19</v>
      </c>
      <c r="N238" s="129" t="s">
        <v>40</v>
      </c>
      <c r="P238" s="130">
        <f>O238*H238</f>
        <v>0</v>
      </c>
      <c r="Q238" s="130">
        <v>0</v>
      </c>
      <c r="R238" s="130">
        <f>Q238*H238</f>
        <v>0</v>
      </c>
      <c r="S238" s="130">
        <v>0</v>
      </c>
      <c r="T238" s="131">
        <f>S238*H238</f>
        <v>0</v>
      </c>
      <c r="AR238" s="132" t="s">
        <v>266</v>
      </c>
      <c r="AT238" s="132" t="s">
        <v>261</v>
      </c>
      <c r="AU238" s="132" t="s">
        <v>77</v>
      </c>
      <c r="AY238" s="17" t="s">
        <v>260</v>
      </c>
      <c r="BE238" s="133">
        <f>IF(N238="základní",J238,0)</f>
        <v>0</v>
      </c>
      <c r="BF238" s="133">
        <f>IF(N238="snížená",J238,0)</f>
        <v>0</v>
      </c>
      <c r="BG238" s="133">
        <f>IF(N238="zákl. přenesená",J238,0)</f>
        <v>0</v>
      </c>
      <c r="BH238" s="133">
        <f>IF(N238="sníž. přenesená",J238,0)</f>
        <v>0</v>
      </c>
      <c r="BI238" s="133">
        <f>IF(N238="nulová",J238,0)</f>
        <v>0</v>
      </c>
      <c r="BJ238" s="17" t="s">
        <v>77</v>
      </c>
      <c r="BK238" s="133">
        <f>ROUND(I238*H238,2)</f>
        <v>0</v>
      </c>
      <c r="BL238" s="17" t="s">
        <v>266</v>
      </c>
      <c r="BM238" s="132" t="s">
        <v>441</v>
      </c>
    </row>
    <row r="239" spans="2:65" s="1" customFormat="1" ht="29.25">
      <c r="B239" s="32"/>
      <c r="D239" s="134" t="s">
        <v>267</v>
      </c>
      <c r="F239" s="135" t="s">
        <v>978</v>
      </c>
      <c r="I239" s="136"/>
      <c r="L239" s="32"/>
      <c r="M239" s="137"/>
      <c r="T239" s="53"/>
      <c r="AT239" s="17" t="s">
        <v>267</v>
      </c>
      <c r="AU239" s="17" t="s">
        <v>77</v>
      </c>
    </row>
    <row r="240" spans="2:65" s="1" customFormat="1" ht="29.25">
      <c r="B240" s="32"/>
      <c r="D240" s="134" t="s">
        <v>269</v>
      </c>
      <c r="F240" s="138" t="s">
        <v>1732</v>
      </c>
      <c r="I240" s="136"/>
      <c r="L240" s="32"/>
      <c r="M240" s="137"/>
      <c r="T240" s="53"/>
      <c r="AT240" s="17" t="s">
        <v>269</v>
      </c>
      <c r="AU240" s="17" t="s">
        <v>77</v>
      </c>
    </row>
    <row r="241" spans="2:65" s="12" customFormat="1" ht="11.25">
      <c r="B241" s="162"/>
      <c r="D241" s="134" t="s">
        <v>774</v>
      </c>
      <c r="E241" s="163" t="s">
        <v>19</v>
      </c>
      <c r="F241" s="164" t="s">
        <v>1733</v>
      </c>
      <c r="H241" s="165">
        <v>35.287999999999997</v>
      </c>
      <c r="I241" s="166"/>
      <c r="L241" s="162"/>
      <c r="M241" s="167"/>
      <c r="T241" s="168"/>
      <c r="AT241" s="163" t="s">
        <v>774</v>
      </c>
      <c r="AU241" s="163" t="s">
        <v>77</v>
      </c>
      <c r="AV241" s="12" t="s">
        <v>79</v>
      </c>
      <c r="AW241" s="12" t="s">
        <v>31</v>
      </c>
      <c r="AX241" s="12" t="s">
        <v>69</v>
      </c>
      <c r="AY241" s="163" t="s">
        <v>260</v>
      </c>
    </row>
    <row r="242" spans="2:65" s="13" customFormat="1" ht="11.25">
      <c r="B242" s="169"/>
      <c r="D242" s="134" t="s">
        <v>774</v>
      </c>
      <c r="E242" s="170" t="s">
        <v>19</v>
      </c>
      <c r="F242" s="171" t="s">
        <v>967</v>
      </c>
      <c r="H242" s="172">
        <v>35.287999999999997</v>
      </c>
      <c r="I242" s="173"/>
      <c r="L242" s="169"/>
      <c r="M242" s="174"/>
      <c r="T242" s="175"/>
      <c r="AT242" s="170" t="s">
        <v>774</v>
      </c>
      <c r="AU242" s="170" t="s">
        <v>77</v>
      </c>
      <c r="AV242" s="13" t="s">
        <v>266</v>
      </c>
      <c r="AW242" s="13" t="s">
        <v>31</v>
      </c>
      <c r="AX242" s="13" t="s">
        <v>77</v>
      </c>
      <c r="AY242" s="170" t="s">
        <v>260</v>
      </c>
    </row>
    <row r="243" spans="2:65" s="1" customFormat="1" ht="24.2" customHeight="1">
      <c r="B243" s="32"/>
      <c r="C243" s="121" t="s">
        <v>665</v>
      </c>
      <c r="D243" s="121" t="s">
        <v>261</v>
      </c>
      <c r="E243" s="122" t="s">
        <v>1734</v>
      </c>
      <c r="F243" s="123" t="s">
        <v>1735</v>
      </c>
      <c r="G243" s="124" t="s">
        <v>973</v>
      </c>
      <c r="H243" s="125">
        <v>0.65</v>
      </c>
      <c r="I243" s="126"/>
      <c r="J243" s="127">
        <f>ROUND(I243*H243,2)</f>
        <v>0</v>
      </c>
      <c r="K243" s="123" t="s">
        <v>265</v>
      </c>
      <c r="L243" s="32"/>
      <c r="M243" s="128" t="s">
        <v>19</v>
      </c>
      <c r="N243" s="129" t="s">
        <v>40</v>
      </c>
      <c r="P243" s="130">
        <f>O243*H243</f>
        <v>0</v>
      </c>
      <c r="Q243" s="130">
        <v>0</v>
      </c>
      <c r="R243" s="130">
        <f>Q243*H243</f>
        <v>0</v>
      </c>
      <c r="S243" s="130">
        <v>0</v>
      </c>
      <c r="T243" s="131">
        <f>S243*H243</f>
        <v>0</v>
      </c>
      <c r="AR243" s="132" t="s">
        <v>266</v>
      </c>
      <c r="AT243" s="132" t="s">
        <v>261</v>
      </c>
      <c r="AU243" s="132" t="s">
        <v>77</v>
      </c>
      <c r="AY243" s="17" t="s">
        <v>260</v>
      </c>
      <c r="BE243" s="133">
        <f>IF(N243="základní",J243,0)</f>
        <v>0</v>
      </c>
      <c r="BF243" s="133">
        <f>IF(N243="snížená",J243,0)</f>
        <v>0</v>
      </c>
      <c r="BG243" s="133">
        <f>IF(N243="zákl. přenesená",J243,0)</f>
        <v>0</v>
      </c>
      <c r="BH243" s="133">
        <f>IF(N243="sníž. přenesená",J243,0)</f>
        <v>0</v>
      </c>
      <c r="BI243" s="133">
        <f>IF(N243="nulová",J243,0)</f>
        <v>0</v>
      </c>
      <c r="BJ243" s="17" t="s">
        <v>77</v>
      </c>
      <c r="BK243" s="133">
        <f>ROUND(I243*H243,2)</f>
        <v>0</v>
      </c>
      <c r="BL243" s="17" t="s">
        <v>266</v>
      </c>
      <c r="BM243" s="132" t="s">
        <v>662</v>
      </c>
    </row>
    <row r="244" spans="2:65" s="1" customFormat="1" ht="39">
      <c r="B244" s="32"/>
      <c r="D244" s="134" t="s">
        <v>267</v>
      </c>
      <c r="F244" s="135" t="s">
        <v>1736</v>
      </c>
      <c r="I244" s="136"/>
      <c r="L244" s="32"/>
      <c r="M244" s="137"/>
      <c r="T244" s="53"/>
      <c r="AT244" s="17" t="s">
        <v>267</v>
      </c>
      <c r="AU244" s="17" t="s">
        <v>77</v>
      </c>
    </row>
    <row r="245" spans="2:65" s="1" customFormat="1" ht="29.25">
      <c r="B245" s="32"/>
      <c r="D245" s="134" t="s">
        <v>269</v>
      </c>
      <c r="F245" s="138" t="s">
        <v>1737</v>
      </c>
      <c r="I245" s="136"/>
      <c r="L245" s="32"/>
      <c r="M245" s="137"/>
      <c r="T245" s="53"/>
      <c r="AT245" s="17" t="s">
        <v>269</v>
      </c>
      <c r="AU245" s="17" t="s">
        <v>77</v>
      </c>
    </row>
    <row r="246" spans="2:65" s="12" customFormat="1" ht="11.25">
      <c r="B246" s="162"/>
      <c r="D246" s="134" t="s">
        <v>774</v>
      </c>
      <c r="E246" s="163" t="s">
        <v>19</v>
      </c>
      <c r="F246" s="164" t="s">
        <v>1738</v>
      </c>
      <c r="H246" s="165">
        <v>0.65</v>
      </c>
      <c r="I246" s="166"/>
      <c r="L246" s="162"/>
      <c r="M246" s="167"/>
      <c r="T246" s="168"/>
      <c r="AT246" s="163" t="s">
        <v>774</v>
      </c>
      <c r="AU246" s="163" t="s">
        <v>77</v>
      </c>
      <c r="AV246" s="12" t="s">
        <v>79</v>
      </c>
      <c r="AW246" s="12" t="s">
        <v>31</v>
      </c>
      <c r="AX246" s="12" t="s">
        <v>69</v>
      </c>
      <c r="AY246" s="163" t="s">
        <v>260</v>
      </c>
    </row>
    <row r="247" spans="2:65" s="13" customFormat="1" ht="11.25">
      <c r="B247" s="169"/>
      <c r="D247" s="134" t="s">
        <v>774</v>
      </c>
      <c r="E247" s="170" t="s">
        <v>19</v>
      </c>
      <c r="F247" s="171" t="s">
        <v>967</v>
      </c>
      <c r="H247" s="172">
        <v>0.65</v>
      </c>
      <c r="I247" s="173"/>
      <c r="L247" s="169"/>
      <c r="M247" s="174"/>
      <c r="T247" s="175"/>
      <c r="AT247" s="170" t="s">
        <v>774</v>
      </c>
      <c r="AU247" s="170" t="s">
        <v>77</v>
      </c>
      <c r="AV247" s="13" t="s">
        <v>266</v>
      </c>
      <c r="AW247" s="13" t="s">
        <v>31</v>
      </c>
      <c r="AX247" s="13" t="s">
        <v>77</v>
      </c>
      <c r="AY247" s="170" t="s">
        <v>260</v>
      </c>
    </row>
    <row r="248" spans="2:65" s="1" customFormat="1" ht="24.2" customHeight="1">
      <c r="B248" s="32"/>
      <c r="C248" s="121" t="s">
        <v>353</v>
      </c>
      <c r="D248" s="121" t="s">
        <v>261</v>
      </c>
      <c r="E248" s="122" t="s">
        <v>981</v>
      </c>
      <c r="F248" s="123" t="s">
        <v>982</v>
      </c>
      <c r="G248" s="124" t="s">
        <v>973</v>
      </c>
      <c r="H248" s="125">
        <v>9.9</v>
      </c>
      <c r="I248" s="126"/>
      <c r="J248" s="127">
        <f>ROUND(I248*H248,2)</f>
        <v>0</v>
      </c>
      <c r="K248" s="123" t="s">
        <v>265</v>
      </c>
      <c r="L248" s="32"/>
      <c r="M248" s="128" t="s">
        <v>19</v>
      </c>
      <c r="N248" s="129" t="s">
        <v>40</v>
      </c>
      <c r="P248" s="130">
        <f>O248*H248</f>
        <v>0</v>
      </c>
      <c r="Q248" s="130">
        <v>0</v>
      </c>
      <c r="R248" s="130">
        <f>Q248*H248</f>
        <v>0</v>
      </c>
      <c r="S248" s="130">
        <v>0</v>
      </c>
      <c r="T248" s="131">
        <f>S248*H248</f>
        <v>0</v>
      </c>
      <c r="AR248" s="132" t="s">
        <v>266</v>
      </c>
      <c r="AT248" s="132" t="s">
        <v>261</v>
      </c>
      <c r="AU248" s="132" t="s">
        <v>77</v>
      </c>
      <c r="AY248" s="17" t="s">
        <v>260</v>
      </c>
      <c r="BE248" s="133">
        <f>IF(N248="základní",J248,0)</f>
        <v>0</v>
      </c>
      <c r="BF248" s="133">
        <f>IF(N248="snížená",J248,0)</f>
        <v>0</v>
      </c>
      <c r="BG248" s="133">
        <f>IF(N248="zákl. přenesená",J248,0)</f>
        <v>0</v>
      </c>
      <c r="BH248" s="133">
        <f>IF(N248="sníž. přenesená",J248,0)</f>
        <v>0</v>
      </c>
      <c r="BI248" s="133">
        <f>IF(N248="nulová",J248,0)</f>
        <v>0</v>
      </c>
      <c r="BJ248" s="17" t="s">
        <v>77</v>
      </c>
      <c r="BK248" s="133">
        <f>ROUND(I248*H248,2)</f>
        <v>0</v>
      </c>
      <c r="BL248" s="17" t="s">
        <v>266</v>
      </c>
      <c r="BM248" s="132" t="s">
        <v>668</v>
      </c>
    </row>
    <row r="249" spans="2:65" s="1" customFormat="1" ht="39">
      <c r="B249" s="32"/>
      <c r="D249" s="134" t="s">
        <v>267</v>
      </c>
      <c r="F249" s="135" t="s">
        <v>983</v>
      </c>
      <c r="I249" s="136"/>
      <c r="L249" s="32"/>
      <c r="M249" s="137"/>
      <c r="T249" s="53"/>
      <c r="AT249" s="17" t="s">
        <v>267</v>
      </c>
      <c r="AU249" s="17" t="s">
        <v>77</v>
      </c>
    </row>
    <row r="250" spans="2:65" s="1" customFormat="1" ht="29.25">
      <c r="B250" s="32"/>
      <c r="D250" s="134" t="s">
        <v>269</v>
      </c>
      <c r="F250" s="138" t="s">
        <v>1739</v>
      </c>
      <c r="I250" s="136"/>
      <c r="L250" s="32"/>
      <c r="M250" s="137"/>
      <c r="T250" s="53"/>
      <c r="AT250" s="17" t="s">
        <v>269</v>
      </c>
      <c r="AU250" s="17" t="s">
        <v>77</v>
      </c>
    </row>
    <row r="251" spans="2:65" s="1" customFormat="1" ht="24.2" customHeight="1">
      <c r="B251" s="32"/>
      <c r="C251" s="121" t="s">
        <v>674</v>
      </c>
      <c r="D251" s="121" t="s">
        <v>261</v>
      </c>
      <c r="E251" s="122" t="s">
        <v>976</v>
      </c>
      <c r="F251" s="123" t="s">
        <v>977</v>
      </c>
      <c r="G251" s="124" t="s">
        <v>973</v>
      </c>
      <c r="H251" s="125">
        <v>44.37</v>
      </c>
      <c r="I251" s="126"/>
      <c r="J251" s="127">
        <f>ROUND(I251*H251,2)</f>
        <v>0</v>
      </c>
      <c r="K251" s="123" t="s">
        <v>265</v>
      </c>
      <c r="L251" s="32"/>
      <c r="M251" s="128" t="s">
        <v>19</v>
      </c>
      <c r="N251" s="129" t="s">
        <v>40</v>
      </c>
      <c r="P251" s="130">
        <f>O251*H251</f>
        <v>0</v>
      </c>
      <c r="Q251" s="130">
        <v>0</v>
      </c>
      <c r="R251" s="130">
        <f>Q251*H251</f>
        <v>0</v>
      </c>
      <c r="S251" s="130">
        <v>0</v>
      </c>
      <c r="T251" s="131">
        <f>S251*H251</f>
        <v>0</v>
      </c>
      <c r="AR251" s="132" t="s">
        <v>266</v>
      </c>
      <c r="AT251" s="132" t="s">
        <v>261</v>
      </c>
      <c r="AU251" s="132" t="s">
        <v>77</v>
      </c>
      <c r="AY251" s="17" t="s">
        <v>260</v>
      </c>
      <c r="BE251" s="133">
        <f>IF(N251="základní",J251,0)</f>
        <v>0</v>
      </c>
      <c r="BF251" s="133">
        <f>IF(N251="snížená",J251,0)</f>
        <v>0</v>
      </c>
      <c r="BG251" s="133">
        <f>IF(N251="zákl. přenesená",J251,0)</f>
        <v>0</v>
      </c>
      <c r="BH251" s="133">
        <f>IF(N251="sníž. přenesená",J251,0)</f>
        <v>0</v>
      </c>
      <c r="BI251" s="133">
        <f>IF(N251="nulová",J251,0)</f>
        <v>0</v>
      </c>
      <c r="BJ251" s="17" t="s">
        <v>77</v>
      </c>
      <c r="BK251" s="133">
        <f>ROUND(I251*H251,2)</f>
        <v>0</v>
      </c>
      <c r="BL251" s="17" t="s">
        <v>266</v>
      </c>
      <c r="BM251" s="132" t="s">
        <v>671</v>
      </c>
    </row>
    <row r="252" spans="2:65" s="1" customFormat="1" ht="29.25">
      <c r="B252" s="32"/>
      <c r="D252" s="134" t="s">
        <v>267</v>
      </c>
      <c r="F252" s="135" t="s">
        <v>978</v>
      </c>
      <c r="I252" s="136"/>
      <c r="L252" s="32"/>
      <c r="M252" s="137"/>
      <c r="T252" s="53"/>
      <c r="AT252" s="17" t="s">
        <v>267</v>
      </c>
      <c r="AU252" s="17" t="s">
        <v>77</v>
      </c>
    </row>
    <row r="253" spans="2:65" s="1" customFormat="1" ht="29.25">
      <c r="B253" s="32"/>
      <c r="D253" s="134" t="s">
        <v>269</v>
      </c>
      <c r="F253" s="138" t="s">
        <v>1740</v>
      </c>
      <c r="I253" s="136"/>
      <c r="L253" s="32"/>
      <c r="M253" s="137"/>
      <c r="T253" s="53"/>
      <c r="AT253" s="17" t="s">
        <v>269</v>
      </c>
      <c r="AU253" s="17" t="s">
        <v>77</v>
      </c>
    </row>
    <row r="254" spans="2:65" s="12" customFormat="1" ht="11.25">
      <c r="B254" s="162"/>
      <c r="D254" s="134" t="s">
        <v>774</v>
      </c>
      <c r="E254" s="163" t="s">
        <v>19</v>
      </c>
      <c r="F254" s="164" t="s">
        <v>1741</v>
      </c>
      <c r="H254" s="165">
        <v>44.37</v>
      </c>
      <c r="I254" s="166"/>
      <c r="L254" s="162"/>
      <c r="M254" s="167"/>
      <c r="T254" s="168"/>
      <c r="AT254" s="163" t="s">
        <v>774</v>
      </c>
      <c r="AU254" s="163" t="s">
        <v>77</v>
      </c>
      <c r="AV254" s="12" t="s">
        <v>79</v>
      </c>
      <c r="AW254" s="12" t="s">
        <v>31</v>
      </c>
      <c r="AX254" s="12" t="s">
        <v>69</v>
      </c>
      <c r="AY254" s="163" t="s">
        <v>260</v>
      </c>
    </row>
    <row r="255" spans="2:65" s="13" customFormat="1" ht="11.25">
      <c r="B255" s="169"/>
      <c r="D255" s="134" t="s">
        <v>774</v>
      </c>
      <c r="E255" s="170" t="s">
        <v>19</v>
      </c>
      <c r="F255" s="171" t="s">
        <v>967</v>
      </c>
      <c r="H255" s="172">
        <v>44.37</v>
      </c>
      <c r="I255" s="173"/>
      <c r="L255" s="169"/>
      <c r="M255" s="174"/>
      <c r="T255" s="175"/>
      <c r="AT255" s="170" t="s">
        <v>774</v>
      </c>
      <c r="AU255" s="170" t="s">
        <v>77</v>
      </c>
      <c r="AV255" s="13" t="s">
        <v>266</v>
      </c>
      <c r="AW255" s="13" t="s">
        <v>31</v>
      </c>
      <c r="AX255" s="13" t="s">
        <v>77</v>
      </c>
      <c r="AY255" s="170" t="s">
        <v>260</v>
      </c>
    </row>
    <row r="256" spans="2:65" s="10" customFormat="1" ht="25.9" customHeight="1">
      <c r="B256" s="111"/>
      <c r="D256" s="112" t="s">
        <v>68</v>
      </c>
      <c r="E256" s="113" t="s">
        <v>266</v>
      </c>
      <c r="F256" s="113" t="s">
        <v>1221</v>
      </c>
      <c r="I256" s="114"/>
      <c r="J256" s="115">
        <f>BK256</f>
        <v>0</v>
      </c>
      <c r="L256" s="111"/>
      <c r="M256" s="116"/>
      <c r="P256" s="117">
        <f>SUM(P257:P266)</f>
        <v>0</v>
      </c>
      <c r="R256" s="117">
        <f>SUM(R257:R266)</f>
        <v>0</v>
      </c>
      <c r="T256" s="118">
        <f>SUM(T257:T266)</f>
        <v>0</v>
      </c>
      <c r="AR256" s="112" t="s">
        <v>77</v>
      </c>
      <c r="AT256" s="119" t="s">
        <v>68</v>
      </c>
      <c r="AU256" s="119" t="s">
        <v>69</v>
      </c>
      <c r="AY256" s="112" t="s">
        <v>260</v>
      </c>
      <c r="BK256" s="120">
        <f>SUM(BK257:BK266)</f>
        <v>0</v>
      </c>
    </row>
    <row r="257" spans="2:65" s="1" customFormat="1" ht="16.5" customHeight="1">
      <c r="B257" s="32"/>
      <c r="C257" s="121" t="s">
        <v>358</v>
      </c>
      <c r="D257" s="121" t="s">
        <v>261</v>
      </c>
      <c r="E257" s="122" t="s">
        <v>989</v>
      </c>
      <c r="F257" s="123" t="s">
        <v>990</v>
      </c>
      <c r="G257" s="124" t="s">
        <v>973</v>
      </c>
      <c r="H257" s="125">
        <v>44.37</v>
      </c>
      <c r="I257" s="126"/>
      <c r="J257" s="127">
        <f>ROUND(I257*H257,2)</f>
        <v>0</v>
      </c>
      <c r="K257" s="123" t="s">
        <v>265</v>
      </c>
      <c r="L257" s="32"/>
      <c r="M257" s="128" t="s">
        <v>19</v>
      </c>
      <c r="N257" s="129" t="s">
        <v>40</v>
      </c>
      <c r="P257" s="130">
        <f>O257*H257</f>
        <v>0</v>
      </c>
      <c r="Q257" s="130">
        <v>0</v>
      </c>
      <c r="R257" s="130">
        <f>Q257*H257</f>
        <v>0</v>
      </c>
      <c r="S257" s="130">
        <v>0</v>
      </c>
      <c r="T257" s="131">
        <f>S257*H257</f>
        <v>0</v>
      </c>
      <c r="AR257" s="132" t="s">
        <v>266</v>
      </c>
      <c r="AT257" s="132" t="s">
        <v>261</v>
      </c>
      <c r="AU257" s="132" t="s">
        <v>77</v>
      </c>
      <c r="AY257" s="17" t="s">
        <v>260</v>
      </c>
      <c r="BE257" s="133">
        <f>IF(N257="základní",J257,0)</f>
        <v>0</v>
      </c>
      <c r="BF257" s="133">
        <f>IF(N257="snížená",J257,0)</f>
        <v>0</v>
      </c>
      <c r="BG257" s="133">
        <f>IF(N257="zákl. přenesená",J257,0)</f>
        <v>0</v>
      </c>
      <c r="BH257" s="133">
        <f>IF(N257="sníž. přenesená",J257,0)</f>
        <v>0</v>
      </c>
      <c r="BI257" s="133">
        <f>IF(N257="nulová",J257,0)</f>
        <v>0</v>
      </c>
      <c r="BJ257" s="17" t="s">
        <v>77</v>
      </c>
      <c r="BK257" s="133">
        <f>ROUND(I257*H257,2)</f>
        <v>0</v>
      </c>
      <c r="BL257" s="17" t="s">
        <v>266</v>
      </c>
      <c r="BM257" s="132" t="s">
        <v>865</v>
      </c>
    </row>
    <row r="258" spans="2:65" s="1" customFormat="1" ht="29.25">
      <c r="B258" s="32"/>
      <c r="D258" s="134" t="s">
        <v>267</v>
      </c>
      <c r="F258" s="135" t="s">
        <v>991</v>
      </c>
      <c r="I258" s="136"/>
      <c r="L258" s="32"/>
      <c r="M258" s="137"/>
      <c r="T258" s="53"/>
      <c r="AT258" s="17" t="s">
        <v>267</v>
      </c>
      <c r="AU258" s="17" t="s">
        <v>77</v>
      </c>
    </row>
    <row r="259" spans="2:65" s="1" customFormat="1" ht="29.25">
      <c r="B259" s="32"/>
      <c r="D259" s="134" t="s">
        <v>269</v>
      </c>
      <c r="F259" s="138" t="s">
        <v>1742</v>
      </c>
      <c r="I259" s="136"/>
      <c r="L259" s="32"/>
      <c r="M259" s="137"/>
      <c r="T259" s="53"/>
      <c r="AT259" s="17" t="s">
        <v>269</v>
      </c>
      <c r="AU259" s="17" t="s">
        <v>77</v>
      </c>
    </row>
    <row r="260" spans="2:65" s="12" customFormat="1" ht="11.25">
      <c r="B260" s="162"/>
      <c r="D260" s="134" t="s">
        <v>774</v>
      </c>
      <c r="E260" s="163" t="s">
        <v>19</v>
      </c>
      <c r="F260" s="164" t="s">
        <v>1743</v>
      </c>
      <c r="H260" s="165">
        <v>44.37</v>
      </c>
      <c r="I260" s="166"/>
      <c r="L260" s="162"/>
      <c r="M260" s="167"/>
      <c r="T260" s="168"/>
      <c r="AT260" s="163" t="s">
        <v>774</v>
      </c>
      <c r="AU260" s="163" t="s">
        <v>77</v>
      </c>
      <c r="AV260" s="12" t="s">
        <v>79</v>
      </c>
      <c r="AW260" s="12" t="s">
        <v>31</v>
      </c>
      <c r="AX260" s="12" t="s">
        <v>69</v>
      </c>
      <c r="AY260" s="163" t="s">
        <v>260</v>
      </c>
    </row>
    <row r="261" spans="2:65" s="13" customFormat="1" ht="11.25">
      <c r="B261" s="169"/>
      <c r="D261" s="134" t="s">
        <v>774</v>
      </c>
      <c r="E261" s="170" t="s">
        <v>19</v>
      </c>
      <c r="F261" s="171" t="s">
        <v>967</v>
      </c>
      <c r="H261" s="172">
        <v>44.37</v>
      </c>
      <c r="I261" s="173"/>
      <c r="L261" s="169"/>
      <c r="M261" s="174"/>
      <c r="T261" s="175"/>
      <c r="AT261" s="170" t="s">
        <v>774</v>
      </c>
      <c r="AU261" s="170" t="s">
        <v>77</v>
      </c>
      <c r="AV261" s="13" t="s">
        <v>266</v>
      </c>
      <c r="AW261" s="13" t="s">
        <v>31</v>
      </c>
      <c r="AX261" s="13" t="s">
        <v>77</v>
      </c>
      <c r="AY261" s="170" t="s">
        <v>260</v>
      </c>
    </row>
    <row r="262" spans="2:65" s="1" customFormat="1" ht="16.5" customHeight="1">
      <c r="B262" s="32"/>
      <c r="C262" s="121" t="s">
        <v>680</v>
      </c>
      <c r="D262" s="121" t="s">
        <v>261</v>
      </c>
      <c r="E262" s="122" t="s">
        <v>1744</v>
      </c>
      <c r="F262" s="123" t="s">
        <v>1745</v>
      </c>
      <c r="G262" s="124" t="s">
        <v>973</v>
      </c>
      <c r="H262" s="125">
        <v>35.287999999999997</v>
      </c>
      <c r="I262" s="126"/>
      <c r="J262" s="127">
        <f>ROUND(I262*H262,2)</f>
        <v>0</v>
      </c>
      <c r="K262" s="123" t="s">
        <v>265</v>
      </c>
      <c r="L262" s="32"/>
      <c r="M262" s="128" t="s">
        <v>19</v>
      </c>
      <c r="N262" s="129" t="s">
        <v>40</v>
      </c>
      <c r="P262" s="130">
        <f>O262*H262</f>
        <v>0</v>
      </c>
      <c r="Q262" s="130">
        <v>0</v>
      </c>
      <c r="R262" s="130">
        <f>Q262*H262</f>
        <v>0</v>
      </c>
      <c r="S262" s="130">
        <v>0</v>
      </c>
      <c r="T262" s="131">
        <f>S262*H262</f>
        <v>0</v>
      </c>
      <c r="AR262" s="132" t="s">
        <v>266</v>
      </c>
      <c r="AT262" s="132" t="s">
        <v>261</v>
      </c>
      <c r="AU262" s="132" t="s">
        <v>77</v>
      </c>
      <c r="AY262" s="17" t="s">
        <v>260</v>
      </c>
      <c r="BE262" s="133">
        <f>IF(N262="základní",J262,0)</f>
        <v>0</v>
      </c>
      <c r="BF262" s="133">
        <f>IF(N262="snížená",J262,0)</f>
        <v>0</v>
      </c>
      <c r="BG262" s="133">
        <f>IF(N262="zákl. přenesená",J262,0)</f>
        <v>0</v>
      </c>
      <c r="BH262" s="133">
        <f>IF(N262="sníž. přenesená",J262,0)</f>
        <v>0</v>
      </c>
      <c r="BI262" s="133">
        <f>IF(N262="nulová",J262,0)</f>
        <v>0</v>
      </c>
      <c r="BJ262" s="17" t="s">
        <v>77</v>
      </c>
      <c r="BK262" s="133">
        <f>ROUND(I262*H262,2)</f>
        <v>0</v>
      </c>
      <c r="BL262" s="17" t="s">
        <v>266</v>
      </c>
      <c r="BM262" s="132" t="s">
        <v>869</v>
      </c>
    </row>
    <row r="263" spans="2:65" s="1" customFormat="1" ht="29.25">
      <c r="B263" s="32"/>
      <c r="D263" s="134" t="s">
        <v>267</v>
      </c>
      <c r="F263" s="135" t="s">
        <v>1746</v>
      </c>
      <c r="I263" s="136"/>
      <c r="L263" s="32"/>
      <c r="M263" s="137"/>
      <c r="T263" s="53"/>
      <c r="AT263" s="17" t="s">
        <v>267</v>
      </c>
      <c r="AU263" s="17" t="s">
        <v>77</v>
      </c>
    </row>
    <row r="264" spans="2:65" s="1" customFormat="1" ht="29.25">
      <c r="B264" s="32"/>
      <c r="D264" s="134" t="s">
        <v>269</v>
      </c>
      <c r="F264" s="138" t="s">
        <v>1747</v>
      </c>
      <c r="I264" s="136"/>
      <c r="L264" s="32"/>
      <c r="M264" s="137"/>
      <c r="T264" s="53"/>
      <c r="AT264" s="17" t="s">
        <v>269</v>
      </c>
      <c r="AU264" s="17" t="s">
        <v>77</v>
      </c>
    </row>
    <row r="265" spans="2:65" s="12" customFormat="1" ht="11.25">
      <c r="B265" s="162"/>
      <c r="D265" s="134" t="s">
        <v>774</v>
      </c>
      <c r="E265" s="163" t="s">
        <v>19</v>
      </c>
      <c r="F265" s="164" t="s">
        <v>1748</v>
      </c>
      <c r="H265" s="165">
        <v>35.287999999999997</v>
      </c>
      <c r="I265" s="166"/>
      <c r="L265" s="162"/>
      <c r="M265" s="167"/>
      <c r="T265" s="168"/>
      <c r="AT265" s="163" t="s">
        <v>774</v>
      </c>
      <c r="AU265" s="163" t="s">
        <v>77</v>
      </c>
      <c r="AV265" s="12" t="s">
        <v>79</v>
      </c>
      <c r="AW265" s="12" t="s">
        <v>31</v>
      </c>
      <c r="AX265" s="12" t="s">
        <v>69</v>
      </c>
      <c r="AY265" s="163" t="s">
        <v>260</v>
      </c>
    </row>
    <row r="266" spans="2:65" s="13" customFormat="1" ht="11.25">
      <c r="B266" s="169"/>
      <c r="D266" s="134" t="s">
        <v>774</v>
      </c>
      <c r="E266" s="170" t="s">
        <v>19</v>
      </c>
      <c r="F266" s="171" t="s">
        <v>967</v>
      </c>
      <c r="H266" s="172">
        <v>35.287999999999997</v>
      </c>
      <c r="I266" s="173"/>
      <c r="L266" s="169"/>
      <c r="M266" s="178"/>
      <c r="N266" s="179"/>
      <c r="O266" s="179"/>
      <c r="P266" s="179"/>
      <c r="Q266" s="179"/>
      <c r="R266" s="179"/>
      <c r="S266" s="179"/>
      <c r="T266" s="180"/>
      <c r="AT266" s="170" t="s">
        <v>774</v>
      </c>
      <c r="AU266" s="170" t="s">
        <v>77</v>
      </c>
      <c r="AV266" s="13" t="s">
        <v>266</v>
      </c>
      <c r="AW266" s="13" t="s">
        <v>31</v>
      </c>
      <c r="AX266" s="13" t="s">
        <v>77</v>
      </c>
      <c r="AY266" s="170" t="s">
        <v>260</v>
      </c>
    </row>
    <row r="267" spans="2:65" s="1" customFormat="1" ht="6.95" customHeight="1">
      <c r="B267" s="41"/>
      <c r="C267" s="42"/>
      <c r="D267" s="42"/>
      <c r="E267" s="42"/>
      <c r="F267" s="42"/>
      <c r="G267" s="42"/>
      <c r="H267" s="42"/>
      <c r="I267" s="42"/>
      <c r="J267" s="42"/>
      <c r="K267" s="42"/>
      <c r="L267" s="32"/>
    </row>
  </sheetData>
  <sheetProtection algorithmName="SHA-512" hashValue="Bkc7gjqdncxikyTjS+nIQlPWDhLF+KH9CWmC/RaSMquNQPa6JxIakNSgz5HTDEWEZNNq21EJfjYo+GLPnantnw==" saltValue="SgeWi2stBSHYJchaQyJ+VRbc1csTAp+kk7PQEjimlsHx6f5Ge+K0vV+XwIlR0vbObtP3cwb7GWsVxlBdSV+t3A==" spinCount="100000" sheet="1" objects="1" scenarios="1" formatColumns="0" formatRows="0" autoFilter="0"/>
  <autoFilter ref="C82:K266" xr:uid="{00000000-0009-0000-0000-000009000000}"/>
  <mergeCells count="9">
    <mergeCell ref="E50:H50"/>
    <mergeCell ref="E73:H73"/>
    <mergeCell ref="E75:H75"/>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B2:BM200"/>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106</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1749</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ROUND(J83,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ROUND((SUM(BE83:BE199)),  2)</f>
        <v>0</v>
      </c>
      <c r="I33" s="89">
        <v>0.21</v>
      </c>
      <c r="J33" s="88">
        <f>ROUND(((SUM(BE83:BE199))*I33),  2)</f>
        <v>0</v>
      </c>
      <c r="L33" s="32"/>
    </row>
    <row r="34" spans="2:12" s="1" customFormat="1" ht="14.45" customHeight="1">
      <c r="B34" s="32"/>
      <c r="E34" s="27" t="s">
        <v>41</v>
      </c>
      <c r="F34" s="88">
        <f>ROUND((SUM(BF83:BF199)),  2)</f>
        <v>0</v>
      </c>
      <c r="I34" s="89">
        <v>0.12</v>
      </c>
      <c r="J34" s="88">
        <f>ROUND(((SUM(BF83:BF199))*I34),  2)</f>
        <v>0</v>
      </c>
      <c r="L34" s="32"/>
    </row>
    <row r="35" spans="2:12" s="1" customFormat="1" ht="14.45" hidden="1" customHeight="1">
      <c r="B35" s="32"/>
      <c r="E35" s="27" t="s">
        <v>42</v>
      </c>
      <c r="F35" s="88">
        <f>ROUND((SUM(BG83:BG199)),  2)</f>
        <v>0</v>
      </c>
      <c r="I35" s="89">
        <v>0.21</v>
      </c>
      <c r="J35" s="88">
        <f>0</f>
        <v>0</v>
      </c>
      <c r="L35" s="32"/>
    </row>
    <row r="36" spans="2:12" s="1" customFormat="1" ht="14.45" hidden="1" customHeight="1">
      <c r="B36" s="32"/>
      <c r="E36" s="27" t="s">
        <v>43</v>
      </c>
      <c r="F36" s="88">
        <f>ROUND((SUM(BH83:BH199)),  2)</f>
        <v>0</v>
      </c>
      <c r="I36" s="89">
        <v>0.12</v>
      </c>
      <c r="J36" s="88">
        <f>0</f>
        <v>0</v>
      </c>
      <c r="L36" s="32"/>
    </row>
    <row r="37" spans="2:12" s="1" customFormat="1" ht="14.45" hidden="1" customHeight="1">
      <c r="B37" s="32"/>
      <c r="E37" s="27" t="s">
        <v>44</v>
      </c>
      <c r="F37" s="88">
        <f>ROUND((SUM(BI83:BI199)),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01-13-02 - Přejezd P5546 v ev. km 27,985</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J83</f>
        <v>0</v>
      </c>
      <c r="L59" s="32"/>
      <c r="AU59" s="17" t="s">
        <v>242</v>
      </c>
    </row>
    <row r="60" spans="2:47" s="8" customFormat="1" ht="24.95" customHeight="1">
      <c r="B60" s="99"/>
      <c r="D60" s="100" t="s">
        <v>765</v>
      </c>
      <c r="E60" s="101"/>
      <c r="F60" s="101"/>
      <c r="G60" s="101"/>
      <c r="H60" s="101"/>
      <c r="I60" s="101"/>
      <c r="J60" s="102">
        <f>J84</f>
        <v>0</v>
      </c>
      <c r="L60" s="99"/>
    </row>
    <row r="61" spans="2:47" s="8" customFormat="1" ht="24.95" customHeight="1">
      <c r="B61" s="99"/>
      <c r="D61" s="100" t="s">
        <v>766</v>
      </c>
      <c r="E61" s="101"/>
      <c r="F61" s="101"/>
      <c r="G61" s="101"/>
      <c r="H61" s="101"/>
      <c r="I61" s="101"/>
      <c r="J61" s="102">
        <f>J119</f>
        <v>0</v>
      </c>
      <c r="L61" s="99"/>
    </row>
    <row r="62" spans="2:47" s="8" customFormat="1" ht="24.95" customHeight="1">
      <c r="B62" s="99"/>
      <c r="D62" s="100" t="s">
        <v>994</v>
      </c>
      <c r="E62" s="101"/>
      <c r="F62" s="101"/>
      <c r="G62" s="101"/>
      <c r="H62" s="101"/>
      <c r="I62" s="101"/>
      <c r="J62" s="102">
        <f>J159</f>
        <v>0</v>
      </c>
      <c r="L62" s="99"/>
    </row>
    <row r="63" spans="2:47" s="8" customFormat="1" ht="24.95" customHeight="1">
      <c r="B63" s="99"/>
      <c r="D63" s="100" t="s">
        <v>995</v>
      </c>
      <c r="E63" s="101"/>
      <c r="F63" s="101"/>
      <c r="G63" s="101"/>
      <c r="H63" s="101"/>
      <c r="I63" s="101"/>
      <c r="J63" s="102">
        <f>J191</f>
        <v>0</v>
      </c>
      <c r="L63" s="99"/>
    </row>
    <row r="64" spans="2:47" s="1" customFormat="1" ht="21.75" customHeight="1">
      <c r="B64" s="32"/>
      <c r="L64" s="32"/>
    </row>
    <row r="65" spans="2:12" s="1" customFormat="1" ht="6.95" customHeight="1">
      <c r="B65" s="41"/>
      <c r="C65" s="42"/>
      <c r="D65" s="42"/>
      <c r="E65" s="42"/>
      <c r="F65" s="42"/>
      <c r="G65" s="42"/>
      <c r="H65" s="42"/>
      <c r="I65" s="42"/>
      <c r="J65" s="42"/>
      <c r="K65" s="42"/>
      <c r="L65" s="32"/>
    </row>
    <row r="69" spans="2:12" s="1" customFormat="1" ht="6.95" customHeight="1">
      <c r="B69" s="43"/>
      <c r="C69" s="44"/>
      <c r="D69" s="44"/>
      <c r="E69" s="44"/>
      <c r="F69" s="44"/>
      <c r="G69" s="44"/>
      <c r="H69" s="44"/>
      <c r="I69" s="44"/>
      <c r="J69" s="44"/>
      <c r="K69" s="44"/>
      <c r="L69" s="32"/>
    </row>
    <row r="70" spans="2:12" s="1" customFormat="1" ht="24.95" customHeight="1">
      <c r="B70" s="32"/>
      <c r="C70" s="21" t="s">
        <v>245</v>
      </c>
      <c r="L70" s="32"/>
    </row>
    <row r="71" spans="2:12" s="1" customFormat="1" ht="6.95" customHeight="1">
      <c r="B71" s="32"/>
      <c r="L71" s="32"/>
    </row>
    <row r="72" spans="2:12" s="1" customFormat="1" ht="12" customHeight="1">
      <c r="B72" s="32"/>
      <c r="C72" s="27" t="s">
        <v>16</v>
      </c>
      <c r="L72" s="32"/>
    </row>
    <row r="73" spans="2:12" s="1" customFormat="1" ht="16.5" customHeight="1">
      <c r="B73" s="32"/>
      <c r="E73" s="309" t="str">
        <f>E7</f>
        <v>Oprava trati v úseku Tanvald - Kořenov</v>
      </c>
      <c r="F73" s="310"/>
      <c r="G73" s="310"/>
      <c r="H73" s="310"/>
      <c r="L73" s="32"/>
    </row>
    <row r="74" spans="2:12" s="1" customFormat="1" ht="12" customHeight="1">
      <c r="B74" s="32"/>
      <c r="C74" s="27" t="s">
        <v>237</v>
      </c>
      <c r="L74" s="32"/>
    </row>
    <row r="75" spans="2:12" s="1" customFormat="1" ht="16.5" customHeight="1">
      <c r="B75" s="32"/>
      <c r="E75" s="305" t="str">
        <f>E9</f>
        <v>SO 01-13-02 - Přejezd P5546 v ev. km 27,985</v>
      </c>
      <c r="F75" s="311"/>
      <c r="G75" s="311"/>
      <c r="H75" s="311"/>
      <c r="L75" s="32"/>
    </row>
    <row r="76" spans="2:12" s="1" customFormat="1" ht="6.95" customHeight="1">
      <c r="B76" s="32"/>
      <c r="L76" s="32"/>
    </row>
    <row r="77" spans="2:12" s="1" customFormat="1" ht="12" customHeight="1">
      <c r="B77" s="32"/>
      <c r="C77" s="27" t="s">
        <v>21</v>
      </c>
      <c r="F77" s="25" t="str">
        <f>F12</f>
        <v xml:space="preserve"> </v>
      </c>
      <c r="I77" s="27" t="s">
        <v>23</v>
      </c>
      <c r="J77" s="49" t="str">
        <f>IF(J12="","",J12)</f>
        <v>14. 6. 2023</v>
      </c>
      <c r="L77" s="32"/>
    </row>
    <row r="78" spans="2:12" s="1" customFormat="1" ht="6.95" customHeight="1">
      <c r="B78" s="32"/>
      <c r="L78" s="32"/>
    </row>
    <row r="79" spans="2:12" s="1" customFormat="1" ht="15.2" customHeight="1">
      <c r="B79" s="32"/>
      <c r="C79" s="27" t="s">
        <v>25</v>
      </c>
      <c r="F79" s="25" t="str">
        <f>E15</f>
        <v xml:space="preserve"> </v>
      </c>
      <c r="I79" s="27" t="s">
        <v>30</v>
      </c>
      <c r="J79" s="30" t="str">
        <f>E21</f>
        <v xml:space="preserve"> </v>
      </c>
      <c r="L79" s="32"/>
    </row>
    <row r="80" spans="2:12" s="1" customFormat="1" ht="15.2" customHeight="1">
      <c r="B80" s="32"/>
      <c r="C80" s="27" t="s">
        <v>28</v>
      </c>
      <c r="F80" s="25" t="str">
        <f>IF(E18="","",E18)</f>
        <v>Vyplň údaj</v>
      </c>
      <c r="I80" s="27" t="s">
        <v>32</v>
      </c>
      <c r="J80" s="30" t="str">
        <f>E24</f>
        <v xml:space="preserve"> </v>
      </c>
      <c r="L80" s="32"/>
    </row>
    <row r="81" spans="2:65" s="1" customFormat="1" ht="10.35" customHeight="1">
      <c r="B81" s="32"/>
      <c r="L81" s="32"/>
    </row>
    <row r="82" spans="2:65" s="9" customFormat="1" ht="29.25" customHeight="1">
      <c r="B82" s="103"/>
      <c r="C82" s="104" t="s">
        <v>246</v>
      </c>
      <c r="D82" s="105" t="s">
        <v>54</v>
      </c>
      <c r="E82" s="105" t="s">
        <v>50</v>
      </c>
      <c r="F82" s="105" t="s">
        <v>51</v>
      </c>
      <c r="G82" s="105" t="s">
        <v>247</v>
      </c>
      <c r="H82" s="105" t="s">
        <v>248</v>
      </c>
      <c r="I82" s="105" t="s">
        <v>249</v>
      </c>
      <c r="J82" s="105" t="s">
        <v>241</v>
      </c>
      <c r="K82" s="106" t="s">
        <v>250</v>
      </c>
      <c r="L82" s="103"/>
      <c r="M82" s="56" t="s">
        <v>19</v>
      </c>
      <c r="N82" s="57" t="s">
        <v>39</v>
      </c>
      <c r="O82" s="57" t="s">
        <v>251</v>
      </c>
      <c r="P82" s="57" t="s">
        <v>252</v>
      </c>
      <c r="Q82" s="57" t="s">
        <v>253</v>
      </c>
      <c r="R82" s="57" t="s">
        <v>254</v>
      </c>
      <c r="S82" s="57" t="s">
        <v>255</v>
      </c>
      <c r="T82" s="58" t="s">
        <v>256</v>
      </c>
    </row>
    <row r="83" spans="2:65" s="1" customFormat="1" ht="22.9" customHeight="1">
      <c r="B83" s="32"/>
      <c r="C83" s="61" t="s">
        <v>257</v>
      </c>
      <c r="J83" s="107">
        <f>BK83</f>
        <v>0</v>
      </c>
      <c r="L83" s="32"/>
      <c r="M83" s="59"/>
      <c r="N83" s="50"/>
      <c r="O83" s="50"/>
      <c r="P83" s="108">
        <f>P84+P119+P159+P191</f>
        <v>0</v>
      </c>
      <c r="Q83" s="50"/>
      <c r="R83" s="108">
        <f>R84+R119+R159+R191</f>
        <v>11.196760000000001</v>
      </c>
      <c r="S83" s="50"/>
      <c r="T83" s="109">
        <f>T84+T119+T159+T191</f>
        <v>0</v>
      </c>
      <c r="AT83" s="17" t="s">
        <v>68</v>
      </c>
      <c r="AU83" s="17" t="s">
        <v>242</v>
      </c>
      <c r="BK83" s="110">
        <f>BK84+BK119+BK159+BK191</f>
        <v>0</v>
      </c>
    </row>
    <row r="84" spans="2:65" s="10" customFormat="1" ht="25.9" customHeight="1">
      <c r="B84" s="111"/>
      <c r="D84" s="112" t="s">
        <v>68</v>
      </c>
      <c r="E84" s="113" t="s">
        <v>77</v>
      </c>
      <c r="F84" s="113" t="s">
        <v>767</v>
      </c>
      <c r="I84" s="114"/>
      <c r="J84" s="115">
        <f>BK84</f>
        <v>0</v>
      </c>
      <c r="L84" s="111"/>
      <c r="M84" s="116"/>
      <c r="P84" s="117">
        <f>SUM(P85:P118)</f>
        <v>0</v>
      </c>
      <c r="R84" s="117">
        <f>SUM(R85:R118)</f>
        <v>11.196760000000001</v>
      </c>
      <c r="T84" s="118">
        <f>SUM(T85:T118)</f>
        <v>0</v>
      </c>
      <c r="AR84" s="112" t="s">
        <v>77</v>
      </c>
      <c r="AT84" s="119" t="s">
        <v>68</v>
      </c>
      <c r="AU84" s="119" t="s">
        <v>69</v>
      </c>
      <c r="AY84" s="112" t="s">
        <v>260</v>
      </c>
      <c r="BK84" s="120">
        <f>SUM(BK85:BK118)</f>
        <v>0</v>
      </c>
    </row>
    <row r="85" spans="2:65" s="1" customFormat="1" ht="16.5" customHeight="1">
      <c r="B85" s="32"/>
      <c r="C85" s="139" t="s">
        <v>77</v>
      </c>
      <c r="D85" s="139" t="s">
        <v>273</v>
      </c>
      <c r="E85" s="140" t="s">
        <v>1615</v>
      </c>
      <c r="F85" s="141" t="s">
        <v>1616</v>
      </c>
      <c r="G85" s="142" t="s">
        <v>545</v>
      </c>
      <c r="H85" s="143">
        <v>5.28</v>
      </c>
      <c r="I85" s="144"/>
      <c r="J85" s="145">
        <f>ROUND(I85*H85,2)</f>
        <v>0</v>
      </c>
      <c r="K85" s="141" t="s">
        <v>265</v>
      </c>
      <c r="L85" s="146"/>
      <c r="M85" s="147" t="s">
        <v>19</v>
      </c>
      <c r="N85" s="148" t="s">
        <v>40</v>
      </c>
      <c r="P85" s="130">
        <f>O85*H85</f>
        <v>0</v>
      </c>
      <c r="Q85" s="130">
        <v>0</v>
      </c>
      <c r="R85" s="130">
        <f>Q85*H85</f>
        <v>0</v>
      </c>
      <c r="S85" s="130">
        <v>0</v>
      </c>
      <c r="T85" s="131">
        <f>S85*H85</f>
        <v>0</v>
      </c>
      <c r="AR85" s="132" t="s">
        <v>277</v>
      </c>
      <c r="AT85" s="132" t="s">
        <v>273</v>
      </c>
      <c r="AU85" s="132" t="s">
        <v>77</v>
      </c>
      <c r="AY85" s="17" t="s">
        <v>260</v>
      </c>
      <c r="BE85" s="133">
        <f>IF(N85="základní",J85,0)</f>
        <v>0</v>
      </c>
      <c r="BF85" s="133">
        <f>IF(N85="snížená",J85,0)</f>
        <v>0</v>
      </c>
      <c r="BG85" s="133">
        <f>IF(N85="zákl. přenesená",J85,0)</f>
        <v>0</v>
      </c>
      <c r="BH85" s="133">
        <f>IF(N85="sníž. přenesená",J85,0)</f>
        <v>0</v>
      </c>
      <c r="BI85" s="133">
        <f>IF(N85="nulová",J85,0)</f>
        <v>0</v>
      </c>
      <c r="BJ85" s="17" t="s">
        <v>77</v>
      </c>
      <c r="BK85" s="133">
        <f>ROUND(I85*H85,2)</f>
        <v>0</v>
      </c>
      <c r="BL85" s="17" t="s">
        <v>266</v>
      </c>
      <c r="BM85" s="132" t="s">
        <v>79</v>
      </c>
    </row>
    <row r="86" spans="2:65" s="1" customFormat="1" ht="11.25">
      <c r="B86" s="32"/>
      <c r="D86" s="134" t="s">
        <v>267</v>
      </c>
      <c r="F86" s="135" t="s">
        <v>1616</v>
      </c>
      <c r="I86" s="136"/>
      <c r="L86" s="32"/>
      <c r="M86" s="137"/>
      <c r="T86" s="53"/>
      <c r="AT86" s="17" t="s">
        <v>267</v>
      </c>
      <c r="AU86" s="17" t="s">
        <v>77</v>
      </c>
    </row>
    <row r="87" spans="2:65" s="1" customFormat="1" ht="29.25">
      <c r="B87" s="32"/>
      <c r="D87" s="134" t="s">
        <v>269</v>
      </c>
      <c r="F87" s="138" t="s">
        <v>1617</v>
      </c>
      <c r="I87" s="136"/>
      <c r="L87" s="32"/>
      <c r="M87" s="137"/>
      <c r="T87" s="53"/>
      <c r="AT87" s="17" t="s">
        <v>269</v>
      </c>
      <c r="AU87" s="17" t="s">
        <v>77</v>
      </c>
    </row>
    <row r="88" spans="2:65" s="12" customFormat="1" ht="11.25">
      <c r="B88" s="162"/>
      <c r="D88" s="134" t="s">
        <v>774</v>
      </c>
      <c r="E88" s="163" t="s">
        <v>19</v>
      </c>
      <c r="F88" s="164" t="s">
        <v>1750</v>
      </c>
      <c r="H88" s="165">
        <v>5.28</v>
      </c>
      <c r="I88" s="166"/>
      <c r="L88" s="162"/>
      <c r="M88" s="167"/>
      <c r="T88" s="168"/>
      <c r="AT88" s="163" t="s">
        <v>774</v>
      </c>
      <c r="AU88" s="163" t="s">
        <v>77</v>
      </c>
      <c r="AV88" s="12" t="s">
        <v>79</v>
      </c>
      <c r="AW88" s="12" t="s">
        <v>31</v>
      </c>
      <c r="AX88" s="12" t="s">
        <v>69</v>
      </c>
      <c r="AY88" s="163" t="s">
        <v>260</v>
      </c>
    </row>
    <row r="89" spans="2:65" s="13" customFormat="1" ht="11.25">
      <c r="B89" s="169"/>
      <c r="D89" s="134" t="s">
        <v>774</v>
      </c>
      <c r="E89" s="170" t="s">
        <v>19</v>
      </c>
      <c r="F89" s="171" t="s">
        <v>967</v>
      </c>
      <c r="H89" s="172">
        <v>5.28</v>
      </c>
      <c r="I89" s="173"/>
      <c r="L89" s="169"/>
      <c r="M89" s="174"/>
      <c r="T89" s="175"/>
      <c r="AT89" s="170" t="s">
        <v>774</v>
      </c>
      <c r="AU89" s="170" t="s">
        <v>77</v>
      </c>
      <c r="AV89" s="13" t="s">
        <v>266</v>
      </c>
      <c r="AW89" s="13" t="s">
        <v>31</v>
      </c>
      <c r="AX89" s="13" t="s">
        <v>77</v>
      </c>
      <c r="AY89" s="170" t="s">
        <v>260</v>
      </c>
    </row>
    <row r="90" spans="2:65" s="1" customFormat="1" ht="16.5" customHeight="1">
      <c r="B90" s="32"/>
      <c r="C90" s="139" t="s">
        <v>79</v>
      </c>
      <c r="D90" s="139" t="s">
        <v>273</v>
      </c>
      <c r="E90" s="140" t="s">
        <v>1618</v>
      </c>
      <c r="F90" s="141" t="s">
        <v>1619</v>
      </c>
      <c r="G90" s="142" t="s">
        <v>973</v>
      </c>
      <c r="H90" s="143">
        <v>2.1230000000000002</v>
      </c>
      <c r="I90" s="144"/>
      <c r="J90" s="145">
        <f>ROUND(I90*H90,2)</f>
        <v>0</v>
      </c>
      <c r="K90" s="141" t="s">
        <v>265</v>
      </c>
      <c r="L90" s="146"/>
      <c r="M90" s="147" t="s">
        <v>19</v>
      </c>
      <c r="N90" s="148" t="s">
        <v>40</v>
      </c>
      <c r="P90" s="130">
        <f>O90*H90</f>
        <v>0</v>
      </c>
      <c r="Q90" s="130">
        <v>1</v>
      </c>
      <c r="R90" s="130">
        <f>Q90*H90</f>
        <v>2.1230000000000002</v>
      </c>
      <c r="S90" s="130">
        <v>0</v>
      </c>
      <c r="T90" s="131">
        <f>S90*H90</f>
        <v>0</v>
      </c>
      <c r="AR90" s="132" t="s">
        <v>277</v>
      </c>
      <c r="AT90" s="132" t="s">
        <v>273</v>
      </c>
      <c r="AU90" s="132" t="s">
        <v>77</v>
      </c>
      <c r="AY90" s="17" t="s">
        <v>260</v>
      </c>
      <c r="BE90" s="133">
        <f>IF(N90="základní",J90,0)</f>
        <v>0</v>
      </c>
      <c r="BF90" s="133">
        <f>IF(N90="snížená",J90,0)</f>
        <v>0</v>
      </c>
      <c r="BG90" s="133">
        <f>IF(N90="zákl. přenesená",J90,0)</f>
        <v>0</v>
      </c>
      <c r="BH90" s="133">
        <f>IF(N90="sníž. přenesená",J90,0)</f>
        <v>0</v>
      </c>
      <c r="BI90" s="133">
        <f>IF(N90="nulová",J90,0)</f>
        <v>0</v>
      </c>
      <c r="BJ90" s="17" t="s">
        <v>77</v>
      </c>
      <c r="BK90" s="133">
        <f>ROUND(I90*H90,2)</f>
        <v>0</v>
      </c>
      <c r="BL90" s="17" t="s">
        <v>266</v>
      </c>
      <c r="BM90" s="132" t="s">
        <v>266</v>
      </c>
    </row>
    <row r="91" spans="2:65" s="1" customFormat="1" ht="11.25">
      <c r="B91" s="32"/>
      <c r="D91" s="134" t="s">
        <v>267</v>
      </c>
      <c r="F91" s="135" t="s">
        <v>1619</v>
      </c>
      <c r="I91" s="136"/>
      <c r="L91" s="32"/>
      <c r="M91" s="137"/>
      <c r="T91" s="53"/>
      <c r="AT91" s="17" t="s">
        <v>267</v>
      </c>
      <c r="AU91" s="17" t="s">
        <v>77</v>
      </c>
    </row>
    <row r="92" spans="2:65" s="1" customFormat="1" ht="29.25">
      <c r="B92" s="32"/>
      <c r="D92" s="134" t="s">
        <v>269</v>
      </c>
      <c r="F92" s="138" t="s">
        <v>1620</v>
      </c>
      <c r="I92" s="136"/>
      <c r="L92" s="32"/>
      <c r="M92" s="137"/>
      <c r="T92" s="53"/>
      <c r="AT92" s="17" t="s">
        <v>269</v>
      </c>
      <c r="AU92" s="17" t="s">
        <v>77</v>
      </c>
    </row>
    <row r="93" spans="2:65" s="12" customFormat="1" ht="11.25">
      <c r="B93" s="162"/>
      <c r="D93" s="134" t="s">
        <v>774</v>
      </c>
      <c r="E93" s="163" t="s">
        <v>19</v>
      </c>
      <c r="F93" s="164" t="s">
        <v>1751</v>
      </c>
      <c r="H93" s="165">
        <v>2.1230000000000002</v>
      </c>
      <c r="I93" s="166"/>
      <c r="L93" s="162"/>
      <c r="M93" s="167"/>
      <c r="T93" s="168"/>
      <c r="AT93" s="163" t="s">
        <v>774</v>
      </c>
      <c r="AU93" s="163" t="s">
        <v>77</v>
      </c>
      <c r="AV93" s="12" t="s">
        <v>79</v>
      </c>
      <c r="AW93" s="12" t="s">
        <v>31</v>
      </c>
      <c r="AX93" s="12" t="s">
        <v>69</v>
      </c>
      <c r="AY93" s="163" t="s">
        <v>260</v>
      </c>
    </row>
    <row r="94" spans="2:65" s="13" customFormat="1" ht="11.25">
      <c r="B94" s="169"/>
      <c r="D94" s="134" t="s">
        <v>774</v>
      </c>
      <c r="E94" s="170" t="s">
        <v>19</v>
      </c>
      <c r="F94" s="171" t="s">
        <v>967</v>
      </c>
      <c r="H94" s="172">
        <v>2.1230000000000002</v>
      </c>
      <c r="I94" s="173"/>
      <c r="L94" s="169"/>
      <c r="M94" s="174"/>
      <c r="T94" s="175"/>
      <c r="AT94" s="170" t="s">
        <v>774</v>
      </c>
      <c r="AU94" s="170" t="s">
        <v>77</v>
      </c>
      <c r="AV94" s="13" t="s">
        <v>266</v>
      </c>
      <c r="AW94" s="13" t="s">
        <v>31</v>
      </c>
      <c r="AX94" s="13" t="s">
        <v>77</v>
      </c>
      <c r="AY94" s="170" t="s">
        <v>260</v>
      </c>
    </row>
    <row r="95" spans="2:65" s="1" customFormat="1" ht="16.5" customHeight="1">
      <c r="B95" s="32"/>
      <c r="C95" s="139" t="s">
        <v>279</v>
      </c>
      <c r="D95" s="139" t="s">
        <v>273</v>
      </c>
      <c r="E95" s="140" t="s">
        <v>1752</v>
      </c>
      <c r="F95" s="141" t="s">
        <v>1753</v>
      </c>
      <c r="G95" s="142" t="s">
        <v>973</v>
      </c>
      <c r="H95" s="143">
        <v>2.1230000000000002</v>
      </c>
      <c r="I95" s="144"/>
      <c r="J95" s="145">
        <f>ROUND(I95*H95,2)</f>
        <v>0</v>
      </c>
      <c r="K95" s="141" t="s">
        <v>19</v>
      </c>
      <c r="L95" s="146"/>
      <c r="M95" s="147" t="s">
        <v>19</v>
      </c>
      <c r="N95" s="148" t="s">
        <v>40</v>
      </c>
      <c r="P95" s="130">
        <f>O95*H95</f>
        <v>0</v>
      </c>
      <c r="Q95" s="130">
        <v>0</v>
      </c>
      <c r="R95" s="130">
        <f>Q95*H95</f>
        <v>0</v>
      </c>
      <c r="S95" s="130">
        <v>0</v>
      </c>
      <c r="T95" s="131">
        <f>S95*H95</f>
        <v>0</v>
      </c>
      <c r="AR95" s="132" t="s">
        <v>277</v>
      </c>
      <c r="AT95" s="132" t="s">
        <v>273</v>
      </c>
      <c r="AU95" s="132" t="s">
        <v>77</v>
      </c>
      <c r="AY95" s="17" t="s">
        <v>260</v>
      </c>
      <c r="BE95" s="133">
        <f>IF(N95="základní",J95,0)</f>
        <v>0</v>
      </c>
      <c r="BF95" s="133">
        <f>IF(N95="snížená",J95,0)</f>
        <v>0</v>
      </c>
      <c r="BG95" s="133">
        <f>IF(N95="zákl. přenesená",J95,0)</f>
        <v>0</v>
      </c>
      <c r="BH95" s="133">
        <f>IF(N95="sníž. přenesená",J95,0)</f>
        <v>0</v>
      </c>
      <c r="BI95" s="133">
        <f>IF(N95="nulová",J95,0)</f>
        <v>0</v>
      </c>
      <c r="BJ95" s="17" t="s">
        <v>77</v>
      </c>
      <c r="BK95" s="133">
        <f>ROUND(I95*H95,2)</f>
        <v>0</v>
      </c>
      <c r="BL95" s="17" t="s">
        <v>266</v>
      </c>
      <c r="BM95" s="132" t="s">
        <v>282</v>
      </c>
    </row>
    <row r="96" spans="2:65" s="1" customFormat="1" ht="11.25">
      <c r="B96" s="32"/>
      <c r="D96" s="134" t="s">
        <v>267</v>
      </c>
      <c r="F96" s="135" t="s">
        <v>1753</v>
      </c>
      <c r="I96" s="136"/>
      <c r="L96" s="32"/>
      <c r="M96" s="137"/>
      <c r="T96" s="53"/>
      <c r="AT96" s="17" t="s">
        <v>267</v>
      </c>
      <c r="AU96" s="17" t="s">
        <v>77</v>
      </c>
    </row>
    <row r="97" spans="2:65" s="1" customFormat="1" ht="29.25">
      <c r="B97" s="32"/>
      <c r="D97" s="134" t="s">
        <v>269</v>
      </c>
      <c r="F97" s="138" t="s">
        <v>1620</v>
      </c>
      <c r="I97" s="136"/>
      <c r="L97" s="32"/>
      <c r="M97" s="137"/>
      <c r="T97" s="53"/>
      <c r="AT97" s="17" t="s">
        <v>269</v>
      </c>
      <c r="AU97" s="17" t="s">
        <v>77</v>
      </c>
    </row>
    <row r="98" spans="2:65" s="12" customFormat="1" ht="11.25">
      <c r="B98" s="162"/>
      <c r="D98" s="134" t="s">
        <v>774</v>
      </c>
      <c r="E98" s="163" t="s">
        <v>19</v>
      </c>
      <c r="F98" s="164" t="s">
        <v>1751</v>
      </c>
      <c r="H98" s="165">
        <v>2.1230000000000002</v>
      </c>
      <c r="I98" s="166"/>
      <c r="L98" s="162"/>
      <c r="M98" s="167"/>
      <c r="T98" s="168"/>
      <c r="AT98" s="163" t="s">
        <v>774</v>
      </c>
      <c r="AU98" s="163" t="s">
        <v>77</v>
      </c>
      <c r="AV98" s="12" t="s">
        <v>79</v>
      </c>
      <c r="AW98" s="12" t="s">
        <v>31</v>
      </c>
      <c r="AX98" s="12" t="s">
        <v>69</v>
      </c>
      <c r="AY98" s="163" t="s">
        <v>260</v>
      </c>
    </row>
    <row r="99" spans="2:65" s="13" customFormat="1" ht="11.25">
      <c r="B99" s="169"/>
      <c r="D99" s="134" t="s">
        <v>774</v>
      </c>
      <c r="E99" s="170" t="s">
        <v>19</v>
      </c>
      <c r="F99" s="171" t="s">
        <v>967</v>
      </c>
      <c r="H99" s="172">
        <v>2.1230000000000002</v>
      </c>
      <c r="I99" s="173"/>
      <c r="L99" s="169"/>
      <c r="M99" s="174"/>
      <c r="T99" s="175"/>
      <c r="AT99" s="170" t="s">
        <v>774</v>
      </c>
      <c r="AU99" s="170" t="s">
        <v>77</v>
      </c>
      <c r="AV99" s="13" t="s">
        <v>266</v>
      </c>
      <c r="AW99" s="13" t="s">
        <v>31</v>
      </c>
      <c r="AX99" s="13" t="s">
        <v>77</v>
      </c>
      <c r="AY99" s="170" t="s">
        <v>260</v>
      </c>
    </row>
    <row r="100" spans="2:65" s="1" customFormat="1" ht="16.5" customHeight="1">
      <c r="B100" s="32"/>
      <c r="C100" s="139" t="s">
        <v>266</v>
      </c>
      <c r="D100" s="139" t="s">
        <v>273</v>
      </c>
      <c r="E100" s="140" t="s">
        <v>1628</v>
      </c>
      <c r="F100" s="141" t="s">
        <v>1754</v>
      </c>
      <c r="G100" s="142" t="s">
        <v>973</v>
      </c>
      <c r="H100" s="143">
        <v>6.95</v>
      </c>
      <c r="I100" s="144"/>
      <c r="J100" s="145">
        <f>ROUND(I100*H100,2)</f>
        <v>0</v>
      </c>
      <c r="K100" s="141" t="s">
        <v>19</v>
      </c>
      <c r="L100" s="146"/>
      <c r="M100" s="147" t="s">
        <v>19</v>
      </c>
      <c r="N100" s="148" t="s">
        <v>40</v>
      </c>
      <c r="P100" s="130">
        <f>O100*H100</f>
        <v>0</v>
      </c>
      <c r="Q100" s="130">
        <v>0</v>
      </c>
      <c r="R100" s="130">
        <f>Q100*H100</f>
        <v>0</v>
      </c>
      <c r="S100" s="130">
        <v>0</v>
      </c>
      <c r="T100" s="131">
        <f>S100*H100</f>
        <v>0</v>
      </c>
      <c r="AR100" s="132" t="s">
        <v>277</v>
      </c>
      <c r="AT100" s="132" t="s">
        <v>273</v>
      </c>
      <c r="AU100" s="132" t="s">
        <v>77</v>
      </c>
      <c r="AY100" s="17" t="s">
        <v>260</v>
      </c>
      <c r="BE100" s="133">
        <f>IF(N100="základní",J100,0)</f>
        <v>0</v>
      </c>
      <c r="BF100" s="133">
        <f>IF(N100="snížená",J100,0)</f>
        <v>0</v>
      </c>
      <c r="BG100" s="133">
        <f>IF(N100="zákl. přenesená",J100,0)</f>
        <v>0</v>
      </c>
      <c r="BH100" s="133">
        <f>IF(N100="sníž. přenesená",J100,0)</f>
        <v>0</v>
      </c>
      <c r="BI100" s="133">
        <f>IF(N100="nulová",J100,0)</f>
        <v>0</v>
      </c>
      <c r="BJ100" s="17" t="s">
        <v>77</v>
      </c>
      <c r="BK100" s="133">
        <f>ROUND(I100*H100,2)</f>
        <v>0</v>
      </c>
      <c r="BL100" s="17" t="s">
        <v>266</v>
      </c>
      <c r="BM100" s="132" t="s">
        <v>277</v>
      </c>
    </row>
    <row r="101" spans="2:65" s="1" customFormat="1" ht="11.25">
      <c r="B101" s="32"/>
      <c r="D101" s="134" t="s">
        <v>267</v>
      </c>
      <c r="F101" s="135" t="s">
        <v>1754</v>
      </c>
      <c r="I101" s="136"/>
      <c r="L101" s="32"/>
      <c r="M101" s="137"/>
      <c r="T101" s="53"/>
      <c r="AT101" s="17" t="s">
        <v>267</v>
      </c>
      <c r="AU101" s="17" t="s">
        <v>77</v>
      </c>
    </row>
    <row r="102" spans="2:65" s="1" customFormat="1" ht="29.25">
      <c r="B102" s="32"/>
      <c r="D102" s="134" t="s">
        <v>269</v>
      </c>
      <c r="F102" s="138" t="s">
        <v>1755</v>
      </c>
      <c r="I102" s="136"/>
      <c r="L102" s="32"/>
      <c r="M102" s="137"/>
      <c r="T102" s="53"/>
      <c r="AT102" s="17" t="s">
        <v>269</v>
      </c>
      <c r="AU102" s="17" t="s">
        <v>77</v>
      </c>
    </row>
    <row r="103" spans="2:65" s="1" customFormat="1" ht="16.5" customHeight="1">
      <c r="B103" s="32"/>
      <c r="C103" s="139" t="s">
        <v>258</v>
      </c>
      <c r="D103" s="139" t="s">
        <v>273</v>
      </c>
      <c r="E103" s="140" t="s">
        <v>1756</v>
      </c>
      <c r="F103" s="141" t="s">
        <v>1757</v>
      </c>
      <c r="G103" s="142" t="s">
        <v>929</v>
      </c>
      <c r="H103" s="143">
        <v>9</v>
      </c>
      <c r="I103" s="144"/>
      <c r="J103" s="145">
        <f>ROUND(I103*H103,2)</f>
        <v>0</v>
      </c>
      <c r="K103" s="141" t="s">
        <v>19</v>
      </c>
      <c r="L103" s="146"/>
      <c r="M103" s="147" t="s">
        <v>19</v>
      </c>
      <c r="N103" s="148" t="s">
        <v>40</v>
      </c>
      <c r="P103" s="130">
        <f>O103*H103</f>
        <v>0</v>
      </c>
      <c r="Q103" s="130">
        <v>0</v>
      </c>
      <c r="R103" s="130">
        <f>Q103*H103</f>
        <v>0</v>
      </c>
      <c r="S103" s="130">
        <v>0</v>
      </c>
      <c r="T103" s="131">
        <f>S103*H103</f>
        <v>0</v>
      </c>
      <c r="AR103" s="132" t="s">
        <v>277</v>
      </c>
      <c r="AT103" s="132" t="s">
        <v>273</v>
      </c>
      <c r="AU103" s="132" t="s">
        <v>77</v>
      </c>
      <c r="AY103" s="17" t="s">
        <v>260</v>
      </c>
      <c r="BE103" s="133">
        <f>IF(N103="základní",J103,0)</f>
        <v>0</v>
      </c>
      <c r="BF103" s="133">
        <f>IF(N103="snížená",J103,0)</f>
        <v>0</v>
      </c>
      <c r="BG103" s="133">
        <f>IF(N103="zákl. přenesená",J103,0)</f>
        <v>0</v>
      </c>
      <c r="BH103" s="133">
        <f>IF(N103="sníž. přenesená",J103,0)</f>
        <v>0</v>
      </c>
      <c r="BI103" s="133">
        <f>IF(N103="nulová",J103,0)</f>
        <v>0</v>
      </c>
      <c r="BJ103" s="17" t="s">
        <v>77</v>
      </c>
      <c r="BK103" s="133">
        <f>ROUND(I103*H103,2)</f>
        <v>0</v>
      </c>
      <c r="BL103" s="17" t="s">
        <v>266</v>
      </c>
      <c r="BM103" s="132" t="s">
        <v>289</v>
      </c>
    </row>
    <row r="104" spans="2:65" s="1" customFormat="1" ht="11.25">
      <c r="B104" s="32"/>
      <c r="D104" s="134" t="s">
        <v>267</v>
      </c>
      <c r="F104" s="135" t="s">
        <v>1757</v>
      </c>
      <c r="I104" s="136"/>
      <c r="L104" s="32"/>
      <c r="M104" s="137"/>
      <c r="T104" s="53"/>
      <c r="AT104" s="17" t="s">
        <v>267</v>
      </c>
      <c r="AU104" s="17" t="s">
        <v>77</v>
      </c>
    </row>
    <row r="105" spans="2:65" s="1" customFormat="1" ht="19.5">
      <c r="B105" s="32"/>
      <c r="D105" s="134" t="s">
        <v>269</v>
      </c>
      <c r="F105" s="138" t="s">
        <v>306</v>
      </c>
      <c r="I105" s="136"/>
      <c r="L105" s="32"/>
      <c r="M105" s="137"/>
      <c r="T105" s="53"/>
      <c r="AT105" s="17" t="s">
        <v>269</v>
      </c>
      <c r="AU105" s="17" t="s">
        <v>77</v>
      </c>
    </row>
    <row r="106" spans="2:65" s="1" customFormat="1" ht="16.5" customHeight="1">
      <c r="B106" s="32"/>
      <c r="C106" s="139" t="s">
        <v>282</v>
      </c>
      <c r="D106" s="139" t="s">
        <v>273</v>
      </c>
      <c r="E106" s="140" t="s">
        <v>1300</v>
      </c>
      <c r="F106" s="141" t="s">
        <v>1301</v>
      </c>
      <c r="G106" s="142" t="s">
        <v>1067</v>
      </c>
      <c r="H106" s="143">
        <v>0.64</v>
      </c>
      <c r="I106" s="144"/>
      <c r="J106" s="145">
        <f>ROUND(I106*H106,2)</f>
        <v>0</v>
      </c>
      <c r="K106" s="141" t="s">
        <v>265</v>
      </c>
      <c r="L106" s="146"/>
      <c r="M106" s="147" t="s">
        <v>19</v>
      </c>
      <c r="N106" s="148" t="s">
        <v>40</v>
      </c>
      <c r="P106" s="130">
        <f>O106*H106</f>
        <v>0</v>
      </c>
      <c r="Q106" s="130">
        <v>2.234</v>
      </c>
      <c r="R106" s="130">
        <f>Q106*H106</f>
        <v>1.4297599999999999</v>
      </c>
      <c r="S106" s="130">
        <v>0</v>
      </c>
      <c r="T106" s="131">
        <f>S106*H106</f>
        <v>0</v>
      </c>
      <c r="AR106" s="132" t="s">
        <v>277</v>
      </c>
      <c r="AT106" s="132" t="s">
        <v>273</v>
      </c>
      <c r="AU106" s="132" t="s">
        <v>77</v>
      </c>
      <c r="AY106" s="17" t="s">
        <v>260</v>
      </c>
      <c r="BE106" s="133">
        <f>IF(N106="základní",J106,0)</f>
        <v>0</v>
      </c>
      <c r="BF106" s="133">
        <f>IF(N106="snížená",J106,0)</f>
        <v>0</v>
      </c>
      <c r="BG106" s="133">
        <f>IF(N106="zákl. přenesená",J106,0)</f>
        <v>0</v>
      </c>
      <c r="BH106" s="133">
        <f>IF(N106="sníž. přenesená",J106,0)</f>
        <v>0</v>
      </c>
      <c r="BI106" s="133">
        <f>IF(N106="nulová",J106,0)</f>
        <v>0</v>
      </c>
      <c r="BJ106" s="17" t="s">
        <v>77</v>
      </c>
      <c r="BK106" s="133">
        <f>ROUND(I106*H106,2)</f>
        <v>0</v>
      </c>
      <c r="BL106" s="17" t="s">
        <v>266</v>
      </c>
      <c r="BM106" s="132" t="s">
        <v>8</v>
      </c>
    </row>
    <row r="107" spans="2:65" s="1" customFormat="1" ht="11.25">
      <c r="B107" s="32"/>
      <c r="D107" s="134" t="s">
        <v>267</v>
      </c>
      <c r="F107" s="135" t="s">
        <v>1301</v>
      </c>
      <c r="I107" s="136"/>
      <c r="L107" s="32"/>
      <c r="M107" s="137"/>
      <c r="T107" s="53"/>
      <c r="AT107" s="17" t="s">
        <v>267</v>
      </c>
      <c r="AU107" s="17" t="s">
        <v>77</v>
      </c>
    </row>
    <row r="108" spans="2:65" s="1" customFormat="1" ht="29.25">
      <c r="B108" s="32"/>
      <c r="D108" s="134" t="s">
        <v>269</v>
      </c>
      <c r="F108" s="138" t="s">
        <v>1758</v>
      </c>
      <c r="I108" s="136"/>
      <c r="L108" s="32"/>
      <c r="M108" s="137"/>
      <c r="T108" s="53"/>
      <c r="AT108" s="17" t="s">
        <v>269</v>
      </c>
      <c r="AU108" s="17" t="s">
        <v>77</v>
      </c>
    </row>
    <row r="109" spans="2:65" s="12" customFormat="1" ht="11.25">
      <c r="B109" s="162"/>
      <c r="D109" s="134" t="s">
        <v>774</v>
      </c>
      <c r="E109" s="163" t="s">
        <v>19</v>
      </c>
      <c r="F109" s="164" t="s">
        <v>1759</v>
      </c>
      <c r="H109" s="165">
        <v>0.64</v>
      </c>
      <c r="I109" s="166"/>
      <c r="L109" s="162"/>
      <c r="M109" s="167"/>
      <c r="T109" s="168"/>
      <c r="AT109" s="163" t="s">
        <v>774</v>
      </c>
      <c r="AU109" s="163" t="s">
        <v>77</v>
      </c>
      <c r="AV109" s="12" t="s">
        <v>79</v>
      </c>
      <c r="AW109" s="12" t="s">
        <v>31</v>
      </c>
      <c r="AX109" s="12" t="s">
        <v>69</v>
      </c>
      <c r="AY109" s="163" t="s">
        <v>260</v>
      </c>
    </row>
    <row r="110" spans="2:65" s="13" customFormat="1" ht="11.25">
      <c r="B110" s="169"/>
      <c r="D110" s="134" t="s">
        <v>774</v>
      </c>
      <c r="E110" s="170" t="s">
        <v>19</v>
      </c>
      <c r="F110" s="171" t="s">
        <v>967</v>
      </c>
      <c r="H110" s="172">
        <v>0.64</v>
      </c>
      <c r="I110" s="173"/>
      <c r="L110" s="169"/>
      <c r="M110" s="174"/>
      <c r="T110" s="175"/>
      <c r="AT110" s="170" t="s">
        <v>774</v>
      </c>
      <c r="AU110" s="170" t="s">
        <v>77</v>
      </c>
      <c r="AV110" s="13" t="s">
        <v>266</v>
      </c>
      <c r="AW110" s="13" t="s">
        <v>31</v>
      </c>
      <c r="AX110" s="13" t="s">
        <v>77</v>
      </c>
      <c r="AY110" s="170" t="s">
        <v>260</v>
      </c>
    </row>
    <row r="111" spans="2:65" s="1" customFormat="1" ht="16.5" customHeight="1">
      <c r="B111" s="32"/>
      <c r="C111" s="139" t="s">
        <v>271</v>
      </c>
      <c r="D111" s="139" t="s">
        <v>273</v>
      </c>
      <c r="E111" s="140" t="s">
        <v>1252</v>
      </c>
      <c r="F111" s="141" t="s">
        <v>1253</v>
      </c>
      <c r="G111" s="142" t="s">
        <v>973</v>
      </c>
      <c r="H111" s="143">
        <v>1.044</v>
      </c>
      <c r="I111" s="144"/>
      <c r="J111" s="145">
        <f>ROUND(I111*H111,2)</f>
        <v>0</v>
      </c>
      <c r="K111" s="141" t="s">
        <v>265</v>
      </c>
      <c r="L111" s="146"/>
      <c r="M111" s="147" t="s">
        <v>19</v>
      </c>
      <c r="N111" s="148" t="s">
        <v>40</v>
      </c>
      <c r="P111" s="130">
        <f>O111*H111</f>
        <v>0</v>
      </c>
      <c r="Q111" s="130">
        <v>1</v>
      </c>
      <c r="R111" s="130">
        <f>Q111*H111</f>
        <v>1.044</v>
      </c>
      <c r="S111" s="130">
        <v>0</v>
      </c>
      <c r="T111" s="131">
        <f>S111*H111</f>
        <v>0</v>
      </c>
      <c r="AR111" s="132" t="s">
        <v>277</v>
      </c>
      <c r="AT111" s="132" t="s">
        <v>273</v>
      </c>
      <c r="AU111" s="132" t="s">
        <v>77</v>
      </c>
      <c r="AY111" s="17" t="s">
        <v>260</v>
      </c>
      <c r="BE111" s="133">
        <f>IF(N111="základní",J111,0)</f>
        <v>0</v>
      </c>
      <c r="BF111" s="133">
        <f>IF(N111="snížená",J111,0)</f>
        <v>0</v>
      </c>
      <c r="BG111" s="133">
        <f>IF(N111="zákl. přenesená",J111,0)</f>
        <v>0</v>
      </c>
      <c r="BH111" s="133">
        <f>IF(N111="sníž. přenesená",J111,0)</f>
        <v>0</v>
      </c>
      <c r="BI111" s="133">
        <f>IF(N111="nulová",J111,0)</f>
        <v>0</v>
      </c>
      <c r="BJ111" s="17" t="s">
        <v>77</v>
      </c>
      <c r="BK111" s="133">
        <f>ROUND(I111*H111,2)</f>
        <v>0</v>
      </c>
      <c r="BL111" s="17" t="s">
        <v>266</v>
      </c>
      <c r="BM111" s="132" t="s">
        <v>296</v>
      </c>
    </row>
    <row r="112" spans="2:65" s="1" customFormat="1" ht="11.25">
      <c r="B112" s="32"/>
      <c r="D112" s="134" t="s">
        <v>267</v>
      </c>
      <c r="F112" s="135" t="s">
        <v>1253</v>
      </c>
      <c r="I112" s="136"/>
      <c r="L112" s="32"/>
      <c r="M112" s="137"/>
      <c r="T112" s="53"/>
      <c r="AT112" s="17" t="s">
        <v>267</v>
      </c>
      <c r="AU112" s="17" t="s">
        <v>77</v>
      </c>
    </row>
    <row r="113" spans="2:65" s="1" customFormat="1" ht="29.25">
      <c r="B113" s="32"/>
      <c r="D113" s="134" t="s">
        <v>269</v>
      </c>
      <c r="F113" s="138" t="s">
        <v>1760</v>
      </c>
      <c r="I113" s="136"/>
      <c r="L113" s="32"/>
      <c r="M113" s="137"/>
      <c r="T113" s="53"/>
      <c r="AT113" s="17" t="s">
        <v>269</v>
      </c>
      <c r="AU113" s="17" t="s">
        <v>77</v>
      </c>
    </row>
    <row r="114" spans="2:65" s="12" customFormat="1" ht="11.25">
      <c r="B114" s="162"/>
      <c r="D114" s="134" t="s">
        <v>774</v>
      </c>
      <c r="E114" s="163" t="s">
        <v>19</v>
      </c>
      <c r="F114" s="164" t="s">
        <v>1761</v>
      </c>
      <c r="H114" s="165">
        <v>1.044</v>
      </c>
      <c r="I114" s="166"/>
      <c r="L114" s="162"/>
      <c r="M114" s="167"/>
      <c r="T114" s="168"/>
      <c r="AT114" s="163" t="s">
        <v>774</v>
      </c>
      <c r="AU114" s="163" t="s">
        <v>77</v>
      </c>
      <c r="AV114" s="12" t="s">
        <v>79</v>
      </c>
      <c r="AW114" s="12" t="s">
        <v>31</v>
      </c>
      <c r="AX114" s="12" t="s">
        <v>69</v>
      </c>
      <c r="AY114" s="163" t="s">
        <v>260</v>
      </c>
    </row>
    <row r="115" spans="2:65" s="13" customFormat="1" ht="11.25">
      <c r="B115" s="169"/>
      <c r="D115" s="134" t="s">
        <v>774</v>
      </c>
      <c r="E115" s="170" t="s">
        <v>19</v>
      </c>
      <c r="F115" s="171" t="s">
        <v>967</v>
      </c>
      <c r="H115" s="172">
        <v>1.044</v>
      </c>
      <c r="I115" s="173"/>
      <c r="L115" s="169"/>
      <c r="M115" s="174"/>
      <c r="T115" s="175"/>
      <c r="AT115" s="170" t="s">
        <v>774</v>
      </c>
      <c r="AU115" s="170" t="s">
        <v>77</v>
      </c>
      <c r="AV115" s="13" t="s">
        <v>266</v>
      </c>
      <c r="AW115" s="13" t="s">
        <v>31</v>
      </c>
      <c r="AX115" s="13" t="s">
        <v>77</v>
      </c>
      <c r="AY115" s="170" t="s">
        <v>260</v>
      </c>
    </row>
    <row r="116" spans="2:65" s="1" customFormat="1" ht="16.5" customHeight="1">
      <c r="B116" s="32"/>
      <c r="C116" s="139" t="s">
        <v>277</v>
      </c>
      <c r="D116" s="139" t="s">
        <v>273</v>
      </c>
      <c r="E116" s="140" t="s">
        <v>1659</v>
      </c>
      <c r="F116" s="141" t="s">
        <v>1660</v>
      </c>
      <c r="G116" s="142" t="s">
        <v>363</v>
      </c>
      <c r="H116" s="143">
        <v>6</v>
      </c>
      <c r="I116" s="144"/>
      <c r="J116" s="145">
        <f>ROUND(I116*H116,2)</f>
        <v>0</v>
      </c>
      <c r="K116" s="141" t="s">
        <v>265</v>
      </c>
      <c r="L116" s="146"/>
      <c r="M116" s="147" t="s">
        <v>19</v>
      </c>
      <c r="N116" s="148" t="s">
        <v>40</v>
      </c>
      <c r="P116" s="130">
        <f>O116*H116</f>
        <v>0</v>
      </c>
      <c r="Q116" s="130">
        <v>1.1000000000000001</v>
      </c>
      <c r="R116" s="130">
        <f>Q116*H116</f>
        <v>6.6000000000000005</v>
      </c>
      <c r="S116" s="130">
        <v>0</v>
      </c>
      <c r="T116" s="131">
        <f>S116*H116</f>
        <v>0</v>
      </c>
      <c r="AR116" s="132" t="s">
        <v>277</v>
      </c>
      <c r="AT116" s="132" t="s">
        <v>273</v>
      </c>
      <c r="AU116" s="132" t="s">
        <v>77</v>
      </c>
      <c r="AY116" s="17" t="s">
        <v>260</v>
      </c>
      <c r="BE116" s="133">
        <f>IF(N116="základní",J116,0)</f>
        <v>0</v>
      </c>
      <c r="BF116" s="133">
        <f>IF(N116="snížená",J116,0)</f>
        <v>0</v>
      </c>
      <c r="BG116" s="133">
        <f>IF(N116="zákl. přenesená",J116,0)</f>
        <v>0</v>
      </c>
      <c r="BH116" s="133">
        <f>IF(N116="sníž. přenesená",J116,0)</f>
        <v>0</v>
      </c>
      <c r="BI116" s="133">
        <f>IF(N116="nulová",J116,0)</f>
        <v>0</v>
      </c>
      <c r="BJ116" s="17" t="s">
        <v>77</v>
      </c>
      <c r="BK116" s="133">
        <f>ROUND(I116*H116,2)</f>
        <v>0</v>
      </c>
      <c r="BL116" s="17" t="s">
        <v>266</v>
      </c>
      <c r="BM116" s="132" t="s">
        <v>300</v>
      </c>
    </row>
    <row r="117" spans="2:65" s="1" customFormat="1" ht="11.25">
      <c r="B117" s="32"/>
      <c r="D117" s="134" t="s">
        <v>267</v>
      </c>
      <c r="F117" s="135" t="s">
        <v>1660</v>
      </c>
      <c r="I117" s="136"/>
      <c r="L117" s="32"/>
      <c r="M117" s="137"/>
      <c r="T117" s="53"/>
      <c r="AT117" s="17" t="s">
        <v>267</v>
      </c>
      <c r="AU117" s="17" t="s">
        <v>77</v>
      </c>
    </row>
    <row r="118" spans="2:65" s="1" customFormat="1" ht="29.25">
      <c r="B118" s="32"/>
      <c r="D118" s="134" t="s">
        <v>269</v>
      </c>
      <c r="F118" s="138" t="s">
        <v>1661</v>
      </c>
      <c r="I118" s="136"/>
      <c r="L118" s="32"/>
      <c r="M118" s="137"/>
      <c r="T118" s="53"/>
      <c r="AT118" s="17" t="s">
        <v>269</v>
      </c>
      <c r="AU118" s="17" t="s">
        <v>77</v>
      </c>
    </row>
    <row r="119" spans="2:65" s="10" customFormat="1" ht="25.9" customHeight="1">
      <c r="B119" s="111"/>
      <c r="D119" s="112" t="s">
        <v>68</v>
      </c>
      <c r="E119" s="113" t="s">
        <v>79</v>
      </c>
      <c r="F119" s="113" t="s">
        <v>834</v>
      </c>
      <c r="I119" s="114"/>
      <c r="J119" s="115">
        <f>BK119</f>
        <v>0</v>
      </c>
      <c r="L119" s="111"/>
      <c r="M119" s="116"/>
      <c r="P119" s="117">
        <f>SUM(P120:P158)</f>
        <v>0</v>
      </c>
      <c r="R119" s="117">
        <f>SUM(R120:R158)</f>
        <v>0</v>
      </c>
      <c r="T119" s="118">
        <f>SUM(T120:T158)</f>
        <v>0</v>
      </c>
      <c r="AR119" s="112" t="s">
        <v>77</v>
      </c>
      <c r="AT119" s="119" t="s">
        <v>68</v>
      </c>
      <c r="AU119" s="119" t="s">
        <v>69</v>
      </c>
      <c r="AY119" s="112" t="s">
        <v>260</v>
      </c>
      <c r="BK119" s="120">
        <f>SUM(BK120:BK158)</f>
        <v>0</v>
      </c>
    </row>
    <row r="120" spans="2:65" s="1" customFormat="1" ht="16.5" customHeight="1">
      <c r="B120" s="32"/>
      <c r="C120" s="121" t="s">
        <v>302</v>
      </c>
      <c r="D120" s="121" t="s">
        <v>261</v>
      </c>
      <c r="E120" s="122" t="s">
        <v>1662</v>
      </c>
      <c r="F120" s="123" t="s">
        <v>1663</v>
      </c>
      <c r="G120" s="124" t="s">
        <v>545</v>
      </c>
      <c r="H120" s="125">
        <v>5.28</v>
      </c>
      <c r="I120" s="126"/>
      <c r="J120" s="127">
        <f>ROUND(I120*H120,2)</f>
        <v>0</v>
      </c>
      <c r="K120" s="123" t="s">
        <v>265</v>
      </c>
      <c r="L120" s="32"/>
      <c r="M120" s="128" t="s">
        <v>19</v>
      </c>
      <c r="N120" s="129" t="s">
        <v>40</v>
      </c>
      <c r="P120" s="130">
        <f>O120*H120</f>
        <v>0</v>
      </c>
      <c r="Q120" s="130">
        <v>0</v>
      </c>
      <c r="R120" s="130">
        <f>Q120*H120</f>
        <v>0</v>
      </c>
      <c r="S120" s="130">
        <v>0</v>
      </c>
      <c r="T120" s="131">
        <f>S120*H120</f>
        <v>0</v>
      </c>
      <c r="AR120" s="132" t="s">
        <v>266</v>
      </c>
      <c r="AT120" s="132" t="s">
        <v>261</v>
      </c>
      <c r="AU120" s="132" t="s">
        <v>77</v>
      </c>
      <c r="AY120" s="17" t="s">
        <v>260</v>
      </c>
      <c r="BE120" s="133">
        <f>IF(N120="základní",J120,0)</f>
        <v>0</v>
      </c>
      <c r="BF120" s="133">
        <f>IF(N120="snížená",J120,0)</f>
        <v>0</v>
      </c>
      <c r="BG120" s="133">
        <f>IF(N120="zákl. přenesená",J120,0)</f>
        <v>0</v>
      </c>
      <c r="BH120" s="133">
        <f>IF(N120="sníž. přenesená",J120,0)</f>
        <v>0</v>
      </c>
      <c r="BI120" s="133">
        <f>IF(N120="nulová",J120,0)</f>
        <v>0</v>
      </c>
      <c r="BJ120" s="17" t="s">
        <v>77</v>
      </c>
      <c r="BK120" s="133">
        <f>ROUND(I120*H120,2)</f>
        <v>0</v>
      </c>
      <c r="BL120" s="17" t="s">
        <v>266</v>
      </c>
      <c r="BM120" s="132" t="s">
        <v>305</v>
      </c>
    </row>
    <row r="121" spans="2:65" s="1" customFormat="1" ht="19.5">
      <c r="B121" s="32"/>
      <c r="D121" s="134" t="s">
        <v>267</v>
      </c>
      <c r="F121" s="135" t="s">
        <v>1664</v>
      </c>
      <c r="I121" s="136"/>
      <c r="L121" s="32"/>
      <c r="M121" s="137"/>
      <c r="T121" s="53"/>
      <c r="AT121" s="17" t="s">
        <v>267</v>
      </c>
      <c r="AU121" s="17" t="s">
        <v>77</v>
      </c>
    </row>
    <row r="122" spans="2:65" s="1" customFormat="1" ht="19.5">
      <c r="B122" s="32"/>
      <c r="D122" s="134" t="s">
        <v>269</v>
      </c>
      <c r="F122" s="138" t="s">
        <v>306</v>
      </c>
      <c r="I122" s="136"/>
      <c r="L122" s="32"/>
      <c r="M122" s="137"/>
      <c r="T122" s="53"/>
      <c r="AT122" s="17" t="s">
        <v>269</v>
      </c>
      <c r="AU122" s="17" t="s">
        <v>77</v>
      </c>
    </row>
    <row r="123" spans="2:65" s="12" customFormat="1" ht="11.25">
      <c r="B123" s="162"/>
      <c r="D123" s="134" t="s">
        <v>774</v>
      </c>
      <c r="E123" s="163" t="s">
        <v>19</v>
      </c>
      <c r="F123" s="164" t="s">
        <v>1750</v>
      </c>
      <c r="H123" s="165">
        <v>5.28</v>
      </c>
      <c r="I123" s="166"/>
      <c r="L123" s="162"/>
      <c r="M123" s="167"/>
      <c r="T123" s="168"/>
      <c r="AT123" s="163" t="s">
        <v>774</v>
      </c>
      <c r="AU123" s="163" t="s">
        <v>77</v>
      </c>
      <c r="AV123" s="12" t="s">
        <v>79</v>
      </c>
      <c r="AW123" s="12" t="s">
        <v>31</v>
      </c>
      <c r="AX123" s="12" t="s">
        <v>69</v>
      </c>
      <c r="AY123" s="163" t="s">
        <v>260</v>
      </c>
    </row>
    <row r="124" spans="2:65" s="13" customFormat="1" ht="11.25">
      <c r="B124" s="169"/>
      <c r="D124" s="134" t="s">
        <v>774</v>
      </c>
      <c r="E124" s="170" t="s">
        <v>19</v>
      </c>
      <c r="F124" s="171" t="s">
        <v>967</v>
      </c>
      <c r="H124" s="172">
        <v>5.28</v>
      </c>
      <c r="I124" s="173"/>
      <c r="L124" s="169"/>
      <c r="M124" s="174"/>
      <c r="T124" s="175"/>
      <c r="AT124" s="170" t="s">
        <v>774</v>
      </c>
      <c r="AU124" s="170" t="s">
        <v>77</v>
      </c>
      <c r="AV124" s="13" t="s">
        <v>266</v>
      </c>
      <c r="AW124" s="13" t="s">
        <v>31</v>
      </c>
      <c r="AX124" s="13" t="s">
        <v>77</v>
      </c>
      <c r="AY124" s="170" t="s">
        <v>260</v>
      </c>
    </row>
    <row r="125" spans="2:65" s="1" customFormat="1" ht="16.5" customHeight="1">
      <c r="B125" s="32"/>
      <c r="C125" s="121" t="s">
        <v>289</v>
      </c>
      <c r="D125" s="121" t="s">
        <v>261</v>
      </c>
      <c r="E125" s="122" t="s">
        <v>1666</v>
      </c>
      <c r="F125" s="123" t="s">
        <v>1667</v>
      </c>
      <c r="G125" s="124" t="s">
        <v>363</v>
      </c>
      <c r="H125" s="125">
        <v>12</v>
      </c>
      <c r="I125" s="126"/>
      <c r="J125" s="127">
        <f>ROUND(I125*H125,2)</f>
        <v>0</v>
      </c>
      <c r="K125" s="123" t="s">
        <v>265</v>
      </c>
      <c r="L125" s="32"/>
      <c r="M125" s="128" t="s">
        <v>19</v>
      </c>
      <c r="N125" s="129" t="s">
        <v>40</v>
      </c>
      <c r="P125" s="130">
        <f>O125*H125</f>
        <v>0</v>
      </c>
      <c r="Q125" s="130">
        <v>0</v>
      </c>
      <c r="R125" s="130">
        <f>Q125*H125</f>
        <v>0</v>
      </c>
      <c r="S125" s="130">
        <v>0</v>
      </c>
      <c r="T125" s="131">
        <f>S125*H125</f>
        <v>0</v>
      </c>
      <c r="AR125" s="132" t="s">
        <v>266</v>
      </c>
      <c r="AT125" s="132" t="s">
        <v>261</v>
      </c>
      <c r="AU125" s="132" t="s">
        <v>77</v>
      </c>
      <c r="AY125" s="17" t="s">
        <v>260</v>
      </c>
      <c r="BE125" s="133">
        <f>IF(N125="základní",J125,0)</f>
        <v>0</v>
      </c>
      <c r="BF125" s="133">
        <f>IF(N125="snížená",J125,0)</f>
        <v>0</v>
      </c>
      <c r="BG125" s="133">
        <f>IF(N125="zákl. přenesená",J125,0)</f>
        <v>0</v>
      </c>
      <c r="BH125" s="133">
        <f>IF(N125="sníž. přenesená",J125,0)</f>
        <v>0</v>
      </c>
      <c r="BI125" s="133">
        <f>IF(N125="nulová",J125,0)</f>
        <v>0</v>
      </c>
      <c r="BJ125" s="17" t="s">
        <v>77</v>
      </c>
      <c r="BK125" s="133">
        <f>ROUND(I125*H125,2)</f>
        <v>0</v>
      </c>
      <c r="BL125" s="17" t="s">
        <v>266</v>
      </c>
      <c r="BM125" s="132" t="s">
        <v>310</v>
      </c>
    </row>
    <row r="126" spans="2:65" s="1" customFormat="1" ht="19.5">
      <c r="B126" s="32"/>
      <c r="D126" s="134" t="s">
        <v>267</v>
      </c>
      <c r="F126" s="135" t="s">
        <v>1668</v>
      </c>
      <c r="I126" s="136"/>
      <c r="L126" s="32"/>
      <c r="M126" s="137"/>
      <c r="T126" s="53"/>
      <c r="AT126" s="17" t="s">
        <v>267</v>
      </c>
      <c r="AU126" s="17" t="s">
        <v>77</v>
      </c>
    </row>
    <row r="127" spans="2:65" s="1" customFormat="1" ht="29.25">
      <c r="B127" s="32"/>
      <c r="D127" s="134" t="s">
        <v>269</v>
      </c>
      <c r="F127" s="138" t="s">
        <v>1669</v>
      </c>
      <c r="I127" s="136"/>
      <c r="L127" s="32"/>
      <c r="M127" s="137"/>
      <c r="T127" s="53"/>
      <c r="AT127" s="17" t="s">
        <v>269</v>
      </c>
      <c r="AU127" s="17" t="s">
        <v>77</v>
      </c>
    </row>
    <row r="128" spans="2:65" s="1" customFormat="1" ht="24.2" customHeight="1">
      <c r="B128" s="32"/>
      <c r="C128" s="121" t="s">
        <v>312</v>
      </c>
      <c r="D128" s="121" t="s">
        <v>261</v>
      </c>
      <c r="E128" s="122" t="s">
        <v>1762</v>
      </c>
      <c r="F128" s="123" t="s">
        <v>1763</v>
      </c>
      <c r="G128" s="124" t="s">
        <v>1297</v>
      </c>
      <c r="H128" s="125">
        <v>19.3</v>
      </c>
      <c r="I128" s="126"/>
      <c r="J128" s="127">
        <f>ROUND(I128*H128,2)</f>
        <v>0</v>
      </c>
      <c r="K128" s="123" t="s">
        <v>265</v>
      </c>
      <c r="L128" s="32"/>
      <c r="M128" s="128" t="s">
        <v>19</v>
      </c>
      <c r="N128" s="129" t="s">
        <v>40</v>
      </c>
      <c r="P128" s="130">
        <f>O128*H128</f>
        <v>0</v>
      </c>
      <c r="Q128" s="130">
        <v>0</v>
      </c>
      <c r="R128" s="130">
        <f>Q128*H128</f>
        <v>0</v>
      </c>
      <c r="S128" s="130">
        <v>0</v>
      </c>
      <c r="T128" s="131">
        <f>S128*H128</f>
        <v>0</v>
      </c>
      <c r="AR128" s="132" t="s">
        <v>266</v>
      </c>
      <c r="AT128" s="132" t="s">
        <v>261</v>
      </c>
      <c r="AU128" s="132" t="s">
        <v>77</v>
      </c>
      <c r="AY128" s="17" t="s">
        <v>260</v>
      </c>
      <c r="BE128" s="133">
        <f>IF(N128="základní",J128,0)</f>
        <v>0</v>
      </c>
      <c r="BF128" s="133">
        <f>IF(N128="snížená",J128,0)</f>
        <v>0</v>
      </c>
      <c r="BG128" s="133">
        <f>IF(N128="zákl. přenesená",J128,0)</f>
        <v>0</v>
      </c>
      <c r="BH128" s="133">
        <f>IF(N128="sníž. přenesená",J128,0)</f>
        <v>0</v>
      </c>
      <c r="BI128" s="133">
        <f>IF(N128="nulová",J128,0)</f>
        <v>0</v>
      </c>
      <c r="BJ128" s="17" t="s">
        <v>77</v>
      </c>
      <c r="BK128" s="133">
        <f>ROUND(I128*H128,2)</f>
        <v>0</v>
      </c>
      <c r="BL128" s="17" t="s">
        <v>266</v>
      </c>
      <c r="BM128" s="132" t="s">
        <v>315</v>
      </c>
    </row>
    <row r="129" spans="2:65" s="1" customFormat="1" ht="29.25">
      <c r="B129" s="32"/>
      <c r="D129" s="134" t="s">
        <v>267</v>
      </c>
      <c r="F129" s="135" t="s">
        <v>1764</v>
      </c>
      <c r="I129" s="136"/>
      <c r="L129" s="32"/>
      <c r="M129" s="137"/>
      <c r="T129" s="53"/>
      <c r="AT129" s="17" t="s">
        <v>267</v>
      </c>
      <c r="AU129" s="17" t="s">
        <v>77</v>
      </c>
    </row>
    <row r="130" spans="2:65" s="1" customFormat="1" ht="29.25">
      <c r="B130" s="32"/>
      <c r="D130" s="134" t="s">
        <v>269</v>
      </c>
      <c r="F130" s="138" t="s">
        <v>1689</v>
      </c>
      <c r="I130" s="136"/>
      <c r="L130" s="32"/>
      <c r="M130" s="137"/>
      <c r="T130" s="53"/>
      <c r="AT130" s="17" t="s">
        <v>269</v>
      </c>
      <c r="AU130" s="17" t="s">
        <v>77</v>
      </c>
    </row>
    <row r="131" spans="2:65" s="12" customFormat="1" ht="11.25">
      <c r="B131" s="162"/>
      <c r="D131" s="134" t="s">
        <v>774</v>
      </c>
      <c r="E131" s="163" t="s">
        <v>19</v>
      </c>
      <c r="F131" s="164" t="s">
        <v>1765</v>
      </c>
      <c r="H131" s="165">
        <v>19.3</v>
      </c>
      <c r="I131" s="166"/>
      <c r="L131" s="162"/>
      <c r="M131" s="167"/>
      <c r="T131" s="168"/>
      <c r="AT131" s="163" t="s">
        <v>774</v>
      </c>
      <c r="AU131" s="163" t="s">
        <v>77</v>
      </c>
      <c r="AV131" s="12" t="s">
        <v>79</v>
      </c>
      <c r="AW131" s="12" t="s">
        <v>31</v>
      </c>
      <c r="AX131" s="12" t="s">
        <v>69</v>
      </c>
      <c r="AY131" s="163" t="s">
        <v>260</v>
      </c>
    </row>
    <row r="132" spans="2:65" s="13" customFormat="1" ht="11.25">
      <c r="B132" s="169"/>
      <c r="D132" s="134" t="s">
        <v>774</v>
      </c>
      <c r="E132" s="170" t="s">
        <v>19</v>
      </c>
      <c r="F132" s="171" t="s">
        <v>967</v>
      </c>
      <c r="H132" s="172">
        <v>19.3</v>
      </c>
      <c r="I132" s="173"/>
      <c r="L132" s="169"/>
      <c r="M132" s="174"/>
      <c r="T132" s="175"/>
      <c r="AT132" s="170" t="s">
        <v>774</v>
      </c>
      <c r="AU132" s="170" t="s">
        <v>77</v>
      </c>
      <c r="AV132" s="13" t="s">
        <v>266</v>
      </c>
      <c r="AW132" s="13" t="s">
        <v>31</v>
      </c>
      <c r="AX132" s="13" t="s">
        <v>77</v>
      </c>
      <c r="AY132" s="170" t="s">
        <v>260</v>
      </c>
    </row>
    <row r="133" spans="2:65" s="1" customFormat="1" ht="16.5" customHeight="1">
      <c r="B133" s="32"/>
      <c r="C133" s="121" t="s">
        <v>8</v>
      </c>
      <c r="D133" s="121" t="s">
        <v>261</v>
      </c>
      <c r="E133" s="122" t="s">
        <v>1766</v>
      </c>
      <c r="F133" s="123" t="s">
        <v>1767</v>
      </c>
      <c r="G133" s="124" t="s">
        <v>545</v>
      </c>
      <c r="H133" s="125">
        <v>12</v>
      </c>
      <c r="I133" s="126"/>
      <c r="J133" s="127">
        <f>ROUND(I133*H133,2)</f>
        <v>0</v>
      </c>
      <c r="K133" s="123" t="s">
        <v>265</v>
      </c>
      <c r="L133" s="32"/>
      <c r="M133" s="128" t="s">
        <v>19</v>
      </c>
      <c r="N133" s="129" t="s">
        <v>40</v>
      </c>
      <c r="P133" s="130">
        <f>O133*H133</f>
        <v>0</v>
      </c>
      <c r="Q133" s="130">
        <v>0</v>
      </c>
      <c r="R133" s="130">
        <f>Q133*H133</f>
        <v>0</v>
      </c>
      <c r="S133" s="130">
        <v>0</v>
      </c>
      <c r="T133" s="131">
        <f>S133*H133</f>
        <v>0</v>
      </c>
      <c r="AR133" s="132" t="s">
        <v>266</v>
      </c>
      <c r="AT133" s="132" t="s">
        <v>261</v>
      </c>
      <c r="AU133" s="132" t="s">
        <v>77</v>
      </c>
      <c r="AY133" s="17" t="s">
        <v>260</v>
      </c>
      <c r="BE133" s="133">
        <f>IF(N133="základní",J133,0)</f>
        <v>0</v>
      </c>
      <c r="BF133" s="133">
        <f>IF(N133="snížená",J133,0)</f>
        <v>0</v>
      </c>
      <c r="BG133" s="133">
        <f>IF(N133="zákl. přenesená",J133,0)</f>
        <v>0</v>
      </c>
      <c r="BH133" s="133">
        <f>IF(N133="sníž. přenesená",J133,0)</f>
        <v>0</v>
      </c>
      <c r="BI133" s="133">
        <f>IF(N133="nulová",J133,0)</f>
        <v>0</v>
      </c>
      <c r="BJ133" s="17" t="s">
        <v>77</v>
      </c>
      <c r="BK133" s="133">
        <f>ROUND(I133*H133,2)</f>
        <v>0</v>
      </c>
      <c r="BL133" s="17" t="s">
        <v>266</v>
      </c>
      <c r="BM133" s="132" t="s">
        <v>320</v>
      </c>
    </row>
    <row r="134" spans="2:65" s="1" customFormat="1" ht="19.5">
      <c r="B134" s="32"/>
      <c r="D134" s="134" t="s">
        <v>267</v>
      </c>
      <c r="F134" s="135" t="s">
        <v>1768</v>
      </c>
      <c r="I134" s="136"/>
      <c r="L134" s="32"/>
      <c r="M134" s="137"/>
      <c r="T134" s="53"/>
      <c r="AT134" s="17" t="s">
        <v>267</v>
      </c>
      <c r="AU134" s="17" t="s">
        <v>77</v>
      </c>
    </row>
    <row r="135" spans="2:65" s="1" customFormat="1" ht="19.5">
      <c r="B135" s="32"/>
      <c r="D135" s="134" t="s">
        <v>269</v>
      </c>
      <c r="F135" s="138" t="s">
        <v>306</v>
      </c>
      <c r="I135" s="136"/>
      <c r="L135" s="32"/>
      <c r="M135" s="137"/>
      <c r="T135" s="53"/>
      <c r="AT135" s="17" t="s">
        <v>269</v>
      </c>
      <c r="AU135" s="17" t="s">
        <v>77</v>
      </c>
    </row>
    <row r="136" spans="2:65" s="1" customFormat="1" ht="16.5" customHeight="1">
      <c r="B136" s="32"/>
      <c r="C136" s="121" t="s">
        <v>322</v>
      </c>
      <c r="D136" s="121" t="s">
        <v>261</v>
      </c>
      <c r="E136" s="122" t="s">
        <v>1701</v>
      </c>
      <c r="F136" s="123" t="s">
        <v>1702</v>
      </c>
      <c r="G136" s="124" t="s">
        <v>1067</v>
      </c>
      <c r="H136" s="125">
        <v>13.8</v>
      </c>
      <c r="I136" s="126"/>
      <c r="J136" s="127">
        <f>ROUND(I136*H136,2)</f>
        <v>0</v>
      </c>
      <c r="K136" s="123" t="s">
        <v>265</v>
      </c>
      <c r="L136" s="32"/>
      <c r="M136" s="128" t="s">
        <v>19</v>
      </c>
      <c r="N136" s="129" t="s">
        <v>40</v>
      </c>
      <c r="P136" s="130">
        <f>O136*H136</f>
        <v>0</v>
      </c>
      <c r="Q136" s="130">
        <v>0</v>
      </c>
      <c r="R136" s="130">
        <f>Q136*H136</f>
        <v>0</v>
      </c>
      <c r="S136" s="130">
        <v>0</v>
      </c>
      <c r="T136" s="131">
        <f>S136*H136</f>
        <v>0</v>
      </c>
      <c r="AR136" s="132" t="s">
        <v>266</v>
      </c>
      <c r="AT136" s="132" t="s">
        <v>261</v>
      </c>
      <c r="AU136" s="132" t="s">
        <v>77</v>
      </c>
      <c r="AY136" s="17" t="s">
        <v>260</v>
      </c>
      <c r="BE136" s="133">
        <f>IF(N136="základní",J136,0)</f>
        <v>0</v>
      </c>
      <c r="BF136" s="133">
        <f>IF(N136="snížená",J136,0)</f>
        <v>0</v>
      </c>
      <c r="BG136" s="133">
        <f>IF(N136="zákl. přenesená",J136,0)</f>
        <v>0</v>
      </c>
      <c r="BH136" s="133">
        <f>IF(N136="sníž. přenesená",J136,0)</f>
        <v>0</v>
      </c>
      <c r="BI136" s="133">
        <f>IF(N136="nulová",J136,0)</f>
        <v>0</v>
      </c>
      <c r="BJ136" s="17" t="s">
        <v>77</v>
      </c>
      <c r="BK136" s="133">
        <f>ROUND(I136*H136,2)</f>
        <v>0</v>
      </c>
      <c r="BL136" s="17" t="s">
        <v>266</v>
      </c>
      <c r="BM136" s="132" t="s">
        <v>326</v>
      </c>
    </row>
    <row r="137" spans="2:65" s="1" customFormat="1" ht="19.5">
      <c r="B137" s="32"/>
      <c r="D137" s="134" t="s">
        <v>267</v>
      </c>
      <c r="F137" s="135" t="s">
        <v>1703</v>
      </c>
      <c r="I137" s="136"/>
      <c r="L137" s="32"/>
      <c r="M137" s="137"/>
      <c r="T137" s="53"/>
      <c r="AT137" s="17" t="s">
        <v>267</v>
      </c>
      <c r="AU137" s="17" t="s">
        <v>77</v>
      </c>
    </row>
    <row r="138" spans="2:65" s="1" customFormat="1" ht="29.25">
      <c r="B138" s="32"/>
      <c r="D138" s="134" t="s">
        <v>269</v>
      </c>
      <c r="F138" s="138" t="s">
        <v>1769</v>
      </c>
      <c r="I138" s="136"/>
      <c r="L138" s="32"/>
      <c r="M138" s="137"/>
      <c r="T138" s="53"/>
      <c r="AT138" s="17" t="s">
        <v>269</v>
      </c>
      <c r="AU138" s="17" t="s">
        <v>77</v>
      </c>
    </row>
    <row r="139" spans="2:65" s="12" customFormat="1" ht="11.25">
      <c r="B139" s="162"/>
      <c r="D139" s="134" t="s">
        <v>774</v>
      </c>
      <c r="E139" s="163" t="s">
        <v>19</v>
      </c>
      <c r="F139" s="164" t="s">
        <v>1770</v>
      </c>
      <c r="H139" s="165">
        <v>13.8</v>
      </c>
      <c r="I139" s="166"/>
      <c r="L139" s="162"/>
      <c r="M139" s="167"/>
      <c r="T139" s="168"/>
      <c r="AT139" s="163" t="s">
        <v>774</v>
      </c>
      <c r="AU139" s="163" t="s">
        <v>77</v>
      </c>
      <c r="AV139" s="12" t="s">
        <v>79</v>
      </c>
      <c r="AW139" s="12" t="s">
        <v>31</v>
      </c>
      <c r="AX139" s="12" t="s">
        <v>69</v>
      </c>
      <c r="AY139" s="163" t="s">
        <v>260</v>
      </c>
    </row>
    <row r="140" spans="2:65" s="13" customFormat="1" ht="11.25">
      <c r="B140" s="169"/>
      <c r="D140" s="134" t="s">
        <v>774</v>
      </c>
      <c r="E140" s="170" t="s">
        <v>19</v>
      </c>
      <c r="F140" s="171" t="s">
        <v>967</v>
      </c>
      <c r="H140" s="172">
        <v>13.8</v>
      </c>
      <c r="I140" s="173"/>
      <c r="L140" s="169"/>
      <c r="M140" s="174"/>
      <c r="T140" s="175"/>
      <c r="AT140" s="170" t="s">
        <v>774</v>
      </c>
      <c r="AU140" s="170" t="s">
        <v>77</v>
      </c>
      <c r="AV140" s="13" t="s">
        <v>266</v>
      </c>
      <c r="AW140" s="13" t="s">
        <v>31</v>
      </c>
      <c r="AX140" s="13" t="s">
        <v>77</v>
      </c>
      <c r="AY140" s="170" t="s">
        <v>260</v>
      </c>
    </row>
    <row r="141" spans="2:65" s="1" customFormat="1" ht="16.5" customHeight="1">
      <c r="B141" s="32"/>
      <c r="C141" s="121" t="s">
        <v>296</v>
      </c>
      <c r="D141" s="121" t="s">
        <v>261</v>
      </c>
      <c r="E141" s="122" t="s">
        <v>1771</v>
      </c>
      <c r="F141" s="123" t="s">
        <v>1772</v>
      </c>
      <c r="G141" s="124" t="s">
        <v>545</v>
      </c>
      <c r="H141" s="125">
        <v>8</v>
      </c>
      <c r="I141" s="126"/>
      <c r="J141" s="127">
        <f>ROUND(I141*H141,2)</f>
        <v>0</v>
      </c>
      <c r="K141" s="123" t="s">
        <v>19</v>
      </c>
      <c r="L141" s="32"/>
      <c r="M141" s="128" t="s">
        <v>19</v>
      </c>
      <c r="N141" s="129" t="s">
        <v>40</v>
      </c>
      <c r="P141" s="130">
        <f>O141*H141</f>
        <v>0</v>
      </c>
      <c r="Q141" s="130">
        <v>0</v>
      </c>
      <c r="R141" s="130">
        <f>Q141*H141</f>
        <v>0</v>
      </c>
      <c r="S141" s="130">
        <v>0</v>
      </c>
      <c r="T141" s="131">
        <f>S141*H141</f>
        <v>0</v>
      </c>
      <c r="AR141" s="132" t="s">
        <v>266</v>
      </c>
      <c r="AT141" s="132" t="s">
        <v>261</v>
      </c>
      <c r="AU141" s="132" t="s">
        <v>77</v>
      </c>
      <c r="AY141" s="17" t="s">
        <v>260</v>
      </c>
      <c r="BE141" s="133">
        <f>IF(N141="základní",J141,0)</f>
        <v>0</v>
      </c>
      <c r="BF141" s="133">
        <f>IF(N141="snížená",J141,0)</f>
        <v>0</v>
      </c>
      <c r="BG141" s="133">
        <f>IF(N141="zákl. přenesená",J141,0)</f>
        <v>0</v>
      </c>
      <c r="BH141" s="133">
        <f>IF(N141="sníž. přenesená",J141,0)</f>
        <v>0</v>
      </c>
      <c r="BI141" s="133">
        <f>IF(N141="nulová",J141,0)</f>
        <v>0</v>
      </c>
      <c r="BJ141" s="17" t="s">
        <v>77</v>
      </c>
      <c r="BK141" s="133">
        <f>ROUND(I141*H141,2)</f>
        <v>0</v>
      </c>
      <c r="BL141" s="17" t="s">
        <v>266</v>
      </c>
      <c r="BM141" s="132" t="s">
        <v>330</v>
      </c>
    </row>
    <row r="142" spans="2:65" s="1" customFormat="1" ht="11.25">
      <c r="B142" s="32"/>
      <c r="D142" s="134" t="s">
        <v>267</v>
      </c>
      <c r="F142" s="135" t="s">
        <v>1772</v>
      </c>
      <c r="I142" s="136"/>
      <c r="L142" s="32"/>
      <c r="M142" s="137"/>
      <c r="T142" s="53"/>
      <c r="AT142" s="17" t="s">
        <v>267</v>
      </c>
      <c r="AU142" s="17" t="s">
        <v>77</v>
      </c>
    </row>
    <row r="143" spans="2:65" s="1" customFormat="1" ht="29.25">
      <c r="B143" s="32"/>
      <c r="D143" s="134" t="s">
        <v>269</v>
      </c>
      <c r="F143" s="138" t="s">
        <v>1773</v>
      </c>
      <c r="I143" s="136"/>
      <c r="L143" s="32"/>
      <c r="M143" s="137"/>
      <c r="T143" s="53"/>
      <c r="AT143" s="17" t="s">
        <v>269</v>
      </c>
      <c r="AU143" s="17" t="s">
        <v>77</v>
      </c>
    </row>
    <row r="144" spans="2:65" s="1" customFormat="1" ht="16.5" customHeight="1">
      <c r="B144" s="32"/>
      <c r="C144" s="121" t="s">
        <v>332</v>
      </c>
      <c r="D144" s="121" t="s">
        <v>261</v>
      </c>
      <c r="E144" s="122" t="s">
        <v>1368</v>
      </c>
      <c r="F144" s="123" t="s">
        <v>1369</v>
      </c>
      <c r="G144" s="124" t="s">
        <v>1067</v>
      </c>
      <c r="H144" s="125">
        <v>11.6</v>
      </c>
      <c r="I144" s="126"/>
      <c r="J144" s="127">
        <f>ROUND(I144*H144,2)</f>
        <v>0</v>
      </c>
      <c r="K144" s="123" t="s">
        <v>265</v>
      </c>
      <c r="L144" s="32"/>
      <c r="M144" s="128" t="s">
        <v>19</v>
      </c>
      <c r="N144" s="129" t="s">
        <v>40</v>
      </c>
      <c r="P144" s="130">
        <f>O144*H144</f>
        <v>0</v>
      </c>
      <c r="Q144" s="130">
        <v>0</v>
      </c>
      <c r="R144" s="130">
        <f>Q144*H144</f>
        <v>0</v>
      </c>
      <c r="S144" s="130">
        <v>0</v>
      </c>
      <c r="T144" s="131">
        <f>S144*H144</f>
        <v>0</v>
      </c>
      <c r="AR144" s="132" t="s">
        <v>266</v>
      </c>
      <c r="AT144" s="132" t="s">
        <v>261</v>
      </c>
      <c r="AU144" s="132" t="s">
        <v>77</v>
      </c>
      <c r="AY144" s="17" t="s">
        <v>260</v>
      </c>
      <c r="BE144" s="133">
        <f>IF(N144="základní",J144,0)</f>
        <v>0</v>
      </c>
      <c r="BF144" s="133">
        <f>IF(N144="snížená",J144,0)</f>
        <v>0</v>
      </c>
      <c r="BG144" s="133">
        <f>IF(N144="zákl. přenesená",J144,0)</f>
        <v>0</v>
      </c>
      <c r="BH144" s="133">
        <f>IF(N144="sníž. přenesená",J144,0)</f>
        <v>0</v>
      </c>
      <c r="BI144" s="133">
        <f>IF(N144="nulová",J144,0)</f>
        <v>0</v>
      </c>
      <c r="BJ144" s="17" t="s">
        <v>77</v>
      </c>
      <c r="BK144" s="133">
        <f>ROUND(I144*H144,2)</f>
        <v>0</v>
      </c>
      <c r="BL144" s="17" t="s">
        <v>266</v>
      </c>
      <c r="BM144" s="132" t="s">
        <v>335</v>
      </c>
    </row>
    <row r="145" spans="2:65" s="1" customFormat="1" ht="19.5">
      <c r="B145" s="32"/>
      <c r="D145" s="134" t="s">
        <v>267</v>
      </c>
      <c r="F145" s="135" t="s">
        <v>1370</v>
      </c>
      <c r="I145" s="136"/>
      <c r="L145" s="32"/>
      <c r="M145" s="137"/>
      <c r="T145" s="53"/>
      <c r="AT145" s="17" t="s">
        <v>267</v>
      </c>
      <c r="AU145" s="17" t="s">
        <v>77</v>
      </c>
    </row>
    <row r="146" spans="2:65" s="1" customFormat="1" ht="29.25">
      <c r="B146" s="32"/>
      <c r="D146" s="134" t="s">
        <v>269</v>
      </c>
      <c r="F146" s="138" t="s">
        <v>1758</v>
      </c>
      <c r="I146" s="136"/>
      <c r="L146" s="32"/>
      <c r="M146" s="137"/>
      <c r="T146" s="53"/>
      <c r="AT146" s="17" t="s">
        <v>269</v>
      </c>
      <c r="AU146" s="17" t="s">
        <v>77</v>
      </c>
    </row>
    <row r="147" spans="2:65" s="12" customFormat="1" ht="11.25">
      <c r="B147" s="162"/>
      <c r="D147" s="134" t="s">
        <v>774</v>
      </c>
      <c r="E147" s="163" t="s">
        <v>19</v>
      </c>
      <c r="F147" s="164" t="s">
        <v>1774</v>
      </c>
      <c r="H147" s="165">
        <v>11.6</v>
      </c>
      <c r="I147" s="166"/>
      <c r="L147" s="162"/>
      <c r="M147" s="167"/>
      <c r="T147" s="168"/>
      <c r="AT147" s="163" t="s">
        <v>774</v>
      </c>
      <c r="AU147" s="163" t="s">
        <v>77</v>
      </c>
      <c r="AV147" s="12" t="s">
        <v>79</v>
      </c>
      <c r="AW147" s="12" t="s">
        <v>31</v>
      </c>
      <c r="AX147" s="12" t="s">
        <v>69</v>
      </c>
      <c r="AY147" s="163" t="s">
        <v>260</v>
      </c>
    </row>
    <row r="148" spans="2:65" s="13" customFormat="1" ht="11.25">
      <c r="B148" s="169"/>
      <c r="D148" s="134" t="s">
        <v>774</v>
      </c>
      <c r="E148" s="170" t="s">
        <v>19</v>
      </c>
      <c r="F148" s="171" t="s">
        <v>967</v>
      </c>
      <c r="H148" s="172">
        <v>11.6</v>
      </c>
      <c r="I148" s="173"/>
      <c r="L148" s="169"/>
      <c r="M148" s="174"/>
      <c r="T148" s="175"/>
      <c r="AT148" s="170" t="s">
        <v>774</v>
      </c>
      <c r="AU148" s="170" t="s">
        <v>77</v>
      </c>
      <c r="AV148" s="13" t="s">
        <v>266</v>
      </c>
      <c r="AW148" s="13" t="s">
        <v>31</v>
      </c>
      <c r="AX148" s="13" t="s">
        <v>77</v>
      </c>
      <c r="AY148" s="170" t="s">
        <v>260</v>
      </c>
    </row>
    <row r="149" spans="2:65" s="1" customFormat="1" ht="16.5" customHeight="1">
      <c r="B149" s="32"/>
      <c r="C149" s="121" t="s">
        <v>300</v>
      </c>
      <c r="D149" s="121" t="s">
        <v>261</v>
      </c>
      <c r="E149" s="122" t="s">
        <v>1706</v>
      </c>
      <c r="F149" s="123" t="s">
        <v>1707</v>
      </c>
      <c r="G149" s="124" t="s">
        <v>1297</v>
      </c>
      <c r="H149" s="125">
        <v>18</v>
      </c>
      <c r="I149" s="126"/>
      <c r="J149" s="127">
        <f>ROUND(I149*H149,2)</f>
        <v>0</v>
      </c>
      <c r="K149" s="123" t="s">
        <v>265</v>
      </c>
      <c r="L149" s="32"/>
      <c r="M149" s="128" t="s">
        <v>19</v>
      </c>
      <c r="N149" s="129" t="s">
        <v>40</v>
      </c>
      <c r="P149" s="130">
        <f>O149*H149</f>
        <v>0</v>
      </c>
      <c r="Q149" s="130">
        <v>0</v>
      </c>
      <c r="R149" s="130">
        <f>Q149*H149</f>
        <v>0</v>
      </c>
      <c r="S149" s="130">
        <v>0</v>
      </c>
      <c r="T149" s="131">
        <f>S149*H149</f>
        <v>0</v>
      </c>
      <c r="AR149" s="132" t="s">
        <v>266</v>
      </c>
      <c r="AT149" s="132" t="s">
        <v>261</v>
      </c>
      <c r="AU149" s="132" t="s">
        <v>77</v>
      </c>
      <c r="AY149" s="17" t="s">
        <v>260</v>
      </c>
      <c r="BE149" s="133">
        <f>IF(N149="základní",J149,0)</f>
        <v>0</v>
      </c>
      <c r="BF149" s="133">
        <f>IF(N149="snížená",J149,0)</f>
        <v>0</v>
      </c>
      <c r="BG149" s="133">
        <f>IF(N149="zákl. přenesená",J149,0)</f>
        <v>0</v>
      </c>
      <c r="BH149" s="133">
        <f>IF(N149="sníž. přenesená",J149,0)</f>
        <v>0</v>
      </c>
      <c r="BI149" s="133">
        <f>IF(N149="nulová",J149,0)</f>
        <v>0</v>
      </c>
      <c r="BJ149" s="17" t="s">
        <v>77</v>
      </c>
      <c r="BK149" s="133">
        <f>ROUND(I149*H149,2)</f>
        <v>0</v>
      </c>
      <c r="BL149" s="17" t="s">
        <v>266</v>
      </c>
      <c r="BM149" s="132" t="s">
        <v>339</v>
      </c>
    </row>
    <row r="150" spans="2:65" s="1" customFormat="1" ht="19.5">
      <c r="B150" s="32"/>
      <c r="D150" s="134" t="s">
        <v>267</v>
      </c>
      <c r="F150" s="135" t="s">
        <v>1708</v>
      </c>
      <c r="I150" s="136"/>
      <c r="L150" s="32"/>
      <c r="M150" s="137"/>
      <c r="T150" s="53"/>
      <c r="AT150" s="17" t="s">
        <v>267</v>
      </c>
      <c r="AU150" s="17" t="s">
        <v>77</v>
      </c>
    </row>
    <row r="151" spans="2:65" s="1" customFormat="1" ht="29.25">
      <c r="B151" s="32"/>
      <c r="D151" s="134" t="s">
        <v>269</v>
      </c>
      <c r="F151" s="138" t="s">
        <v>1709</v>
      </c>
      <c r="I151" s="136"/>
      <c r="L151" s="32"/>
      <c r="M151" s="137"/>
      <c r="T151" s="53"/>
      <c r="AT151" s="17" t="s">
        <v>269</v>
      </c>
      <c r="AU151" s="17" t="s">
        <v>77</v>
      </c>
    </row>
    <row r="152" spans="2:65" s="12" customFormat="1" ht="11.25">
      <c r="B152" s="162"/>
      <c r="D152" s="134" t="s">
        <v>774</v>
      </c>
      <c r="E152" s="163" t="s">
        <v>19</v>
      </c>
      <c r="F152" s="164" t="s">
        <v>1775</v>
      </c>
      <c r="H152" s="165">
        <v>18</v>
      </c>
      <c r="I152" s="166"/>
      <c r="L152" s="162"/>
      <c r="M152" s="167"/>
      <c r="T152" s="168"/>
      <c r="AT152" s="163" t="s">
        <v>774</v>
      </c>
      <c r="AU152" s="163" t="s">
        <v>77</v>
      </c>
      <c r="AV152" s="12" t="s">
        <v>79</v>
      </c>
      <c r="AW152" s="12" t="s">
        <v>31</v>
      </c>
      <c r="AX152" s="12" t="s">
        <v>69</v>
      </c>
      <c r="AY152" s="163" t="s">
        <v>260</v>
      </c>
    </row>
    <row r="153" spans="2:65" s="13" customFormat="1" ht="11.25">
      <c r="B153" s="169"/>
      <c r="D153" s="134" t="s">
        <v>774</v>
      </c>
      <c r="E153" s="170" t="s">
        <v>19</v>
      </c>
      <c r="F153" s="171" t="s">
        <v>967</v>
      </c>
      <c r="H153" s="172">
        <v>18</v>
      </c>
      <c r="I153" s="173"/>
      <c r="L153" s="169"/>
      <c r="M153" s="174"/>
      <c r="T153" s="175"/>
      <c r="AT153" s="170" t="s">
        <v>774</v>
      </c>
      <c r="AU153" s="170" t="s">
        <v>77</v>
      </c>
      <c r="AV153" s="13" t="s">
        <v>266</v>
      </c>
      <c r="AW153" s="13" t="s">
        <v>31</v>
      </c>
      <c r="AX153" s="13" t="s">
        <v>77</v>
      </c>
      <c r="AY153" s="170" t="s">
        <v>260</v>
      </c>
    </row>
    <row r="154" spans="2:65" s="1" customFormat="1" ht="16.5" customHeight="1">
      <c r="B154" s="32"/>
      <c r="C154" s="121" t="s">
        <v>341</v>
      </c>
      <c r="D154" s="121" t="s">
        <v>261</v>
      </c>
      <c r="E154" s="122" t="s">
        <v>1711</v>
      </c>
      <c r="F154" s="123" t="s">
        <v>1712</v>
      </c>
      <c r="G154" s="124" t="s">
        <v>1297</v>
      </c>
      <c r="H154" s="125">
        <v>18</v>
      </c>
      <c r="I154" s="126"/>
      <c r="J154" s="127">
        <f>ROUND(I154*H154,2)</f>
        <v>0</v>
      </c>
      <c r="K154" s="123" t="s">
        <v>265</v>
      </c>
      <c r="L154" s="32"/>
      <c r="M154" s="128" t="s">
        <v>19</v>
      </c>
      <c r="N154" s="129" t="s">
        <v>40</v>
      </c>
      <c r="P154" s="130">
        <f>O154*H154</f>
        <v>0</v>
      </c>
      <c r="Q154" s="130">
        <v>0</v>
      </c>
      <c r="R154" s="130">
        <f>Q154*H154</f>
        <v>0</v>
      </c>
      <c r="S154" s="130">
        <v>0</v>
      </c>
      <c r="T154" s="131">
        <f>S154*H154</f>
        <v>0</v>
      </c>
      <c r="AR154" s="132" t="s">
        <v>266</v>
      </c>
      <c r="AT154" s="132" t="s">
        <v>261</v>
      </c>
      <c r="AU154" s="132" t="s">
        <v>77</v>
      </c>
      <c r="AY154" s="17" t="s">
        <v>260</v>
      </c>
      <c r="BE154" s="133">
        <f>IF(N154="základní",J154,0)</f>
        <v>0</v>
      </c>
      <c r="BF154" s="133">
        <f>IF(N154="snížená",J154,0)</f>
        <v>0</v>
      </c>
      <c r="BG154" s="133">
        <f>IF(N154="zákl. přenesená",J154,0)</f>
        <v>0</v>
      </c>
      <c r="BH154" s="133">
        <f>IF(N154="sníž. přenesená",J154,0)</f>
        <v>0</v>
      </c>
      <c r="BI154" s="133">
        <f>IF(N154="nulová",J154,0)</f>
        <v>0</v>
      </c>
      <c r="BJ154" s="17" t="s">
        <v>77</v>
      </c>
      <c r="BK154" s="133">
        <f>ROUND(I154*H154,2)</f>
        <v>0</v>
      </c>
      <c r="BL154" s="17" t="s">
        <v>266</v>
      </c>
      <c r="BM154" s="132" t="s">
        <v>344</v>
      </c>
    </row>
    <row r="155" spans="2:65" s="1" customFormat="1" ht="19.5">
      <c r="B155" s="32"/>
      <c r="D155" s="134" t="s">
        <v>267</v>
      </c>
      <c r="F155" s="135" t="s">
        <v>1713</v>
      </c>
      <c r="I155" s="136"/>
      <c r="L155" s="32"/>
      <c r="M155" s="137"/>
      <c r="T155" s="53"/>
      <c r="AT155" s="17" t="s">
        <v>267</v>
      </c>
      <c r="AU155" s="17" t="s">
        <v>77</v>
      </c>
    </row>
    <row r="156" spans="2:65" s="1" customFormat="1" ht="29.25">
      <c r="B156" s="32"/>
      <c r="D156" s="134" t="s">
        <v>269</v>
      </c>
      <c r="F156" s="138" t="s">
        <v>1709</v>
      </c>
      <c r="I156" s="136"/>
      <c r="L156" s="32"/>
      <c r="M156" s="137"/>
      <c r="T156" s="53"/>
      <c r="AT156" s="17" t="s">
        <v>269</v>
      </c>
      <c r="AU156" s="17" t="s">
        <v>77</v>
      </c>
    </row>
    <row r="157" spans="2:65" s="12" customFormat="1" ht="11.25">
      <c r="B157" s="162"/>
      <c r="D157" s="134" t="s">
        <v>774</v>
      </c>
      <c r="E157" s="163" t="s">
        <v>19</v>
      </c>
      <c r="F157" s="164" t="s">
        <v>1775</v>
      </c>
      <c r="H157" s="165">
        <v>18</v>
      </c>
      <c r="I157" s="166"/>
      <c r="L157" s="162"/>
      <c r="M157" s="167"/>
      <c r="T157" s="168"/>
      <c r="AT157" s="163" t="s">
        <v>774</v>
      </c>
      <c r="AU157" s="163" t="s">
        <v>77</v>
      </c>
      <c r="AV157" s="12" t="s">
        <v>79</v>
      </c>
      <c r="AW157" s="12" t="s">
        <v>31</v>
      </c>
      <c r="AX157" s="12" t="s">
        <v>69</v>
      </c>
      <c r="AY157" s="163" t="s">
        <v>260</v>
      </c>
    </row>
    <row r="158" spans="2:65" s="13" customFormat="1" ht="11.25">
      <c r="B158" s="169"/>
      <c r="D158" s="134" t="s">
        <v>774</v>
      </c>
      <c r="E158" s="170" t="s">
        <v>19</v>
      </c>
      <c r="F158" s="171" t="s">
        <v>967</v>
      </c>
      <c r="H158" s="172">
        <v>18</v>
      </c>
      <c r="I158" s="173"/>
      <c r="L158" s="169"/>
      <c r="M158" s="174"/>
      <c r="T158" s="175"/>
      <c r="AT158" s="170" t="s">
        <v>774</v>
      </c>
      <c r="AU158" s="170" t="s">
        <v>77</v>
      </c>
      <c r="AV158" s="13" t="s">
        <v>266</v>
      </c>
      <c r="AW158" s="13" t="s">
        <v>31</v>
      </c>
      <c r="AX158" s="13" t="s">
        <v>77</v>
      </c>
      <c r="AY158" s="170" t="s">
        <v>260</v>
      </c>
    </row>
    <row r="159" spans="2:65" s="10" customFormat="1" ht="25.9" customHeight="1">
      <c r="B159" s="111"/>
      <c r="D159" s="112" t="s">
        <v>68</v>
      </c>
      <c r="E159" s="113" t="s">
        <v>279</v>
      </c>
      <c r="F159" s="113" t="s">
        <v>1161</v>
      </c>
      <c r="I159" s="114"/>
      <c r="J159" s="115">
        <f>BK159</f>
        <v>0</v>
      </c>
      <c r="L159" s="111"/>
      <c r="M159" s="116"/>
      <c r="P159" s="117">
        <f>SUM(P160:P190)</f>
        <v>0</v>
      </c>
      <c r="R159" s="117">
        <f>SUM(R160:R190)</f>
        <v>0</v>
      </c>
      <c r="T159" s="118">
        <f>SUM(T160:T190)</f>
        <v>0</v>
      </c>
      <c r="AR159" s="112" t="s">
        <v>77</v>
      </c>
      <c r="AT159" s="119" t="s">
        <v>68</v>
      </c>
      <c r="AU159" s="119" t="s">
        <v>69</v>
      </c>
      <c r="AY159" s="112" t="s">
        <v>260</v>
      </c>
      <c r="BK159" s="120">
        <f>SUM(BK160:BK190)</f>
        <v>0</v>
      </c>
    </row>
    <row r="160" spans="2:65" s="1" customFormat="1" ht="24.2" customHeight="1">
      <c r="B160" s="32"/>
      <c r="C160" s="121" t="s">
        <v>305</v>
      </c>
      <c r="D160" s="121" t="s">
        <v>261</v>
      </c>
      <c r="E160" s="122" t="s">
        <v>1170</v>
      </c>
      <c r="F160" s="123" t="s">
        <v>1171</v>
      </c>
      <c r="G160" s="124" t="s">
        <v>973</v>
      </c>
      <c r="H160" s="125">
        <v>7.9939999999999998</v>
      </c>
      <c r="I160" s="126"/>
      <c r="J160" s="127">
        <f>ROUND(I160*H160,2)</f>
        <v>0</v>
      </c>
      <c r="K160" s="123" t="s">
        <v>265</v>
      </c>
      <c r="L160" s="32"/>
      <c r="M160" s="128" t="s">
        <v>19</v>
      </c>
      <c r="N160" s="129" t="s">
        <v>40</v>
      </c>
      <c r="P160" s="130">
        <f>O160*H160</f>
        <v>0</v>
      </c>
      <c r="Q160" s="130">
        <v>0</v>
      </c>
      <c r="R160" s="130">
        <f>Q160*H160</f>
        <v>0</v>
      </c>
      <c r="S160" s="130">
        <v>0</v>
      </c>
      <c r="T160" s="131">
        <f>S160*H160</f>
        <v>0</v>
      </c>
      <c r="AR160" s="132" t="s">
        <v>266</v>
      </c>
      <c r="AT160" s="132" t="s">
        <v>261</v>
      </c>
      <c r="AU160" s="132" t="s">
        <v>77</v>
      </c>
      <c r="AY160" s="17" t="s">
        <v>260</v>
      </c>
      <c r="BE160" s="133">
        <f>IF(N160="základní",J160,0)</f>
        <v>0</v>
      </c>
      <c r="BF160" s="133">
        <f>IF(N160="snížená",J160,0)</f>
        <v>0</v>
      </c>
      <c r="BG160" s="133">
        <f>IF(N160="zákl. přenesená",J160,0)</f>
        <v>0</v>
      </c>
      <c r="BH160" s="133">
        <f>IF(N160="sníž. přenesená",J160,0)</f>
        <v>0</v>
      </c>
      <c r="BI160" s="133">
        <f>IF(N160="nulová",J160,0)</f>
        <v>0</v>
      </c>
      <c r="BJ160" s="17" t="s">
        <v>77</v>
      </c>
      <c r="BK160" s="133">
        <f>ROUND(I160*H160,2)</f>
        <v>0</v>
      </c>
      <c r="BL160" s="17" t="s">
        <v>266</v>
      </c>
      <c r="BM160" s="132" t="s">
        <v>348</v>
      </c>
    </row>
    <row r="161" spans="2:65" s="1" customFormat="1" ht="48.75">
      <c r="B161" s="32"/>
      <c r="D161" s="134" t="s">
        <v>267</v>
      </c>
      <c r="F161" s="135" t="s">
        <v>1173</v>
      </c>
      <c r="I161" s="136"/>
      <c r="L161" s="32"/>
      <c r="M161" s="137"/>
      <c r="T161" s="53"/>
      <c r="AT161" s="17" t="s">
        <v>267</v>
      </c>
      <c r="AU161" s="17" t="s">
        <v>77</v>
      </c>
    </row>
    <row r="162" spans="2:65" s="1" customFormat="1" ht="29.25">
      <c r="B162" s="32"/>
      <c r="D162" s="134" t="s">
        <v>269</v>
      </c>
      <c r="F162" s="138" t="s">
        <v>1714</v>
      </c>
      <c r="I162" s="136"/>
      <c r="L162" s="32"/>
      <c r="M162" s="137"/>
      <c r="T162" s="53"/>
      <c r="AT162" s="17" t="s">
        <v>269</v>
      </c>
      <c r="AU162" s="17" t="s">
        <v>77</v>
      </c>
    </row>
    <row r="163" spans="2:65" s="12" customFormat="1" ht="11.25">
      <c r="B163" s="162"/>
      <c r="D163" s="134" t="s">
        <v>774</v>
      </c>
      <c r="E163" s="163" t="s">
        <v>19</v>
      </c>
      <c r="F163" s="164" t="s">
        <v>1776</v>
      </c>
      <c r="H163" s="165">
        <v>7.9939999999999998</v>
      </c>
      <c r="I163" s="166"/>
      <c r="L163" s="162"/>
      <c r="M163" s="167"/>
      <c r="T163" s="168"/>
      <c r="AT163" s="163" t="s">
        <v>774</v>
      </c>
      <c r="AU163" s="163" t="s">
        <v>77</v>
      </c>
      <c r="AV163" s="12" t="s">
        <v>79</v>
      </c>
      <c r="AW163" s="12" t="s">
        <v>31</v>
      </c>
      <c r="AX163" s="12" t="s">
        <v>69</v>
      </c>
      <c r="AY163" s="163" t="s">
        <v>260</v>
      </c>
    </row>
    <row r="164" spans="2:65" s="13" customFormat="1" ht="11.25">
      <c r="B164" s="169"/>
      <c r="D164" s="134" t="s">
        <v>774</v>
      </c>
      <c r="E164" s="170" t="s">
        <v>19</v>
      </c>
      <c r="F164" s="171" t="s">
        <v>967</v>
      </c>
      <c r="H164" s="172">
        <v>7.9939999999999998</v>
      </c>
      <c r="I164" s="173"/>
      <c r="L164" s="169"/>
      <c r="M164" s="174"/>
      <c r="T164" s="175"/>
      <c r="AT164" s="170" t="s">
        <v>774</v>
      </c>
      <c r="AU164" s="170" t="s">
        <v>77</v>
      </c>
      <c r="AV164" s="13" t="s">
        <v>266</v>
      </c>
      <c r="AW164" s="13" t="s">
        <v>31</v>
      </c>
      <c r="AX164" s="13" t="s">
        <v>77</v>
      </c>
      <c r="AY164" s="170" t="s">
        <v>260</v>
      </c>
    </row>
    <row r="165" spans="2:65" s="1" customFormat="1" ht="24.2" customHeight="1">
      <c r="B165" s="32"/>
      <c r="C165" s="121" t="s">
        <v>350</v>
      </c>
      <c r="D165" s="121" t="s">
        <v>261</v>
      </c>
      <c r="E165" s="122" t="s">
        <v>1716</v>
      </c>
      <c r="F165" s="123" t="s">
        <v>1717</v>
      </c>
      <c r="G165" s="124" t="s">
        <v>973</v>
      </c>
      <c r="H165" s="125">
        <v>4.2460000000000004</v>
      </c>
      <c r="I165" s="126"/>
      <c r="J165" s="127">
        <f>ROUND(I165*H165,2)</f>
        <v>0</v>
      </c>
      <c r="K165" s="123" t="s">
        <v>265</v>
      </c>
      <c r="L165" s="32"/>
      <c r="M165" s="128" t="s">
        <v>19</v>
      </c>
      <c r="N165" s="129" t="s">
        <v>40</v>
      </c>
      <c r="P165" s="130">
        <f>O165*H165</f>
        <v>0</v>
      </c>
      <c r="Q165" s="130">
        <v>0</v>
      </c>
      <c r="R165" s="130">
        <f>Q165*H165</f>
        <v>0</v>
      </c>
      <c r="S165" s="130">
        <v>0</v>
      </c>
      <c r="T165" s="131">
        <f>S165*H165</f>
        <v>0</v>
      </c>
      <c r="AR165" s="132" t="s">
        <v>266</v>
      </c>
      <c r="AT165" s="132" t="s">
        <v>261</v>
      </c>
      <c r="AU165" s="132" t="s">
        <v>77</v>
      </c>
      <c r="AY165" s="17" t="s">
        <v>260</v>
      </c>
      <c r="BE165" s="133">
        <f>IF(N165="základní",J165,0)</f>
        <v>0</v>
      </c>
      <c r="BF165" s="133">
        <f>IF(N165="snížená",J165,0)</f>
        <v>0</v>
      </c>
      <c r="BG165" s="133">
        <f>IF(N165="zákl. přenesená",J165,0)</f>
        <v>0</v>
      </c>
      <c r="BH165" s="133">
        <f>IF(N165="sníž. přenesená",J165,0)</f>
        <v>0</v>
      </c>
      <c r="BI165" s="133">
        <f>IF(N165="nulová",J165,0)</f>
        <v>0</v>
      </c>
      <c r="BJ165" s="17" t="s">
        <v>77</v>
      </c>
      <c r="BK165" s="133">
        <f>ROUND(I165*H165,2)</f>
        <v>0</v>
      </c>
      <c r="BL165" s="17" t="s">
        <v>266</v>
      </c>
      <c r="BM165" s="132" t="s">
        <v>353</v>
      </c>
    </row>
    <row r="166" spans="2:65" s="1" customFormat="1" ht="48.75">
      <c r="B166" s="32"/>
      <c r="D166" s="134" t="s">
        <v>267</v>
      </c>
      <c r="F166" s="135" t="s">
        <v>1718</v>
      </c>
      <c r="I166" s="136"/>
      <c r="L166" s="32"/>
      <c r="M166" s="137"/>
      <c r="T166" s="53"/>
      <c r="AT166" s="17" t="s">
        <v>267</v>
      </c>
      <c r="AU166" s="17" t="s">
        <v>77</v>
      </c>
    </row>
    <row r="167" spans="2:65" s="1" customFormat="1" ht="29.25">
      <c r="B167" s="32"/>
      <c r="D167" s="134" t="s">
        <v>269</v>
      </c>
      <c r="F167" s="138" t="s">
        <v>1777</v>
      </c>
      <c r="I167" s="136"/>
      <c r="L167" s="32"/>
      <c r="M167" s="137"/>
      <c r="T167" s="53"/>
      <c r="AT167" s="17" t="s">
        <v>269</v>
      </c>
      <c r="AU167" s="17" t="s">
        <v>77</v>
      </c>
    </row>
    <row r="168" spans="2:65" s="12" customFormat="1" ht="11.25">
      <c r="B168" s="162"/>
      <c r="D168" s="134" t="s">
        <v>774</v>
      </c>
      <c r="E168" s="163" t="s">
        <v>19</v>
      </c>
      <c r="F168" s="164" t="s">
        <v>1778</v>
      </c>
      <c r="H168" s="165">
        <v>4.2460000000000004</v>
      </c>
      <c r="I168" s="166"/>
      <c r="L168" s="162"/>
      <c r="M168" s="167"/>
      <c r="T168" s="168"/>
      <c r="AT168" s="163" t="s">
        <v>774</v>
      </c>
      <c r="AU168" s="163" t="s">
        <v>77</v>
      </c>
      <c r="AV168" s="12" t="s">
        <v>79</v>
      </c>
      <c r="AW168" s="12" t="s">
        <v>31</v>
      </c>
      <c r="AX168" s="12" t="s">
        <v>69</v>
      </c>
      <c r="AY168" s="163" t="s">
        <v>260</v>
      </c>
    </row>
    <row r="169" spans="2:65" s="13" customFormat="1" ht="11.25">
      <c r="B169" s="169"/>
      <c r="D169" s="134" t="s">
        <v>774</v>
      </c>
      <c r="E169" s="170" t="s">
        <v>19</v>
      </c>
      <c r="F169" s="171" t="s">
        <v>967</v>
      </c>
      <c r="H169" s="172">
        <v>4.2460000000000004</v>
      </c>
      <c r="I169" s="173"/>
      <c r="L169" s="169"/>
      <c r="M169" s="174"/>
      <c r="T169" s="175"/>
      <c r="AT169" s="170" t="s">
        <v>774</v>
      </c>
      <c r="AU169" s="170" t="s">
        <v>77</v>
      </c>
      <c r="AV169" s="13" t="s">
        <v>266</v>
      </c>
      <c r="AW169" s="13" t="s">
        <v>31</v>
      </c>
      <c r="AX169" s="13" t="s">
        <v>77</v>
      </c>
      <c r="AY169" s="170" t="s">
        <v>260</v>
      </c>
    </row>
    <row r="170" spans="2:65" s="1" customFormat="1" ht="24.2" customHeight="1">
      <c r="B170" s="32"/>
      <c r="C170" s="121" t="s">
        <v>310</v>
      </c>
      <c r="D170" s="121" t="s">
        <v>261</v>
      </c>
      <c r="E170" s="122" t="s">
        <v>1721</v>
      </c>
      <c r="F170" s="123" t="s">
        <v>1722</v>
      </c>
      <c r="G170" s="124" t="s">
        <v>973</v>
      </c>
      <c r="H170" s="125">
        <v>9.6150000000000002</v>
      </c>
      <c r="I170" s="126"/>
      <c r="J170" s="127">
        <f>ROUND(I170*H170,2)</f>
        <v>0</v>
      </c>
      <c r="K170" s="123" t="s">
        <v>265</v>
      </c>
      <c r="L170" s="32"/>
      <c r="M170" s="128" t="s">
        <v>19</v>
      </c>
      <c r="N170" s="129" t="s">
        <v>40</v>
      </c>
      <c r="P170" s="130">
        <f>O170*H170</f>
        <v>0</v>
      </c>
      <c r="Q170" s="130">
        <v>0</v>
      </c>
      <c r="R170" s="130">
        <f>Q170*H170</f>
        <v>0</v>
      </c>
      <c r="S170" s="130">
        <v>0</v>
      </c>
      <c r="T170" s="131">
        <f>S170*H170</f>
        <v>0</v>
      </c>
      <c r="AR170" s="132" t="s">
        <v>266</v>
      </c>
      <c r="AT170" s="132" t="s">
        <v>261</v>
      </c>
      <c r="AU170" s="132" t="s">
        <v>77</v>
      </c>
      <c r="AY170" s="17" t="s">
        <v>260</v>
      </c>
      <c r="BE170" s="133">
        <f>IF(N170="základní",J170,0)</f>
        <v>0</v>
      </c>
      <c r="BF170" s="133">
        <f>IF(N170="snížená",J170,0)</f>
        <v>0</v>
      </c>
      <c r="BG170" s="133">
        <f>IF(N170="zákl. přenesená",J170,0)</f>
        <v>0</v>
      </c>
      <c r="BH170" s="133">
        <f>IF(N170="sníž. přenesená",J170,0)</f>
        <v>0</v>
      </c>
      <c r="BI170" s="133">
        <f>IF(N170="nulová",J170,0)</f>
        <v>0</v>
      </c>
      <c r="BJ170" s="17" t="s">
        <v>77</v>
      </c>
      <c r="BK170" s="133">
        <f>ROUND(I170*H170,2)</f>
        <v>0</v>
      </c>
      <c r="BL170" s="17" t="s">
        <v>266</v>
      </c>
      <c r="BM170" s="132" t="s">
        <v>358</v>
      </c>
    </row>
    <row r="171" spans="2:65" s="1" customFormat="1" ht="48.75">
      <c r="B171" s="32"/>
      <c r="D171" s="134" t="s">
        <v>267</v>
      </c>
      <c r="F171" s="135" t="s">
        <v>1723</v>
      </c>
      <c r="I171" s="136"/>
      <c r="L171" s="32"/>
      <c r="M171" s="137"/>
      <c r="T171" s="53"/>
      <c r="AT171" s="17" t="s">
        <v>267</v>
      </c>
      <c r="AU171" s="17" t="s">
        <v>77</v>
      </c>
    </row>
    <row r="172" spans="2:65" s="1" customFormat="1" ht="29.25">
      <c r="B172" s="32"/>
      <c r="D172" s="134" t="s">
        <v>269</v>
      </c>
      <c r="F172" s="138" t="s">
        <v>1779</v>
      </c>
      <c r="I172" s="136"/>
      <c r="L172" s="32"/>
      <c r="M172" s="137"/>
      <c r="T172" s="53"/>
      <c r="AT172" s="17" t="s">
        <v>269</v>
      </c>
      <c r="AU172" s="17" t="s">
        <v>77</v>
      </c>
    </row>
    <row r="173" spans="2:65" s="12" customFormat="1" ht="11.25">
      <c r="B173" s="162"/>
      <c r="D173" s="134" t="s">
        <v>774</v>
      </c>
      <c r="E173" s="163" t="s">
        <v>19</v>
      </c>
      <c r="F173" s="164" t="s">
        <v>1780</v>
      </c>
      <c r="H173" s="165">
        <v>9.6150000000000002</v>
      </c>
      <c r="I173" s="166"/>
      <c r="L173" s="162"/>
      <c r="M173" s="167"/>
      <c r="T173" s="168"/>
      <c r="AT173" s="163" t="s">
        <v>774</v>
      </c>
      <c r="AU173" s="163" t="s">
        <v>77</v>
      </c>
      <c r="AV173" s="12" t="s">
        <v>79</v>
      </c>
      <c r="AW173" s="12" t="s">
        <v>31</v>
      </c>
      <c r="AX173" s="12" t="s">
        <v>69</v>
      </c>
      <c r="AY173" s="163" t="s">
        <v>260</v>
      </c>
    </row>
    <row r="174" spans="2:65" s="13" customFormat="1" ht="11.25">
      <c r="B174" s="169"/>
      <c r="D174" s="134" t="s">
        <v>774</v>
      </c>
      <c r="E174" s="170" t="s">
        <v>19</v>
      </c>
      <c r="F174" s="171" t="s">
        <v>967</v>
      </c>
      <c r="H174" s="172">
        <v>9.6150000000000002</v>
      </c>
      <c r="I174" s="173"/>
      <c r="L174" s="169"/>
      <c r="M174" s="174"/>
      <c r="T174" s="175"/>
      <c r="AT174" s="170" t="s">
        <v>774</v>
      </c>
      <c r="AU174" s="170" t="s">
        <v>77</v>
      </c>
      <c r="AV174" s="13" t="s">
        <v>266</v>
      </c>
      <c r="AW174" s="13" t="s">
        <v>31</v>
      </c>
      <c r="AX174" s="13" t="s">
        <v>77</v>
      </c>
      <c r="AY174" s="170" t="s">
        <v>260</v>
      </c>
    </row>
    <row r="175" spans="2:65" s="1" customFormat="1" ht="24.2" customHeight="1">
      <c r="B175" s="32"/>
      <c r="C175" s="121" t="s">
        <v>7</v>
      </c>
      <c r="D175" s="121" t="s">
        <v>261</v>
      </c>
      <c r="E175" s="122" t="s">
        <v>1199</v>
      </c>
      <c r="F175" s="123" t="s">
        <v>1200</v>
      </c>
      <c r="G175" s="124" t="s">
        <v>973</v>
      </c>
      <c r="H175" s="125">
        <v>1.4079999999999999</v>
      </c>
      <c r="I175" s="126"/>
      <c r="J175" s="127">
        <f>ROUND(I175*H175,2)</f>
        <v>0</v>
      </c>
      <c r="K175" s="123" t="s">
        <v>265</v>
      </c>
      <c r="L175" s="32"/>
      <c r="M175" s="128" t="s">
        <v>19</v>
      </c>
      <c r="N175" s="129" t="s">
        <v>40</v>
      </c>
      <c r="P175" s="130">
        <f>O175*H175</f>
        <v>0</v>
      </c>
      <c r="Q175" s="130">
        <v>0</v>
      </c>
      <c r="R175" s="130">
        <f>Q175*H175</f>
        <v>0</v>
      </c>
      <c r="S175" s="130">
        <v>0</v>
      </c>
      <c r="T175" s="131">
        <f>S175*H175</f>
        <v>0</v>
      </c>
      <c r="AR175" s="132" t="s">
        <v>266</v>
      </c>
      <c r="AT175" s="132" t="s">
        <v>261</v>
      </c>
      <c r="AU175" s="132" t="s">
        <v>77</v>
      </c>
      <c r="AY175" s="17" t="s">
        <v>260</v>
      </c>
      <c r="BE175" s="133">
        <f>IF(N175="základní",J175,0)</f>
        <v>0</v>
      </c>
      <c r="BF175" s="133">
        <f>IF(N175="snížená",J175,0)</f>
        <v>0</v>
      </c>
      <c r="BG175" s="133">
        <f>IF(N175="zákl. přenesená",J175,0)</f>
        <v>0</v>
      </c>
      <c r="BH175" s="133">
        <f>IF(N175="sníž. přenesená",J175,0)</f>
        <v>0</v>
      </c>
      <c r="BI175" s="133">
        <f>IF(N175="nulová",J175,0)</f>
        <v>0</v>
      </c>
      <c r="BJ175" s="17" t="s">
        <v>77</v>
      </c>
      <c r="BK175" s="133">
        <f>ROUND(I175*H175,2)</f>
        <v>0</v>
      </c>
      <c r="BL175" s="17" t="s">
        <v>266</v>
      </c>
      <c r="BM175" s="132" t="s">
        <v>364</v>
      </c>
    </row>
    <row r="176" spans="2:65" s="1" customFormat="1" ht="48.75">
      <c r="B176" s="32"/>
      <c r="D176" s="134" t="s">
        <v>267</v>
      </c>
      <c r="F176" s="135" t="s">
        <v>1202</v>
      </c>
      <c r="I176" s="136"/>
      <c r="L176" s="32"/>
      <c r="M176" s="137"/>
      <c r="T176" s="53"/>
      <c r="AT176" s="17" t="s">
        <v>267</v>
      </c>
      <c r="AU176" s="17" t="s">
        <v>77</v>
      </c>
    </row>
    <row r="177" spans="2:65" s="1" customFormat="1" ht="29.25">
      <c r="B177" s="32"/>
      <c r="D177" s="134" t="s">
        <v>269</v>
      </c>
      <c r="F177" s="138" t="s">
        <v>1726</v>
      </c>
      <c r="I177" s="136"/>
      <c r="L177" s="32"/>
      <c r="M177" s="137"/>
      <c r="T177" s="53"/>
      <c r="AT177" s="17" t="s">
        <v>269</v>
      </c>
      <c r="AU177" s="17" t="s">
        <v>77</v>
      </c>
    </row>
    <row r="178" spans="2:65" s="12" customFormat="1" ht="11.25">
      <c r="B178" s="162"/>
      <c r="D178" s="134" t="s">
        <v>774</v>
      </c>
      <c r="E178" s="163" t="s">
        <v>19</v>
      </c>
      <c r="F178" s="164" t="s">
        <v>1781</v>
      </c>
      <c r="H178" s="165">
        <v>1.4079999999999999</v>
      </c>
      <c r="I178" s="166"/>
      <c r="L178" s="162"/>
      <c r="M178" s="167"/>
      <c r="T178" s="168"/>
      <c r="AT178" s="163" t="s">
        <v>774</v>
      </c>
      <c r="AU178" s="163" t="s">
        <v>77</v>
      </c>
      <c r="AV178" s="12" t="s">
        <v>79</v>
      </c>
      <c r="AW178" s="12" t="s">
        <v>31</v>
      </c>
      <c r="AX178" s="12" t="s">
        <v>69</v>
      </c>
      <c r="AY178" s="163" t="s">
        <v>260</v>
      </c>
    </row>
    <row r="179" spans="2:65" s="13" customFormat="1" ht="11.25">
      <c r="B179" s="169"/>
      <c r="D179" s="134" t="s">
        <v>774</v>
      </c>
      <c r="E179" s="170" t="s">
        <v>19</v>
      </c>
      <c r="F179" s="171" t="s">
        <v>967</v>
      </c>
      <c r="H179" s="172">
        <v>1.4079999999999999</v>
      </c>
      <c r="I179" s="173"/>
      <c r="L179" s="169"/>
      <c r="M179" s="174"/>
      <c r="T179" s="175"/>
      <c r="AT179" s="170" t="s">
        <v>774</v>
      </c>
      <c r="AU179" s="170" t="s">
        <v>77</v>
      </c>
      <c r="AV179" s="13" t="s">
        <v>266</v>
      </c>
      <c r="AW179" s="13" t="s">
        <v>31</v>
      </c>
      <c r="AX179" s="13" t="s">
        <v>77</v>
      </c>
      <c r="AY179" s="170" t="s">
        <v>260</v>
      </c>
    </row>
    <row r="180" spans="2:65" s="1" customFormat="1" ht="24.2" customHeight="1">
      <c r="B180" s="32"/>
      <c r="C180" s="121" t="s">
        <v>315</v>
      </c>
      <c r="D180" s="121" t="s">
        <v>261</v>
      </c>
      <c r="E180" s="122" t="s">
        <v>981</v>
      </c>
      <c r="F180" s="123" t="s">
        <v>982</v>
      </c>
      <c r="G180" s="124" t="s">
        <v>973</v>
      </c>
      <c r="H180" s="125">
        <v>0.32</v>
      </c>
      <c r="I180" s="126"/>
      <c r="J180" s="127">
        <f>ROUND(I180*H180,2)</f>
        <v>0</v>
      </c>
      <c r="K180" s="123" t="s">
        <v>265</v>
      </c>
      <c r="L180" s="32"/>
      <c r="M180" s="128" t="s">
        <v>19</v>
      </c>
      <c r="N180" s="129" t="s">
        <v>40</v>
      </c>
      <c r="P180" s="130">
        <f>O180*H180</f>
        <v>0</v>
      </c>
      <c r="Q180" s="130">
        <v>0</v>
      </c>
      <c r="R180" s="130">
        <f>Q180*H180</f>
        <v>0</v>
      </c>
      <c r="S180" s="130">
        <v>0</v>
      </c>
      <c r="T180" s="131">
        <f>S180*H180</f>
        <v>0</v>
      </c>
      <c r="AR180" s="132" t="s">
        <v>266</v>
      </c>
      <c r="AT180" s="132" t="s">
        <v>261</v>
      </c>
      <c r="AU180" s="132" t="s">
        <v>77</v>
      </c>
      <c r="AY180" s="17" t="s">
        <v>260</v>
      </c>
      <c r="BE180" s="133">
        <f>IF(N180="základní",J180,0)</f>
        <v>0</v>
      </c>
      <c r="BF180" s="133">
        <f>IF(N180="snížená",J180,0)</f>
        <v>0</v>
      </c>
      <c r="BG180" s="133">
        <f>IF(N180="zákl. přenesená",J180,0)</f>
        <v>0</v>
      </c>
      <c r="BH180" s="133">
        <f>IF(N180="sníž. přenesená",J180,0)</f>
        <v>0</v>
      </c>
      <c r="BI180" s="133">
        <f>IF(N180="nulová",J180,0)</f>
        <v>0</v>
      </c>
      <c r="BJ180" s="17" t="s">
        <v>77</v>
      </c>
      <c r="BK180" s="133">
        <f>ROUND(I180*H180,2)</f>
        <v>0</v>
      </c>
      <c r="BL180" s="17" t="s">
        <v>266</v>
      </c>
      <c r="BM180" s="132" t="s">
        <v>368</v>
      </c>
    </row>
    <row r="181" spans="2:65" s="1" customFormat="1" ht="39">
      <c r="B181" s="32"/>
      <c r="D181" s="134" t="s">
        <v>267</v>
      </c>
      <c r="F181" s="135" t="s">
        <v>983</v>
      </c>
      <c r="I181" s="136"/>
      <c r="L181" s="32"/>
      <c r="M181" s="137"/>
      <c r="T181" s="53"/>
      <c r="AT181" s="17" t="s">
        <v>267</v>
      </c>
      <c r="AU181" s="17" t="s">
        <v>77</v>
      </c>
    </row>
    <row r="182" spans="2:65" s="1" customFormat="1" ht="29.25">
      <c r="B182" s="32"/>
      <c r="D182" s="134" t="s">
        <v>269</v>
      </c>
      <c r="F182" s="138" t="s">
        <v>1782</v>
      </c>
      <c r="I182" s="136"/>
      <c r="L182" s="32"/>
      <c r="M182" s="137"/>
      <c r="T182" s="53"/>
      <c r="AT182" s="17" t="s">
        <v>269</v>
      </c>
      <c r="AU182" s="17" t="s">
        <v>77</v>
      </c>
    </row>
    <row r="183" spans="2:65" s="1" customFormat="1" ht="24.2" customHeight="1">
      <c r="B183" s="32"/>
      <c r="C183" s="121" t="s">
        <v>370</v>
      </c>
      <c r="D183" s="121" t="s">
        <v>261</v>
      </c>
      <c r="E183" s="122" t="s">
        <v>976</v>
      </c>
      <c r="F183" s="123" t="s">
        <v>977</v>
      </c>
      <c r="G183" s="124" t="s">
        <v>973</v>
      </c>
      <c r="H183" s="125">
        <v>45.72</v>
      </c>
      <c r="I183" s="126"/>
      <c r="J183" s="127">
        <f>ROUND(I183*H183,2)</f>
        <v>0</v>
      </c>
      <c r="K183" s="123" t="s">
        <v>265</v>
      </c>
      <c r="L183" s="32"/>
      <c r="M183" s="128" t="s">
        <v>19</v>
      </c>
      <c r="N183" s="129" t="s">
        <v>40</v>
      </c>
      <c r="P183" s="130">
        <f>O183*H183</f>
        <v>0</v>
      </c>
      <c r="Q183" s="130">
        <v>0</v>
      </c>
      <c r="R183" s="130">
        <f>Q183*H183</f>
        <v>0</v>
      </c>
      <c r="S183" s="130">
        <v>0</v>
      </c>
      <c r="T183" s="131">
        <f>S183*H183</f>
        <v>0</v>
      </c>
      <c r="AR183" s="132" t="s">
        <v>266</v>
      </c>
      <c r="AT183" s="132" t="s">
        <v>261</v>
      </c>
      <c r="AU183" s="132" t="s">
        <v>77</v>
      </c>
      <c r="AY183" s="17" t="s">
        <v>260</v>
      </c>
      <c r="BE183" s="133">
        <f>IF(N183="základní",J183,0)</f>
        <v>0</v>
      </c>
      <c r="BF183" s="133">
        <f>IF(N183="snížená",J183,0)</f>
        <v>0</v>
      </c>
      <c r="BG183" s="133">
        <f>IF(N183="zákl. přenesená",J183,0)</f>
        <v>0</v>
      </c>
      <c r="BH183" s="133">
        <f>IF(N183="sníž. přenesená",J183,0)</f>
        <v>0</v>
      </c>
      <c r="BI183" s="133">
        <f>IF(N183="nulová",J183,0)</f>
        <v>0</v>
      </c>
      <c r="BJ183" s="17" t="s">
        <v>77</v>
      </c>
      <c r="BK183" s="133">
        <f>ROUND(I183*H183,2)</f>
        <v>0</v>
      </c>
      <c r="BL183" s="17" t="s">
        <v>266</v>
      </c>
      <c r="BM183" s="132" t="s">
        <v>373</v>
      </c>
    </row>
    <row r="184" spans="2:65" s="1" customFormat="1" ht="29.25">
      <c r="B184" s="32"/>
      <c r="D184" s="134" t="s">
        <v>267</v>
      </c>
      <c r="F184" s="135" t="s">
        <v>978</v>
      </c>
      <c r="I184" s="136"/>
      <c r="L184" s="32"/>
      <c r="M184" s="137"/>
      <c r="T184" s="53"/>
      <c r="AT184" s="17" t="s">
        <v>267</v>
      </c>
      <c r="AU184" s="17" t="s">
        <v>77</v>
      </c>
    </row>
    <row r="185" spans="2:65" s="1" customFormat="1" ht="29.25">
      <c r="B185" s="32"/>
      <c r="D185" s="134" t="s">
        <v>269</v>
      </c>
      <c r="F185" s="138" t="s">
        <v>1740</v>
      </c>
      <c r="I185" s="136"/>
      <c r="L185" s="32"/>
      <c r="M185" s="137"/>
      <c r="T185" s="53"/>
      <c r="AT185" s="17" t="s">
        <v>269</v>
      </c>
      <c r="AU185" s="17" t="s">
        <v>77</v>
      </c>
    </row>
    <row r="186" spans="2:65" s="12" customFormat="1" ht="11.25">
      <c r="B186" s="162"/>
      <c r="D186" s="134" t="s">
        <v>774</v>
      </c>
      <c r="E186" s="163" t="s">
        <v>19</v>
      </c>
      <c r="F186" s="164" t="s">
        <v>1783</v>
      </c>
      <c r="H186" s="165">
        <v>45.72</v>
      </c>
      <c r="I186" s="166"/>
      <c r="L186" s="162"/>
      <c r="M186" s="167"/>
      <c r="T186" s="168"/>
      <c r="AT186" s="163" t="s">
        <v>774</v>
      </c>
      <c r="AU186" s="163" t="s">
        <v>77</v>
      </c>
      <c r="AV186" s="12" t="s">
        <v>79</v>
      </c>
      <c r="AW186" s="12" t="s">
        <v>31</v>
      </c>
      <c r="AX186" s="12" t="s">
        <v>69</v>
      </c>
      <c r="AY186" s="163" t="s">
        <v>260</v>
      </c>
    </row>
    <row r="187" spans="2:65" s="13" customFormat="1" ht="11.25">
      <c r="B187" s="169"/>
      <c r="D187" s="134" t="s">
        <v>774</v>
      </c>
      <c r="E187" s="170" t="s">
        <v>19</v>
      </c>
      <c r="F187" s="171" t="s">
        <v>967</v>
      </c>
      <c r="H187" s="172">
        <v>45.72</v>
      </c>
      <c r="I187" s="173"/>
      <c r="L187" s="169"/>
      <c r="M187" s="174"/>
      <c r="T187" s="175"/>
      <c r="AT187" s="170" t="s">
        <v>774</v>
      </c>
      <c r="AU187" s="170" t="s">
        <v>77</v>
      </c>
      <c r="AV187" s="13" t="s">
        <v>266</v>
      </c>
      <c r="AW187" s="13" t="s">
        <v>31</v>
      </c>
      <c r="AX187" s="13" t="s">
        <v>77</v>
      </c>
      <c r="AY187" s="170" t="s">
        <v>260</v>
      </c>
    </row>
    <row r="188" spans="2:65" s="1" customFormat="1" ht="24.2" customHeight="1">
      <c r="B188" s="32"/>
      <c r="C188" s="121" t="s">
        <v>320</v>
      </c>
      <c r="D188" s="121" t="s">
        <v>261</v>
      </c>
      <c r="E188" s="122" t="s">
        <v>981</v>
      </c>
      <c r="F188" s="123" t="s">
        <v>982</v>
      </c>
      <c r="G188" s="124" t="s">
        <v>973</v>
      </c>
      <c r="H188" s="125">
        <v>6.6</v>
      </c>
      <c r="I188" s="126"/>
      <c r="J188" s="127">
        <f>ROUND(I188*H188,2)</f>
        <v>0</v>
      </c>
      <c r="K188" s="123" t="s">
        <v>265</v>
      </c>
      <c r="L188" s="32"/>
      <c r="M188" s="128" t="s">
        <v>19</v>
      </c>
      <c r="N188" s="129" t="s">
        <v>40</v>
      </c>
      <c r="P188" s="130">
        <f>O188*H188</f>
        <v>0</v>
      </c>
      <c r="Q188" s="130">
        <v>0</v>
      </c>
      <c r="R188" s="130">
        <f>Q188*H188</f>
        <v>0</v>
      </c>
      <c r="S188" s="130">
        <v>0</v>
      </c>
      <c r="T188" s="131">
        <f>S188*H188</f>
        <v>0</v>
      </c>
      <c r="AR188" s="132" t="s">
        <v>266</v>
      </c>
      <c r="AT188" s="132" t="s">
        <v>261</v>
      </c>
      <c r="AU188" s="132" t="s">
        <v>77</v>
      </c>
      <c r="AY188" s="17" t="s">
        <v>260</v>
      </c>
      <c r="BE188" s="133">
        <f>IF(N188="základní",J188,0)</f>
        <v>0</v>
      </c>
      <c r="BF188" s="133">
        <f>IF(N188="snížená",J188,0)</f>
        <v>0</v>
      </c>
      <c r="BG188" s="133">
        <f>IF(N188="zákl. přenesená",J188,0)</f>
        <v>0</v>
      </c>
      <c r="BH188" s="133">
        <f>IF(N188="sníž. přenesená",J188,0)</f>
        <v>0</v>
      </c>
      <c r="BI188" s="133">
        <f>IF(N188="nulová",J188,0)</f>
        <v>0</v>
      </c>
      <c r="BJ188" s="17" t="s">
        <v>77</v>
      </c>
      <c r="BK188" s="133">
        <f>ROUND(I188*H188,2)</f>
        <v>0</v>
      </c>
      <c r="BL188" s="17" t="s">
        <v>266</v>
      </c>
      <c r="BM188" s="132" t="s">
        <v>378</v>
      </c>
    </row>
    <row r="189" spans="2:65" s="1" customFormat="1" ht="39">
      <c r="B189" s="32"/>
      <c r="D189" s="134" t="s">
        <v>267</v>
      </c>
      <c r="F189" s="135" t="s">
        <v>983</v>
      </c>
      <c r="I189" s="136"/>
      <c r="L189" s="32"/>
      <c r="M189" s="137"/>
      <c r="T189" s="53"/>
      <c r="AT189" s="17" t="s">
        <v>267</v>
      </c>
      <c r="AU189" s="17" t="s">
        <v>77</v>
      </c>
    </row>
    <row r="190" spans="2:65" s="1" customFormat="1" ht="29.25">
      <c r="B190" s="32"/>
      <c r="D190" s="134" t="s">
        <v>269</v>
      </c>
      <c r="F190" s="138" t="s">
        <v>1784</v>
      </c>
      <c r="I190" s="136"/>
      <c r="L190" s="32"/>
      <c r="M190" s="137"/>
      <c r="T190" s="53"/>
      <c r="AT190" s="17" t="s">
        <v>269</v>
      </c>
      <c r="AU190" s="17" t="s">
        <v>77</v>
      </c>
    </row>
    <row r="191" spans="2:65" s="10" customFormat="1" ht="25.9" customHeight="1">
      <c r="B191" s="111"/>
      <c r="D191" s="112" t="s">
        <v>68</v>
      </c>
      <c r="E191" s="113" t="s">
        <v>266</v>
      </c>
      <c r="F191" s="113" t="s">
        <v>1221</v>
      </c>
      <c r="I191" s="114"/>
      <c r="J191" s="115">
        <f>BK191</f>
        <v>0</v>
      </c>
      <c r="L191" s="111"/>
      <c r="M191" s="116"/>
      <c r="P191" s="117">
        <f>SUM(P192:P199)</f>
        <v>0</v>
      </c>
      <c r="R191" s="117">
        <f>SUM(R192:R199)</f>
        <v>0</v>
      </c>
      <c r="T191" s="118">
        <f>SUM(T192:T199)</f>
        <v>0</v>
      </c>
      <c r="AR191" s="112" t="s">
        <v>77</v>
      </c>
      <c r="AT191" s="119" t="s">
        <v>68</v>
      </c>
      <c r="AU191" s="119" t="s">
        <v>69</v>
      </c>
      <c r="AY191" s="112" t="s">
        <v>260</v>
      </c>
      <c r="BK191" s="120">
        <f>SUM(BK192:BK199)</f>
        <v>0</v>
      </c>
    </row>
    <row r="192" spans="2:65" s="1" customFormat="1" ht="16.5" customHeight="1">
      <c r="B192" s="32"/>
      <c r="C192" s="121" t="s">
        <v>381</v>
      </c>
      <c r="D192" s="121" t="s">
        <v>261</v>
      </c>
      <c r="E192" s="122" t="s">
        <v>989</v>
      </c>
      <c r="F192" s="123" t="s">
        <v>990</v>
      </c>
      <c r="G192" s="124" t="s">
        <v>973</v>
      </c>
      <c r="H192" s="125">
        <v>45.72</v>
      </c>
      <c r="I192" s="126"/>
      <c r="J192" s="127">
        <f>ROUND(I192*H192,2)</f>
        <v>0</v>
      </c>
      <c r="K192" s="123" t="s">
        <v>265</v>
      </c>
      <c r="L192" s="32"/>
      <c r="M192" s="128" t="s">
        <v>19</v>
      </c>
      <c r="N192" s="129" t="s">
        <v>40</v>
      </c>
      <c r="P192" s="130">
        <f>O192*H192</f>
        <v>0</v>
      </c>
      <c r="Q192" s="130">
        <v>0</v>
      </c>
      <c r="R192" s="130">
        <f>Q192*H192</f>
        <v>0</v>
      </c>
      <c r="S192" s="130">
        <v>0</v>
      </c>
      <c r="T192" s="131">
        <f>S192*H192</f>
        <v>0</v>
      </c>
      <c r="AR192" s="132" t="s">
        <v>266</v>
      </c>
      <c r="AT192" s="132" t="s">
        <v>261</v>
      </c>
      <c r="AU192" s="132" t="s">
        <v>77</v>
      </c>
      <c r="AY192" s="17" t="s">
        <v>260</v>
      </c>
      <c r="BE192" s="133">
        <f>IF(N192="základní",J192,0)</f>
        <v>0</v>
      </c>
      <c r="BF192" s="133">
        <f>IF(N192="snížená",J192,0)</f>
        <v>0</v>
      </c>
      <c r="BG192" s="133">
        <f>IF(N192="zákl. přenesená",J192,0)</f>
        <v>0</v>
      </c>
      <c r="BH192" s="133">
        <f>IF(N192="sníž. přenesená",J192,0)</f>
        <v>0</v>
      </c>
      <c r="BI192" s="133">
        <f>IF(N192="nulová",J192,0)</f>
        <v>0</v>
      </c>
      <c r="BJ192" s="17" t="s">
        <v>77</v>
      </c>
      <c r="BK192" s="133">
        <f>ROUND(I192*H192,2)</f>
        <v>0</v>
      </c>
      <c r="BL192" s="17" t="s">
        <v>266</v>
      </c>
      <c r="BM192" s="132" t="s">
        <v>384</v>
      </c>
    </row>
    <row r="193" spans="2:65" s="1" customFormat="1" ht="29.25">
      <c r="B193" s="32"/>
      <c r="D193" s="134" t="s">
        <v>267</v>
      </c>
      <c r="F193" s="135" t="s">
        <v>991</v>
      </c>
      <c r="I193" s="136"/>
      <c r="L193" s="32"/>
      <c r="M193" s="137"/>
      <c r="T193" s="53"/>
      <c r="AT193" s="17" t="s">
        <v>267</v>
      </c>
      <c r="AU193" s="17" t="s">
        <v>77</v>
      </c>
    </row>
    <row r="194" spans="2:65" s="1" customFormat="1" ht="29.25">
      <c r="B194" s="32"/>
      <c r="D194" s="134" t="s">
        <v>269</v>
      </c>
      <c r="F194" s="138" t="s">
        <v>1742</v>
      </c>
      <c r="I194" s="136"/>
      <c r="L194" s="32"/>
      <c r="M194" s="137"/>
      <c r="T194" s="53"/>
      <c r="AT194" s="17" t="s">
        <v>269</v>
      </c>
      <c r="AU194" s="17" t="s">
        <v>77</v>
      </c>
    </row>
    <row r="195" spans="2:65" s="12" customFormat="1" ht="11.25">
      <c r="B195" s="162"/>
      <c r="D195" s="134" t="s">
        <v>774</v>
      </c>
      <c r="E195" s="163" t="s">
        <v>19</v>
      </c>
      <c r="F195" s="164" t="s">
        <v>1785</v>
      </c>
      <c r="H195" s="165">
        <v>45.72</v>
      </c>
      <c r="I195" s="166"/>
      <c r="L195" s="162"/>
      <c r="M195" s="167"/>
      <c r="T195" s="168"/>
      <c r="AT195" s="163" t="s">
        <v>774</v>
      </c>
      <c r="AU195" s="163" t="s">
        <v>77</v>
      </c>
      <c r="AV195" s="12" t="s">
        <v>79</v>
      </c>
      <c r="AW195" s="12" t="s">
        <v>31</v>
      </c>
      <c r="AX195" s="12" t="s">
        <v>69</v>
      </c>
      <c r="AY195" s="163" t="s">
        <v>260</v>
      </c>
    </row>
    <row r="196" spans="2:65" s="13" customFormat="1" ht="11.25">
      <c r="B196" s="169"/>
      <c r="D196" s="134" t="s">
        <v>774</v>
      </c>
      <c r="E196" s="170" t="s">
        <v>19</v>
      </c>
      <c r="F196" s="171" t="s">
        <v>967</v>
      </c>
      <c r="H196" s="172">
        <v>45.72</v>
      </c>
      <c r="I196" s="173"/>
      <c r="L196" s="169"/>
      <c r="M196" s="174"/>
      <c r="T196" s="175"/>
      <c r="AT196" s="170" t="s">
        <v>774</v>
      </c>
      <c r="AU196" s="170" t="s">
        <v>77</v>
      </c>
      <c r="AV196" s="13" t="s">
        <v>266</v>
      </c>
      <c r="AW196" s="13" t="s">
        <v>31</v>
      </c>
      <c r="AX196" s="13" t="s">
        <v>77</v>
      </c>
      <c r="AY196" s="170" t="s">
        <v>260</v>
      </c>
    </row>
    <row r="197" spans="2:65" s="1" customFormat="1" ht="16.5" customHeight="1">
      <c r="B197" s="32"/>
      <c r="C197" s="121" t="s">
        <v>326</v>
      </c>
      <c r="D197" s="121" t="s">
        <v>261</v>
      </c>
      <c r="E197" s="122" t="s">
        <v>1786</v>
      </c>
      <c r="F197" s="123" t="s">
        <v>1787</v>
      </c>
      <c r="G197" s="124" t="s">
        <v>973</v>
      </c>
      <c r="H197" s="125">
        <v>0.32</v>
      </c>
      <c r="I197" s="126"/>
      <c r="J197" s="127">
        <f>ROUND(I197*H197,2)</f>
        <v>0</v>
      </c>
      <c r="K197" s="123" t="s">
        <v>265</v>
      </c>
      <c r="L197" s="32"/>
      <c r="M197" s="128" t="s">
        <v>19</v>
      </c>
      <c r="N197" s="129" t="s">
        <v>40</v>
      </c>
      <c r="P197" s="130">
        <f>O197*H197</f>
        <v>0</v>
      </c>
      <c r="Q197" s="130">
        <v>0</v>
      </c>
      <c r="R197" s="130">
        <f>Q197*H197</f>
        <v>0</v>
      </c>
      <c r="S197" s="130">
        <v>0</v>
      </c>
      <c r="T197" s="131">
        <f>S197*H197</f>
        <v>0</v>
      </c>
      <c r="AR197" s="132" t="s">
        <v>266</v>
      </c>
      <c r="AT197" s="132" t="s">
        <v>261</v>
      </c>
      <c r="AU197" s="132" t="s">
        <v>77</v>
      </c>
      <c r="AY197" s="17" t="s">
        <v>260</v>
      </c>
      <c r="BE197" s="133">
        <f>IF(N197="základní",J197,0)</f>
        <v>0</v>
      </c>
      <c r="BF197" s="133">
        <f>IF(N197="snížená",J197,0)</f>
        <v>0</v>
      </c>
      <c r="BG197" s="133">
        <f>IF(N197="zákl. přenesená",J197,0)</f>
        <v>0</v>
      </c>
      <c r="BH197" s="133">
        <f>IF(N197="sníž. přenesená",J197,0)</f>
        <v>0</v>
      </c>
      <c r="BI197" s="133">
        <f>IF(N197="nulová",J197,0)</f>
        <v>0</v>
      </c>
      <c r="BJ197" s="17" t="s">
        <v>77</v>
      </c>
      <c r="BK197" s="133">
        <f>ROUND(I197*H197,2)</f>
        <v>0</v>
      </c>
      <c r="BL197" s="17" t="s">
        <v>266</v>
      </c>
      <c r="BM197" s="132" t="s">
        <v>389</v>
      </c>
    </row>
    <row r="198" spans="2:65" s="1" customFormat="1" ht="29.25">
      <c r="B198" s="32"/>
      <c r="D198" s="134" t="s">
        <v>267</v>
      </c>
      <c r="F198" s="135" t="s">
        <v>1788</v>
      </c>
      <c r="I198" s="136"/>
      <c r="L198" s="32"/>
      <c r="M198" s="137"/>
      <c r="T198" s="53"/>
      <c r="AT198" s="17" t="s">
        <v>267</v>
      </c>
      <c r="AU198" s="17" t="s">
        <v>77</v>
      </c>
    </row>
    <row r="199" spans="2:65" s="1" customFormat="1" ht="29.25">
      <c r="B199" s="32"/>
      <c r="D199" s="134" t="s">
        <v>269</v>
      </c>
      <c r="F199" s="138" t="s">
        <v>1789</v>
      </c>
      <c r="I199" s="136"/>
      <c r="L199" s="32"/>
      <c r="M199" s="149"/>
      <c r="N199" s="150"/>
      <c r="O199" s="150"/>
      <c r="P199" s="150"/>
      <c r="Q199" s="150"/>
      <c r="R199" s="150"/>
      <c r="S199" s="150"/>
      <c r="T199" s="151"/>
      <c r="AT199" s="17" t="s">
        <v>269</v>
      </c>
      <c r="AU199" s="17" t="s">
        <v>77</v>
      </c>
    </row>
    <row r="200" spans="2:65" s="1" customFormat="1" ht="6.95" customHeight="1">
      <c r="B200" s="41"/>
      <c r="C200" s="42"/>
      <c r="D200" s="42"/>
      <c r="E200" s="42"/>
      <c r="F200" s="42"/>
      <c r="G200" s="42"/>
      <c r="H200" s="42"/>
      <c r="I200" s="42"/>
      <c r="J200" s="42"/>
      <c r="K200" s="42"/>
      <c r="L200" s="32"/>
    </row>
  </sheetData>
  <sheetProtection algorithmName="SHA-512" hashValue="9t4i8zMnvIbAC0u607xbVaa3Bp+XpNlklaOLaBs4rX9A1iAjk7/g8X9QqgYII3fpLrJEriQcavoPl5wkosSszw==" saltValue="6TFNU1WbBT5LHwGYeSz3QuIsPCH6zRYac04Lai1u3HTmTqX0vFNrVknhjwyaiD6hbDUp3WrkKEm91K65NkWZMg==" spinCount="100000" sheet="1" objects="1" scenarios="1" formatColumns="0" formatRows="0" autoFilter="0"/>
  <autoFilter ref="C82:K199" xr:uid="{00000000-0009-0000-0000-00000A000000}"/>
  <mergeCells count="9">
    <mergeCell ref="E50:H50"/>
    <mergeCell ref="E73:H73"/>
    <mergeCell ref="E75:H75"/>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B2:BM264"/>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109</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1790</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ROUND(J83,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ROUND((SUM(BE83:BE263)),  2)</f>
        <v>0</v>
      </c>
      <c r="I33" s="89">
        <v>0.21</v>
      </c>
      <c r="J33" s="88">
        <f>ROUND(((SUM(BE83:BE263))*I33),  2)</f>
        <v>0</v>
      </c>
      <c r="L33" s="32"/>
    </row>
    <row r="34" spans="2:12" s="1" customFormat="1" ht="14.45" customHeight="1">
      <c r="B34" s="32"/>
      <c r="E34" s="27" t="s">
        <v>41</v>
      </c>
      <c r="F34" s="88">
        <f>ROUND((SUM(BF83:BF263)),  2)</f>
        <v>0</v>
      </c>
      <c r="I34" s="89">
        <v>0.12</v>
      </c>
      <c r="J34" s="88">
        <f>ROUND(((SUM(BF83:BF263))*I34),  2)</f>
        <v>0</v>
      </c>
      <c r="L34" s="32"/>
    </row>
    <row r="35" spans="2:12" s="1" customFormat="1" ht="14.45" hidden="1" customHeight="1">
      <c r="B35" s="32"/>
      <c r="E35" s="27" t="s">
        <v>42</v>
      </c>
      <c r="F35" s="88">
        <f>ROUND((SUM(BG83:BG263)),  2)</f>
        <v>0</v>
      </c>
      <c r="I35" s="89">
        <v>0.21</v>
      </c>
      <c r="J35" s="88">
        <f>0</f>
        <v>0</v>
      </c>
      <c r="L35" s="32"/>
    </row>
    <row r="36" spans="2:12" s="1" customFormat="1" ht="14.45" hidden="1" customHeight="1">
      <c r="B36" s="32"/>
      <c r="E36" s="27" t="s">
        <v>43</v>
      </c>
      <c r="F36" s="88">
        <f>ROUND((SUM(BH83:BH263)),  2)</f>
        <v>0</v>
      </c>
      <c r="I36" s="89">
        <v>0.12</v>
      </c>
      <c r="J36" s="88">
        <f>0</f>
        <v>0</v>
      </c>
      <c r="L36" s="32"/>
    </row>
    <row r="37" spans="2:12" s="1" customFormat="1" ht="14.45" hidden="1" customHeight="1">
      <c r="B37" s="32"/>
      <c r="E37" s="27" t="s">
        <v>44</v>
      </c>
      <c r="F37" s="88">
        <f>ROUND((SUM(BI83:BI263)),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01-13-03 - Přejezd P5547 v ev. km 28,651</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J83</f>
        <v>0</v>
      </c>
      <c r="L59" s="32"/>
      <c r="AU59" s="17" t="s">
        <v>242</v>
      </c>
    </row>
    <row r="60" spans="2:47" s="8" customFormat="1" ht="24.95" customHeight="1">
      <c r="B60" s="99"/>
      <c r="D60" s="100" t="s">
        <v>765</v>
      </c>
      <c r="E60" s="101"/>
      <c r="F60" s="101"/>
      <c r="G60" s="101"/>
      <c r="H60" s="101"/>
      <c r="I60" s="101"/>
      <c r="J60" s="102">
        <f>J84</f>
        <v>0</v>
      </c>
      <c r="L60" s="99"/>
    </row>
    <row r="61" spans="2:47" s="8" customFormat="1" ht="24.95" customHeight="1">
      <c r="B61" s="99"/>
      <c r="D61" s="100" t="s">
        <v>766</v>
      </c>
      <c r="E61" s="101"/>
      <c r="F61" s="101"/>
      <c r="G61" s="101"/>
      <c r="H61" s="101"/>
      <c r="I61" s="101"/>
      <c r="J61" s="102">
        <f>J131</f>
        <v>0</v>
      </c>
      <c r="L61" s="99"/>
    </row>
    <row r="62" spans="2:47" s="8" customFormat="1" ht="24.95" customHeight="1">
      <c r="B62" s="99"/>
      <c r="D62" s="100" t="s">
        <v>994</v>
      </c>
      <c r="E62" s="101"/>
      <c r="F62" s="101"/>
      <c r="G62" s="101"/>
      <c r="H62" s="101"/>
      <c r="I62" s="101"/>
      <c r="J62" s="102">
        <f>J196</f>
        <v>0</v>
      </c>
      <c r="L62" s="99"/>
    </row>
    <row r="63" spans="2:47" s="8" customFormat="1" ht="24.95" customHeight="1">
      <c r="B63" s="99"/>
      <c r="D63" s="100" t="s">
        <v>995</v>
      </c>
      <c r="E63" s="101"/>
      <c r="F63" s="101"/>
      <c r="G63" s="101"/>
      <c r="H63" s="101"/>
      <c r="I63" s="101"/>
      <c r="J63" s="102">
        <f>J243</f>
        <v>0</v>
      </c>
      <c r="L63" s="99"/>
    </row>
    <row r="64" spans="2:47" s="1" customFormat="1" ht="21.75" customHeight="1">
      <c r="B64" s="32"/>
      <c r="L64" s="32"/>
    </row>
    <row r="65" spans="2:12" s="1" customFormat="1" ht="6.95" customHeight="1">
      <c r="B65" s="41"/>
      <c r="C65" s="42"/>
      <c r="D65" s="42"/>
      <c r="E65" s="42"/>
      <c r="F65" s="42"/>
      <c r="G65" s="42"/>
      <c r="H65" s="42"/>
      <c r="I65" s="42"/>
      <c r="J65" s="42"/>
      <c r="K65" s="42"/>
      <c r="L65" s="32"/>
    </row>
    <row r="69" spans="2:12" s="1" customFormat="1" ht="6.95" customHeight="1">
      <c r="B69" s="43"/>
      <c r="C69" s="44"/>
      <c r="D69" s="44"/>
      <c r="E69" s="44"/>
      <c r="F69" s="44"/>
      <c r="G69" s="44"/>
      <c r="H69" s="44"/>
      <c r="I69" s="44"/>
      <c r="J69" s="44"/>
      <c r="K69" s="44"/>
      <c r="L69" s="32"/>
    </row>
    <row r="70" spans="2:12" s="1" customFormat="1" ht="24.95" customHeight="1">
      <c r="B70" s="32"/>
      <c r="C70" s="21" t="s">
        <v>245</v>
      </c>
      <c r="L70" s="32"/>
    </row>
    <row r="71" spans="2:12" s="1" customFormat="1" ht="6.95" customHeight="1">
      <c r="B71" s="32"/>
      <c r="L71" s="32"/>
    </row>
    <row r="72" spans="2:12" s="1" customFormat="1" ht="12" customHeight="1">
      <c r="B72" s="32"/>
      <c r="C72" s="27" t="s">
        <v>16</v>
      </c>
      <c r="L72" s="32"/>
    </row>
    <row r="73" spans="2:12" s="1" customFormat="1" ht="16.5" customHeight="1">
      <c r="B73" s="32"/>
      <c r="E73" s="309" t="str">
        <f>E7</f>
        <v>Oprava trati v úseku Tanvald - Kořenov</v>
      </c>
      <c r="F73" s="310"/>
      <c r="G73" s="310"/>
      <c r="H73" s="310"/>
      <c r="L73" s="32"/>
    </row>
    <row r="74" spans="2:12" s="1" customFormat="1" ht="12" customHeight="1">
      <c r="B74" s="32"/>
      <c r="C74" s="27" t="s">
        <v>237</v>
      </c>
      <c r="L74" s="32"/>
    </row>
    <row r="75" spans="2:12" s="1" customFormat="1" ht="16.5" customHeight="1">
      <c r="B75" s="32"/>
      <c r="E75" s="305" t="str">
        <f>E9</f>
        <v>SO 01-13-03 - Přejezd P5547 v ev. km 28,651</v>
      </c>
      <c r="F75" s="311"/>
      <c r="G75" s="311"/>
      <c r="H75" s="311"/>
      <c r="L75" s="32"/>
    </row>
    <row r="76" spans="2:12" s="1" customFormat="1" ht="6.95" customHeight="1">
      <c r="B76" s="32"/>
      <c r="L76" s="32"/>
    </row>
    <row r="77" spans="2:12" s="1" customFormat="1" ht="12" customHeight="1">
      <c r="B77" s="32"/>
      <c r="C77" s="27" t="s">
        <v>21</v>
      </c>
      <c r="F77" s="25" t="str">
        <f>F12</f>
        <v xml:space="preserve"> </v>
      </c>
      <c r="I77" s="27" t="s">
        <v>23</v>
      </c>
      <c r="J77" s="49" t="str">
        <f>IF(J12="","",J12)</f>
        <v>14. 6. 2023</v>
      </c>
      <c r="L77" s="32"/>
    </row>
    <row r="78" spans="2:12" s="1" customFormat="1" ht="6.95" customHeight="1">
      <c r="B78" s="32"/>
      <c r="L78" s="32"/>
    </row>
    <row r="79" spans="2:12" s="1" customFormat="1" ht="15.2" customHeight="1">
      <c r="B79" s="32"/>
      <c r="C79" s="27" t="s">
        <v>25</v>
      </c>
      <c r="F79" s="25" t="str">
        <f>E15</f>
        <v xml:space="preserve"> </v>
      </c>
      <c r="I79" s="27" t="s">
        <v>30</v>
      </c>
      <c r="J79" s="30" t="str">
        <f>E21</f>
        <v xml:space="preserve"> </v>
      </c>
      <c r="L79" s="32"/>
    </row>
    <row r="80" spans="2:12" s="1" customFormat="1" ht="15.2" customHeight="1">
      <c r="B80" s="32"/>
      <c r="C80" s="27" t="s">
        <v>28</v>
      </c>
      <c r="F80" s="25" t="str">
        <f>IF(E18="","",E18)</f>
        <v>Vyplň údaj</v>
      </c>
      <c r="I80" s="27" t="s">
        <v>32</v>
      </c>
      <c r="J80" s="30" t="str">
        <f>E24</f>
        <v xml:space="preserve"> </v>
      </c>
      <c r="L80" s="32"/>
    </row>
    <row r="81" spans="2:65" s="1" customFormat="1" ht="10.35" customHeight="1">
      <c r="B81" s="32"/>
      <c r="L81" s="32"/>
    </row>
    <row r="82" spans="2:65" s="9" customFormat="1" ht="29.25" customHeight="1">
      <c r="B82" s="103"/>
      <c r="C82" s="104" t="s">
        <v>246</v>
      </c>
      <c r="D82" s="105" t="s">
        <v>54</v>
      </c>
      <c r="E82" s="105" t="s">
        <v>50</v>
      </c>
      <c r="F82" s="105" t="s">
        <v>51</v>
      </c>
      <c r="G82" s="105" t="s">
        <v>247</v>
      </c>
      <c r="H82" s="105" t="s">
        <v>248</v>
      </c>
      <c r="I82" s="105" t="s">
        <v>249</v>
      </c>
      <c r="J82" s="105" t="s">
        <v>241</v>
      </c>
      <c r="K82" s="106" t="s">
        <v>250</v>
      </c>
      <c r="L82" s="103"/>
      <c r="M82" s="56" t="s">
        <v>19</v>
      </c>
      <c r="N82" s="57" t="s">
        <v>39</v>
      </c>
      <c r="O82" s="57" t="s">
        <v>251</v>
      </c>
      <c r="P82" s="57" t="s">
        <v>252</v>
      </c>
      <c r="Q82" s="57" t="s">
        <v>253</v>
      </c>
      <c r="R82" s="57" t="s">
        <v>254</v>
      </c>
      <c r="S82" s="57" t="s">
        <v>255</v>
      </c>
      <c r="T82" s="58" t="s">
        <v>256</v>
      </c>
    </row>
    <row r="83" spans="2:65" s="1" customFormat="1" ht="22.9" customHeight="1">
      <c r="B83" s="32"/>
      <c r="C83" s="61" t="s">
        <v>257</v>
      </c>
      <c r="J83" s="107">
        <f>BK83</f>
        <v>0</v>
      </c>
      <c r="L83" s="32"/>
      <c r="M83" s="59"/>
      <c r="N83" s="50"/>
      <c r="O83" s="50"/>
      <c r="P83" s="108">
        <f>P84+P131+P196+P243</f>
        <v>0</v>
      </c>
      <c r="Q83" s="50"/>
      <c r="R83" s="108">
        <f>R84+R131+R196+R243</f>
        <v>38.556542999999998</v>
      </c>
      <c r="S83" s="50"/>
      <c r="T83" s="109">
        <f>T84+T131+T196+T243</f>
        <v>0</v>
      </c>
      <c r="AT83" s="17" t="s">
        <v>68</v>
      </c>
      <c r="AU83" s="17" t="s">
        <v>242</v>
      </c>
      <c r="BK83" s="110">
        <f>BK84+BK131+BK196+BK243</f>
        <v>0</v>
      </c>
    </row>
    <row r="84" spans="2:65" s="10" customFormat="1" ht="25.9" customHeight="1">
      <c r="B84" s="111"/>
      <c r="D84" s="112" t="s">
        <v>68</v>
      </c>
      <c r="E84" s="113" t="s">
        <v>77</v>
      </c>
      <c r="F84" s="113" t="s">
        <v>767</v>
      </c>
      <c r="I84" s="114"/>
      <c r="J84" s="115">
        <f>BK84</f>
        <v>0</v>
      </c>
      <c r="L84" s="111"/>
      <c r="M84" s="116"/>
      <c r="P84" s="117">
        <f>SUM(P85:P130)</f>
        <v>0</v>
      </c>
      <c r="R84" s="117">
        <f>SUM(R85:R130)</f>
        <v>38.556542999999998</v>
      </c>
      <c r="T84" s="118">
        <f>SUM(T85:T130)</f>
        <v>0</v>
      </c>
      <c r="AR84" s="112" t="s">
        <v>77</v>
      </c>
      <c r="AT84" s="119" t="s">
        <v>68</v>
      </c>
      <c r="AU84" s="119" t="s">
        <v>69</v>
      </c>
      <c r="AY84" s="112" t="s">
        <v>260</v>
      </c>
      <c r="BK84" s="120">
        <f>SUM(BK85:BK130)</f>
        <v>0</v>
      </c>
    </row>
    <row r="85" spans="2:65" s="1" customFormat="1" ht="16.5" customHeight="1">
      <c r="B85" s="32"/>
      <c r="C85" s="139" t="s">
        <v>77</v>
      </c>
      <c r="D85" s="139" t="s">
        <v>273</v>
      </c>
      <c r="E85" s="140" t="s">
        <v>1615</v>
      </c>
      <c r="F85" s="141" t="s">
        <v>1616</v>
      </c>
      <c r="G85" s="142" t="s">
        <v>545</v>
      </c>
      <c r="H85" s="143">
        <v>11.44</v>
      </c>
      <c r="I85" s="144"/>
      <c r="J85" s="145">
        <f>ROUND(I85*H85,2)</f>
        <v>0</v>
      </c>
      <c r="K85" s="141" t="s">
        <v>265</v>
      </c>
      <c r="L85" s="146"/>
      <c r="M85" s="147" t="s">
        <v>19</v>
      </c>
      <c r="N85" s="148" t="s">
        <v>40</v>
      </c>
      <c r="P85" s="130">
        <f>O85*H85</f>
        <v>0</v>
      </c>
      <c r="Q85" s="130">
        <v>0</v>
      </c>
      <c r="R85" s="130">
        <f>Q85*H85</f>
        <v>0</v>
      </c>
      <c r="S85" s="130">
        <v>0</v>
      </c>
      <c r="T85" s="131">
        <f>S85*H85</f>
        <v>0</v>
      </c>
      <c r="AR85" s="132" t="s">
        <v>277</v>
      </c>
      <c r="AT85" s="132" t="s">
        <v>273</v>
      </c>
      <c r="AU85" s="132" t="s">
        <v>77</v>
      </c>
      <c r="AY85" s="17" t="s">
        <v>260</v>
      </c>
      <c r="BE85" s="133">
        <f>IF(N85="základní",J85,0)</f>
        <v>0</v>
      </c>
      <c r="BF85" s="133">
        <f>IF(N85="snížená",J85,0)</f>
        <v>0</v>
      </c>
      <c r="BG85" s="133">
        <f>IF(N85="zákl. přenesená",J85,0)</f>
        <v>0</v>
      </c>
      <c r="BH85" s="133">
        <f>IF(N85="sníž. přenesená",J85,0)</f>
        <v>0</v>
      </c>
      <c r="BI85" s="133">
        <f>IF(N85="nulová",J85,0)</f>
        <v>0</v>
      </c>
      <c r="BJ85" s="17" t="s">
        <v>77</v>
      </c>
      <c r="BK85" s="133">
        <f>ROUND(I85*H85,2)</f>
        <v>0</v>
      </c>
      <c r="BL85" s="17" t="s">
        <v>266</v>
      </c>
      <c r="BM85" s="132" t="s">
        <v>79</v>
      </c>
    </row>
    <row r="86" spans="2:65" s="1" customFormat="1" ht="11.25">
      <c r="B86" s="32"/>
      <c r="D86" s="134" t="s">
        <v>267</v>
      </c>
      <c r="F86" s="135" t="s">
        <v>1616</v>
      </c>
      <c r="I86" s="136"/>
      <c r="L86" s="32"/>
      <c r="M86" s="137"/>
      <c r="T86" s="53"/>
      <c r="AT86" s="17" t="s">
        <v>267</v>
      </c>
      <c r="AU86" s="17" t="s">
        <v>77</v>
      </c>
    </row>
    <row r="87" spans="2:65" s="1" customFormat="1" ht="29.25">
      <c r="B87" s="32"/>
      <c r="D87" s="134" t="s">
        <v>269</v>
      </c>
      <c r="F87" s="138" t="s">
        <v>1617</v>
      </c>
      <c r="I87" s="136"/>
      <c r="L87" s="32"/>
      <c r="M87" s="137"/>
      <c r="T87" s="53"/>
      <c r="AT87" s="17" t="s">
        <v>269</v>
      </c>
      <c r="AU87" s="17" t="s">
        <v>77</v>
      </c>
    </row>
    <row r="88" spans="2:65" s="1" customFormat="1" ht="16.5" customHeight="1">
      <c r="B88" s="32"/>
      <c r="C88" s="139" t="s">
        <v>79</v>
      </c>
      <c r="D88" s="139" t="s">
        <v>273</v>
      </c>
      <c r="E88" s="140" t="s">
        <v>1618</v>
      </c>
      <c r="F88" s="141" t="s">
        <v>1619</v>
      </c>
      <c r="G88" s="142" t="s">
        <v>973</v>
      </c>
      <c r="H88" s="143">
        <v>6.47</v>
      </c>
      <c r="I88" s="144"/>
      <c r="J88" s="145">
        <f>ROUND(I88*H88,2)</f>
        <v>0</v>
      </c>
      <c r="K88" s="141" t="s">
        <v>265</v>
      </c>
      <c r="L88" s="146"/>
      <c r="M88" s="147" t="s">
        <v>19</v>
      </c>
      <c r="N88" s="148" t="s">
        <v>40</v>
      </c>
      <c r="P88" s="130">
        <f>O88*H88</f>
        <v>0</v>
      </c>
      <c r="Q88" s="130">
        <v>1</v>
      </c>
      <c r="R88" s="130">
        <f>Q88*H88</f>
        <v>6.47</v>
      </c>
      <c r="S88" s="130">
        <v>0</v>
      </c>
      <c r="T88" s="131">
        <f>S88*H88</f>
        <v>0</v>
      </c>
      <c r="AR88" s="132" t="s">
        <v>277</v>
      </c>
      <c r="AT88" s="132" t="s">
        <v>273</v>
      </c>
      <c r="AU88" s="132" t="s">
        <v>77</v>
      </c>
      <c r="AY88" s="17" t="s">
        <v>260</v>
      </c>
      <c r="BE88" s="133">
        <f>IF(N88="základní",J88,0)</f>
        <v>0</v>
      </c>
      <c r="BF88" s="133">
        <f>IF(N88="snížená",J88,0)</f>
        <v>0</v>
      </c>
      <c r="BG88" s="133">
        <f>IF(N88="zákl. přenesená",J88,0)</f>
        <v>0</v>
      </c>
      <c r="BH88" s="133">
        <f>IF(N88="sníž. přenesená",J88,0)</f>
        <v>0</v>
      </c>
      <c r="BI88" s="133">
        <f>IF(N88="nulová",J88,0)</f>
        <v>0</v>
      </c>
      <c r="BJ88" s="17" t="s">
        <v>77</v>
      </c>
      <c r="BK88" s="133">
        <f>ROUND(I88*H88,2)</f>
        <v>0</v>
      </c>
      <c r="BL88" s="17" t="s">
        <v>266</v>
      </c>
      <c r="BM88" s="132" t="s">
        <v>266</v>
      </c>
    </row>
    <row r="89" spans="2:65" s="1" customFormat="1" ht="11.25">
      <c r="B89" s="32"/>
      <c r="D89" s="134" t="s">
        <v>267</v>
      </c>
      <c r="F89" s="135" t="s">
        <v>1619</v>
      </c>
      <c r="I89" s="136"/>
      <c r="L89" s="32"/>
      <c r="M89" s="137"/>
      <c r="T89" s="53"/>
      <c r="AT89" s="17" t="s">
        <v>267</v>
      </c>
      <c r="AU89" s="17" t="s">
        <v>77</v>
      </c>
    </row>
    <row r="90" spans="2:65" s="1" customFormat="1" ht="29.25">
      <c r="B90" s="32"/>
      <c r="D90" s="134" t="s">
        <v>269</v>
      </c>
      <c r="F90" s="138" t="s">
        <v>1620</v>
      </c>
      <c r="I90" s="136"/>
      <c r="L90" s="32"/>
      <c r="M90" s="137"/>
      <c r="T90" s="53"/>
      <c r="AT90" s="17" t="s">
        <v>269</v>
      </c>
      <c r="AU90" s="17" t="s">
        <v>77</v>
      </c>
    </row>
    <row r="91" spans="2:65" s="1" customFormat="1" ht="16.5" customHeight="1">
      <c r="B91" s="32"/>
      <c r="C91" s="139" t="s">
        <v>279</v>
      </c>
      <c r="D91" s="139" t="s">
        <v>273</v>
      </c>
      <c r="E91" s="140" t="s">
        <v>1622</v>
      </c>
      <c r="F91" s="141" t="s">
        <v>1623</v>
      </c>
      <c r="G91" s="142" t="s">
        <v>973</v>
      </c>
      <c r="H91" s="143">
        <v>9.6999999999999993</v>
      </c>
      <c r="I91" s="144"/>
      <c r="J91" s="145">
        <f>ROUND(I91*H91,2)</f>
        <v>0</v>
      </c>
      <c r="K91" s="141" t="s">
        <v>265</v>
      </c>
      <c r="L91" s="146"/>
      <c r="M91" s="147" t="s">
        <v>19</v>
      </c>
      <c r="N91" s="148" t="s">
        <v>40</v>
      </c>
      <c r="P91" s="130">
        <f>O91*H91</f>
        <v>0</v>
      </c>
      <c r="Q91" s="130">
        <v>1</v>
      </c>
      <c r="R91" s="130">
        <f>Q91*H91</f>
        <v>9.6999999999999993</v>
      </c>
      <c r="S91" s="130">
        <v>0</v>
      </c>
      <c r="T91" s="131">
        <f>S91*H91</f>
        <v>0</v>
      </c>
      <c r="AR91" s="132" t="s">
        <v>277</v>
      </c>
      <c r="AT91" s="132" t="s">
        <v>273</v>
      </c>
      <c r="AU91" s="132" t="s">
        <v>77</v>
      </c>
      <c r="AY91" s="17" t="s">
        <v>260</v>
      </c>
      <c r="BE91" s="133">
        <f>IF(N91="základní",J91,0)</f>
        <v>0</v>
      </c>
      <c r="BF91" s="133">
        <f>IF(N91="snížená",J91,0)</f>
        <v>0</v>
      </c>
      <c r="BG91" s="133">
        <f>IF(N91="zákl. přenesená",J91,0)</f>
        <v>0</v>
      </c>
      <c r="BH91" s="133">
        <f>IF(N91="sníž. přenesená",J91,0)</f>
        <v>0</v>
      </c>
      <c r="BI91" s="133">
        <f>IF(N91="nulová",J91,0)</f>
        <v>0</v>
      </c>
      <c r="BJ91" s="17" t="s">
        <v>77</v>
      </c>
      <c r="BK91" s="133">
        <f>ROUND(I91*H91,2)</f>
        <v>0</v>
      </c>
      <c r="BL91" s="17" t="s">
        <v>266</v>
      </c>
      <c r="BM91" s="132" t="s">
        <v>282</v>
      </c>
    </row>
    <row r="92" spans="2:65" s="1" customFormat="1" ht="11.25">
      <c r="B92" s="32"/>
      <c r="D92" s="134" t="s">
        <v>267</v>
      </c>
      <c r="F92" s="135" t="s">
        <v>1623</v>
      </c>
      <c r="I92" s="136"/>
      <c r="L92" s="32"/>
      <c r="M92" s="137"/>
      <c r="T92" s="53"/>
      <c r="AT92" s="17" t="s">
        <v>267</v>
      </c>
      <c r="AU92" s="17" t="s">
        <v>77</v>
      </c>
    </row>
    <row r="93" spans="2:65" s="1" customFormat="1" ht="29.25">
      <c r="B93" s="32"/>
      <c r="D93" s="134" t="s">
        <v>269</v>
      </c>
      <c r="F93" s="138" t="s">
        <v>1620</v>
      </c>
      <c r="I93" s="136"/>
      <c r="L93" s="32"/>
      <c r="M93" s="137"/>
      <c r="T93" s="53"/>
      <c r="AT93" s="17" t="s">
        <v>269</v>
      </c>
      <c r="AU93" s="17" t="s">
        <v>77</v>
      </c>
    </row>
    <row r="94" spans="2:65" s="1" customFormat="1" ht="16.5" customHeight="1">
      <c r="B94" s="32"/>
      <c r="C94" s="139" t="s">
        <v>266</v>
      </c>
      <c r="D94" s="139" t="s">
        <v>273</v>
      </c>
      <c r="E94" s="140" t="s">
        <v>1625</v>
      </c>
      <c r="F94" s="141" t="s">
        <v>1626</v>
      </c>
      <c r="G94" s="142" t="s">
        <v>973</v>
      </c>
      <c r="H94" s="143">
        <v>8.09</v>
      </c>
      <c r="I94" s="144"/>
      <c r="J94" s="145">
        <f>ROUND(I94*H94,2)</f>
        <v>0</v>
      </c>
      <c r="K94" s="141" t="s">
        <v>265</v>
      </c>
      <c r="L94" s="146"/>
      <c r="M94" s="147" t="s">
        <v>19</v>
      </c>
      <c r="N94" s="148" t="s">
        <v>40</v>
      </c>
      <c r="P94" s="130">
        <f>O94*H94</f>
        <v>0</v>
      </c>
      <c r="Q94" s="130">
        <v>1</v>
      </c>
      <c r="R94" s="130">
        <f>Q94*H94</f>
        <v>8.09</v>
      </c>
      <c r="S94" s="130">
        <v>0</v>
      </c>
      <c r="T94" s="131">
        <f>S94*H94</f>
        <v>0</v>
      </c>
      <c r="AR94" s="132" t="s">
        <v>277</v>
      </c>
      <c r="AT94" s="132" t="s">
        <v>273</v>
      </c>
      <c r="AU94" s="132" t="s">
        <v>77</v>
      </c>
      <c r="AY94" s="17" t="s">
        <v>260</v>
      </c>
      <c r="BE94" s="133">
        <f>IF(N94="základní",J94,0)</f>
        <v>0</v>
      </c>
      <c r="BF94" s="133">
        <f>IF(N94="snížená",J94,0)</f>
        <v>0</v>
      </c>
      <c r="BG94" s="133">
        <f>IF(N94="zákl. přenesená",J94,0)</f>
        <v>0</v>
      </c>
      <c r="BH94" s="133">
        <f>IF(N94="sníž. přenesená",J94,0)</f>
        <v>0</v>
      </c>
      <c r="BI94" s="133">
        <f>IF(N94="nulová",J94,0)</f>
        <v>0</v>
      </c>
      <c r="BJ94" s="17" t="s">
        <v>77</v>
      </c>
      <c r="BK94" s="133">
        <f>ROUND(I94*H94,2)</f>
        <v>0</v>
      </c>
      <c r="BL94" s="17" t="s">
        <v>266</v>
      </c>
      <c r="BM94" s="132" t="s">
        <v>277</v>
      </c>
    </row>
    <row r="95" spans="2:65" s="1" customFormat="1" ht="11.25">
      <c r="B95" s="32"/>
      <c r="D95" s="134" t="s">
        <v>267</v>
      </c>
      <c r="F95" s="135" t="s">
        <v>1626</v>
      </c>
      <c r="I95" s="136"/>
      <c r="L95" s="32"/>
      <c r="M95" s="137"/>
      <c r="T95" s="53"/>
      <c r="AT95" s="17" t="s">
        <v>267</v>
      </c>
      <c r="AU95" s="17" t="s">
        <v>77</v>
      </c>
    </row>
    <row r="96" spans="2:65" s="1" customFormat="1" ht="29.25">
      <c r="B96" s="32"/>
      <c r="D96" s="134" t="s">
        <v>269</v>
      </c>
      <c r="F96" s="138" t="s">
        <v>1620</v>
      </c>
      <c r="I96" s="136"/>
      <c r="L96" s="32"/>
      <c r="M96" s="137"/>
      <c r="T96" s="53"/>
      <c r="AT96" s="17" t="s">
        <v>269</v>
      </c>
      <c r="AU96" s="17" t="s">
        <v>77</v>
      </c>
    </row>
    <row r="97" spans="2:65" s="1" customFormat="1" ht="16.5" customHeight="1">
      <c r="B97" s="32"/>
      <c r="C97" s="139" t="s">
        <v>258</v>
      </c>
      <c r="D97" s="139" t="s">
        <v>273</v>
      </c>
      <c r="E97" s="140" t="s">
        <v>1628</v>
      </c>
      <c r="F97" s="141" t="s">
        <v>1629</v>
      </c>
      <c r="G97" s="142" t="s">
        <v>973</v>
      </c>
      <c r="H97" s="143">
        <v>19.850000000000001</v>
      </c>
      <c r="I97" s="144"/>
      <c r="J97" s="145">
        <f>ROUND(I97*H97,2)</f>
        <v>0</v>
      </c>
      <c r="K97" s="141" t="s">
        <v>19</v>
      </c>
      <c r="L97" s="146"/>
      <c r="M97" s="147" t="s">
        <v>19</v>
      </c>
      <c r="N97" s="148" t="s">
        <v>40</v>
      </c>
      <c r="P97" s="130">
        <f>O97*H97</f>
        <v>0</v>
      </c>
      <c r="Q97" s="130">
        <v>0</v>
      </c>
      <c r="R97" s="130">
        <f>Q97*H97</f>
        <v>0</v>
      </c>
      <c r="S97" s="130">
        <v>0</v>
      </c>
      <c r="T97" s="131">
        <f>S97*H97</f>
        <v>0</v>
      </c>
      <c r="AR97" s="132" t="s">
        <v>277</v>
      </c>
      <c r="AT97" s="132" t="s">
        <v>273</v>
      </c>
      <c r="AU97" s="132" t="s">
        <v>77</v>
      </c>
      <c r="AY97" s="17" t="s">
        <v>260</v>
      </c>
      <c r="BE97" s="133">
        <f>IF(N97="základní",J97,0)</f>
        <v>0</v>
      </c>
      <c r="BF97" s="133">
        <f>IF(N97="snížená",J97,0)</f>
        <v>0</v>
      </c>
      <c r="BG97" s="133">
        <f>IF(N97="zákl. přenesená",J97,0)</f>
        <v>0</v>
      </c>
      <c r="BH97" s="133">
        <f>IF(N97="sníž. přenesená",J97,0)</f>
        <v>0</v>
      </c>
      <c r="BI97" s="133">
        <f>IF(N97="nulová",J97,0)</f>
        <v>0</v>
      </c>
      <c r="BJ97" s="17" t="s">
        <v>77</v>
      </c>
      <c r="BK97" s="133">
        <f>ROUND(I97*H97,2)</f>
        <v>0</v>
      </c>
      <c r="BL97" s="17" t="s">
        <v>266</v>
      </c>
      <c r="BM97" s="132" t="s">
        <v>289</v>
      </c>
    </row>
    <row r="98" spans="2:65" s="1" customFormat="1" ht="11.25">
      <c r="B98" s="32"/>
      <c r="D98" s="134" t="s">
        <v>267</v>
      </c>
      <c r="F98" s="135" t="s">
        <v>1629</v>
      </c>
      <c r="I98" s="136"/>
      <c r="L98" s="32"/>
      <c r="M98" s="137"/>
      <c r="T98" s="53"/>
      <c r="AT98" s="17" t="s">
        <v>267</v>
      </c>
      <c r="AU98" s="17" t="s">
        <v>77</v>
      </c>
    </row>
    <row r="99" spans="2:65" s="1" customFormat="1" ht="29.25">
      <c r="B99" s="32"/>
      <c r="D99" s="134" t="s">
        <v>269</v>
      </c>
      <c r="F99" s="138" t="s">
        <v>1630</v>
      </c>
      <c r="I99" s="136"/>
      <c r="L99" s="32"/>
      <c r="M99" s="137"/>
      <c r="T99" s="53"/>
      <c r="AT99" s="17" t="s">
        <v>269</v>
      </c>
      <c r="AU99" s="17" t="s">
        <v>77</v>
      </c>
    </row>
    <row r="100" spans="2:65" s="1" customFormat="1" ht="16.5" customHeight="1">
      <c r="B100" s="32"/>
      <c r="C100" s="139" t="s">
        <v>282</v>
      </c>
      <c r="D100" s="139" t="s">
        <v>273</v>
      </c>
      <c r="E100" s="140" t="s">
        <v>1632</v>
      </c>
      <c r="F100" s="141" t="s">
        <v>1633</v>
      </c>
      <c r="G100" s="142" t="s">
        <v>973</v>
      </c>
      <c r="H100" s="143">
        <v>19.850000000000001</v>
      </c>
      <c r="I100" s="144"/>
      <c r="J100" s="145">
        <f>ROUND(I100*H100,2)</f>
        <v>0</v>
      </c>
      <c r="K100" s="141" t="s">
        <v>19</v>
      </c>
      <c r="L100" s="146"/>
      <c r="M100" s="147" t="s">
        <v>19</v>
      </c>
      <c r="N100" s="148" t="s">
        <v>40</v>
      </c>
      <c r="P100" s="130">
        <f>O100*H100</f>
        <v>0</v>
      </c>
      <c r="Q100" s="130">
        <v>0</v>
      </c>
      <c r="R100" s="130">
        <f>Q100*H100</f>
        <v>0</v>
      </c>
      <c r="S100" s="130">
        <v>0</v>
      </c>
      <c r="T100" s="131">
        <f>S100*H100</f>
        <v>0</v>
      </c>
      <c r="AR100" s="132" t="s">
        <v>277</v>
      </c>
      <c r="AT100" s="132" t="s">
        <v>273</v>
      </c>
      <c r="AU100" s="132" t="s">
        <v>77</v>
      </c>
      <c r="AY100" s="17" t="s">
        <v>260</v>
      </c>
      <c r="BE100" s="133">
        <f>IF(N100="základní",J100,0)</f>
        <v>0</v>
      </c>
      <c r="BF100" s="133">
        <f>IF(N100="snížená",J100,0)</f>
        <v>0</v>
      </c>
      <c r="BG100" s="133">
        <f>IF(N100="zákl. přenesená",J100,0)</f>
        <v>0</v>
      </c>
      <c r="BH100" s="133">
        <f>IF(N100="sníž. přenesená",J100,0)</f>
        <v>0</v>
      </c>
      <c r="BI100" s="133">
        <f>IF(N100="nulová",J100,0)</f>
        <v>0</v>
      </c>
      <c r="BJ100" s="17" t="s">
        <v>77</v>
      </c>
      <c r="BK100" s="133">
        <f>ROUND(I100*H100,2)</f>
        <v>0</v>
      </c>
      <c r="BL100" s="17" t="s">
        <v>266</v>
      </c>
      <c r="BM100" s="132" t="s">
        <v>8</v>
      </c>
    </row>
    <row r="101" spans="2:65" s="1" customFormat="1" ht="11.25">
      <c r="B101" s="32"/>
      <c r="D101" s="134" t="s">
        <v>267</v>
      </c>
      <c r="F101" s="135" t="s">
        <v>1633</v>
      </c>
      <c r="I101" s="136"/>
      <c r="L101" s="32"/>
      <c r="M101" s="137"/>
      <c r="T101" s="53"/>
      <c r="AT101" s="17" t="s">
        <v>267</v>
      </c>
      <c r="AU101" s="17" t="s">
        <v>77</v>
      </c>
    </row>
    <row r="102" spans="2:65" s="1" customFormat="1" ht="29.25">
      <c r="B102" s="32"/>
      <c r="D102" s="134" t="s">
        <v>269</v>
      </c>
      <c r="F102" s="138" t="s">
        <v>1630</v>
      </c>
      <c r="I102" s="136"/>
      <c r="L102" s="32"/>
      <c r="M102" s="137"/>
      <c r="T102" s="53"/>
      <c r="AT102" s="17" t="s">
        <v>269</v>
      </c>
      <c r="AU102" s="17" t="s">
        <v>77</v>
      </c>
    </row>
    <row r="103" spans="2:65" s="1" customFormat="1" ht="16.5" customHeight="1">
      <c r="B103" s="32"/>
      <c r="C103" s="139" t="s">
        <v>271</v>
      </c>
      <c r="D103" s="139" t="s">
        <v>273</v>
      </c>
      <c r="E103" s="140" t="s">
        <v>1637</v>
      </c>
      <c r="F103" s="141" t="s">
        <v>1638</v>
      </c>
      <c r="G103" s="142" t="s">
        <v>545</v>
      </c>
      <c r="H103" s="143">
        <v>11.7</v>
      </c>
      <c r="I103" s="144"/>
      <c r="J103" s="145">
        <f>ROUND(I103*H103,2)</f>
        <v>0</v>
      </c>
      <c r="K103" s="141" t="s">
        <v>265</v>
      </c>
      <c r="L103" s="146"/>
      <c r="M103" s="147" t="s">
        <v>19</v>
      </c>
      <c r="N103" s="148" t="s">
        <v>40</v>
      </c>
      <c r="P103" s="130">
        <f>O103*H103</f>
        <v>0</v>
      </c>
      <c r="Q103" s="130">
        <v>2.5899999999999999E-3</v>
      </c>
      <c r="R103" s="130">
        <f>Q103*H103</f>
        <v>3.0302999999999997E-2</v>
      </c>
      <c r="S103" s="130">
        <v>0</v>
      </c>
      <c r="T103" s="131">
        <f>S103*H103</f>
        <v>0</v>
      </c>
      <c r="AR103" s="132" t="s">
        <v>277</v>
      </c>
      <c r="AT103" s="132" t="s">
        <v>273</v>
      </c>
      <c r="AU103" s="132" t="s">
        <v>77</v>
      </c>
      <c r="AY103" s="17" t="s">
        <v>260</v>
      </c>
      <c r="BE103" s="133">
        <f>IF(N103="základní",J103,0)</f>
        <v>0</v>
      </c>
      <c r="BF103" s="133">
        <f>IF(N103="snížená",J103,0)</f>
        <v>0</v>
      </c>
      <c r="BG103" s="133">
        <f>IF(N103="zákl. přenesená",J103,0)</f>
        <v>0</v>
      </c>
      <c r="BH103" s="133">
        <f>IF(N103="sníž. přenesená",J103,0)</f>
        <v>0</v>
      </c>
      <c r="BI103" s="133">
        <f>IF(N103="nulová",J103,0)</f>
        <v>0</v>
      </c>
      <c r="BJ103" s="17" t="s">
        <v>77</v>
      </c>
      <c r="BK103" s="133">
        <f>ROUND(I103*H103,2)</f>
        <v>0</v>
      </c>
      <c r="BL103" s="17" t="s">
        <v>266</v>
      </c>
      <c r="BM103" s="132" t="s">
        <v>296</v>
      </c>
    </row>
    <row r="104" spans="2:65" s="1" customFormat="1" ht="11.25">
      <c r="B104" s="32"/>
      <c r="D104" s="134" t="s">
        <v>267</v>
      </c>
      <c r="F104" s="135" t="s">
        <v>1638</v>
      </c>
      <c r="I104" s="136"/>
      <c r="L104" s="32"/>
      <c r="M104" s="137"/>
      <c r="T104" s="53"/>
      <c r="AT104" s="17" t="s">
        <v>267</v>
      </c>
      <c r="AU104" s="17" t="s">
        <v>77</v>
      </c>
    </row>
    <row r="105" spans="2:65" s="1" customFormat="1" ht="19.5">
      <c r="B105" s="32"/>
      <c r="D105" s="134" t="s">
        <v>269</v>
      </c>
      <c r="F105" s="138" t="s">
        <v>306</v>
      </c>
      <c r="I105" s="136"/>
      <c r="L105" s="32"/>
      <c r="M105" s="137"/>
      <c r="T105" s="53"/>
      <c r="AT105" s="17" t="s">
        <v>269</v>
      </c>
      <c r="AU105" s="17" t="s">
        <v>77</v>
      </c>
    </row>
    <row r="106" spans="2:65" s="12" customFormat="1" ht="11.25">
      <c r="B106" s="162"/>
      <c r="D106" s="134" t="s">
        <v>774</v>
      </c>
      <c r="E106" s="163" t="s">
        <v>19</v>
      </c>
      <c r="F106" s="164" t="s">
        <v>1791</v>
      </c>
      <c r="H106" s="165">
        <v>11.7</v>
      </c>
      <c r="I106" s="166"/>
      <c r="L106" s="162"/>
      <c r="M106" s="167"/>
      <c r="T106" s="168"/>
      <c r="AT106" s="163" t="s">
        <v>774</v>
      </c>
      <c r="AU106" s="163" t="s">
        <v>77</v>
      </c>
      <c r="AV106" s="12" t="s">
        <v>79</v>
      </c>
      <c r="AW106" s="12" t="s">
        <v>31</v>
      </c>
      <c r="AX106" s="12" t="s">
        <v>69</v>
      </c>
      <c r="AY106" s="163" t="s">
        <v>260</v>
      </c>
    </row>
    <row r="107" spans="2:65" s="13" customFormat="1" ht="11.25">
      <c r="B107" s="169"/>
      <c r="D107" s="134" t="s">
        <v>774</v>
      </c>
      <c r="E107" s="170" t="s">
        <v>19</v>
      </c>
      <c r="F107" s="171" t="s">
        <v>967</v>
      </c>
      <c r="H107" s="172">
        <v>11.7</v>
      </c>
      <c r="I107" s="173"/>
      <c r="L107" s="169"/>
      <c r="M107" s="174"/>
      <c r="T107" s="175"/>
      <c r="AT107" s="170" t="s">
        <v>774</v>
      </c>
      <c r="AU107" s="170" t="s">
        <v>77</v>
      </c>
      <c r="AV107" s="13" t="s">
        <v>266</v>
      </c>
      <c r="AW107" s="13" t="s">
        <v>31</v>
      </c>
      <c r="AX107" s="13" t="s">
        <v>77</v>
      </c>
      <c r="AY107" s="170" t="s">
        <v>260</v>
      </c>
    </row>
    <row r="108" spans="2:65" s="1" customFormat="1" ht="16.5" customHeight="1">
      <c r="B108" s="32"/>
      <c r="C108" s="139" t="s">
        <v>277</v>
      </c>
      <c r="D108" s="139" t="s">
        <v>273</v>
      </c>
      <c r="E108" s="140" t="s">
        <v>1640</v>
      </c>
      <c r="F108" s="141" t="s">
        <v>1641</v>
      </c>
      <c r="G108" s="142" t="s">
        <v>363</v>
      </c>
      <c r="H108" s="143">
        <v>1</v>
      </c>
      <c r="I108" s="144"/>
      <c r="J108" s="145">
        <f>ROUND(I108*H108,2)</f>
        <v>0</v>
      </c>
      <c r="K108" s="141" t="s">
        <v>265</v>
      </c>
      <c r="L108" s="146"/>
      <c r="M108" s="147" t="s">
        <v>19</v>
      </c>
      <c r="N108" s="148" t="s">
        <v>40</v>
      </c>
      <c r="P108" s="130">
        <f>O108*H108</f>
        <v>0</v>
      </c>
      <c r="Q108" s="130">
        <v>5.4000000000000001E-4</v>
      </c>
      <c r="R108" s="130">
        <f>Q108*H108</f>
        <v>5.4000000000000001E-4</v>
      </c>
      <c r="S108" s="130">
        <v>0</v>
      </c>
      <c r="T108" s="131">
        <f>S108*H108</f>
        <v>0</v>
      </c>
      <c r="AR108" s="132" t="s">
        <v>277</v>
      </c>
      <c r="AT108" s="132" t="s">
        <v>273</v>
      </c>
      <c r="AU108" s="132" t="s">
        <v>77</v>
      </c>
      <c r="AY108" s="17" t="s">
        <v>260</v>
      </c>
      <c r="BE108" s="133">
        <f>IF(N108="základní",J108,0)</f>
        <v>0</v>
      </c>
      <c r="BF108" s="133">
        <f>IF(N108="snížená",J108,0)</f>
        <v>0</v>
      </c>
      <c r="BG108" s="133">
        <f>IF(N108="zákl. přenesená",J108,0)</f>
        <v>0</v>
      </c>
      <c r="BH108" s="133">
        <f>IF(N108="sníž. přenesená",J108,0)</f>
        <v>0</v>
      </c>
      <c r="BI108" s="133">
        <f>IF(N108="nulová",J108,0)</f>
        <v>0</v>
      </c>
      <c r="BJ108" s="17" t="s">
        <v>77</v>
      </c>
      <c r="BK108" s="133">
        <f>ROUND(I108*H108,2)</f>
        <v>0</v>
      </c>
      <c r="BL108" s="17" t="s">
        <v>266</v>
      </c>
      <c r="BM108" s="132" t="s">
        <v>300</v>
      </c>
    </row>
    <row r="109" spans="2:65" s="1" customFormat="1" ht="11.25">
      <c r="B109" s="32"/>
      <c r="D109" s="134" t="s">
        <v>267</v>
      </c>
      <c r="F109" s="135" t="s">
        <v>1641</v>
      </c>
      <c r="I109" s="136"/>
      <c r="L109" s="32"/>
      <c r="M109" s="137"/>
      <c r="T109" s="53"/>
      <c r="AT109" s="17" t="s">
        <v>267</v>
      </c>
      <c r="AU109" s="17" t="s">
        <v>77</v>
      </c>
    </row>
    <row r="110" spans="2:65" s="1" customFormat="1" ht="19.5">
      <c r="B110" s="32"/>
      <c r="D110" s="134" t="s">
        <v>269</v>
      </c>
      <c r="F110" s="138" t="s">
        <v>306</v>
      </c>
      <c r="I110" s="136"/>
      <c r="L110" s="32"/>
      <c r="M110" s="137"/>
      <c r="T110" s="53"/>
      <c r="AT110" s="17" t="s">
        <v>269</v>
      </c>
      <c r="AU110" s="17" t="s">
        <v>77</v>
      </c>
    </row>
    <row r="111" spans="2:65" s="1" customFormat="1" ht="16.5" customHeight="1">
      <c r="B111" s="32"/>
      <c r="C111" s="139" t="s">
        <v>302</v>
      </c>
      <c r="D111" s="139" t="s">
        <v>273</v>
      </c>
      <c r="E111" s="140" t="s">
        <v>1644</v>
      </c>
      <c r="F111" s="141" t="s">
        <v>1645</v>
      </c>
      <c r="G111" s="142" t="s">
        <v>363</v>
      </c>
      <c r="H111" s="143">
        <v>6</v>
      </c>
      <c r="I111" s="144"/>
      <c r="J111" s="145">
        <f>ROUND(I111*H111,2)</f>
        <v>0</v>
      </c>
      <c r="K111" s="141" t="s">
        <v>265</v>
      </c>
      <c r="L111" s="146"/>
      <c r="M111" s="147" t="s">
        <v>19</v>
      </c>
      <c r="N111" s="148" t="s">
        <v>40</v>
      </c>
      <c r="P111" s="130">
        <f>O111*H111</f>
        <v>0</v>
      </c>
      <c r="Q111" s="130">
        <v>0</v>
      </c>
      <c r="R111" s="130">
        <f>Q111*H111</f>
        <v>0</v>
      </c>
      <c r="S111" s="130">
        <v>0</v>
      </c>
      <c r="T111" s="131">
        <f>S111*H111</f>
        <v>0</v>
      </c>
      <c r="AR111" s="132" t="s">
        <v>277</v>
      </c>
      <c r="AT111" s="132" t="s">
        <v>273</v>
      </c>
      <c r="AU111" s="132" t="s">
        <v>77</v>
      </c>
      <c r="AY111" s="17" t="s">
        <v>260</v>
      </c>
      <c r="BE111" s="133">
        <f>IF(N111="základní",J111,0)</f>
        <v>0</v>
      </c>
      <c r="BF111" s="133">
        <f>IF(N111="snížená",J111,0)</f>
        <v>0</v>
      </c>
      <c r="BG111" s="133">
        <f>IF(N111="zákl. přenesená",J111,0)</f>
        <v>0</v>
      </c>
      <c r="BH111" s="133">
        <f>IF(N111="sníž. přenesená",J111,0)</f>
        <v>0</v>
      </c>
      <c r="BI111" s="133">
        <f>IF(N111="nulová",J111,0)</f>
        <v>0</v>
      </c>
      <c r="BJ111" s="17" t="s">
        <v>77</v>
      </c>
      <c r="BK111" s="133">
        <f>ROUND(I111*H111,2)</f>
        <v>0</v>
      </c>
      <c r="BL111" s="17" t="s">
        <v>266</v>
      </c>
      <c r="BM111" s="132" t="s">
        <v>305</v>
      </c>
    </row>
    <row r="112" spans="2:65" s="1" customFormat="1" ht="11.25">
      <c r="B112" s="32"/>
      <c r="D112" s="134" t="s">
        <v>267</v>
      </c>
      <c r="F112" s="135" t="s">
        <v>1645</v>
      </c>
      <c r="I112" s="136"/>
      <c r="L112" s="32"/>
      <c r="M112" s="137"/>
      <c r="T112" s="53"/>
      <c r="AT112" s="17" t="s">
        <v>267</v>
      </c>
      <c r="AU112" s="17" t="s">
        <v>77</v>
      </c>
    </row>
    <row r="113" spans="2:65" s="1" customFormat="1" ht="29.25">
      <c r="B113" s="32"/>
      <c r="D113" s="134" t="s">
        <v>269</v>
      </c>
      <c r="F113" s="138" t="s">
        <v>1792</v>
      </c>
      <c r="I113" s="136"/>
      <c r="L113" s="32"/>
      <c r="M113" s="137"/>
      <c r="T113" s="53"/>
      <c r="AT113" s="17" t="s">
        <v>269</v>
      </c>
      <c r="AU113" s="17" t="s">
        <v>77</v>
      </c>
    </row>
    <row r="114" spans="2:65" s="1" customFormat="1" ht="16.5" customHeight="1">
      <c r="B114" s="32"/>
      <c r="C114" s="139" t="s">
        <v>289</v>
      </c>
      <c r="D114" s="139" t="s">
        <v>273</v>
      </c>
      <c r="E114" s="140" t="s">
        <v>1647</v>
      </c>
      <c r="F114" s="141" t="s">
        <v>1648</v>
      </c>
      <c r="G114" s="142" t="s">
        <v>363</v>
      </c>
      <c r="H114" s="143">
        <v>1</v>
      </c>
      <c r="I114" s="144"/>
      <c r="J114" s="145">
        <f>ROUND(I114*H114,2)</f>
        <v>0</v>
      </c>
      <c r="K114" s="141" t="s">
        <v>265</v>
      </c>
      <c r="L114" s="146"/>
      <c r="M114" s="147" t="s">
        <v>19</v>
      </c>
      <c r="N114" s="148" t="s">
        <v>40</v>
      </c>
      <c r="P114" s="130">
        <f>O114*H114</f>
        <v>0</v>
      </c>
      <c r="Q114" s="130">
        <v>0</v>
      </c>
      <c r="R114" s="130">
        <f>Q114*H114</f>
        <v>0</v>
      </c>
      <c r="S114" s="130">
        <v>0</v>
      </c>
      <c r="T114" s="131">
        <f>S114*H114</f>
        <v>0</v>
      </c>
      <c r="AR114" s="132" t="s">
        <v>277</v>
      </c>
      <c r="AT114" s="132" t="s">
        <v>273</v>
      </c>
      <c r="AU114" s="132" t="s">
        <v>77</v>
      </c>
      <c r="AY114" s="17" t="s">
        <v>260</v>
      </c>
      <c r="BE114" s="133">
        <f>IF(N114="základní",J114,0)</f>
        <v>0</v>
      </c>
      <c r="BF114" s="133">
        <f>IF(N114="snížená",J114,0)</f>
        <v>0</v>
      </c>
      <c r="BG114" s="133">
        <f>IF(N114="zákl. přenesená",J114,0)</f>
        <v>0</v>
      </c>
      <c r="BH114" s="133">
        <f>IF(N114="sníž. přenesená",J114,0)</f>
        <v>0</v>
      </c>
      <c r="BI114" s="133">
        <f>IF(N114="nulová",J114,0)</f>
        <v>0</v>
      </c>
      <c r="BJ114" s="17" t="s">
        <v>77</v>
      </c>
      <c r="BK114" s="133">
        <f>ROUND(I114*H114,2)</f>
        <v>0</v>
      </c>
      <c r="BL114" s="17" t="s">
        <v>266</v>
      </c>
      <c r="BM114" s="132" t="s">
        <v>310</v>
      </c>
    </row>
    <row r="115" spans="2:65" s="1" customFormat="1" ht="11.25">
      <c r="B115" s="32"/>
      <c r="D115" s="134" t="s">
        <v>267</v>
      </c>
      <c r="F115" s="135" t="s">
        <v>1648</v>
      </c>
      <c r="I115" s="136"/>
      <c r="L115" s="32"/>
      <c r="M115" s="137"/>
      <c r="T115" s="53"/>
      <c r="AT115" s="17" t="s">
        <v>267</v>
      </c>
      <c r="AU115" s="17" t="s">
        <v>77</v>
      </c>
    </row>
    <row r="116" spans="2:65" s="1" customFormat="1" ht="29.25">
      <c r="B116" s="32"/>
      <c r="D116" s="134" t="s">
        <v>269</v>
      </c>
      <c r="F116" s="138" t="s">
        <v>1649</v>
      </c>
      <c r="I116" s="136"/>
      <c r="L116" s="32"/>
      <c r="M116" s="137"/>
      <c r="T116" s="53"/>
      <c r="AT116" s="17" t="s">
        <v>269</v>
      </c>
      <c r="AU116" s="17" t="s">
        <v>77</v>
      </c>
    </row>
    <row r="117" spans="2:65" s="1" customFormat="1" ht="16.5" customHeight="1">
      <c r="B117" s="32"/>
      <c r="C117" s="139" t="s">
        <v>312</v>
      </c>
      <c r="D117" s="139" t="s">
        <v>273</v>
      </c>
      <c r="E117" s="140" t="s">
        <v>1650</v>
      </c>
      <c r="F117" s="141" t="s">
        <v>1651</v>
      </c>
      <c r="G117" s="142" t="s">
        <v>363</v>
      </c>
      <c r="H117" s="143">
        <v>1</v>
      </c>
      <c r="I117" s="144"/>
      <c r="J117" s="145">
        <f>ROUND(I117*H117,2)</f>
        <v>0</v>
      </c>
      <c r="K117" s="141" t="s">
        <v>265</v>
      </c>
      <c r="L117" s="146"/>
      <c r="M117" s="147" t="s">
        <v>19</v>
      </c>
      <c r="N117" s="148" t="s">
        <v>40</v>
      </c>
      <c r="P117" s="130">
        <f>O117*H117</f>
        <v>0</v>
      </c>
      <c r="Q117" s="130">
        <v>0</v>
      </c>
      <c r="R117" s="130">
        <f>Q117*H117</f>
        <v>0</v>
      </c>
      <c r="S117" s="130">
        <v>0</v>
      </c>
      <c r="T117" s="131">
        <f>S117*H117</f>
        <v>0</v>
      </c>
      <c r="AR117" s="132" t="s">
        <v>277</v>
      </c>
      <c r="AT117" s="132" t="s">
        <v>273</v>
      </c>
      <c r="AU117" s="132" t="s">
        <v>77</v>
      </c>
      <c r="AY117" s="17" t="s">
        <v>260</v>
      </c>
      <c r="BE117" s="133">
        <f>IF(N117="základní",J117,0)</f>
        <v>0</v>
      </c>
      <c r="BF117" s="133">
        <f>IF(N117="snížená",J117,0)</f>
        <v>0</v>
      </c>
      <c r="BG117" s="133">
        <f>IF(N117="zákl. přenesená",J117,0)</f>
        <v>0</v>
      </c>
      <c r="BH117" s="133">
        <f>IF(N117="sníž. přenesená",J117,0)</f>
        <v>0</v>
      </c>
      <c r="BI117" s="133">
        <f>IF(N117="nulová",J117,0)</f>
        <v>0</v>
      </c>
      <c r="BJ117" s="17" t="s">
        <v>77</v>
      </c>
      <c r="BK117" s="133">
        <f>ROUND(I117*H117,2)</f>
        <v>0</v>
      </c>
      <c r="BL117" s="17" t="s">
        <v>266</v>
      </c>
      <c r="BM117" s="132" t="s">
        <v>315</v>
      </c>
    </row>
    <row r="118" spans="2:65" s="1" customFormat="1" ht="11.25">
      <c r="B118" s="32"/>
      <c r="D118" s="134" t="s">
        <v>267</v>
      </c>
      <c r="F118" s="135" t="s">
        <v>1651</v>
      </c>
      <c r="I118" s="136"/>
      <c r="L118" s="32"/>
      <c r="M118" s="137"/>
      <c r="T118" s="53"/>
      <c r="AT118" s="17" t="s">
        <v>267</v>
      </c>
      <c r="AU118" s="17" t="s">
        <v>77</v>
      </c>
    </row>
    <row r="119" spans="2:65" s="1" customFormat="1" ht="29.25">
      <c r="B119" s="32"/>
      <c r="D119" s="134" t="s">
        <v>269</v>
      </c>
      <c r="F119" s="138" t="s">
        <v>1652</v>
      </c>
      <c r="I119" s="136"/>
      <c r="L119" s="32"/>
      <c r="M119" s="137"/>
      <c r="T119" s="53"/>
      <c r="AT119" s="17" t="s">
        <v>269</v>
      </c>
      <c r="AU119" s="17" t="s">
        <v>77</v>
      </c>
    </row>
    <row r="120" spans="2:65" s="1" customFormat="1" ht="16.5" customHeight="1">
      <c r="B120" s="32"/>
      <c r="C120" s="139" t="s">
        <v>8</v>
      </c>
      <c r="D120" s="139" t="s">
        <v>273</v>
      </c>
      <c r="E120" s="140" t="s">
        <v>1252</v>
      </c>
      <c r="F120" s="141" t="s">
        <v>1253</v>
      </c>
      <c r="G120" s="142" t="s">
        <v>973</v>
      </c>
      <c r="H120" s="143">
        <v>2.02</v>
      </c>
      <c r="I120" s="144"/>
      <c r="J120" s="145">
        <f>ROUND(I120*H120,2)</f>
        <v>0</v>
      </c>
      <c r="K120" s="141" t="s">
        <v>265</v>
      </c>
      <c r="L120" s="146"/>
      <c r="M120" s="147" t="s">
        <v>19</v>
      </c>
      <c r="N120" s="148" t="s">
        <v>40</v>
      </c>
      <c r="P120" s="130">
        <f>O120*H120</f>
        <v>0</v>
      </c>
      <c r="Q120" s="130">
        <v>1</v>
      </c>
      <c r="R120" s="130">
        <f>Q120*H120</f>
        <v>2.02</v>
      </c>
      <c r="S120" s="130">
        <v>0</v>
      </c>
      <c r="T120" s="131">
        <f>S120*H120</f>
        <v>0</v>
      </c>
      <c r="AR120" s="132" t="s">
        <v>277</v>
      </c>
      <c r="AT120" s="132" t="s">
        <v>273</v>
      </c>
      <c r="AU120" s="132" t="s">
        <v>77</v>
      </c>
      <c r="AY120" s="17" t="s">
        <v>260</v>
      </c>
      <c r="BE120" s="133">
        <f>IF(N120="základní",J120,0)</f>
        <v>0</v>
      </c>
      <c r="BF120" s="133">
        <f>IF(N120="snížená",J120,0)</f>
        <v>0</v>
      </c>
      <c r="BG120" s="133">
        <f>IF(N120="zákl. přenesená",J120,0)</f>
        <v>0</v>
      </c>
      <c r="BH120" s="133">
        <f>IF(N120="sníž. přenesená",J120,0)</f>
        <v>0</v>
      </c>
      <c r="BI120" s="133">
        <f>IF(N120="nulová",J120,0)</f>
        <v>0</v>
      </c>
      <c r="BJ120" s="17" t="s">
        <v>77</v>
      </c>
      <c r="BK120" s="133">
        <f>ROUND(I120*H120,2)</f>
        <v>0</v>
      </c>
      <c r="BL120" s="17" t="s">
        <v>266</v>
      </c>
      <c r="BM120" s="132" t="s">
        <v>320</v>
      </c>
    </row>
    <row r="121" spans="2:65" s="1" customFormat="1" ht="11.25">
      <c r="B121" s="32"/>
      <c r="D121" s="134" t="s">
        <v>267</v>
      </c>
      <c r="F121" s="135" t="s">
        <v>1253</v>
      </c>
      <c r="I121" s="136"/>
      <c r="L121" s="32"/>
      <c r="M121" s="137"/>
      <c r="T121" s="53"/>
      <c r="AT121" s="17" t="s">
        <v>267</v>
      </c>
      <c r="AU121" s="17" t="s">
        <v>77</v>
      </c>
    </row>
    <row r="122" spans="2:65" s="1" customFormat="1" ht="29.25">
      <c r="B122" s="32"/>
      <c r="D122" s="134" t="s">
        <v>269</v>
      </c>
      <c r="F122" s="138" t="s">
        <v>1793</v>
      </c>
      <c r="I122" s="136"/>
      <c r="L122" s="32"/>
      <c r="M122" s="137"/>
      <c r="T122" s="53"/>
      <c r="AT122" s="17" t="s">
        <v>269</v>
      </c>
      <c r="AU122" s="17" t="s">
        <v>77</v>
      </c>
    </row>
    <row r="123" spans="2:65" s="1" customFormat="1" ht="16.5" customHeight="1">
      <c r="B123" s="32"/>
      <c r="C123" s="139" t="s">
        <v>322</v>
      </c>
      <c r="D123" s="139" t="s">
        <v>273</v>
      </c>
      <c r="E123" s="140" t="s">
        <v>1655</v>
      </c>
      <c r="F123" s="141" t="s">
        <v>1656</v>
      </c>
      <c r="G123" s="142" t="s">
        <v>1067</v>
      </c>
      <c r="H123" s="143">
        <v>1.05</v>
      </c>
      <c r="I123" s="144"/>
      <c r="J123" s="145">
        <f>ROUND(I123*H123,2)</f>
        <v>0</v>
      </c>
      <c r="K123" s="141" t="s">
        <v>265</v>
      </c>
      <c r="L123" s="146"/>
      <c r="M123" s="147" t="s">
        <v>19</v>
      </c>
      <c r="N123" s="148" t="s">
        <v>40</v>
      </c>
      <c r="P123" s="130">
        <f>O123*H123</f>
        <v>0</v>
      </c>
      <c r="Q123" s="130">
        <v>2.234</v>
      </c>
      <c r="R123" s="130">
        <f>Q123*H123</f>
        <v>2.3456999999999999</v>
      </c>
      <c r="S123" s="130">
        <v>0</v>
      </c>
      <c r="T123" s="131">
        <f>S123*H123</f>
        <v>0</v>
      </c>
      <c r="AR123" s="132" t="s">
        <v>277</v>
      </c>
      <c r="AT123" s="132" t="s">
        <v>273</v>
      </c>
      <c r="AU123" s="132" t="s">
        <v>77</v>
      </c>
      <c r="AY123" s="17" t="s">
        <v>260</v>
      </c>
      <c r="BE123" s="133">
        <f>IF(N123="základní",J123,0)</f>
        <v>0</v>
      </c>
      <c r="BF123" s="133">
        <f>IF(N123="snížená",J123,0)</f>
        <v>0</v>
      </c>
      <c r="BG123" s="133">
        <f>IF(N123="zákl. přenesená",J123,0)</f>
        <v>0</v>
      </c>
      <c r="BH123" s="133">
        <f>IF(N123="sníž. přenesená",J123,0)</f>
        <v>0</v>
      </c>
      <c r="BI123" s="133">
        <f>IF(N123="nulová",J123,0)</f>
        <v>0</v>
      </c>
      <c r="BJ123" s="17" t="s">
        <v>77</v>
      </c>
      <c r="BK123" s="133">
        <f>ROUND(I123*H123,2)</f>
        <v>0</v>
      </c>
      <c r="BL123" s="17" t="s">
        <v>266</v>
      </c>
      <c r="BM123" s="132" t="s">
        <v>326</v>
      </c>
    </row>
    <row r="124" spans="2:65" s="1" customFormat="1" ht="11.25">
      <c r="B124" s="32"/>
      <c r="D124" s="134" t="s">
        <v>267</v>
      </c>
      <c r="F124" s="135" t="s">
        <v>1656</v>
      </c>
      <c r="I124" s="136"/>
      <c r="L124" s="32"/>
      <c r="M124" s="137"/>
      <c r="T124" s="53"/>
      <c r="AT124" s="17" t="s">
        <v>267</v>
      </c>
      <c r="AU124" s="17" t="s">
        <v>77</v>
      </c>
    </row>
    <row r="125" spans="2:65" s="1" customFormat="1" ht="29.25">
      <c r="B125" s="32"/>
      <c r="D125" s="134" t="s">
        <v>269</v>
      </c>
      <c r="F125" s="138" t="s">
        <v>1657</v>
      </c>
      <c r="I125" s="136"/>
      <c r="L125" s="32"/>
      <c r="M125" s="137"/>
      <c r="T125" s="53"/>
      <c r="AT125" s="17" t="s">
        <v>269</v>
      </c>
      <c r="AU125" s="17" t="s">
        <v>77</v>
      </c>
    </row>
    <row r="126" spans="2:65" s="12" customFormat="1" ht="11.25">
      <c r="B126" s="162"/>
      <c r="D126" s="134" t="s">
        <v>774</v>
      </c>
      <c r="E126" s="163" t="s">
        <v>19</v>
      </c>
      <c r="F126" s="164" t="s">
        <v>1794</v>
      </c>
      <c r="H126" s="165">
        <v>1.05</v>
      </c>
      <c r="I126" s="166"/>
      <c r="L126" s="162"/>
      <c r="M126" s="167"/>
      <c r="T126" s="168"/>
      <c r="AT126" s="163" t="s">
        <v>774</v>
      </c>
      <c r="AU126" s="163" t="s">
        <v>77</v>
      </c>
      <c r="AV126" s="12" t="s">
        <v>79</v>
      </c>
      <c r="AW126" s="12" t="s">
        <v>31</v>
      </c>
      <c r="AX126" s="12" t="s">
        <v>69</v>
      </c>
      <c r="AY126" s="163" t="s">
        <v>260</v>
      </c>
    </row>
    <row r="127" spans="2:65" s="13" customFormat="1" ht="11.25">
      <c r="B127" s="169"/>
      <c r="D127" s="134" t="s">
        <v>774</v>
      </c>
      <c r="E127" s="170" t="s">
        <v>19</v>
      </c>
      <c r="F127" s="171" t="s">
        <v>967</v>
      </c>
      <c r="H127" s="172">
        <v>1.05</v>
      </c>
      <c r="I127" s="173"/>
      <c r="L127" s="169"/>
      <c r="M127" s="174"/>
      <c r="T127" s="175"/>
      <c r="AT127" s="170" t="s">
        <v>774</v>
      </c>
      <c r="AU127" s="170" t="s">
        <v>77</v>
      </c>
      <c r="AV127" s="13" t="s">
        <v>266</v>
      </c>
      <c r="AW127" s="13" t="s">
        <v>31</v>
      </c>
      <c r="AX127" s="13" t="s">
        <v>77</v>
      </c>
      <c r="AY127" s="170" t="s">
        <v>260</v>
      </c>
    </row>
    <row r="128" spans="2:65" s="1" customFormat="1" ht="16.5" customHeight="1">
      <c r="B128" s="32"/>
      <c r="C128" s="139" t="s">
        <v>296</v>
      </c>
      <c r="D128" s="139" t="s">
        <v>273</v>
      </c>
      <c r="E128" s="140" t="s">
        <v>1659</v>
      </c>
      <c r="F128" s="141" t="s">
        <v>1660</v>
      </c>
      <c r="G128" s="142" t="s">
        <v>363</v>
      </c>
      <c r="H128" s="143">
        <v>9</v>
      </c>
      <c r="I128" s="144"/>
      <c r="J128" s="145">
        <f>ROUND(I128*H128,2)</f>
        <v>0</v>
      </c>
      <c r="K128" s="141" t="s">
        <v>265</v>
      </c>
      <c r="L128" s="146"/>
      <c r="M128" s="147" t="s">
        <v>19</v>
      </c>
      <c r="N128" s="148" t="s">
        <v>40</v>
      </c>
      <c r="P128" s="130">
        <f>O128*H128</f>
        <v>0</v>
      </c>
      <c r="Q128" s="130">
        <v>1.1000000000000001</v>
      </c>
      <c r="R128" s="130">
        <f>Q128*H128</f>
        <v>9.9</v>
      </c>
      <c r="S128" s="130">
        <v>0</v>
      </c>
      <c r="T128" s="131">
        <f>S128*H128</f>
        <v>0</v>
      </c>
      <c r="AR128" s="132" t="s">
        <v>277</v>
      </c>
      <c r="AT128" s="132" t="s">
        <v>273</v>
      </c>
      <c r="AU128" s="132" t="s">
        <v>77</v>
      </c>
      <c r="AY128" s="17" t="s">
        <v>260</v>
      </c>
      <c r="BE128" s="133">
        <f>IF(N128="základní",J128,0)</f>
        <v>0</v>
      </c>
      <c r="BF128" s="133">
        <f>IF(N128="snížená",J128,0)</f>
        <v>0</v>
      </c>
      <c r="BG128" s="133">
        <f>IF(N128="zákl. přenesená",J128,0)</f>
        <v>0</v>
      </c>
      <c r="BH128" s="133">
        <f>IF(N128="sníž. přenesená",J128,0)</f>
        <v>0</v>
      </c>
      <c r="BI128" s="133">
        <f>IF(N128="nulová",J128,0)</f>
        <v>0</v>
      </c>
      <c r="BJ128" s="17" t="s">
        <v>77</v>
      </c>
      <c r="BK128" s="133">
        <f>ROUND(I128*H128,2)</f>
        <v>0</v>
      </c>
      <c r="BL128" s="17" t="s">
        <v>266</v>
      </c>
      <c r="BM128" s="132" t="s">
        <v>330</v>
      </c>
    </row>
    <row r="129" spans="2:65" s="1" customFormat="1" ht="11.25">
      <c r="B129" s="32"/>
      <c r="D129" s="134" t="s">
        <v>267</v>
      </c>
      <c r="F129" s="135" t="s">
        <v>1660</v>
      </c>
      <c r="I129" s="136"/>
      <c r="L129" s="32"/>
      <c r="M129" s="137"/>
      <c r="T129" s="53"/>
      <c r="AT129" s="17" t="s">
        <v>267</v>
      </c>
      <c r="AU129" s="17" t="s">
        <v>77</v>
      </c>
    </row>
    <row r="130" spans="2:65" s="1" customFormat="1" ht="29.25">
      <c r="B130" s="32"/>
      <c r="D130" s="134" t="s">
        <v>269</v>
      </c>
      <c r="F130" s="138" t="s">
        <v>1661</v>
      </c>
      <c r="I130" s="136"/>
      <c r="L130" s="32"/>
      <c r="M130" s="137"/>
      <c r="T130" s="53"/>
      <c r="AT130" s="17" t="s">
        <v>269</v>
      </c>
      <c r="AU130" s="17" t="s">
        <v>77</v>
      </c>
    </row>
    <row r="131" spans="2:65" s="10" customFormat="1" ht="25.9" customHeight="1">
      <c r="B131" s="111"/>
      <c r="D131" s="112" t="s">
        <v>68</v>
      </c>
      <c r="E131" s="113" t="s">
        <v>79</v>
      </c>
      <c r="F131" s="113" t="s">
        <v>834</v>
      </c>
      <c r="I131" s="114"/>
      <c r="J131" s="115">
        <f>BK131</f>
        <v>0</v>
      </c>
      <c r="L131" s="111"/>
      <c r="M131" s="116"/>
      <c r="P131" s="117">
        <f>SUM(P132:P195)</f>
        <v>0</v>
      </c>
      <c r="R131" s="117">
        <f>SUM(R132:R195)</f>
        <v>0</v>
      </c>
      <c r="T131" s="118">
        <f>SUM(T132:T195)</f>
        <v>0</v>
      </c>
      <c r="AR131" s="112" t="s">
        <v>77</v>
      </c>
      <c r="AT131" s="119" t="s">
        <v>68</v>
      </c>
      <c r="AU131" s="119" t="s">
        <v>69</v>
      </c>
      <c r="AY131" s="112" t="s">
        <v>260</v>
      </c>
      <c r="BK131" s="120">
        <f>SUM(BK132:BK195)</f>
        <v>0</v>
      </c>
    </row>
    <row r="132" spans="2:65" s="1" customFormat="1" ht="16.5" customHeight="1">
      <c r="B132" s="32"/>
      <c r="C132" s="121" t="s">
        <v>332</v>
      </c>
      <c r="D132" s="121" t="s">
        <v>261</v>
      </c>
      <c r="E132" s="122" t="s">
        <v>1662</v>
      </c>
      <c r="F132" s="123" t="s">
        <v>1663</v>
      </c>
      <c r="G132" s="124" t="s">
        <v>545</v>
      </c>
      <c r="H132" s="125">
        <v>11.44</v>
      </c>
      <c r="I132" s="126"/>
      <c r="J132" s="127">
        <f>ROUND(I132*H132,2)</f>
        <v>0</v>
      </c>
      <c r="K132" s="123" t="s">
        <v>265</v>
      </c>
      <c r="L132" s="32"/>
      <c r="M132" s="128" t="s">
        <v>19</v>
      </c>
      <c r="N132" s="129" t="s">
        <v>40</v>
      </c>
      <c r="P132" s="130">
        <f>O132*H132</f>
        <v>0</v>
      </c>
      <c r="Q132" s="130">
        <v>0</v>
      </c>
      <c r="R132" s="130">
        <f>Q132*H132</f>
        <v>0</v>
      </c>
      <c r="S132" s="130">
        <v>0</v>
      </c>
      <c r="T132" s="131">
        <f>S132*H132</f>
        <v>0</v>
      </c>
      <c r="AR132" s="132" t="s">
        <v>266</v>
      </c>
      <c r="AT132" s="132" t="s">
        <v>261</v>
      </c>
      <c r="AU132" s="132" t="s">
        <v>77</v>
      </c>
      <c r="AY132" s="17" t="s">
        <v>260</v>
      </c>
      <c r="BE132" s="133">
        <f>IF(N132="základní",J132,0)</f>
        <v>0</v>
      </c>
      <c r="BF132" s="133">
        <f>IF(N132="snížená",J132,0)</f>
        <v>0</v>
      </c>
      <c r="BG132" s="133">
        <f>IF(N132="zákl. přenesená",J132,0)</f>
        <v>0</v>
      </c>
      <c r="BH132" s="133">
        <f>IF(N132="sníž. přenesená",J132,0)</f>
        <v>0</v>
      </c>
      <c r="BI132" s="133">
        <f>IF(N132="nulová",J132,0)</f>
        <v>0</v>
      </c>
      <c r="BJ132" s="17" t="s">
        <v>77</v>
      </c>
      <c r="BK132" s="133">
        <f>ROUND(I132*H132,2)</f>
        <v>0</v>
      </c>
      <c r="BL132" s="17" t="s">
        <v>266</v>
      </c>
      <c r="BM132" s="132" t="s">
        <v>335</v>
      </c>
    </row>
    <row r="133" spans="2:65" s="1" customFormat="1" ht="19.5">
      <c r="B133" s="32"/>
      <c r="D133" s="134" t="s">
        <v>267</v>
      </c>
      <c r="F133" s="135" t="s">
        <v>1664</v>
      </c>
      <c r="I133" s="136"/>
      <c r="L133" s="32"/>
      <c r="M133" s="137"/>
      <c r="T133" s="53"/>
      <c r="AT133" s="17" t="s">
        <v>267</v>
      </c>
      <c r="AU133" s="17" t="s">
        <v>77</v>
      </c>
    </row>
    <row r="134" spans="2:65" s="1" customFormat="1" ht="19.5">
      <c r="B134" s="32"/>
      <c r="D134" s="134" t="s">
        <v>269</v>
      </c>
      <c r="F134" s="138" t="s">
        <v>306</v>
      </c>
      <c r="I134" s="136"/>
      <c r="L134" s="32"/>
      <c r="M134" s="137"/>
      <c r="T134" s="53"/>
      <c r="AT134" s="17" t="s">
        <v>269</v>
      </c>
      <c r="AU134" s="17" t="s">
        <v>77</v>
      </c>
    </row>
    <row r="135" spans="2:65" s="12" customFormat="1" ht="11.25">
      <c r="B135" s="162"/>
      <c r="D135" s="134" t="s">
        <v>774</v>
      </c>
      <c r="E135" s="163" t="s">
        <v>19</v>
      </c>
      <c r="F135" s="164" t="s">
        <v>1795</v>
      </c>
      <c r="H135" s="165">
        <v>11.44</v>
      </c>
      <c r="I135" s="166"/>
      <c r="L135" s="162"/>
      <c r="M135" s="167"/>
      <c r="T135" s="168"/>
      <c r="AT135" s="163" t="s">
        <v>774</v>
      </c>
      <c r="AU135" s="163" t="s">
        <v>77</v>
      </c>
      <c r="AV135" s="12" t="s">
        <v>79</v>
      </c>
      <c r="AW135" s="12" t="s">
        <v>31</v>
      </c>
      <c r="AX135" s="12" t="s">
        <v>69</v>
      </c>
      <c r="AY135" s="163" t="s">
        <v>260</v>
      </c>
    </row>
    <row r="136" spans="2:65" s="13" customFormat="1" ht="11.25">
      <c r="B136" s="169"/>
      <c r="D136" s="134" t="s">
        <v>774</v>
      </c>
      <c r="E136" s="170" t="s">
        <v>19</v>
      </c>
      <c r="F136" s="171" t="s">
        <v>967</v>
      </c>
      <c r="H136" s="172">
        <v>11.44</v>
      </c>
      <c r="I136" s="173"/>
      <c r="L136" s="169"/>
      <c r="M136" s="174"/>
      <c r="T136" s="175"/>
      <c r="AT136" s="170" t="s">
        <v>774</v>
      </c>
      <c r="AU136" s="170" t="s">
        <v>77</v>
      </c>
      <c r="AV136" s="13" t="s">
        <v>266</v>
      </c>
      <c r="AW136" s="13" t="s">
        <v>31</v>
      </c>
      <c r="AX136" s="13" t="s">
        <v>77</v>
      </c>
      <c r="AY136" s="170" t="s">
        <v>260</v>
      </c>
    </row>
    <row r="137" spans="2:65" s="1" customFormat="1" ht="16.5" customHeight="1">
      <c r="B137" s="32"/>
      <c r="C137" s="121" t="s">
        <v>300</v>
      </c>
      <c r="D137" s="121" t="s">
        <v>261</v>
      </c>
      <c r="E137" s="122" t="s">
        <v>1666</v>
      </c>
      <c r="F137" s="123" t="s">
        <v>1667</v>
      </c>
      <c r="G137" s="124" t="s">
        <v>363</v>
      </c>
      <c r="H137" s="125">
        <v>12</v>
      </c>
      <c r="I137" s="126"/>
      <c r="J137" s="127">
        <f>ROUND(I137*H137,2)</f>
        <v>0</v>
      </c>
      <c r="K137" s="123" t="s">
        <v>265</v>
      </c>
      <c r="L137" s="32"/>
      <c r="M137" s="128" t="s">
        <v>19</v>
      </c>
      <c r="N137" s="129" t="s">
        <v>40</v>
      </c>
      <c r="P137" s="130">
        <f>O137*H137</f>
        <v>0</v>
      </c>
      <c r="Q137" s="130">
        <v>0</v>
      </c>
      <c r="R137" s="130">
        <f>Q137*H137</f>
        <v>0</v>
      </c>
      <c r="S137" s="130">
        <v>0</v>
      </c>
      <c r="T137" s="131">
        <f>S137*H137</f>
        <v>0</v>
      </c>
      <c r="AR137" s="132" t="s">
        <v>266</v>
      </c>
      <c r="AT137" s="132" t="s">
        <v>261</v>
      </c>
      <c r="AU137" s="132" t="s">
        <v>77</v>
      </c>
      <c r="AY137" s="17" t="s">
        <v>260</v>
      </c>
      <c r="BE137" s="133">
        <f>IF(N137="základní",J137,0)</f>
        <v>0</v>
      </c>
      <c r="BF137" s="133">
        <f>IF(N137="snížená",J137,0)</f>
        <v>0</v>
      </c>
      <c r="BG137" s="133">
        <f>IF(N137="zákl. přenesená",J137,0)</f>
        <v>0</v>
      </c>
      <c r="BH137" s="133">
        <f>IF(N137="sníž. přenesená",J137,0)</f>
        <v>0</v>
      </c>
      <c r="BI137" s="133">
        <f>IF(N137="nulová",J137,0)</f>
        <v>0</v>
      </c>
      <c r="BJ137" s="17" t="s">
        <v>77</v>
      </c>
      <c r="BK137" s="133">
        <f>ROUND(I137*H137,2)</f>
        <v>0</v>
      </c>
      <c r="BL137" s="17" t="s">
        <v>266</v>
      </c>
      <c r="BM137" s="132" t="s">
        <v>339</v>
      </c>
    </row>
    <row r="138" spans="2:65" s="1" customFormat="1" ht="19.5">
      <c r="B138" s="32"/>
      <c r="D138" s="134" t="s">
        <v>267</v>
      </c>
      <c r="F138" s="135" t="s">
        <v>1668</v>
      </c>
      <c r="I138" s="136"/>
      <c r="L138" s="32"/>
      <c r="M138" s="137"/>
      <c r="T138" s="53"/>
      <c r="AT138" s="17" t="s">
        <v>267</v>
      </c>
      <c r="AU138" s="17" t="s">
        <v>77</v>
      </c>
    </row>
    <row r="139" spans="2:65" s="1" customFormat="1" ht="29.25">
      <c r="B139" s="32"/>
      <c r="D139" s="134" t="s">
        <v>269</v>
      </c>
      <c r="F139" s="138" t="s">
        <v>1669</v>
      </c>
      <c r="I139" s="136"/>
      <c r="L139" s="32"/>
      <c r="M139" s="137"/>
      <c r="T139" s="53"/>
      <c r="AT139" s="17" t="s">
        <v>269</v>
      </c>
      <c r="AU139" s="17" t="s">
        <v>77</v>
      </c>
    </row>
    <row r="140" spans="2:65" s="1" customFormat="1" ht="16.5" customHeight="1">
      <c r="B140" s="32"/>
      <c r="C140" s="121" t="s">
        <v>341</v>
      </c>
      <c r="D140" s="121" t="s">
        <v>261</v>
      </c>
      <c r="E140" s="122" t="s">
        <v>1670</v>
      </c>
      <c r="F140" s="123" t="s">
        <v>1671</v>
      </c>
      <c r="G140" s="124" t="s">
        <v>363</v>
      </c>
      <c r="H140" s="125">
        <v>2</v>
      </c>
      <c r="I140" s="126"/>
      <c r="J140" s="127">
        <f>ROUND(I140*H140,2)</f>
        <v>0</v>
      </c>
      <c r="K140" s="123" t="s">
        <v>265</v>
      </c>
      <c r="L140" s="32"/>
      <c r="M140" s="128" t="s">
        <v>19</v>
      </c>
      <c r="N140" s="129" t="s">
        <v>40</v>
      </c>
      <c r="P140" s="130">
        <f>O140*H140</f>
        <v>0</v>
      </c>
      <c r="Q140" s="130">
        <v>0</v>
      </c>
      <c r="R140" s="130">
        <f>Q140*H140</f>
        <v>0</v>
      </c>
      <c r="S140" s="130">
        <v>0</v>
      </c>
      <c r="T140" s="131">
        <f>S140*H140</f>
        <v>0</v>
      </c>
      <c r="AR140" s="132" t="s">
        <v>266</v>
      </c>
      <c r="AT140" s="132" t="s">
        <v>261</v>
      </c>
      <c r="AU140" s="132" t="s">
        <v>77</v>
      </c>
      <c r="AY140" s="17" t="s">
        <v>260</v>
      </c>
      <c r="BE140" s="133">
        <f>IF(N140="základní",J140,0)</f>
        <v>0</v>
      </c>
      <c r="BF140" s="133">
        <f>IF(N140="snížená",J140,0)</f>
        <v>0</v>
      </c>
      <c r="BG140" s="133">
        <f>IF(N140="zákl. přenesená",J140,0)</f>
        <v>0</v>
      </c>
      <c r="BH140" s="133">
        <f>IF(N140="sníž. přenesená",J140,0)</f>
        <v>0</v>
      </c>
      <c r="BI140" s="133">
        <f>IF(N140="nulová",J140,0)</f>
        <v>0</v>
      </c>
      <c r="BJ140" s="17" t="s">
        <v>77</v>
      </c>
      <c r="BK140" s="133">
        <f>ROUND(I140*H140,2)</f>
        <v>0</v>
      </c>
      <c r="BL140" s="17" t="s">
        <v>266</v>
      </c>
      <c r="BM140" s="132" t="s">
        <v>344</v>
      </c>
    </row>
    <row r="141" spans="2:65" s="1" customFormat="1" ht="19.5">
      <c r="B141" s="32"/>
      <c r="D141" s="134" t="s">
        <v>267</v>
      </c>
      <c r="F141" s="135" t="s">
        <v>1672</v>
      </c>
      <c r="I141" s="136"/>
      <c r="L141" s="32"/>
      <c r="M141" s="137"/>
      <c r="T141" s="53"/>
      <c r="AT141" s="17" t="s">
        <v>267</v>
      </c>
      <c r="AU141" s="17" t="s">
        <v>77</v>
      </c>
    </row>
    <row r="142" spans="2:65" s="1" customFormat="1" ht="19.5">
      <c r="B142" s="32"/>
      <c r="D142" s="134" t="s">
        <v>269</v>
      </c>
      <c r="F142" s="138" t="s">
        <v>306</v>
      </c>
      <c r="I142" s="136"/>
      <c r="L142" s="32"/>
      <c r="M142" s="137"/>
      <c r="T142" s="53"/>
      <c r="AT142" s="17" t="s">
        <v>269</v>
      </c>
      <c r="AU142" s="17" t="s">
        <v>77</v>
      </c>
    </row>
    <row r="143" spans="2:65" s="12" customFormat="1" ht="11.25">
      <c r="B143" s="162"/>
      <c r="D143" s="134" t="s">
        <v>774</v>
      </c>
      <c r="E143" s="163" t="s">
        <v>19</v>
      </c>
      <c r="F143" s="164" t="s">
        <v>79</v>
      </c>
      <c r="H143" s="165">
        <v>2</v>
      </c>
      <c r="I143" s="166"/>
      <c r="L143" s="162"/>
      <c r="M143" s="167"/>
      <c r="T143" s="168"/>
      <c r="AT143" s="163" t="s">
        <v>774</v>
      </c>
      <c r="AU143" s="163" t="s">
        <v>77</v>
      </c>
      <c r="AV143" s="12" t="s">
        <v>79</v>
      </c>
      <c r="AW143" s="12" t="s">
        <v>31</v>
      </c>
      <c r="AX143" s="12" t="s">
        <v>69</v>
      </c>
      <c r="AY143" s="163" t="s">
        <v>260</v>
      </c>
    </row>
    <row r="144" spans="2:65" s="13" customFormat="1" ht="11.25">
      <c r="B144" s="169"/>
      <c r="D144" s="134" t="s">
        <v>774</v>
      </c>
      <c r="E144" s="170" t="s">
        <v>19</v>
      </c>
      <c r="F144" s="171" t="s">
        <v>967</v>
      </c>
      <c r="H144" s="172">
        <v>2</v>
      </c>
      <c r="I144" s="173"/>
      <c r="L144" s="169"/>
      <c r="M144" s="174"/>
      <c r="T144" s="175"/>
      <c r="AT144" s="170" t="s">
        <v>774</v>
      </c>
      <c r="AU144" s="170" t="s">
        <v>77</v>
      </c>
      <c r="AV144" s="13" t="s">
        <v>266</v>
      </c>
      <c r="AW144" s="13" t="s">
        <v>31</v>
      </c>
      <c r="AX144" s="13" t="s">
        <v>77</v>
      </c>
      <c r="AY144" s="170" t="s">
        <v>260</v>
      </c>
    </row>
    <row r="145" spans="2:65" s="1" customFormat="1" ht="16.5" customHeight="1">
      <c r="B145" s="32"/>
      <c r="C145" s="121" t="s">
        <v>305</v>
      </c>
      <c r="D145" s="121" t="s">
        <v>261</v>
      </c>
      <c r="E145" s="122" t="s">
        <v>1796</v>
      </c>
      <c r="F145" s="123" t="s">
        <v>1797</v>
      </c>
      <c r="G145" s="124" t="s">
        <v>363</v>
      </c>
      <c r="H145" s="125">
        <v>2</v>
      </c>
      <c r="I145" s="126"/>
      <c r="J145" s="127">
        <f>ROUND(I145*H145,2)</f>
        <v>0</v>
      </c>
      <c r="K145" s="123" t="s">
        <v>265</v>
      </c>
      <c r="L145" s="32"/>
      <c r="M145" s="128" t="s">
        <v>19</v>
      </c>
      <c r="N145" s="129" t="s">
        <v>40</v>
      </c>
      <c r="P145" s="130">
        <f>O145*H145</f>
        <v>0</v>
      </c>
      <c r="Q145" s="130">
        <v>0</v>
      </c>
      <c r="R145" s="130">
        <f>Q145*H145</f>
        <v>0</v>
      </c>
      <c r="S145" s="130">
        <v>0</v>
      </c>
      <c r="T145" s="131">
        <f>S145*H145</f>
        <v>0</v>
      </c>
      <c r="AR145" s="132" t="s">
        <v>266</v>
      </c>
      <c r="AT145" s="132" t="s">
        <v>261</v>
      </c>
      <c r="AU145" s="132" t="s">
        <v>77</v>
      </c>
      <c r="AY145" s="17" t="s">
        <v>260</v>
      </c>
      <c r="BE145" s="133">
        <f>IF(N145="základní",J145,0)</f>
        <v>0</v>
      </c>
      <c r="BF145" s="133">
        <f>IF(N145="snížená",J145,0)</f>
        <v>0</v>
      </c>
      <c r="BG145" s="133">
        <f>IF(N145="zákl. přenesená",J145,0)</f>
        <v>0</v>
      </c>
      <c r="BH145" s="133">
        <f>IF(N145="sníž. přenesená",J145,0)</f>
        <v>0</v>
      </c>
      <c r="BI145" s="133">
        <f>IF(N145="nulová",J145,0)</f>
        <v>0</v>
      </c>
      <c r="BJ145" s="17" t="s">
        <v>77</v>
      </c>
      <c r="BK145" s="133">
        <f>ROUND(I145*H145,2)</f>
        <v>0</v>
      </c>
      <c r="BL145" s="17" t="s">
        <v>266</v>
      </c>
      <c r="BM145" s="132" t="s">
        <v>348</v>
      </c>
    </row>
    <row r="146" spans="2:65" s="1" customFormat="1" ht="19.5">
      <c r="B146" s="32"/>
      <c r="D146" s="134" t="s">
        <v>267</v>
      </c>
      <c r="F146" s="135" t="s">
        <v>1798</v>
      </c>
      <c r="I146" s="136"/>
      <c r="L146" s="32"/>
      <c r="M146" s="137"/>
      <c r="T146" s="53"/>
      <c r="AT146" s="17" t="s">
        <v>267</v>
      </c>
      <c r="AU146" s="17" t="s">
        <v>77</v>
      </c>
    </row>
    <row r="147" spans="2:65" s="1" customFormat="1" ht="19.5">
      <c r="B147" s="32"/>
      <c r="D147" s="134" t="s">
        <v>269</v>
      </c>
      <c r="F147" s="138" t="s">
        <v>306</v>
      </c>
      <c r="I147" s="136"/>
      <c r="L147" s="32"/>
      <c r="M147" s="137"/>
      <c r="T147" s="53"/>
      <c r="AT147" s="17" t="s">
        <v>269</v>
      </c>
      <c r="AU147" s="17" t="s">
        <v>77</v>
      </c>
    </row>
    <row r="148" spans="2:65" s="1" customFormat="1" ht="16.5" customHeight="1">
      <c r="B148" s="32"/>
      <c r="C148" s="121" t="s">
        <v>350</v>
      </c>
      <c r="D148" s="121" t="s">
        <v>261</v>
      </c>
      <c r="E148" s="122" t="s">
        <v>1799</v>
      </c>
      <c r="F148" s="123" t="s">
        <v>1800</v>
      </c>
      <c r="G148" s="124" t="s">
        <v>363</v>
      </c>
      <c r="H148" s="125">
        <v>17</v>
      </c>
      <c r="I148" s="126"/>
      <c r="J148" s="127">
        <f>ROUND(I148*H148,2)</f>
        <v>0</v>
      </c>
      <c r="K148" s="123" t="s">
        <v>265</v>
      </c>
      <c r="L148" s="32"/>
      <c r="M148" s="128" t="s">
        <v>19</v>
      </c>
      <c r="N148" s="129" t="s">
        <v>40</v>
      </c>
      <c r="P148" s="130">
        <f>O148*H148</f>
        <v>0</v>
      </c>
      <c r="Q148" s="130">
        <v>0</v>
      </c>
      <c r="R148" s="130">
        <f>Q148*H148</f>
        <v>0</v>
      </c>
      <c r="S148" s="130">
        <v>0</v>
      </c>
      <c r="T148" s="131">
        <f>S148*H148</f>
        <v>0</v>
      </c>
      <c r="AR148" s="132" t="s">
        <v>266</v>
      </c>
      <c r="AT148" s="132" t="s">
        <v>261</v>
      </c>
      <c r="AU148" s="132" t="s">
        <v>77</v>
      </c>
      <c r="AY148" s="17" t="s">
        <v>260</v>
      </c>
      <c r="BE148" s="133">
        <f>IF(N148="základní",J148,0)</f>
        <v>0</v>
      </c>
      <c r="BF148" s="133">
        <f>IF(N148="snížená",J148,0)</f>
        <v>0</v>
      </c>
      <c r="BG148" s="133">
        <f>IF(N148="zákl. přenesená",J148,0)</f>
        <v>0</v>
      </c>
      <c r="BH148" s="133">
        <f>IF(N148="sníž. přenesená",J148,0)</f>
        <v>0</v>
      </c>
      <c r="BI148" s="133">
        <f>IF(N148="nulová",J148,0)</f>
        <v>0</v>
      </c>
      <c r="BJ148" s="17" t="s">
        <v>77</v>
      </c>
      <c r="BK148" s="133">
        <f>ROUND(I148*H148,2)</f>
        <v>0</v>
      </c>
      <c r="BL148" s="17" t="s">
        <v>266</v>
      </c>
      <c r="BM148" s="132" t="s">
        <v>353</v>
      </c>
    </row>
    <row r="149" spans="2:65" s="1" customFormat="1" ht="19.5">
      <c r="B149" s="32"/>
      <c r="D149" s="134" t="s">
        <v>267</v>
      </c>
      <c r="F149" s="135" t="s">
        <v>1801</v>
      </c>
      <c r="I149" s="136"/>
      <c r="L149" s="32"/>
      <c r="M149" s="137"/>
      <c r="T149" s="53"/>
      <c r="AT149" s="17" t="s">
        <v>267</v>
      </c>
      <c r="AU149" s="17" t="s">
        <v>77</v>
      </c>
    </row>
    <row r="150" spans="2:65" s="1" customFormat="1" ht="19.5">
      <c r="B150" s="32"/>
      <c r="D150" s="134" t="s">
        <v>269</v>
      </c>
      <c r="F150" s="138" t="s">
        <v>306</v>
      </c>
      <c r="I150" s="136"/>
      <c r="L150" s="32"/>
      <c r="M150" s="137"/>
      <c r="T150" s="53"/>
      <c r="AT150" s="17" t="s">
        <v>269</v>
      </c>
      <c r="AU150" s="17" t="s">
        <v>77</v>
      </c>
    </row>
    <row r="151" spans="2:65" s="1" customFormat="1" ht="16.5" customHeight="1">
      <c r="B151" s="32"/>
      <c r="C151" s="121" t="s">
        <v>310</v>
      </c>
      <c r="D151" s="121" t="s">
        <v>261</v>
      </c>
      <c r="E151" s="122" t="s">
        <v>1677</v>
      </c>
      <c r="F151" s="123" t="s">
        <v>1678</v>
      </c>
      <c r="G151" s="124" t="s">
        <v>545</v>
      </c>
      <c r="H151" s="125">
        <v>23.4</v>
      </c>
      <c r="I151" s="126"/>
      <c r="J151" s="127">
        <f>ROUND(I151*H151,2)</f>
        <v>0</v>
      </c>
      <c r="K151" s="123" t="s">
        <v>265</v>
      </c>
      <c r="L151" s="32"/>
      <c r="M151" s="128" t="s">
        <v>19</v>
      </c>
      <c r="N151" s="129" t="s">
        <v>40</v>
      </c>
      <c r="P151" s="130">
        <f>O151*H151</f>
        <v>0</v>
      </c>
      <c r="Q151" s="130">
        <v>0</v>
      </c>
      <c r="R151" s="130">
        <f>Q151*H151</f>
        <v>0</v>
      </c>
      <c r="S151" s="130">
        <v>0</v>
      </c>
      <c r="T151" s="131">
        <f>S151*H151</f>
        <v>0</v>
      </c>
      <c r="AR151" s="132" t="s">
        <v>266</v>
      </c>
      <c r="AT151" s="132" t="s">
        <v>261</v>
      </c>
      <c r="AU151" s="132" t="s">
        <v>77</v>
      </c>
      <c r="AY151" s="17" t="s">
        <v>260</v>
      </c>
      <c r="BE151" s="133">
        <f>IF(N151="základní",J151,0)</f>
        <v>0</v>
      </c>
      <c r="BF151" s="133">
        <f>IF(N151="snížená",J151,0)</f>
        <v>0</v>
      </c>
      <c r="BG151" s="133">
        <f>IF(N151="zákl. přenesená",J151,0)</f>
        <v>0</v>
      </c>
      <c r="BH151" s="133">
        <f>IF(N151="sníž. přenesená",J151,0)</f>
        <v>0</v>
      </c>
      <c r="BI151" s="133">
        <f>IF(N151="nulová",J151,0)</f>
        <v>0</v>
      </c>
      <c r="BJ151" s="17" t="s">
        <v>77</v>
      </c>
      <c r="BK151" s="133">
        <f>ROUND(I151*H151,2)</f>
        <v>0</v>
      </c>
      <c r="BL151" s="17" t="s">
        <v>266</v>
      </c>
      <c r="BM151" s="132" t="s">
        <v>358</v>
      </c>
    </row>
    <row r="152" spans="2:65" s="1" customFormat="1" ht="11.25">
      <c r="B152" s="32"/>
      <c r="D152" s="134" t="s">
        <v>267</v>
      </c>
      <c r="F152" s="135" t="s">
        <v>1679</v>
      </c>
      <c r="I152" s="136"/>
      <c r="L152" s="32"/>
      <c r="M152" s="137"/>
      <c r="T152" s="53"/>
      <c r="AT152" s="17" t="s">
        <v>267</v>
      </c>
      <c r="AU152" s="17" t="s">
        <v>77</v>
      </c>
    </row>
    <row r="153" spans="2:65" s="1" customFormat="1" ht="19.5">
      <c r="B153" s="32"/>
      <c r="D153" s="134" t="s">
        <v>269</v>
      </c>
      <c r="F153" s="138" t="s">
        <v>306</v>
      </c>
      <c r="I153" s="136"/>
      <c r="L153" s="32"/>
      <c r="M153" s="137"/>
      <c r="T153" s="53"/>
      <c r="AT153" s="17" t="s">
        <v>269</v>
      </c>
      <c r="AU153" s="17" t="s">
        <v>77</v>
      </c>
    </row>
    <row r="154" spans="2:65" s="12" customFormat="1" ht="11.25">
      <c r="B154" s="162"/>
      <c r="D154" s="134" t="s">
        <v>774</v>
      </c>
      <c r="E154" s="163" t="s">
        <v>19</v>
      </c>
      <c r="F154" s="164" t="s">
        <v>1802</v>
      </c>
      <c r="H154" s="165">
        <v>23.4</v>
      </c>
      <c r="I154" s="166"/>
      <c r="L154" s="162"/>
      <c r="M154" s="167"/>
      <c r="T154" s="168"/>
      <c r="AT154" s="163" t="s">
        <v>774</v>
      </c>
      <c r="AU154" s="163" t="s">
        <v>77</v>
      </c>
      <c r="AV154" s="12" t="s">
        <v>79</v>
      </c>
      <c r="AW154" s="12" t="s">
        <v>31</v>
      </c>
      <c r="AX154" s="12" t="s">
        <v>69</v>
      </c>
      <c r="AY154" s="163" t="s">
        <v>260</v>
      </c>
    </row>
    <row r="155" spans="2:65" s="13" customFormat="1" ht="11.25">
      <c r="B155" s="169"/>
      <c r="D155" s="134" t="s">
        <v>774</v>
      </c>
      <c r="E155" s="170" t="s">
        <v>19</v>
      </c>
      <c r="F155" s="171" t="s">
        <v>967</v>
      </c>
      <c r="H155" s="172">
        <v>23.4</v>
      </c>
      <c r="I155" s="173"/>
      <c r="L155" s="169"/>
      <c r="M155" s="174"/>
      <c r="T155" s="175"/>
      <c r="AT155" s="170" t="s">
        <v>774</v>
      </c>
      <c r="AU155" s="170" t="s">
        <v>77</v>
      </c>
      <c r="AV155" s="13" t="s">
        <v>266</v>
      </c>
      <c r="AW155" s="13" t="s">
        <v>31</v>
      </c>
      <c r="AX155" s="13" t="s">
        <v>77</v>
      </c>
      <c r="AY155" s="170" t="s">
        <v>260</v>
      </c>
    </row>
    <row r="156" spans="2:65" s="1" customFormat="1" ht="16.5" customHeight="1">
      <c r="B156" s="32"/>
      <c r="C156" s="121" t="s">
        <v>7</v>
      </c>
      <c r="D156" s="121" t="s">
        <v>261</v>
      </c>
      <c r="E156" s="122" t="s">
        <v>1681</v>
      </c>
      <c r="F156" s="123" t="s">
        <v>1682</v>
      </c>
      <c r="G156" s="124" t="s">
        <v>1297</v>
      </c>
      <c r="H156" s="125">
        <v>99.5</v>
      </c>
      <c r="I156" s="126"/>
      <c r="J156" s="127">
        <f>ROUND(I156*H156,2)</f>
        <v>0</v>
      </c>
      <c r="K156" s="123" t="s">
        <v>265</v>
      </c>
      <c r="L156" s="32"/>
      <c r="M156" s="128" t="s">
        <v>19</v>
      </c>
      <c r="N156" s="129" t="s">
        <v>40</v>
      </c>
      <c r="P156" s="130">
        <f>O156*H156</f>
        <v>0</v>
      </c>
      <c r="Q156" s="130">
        <v>0</v>
      </c>
      <c r="R156" s="130">
        <f>Q156*H156</f>
        <v>0</v>
      </c>
      <c r="S156" s="130">
        <v>0</v>
      </c>
      <c r="T156" s="131">
        <f>S156*H156</f>
        <v>0</v>
      </c>
      <c r="AR156" s="132" t="s">
        <v>266</v>
      </c>
      <c r="AT156" s="132" t="s">
        <v>261</v>
      </c>
      <c r="AU156" s="132" t="s">
        <v>77</v>
      </c>
      <c r="AY156" s="17" t="s">
        <v>260</v>
      </c>
      <c r="BE156" s="133">
        <f>IF(N156="základní",J156,0)</f>
        <v>0</v>
      </c>
      <c r="BF156" s="133">
        <f>IF(N156="snížená",J156,0)</f>
        <v>0</v>
      </c>
      <c r="BG156" s="133">
        <f>IF(N156="zákl. přenesená",J156,0)</f>
        <v>0</v>
      </c>
      <c r="BH156" s="133">
        <f>IF(N156="sníž. přenesená",J156,0)</f>
        <v>0</v>
      </c>
      <c r="BI156" s="133">
        <f>IF(N156="nulová",J156,0)</f>
        <v>0</v>
      </c>
      <c r="BJ156" s="17" t="s">
        <v>77</v>
      </c>
      <c r="BK156" s="133">
        <f>ROUND(I156*H156,2)</f>
        <v>0</v>
      </c>
      <c r="BL156" s="17" t="s">
        <v>266</v>
      </c>
      <c r="BM156" s="132" t="s">
        <v>364</v>
      </c>
    </row>
    <row r="157" spans="2:65" s="1" customFormat="1" ht="19.5">
      <c r="B157" s="32"/>
      <c r="D157" s="134" t="s">
        <v>267</v>
      </c>
      <c r="F157" s="135" t="s">
        <v>1683</v>
      </c>
      <c r="I157" s="136"/>
      <c r="L157" s="32"/>
      <c r="M157" s="137"/>
      <c r="T157" s="53"/>
      <c r="AT157" s="17" t="s">
        <v>267</v>
      </c>
      <c r="AU157" s="17" t="s">
        <v>77</v>
      </c>
    </row>
    <row r="158" spans="2:65" s="1" customFormat="1" ht="29.25">
      <c r="B158" s="32"/>
      <c r="D158" s="134" t="s">
        <v>269</v>
      </c>
      <c r="F158" s="138" t="s">
        <v>1803</v>
      </c>
      <c r="I158" s="136"/>
      <c r="L158" s="32"/>
      <c r="M158" s="137"/>
      <c r="T158" s="53"/>
      <c r="AT158" s="17" t="s">
        <v>269</v>
      </c>
      <c r="AU158" s="17" t="s">
        <v>77</v>
      </c>
    </row>
    <row r="159" spans="2:65" s="12" customFormat="1" ht="11.25">
      <c r="B159" s="162"/>
      <c r="D159" s="134" t="s">
        <v>774</v>
      </c>
      <c r="E159" s="163" t="s">
        <v>19</v>
      </c>
      <c r="F159" s="164" t="s">
        <v>1804</v>
      </c>
      <c r="H159" s="165">
        <v>99.5</v>
      </c>
      <c r="I159" s="166"/>
      <c r="L159" s="162"/>
      <c r="M159" s="167"/>
      <c r="T159" s="168"/>
      <c r="AT159" s="163" t="s">
        <v>774</v>
      </c>
      <c r="AU159" s="163" t="s">
        <v>77</v>
      </c>
      <c r="AV159" s="12" t="s">
        <v>79</v>
      </c>
      <c r="AW159" s="12" t="s">
        <v>31</v>
      </c>
      <c r="AX159" s="12" t="s">
        <v>69</v>
      </c>
      <c r="AY159" s="163" t="s">
        <v>260</v>
      </c>
    </row>
    <row r="160" spans="2:65" s="13" customFormat="1" ht="11.25">
      <c r="B160" s="169"/>
      <c r="D160" s="134" t="s">
        <v>774</v>
      </c>
      <c r="E160" s="170" t="s">
        <v>19</v>
      </c>
      <c r="F160" s="171" t="s">
        <v>967</v>
      </c>
      <c r="H160" s="172">
        <v>99.5</v>
      </c>
      <c r="I160" s="173"/>
      <c r="L160" s="169"/>
      <c r="M160" s="174"/>
      <c r="T160" s="175"/>
      <c r="AT160" s="170" t="s">
        <v>774</v>
      </c>
      <c r="AU160" s="170" t="s">
        <v>77</v>
      </c>
      <c r="AV160" s="13" t="s">
        <v>266</v>
      </c>
      <c r="AW160" s="13" t="s">
        <v>31</v>
      </c>
      <c r="AX160" s="13" t="s">
        <v>77</v>
      </c>
      <c r="AY160" s="170" t="s">
        <v>260</v>
      </c>
    </row>
    <row r="161" spans="2:65" s="1" customFormat="1" ht="24.2" customHeight="1">
      <c r="B161" s="32"/>
      <c r="C161" s="121" t="s">
        <v>315</v>
      </c>
      <c r="D161" s="121" t="s">
        <v>261</v>
      </c>
      <c r="E161" s="122" t="s">
        <v>1686</v>
      </c>
      <c r="F161" s="123" t="s">
        <v>1687</v>
      </c>
      <c r="G161" s="124" t="s">
        <v>1297</v>
      </c>
      <c r="H161" s="125">
        <v>73.5</v>
      </c>
      <c r="I161" s="126"/>
      <c r="J161" s="127">
        <f>ROUND(I161*H161,2)</f>
        <v>0</v>
      </c>
      <c r="K161" s="123" t="s">
        <v>265</v>
      </c>
      <c r="L161" s="32"/>
      <c r="M161" s="128" t="s">
        <v>19</v>
      </c>
      <c r="N161" s="129" t="s">
        <v>40</v>
      </c>
      <c r="P161" s="130">
        <f>O161*H161</f>
        <v>0</v>
      </c>
      <c r="Q161" s="130">
        <v>0</v>
      </c>
      <c r="R161" s="130">
        <f>Q161*H161</f>
        <v>0</v>
      </c>
      <c r="S161" s="130">
        <v>0</v>
      </c>
      <c r="T161" s="131">
        <f>S161*H161</f>
        <v>0</v>
      </c>
      <c r="AR161" s="132" t="s">
        <v>266</v>
      </c>
      <c r="AT161" s="132" t="s">
        <v>261</v>
      </c>
      <c r="AU161" s="132" t="s">
        <v>77</v>
      </c>
      <c r="AY161" s="17" t="s">
        <v>260</v>
      </c>
      <c r="BE161" s="133">
        <f>IF(N161="základní",J161,0)</f>
        <v>0</v>
      </c>
      <c r="BF161" s="133">
        <f>IF(N161="snížená",J161,0)</f>
        <v>0</v>
      </c>
      <c r="BG161" s="133">
        <f>IF(N161="zákl. přenesená",J161,0)</f>
        <v>0</v>
      </c>
      <c r="BH161" s="133">
        <f>IF(N161="sníž. přenesená",J161,0)</f>
        <v>0</v>
      </c>
      <c r="BI161" s="133">
        <f>IF(N161="nulová",J161,0)</f>
        <v>0</v>
      </c>
      <c r="BJ161" s="17" t="s">
        <v>77</v>
      </c>
      <c r="BK161" s="133">
        <f>ROUND(I161*H161,2)</f>
        <v>0</v>
      </c>
      <c r="BL161" s="17" t="s">
        <v>266</v>
      </c>
      <c r="BM161" s="132" t="s">
        <v>368</v>
      </c>
    </row>
    <row r="162" spans="2:65" s="1" customFormat="1" ht="29.25">
      <c r="B162" s="32"/>
      <c r="D162" s="134" t="s">
        <v>267</v>
      </c>
      <c r="F162" s="135" t="s">
        <v>1688</v>
      </c>
      <c r="I162" s="136"/>
      <c r="L162" s="32"/>
      <c r="M162" s="137"/>
      <c r="T162" s="53"/>
      <c r="AT162" s="17" t="s">
        <v>267</v>
      </c>
      <c r="AU162" s="17" t="s">
        <v>77</v>
      </c>
    </row>
    <row r="163" spans="2:65" s="1" customFormat="1" ht="29.25">
      <c r="B163" s="32"/>
      <c r="D163" s="134" t="s">
        <v>269</v>
      </c>
      <c r="F163" s="138" t="s">
        <v>1689</v>
      </c>
      <c r="I163" s="136"/>
      <c r="L163" s="32"/>
      <c r="M163" s="137"/>
      <c r="T163" s="53"/>
      <c r="AT163" s="17" t="s">
        <v>269</v>
      </c>
      <c r="AU163" s="17" t="s">
        <v>77</v>
      </c>
    </row>
    <row r="164" spans="2:65" s="12" customFormat="1" ht="11.25">
      <c r="B164" s="162"/>
      <c r="D164" s="134" t="s">
        <v>774</v>
      </c>
      <c r="E164" s="163" t="s">
        <v>19</v>
      </c>
      <c r="F164" s="164" t="s">
        <v>1805</v>
      </c>
      <c r="H164" s="165">
        <v>73.5</v>
      </c>
      <c r="I164" s="166"/>
      <c r="L164" s="162"/>
      <c r="M164" s="167"/>
      <c r="T164" s="168"/>
      <c r="AT164" s="163" t="s">
        <v>774</v>
      </c>
      <c r="AU164" s="163" t="s">
        <v>77</v>
      </c>
      <c r="AV164" s="12" t="s">
        <v>79</v>
      </c>
      <c r="AW164" s="12" t="s">
        <v>31</v>
      </c>
      <c r="AX164" s="12" t="s">
        <v>69</v>
      </c>
      <c r="AY164" s="163" t="s">
        <v>260</v>
      </c>
    </row>
    <row r="165" spans="2:65" s="13" customFormat="1" ht="11.25">
      <c r="B165" s="169"/>
      <c r="D165" s="134" t="s">
        <v>774</v>
      </c>
      <c r="E165" s="170" t="s">
        <v>19</v>
      </c>
      <c r="F165" s="171" t="s">
        <v>967</v>
      </c>
      <c r="H165" s="172">
        <v>73.5</v>
      </c>
      <c r="I165" s="173"/>
      <c r="L165" s="169"/>
      <c r="M165" s="174"/>
      <c r="T165" s="175"/>
      <c r="AT165" s="170" t="s">
        <v>774</v>
      </c>
      <c r="AU165" s="170" t="s">
        <v>77</v>
      </c>
      <c r="AV165" s="13" t="s">
        <v>266</v>
      </c>
      <c r="AW165" s="13" t="s">
        <v>31</v>
      </c>
      <c r="AX165" s="13" t="s">
        <v>77</v>
      </c>
      <c r="AY165" s="170" t="s">
        <v>260</v>
      </c>
    </row>
    <row r="166" spans="2:65" s="1" customFormat="1" ht="16.5" customHeight="1">
      <c r="B166" s="32"/>
      <c r="C166" s="121" t="s">
        <v>370</v>
      </c>
      <c r="D166" s="121" t="s">
        <v>261</v>
      </c>
      <c r="E166" s="122" t="s">
        <v>1690</v>
      </c>
      <c r="F166" s="123" t="s">
        <v>1691</v>
      </c>
      <c r="G166" s="124" t="s">
        <v>545</v>
      </c>
      <c r="H166" s="125">
        <v>12</v>
      </c>
      <c r="I166" s="126"/>
      <c r="J166" s="127">
        <f>ROUND(I166*H166,2)</f>
        <v>0</v>
      </c>
      <c r="K166" s="123" t="s">
        <v>265</v>
      </c>
      <c r="L166" s="32"/>
      <c r="M166" s="128" t="s">
        <v>19</v>
      </c>
      <c r="N166" s="129" t="s">
        <v>40</v>
      </c>
      <c r="P166" s="130">
        <f>O166*H166</f>
        <v>0</v>
      </c>
      <c r="Q166" s="130">
        <v>0</v>
      </c>
      <c r="R166" s="130">
        <f>Q166*H166</f>
        <v>0</v>
      </c>
      <c r="S166" s="130">
        <v>0</v>
      </c>
      <c r="T166" s="131">
        <f>S166*H166</f>
        <v>0</v>
      </c>
      <c r="AR166" s="132" t="s">
        <v>266</v>
      </c>
      <c r="AT166" s="132" t="s">
        <v>261</v>
      </c>
      <c r="AU166" s="132" t="s">
        <v>77</v>
      </c>
      <c r="AY166" s="17" t="s">
        <v>260</v>
      </c>
      <c r="BE166" s="133">
        <f>IF(N166="základní",J166,0)</f>
        <v>0</v>
      </c>
      <c r="BF166" s="133">
        <f>IF(N166="snížená",J166,0)</f>
        <v>0</v>
      </c>
      <c r="BG166" s="133">
        <f>IF(N166="zákl. přenesená",J166,0)</f>
        <v>0</v>
      </c>
      <c r="BH166" s="133">
        <f>IF(N166="sníž. přenesená",J166,0)</f>
        <v>0</v>
      </c>
      <c r="BI166" s="133">
        <f>IF(N166="nulová",J166,0)</f>
        <v>0</v>
      </c>
      <c r="BJ166" s="17" t="s">
        <v>77</v>
      </c>
      <c r="BK166" s="133">
        <f>ROUND(I166*H166,2)</f>
        <v>0</v>
      </c>
      <c r="BL166" s="17" t="s">
        <v>266</v>
      </c>
      <c r="BM166" s="132" t="s">
        <v>373</v>
      </c>
    </row>
    <row r="167" spans="2:65" s="1" customFormat="1" ht="29.25">
      <c r="B167" s="32"/>
      <c r="D167" s="134" t="s">
        <v>267</v>
      </c>
      <c r="F167" s="135" t="s">
        <v>1692</v>
      </c>
      <c r="I167" s="136"/>
      <c r="L167" s="32"/>
      <c r="M167" s="137"/>
      <c r="T167" s="53"/>
      <c r="AT167" s="17" t="s">
        <v>267</v>
      </c>
      <c r="AU167" s="17" t="s">
        <v>77</v>
      </c>
    </row>
    <row r="168" spans="2:65" s="1" customFormat="1" ht="29.25">
      <c r="B168" s="32"/>
      <c r="D168" s="134" t="s">
        <v>269</v>
      </c>
      <c r="F168" s="138" t="s">
        <v>1693</v>
      </c>
      <c r="I168" s="136"/>
      <c r="L168" s="32"/>
      <c r="M168" s="137"/>
      <c r="T168" s="53"/>
      <c r="AT168" s="17" t="s">
        <v>269</v>
      </c>
      <c r="AU168" s="17" t="s">
        <v>77</v>
      </c>
    </row>
    <row r="169" spans="2:65" s="12" customFormat="1" ht="11.25">
      <c r="B169" s="162"/>
      <c r="D169" s="134" t="s">
        <v>774</v>
      </c>
      <c r="E169" s="163" t="s">
        <v>19</v>
      </c>
      <c r="F169" s="164" t="s">
        <v>8</v>
      </c>
      <c r="H169" s="165">
        <v>12</v>
      </c>
      <c r="I169" s="166"/>
      <c r="L169" s="162"/>
      <c r="M169" s="167"/>
      <c r="T169" s="168"/>
      <c r="AT169" s="163" t="s">
        <v>774</v>
      </c>
      <c r="AU169" s="163" t="s">
        <v>77</v>
      </c>
      <c r="AV169" s="12" t="s">
        <v>79</v>
      </c>
      <c r="AW169" s="12" t="s">
        <v>31</v>
      </c>
      <c r="AX169" s="12" t="s">
        <v>69</v>
      </c>
      <c r="AY169" s="163" t="s">
        <v>260</v>
      </c>
    </row>
    <row r="170" spans="2:65" s="13" customFormat="1" ht="11.25">
      <c r="B170" s="169"/>
      <c r="D170" s="134" t="s">
        <v>774</v>
      </c>
      <c r="E170" s="170" t="s">
        <v>19</v>
      </c>
      <c r="F170" s="171" t="s">
        <v>967</v>
      </c>
      <c r="H170" s="172">
        <v>12</v>
      </c>
      <c r="I170" s="173"/>
      <c r="L170" s="169"/>
      <c r="M170" s="174"/>
      <c r="T170" s="175"/>
      <c r="AT170" s="170" t="s">
        <v>774</v>
      </c>
      <c r="AU170" s="170" t="s">
        <v>77</v>
      </c>
      <c r="AV170" s="13" t="s">
        <v>266</v>
      </c>
      <c r="AW170" s="13" t="s">
        <v>31</v>
      </c>
      <c r="AX170" s="13" t="s">
        <v>77</v>
      </c>
      <c r="AY170" s="170" t="s">
        <v>260</v>
      </c>
    </row>
    <row r="171" spans="2:65" s="1" customFormat="1" ht="16.5" customHeight="1">
      <c r="B171" s="32"/>
      <c r="C171" s="121" t="s">
        <v>320</v>
      </c>
      <c r="D171" s="121" t="s">
        <v>261</v>
      </c>
      <c r="E171" s="122" t="s">
        <v>1806</v>
      </c>
      <c r="F171" s="123" t="s">
        <v>1807</v>
      </c>
      <c r="G171" s="124" t="s">
        <v>545</v>
      </c>
      <c r="H171" s="125">
        <v>10</v>
      </c>
      <c r="I171" s="126"/>
      <c r="J171" s="127">
        <f>ROUND(I171*H171,2)</f>
        <v>0</v>
      </c>
      <c r="K171" s="123" t="s">
        <v>265</v>
      </c>
      <c r="L171" s="32"/>
      <c r="M171" s="128" t="s">
        <v>19</v>
      </c>
      <c r="N171" s="129" t="s">
        <v>40</v>
      </c>
      <c r="P171" s="130">
        <f>O171*H171</f>
        <v>0</v>
      </c>
      <c r="Q171" s="130">
        <v>0</v>
      </c>
      <c r="R171" s="130">
        <f>Q171*H171</f>
        <v>0</v>
      </c>
      <c r="S171" s="130">
        <v>0</v>
      </c>
      <c r="T171" s="131">
        <f>S171*H171</f>
        <v>0</v>
      </c>
      <c r="AR171" s="132" t="s">
        <v>266</v>
      </c>
      <c r="AT171" s="132" t="s">
        <v>261</v>
      </c>
      <c r="AU171" s="132" t="s">
        <v>77</v>
      </c>
      <c r="AY171" s="17" t="s">
        <v>260</v>
      </c>
      <c r="BE171" s="133">
        <f>IF(N171="základní",J171,0)</f>
        <v>0</v>
      </c>
      <c r="BF171" s="133">
        <f>IF(N171="snížená",J171,0)</f>
        <v>0</v>
      </c>
      <c r="BG171" s="133">
        <f>IF(N171="zákl. přenesená",J171,0)</f>
        <v>0</v>
      </c>
      <c r="BH171" s="133">
        <f>IF(N171="sníž. přenesená",J171,0)</f>
        <v>0</v>
      </c>
      <c r="BI171" s="133">
        <f>IF(N171="nulová",J171,0)</f>
        <v>0</v>
      </c>
      <c r="BJ171" s="17" t="s">
        <v>77</v>
      </c>
      <c r="BK171" s="133">
        <f>ROUND(I171*H171,2)</f>
        <v>0</v>
      </c>
      <c r="BL171" s="17" t="s">
        <v>266</v>
      </c>
      <c r="BM171" s="132" t="s">
        <v>378</v>
      </c>
    </row>
    <row r="172" spans="2:65" s="1" customFormat="1" ht="29.25">
      <c r="B172" s="32"/>
      <c r="D172" s="134" t="s">
        <v>267</v>
      </c>
      <c r="F172" s="135" t="s">
        <v>1808</v>
      </c>
      <c r="I172" s="136"/>
      <c r="L172" s="32"/>
      <c r="M172" s="137"/>
      <c r="T172" s="53"/>
      <c r="AT172" s="17" t="s">
        <v>267</v>
      </c>
      <c r="AU172" s="17" t="s">
        <v>77</v>
      </c>
    </row>
    <row r="173" spans="2:65" s="1" customFormat="1" ht="19.5">
      <c r="B173" s="32"/>
      <c r="D173" s="134" t="s">
        <v>269</v>
      </c>
      <c r="F173" s="138" t="s">
        <v>306</v>
      </c>
      <c r="I173" s="136"/>
      <c r="L173" s="32"/>
      <c r="M173" s="137"/>
      <c r="T173" s="53"/>
      <c r="AT173" s="17" t="s">
        <v>269</v>
      </c>
      <c r="AU173" s="17" t="s">
        <v>77</v>
      </c>
    </row>
    <row r="174" spans="2:65" s="12" customFormat="1" ht="11.25">
      <c r="B174" s="162"/>
      <c r="D174" s="134" t="s">
        <v>774</v>
      </c>
      <c r="E174" s="163" t="s">
        <v>19</v>
      </c>
      <c r="F174" s="164" t="s">
        <v>289</v>
      </c>
      <c r="H174" s="165">
        <v>10</v>
      </c>
      <c r="I174" s="166"/>
      <c r="L174" s="162"/>
      <c r="M174" s="167"/>
      <c r="T174" s="168"/>
      <c r="AT174" s="163" t="s">
        <v>774</v>
      </c>
      <c r="AU174" s="163" t="s">
        <v>77</v>
      </c>
      <c r="AV174" s="12" t="s">
        <v>79</v>
      </c>
      <c r="AW174" s="12" t="s">
        <v>31</v>
      </c>
      <c r="AX174" s="12" t="s">
        <v>69</v>
      </c>
      <c r="AY174" s="163" t="s">
        <v>260</v>
      </c>
    </row>
    <row r="175" spans="2:65" s="13" customFormat="1" ht="11.25">
      <c r="B175" s="169"/>
      <c r="D175" s="134" t="s">
        <v>774</v>
      </c>
      <c r="E175" s="170" t="s">
        <v>19</v>
      </c>
      <c r="F175" s="171" t="s">
        <v>967</v>
      </c>
      <c r="H175" s="172">
        <v>10</v>
      </c>
      <c r="I175" s="173"/>
      <c r="L175" s="169"/>
      <c r="M175" s="174"/>
      <c r="T175" s="175"/>
      <c r="AT175" s="170" t="s">
        <v>774</v>
      </c>
      <c r="AU175" s="170" t="s">
        <v>77</v>
      </c>
      <c r="AV175" s="13" t="s">
        <v>266</v>
      </c>
      <c r="AW175" s="13" t="s">
        <v>31</v>
      </c>
      <c r="AX175" s="13" t="s">
        <v>77</v>
      </c>
      <c r="AY175" s="170" t="s">
        <v>260</v>
      </c>
    </row>
    <row r="176" spans="2:65" s="1" customFormat="1" ht="16.5" customHeight="1">
      <c r="B176" s="32"/>
      <c r="C176" s="121" t="s">
        <v>381</v>
      </c>
      <c r="D176" s="121" t="s">
        <v>261</v>
      </c>
      <c r="E176" s="122" t="s">
        <v>1347</v>
      </c>
      <c r="F176" s="123" t="s">
        <v>1348</v>
      </c>
      <c r="G176" s="124" t="s">
        <v>545</v>
      </c>
      <c r="H176" s="125">
        <v>11.7</v>
      </c>
      <c r="I176" s="126"/>
      <c r="J176" s="127">
        <f>ROUND(I176*H176,2)</f>
        <v>0</v>
      </c>
      <c r="K176" s="123" t="s">
        <v>265</v>
      </c>
      <c r="L176" s="32"/>
      <c r="M176" s="128" t="s">
        <v>19</v>
      </c>
      <c r="N176" s="129" t="s">
        <v>40</v>
      </c>
      <c r="P176" s="130">
        <f>O176*H176</f>
        <v>0</v>
      </c>
      <c r="Q176" s="130">
        <v>0</v>
      </c>
      <c r="R176" s="130">
        <f>Q176*H176</f>
        <v>0</v>
      </c>
      <c r="S176" s="130">
        <v>0</v>
      </c>
      <c r="T176" s="131">
        <f>S176*H176</f>
        <v>0</v>
      </c>
      <c r="AR176" s="132" t="s">
        <v>266</v>
      </c>
      <c r="AT176" s="132" t="s">
        <v>261</v>
      </c>
      <c r="AU176" s="132" t="s">
        <v>77</v>
      </c>
      <c r="AY176" s="17" t="s">
        <v>260</v>
      </c>
      <c r="BE176" s="133">
        <f>IF(N176="základní",J176,0)</f>
        <v>0</v>
      </c>
      <c r="BF176" s="133">
        <f>IF(N176="snížená",J176,0)</f>
        <v>0</v>
      </c>
      <c r="BG176" s="133">
        <f>IF(N176="zákl. přenesená",J176,0)</f>
        <v>0</v>
      </c>
      <c r="BH176" s="133">
        <f>IF(N176="sníž. přenesená",J176,0)</f>
        <v>0</v>
      </c>
      <c r="BI176" s="133">
        <f>IF(N176="nulová",J176,0)</f>
        <v>0</v>
      </c>
      <c r="BJ176" s="17" t="s">
        <v>77</v>
      </c>
      <c r="BK176" s="133">
        <f>ROUND(I176*H176,2)</f>
        <v>0</v>
      </c>
      <c r="BL176" s="17" t="s">
        <v>266</v>
      </c>
      <c r="BM176" s="132" t="s">
        <v>384</v>
      </c>
    </row>
    <row r="177" spans="2:65" s="1" customFormat="1" ht="29.25">
      <c r="B177" s="32"/>
      <c r="D177" s="134" t="s">
        <v>267</v>
      </c>
      <c r="F177" s="135" t="s">
        <v>1349</v>
      </c>
      <c r="I177" s="136"/>
      <c r="L177" s="32"/>
      <c r="M177" s="137"/>
      <c r="T177" s="53"/>
      <c r="AT177" s="17" t="s">
        <v>267</v>
      </c>
      <c r="AU177" s="17" t="s">
        <v>77</v>
      </c>
    </row>
    <row r="178" spans="2:65" s="1" customFormat="1" ht="19.5">
      <c r="B178" s="32"/>
      <c r="D178" s="134" t="s">
        <v>269</v>
      </c>
      <c r="F178" s="138" t="s">
        <v>306</v>
      </c>
      <c r="I178" s="136"/>
      <c r="L178" s="32"/>
      <c r="M178" s="137"/>
      <c r="T178" s="53"/>
      <c r="AT178" s="17" t="s">
        <v>269</v>
      </c>
      <c r="AU178" s="17" t="s">
        <v>77</v>
      </c>
    </row>
    <row r="179" spans="2:65" s="12" customFormat="1" ht="11.25">
      <c r="B179" s="162"/>
      <c r="D179" s="134" t="s">
        <v>774</v>
      </c>
      <c r="E179" s="163" t="s">
        <v>19</v>
      </c>
      <c r="F179" s="164" t="s">
        <v>1791</v>
      </c>
      <c r="H179" s="165">
        <v>11.7</v>
      </c>
      <c r="I179" s="166"/>
      <c r="L179" s="162"/>
      <c r="M179" s="167"/>
      <c r="T179" s="168"/>
      <c r="AT179" s="163" t="s">
        <v>774</v>
      </c>
      <c r="AU179" s="163" t="s">
        <v>77</v>
      </c>
      <c r="AV179" s="12" t="s">
        <v>79</v>
      </c>
      <c r="AW179" s="12" t="s">
        <v>31</v>
      </c>
      <c r="AX179" s="12" t="s">
        <v>69</v>
      </c>
      <c r="AY179" s="163" t="s">
        <v>260</v>
      </c>
    </row>
    <row r="180" spans="2:65" s="13" customFormat="1" ht="11.25">
      <c r="B180" s="169"/>
      <c r="D180" s="134" t="s">
        <v>774</v>
      </c>
      <c r="E180" s="170" t="s">
        <v>19</v>
      </c>
      <c r="F180" s="171" t="s">
        <v>967</v>
      </c>
      <c r="H180" s="172">
        <v>11.7</v>
      </c>
      <c r="I180" s="173"/>
      <c r="L180" s="169"/>
      <c r="M180" s="174"/>
      <c r="T180" s="175"/>
      <c r="AT180" s="170" t="s">
        <v>774</v>
      </c>
      <c r="AU180" s="170" t="s">
        <v>77</v>
      </c>
      <c r="AV180" s="13" t="s">
        <v>266</v>
      </c>
      <c r="AW180" s="13" t="s">
        <v>31</v>
      </c>
      <c r="AX180" s="13" t="s">
        <v>77</v>
      </c>
      <c r="AY180" s="170" t="s">
        <v>260</v>
      </c>
    </row>
    <row r="181" spans="2:65" s="1" customFormat="1" ht="16.5" customHeight="1">
      <c r="B181" s="32"/>
      <c r="C181" s="121" t="s">
        <v>326</v>
      </c>
      <c r="D181" s="121" t="s">
        <v>261</v>
      </c>
      <c r="E181" s="122" t="s">
        <v>1701</v>
      </c>
      <c r="F181" s="123" t="s">
        <v>1702</v>
      </c>
      <c r="G181" s="124" t="s">
        <v>1067</v>
      </c>
      <c r="H181" s="125">
        <v>27.7</v>
      </c>
      <c r="I181" s="126"/>
      <c r="J181" s="127">
        <f>ROUND(I181*H181,2)</f>
        <v>0</v>
      </c>
      <c r="K181" s="123" t="s">
        <v>265</v>
      </c>
      <c r="L181" s="32"/>
      <c r="M181" s="128" t="s">
        <v>19</v>
      </c>
      <c r="N181" s="129" t="s">
        <v>40</v>
      </c>
      <c r="P181" s="130">
        <f>O181*H181</f>
        <v>0</v>
      </c>
      <c r="Q181" s="130">
        <v>0</v>
      </c>
      <c r="R181" s="130">
        <f>Q181*H181</f>
        <v>0</v>
      </c>
      <c r="S181" s="130">
        <v>0</v>
      </c>
      <c r="T181" s="131">
        <f>S181*H181</f>
        <v>0</v>
      </c>
      <c r="AR181" s="132" t="s">
        <v>266</v>
      </c>
      <c r="AT181" s="132" t="s">
        <v>261</v>
      </c>
      <c r="AU181" s="132" t="s">
        <v>77</v>
      </c>
      <c r="AY181" s="17" t="s">
        <v>260</v>
      </c>
      <c r="BE181" s="133">
        <f>IF(N181="základní",J181,0)</f>
        <v>0</v>
      </c>
      <c r="BF181" s="133">
        <f>IF(N181="snížená",J181,0)</f>
        <v>0</v>
      </c>
      <c r="BG181" s="133">
        <f>IF(N181="zákl. přenesená",J181,0)</f>
        <v>0</v>
      </c>
      <c r="BH181" s="133">
        <f>IF(N181="sníž. přenesená",J181,0)</f>
        <v>0</v>
      </c>
      <c r="BI181" s="133">
        <f>IF(N181="nulová",J181,0)</f>
        <v>0</v>
      </c>
      <c r="BJ181" s="17" t="s">
        <v>77</v>
      </c>
      <c r="BK181" s="133">
        <f>ROUND(I181*H181,2)</f>
        <v>0</v>
      </c>
      <c r="BL181" s="17" t="s">
        <v>266</v>
      </c>
      <c r="BM181" s="132" t="s">
        <v>389</v>
      </c>
    </row>
    <row r="182" spans="2:65" s="1" customFormat="1" ht="19.5">
      <c r="B182" s="32"/>
      <c r="D182" s="134" t="s">
        <v>267</v>
      </c>
      <c r="F182" s="135" t="s">
        <v>1703</v>
      </c>
      <c r="I182" s="136"/>
      <c r="L182" s="32"/>
      <c r="M182" s="137"/>
      <c r="T182" s="53"/>
      <c r="AT182" s="17" t="s">
        <v>267</v>
      </c>
      <c r="AU182" s="17" t="s">
        <v>77</v>
      </c>
    </row>
    <row r="183" spans="2:65" s="1" customFormat="1" ht="29.25">
      <c r="B183" s="32"/>
      <c r="D183" s="134" t="s">
        <v>269</v>
      </c>
      <c r="F183" s="138" t="s">
        <v>1809</v>
      </c>
      <c r="I183" s="136"/>
      <c r="L183" s="32"/>
      <c r="M183" s="137"/>
      <c r="T183" s="53"/>
      <c r="AT183" s="17" t="s">
        <v>269</v>
      </c>
      <c r="AU183" s="17" t="s">
        <v>77</v>
      </c>
    </row>
    <row r="184" spans="2:65" s="12" customFormat="1" ht="11.25">
      <c r="B184" s="162"/>
      <c r="D184" s="134" t="s">
        <v>774</v>
      </c>
      <c r="E184" s="163" t="s">
        <v>19</v>
      </c>
      <c r="F184" s="164" t="s">
        <v>1810</v>
      </c>
      <c r="H184" s="165">
        <v>27.7</v>
      </c>
      <c r="I184" s="166"/>
      <c r="L184" s="162"/>
      <c r="M184" s="167"/>
      <c r="T184" s="168"/>
      <c r="AT184" s="163" t="s">
        <v>774</v>
      </c>
      <c r="AU184" s="163" t="s">
        <v>77</v>
      </c>
      <c r="AV184" s="12" t="s">
        <v>79</v>
      </c>
      <c r="AW184" s="12" t="s">
        <v>31</v>
      </c>
      <c r="AX184" s="12" t="s">
        <v>69</v>
      </c>
      <c r="AY184" s="163" t="s">
        <v>260</v>
      </c>
    </row>
    <row r="185" spans="2:65" s="13" customFormat="1" ht="11.25">
      <c r="B185" s="169"/>
      <c r="D185" s="134" t="s">
        <v>774</v>
      </c>
      <c r="E185" s="170" t="s">
        <v>19</v>
      </c>
      <c r="F185" s="171" t="s">
        <v>967</v>
      </c>
      <c r="H185" s="172">
        <v>27.7</v>
      </c>
      <c r="I185" s="173"/>
      <c r="L185" s="169"/>
      <c r="M185" s="174"/>
      <c r="T185" s="175"/>
      <c r="AT185" s="170" t="s">
        <v>774</v>
      </c>
      <c r="AU185" s="170" t="s">
        <v>77</v>
      </c>
      <c r="AV185" s="13" t="s">
        <v>266</v>
      </c>
      <c r="AW185" s="13" t="s">
        <v>31</v>
      </c>
      <c r="AX185" s="13" t="s">
        <v>77</v>
      </c>
      <c r="AY185" s="170" t="s">
        <v>260</v>
      </c>
    </row>
    <row r="186" spans="2:65" s="1" customFormat="1" ht="16.5" customHeight="1">
      <c r="B186" s="32"/>
      <c r="C186" s="121" t="s">
        <v>392</v>
      </c>
      <c r="D186" s="121" t="s">
        <v>261</v>
      </c>
      <c r="E186" s="122" t="s">
        <v>1706</v>
      </c>
      <c r="F186" s="123" t="s">
        <v>1707</v>
      </c>
      <c r="G186" s="124" t="s">
        <v>1297</v>
      </c>
      <c r="H186" s="125">
        <v>27</v>
      </c>
      <c r="I186" s="126"/>
      <c r="J186" s="127">
        <f>ROUND(I186*H186,2)</f>
        <v>0</v>
      </c>
      <c r="K186" s="123" t="s">
        <v>265</v>
      </c>
      <c r="L186" s="32"/>
      <c r="M186" s="128" t="s">
        <v>19</v>
      </c>
      <c r="N186" s="129" t="s">
        <v>40</v>
      </c>
      <c r="P186" s="130">
        <f>O186*H186</f>
        <v>0</v>
      </c>
      <c r="Q186" s="130">
        <v>0</v>
      </c>
      <c r="R186" s="130">
        <f>Q186*H186</f>
        <v>0</v>
      </c>
      <c r="S186" s="130">
        <v>0</v>
      </c>
      <c r="T186" s="131">
        <f>S186*H186</f>
        <v>0</v>
      </c>
      <c r="AR186" s="132" t="s">
        <v>266</v>
      </c>
      <c r="AT186" s="132" t="s">
        <v>261</v>
      </c>
      <c r="AU186" s="132" t="s">
        <v>77</v>
      </c>
      <c r="AY186" s="17" t="s">
        <v>260</v>
      </c>
      <c r="BE186" s="133">
        <f>IF(N186="základní",J186,0)</f>
        <v>0</v>
      </c>
      <c r="BF186" s="133">
        <f>IF(N186="snížená",J186,0)</f>
        <v>0</v>
      </c>
      <c r="BG186" s="133">
        <f>IF(N186="zákl. přenesená",J186,0)</f>
        <v>0</v>
      </c>
      <c r="BH186" s="133">
        <f>IF(N186="sníž. přenesená",J186,0)</f>
        <v>0</v>
      </c>
      <c r="BI186" s="133">
        <f>IF(N186="nulová",J186,0)</f>
        <v>0</v>
      </c>
      <c r="BJ186" s="17" t="s">
        <v>77</v>
      </c>
      <c r="BK186" s="133">
        <f>ROUND(I186*H186,2)</f>
        <v>0</v>
      </c>
      <c r="BL186" s="17" t="s">
        <v>266</v>
      </c>
      <c r="BM186" s="132" t="s">
        <v>395</v>
      </c>
    </row>
    <row r="187" spans="2:65" s="1" customFormat="1" ht="19.5">
      <c r="B187" s="32"/>
      <c r="D187" s="134" t="s">
        <v>267</v>
      </c>
      <c r="F187" s="135" t="s">
        <v>1708</v>
      </c>
      <c r="I187" s="136"/>
      <c r="L187" s="32"/>
      <c r="M187" s="137"/>
      <c r="T187" s="53"/>
      <c r="AT187" s="17" t="s">
        <v>267</v>
      </c>
      <c r="AU187" s="17" t="s">
        <v>77</v>
      </c>
    </row>
    <row r="188" spans="2:65" s="1" customFormat="1" ht="29.25">
      <c r="B188" s="32"/>
      <c r="D188" s="134" t="s">
        <v>269</v>
      </c>
      <c r="F188" s="138" t="s">
        <v>1709</v>
      </c>
      <c r="I188" s="136"/>
      <c r="L188" s="32"/>
      <c r="M188" s="137"/>
      <c r="T188" s="53"/>
      <c r="AT188" s="17" t="s">
        <v>269</v>
      </c>
      <c r="AU188" s="17" t="s">
        <v>77</v>
      </c>
    </row>
    <row r="189" spans="2:65" s="12" customFormat="1" ht="11.25">
      <c r="B189" s="162"/>
      <c r="D189" s="134" t="s">
        <v>774</v>
      </c>
      <c r="E189" s="163" t="s">
        <v>19</v>
      </c>
      <c r="F189" s="164" t="s">
        <v>1710</v>
      </c>
      <c r="H189" s="165">
        <v>27</v>
      </c>
      <c r="I189" s="166"/>
      <c r="L189" s="162"/>
      <c r="M189" s="167"/>
      <c r="T189" s="168"/>
      <c r="AT189" s="163" t="s">
        <v>774</v>
      </c>
      <c r="AU189" s="163" t="s">
        <v>77</v>
      </c>
      <c r="AV189" s="12" t="s">
        <v>79</v>
      </c>
      <c r="AW189" s="12" t="s">
        <v>31</v>
      </c>
      <c r="AX189" s="12" t="s">
        <v>69</v>
      </c>
      <c r="AY189" s="163" t="s">
        <v>260</v>
      </c>
    </row>
    <row r="190" spans="2:65" s="13" customFormat="1" ht="11.25">
      <c r="B190" s="169"/>
      <c r="D190" s="134" t="s">
        <v>774</v>
      </c>
      <c r="E190" s="170" t="s">
        <v>19</v>
      </c>
      <c r="F190" s="171" t="s">
        <v>967</v>
      </c>
      <c r="H190" s="172">
        <v>27</v>
      </c>
      <c r="I190" s="173"/>
      <c r="L190" s="169"/>
      <c r="M190" s="174"/>
      <c r="T190" s="175"/>
      <c r="AT190" s="170" t="s">
        <v>774</v>
      </c>
      <c r="AU190" s="170" t="s">
        <v>77</v>
      </c>
      <c r="AV190" s="13" t="s">
        <v>266</v>
      </c>
      <c r="AW190" s="13" t="s">
        <v>31</v>
      </c>
      <c r="AX190" s="13" t="s">
        <v>77</v>
      </c>
      <c r="AY190" s="170" t="s">
        <v>260</v>
      </c>
    </row>
    <row r="191" spans="2:65" s="1" customFormat="1" ht="16.5" customHeight="1">
      <c r="B191" s="32"/>
      <c r="C191" s="121" t="s">
        <v>330</v>
      </c>
      <c r="D191" s="121" t="s">
        <v>261</v>
      </c>
      <c r="E191" s="122" t="s">
        <v>1711</v>
      </c>
      <c r="F191" s="123" t="s">
        <v>1712</v>
      </c>
      <c r="G191" s="124" t="s">
        <v>1297</v>
      </c>
      <c r="H191" s="125">
        <v>27</v>
      </c>
      <c r="I191" s="126"/>
      <c r="J191" s="127">
        <f>ROUND(I191*H191,2)</f>
        <v>0</v>
      </c>
      <c r="K191" s="123" t="s">
        <v>265</v>
      </c>
      <c r="L191" s="32"/>
      <c r="M191" s="128" t="s">
        <v>19</v>
      </c>
      <c r="N191" s="129" t="s">
        <v>40</v>
      </c>
      <c r="P191" s="130">
        <f>O191*H191</f>
        <v>0</v>
      </c>
      <c r="Q191" s="130">
        <v>0</v>
      </c>
      <c r="R191" s="130">
        <f>Q191*H191</f>
        <v>0</v>
      </c>
      <c r="S191" s="130">
        <v>0</v>
      </c>
      <c r="T191" s="131">
        <f>S191*H191</f>
        <v>0</v>
      </c>
      <c r="AR191" s="132" t="s">
        <v>266</v>
      </c>
      <c r="AT191" s="132" t="s">
        <v>261</v>
      </c>
      <c r="AU191" s="132" t="s">
        <v>77</v>
      </c>
      <c r="AY191" s="17" t="s">
        <v>260</v>
      </c>
      <c r="BE191" s="133">
        <f>IF(N191="základní",J191,0)</f>
        <v>0</v>
      </c>
      <c r="BF191" s="133">
        <f>IF(N191="snížená",J191,0)</f>
        <v>0</v>
      </c>
      <c r="BG191" s="133">
        <f>IF(N191="zákl. přenesená",J191,0)</f>
        <v>0</v>
      </c>
      <c r="BH191" s="133">
        <f>IF(N191="sníž. přenesená",J191,0)</f>
        <v>0</v>
      </c>
      <c r="BI191" s="133">
        <f>IF(N191="nulová",J191,0)</f>
        <v>0</v>
      </c>
      <c r="BJ191" s="17" t="s">
        <v>77</v>
      </c>
      <c r="BK191" s="133">
        <f>ROUND(I191*H191,2)</f>
        <v>0</v>
      </c>
      <c r="BL191" s="17" t="s">
        <v>266</v>
      </c>
      <c r="BM191" s="132" t="s">
        <v>399</v>
      </c>
    </row>
    <row r="192" spans="2:65" s="1" customFormat="1" ht="19.5">
      <c r="B192" s="32"/>
      <c r="D192" s="134" t="s">
        <v>267</v>
      </c>
      <c r="F192" s="135" t="s">
        <v>1713</v>
      </c>
      <c r="I192" s="136"/>
      <c r="L192" s="32"/>
      <c r="M192" s="137"/>
      <c r="T192" s="53"/>
      <c r="AT192" s="17" t="s">
        <v>267</v>
      </c>
      <c r="AU192" s="17" t="s">
        <v>77</v>
      </c>
    </row>
    <row r="193" spans="2:65" s="1" customFormat="1" ht="29.25">
      <c r="B193" s="32"/>
      <c r="D193" s="134" t="s">
        <v>269</v>
      </c>
      <c r="F193" s="138" t="s">
        <v>1709</v>
      </c>
      <c r="I193" s="136"/>
      <c r="L193" s="32"/>
      <c r="M193" s="137"/>
      <c r="T193" s="53"/>
      <c r="AT193" s="17" t="s">
        <v>269</v>
      </c>
      <c r="AU193" s="17" t="s">
        <v>77</v>
      </c>
    </row>
    <row r="194" spans="2:65" s="12" customFormat="1" ht="11.25">
      <c r="B194" s="162"/>
      <c r="D194" s="134" t="s">
        <v>774</v>
      </c>
      <c r="E194" s="163" t="s">
        <v>19</v>
      </c>
      <c r="F194" s="164" t="s">
        <v>1710</v>
      </c>
      <c r="H194" s="165">
        <v>27</v>
      </c>
      <c r="I194" s="166"/>
      <c r="L194" s="162"/>
      <c r="M194" s="167"/>
      <c r="T194" s="168"/>
      <c r="AT194" s="163" t="s">
        <v>774</v>
      </c>
      <c r="AU194" s="163" t="s">
        <v>77</v>
      </c>
      <c r="AV194" s="12" t="s">
        <v>79</v>
      </c>
      <c r="AW194" s="12" t="s">
        <v>31</v>
      </c>
      <c r="AX194" s="12" t="s">
        <v>69</v>
      </c>
      <c r="AY194" s="163" t="s">
        <v>260</v>
      </c>
    </row>
    <row r="195" spans="2:65" s="13" customFormat="1" ht="11.25">
      <c r="B195" s="169"/>
      <c r="D195" s="134" t="s">
        <v>774</v>
      </c>
      <c r="E195" s="170" t="s">
        <v>19</v>
      </c>
      <c r="F195" s="171" t="s">
        <v>967</v>
      </c>
      <c r="H195" s="172">
        <v>27</v>
      </c>
      <c r="I195" s="173"/>
      <c r="L195" s="169"/>
      <c r="M195" s="174"/>
      <c r="T195" s="175"/>
      <c r="AT195" s="170" t="s">
        <v>774</v>
      </c>
      <c r="AU195" s="170" t="s">
        <v>77</v>
      </c>
      <c r="AV195" s="13" t="s">
        <v>266</v>
      </c>
      <c r="AW195" s="13" t="s">
        <v>31</v>
      </c>
      <c r="AX195" s="13" t="s">
        <v>77</v>
      </c>
      <c r="AY195" s="170" t="s">
        <v>260</v>
      </c>
    </row>
    <row r="196" spans="2:65" s="10" customFormat="1" ht="25.9" customHeight="1">
      <c r="B196" s="111"/>
      <c r="D196" s="112" t="s">
        <v>68</v>
      </c>
      <c r="E196" s="113" t="s">
        <v>279</v>
      </c>
      <c r="F196" s="113" t="s">
        <v>1161</v>
      </c>
      <c r="I196" s="114"/>
      <c r="J196" s="115">
        <f>BK196</f>
        <v>0</v>
      </c>
      <c r="L196" s="111"/>
      <c r="M196" s="116"/>
      <c r="P196" s="117">
        <f>SUM(P197:P242)</f>
        <v>0</v>
      </c>
      <c r="R196" s="117">
        <f>SUM(R197:R242)</f>
        <v>0</v>
      </c>
      <c r="T196" s="118">
        <f>SUM(T197:T242)</f>
        <v>0</v>
      </c>
      <c r="AR196" s="112" t="s">
        <v>77</v>
      </c>
      <c r="AT196" s="119" t="s">
        <v>68</v>
      </c>
      <c r="AU196" s="119" t="s">
        <v>69</v>
      </c>
      <c r="AY196" s="112" t="s">
        <v>260</v>
      </c>
      <c r="BK196" s="120">
        <f>SUM(BK197:BK242)</f>
        <v>0</v>
      </c>
    </row>
    <row r="197" spans="2:65" s="1" customFormat="1" ht="24.2" customHeight="1">
      <c r="B197" s="32"/>
      <c r="C197" s="121" t="s">
        <v>401</v>
      </c>
      <c r="D197" s="121" t="s">
        <v>261</v>
      </c>
      <c r="E197" s="122" t="s">
        <v>1170</v>
      </c>
      <c r="F197" s="123" t="s">
        <v>1171</v>
      </c>
      <c r="G197" s="124" t="s">
        <v>973</v>
      </c>
      <c r="H197" s="125">
        <v>41.72</v>
      </c>
      <c r="I197" s="126"/>
      <c r="J197" s="127">
        <f>ROUND(I197*H197,2)</f>
        <v>0</v>
      </c>
      <c r="K197" s="123" t="s">
        <v>265</v>
      </c>
      <c r="L197" s="32"/>
      <c r="M197" s="128" t="s">
        <v>19</v>
      </c>
      <c r="N197" s="129" t="s">
        <v>40</v>
      </c>
      <c r="P197" s="130">
        <f>O197*H197</f>
        <v>0</v>
      </c>
      <c r="Q197" s="130">
        <v>0</v>
      </c>
      <c r="R197" s="130">
        <f>Q197*H197</f>
        <v>0</v>
      </c>
      <c r="S197" s="130">
        <v>0</v>
      </c>
      <c r="T197" s="131">
        <f>S197*H197</f>
        <v>0</v>
      </c>
      <c r="AR197" s="132" t="s">
        <v>266</v>
      </c>
      <c r="AT197" s="132" t="s">
        <v>261</v>
      </c>
      <c r="AU197" s="132" t="s">
        <v>77</v>
      </c>
      <c r="AY197" s="17" t="s">
        <v>260</v>
      </c>
      <c r="BE197" s="133">
        <f>IF(N197="základní",J197,0)</f>
        <v>0</v>
      </c>
      <c r="BF197" s="133">
        <f>IF(N197="snížená",J197,0)</f>
        <v>0</v>
      </c>
      <c r="BG197" s="133">
        <f>IF(N197="zákl. přenesená",J197,0)</f>
        <v>0</v>
      </c>
      <c r="BH197" s="133">
        <f>IF(N197="sníž. přenesená",J197,0)</f>
        <v>0</v>
      </c>
      <c r="BI197" s="133">
        <f>IF(N197="nulová",J197,0)</f>
        <v>0</v>
      </c>
      <c r="BJ197" s="17" t="s">
        <v>77</v>
      </c>
      <c r="BK197" s="133">
        <f>ROUND(I197*H197,2)</f>
        <v>0</v>
      </c>
      <c r="BL197" s="17" t="s">
        <v>266</v>
      </c>
      <c r="BM197" s="132" t="s">
        <v>404</v>
      </c>
    </row>
    <row r="198" spans="2:65" s="1" customFormat="1" ht="48.75">
      <c r="B198" s="32"/>
      <c r="D198" s="134" t="s">
        <v>267</v>
      </c>
      <c r="F198" s="135" t="s">
        <v>1173</v>
      </c>
      <c r="I198" s="136"/>
      <c r="L198" s="32"/>
      <c r="M198" s="137"/>
      <c r="T198" s="53"/>
      <c r="AT198" s="17" t="s">
        <v>267</v>
      </c>
      <c r="AU198" s="17" t="s">
        <v>77</v>
      </c>
    </row>
    <row r="199" spans="2:65" s="1" customFormat="1" ht="29.25">
      <c r="B199" s="32"/>
      <c r="D199" s="134" t="s">
        <v>269</v>
      </c>
      <c r="F199" s="138" t="s">
        <v>1714</v>
      </c>
      <c r="I199" s="136"/>
      <c r="L199" s="32"/>
      <c r="M199" s="137"/>
      <c r="T199" s="53"/>
      <c r="AT199" s="17" t="s">
        <v>269</v>
      </c>
      <c r="AU199" s="17" t="s">
        <v>77</v>
      </c>
    </row>
    <row r="200" spans="2:65" s="12" customFormat="1" ht="11.25">
      <c r="B200" s="162"/>
      <c r="D200" s="134" t="s">
        <v>774</v>
      </c>
      <c r="E200" s="163" t="s">
        <v>19</v>
      </c>
      <c r="F200" s="164" t="s">
        <v>1811</v>
      </c>
      <c r="H200" s="165">
        <v>41.72</v>
      </c>
      <c r="I200" s="166"/>
      <c r="L200" s="162"/>
      <c r="M200" s="167"/>
      <c r="T200" s="168"/>
      <c r="AT200" s="163" t="s">
        <v>774</v>
      </c>
      <c r="AU200" s="163" t="s">
        <v>77</v>
      </c>
      <c r="AV200" s="12" t="s">
        <v>79</v>
      </c>
      <c r="AW200" s="12" t="s">
        <v>31</v>
      </c>
      <c r="AX200" s="12" t="s">
        <v>69</v>
      </c>
      <c r="AY200" s="163" t="s">
        <v>260</v>
      </c>
    </row>
    <row r="201" spans="2:65" s="13" customFormat="1" ht="11.25">
      <c r="B201" s="169"/>
      <c r="D201" s="134" t="s">
        <v>774</v>
      </c>
      <c r="E201" s="170" t="s">
        <v>19</v>
      </c>
      <c r="F201" s="171" t="s">
        <v>967</v>
      </c>
      <c r="H201" s="172">
        <v>41.72</v>
      </c>
      <c r="I201" s="173"/>
      <c r="L201" s="169"/>
      <c r="M201" s="174"/>
      <c r="T201" s="175"/>
      <c r="AT201" s="170" t="s">
        <v>774</v>
      </c>
      <c r="AU201" s="170" t="s">
        <v>77</v>
      </c>
      <c r="AV201" s="13" t="s">
        <v>266</v>
      </c>
      <c r="AW201" s="13" t="s">
        <v>31</v>
      </c>
      <c r="AX201" s="13" t="s">
        <v>77</v>
      </c>
      <c r="AY201" s="170" t="s">
        <v>260</v>
      </c>
    </row>
    <row r="202" spans="2:65" s="1" customFormat="1" ht="24.2" customHeight="1">
      <c r="B202" s="32"/>
      <c r="C202" s="121" t="s">
        <v>335</v>
      </c>
      <c r="D202" s="121" t="s">
        <v>261</v>
      </c>
      <c r="E202" s="122" t="s">
        <v>1716</v>
      </c>
      <c r="F202" s="123" t="s">
        <v>1717</v>
      </c>
      <c r="G202" s="124" t="s">
        <v>973</v>
      </c>
      <c r="H202" s="125">
        <v>24.26</v>
      </c>
      <c r="I202" s="126"/>
      <c r="J202" s="127">
        <f>ROUND(I202*H202,2)</f>
        <v>0</v>
      </c>
      <c r="K202" s="123" t="s">
        <v>265</v>
      </c>
      <c r="L202" s="32"/>
      <c r="M202" s="128" t="s">
        <v>19</v>
      </c>
      <c r="N202" s="129" t="s">
        <v>40</v>
      </c>
      <c r="P202" s="130">
        <f>O202*H202</f>
        <v>0</v>
      </c>
      <c r="Q202" s="130">
        <v>0</v>
      </c>
      <c r="R202" s="130">
        <f>Q202*H202</f>
        <v>0</v>
      </c>
      <c r="S202" s="130">
        <v>0</v>
      </c>
      <c r="T202" s="131">
        <f>S202*H202</f>
        <v>0</v>
      </c>
      <c r="AR202" s="132" t="s">
        <v>266</v>
      </c>
      <c r="AT202" s="132" t="s">
        <v>261</v>
      </c>
      <c r="AU202" s="132" t="s">
        <v>77</v>
      </c>
      <c r="AY202" s="17" t="s">
        <v>260</v>
      </c>
      <c r="BE202" s="133">
        <f>IF(N202="základní",J202,0)</f>
        <v>0</v>
      </c>
      <c r="BF202" s="133">
        <f>IF(N202="snížená",J202,0)</f>
        <v>0</v>
      </c>
      <c r="BG202" s="133">
        <f>IF(N202="zákl. přenesená",J202,0)</f>
        <v>0</v>
      </c>
      <c r="BH202" s="133">
        <f>IF(N202="sníž. přenesená",J202,0)</f>
        <v>0</v>
      </c>
      <c r="BI202" s="133">
        <f>IF(N202="nulová",J202,0)</f>
        <v>0</v>
      </c>
      <c r="BJ202" s="17" t="s">
        <v>77</v>
      </c>
      <c r="BK202" s="133">
        <f>ROUND(I202*H202,2)</f>
        <v>0</v>
      </c>
      <c r="BL202" s="17" t="s">
        <v>266</v>
      </c>
      <c r="BM202" s="132" t="s">
        <v>409</v>
      </c>
    </row>
    <row r="203" spans="2:65" s="1" customFormat="1" ht="48.75">
      <c r="B203" s="32"/>
      <c r="D203" s="134" t="s">
        <v>267</v>
      </c>
      <c r="F203" s="135" t="s">
        <v>1718</v>
      </c>
      <c r="I203" s="136"/>
      <c r="L203" s="32"/>
      <c r="M203" s="137"/>
      <c r="T203" s="53"/>
      <c r="AT203" s="17" t="s">
        <v>267</v>
      </c>
      <c r="AU203" s="17" t="s">
        <v>77</v>
      </c>
    </row>
    <row r="204" spans="2:65" s="1" customFormat="1" ht="29.25">
      <c r="B204" s="32"/>
      <c r="D204" s="134" t="s">
        <v>269</v>
      </c>
      <c r="F204" s="138" t="s">
        <v>1719</v>
      </c>
      <c r="I204" s="136"/>
      <c r="L204" s="32"/>
      <c r="M204" s="137"/>
      <c r="T204" s="53"/>
      <c r="AT204" s="17" t="s">
        <v>269</v>
      </c>
      <c r="AU204" s="17" t="s">
        <v>77</v>
      </c>
    </row>
    <row r="205" spans="2:65" s="12" customFormat="1" ht="11.25">
      <c r="B205" s="162"/>
      <c r="D205" s="134" t="s">
        <v>774</v>
      </c>
      <c r="E205" s="163" t="s">
        <v>19</v>
      </c>
      <c r="F205" s="164" t="s">
        <v>1812</v>
      </c>
      <c r="H205" s="165">
        <v>24.26</v>
      </c>
      <c r="I205" s="166"/>
      <c r="L205" s="162"/>
      <c r="M205" s="167"/>
      <c r="T205" s="168"/>
      <c r="AT205" s="163" t="s">
        <v>774</v>
      </c>
      <c r="AU205" s="163" t="s">
        <v>77</v>
      </c>
      <c r="AV205" s="12" t="s">
        <v>79</v>
      </c>
      <c r="AW205" s="12" t="s">
        <v>31</v>
      </c>
      <c r="AX205" s="12" t="s">
        <v>69</v>
      </c>
      <c r="AY205" s="163" t="s">
        <v>260</v>
      </c>
    </row>
    <row r="206" spans="2:65" s="13" customFormat="1" ht="11.25">
      <c r="B206" s="169"/>
      <c r="D206" s="134" t="s">
        <v>774</v>
      </c>
      <c r="E206" s="170" t="s">
        <v>19</v>
      </c>
      <c r="F206" s="171" t="s">
        <v>967</v>
      </c>
      <c r="H206" s="172">
        <v>24.26</v>
      </c>
      <c r="I206" s="173"/>
      <c r="L206" s="169"/>
      <c r="M206" s="174"/>
      <c r="T206" s="175"/>
      <c r="AT206" s="170" t="s">
        <v>774</v>
      </c>
      <c r="AU206" s="170" t="s">
        <v>77</v>
      </c>
      <c r="AV206" s="13" t="s">
        <v>266</v>
      </c>
      <c r="AW206" s="13" t="s">
        <v>31</v>
      </c>
      <c r="AX206" s="13" t="s">
        <v>77</v>
      </c>
      <c r="AY206" s="170" t="s">
        <v>260</v>
      </c>
    </row>
    <row r="207" spans="2:65" s="1" customFormat="1" ht="24.2" customHeight="1">
      <c r="B207" s="32"/>
      <c r="C207" s="121" t="s">
        <v>412</v>
      </c>
      <c r="D207" s="121" t="s">
        <v>261</v>
      </c>
      <c r="E207" s="122" t="s">
        <v>1721</v>
      </c>
      <c r="F207" s="123" t="s">
        <v>1722</v>
      </c>
      <c r="G207" s="124" t="s">
        <v>973</v>
      </c>
      <c r="H207" s="125">
        <v>16.98</v>
      </c>
      <c r="I207" s="126"/>
      <c r="J207" s="127">
        <f>ROUND(I207*H207,2)</f>
        <v>0</v>
      </c>
      <c r="K207" s="123" t="s">
        <v>265</v>
      </c>
      <c r="L207" s="32"/>
      <c r="M207" s="128" t="s">
        <v>19</v>
      </c>
      <c r="N207" s="129" t="s">
        <v>40</v>
      </c>
      <c r="P207" s="130">
        <f>O207*H207</f>
        <v>0</v>
      </c>
      <c r="Q207" s="130">
        <v>0</v>
      </c>
      <c r="R207" s="130">
        <f>Q207*H207</f>
        <v>0</v>
      </c>
      <c r="S207" s="130">
        <v>0</v>
      </c>
      <c r="T207" s="131">
        <f>S207*H207</f>
        <v>0</v>
      </c>
      <c r="AR207" s="132" t="s">
        <v>266</v>
      </c>
      <c r="AT207" s="132" t="s">
        <v>261</v>
      </c>
      <c r="AU207" s="132" t="s">
        <v>77</v>
      </c>
      <c r="AY207" s="17" t="s">
        <v>260</v>
      </c>
      <c r="BE207" s="133">
        <f>IF(N207="základní",J207,0)</f>
        <v>0</v>
      </c>
      <c r="BF207" s="133">
        <f>IF(N207="snížená",J207,0)</f>
        <v>0</v>
      </c>
      <c r="BG207" s="133">
        <f>IF(N207="zákl. přenesená",J207,0)</f>
        <v>0</v>
      </c>
      <c r="BH207" s="133">
        <f>IF(N207="sníž. přenesená",J207,0)</f>
        <v>0</v>
      </c>
      <c r="BI207" s="133">
        <f>IF(N207="nulová",J207,0)</f>
        <v>0</v>
      </c>
      <c r="BJ207" s="17" t="s">
        <v>77</v>
      </c>
      <c r="BK207" s="133">
        <f>ROUND(I207*H207,2)</f>
        <v>0</v>
      </c>
      <c r="BL207" s="17" t="s">
        <v>266</v>
      </c>
      <c r="BM207" s="132" t="s">
        <v>415</v>
      </c>
    </row>
    <row r="208" spans="2:65" s="1" customFormat="1" ht="48.75">
      <c r="B208" s="32"/>
      <c r="D208" s="134" t="s">
        <v>267</v>
      </c>
      <c r="F208" s="135" t="s">
        <v>1723</v>
      </c>
      <c r="I208" s="136"/>
      <c r="L208" s="32"/>
      <c r="M208" s="137"/>
      <c r="T208" s="53"/>
      <c r="AT208" s="17" t="s">
        <v>267</v>
      </c>
      <c r="AU208" s="17" t="s">
        <v>77</v>
      </c>
    </row>
    <row r="209" spans="2:65" s="1" customFormat="1" ht="29.25">
      <c r="B209" s="32"/>
      <c r="D209" s="134" t="s">
        <v>269</v>
      </c>
      <c r="F209" s="138" t="s">
        <v>1724</v>
      </c>
      <c r="I209" s="136"/>
      <c r="L209" s="32"/>
      <c r="M209" s="137"/>
      <c r="T209" s="53"/>
      <c r="AT209" s="17" t="s">
        <v>269</v>
      </c>
      <c r="AU209" s="17" t="s">
        <v>77</v>
      </c>
    </row>
    <row r="210" spans="2:65" s="12" customFormat="1" ht="11.25">
      <c r="B210" s="162"/>
      <c r="D210" s="134" t="s">
        <v>774</v>
      </c>
      <c r="E210" s="163" t="s">
        <v>19</v>
      </c>
      <c r="F210" s="164" t="s">
        <v>1813</v>
      </c>
      <c r="H210" s="165">
        <v>16.98</v>
      </c>
      <c r="I210" s="166"/>
      <c r="L210" s="162"/>
      <c r="M210" s="167"/>
      <c r="T210" s="168"/>
      <c r="AT210" s="163" t="s">
        <v>774</v>
      </c>
      <c r="AU210" s="163" t="s">
        <v>77</v>
      </c>
      <c r="AV210" s="12" t="s">
        <v>79</v>
      </c>
      <c r="AW210" s="12" t="s">
        <v>31</v>
      </c>
      <c r="AX210" s="12" t="s">
        <v>69</v>
      </c>
      <c r="AY210" s="163" t="s">
        <v>260</v>
      </c>
    </row>
    <row r="211" spans="2:65" s="13" customFormat="1" ht="11.25">
      <c r="B211" s="169"/>
      <c r="D211" s="134" t="s">
        <v>774</v>
      </c>
      <c r="E211" s="170" t="s">
        <v>19</v>
      </c>
      <c r="F211" s="171" t="s">
        <v>967</v>
      </c>
      <c r="H211" s="172">
        <v>16.98</v>
      </c>
      <c r="I211" s="173"/>
      <c r="L211" s="169"/>
      <c r="M211" s="174"/>
      <c r="T211" s="175"/>
      <c r="AT211" s="170" t="s">
        <v>774</v>
      </c>
      <c r="AU211" s="170" t="s">
        <v>77</v>
      </c>
      <c r="AV211" s="13" t="s">
        <v>266</v>
      </c>
      <c r="AW211" s="13" t="s">
        <v>31</v>
      </c>
      <c r="AX211" s="13" t="s">
        <v>77</v>
      </c>
      <c r="AY211" s="170" t="s">
        <v>260</v>
      </c>
    </row>
    <row r="212" spans="2:65" s="1" customFormat="1" ht="24.2" customHeight="1">
      <c r="B212" s="32"/>
      <c r="C212" s="121" t="s">
        <v>339</v>
      </c>
      <c r="D212" s="121" t="s">
        <v>261</v>
      </c>
      <c r="E212" s="122" t="s">
        <v>1199</v>
      </c>
      <c r="F212" s="123" t="s">
        <v>1200</v>
      </c>
      <c r="G212" s="124" t="s">
        <v>973</v>
      </c>
      <c r="H212" s="125">
        <v>2.31</v>
      </c>
      <c r="I212" s="126"/>
      <c r="J212" s="127">
        <f>ROUND(I212*H212,2)</f>
        <v>0</v>
      </c>
      <c r="K212" s="123" t="s">
        <v>265</v>
      </c>
      <c r="L212" s="32"/>
      <c r="M212" s="128" t="s">
        <v>19</v>
      </c>
      <c r="N212" s="129" t="s">
        <v>40</v>
      </c>
      <c r="P212" s="130">
        <f>O212*H212</f>
        <v>0</v>
      </c>
      <c r="Q212" s="130">
        <v>0</v>
      </c>
      <c r="R212" s="130">
        <f>Q212*H212</f>
        <v>0</v>
      </c>
      <c r="S212" s="130">
        <v>0</v>
      </c>
      <c r="T212" s="131">
        <f>S212*H212</f>
        <v>0</v>
      </c>
      <c r="AR212" s="132" t="s">
        <v>266</v>
      </c>
      <c r="AT212" s="132" t="s">
        <v>261</v>
      </c>
      <c r="AU212" s="132" t="s">
        <v>77</v>
      </c>
      <c r="AY212" s="17" t="s">
        <v>260</v>
      </c>
      <c r="BE212" s="133">
        <f>IF(N212="základní",J212,0)</f>
        <v>0</v>
      </c>
      <c r="BF212" s="133">
        <f>IF(N212="snížená",J212,0)</f>
        <v>0</v>
      </c>
      <c r="BG212" s="133">
        <f>IF(N212="zákl. přenesená",J212,0)</f>
        <v>0</v>
      </c>
      <c r="BH212" s="133">
        <f>IF(N212="sníž. přenesená",J212,0)</f>
        <v>0</v>
      </c>
      <c r="BI212" s="133">
        <f>IF(N212="nulová",J212,0)</f>
        <v>0</v>
      </c>
      <c r="BJ212" s="17" t="s">
        <v>77</v>
      </c>
      <c r="BK212" s="133">
        <f>ROUND(I212*H212,2)</f>
        <v>0</v>
      </c>
      <c r="BL212" s="17" t="s">
        <v>266</v>
      </c>
      <c r="BM212" s="132" t="s">
        <v>419</v>
      </c>
    </row>
    <row r="213" spans="2:65" s="1" customFormat="1" ht="48.75">
      <c r="B213" s="32"/>
      <c r="D213" s="134" t="s">
        <v>267</v>
      </c>
      <c r="F213" s="135" t="s">
        <v>1202</v>
      </c>
      <c r="I213" s="136"/>
      <c r="L213" s="32"/>
      <c r="M213" s="137"/>
      <c r="T213" s="53"/>
      <c r="AT213" s="17" t="s">
        <v>267</v>
      </c>
      <c r="AU213" s="17" t="s">
        <v>77</v>
      </c>
    </row>
    <row r="214" spans="2:65" s="1" customFormat="1" ht="29.25">
      <c r="B214" s="32"/>
      <c r="D214" s="134" t="s">
        <v>269</v>
      </c>
      <c r="F214" s="138" t="s">
        <v>1726</v>
      </c>
      <c r="I214" s="136"/>
      <c r="L214" s="32"/>
      <c r="M214" s="137"/>
      <c r="T214" s="53"/>
      <c r="AT214" s="17" t="s">
        <v>269</v>
      </c>
      <c r="AU214" s="17" t="s">
        <v>77</v>
      </c>
    </row>
    <row r="215" spans="2:65" s="12" customFormat="1" ht="11.25">
      <c r="B215" s="162"/>
      <c r="D215" s="134" t="s">
        <v>774</v>
      </c>
      <c r="E215" s="163" t="s">
        <v>19</v>
      </c>
      <c r="F215" s="164" t="s">
        <v>1814</v>
      </c>
      <c r="H215" s="165">
        <v>2.31</v>
      </c>
      <c r="I215" s="166"/>
      <c r="L215" s="162"/>
      <c r="M215" s="167"/>
      <c r="T215" s="168"/>
      <c r="AT215" s="163" t="s">
        <v>774</v>
      </c>
      <c r="AU215" s="163" t="s">
        <v>77</v>
      </c>
      <c r="AV215" s="12" t="s">
        <v>79</v>
      </c>
      <c r="AW215" s="12" t="s">
        <v>31</v>
      </c>
      <c r="AX215" s="12" t="s">
        <v>69</v>
      </c>
      <c r="AY215" s="163" t="s">
        <v>260</v>
      </c>
    </row>
    <row r="216" spans="2:65" s="13" customFormat="1" ht="11.25">
      <c r="B216" s="169"/>
      <c r="D216" s="134" t="s">
        <v>774</v>
      </c>
      <c r="E216" s="170" t="s">
        <v>19</v>
      </c>
      <c r="F216" s="171" t="s">
        <v>967</v>
      </c>
      <c r="H216" s="172">
        <v>2.31</v>
      </c>
      <c r="I216" s="173"/>
      <c r="L216" s="169"/>
      <c r="M216" s="174"/>
      <c r="T216" s="175"/>
      <c r="AT216" s="170" t="s">
        <v>774</v>
      </c>
      <c r="AU216" s="170" t="s">
        <v>77</v>
      </c>
      <c r="AV216" s="13" t="s">
        <v>266</v>
      </c>
      <c r="AW216" s="13" t="s">
        <v>31</v>
      </c>
      <c r="AX216" s="13" t="s">
        <v>77</v>
      </c>
      <c r="AY216" s="170" t="s">
        <v>260</v>
      </c>
    </row>
    <row r="217" spans="2:65" s="1" customFormat="1" ht="24.2" customHeight="1">
      <c r="B217" s="32"/>
      <c r="C217" s="121" t="s">
        <v>422</v>
      </c>
      <c r="D217" s="121" t="s">
        <v>261</v>
      </c>
      <c r="E217" s="122" t="s">
        <v>1728</v>
      </c>
      <c r="F217" s="123" t="s">
        <v>1729</v>
      </c>
      <c r="G217" s="124" t="s">
        <v>973</v>
      </c>
      <c r="H217" s="125">
        <v>0.1</v>
      </c>
      <c r="I217" s="126"/>
      <c r="J217" s="127">
        <f>ROUND(I217*H217,2)</f>
        <v>0</v>
      </c>
      <c r="K217" s="123" t="s">
        <v>265</v>
      </c>
      <c r="L217" s="32"/>
      <c r="M217" s="128" t="s">
        <v>19</v>
      </c>
      <c r="N217" s="129" t="s">
        <v>40</v>
      </c>
      <c r="P217" s="130">
        <f>O217*H217</f>
        <v>0</v>
      </c>
      <c r="Q217" s="130">
        <v>0</v>
      </c>
      <c r="R217" s="130">
        <f>Q217*H217</f>
        <v>0</v>
      </c>
      <c r="S217" s="130">
        <v>0</v>
      </c>
      <c r="T217" s="131">
        <f>S217*H217</f>
        <v>0</v>
      </c>
      <c r="AR217" s="132" t="s">
        <v>266</v>
      </c>
      <c r="AT217" s="132" t="s">
        <v>261</v>
      </c>
      <c r="AU217" s="132" t="s">
        <v>77</v>
      </c>
      <c r="AY217" s="17" t="s">
        <v>260</v>
      </c>
      <c r="BE217" s="133">
        <f>IF(N217="základní",J217,0)</f>
        <v>0</v>
      </c>
      <c r="BF217" s="133">
        <f>IF(N217="snížená",J217,0)</f>
        <v>0</v>
      </c>
      <c r="BG217" s="133">
        <f>IF(N217="zákl. přenesená",J217,0)</f>
        <v>0</v>
      </c>
      <c r="BH217" s="133">
        <f>IF(N217="sníž. přenesená",J217,0)</f>
        <v>0</v>
      </c>
      <c r="BI217" s="133">
        <f>IF(N217="nulová",J217,0)</f>
        <v>0</v>
      </c>
      <c r="BJ217" s="17" t="s">
        <v>77</v>
      </c>
      <c r="BK217" s="133">
        <f>ROUND(I217*H217,2)</f>
        <v>0</v>
      </c>
      <c r="BL217" s="17" t="s">
        <v>266</v>
      </c>
      <c r="BM217" s="132" t="s">
        <v>425</v>
      </c>
    </row>
    <row r="218" spans="2:65" s="1" customFormat="1" ht="48.75">
      <c r="B218" s="32"/>
      <c r="D218" s="134" t="s">
        <v>267</v>
      </c>
      <c r="F218" s="135" t="s">
        <v>1730</v>
      </c>
      <c r="I218" s="136"/>
      <c r="L218" s="32"/>
      <c r="M218" s="137"/>
      <c r="T218" s="53"/>
      <c r="AT218" s="17" t="s">
        <v>267</v>
      </c>
      <c r="AU218" s="17" t="s">
        <v>77</v>
      </c>
    </row>
    <row r="219" spans="2:65" s="1" customFormat="1" ht="29.25">
      <c r="B219" s="32"/>
      <c r="D219" s="134" t="s">
        <v>269</v>
      </c>
      <c r="F219" s="138" t="s">
        <v>1731</v>
      </c>
      <c r="I219" s="136"/>
      <c r="L219" s="32"/>
      <c r="M219" s="137"/>
      <c r="T219" s="53"/>
      <c r="AT219" s="17" t="s">
        <v>269</v>
      </c>
      <c r="AU219" s="17" t="s">
        <v>77</v>
      </c>
    </row>
    <row r="220" spans="2:65" s="1" customFormat="1" ht="24.2" customHeight="1">
      <c r="B220" s="32"/>
      <c r="C220" s="121" t="s">
        <v>344</v>
      </c>
      <c r="D220" s="121" t="s">
        <v>261</v>
      </c>
      <c r="E220" s="122" t="s">
        <v>976</v>
      </c>
      <c r="F220" s="123" t="s">
        <v>977</v>
      </c>
      <c r="G220" s="124" t="s">
        <v>973</v>
      </c>
      <c r="H220" s="125">
        <v>43.78</v>
      </c>
      <c r="I220" s="126"/>
      <c r="J220" s="127">
        <f>ROUND(I220*H220,2)</f>
        <v>0</v>
      </c>
      <c r="K220" s="123" t="s">
        <v>265</v>
      </c>
      <c r="L220" s="32"/>
      <c r="M220" s="128" t="s">
        <v>19</v>
      </c>
      <c r="N220" s="129" t="s">
        <v>40</v>
      </c>
      <c r="P220" s="130">
        <f>O220*H220</f>
        <v>0</v>
      </c>
      <c r="Q220" s="130">
        <v>0</v>
      </c>
      <c r="R220" s="130">
        <f>Q220*H220</f>
        <v>0</v>
      </c>
      <c r="S220" s="130">
        <v>0</v>
      </c>
      <c r="T220" s="131">
        <f>S220*H220</f>
        <v>0</v>
      </c>
      <c r="AR220" s="132" t="s">
        <v>266</v>
      </c>
      <c r="AT220" s="132" t="s">
        <v>261</v>
      </c>
      <c r="AU220" s="132" t="s">
        <v>77</v>
      </c>
      <c r="AY220" s="17" t="s">
        <v>260</v>
      </c>
      <c r="BE220" s="133">
        <f>IF(N220="základní",J220,0)</f>
        <v>0</v>
      </c>
      <c r="BF220" s="133">
        <f>IF(N220="snížená",J220,0)</f>
        <v>0</v>
      </c>
      <c r="BG220" s="133">
        <f>IF(N220="zákl. přenesená",J220,0)</f>
        <v>0</v>
      </c>
      <c r="BH220" s="133">
        <f>IF(N220="sníž. přenesená",J220,0)</f>
        <v>0</v>
      </c>
      <c r="BI220" s="133">
        <f>IF(N220="nulová",J220,0)</f>
        <v>0</v>
      </c>
      <c r="BJ220" s="17" t="s">
        <v>77</v>
      </c>
      <c r="BK220" s="133">
        <f>ROUND(I220*H220,2)</f>
        <v>0</v>
      </c>
      <c r="BL220" s="17" t="s">
        <v>266</v>
      </c>
      <c r="BM220" s="132" t="s">
        <v>430</v>
      </c>
    </row>
    <row r="221" spans="2:65" s="1" customFormat="1" ht="29.25">
      <c r="B221" s="32"/>
      <c r="D221" s="134" t="s">
        <v>267</v>
      </c>
      <c r="F221" s="135" t="s">
        <v>978</v>
      </c>
      <c r="I221" s="136"/>
      <c r="L221" s="32"/>
      <c r="M221" s="137"/>
      <c r="T221" s="53"/>
      <c r="AT221" s="17" t="s">
        <v>267</v>
      </c>
      <c r="AU221" s="17" t="s">
        <v>77</v>
      </c>
    </row>
    <row r="222" spans="2:65" s="1" customFormat="1" ht="29.25">
      <c r="B222" s="32"/>
      <c r="D222" s="134" t="s">
        <v>269</v>
      </c>
      <c r="F222" s="138" t="s">
        <v>1732</v>
      </c>
      <c r="I222" s="136"/>
      <c r="L222" s="32"/>
      <c r="M222" s="137"/>
      <c r="T222" s="53"/>
      <c r="AT222" s="17" t="s">
        <v>269</v>
      </c>
      <c r="AU222" s="17" t="s">
        <v>77</v>
      </c>
    </row>
    <row r="223" spans="2:65" s="12" customFormat="1" ht="11.25">
      <c r="B223" s="162"/>
      <c r="D223" s="134" t="s">
        <v>774</v>
      </c>
      <c r="E223" s="163" t="s">
        <v>19</v>
      </c>
      <c r="F223" s="164" t="s">
        <v>1815</v>
      </c>
      <c r="H223" s="165">
        <v>43.78</v>
      </c>
      <c r="I223" s="166"/>
      <c r="L223" s="162"/>
      <c r="M223" s="167"/>
      <c r="T223" s="168"/>
      <c r="AT223" s="163" t="s">
        <v>774</v>
      </c>
      <c r="AU223" s="163" t="s">
        <v>77</v>
      </c>
      <c r="AV223" s="12" t="s">
        <v>79</v>
      </c>
      <c r="AW223" s="12" t="s">
        <v>31</v>
      </c>
      <c r="AX223" s="12" t="s">
        <v>69</v>
      </c>
      <c r="AY223" s="163" t="s">
        <v>260</v>
      </c>
    </row>
    <row r="224" spans="2:65" s="13" customFormat="1" ht="11.25">
      <c r="B224" s="169"/>
      <c r="D224" s="134" t="s">
        <v>774</v>
      </c>
      <c r="E224" s="170" t="s">
        <v>19</v>
      </c>
      <c r="F224" s="171" t="s">
        <v>967</v>
      </c>
      <c r="H224" s="172">
        <v>43.78</v>
      </c>
      <c r="I224" s="173"/>
      <c r="L224" s="169"/>
      <c r="M224" s="174"/>
      <c r="T224" s="175"/>
      <c r="AT224" s="170" t="s">
        <v>774</v>
      </c>
      <c r="AU224" s="170" t="s">
        <v>77</v>
      </c>
      <c r="AV224" s="13" t="s">
        <v>266</v>
      </c>
      <c r="AW224" s="13" t="s">
        <v>31</v>
      </c>
      <c r="AX224" s="13" t="s">
        <v>77</v>
      </c>
      <c r="AY224" s="170" t="s">
        <v>260</v>
      </c>
    </row>
    <row r="225" spans="2:65" s="1" customFormat="1" ht="24.2" customHeight="1">
      <c r="B225" s="32"/>
      <c r="C225" s="121" t="s">
        <v>433</v>
      </c>
      <c r="D225" s="121" t="s">
        <v>261</v>
      </c>
      <c r="E225" s="122" t="s">
        <v>981</v>
      </c>
      <c r="F225" s="123" t="s">
        <v>982</v>
      </c>
      <c r="G225" s="124" t="s">
        <v>973</v>
      </c>
      <c r="H225" s="125">
        <v>2.3050000000000002</v>
      </c>
      <c r="I225" s="126"/>
      <c r="J225" s="127">
        <f>ROUND(I225*H225,2)</f>
        <v>0</v>
      </c>
      <c r="K225" s="123" t="s">
        <v>265</v>
      </c>
      <c r="L225" s="32"/>
      <c r="M225" s="128" t="s">
        <v>19</v>
      </c>
      <c r="N225" s="129" t="s">
        <v>40</v>
      </c>
      <c r="P225" s="130">
        <f>O225*H225</f>
        <v>0</v>
      </c>
      <c r="Q225" s="130">
        <v>0</v>
      </c>
      <c r="R225" s="130">
        <f>Q225*H225</f>
        <v>0</v>
      </c>
      <c r="S225" s="130">
        <v>0</v>
      </c>
      <c r="T225" s="131">
        <f>S225*H225</f>
        <v>0</v>
      </c>
      <c r="AR225" s="132" t="s">
        <v>266</v>
      </c>
      <c r="AT225" s="132" t="s">
        <v>261</v>
      </c>
      <c r="AU225" s="132" t="s">
        <v>77</v>
      </c>
      <c r="AY225" s="17" t="s">
        <v>260</v>
      </c>
      <c r="BE225" s="133">
        <f>IF(N225="základní",J225,0)</f>
        <v>0</v>
      </c>
      <c r="BF225" s="133">
        <f>IF(N225="snížená",J225,0)</f>
        <v>0</v>
      </c>
      <c r="BG225" s="133">
        <f>IF(N225="zákl. přenesená",J225,0)</f>
        <v>0</v>
      </c>
      <c r="BH225" s="133">
        <f>IF(N225="sníž. přenesená",J225,0)</f>
        <v>0</v>
      </c>
      <c r="BI225" s="133">
        <f>IF(N225="nulová",J225,0)</f>
        <v>0</v>
      </c>
      <c r="BJ225" s="17" t="s">
        <v>77</v>
      </c>
      <c r="BK225" s="133">
        <f>ROUND(I225*H225,2)</f>
        <v>0</v>
      </c>
      <c r="BL225" s="17" t="s">
        <v>266</v>
      </c>
      <c r="BM225" s="132" t="s">
        <v>653</v>
      </c>
    </row>
    <row r="226" spans="2:65" s="1" customFormat="1" ht="39">
      <c r="B226" s="32"/>
      <c r="D226" s="134" t="s">
        <v>267</v>
      </c>
      <c r="F226" s="135" t="s">
        <v>983</v>
      </c>
      <c r="I226" s="136"/>
      <c r="L226" s="32"/>
      <c r="M226" s="137"/>
      <c r="T226" s="53"/>
      <c r="AT226" s="17" t="s">
        <v>267</v>
      </c>
      <c r="AU226" s="17" t="s">
        <v>77</v>
      </c>
    </row>
    <row r="227" spans="2:65" s="1" customFormat="1" ht="29.25">
      <c r="B227" s="32"/>
      <c r="D227" s="134" t="s">
        <v>269</v>
      </c>
      <c r="F227" s="138" t="s">
        <v>1816</v>
      </c>
      <c r="I227" s="136"/>
      <c r="L227" s="32"/>
      <c r="M227" s="137"/>
      <c r="T227" s="53"/>
      <c r="AT227" s="17" t="s">
        <v>269</v>
      </c>
      <c r="AU227" s="17" t="s">
        <v>77</v>
      </c>
    </row>
    <row r="228" spans="2:65" s="12" customFormat="1" ht="11.25">
      <c r="B228" s="162"/>
      <c r="D228" s="134" t="s">
        <v>774</v>
      </c>
      <c r="E228" s="163" t="s">
        <v>19</v>
      </c>
      <c r="F228" s="164" t="s">
        <v>1817</v>
      </c>
      <c r="H228" s="165">
        <v>2.3050000000000002</v>
      </c>
      <c r="I228" s="166"/>
      <c r="L228" s="162"/>
      <c r="M228" s="167"/>
      <c r="T228" s="168"/>
      <c r="AT228" s="163" t="s">
        <v>774</v>
      </c>
      <c r="AU228" s="163" t="s">
        <v>77</v>
      </c>
      <c r="AV228" s="12" t="s">
        <v>79</v>
      </c>
      <c r="AW228" s="12" t="s">
        <v>31</v>
      </c>
      <c r="AX228" s="12" t="s">
        <v>69</v>
      </c>
      <c r="AY228" s="163" t="s">
        <v>260</v>
      </c>
    </row>
    <row r="229" spans="2:65" s="13" customFormat="1" ht="11.25">
      <c r="B229" s="169"/>
      <c r="D229" s="134" t="s">
        <v>774</v>
      </c>
      <c r="E229" s="170" t="s">
        <v>19</v>
      </c>
      <c r="F229" s="171" t="s">
        <v>967</v>
      </c>
      <c r="H229" s="172">
        <v>2.3050000000000002</v>
      </c>
      <c r="I229" s="173"/>
      <c r="L229" s="169"/>
      <c r="M229" s="174"/>
      <c r="T229" s="175"/>
      <c r="AT229" s="170" t="s">
        <v>774</v>
      </c>
      <c r="AU229" s="170" t="s">
        <v>77</v>
      </c>
      <c r="AV229" s="13" t="s">
        <v>266</v>
      </c>
      <c r="AW229" s="13" t="s">
        <v>31</v>
      </c>
      <c r="AX229" s="13" t="s">
        <v>77</v>
      </c>
      <c r="AY229" s="170" t="s">
        <v>260</v>
      </c>
    </row>
    <row r="230" spans="2:65" s="1" customFormat="1" ht="24.2" customHeight="1">
      <c r="B230" s="32"/>
      <c r="C230" s="121" t="s">
        <v>348</v>
      </c>
      <c r="D230" s="121" t="s">
        <v>261</v>
      </c>
      <c r="E230" s="122" t="s">
        <v>981</v>
      </c>
      <c r="F230" s="123" t="s">
        <v>982</v>
      </c>
      <c r="G230" s="124" t="s">
        <v>973</v>
      </c>
      <c r="H230" s="125">
        <v>9.9</v>
      </c>
      <c r="I230" s="126"/>
      <c r="J230" s="127">
        <f>ROUND(I230*H230,2)</f>
        <v>0</v>
      </c>
      <c r="K230" s="123" t="s">
        <v>265</v>
      </c>
      <c r="L230" s="32"/>
      <c r="M230" s="128" t="s">
        <v>19</v>
      </c>
      <c r="N230" s="129" t="s">
        <v>40</v>
      </c>
      <c r="P230" s="130">
        <f>O230*H230</f>
        <v>0</v>
      </c>
      <c r="Q230" s="130">
        <v>0</v>
      </c>
      <c r="R230" s="130">
        <f>Q230*H230</f>
        <v>0</v>
      </c>
      <c r="S230" s="130">
        <v>0</v>
      </c>
      <c r="T230" s="131">
        <f>S230*H230</f>
        <v>0</v>
      </c>
      <c r="AR230" s="132" t="s">
        <v>266</v>
      </c>
      <c r="AT230" s="132" t="s">
        <v>261</v>
      </c>
      <c r="AU230" s="132" t="s">
        <v>77</v>
      </c>
      <c r="AY230" s="17" t="s">
        <v>260</v>
      </c>
      <c r="BE230" s="133">
        <f>IF(N230="základní",J230,0)</f>
        <v>0</v>
      </c>
      <c r="BF230" s="133">
        <f>IF(N230="snížená",J230,0)</f>
        <v>0</v>
      </c>
      <c r="BG230" s="133">
        <f>IF(N230="zákl. přenesená",J230,0)</f>
        <v>0</v>
      </c>
      <c r="BH230" s="133">
        <f>IF(N230="sníž. přenesená",J230,0)</f>
        <v>0</v>
      </c>
      <c r="BI230" s="133">
        <f>IF(N230="nulová",J230,0)</f>
        <v>0</v>
      </c>
      <c r="BJ230" s="17" t="s">
        <v>77</v>
      </c>
      <c r="BK230" s="133">
        <f>ROUND(I230*H230,2)</f>
        <v>0</v>
      </c>
      <c r="BL230" s="17" t="s">
        <v>266</v>
      </c>
      <c r="BM230" s="132" t="s">
        <v>441</v>
      </c>
    </row>
    <row r="231" spans="2:65" s="1" customFormat="1" ht="39">
      <c r="B231" s="32"/>
      <c r="D231" s="134" t="s">
        <v>267</v>
      </c>
      <c r="F231" s="135" t="s">
        <v>983</v>
      </c>
      <c r="I231" s="136"/>
      <c r="L231" s="32"/>
      <c r="M231" s="137"/>
      <c r="T231" s="53"/>
      <c r="AT231" s="17" t="s">
        <v>267</v>
      </c>
      <c r="AU231" s="17" t="s">
        <v>77</v>
      </c>
    </row>
    <row r="232" spans="2:65" s="1" customFormat="1" ht="29.25">
      <c r="B232" s="32"/>
      <c r="D232" s="134" t="s">
        <v>269</v>
      </c>
      <c r="F232" s="138" t="s">
        <v>1739</v>
      </c>
      <c r="I232" s="136"/>
      <c r="L232" s="32"/>
      <c r="M232" s="137"/>
      <c r="T232" s="53"/>
      <c r="AT232" s="17" t="s">
        <v>269</v>
      </c>
      <c r="AU232" s="17" t="s">
        <v>77</v>
      </c>
    </row>
    <row r="233" spans="2:65" s="1" customFormat="1" ht="24.2" customHeight="1">
      <c r="B233" s="32"/>
      <c r="C233" s="121" t="s">
        <v>665</v>
      </c>
      <c r="D233" s="121" t="s">
        <v>261</v>
      </c>
      <c r="E233" s="122" t="s">
        <v>981</v>
      </c>
      <c r="F233" s="123" t="s">
        <v>982</v>
      </c>
      <c r="G233" s="124" t="s">
        <v>973</v>
      </c>
      <c r="H233" s="125">
        <v>1.1000000000000001</v>
      </c>
      <c r="I233" s="126"/>
      <c r="J233" s="127">
        <f>ROUND(I233*H233,2)</f>
        <v>0</v>
      </c>
      <c r="K233" s="123" t="s">
        <v>265</v>
      </c>
      <c r="L233" s="32"/>
      <c r="M233" s="128" t="s">
        <v>19</v>
      </c>
      <c r="N233" s="129" t="s">
        <v>40</v>
      </c>
      <c r="P233" s="130">
        <f>O233*H233</f>
        <v>0</v>
      </c>
      <c r="Q233" s="130">
        <v>0</v>
      </c>
      <c r="R233" s="130">
        <f>Q233*H233</f>
        <v>0</v>
      </c>
      <c r="S233" s="130">
        <v>0</v>
      </c>
      <c r="T233" s="131">
        <f>S233*H233</f>
        <v>0</v>
      </c>
      <c r="AR233" s="132" t="s">
        <v>266</v>
      </c>
      <c r="AT233" s="132" t="s">
        <v>261</v>
      </c>
      <c r="AU233" s="132" t="s">
        <v>77</v>
      </c>
      <c r="AY233" s="17" t="s">
        <v>260</v>
      </c>
      <c r="BE233" s="133">
        <f>IF(N233="základní",J233,0)</f>
        <v>0</v>
      </c>
      <c r="BF233" s="133">
        <f>IF(N233="snížená",J233,0)</f>
        <v>0</v>
      </c>
      <c r="BG233" s="133">
        <f>IF(N233="zákl. přenesená",J233,0)</f>
        <v>0</v>
      </c>
      <c r="BH233" s="133">
        <f>IF(N233="sníž. přenesená",J233,0)</f>
        <v>0</v>
      </c>
      <c r="BI233" s="133">
        <f>IF(N233="nulová",J233,0)</f>
        <v>0</v>
      </c>
      <c r="BJ233" s="17" t="s">
        <v>77</v>
      </c>
      <c r="BK233" s="133">
        <f>ROUND(I233*H233,2)</f>
        <v>0</v>
      </c>
      <c r="BL233" s="17" t="s">
        <v>266</v>
      </c>
      <c r="BM233" s="132" t="s">
        <v>662</v>
      </c>
    </row>
    <row r="234" spans="2:65" s="1" customFormat="1" ht="39">
      <c r="B234" s="32"/>
      <c r="D234" s="134" t="s">
        <v>267</v>
      </c>
      <c r="F234" s="135" t="s">
        <v>983</v>
      </c>
      <c r="I234" s="136"/>
      <c r="L234" s="32"/>
      <c r="M234" s="137"/>
      <c r="T234" s="53"/>
      <c r="AT234" s="17" t="s">
        <v>267</v>
      </c>
      <c r="AU234" s="17" t="s">
        <v>77</v>
      </c>
    </row>
    <row r="235" spans="2:65" s="1" customFormat="1" ht="29.25">
      <c r="B235" s="32"/>
      <c r="D235" s="134" t="s">
        <v>269</v>
      </c>
      <c r="F235" s="138" t="s">
        <v>1818</v>
      </c>
      <c r="I235" s="136"/>
      <c r="L235" s="32"/>
      <c r="M235" s="137"/>
      <c r="T235" s="53"/>
      <c r="AT235" s="17" t="s">
        <v>269</v>
      </c>
      <c r="AU235" s="17" t="s">
        <v>77</v>
      </c>
    </row>
    <row r="236" spans="2:65" s="12" customFormat="1" ht="11.25">
      <c r="B236" s="162"/>
      <c r="D236" s="134" t="s">
        <v>774</v>
      </c>
      <c r="E236" s="163" t="s">
        <v>19</v>
      </c>
      <c r="F236" s="164" t="s">
        <v>1819</v>
      </c>
      <c r="H236" s="165">
        <v>1.1000000000000001</v>
      </c>
      <c r="I236" s="166"/>
      <c r="L236" s="162"/>
      <c r="M236" s="167"/>
      <c r="T236" s="168"/>
      <c r="AT236" s="163" t="s">
        <v>774</v>
      </c>
      <c r="AU236" s="163" t="s">
        <v>77</v>
      </c>
      <c r="AV236" s="12" t="s">
        <v>79</v>
      </c>
      <c r="AW236" s="12" t="s">
        <v>31</v>
      </c>
      <c r="AX236" s="12" t="s">
        <v>69</v>
      </c>
      <c r="AY236" s="163" t="s">
        <v>260</v>
      </c>
    </row>
    <row r="237" spans="2:65" s="13" customFormat="1" ht="11.25">
      <c r="B237" s="169"/>
      <c r="D237" s="134" t="s">
        <v>774</v>
      </c>
      <c r="E237" s="170" t="s">
        <v>19</v>
      </c>
      <c r="F237" s="171" t="s">
        <v>967</v>
      </c>
      <c r="H237" s="172">
        <v>1.1000000000000001</v>
      </c>
      <c r="I237" s="173"/>
      <c r="L237" s="169"/>
      <c r="M237" s="174"/>
      <c r="T237" s="175"/>
      <c r="AT237" s="170" t="s">
        <v>774</v>
      </c>
      <c r="AU237" s="170" t="s">
        <v>77</v>
      </c>
      <c r="AV237" s="13" t="s">
        <v>266</v>
      </c>
      <c r="AW237" s="13" t="s">
        <v>31</v>
      </c>
      <c r="AX237" s="13" t="s">
        <v>77</v>
      </c>
      <c r="AY237" s="170" t="s">
        <v>260</v>
      </c>
    </row>
    <row r="238" spans="2:65" s="1" customFormat="1" ht="24.2" customHeight="1">
      <c r="B238" s="32"/>
      <c r="C238" s="121" t="s">
        <v>353</v>
      </c>
      <c r="D238" s="121" t="s">
        <v>261</v>
      </c>
      <c r="E238" s="122" t="s">
        <v>976</v>
      </c>
      <c r="F238" s="123" t="s">
        <v>977</v>
      </c>
      <c r="G238" s="124" t="s">
        <v>973</v>
      </c>
      <c r="H238" s="125">
        <v>49.86</v>
      </c>
      <c r="I238" s="126"/>
      <c r="J238" s="127">
        <f>ROUND(I238*H238,2)</f>
        <v>0</v>
      </c>
      <c r="K238" s="123" t="s">
        <v>265</v>
      </c>
      <c r="L238" s="32"/>
      <c r="M238" s="128" t="s">
        <v>19</v>
      </c>
      <c r="N238" s="129" t="s">
        <v>40</v>
      </c>
      <c r="P238" s="130">
        <f>O238*H238</f>
        <v>0</v>
      </c>
      <c r="Q238" s="130">
        <v>0</v>
      </c>
      <c r="R238" s="130">
        <f>Q238*H238</f>
        <v>0</v>
      </c>
      <c r="S238" s="130">
        <v>0</v>
      </c>
      <c r="T238" s="131">
        <f>S238*H238</f>
        <v>0</v>
      </c>
      <c r="AR238" s="132" t="s">
        <v>266</v>
      </c>
      <c r="AT238" s="132" t="s">
        <v>261</v>
      </c>
      <c r="AU238" s="132" t="s">
        <v>77</v>
      </c>
      <c r="AY238" s="17" t="s">
        <v>260</v>
      </c>
      <c r="BE238" s="133">
        <f>IF(N238="základní",J238,0)</f>
        <v>0</v>
      </c>
      <c r="BF238" s="133">
        <f>IF(N238="snížená",J238,0)</f>
        <v>0</v>
      </c>
      <c r="BG238" s="133">
        <f>IF(N238="zákl. přenesená",J238,0)</f>
        <v>0</v>
      </c>
      <c r="BH238" s="133">
        <f>IF(N238="sníž. přenesená",J238,0)</f>
        <v>0</v>
      </c>
      <c r="BI238" s="133">
        <f>IF(N238="nulová",J238,0)</f>
        <v>0</v>
      </c>
      <c r="BJ238" s="17" t="s">
        <v>77</v>
      </c>
      <c r="BK238" s="133">
        <f>ROUND(I238*H238,2)</f>
        <v>0</v>
      </c>
      <c r="BL238" s="17" t="s">
        <v>266</v>
      </c>
      <c r="BM238" s="132" t="s">
        <v>668</v>
      </c>
    </row>
    <row r="239" spans="2:65" s="1" customFormat="1" ht="29.25">
      <c r="B239" s="32"/>
      <c r="D239" s="134" t="s">
        <v>267</v>
      </c>
      <c r="F239" s="135" t="s">
        <v>978</v>
      </c>
      <c r="I239" s="136"/>
      <c r="L239" s="32"/>
      <c r="M239" s="137"/>
      <c r="T239" s="53"/>
      <c r="AT239" s="17" t="s">
        <v>267</v>
      </c>
      <c r="AU239" s="17" t="s">
        <v>77</v>
      </c>
    </row>
    <row r="240" spans="2:65" s="1" customFormat="1" ht="29.25">
      <c r="B240" s="32"/>
      <c r="D240" s="134" t="s">
        <v>269</v>
      </c>
      <c r="F240" s="138" t="s">
        <v>1740</v>
      </c>
      <c r="I240" s="136"/>
      <c r="L240" s="32"/>
      <c r="M240" s="137"/>
      <c r="T240" s="53"/>
      <c r="AT240" s="17" t="s">
        <v>269</v>
      </c>
      <c r="AU240" s="17" t="s">
        <v>77</v>
      </c>
    </row>
    <row r="241" spans="2:65" s="12" customFormat="1" ht="11.25">
      <c r="B241" s="162"/>
      <c r="D241" s="134" t="s">
        <v>774</v>
      </c>
      <c r="E241" s="163" t="s">
        <v>19</v>
      </c>
      <c r="F241" s="164" t="s">
        <v>1820</v>
      </c>
      <c r="H241" s="165">
        <v>49.86</v>
      </c>
      <c r="I241" s="166"/>
      <c r="L241" s="162"/>
      <c r="M241" s="167"/>
      <c r="T241" s="168"/>
      <c r="AT241" s="163" t="s">
        <v>774</v>
      </c>
      <c r="AU241" s="163" t="s">
        <v>77</v>
      </c>
      <c r="AV241" s="12" t="s">
        <v>79</v>
      </c>
      <c r="AW241" s="12" t="s">
        <v>31</v>
      </c>
      <c r="AX241" s="12" t="s">
        <v>69</v>
      </c>
      <c r="AY241" s="163" t="s">
        <v>260</v>
      </c>
    </row>
    <row r="242" spans="2:65" s="13" customFormat="1" ht="11.25">
      <c r="B242" s="169"/>
      <c r="D242" s="134" t="s">
        <v>774</v>
      </c>
      <c r="E242" s="170" t="s">
        <v>19</v>
      </c>
      <c r="F242" s="171" t="s">
        <v>967</v>
      </c>
      <c r="H242" s="172">
        <v>49.86</v>
      </c>
      <c r="I242" s="173"/>
      <c r="L242" s="169"/>
      <c r="M242" s="174"/>
      <c r="T242" s="175"/>
      <c r="AT242" s="170" t="s">
        <v>774</v>
      </c>
      <c r="AU242" s="170" t="s">
        <v>77</v>
      </c>
      <c r="AV242" s="13" t="s">
        <v>266</v>
      </c>
      <c r="AW242" s="13" t="s">
        <v>31</v>
      </c>
      <c r="AX242" s="13" t="s">
        <v>77</v>
      </c>
      <c r="AY242" s="170" t="s">
        <v>260</v>
      </c>
    </row>
    <row r="243" spans="2:65" s="10" customFormat="1" ht="25.9" customHeight="1">
      <c r="B243" s="111"/>
      <c r="D243" s="112" t="s">
        <v>68</v>
      </c>
      <c r="E243" s="113" t="s">
        <v>266</v>
      </c>
      <c r="F243" s="113" t="s">
        <v>1221</v>
      </c>
      <c r="I243" s="114"/>
      <c r="J243" s="115">
        <f>BK243</f>
        <v>0</v>
      </c>
      <c r="L243" s="111"/>
      <c r="M243" s="116"/>
      <c r="P243" s="117">
        <f>SUM(P244:P263)</f>
        <v>0</v>
      </c>
      <c r="R243" s="117">
        <f>SUM(R244:R263)</f>
        <v>0</v>
      </c>
      <c r="T243" s="118">
        <f>SUM(T244:T263)</f>
        <v>0</v>
      </c>
      <c r="AR243" s="112" t="s">
        <v>77</v>
      </c>
      <c r="AT243" s="119" t="s">
        <v>68</v>
      </c>
      <c r="AU243" s="119" t="s">
        <v>69</v>
      </c>
      <c r="AY243" s="112" t="s">
        <v>260</v>
      </c>
      <c r="BK243" s="120">
        <f>SUM(BK244:BK263)</f>
        <v>0</v>
      </c>
    </row>
    <row r="244" spans="2:65" s="1" customFormat="1" ht="16.5" customHeight="1">
      <c r="B244" s="32"/>
      <c r="C244" s="121" t="s">
        <v>674</v>
      </c>
      <c r="D244" s="121" t="s">
        <v>261</v>
      </c>
      <c r="E244" s="122" t="s">
        <v>989</v>
      </c>
      <c r="F244" s="123" t="s">
        <v>990</v>
      </c>
      <c r="G244" s="124" t="s">
        <v>973</v>
      </c>
      <c r="H244" s="125">
        <v>49.86</v>
      </c>
      <c r="I244" s="126"/>
      <c r="J244" s="127">
        <f>ROUND(I244*H244,2)</f>
        <v>0</v>
      </c>
      <c r="K244" s="123" t="s">
        <v>265</v>
      </c>
      <c r="L244" s="32"/>
      <c r="M244" s="128" t="s">
        <v>19</v>
      </c>
      <c r="N244" s="129" t="s">
        <v>40</v>
      </c>
      <c r="P244" s="130">
        <f>O244*H244</f>
        <v>0</v>
      </c>
      <c r="Q244" s="130">
        <v>0</v>
      </c>
      <c r="R244" s="130">
        <f>Q244*H244</f>
        <v>0</v>
      </c>
      <c r="S244" s="130">
        <v>0</v>
      </c>
      <c r="T244" s="131">
        <f>S244*H244</f>
        <v>0</v>
      </c>
      <c r="AR244" s="132" t="s">
        <v>266</v>
      </c>
      <c r="AT244" s="132" t="s">
        <v>261</v>
      </c>
      <c r="AU244" s="132" t="s">
        <v>77</v>
      </c>
      <c r="AY244" s="17" t="s">
        <v>260</v>
      </c>
      <c r="BE244" s="133">
        <f>IF(N244="základní",J244,0)</f>
        <v>0</v>
      </c>
      <c r="BF244" s="133">
        <f>IF(N244="snížená",J244,0)</f>
        <v>0</v>
      </c>
      <c r="BG244" s="133">
        <f>IF(N244="zákl. přenesená",J244,0)</f>
        <v>0</v>
      </c>
      <c r="BH244" s="133">
        <f>IF(N244="sníž. přenesená",J244,0)</f>
        <v>0</v>
      </c>
      <c r="BI244" s="133">
        <f>IF(N244="nulová",J244,0)</f>
        <v>0</v>
      </c>
      <c r="BJ244" s="17" t="s">
        <v>77</v>
      </c>
      <c r="BK244" s="133">
        <f>ROUND(I244*H244,2)</f>
        <v>0</v>
      </c>
      <c r="BL244" s="17" t="s">
        <v>266</v>
      </c>
      <c r="BM244" s="132" t="s">
        <v>671</v>
      </c>
    </row>
    <row r="245" spans="2:65" s="1" customFormat="1" ht="29.25">
      <c r="B245" s="32"/>
      <c r="D245" s="134" t="s">
        <v>267</v>
      </c>
      <c r="F245" s="135" t="s">
        <v>991</v>
      </c>
      <c r="I245" s="136"/>
      <c r="L245" s="32"/>
      <c r="M245" s="137"/>
      <c r="T245" s="53"/>
      <c r="AT245" s="17" t="s">
        <v>267</v>
      </c>
      <c r="AU245" s="17" t="s">
        <v>77</v>
      </c>
    </row>
    <row r="246" spans="2:65" s="1" customFormat="1" ht="29.25">
      <c r="B246" s="32"/>
      <c r="D246" s="134" t="s">
        <v>269</v>
      </c>
      <c r="F246" s="138" t="s">
        <v>1742</v>
      </c>
      <c r="I246" s="136"/>
      <c r="L246" s="32"/>
      <c r="M246" s="137"/>
      <c r="T246" s="53"/>
      <c r="AT246" s="17" t="s">
        <v>269</v>
      </c>
      <c r="AU246" s="17" t="s">
        <v>77</v>
      </c>
    </row>
    <row r="247" spans="2:65" s="12" customFormat="1" ht="11.25">
      <c r="B247" s="162"/>
      <c r="D247" s="134" t="s">
        <v>774</v>
      </c>
      <c r="E247" s="163" t="s">
        <v>19</v>
      </c>
      <c r="F247" s="164" t="s">
        <v>1821</v>
      </c>
      <c r="H247" s="165">
        <v>49.86</v>
      </c>
      <c r="I247" s="166"/>
      <c r="L247" s="162"/>
      <c r="M247" s="167"/>
      <c r="T247" s="168"/>
      <c r="AT247" s="163" t="s">
        <v>774</v>
      </c>
      <c r="AU247" s="163" t="s">
        <v>77</v>
      </c>
      <c r="AV247" s="12" t="s">
        <v>79</v>
      </c>
      <c r="AW247" s="12" t="s">
        <v>31</v>
      </c>
      <c r="AX247" s="12" t="s">
        <v>69</v>
      </c>
      <c r="AY247" s="163" t="s">
        <v>260</v>
      </c>
    </row>
    <row r="248" spans="2:65" s="13" customFormat="1" ht="11.25">
      <c r="B248" s="169"/>
      <c r="D248" s="134" t="s">
        <v>774</v>
      </c>
      <c r="E248" s="170" t="s">
        <v>19</v>
      </c>
      <c r="F248" s="171" t="s">
        <v>967</v>
      </c>
      <c r="H248" s="172">
        <v>49.86</v>
      </c>
      <c r="I248" s="173"/>
      <c r="L248" s="169"/>
      <c r="M248" s="174"/>
      <c r="T248" s="175"/>
      <c r="AT248" s="170" t="s">
        <v>774</v>
      </c>
      <c r="AU248" s="170" t="s">
        <v>77</v>
      </c>
      <c r="AV248" s="13" t="s">
        <v>266</v>
      </c>
      <c r="AW248" s="13" t="s">
        <v>31</v>
      </c>
      <c r="AX248" s="13" t="s">
        <v>77</v>
      </c>
      <c r="AY248" s="170" t="s">
        <v>260</v>
      </c>
    </row>
    <row r="249" spans="2:65" s="1" customFormat="1" ht="16.5" customHeight="1">
      <c r="B249" s="32"/>
      <c r="C249" s="121" t="s">
        <v>358</v>
      </c>
      <c r="D249" s="121" t="s">
        <v>261</v>
      </c>
      <c r="E249" s="122" t="s">
        <v>985</v>
      </c>
      <c r="F249" s="123" t="s">
        <v>986</v>
      </c>
      <c r="G249" s="124" t="s">
        <v>973</v>
      </c>
      <c r="H249" s="125">
        <v>1.1000000000000001</v>
      </c>
      <c r="I249" s="126"/>
      <c r="J249" s="127">
        <f>ROUND(I249*H249,2)</f>
        <v>0</v>
      </c>
      <c r="K249" s="123" t="s">
        <v>265</v>
      </c>
      <c r="L249" s="32"/>
      <c r="M249" s="128" t="s">
        <v>19</v>
      </c>
      <c r="N249" s="129" t="s">
        <v>40</v>
      </c>
      <c r="P249" s="130">
        <f>O249*H249</f>
        <v>0</v>
      </c>
      <c r="Q249" s="130">
        <v>0</v>
      </c>
      <c r="R249" s="130">
        <f>Q249*H249</f>
        <v>0</v>
      </c>
      <c r="S249" s="130">
        <v>0</v>
      </c>
      <c r="T249" s="131">
        <f>S249*H249</f>
        <v>0</v>
      </c>
      <c r="AR249" s="132" t="s">
        <v>266</v>
      </c>
      <c r="AT249" s="132" t="s">
        <v>261</v>
      </c>
      <c r="AU249" s="132" t="s">
        <v>77</v>
      </c>
      <c r="AY249" s="17" t="s">
        <v>260</v>
      </c>
      <c r="BE249" s="133">
        <f>IF(N249="základní",J249,0)</f>
        <v>0</v>
      </c>
      <c r="BF249" s="133">
        <f>IF(N249="snížená",J249,0)</f>
        <v>0</v>
      </c>
      <c r="BG249" s="133">
        <f>IF(N249="zákl. přenesená",J249,0)</f>
        <v>0</v>
      </c>
      <c r="BH249" s="133">
        <f>IF(N249="sníž. přenesená",J249,0)</f>
        <v>0</v>
      </c>
      <c r="BI249" s="133">
        <f>IF(N249="nulová",J249,0)</f>
        <v>0</v>
      </c>
      <c r="BJ249" s="17" t="s">
        <v>77</v>
      </c>
      <c r="BK249" s="133">
        <f>ROUND(I249*H249,2)</f>
        <v>0</v>
      </c>
      <c r="BL249" s="17" t="s">
        <v>266</v>
      </c>
      <c r="BM249" s="132" t="s">
        <v>865</v>
      </c>
    </row>
    <row r="250" spans="2:65" s="1" customFormat="1" ht="29.25">
      <c r="B250" s="32"/>
      <c r="D250" s="134" t="s">
        <v>267</v>
      </c>
      <c r="F250" s="135" t="s">
        <v>987</v>
      </c>
      <c r="I250" s="136"/>
      <c r="L250" s="32"/>
      <c r="M250" s="137"/>
      <c r="T250" s="53"/>
      <c r="AT250" s="17" t="s">
        <v>267</v>
      </c>
      <c r="AU250" s="17" t="s">
        <v>77</v>
      </c>
    </row>
    <row r="251" spans="2:65" s="1" customFormat="1" ht="29.25">
      <c r="B251" s="32"/>
      <c r="D251" s="134" t="s">
        <v>269</v>
      </c>
      <c r="F251" s="138" t="s">
        <v>1822</v>
      </c>
      <c r="I251" s="136"/>
      <c r="L251" s="32"/>
      <c r="M251" s="137"/>
      <c r="T251" s="53"/>
      <c r="AT251" s="17" t="s">
        <v>269</v>
      </c>
      <c r="AU251" s="17" t="s">
        <v>77</v>
      </c>
    </row>
    <row r="252" spans="2:65" s="12" customFormat="1" ht="11.25">
      <c r="B252" s="162"/>
      <c r="D252" s="134" t="s">
        <v>774</v>
      </c>
      <c r="E252" s="163" t="s">
        <v>19</v>
      </c>
      <c r="F252" s="164" t="s">
        <v>1819</v>
      </c>
      <c r="H252" s="165">
        <v>1.1000000000000001</v>
      </c>
      <c r="I252" s="166"/>
      <c r="L252" s="162"/>
      <c r="M252" s="167"/>
      <c r="T252" s="168"/>
      <c r="AT252" s="163" t="s">
        <v>774</v>
      </c>
      <c r="AU252" s="163" t="s">
        <v>77</v>
      </c>
      <c r="AV252" s="12" t="s">
        <v>79</v>
      </c>
      <c r="AW252" s="12" t="s">
        <v>31</v>
      </c>
      <c r="AX252" s="12" t="s">
        <v>69</v>
      </c>
      <c r="AY252" s="163" t="s">
        <v>260</v>
      </c>
    </row>
    <row r="253" spans="2:65" s="13" customFormat="1" ht="11.25">
      <c r="B253" s="169"/>
      <c r="D253" s="134" t="s">
        <v>774</v>
      </c>
      <c r="E253" s="170" t="s">
        <v>19</v>
      </c>
      <c r="F253" s="171" t="s">
        <v>967</v>
      </c>
      <c r="H253" s="172">
        <v>1.1000000000000001</v>
      </c>
      <c r="I253" s="173"/>
      <c r="L253" s="169"/>
      <c r="M253" s="174"/>
      <c r="T253" s="175"/>
      <c r="AT253" s="170" t="s">
        <v>774</v>
      </c>
      <c r="AU253" s="170" t="s">
        <v>77</v>
      </c>
      <c r="AV253" s="13" t="s">
        <v>266</v>
      </c>
      <c r="AW253" s="13" t="s">
        <v>31</v>
      </c>
      <c r="AX253" s="13" t="s">
        <v>77</v>
      </c>
      <c r="AY253" s="170" t="s">
        <v>260</v>
      </c>
    </row>
    <row r="254" spans="2:65" s="1" customFormat="1" ht="16.5" customHeight="1">
      <c r="B254" s="32"/>
      <c r="C254" s="121" t="s">
        <v>680</v>
      </c>
      <c r="D254" s="121" t="s">
        <v>261</v>
      </c>
      <c r="E254" s="122" t="s">
        <v>1744</v>
      </c>
      <c r="F254" s="123" t="s">
        <v>1745</v>
      </c>
      <c r="G254" s="124" t="s">
        <v>973</v>
      </c>
      <c r="H254" s="125">
        <v>2.2949999999999999</v>
      </c>
      <c r="I254" s="126"/>
      <c r="J254" s="127">
        <f>ROUND(I254*H254,2)</f>
        <v>0</v>
      </c>
      <c r="K254" s="123" t="s">
        <v>265</v>
      </c>
      <c r="L254" s="32"/>
      <c r="M254" s="128" t="s">
        <v>19</v>
      </c>
      <c r="N254" s="129" t="s">
        <v>40</v>
      </c>
      <c r="P254" s="130">
        <f>O254*H254</f>
        <v>0</v>
      </c>
      <c r="Q254" s="130">
        <v>0</v>
      </c>
      <c r="R254" s="130">
        <f>Q254*H254</f>
        <v>0</v>
      </c>
      <c r="S254" s="130">
        <v>0</v>
      </c>
      <c r="T254" s="131">
        <f>S254*H254</f>
        <v>0</v>
      </c>
      <c r="AR254" s="132" t="s">
        <v>266</v>
      </c>
      <c r="AT254" s="132" t="s">
        <v>261</v>
      </c>
      <c r="AU254" s="132" t="s">
        <v>77</v>
      </c>
      <c r="AY254" s="17" t="s">
        <v>260</v>
      </c>
      <c r="BE254" s="133">
        <f>IF(N254="základní",J254,0)</f>
        <v>0</v>
      </c>
      <c r="BF254" s="133">
        <f>IF(N254="snížená",J254,0)</f>
        <v>0</v>
      </c>
      <c r="BG254" s="133">
        <f>IF(N254="zákl. přenesená",J254,0)</f>
        <v>0</v>
      </c>
      <c r="BH254" s="133">
        <f>IF(N254="sníž. přenesená",J254,0)</f>
        <v>0</v>
      </c>
      <c r="BI254" s="133">
        <f>IF(N254="nulová",J254,0)</f>
        <v>0</v>
      </c>
      <c r="BJ254" s="17" t="s">
        <v>77</v>
      </c>
      <c r="BK254" s="133">
        <f>ROUND(I254*H254,2)</f>
        <v>0</v>
      </c>
      <c r="BL254" s="17" t="s">
        <v>266</v>
      </c>
      <c r="BM254" s="132" t="s">
        <v>869</v>
      </c>
    </row>
    <row r="255" spans="2:65" s="1" customFormat="1" ht="29.25">
      <c r="B255" s="32"/>
      <c r="D255" s="134" t="s">
        <v>267</v>
      </c>
      <c r="F255" s="135" t="s">
        <v>1746</v>
      </c>
      <c r="I255" s="136"/>
      <c r="L255" s="32"/>
      <c r="M255" s="137"/>
      <c r="T255" s="53"/>
      <c r="AT255" s="17" t="s">
        <v>267</v>
      </c>
      <c r="AU255" s="17" t="s">
        <v>77</v>
      </c>
    </row>
    <row r="256" spans="2:65" s="1" customFormat="1" ht="29.25">
      <c r="B256" s="32"/>
      <c r="D256" s="134" t="s">
        <v>269</v>
      </c>
      <c r="F256" s="138" t="s">
        <v>1823</v>
      </c>
      <c r="I256" s="136"/>
      <c r="L256" s="32"/>
      <c r="M256" s="137"/>
      <c r="T256" s="53"/>
      <c r="AT256" s="17" t="s">
        <v>269</v>
      </c>
      <c r="AU256" s="17" t="s">
        <v>77</v>
      </c>
    </row>
    <row r="257" spans="2:65" s="12" customFormat="1" ht="11.25">
      <c r="B257" s="162"/>
      <c r="D257" s="134" t="s">
        <v>774</v>
      </c>
      <c r="E257" s="163" t="s">
        <v>19</v>
      </c>
      <c r="F257" s="164" t="s">
        <v>1824</v>
      </c>
      <c r="H257" s="165">
        <v>2.2949999999999999</v>
      </c>
      <c r="I257" s="166"/>
      <c r="L257" s="162"/>
      <c r="M257" s="167"/>
      <c r="T257" s="168"/>
      <c r="AT257" s="163" t="s">
        <v>774</v>
      </c>
      <c r="AU257" s="163" t="s">
        <v>77</v>
      </c>
      <c r="AV257" s="12" t="s">
        <v>79</v>
      </c>
      <c r="AW257" s="12" t="s">
        <v>31</v>
      </c>
      <c r="AX257" s="12" t="s">
        <v>69</v>
      </c>
      <c r="AY257" s="163" t="s">
        <v>260</v>
      </c>
    </row>
    <row r="258" spans="2:65" s="13" customFormat="1" ht="11.25">
      <c r="B258" s="169"/>
      <c r="D258" s="134" t="s">
        <v>774</v>
      </c>
      <c r="E258" s="170" t="s">
        <v>19</v>
      </c>
      <c r="F258" s="171" t="s">
        <v>967</v>
      </c>
      <c r="H258" s="172">
        <v>2.2949999999999999</v>
      </c>
      <c r="I258" s="173"/>
      <c r="L258" s="169"/>
      <c r="M258" s="174"/>
      <c r="T258" s="175"/>
      <c r="AT258" s="170" t="s">
        <v>774</v>
      </c>
      <c r="AU258" s="170" t="s">
        <v>77</v>
      </c>
      <c r="AV258" s="13" t="s">
        <v>266</v>
      </c>
      <c r="AW258" s="13" t="s">
        <v>31</v>
      </c>
      <c r="AX258" s="13" t="s">
        <v>77</v>
      </c>
      <c r="AY258" s="170" t="s">
        <v>260</v>
      </c>
    </row>
    <row r="259" spans="2:65" s="1" customFormat="1" ht="16.5" customHeight="1">
      <c r="B259" s="32"/>
      <c r="C259" s="121" t="s">
        <v>364</v>
      </c>
      <c r="D259" s="121" t="s">
        <v>261</v>
      </c>
      <c r="E259" s="122" t="s">
        <v>1744</v>
      </c>
      <c r="F259" s="123" t="s">
        <v>1745</v>
      </c>
      <c r="G259" s="124" t="s">
        <v>973</v>
      </c>
      <c r="H259" s="125">
        <v>43.78</v>
      </c>
      <c r="I259" s="126"/>
      <c r="J259" s="127">
        <f>ROUND(I259*H259,2)</f>
        <v>0</v>
      </c>
      <c r="K259" s="123" t="s">
        <v>265</v>
      </c>
      <c r="L259" s="32"/>
      <c r="M259" s="128" t="s">
        <v>19</v>
      </c>
      <c r="N259" s="129" t="s">
        <v>40</v>
      </c>
      <c r="P259" s="130">
        <f>O259*H259</f>
        <v>0</v>
      </c>
      <c r="Q259" s="130">
        <v>0</v>
      </c>
      <c r="R259" s="130">
        <f>Q259*H259</f>
        <v>0</v>
      </c>
      <c r="S259" s="130">
        <v>0</v>
      </c>
      <c r="T259" s="131">
        <f>S259*H259</f>
        <v>0</v>
      </c>
      <c r="AR259" s="132" t="s">
        <v>266</v>
      </c>
      <c r="AT259" s="132" t="s">
        <v>261</v>
      </c>
      <c r="AU259" s="132" t="s">
        <v>77</v>
      </c>
      <c r="AY259" s="17" t="s">
        <v>260</v>
      </c>
      <c r="BE259" s="133">
        <f>IF(N259="základní",J259,0)</f>
        <v>0</v>
      </c>
      <c r="BF259" s="133">
        <f>IF(N259="snížená",J259,0)</f>
        <v>0</v>
      </c>
      <c r="BG259" s="133">
        <f>IF(N259="zákl. přenesená",J259,0)</f>
        <v>0</v>
      </c>
      <c r="BH259" s="133">
        <f>IF(N259="sníž. přenesená",J259,0)</f>
        <v>0</v>
      </c>
      <c r="BI259" s="133">
        <f>IF(N259="nulová",J259,0)</f>
        <v>0</v>
      </c>
      <c r="BJ259" s="17" t="s">
        <v>77</v>
      </c>
      <c r="BK259" s="133">
        <f>ROUND(I259*H259,2)</f>
        <v>0</v>
      </c>
      <c r="BL259" s="17" t="s">
        <v>266</v>
      </c>
      <c r="BM259" s="132" t="s">
        <v>874</v>
      </c>
    </row>
    <row r="260" spans="2:65" s="1" customFormat="1" ht="29.25">
      <c r="B260" s="32"/>
      <c r="D260" s="134" t="s">
        <v>267</v>
      </c>
      <c r="F260" s="135" t="s">
        <v>1746</v>
      </c>
      <c r="I260" s="136"/>
      <c r="L260" s="32"/>
      <c r="M260" s="137"/>
      <c r="T260" s="53"/>
      <c r="AT260" s="17" t="s">
        <v>267</v>
      </c>
      <c r="AU260" s="17" t="s">
        <v>77</v>
      </c>
    </row>
    <row r="261" spans="2:65" s="1" customFormat="1" ht="29.25">
      <c r="B261" s="32"/>
      <c r="D261" s="134" t="s">
        <v>269</v>
      </c>
      <c r="F261" s="138" t="s">
        <v>1747</v>
      </c>
      <c r="I261" s="136"/>
      <c r="L261" s="32"/>
      <c r="M261" s="137"/>
      <c r="T261" s="53"/>
      <c r="AT261" s="17" t="s">
        <v>269</v>
      </c>
      <c r="AU261" s="17" t="s">
        <v>77</v>
      </c>
    </row>
    <row r="262" spans="2:65" s="12" customFormat="1" ht="11.25">
      <c r="B262" s="162"/>
      <c r="D262" s="134" t="s">
        <v>774</v>
      </c>
      <c r="E262" s="163" t="s">
        <v>19</v>
      </c>
      <c r="F262" s="164" t="s">
        <v>1825</v>
      </c>
      <c r="H262" s="165">
        <v>43.78</v>
      </c>
      <c r="I262" s="166"/>
      <c r="L262" s="162"/>
      <c r="M262" s="167"/>
      <c r="T262" s="168"/>
      <c r="AT262" s="163" t="s">
        <v>774</v>
      </c>
      <c r="AU262" s="163" t="s">
        <v>77</v>
      </c>
      <c r="AV262" s="12" t="s">
        <v>79</v>
      </c>
      <c r="AW262" s="12" t="s">
        <v>31</v>
      </c>
      <c r="AX262" s="12" t="s">
        <v>69</v>
      </c>
      <c r="AY262" s="163" t="s">
        <v>260</v>
      </c>
    </row>
    <row r="263" spans="2:65" s="13" customFormat="1" ht="11.25">
      <c r="B263" s="169"/>
      <c r="D263" s="134" t="s">
        <v>774</v>
      </c>
      <c r="E263" s="170" t="s">
        <v>19</v>
      </c>
      <c r="F263" s="171" t="s">
        <v>967</v>
      </c>
      <c r="H263" s="172">
        <v>43.78</v>
      </c>
      <c r="I263" s="173"/>
      <c r="L263" s="169"/>
      <c r="M263" s="178"/>
      <c r="N263" s="179"/>
      <c r="O263" s="179"/>
      <c r="P263" s="179"/>
      <c r="Q263" s="179"/>
      <c r="R263" s="179"/>
      <c r="S263" s="179"/>
      <c r="T263" s="180"/>
      <c r="AT263" s="170" t="s">
        <v>774</v>
      </c>
      <c r="AU263" s="170" t="s">
        <v>77</v>
      </c>
      <c r="AV263" s="13" t="s">
        <v>266</v>
      </c>
      <c r="AW263" s="13" t="s">
        <v>31</v>
      </c>
      <c r="AX263" s="13" t="s">
        <v>77</v>
      </c>
      <c r="AY263" s="170" t="s">
        <v>260</v>
      </c>
    </row>
    <row r="264" spans="2:65" s="1" customFormat="1" ht="6.95" customHeight="1">
      <c r="B264" s="41"/>
      <c r="C264" s="42"/>
      <c r="D264" s="42"/>
      <c r="E264" s="42"/>
      <c r="F264" s="42"/>
      <c r="G264" s="42"/>
      <c r="H264" s="42"/>
      <c r="I264" s="42"/>
      <c r="J264" s="42"/>
      <c r="K264" s="42"/>
      <c r="L264" s="32"/>
    </row>
  </sheetData>
  <sheetProtection algorithmName="SHA-512" hashValue="2vI+0Bf1yaF7sh0/71vvMsGdbcEixLP27oUTQhRlRoxziUE72rLxZOPDg6BlUq47kvz+mdpO79uW0tQJsrsmyw==" saltValue="wd3gYsGR4baxKakGX8y3dlL02v7+hsSreVy9FmCqZHTd2sFTORydC3rJbLIGgNryI8q9miwvPcLGG3Dym6bV9A==" spinCount="100000" sheet="1" objects="1" scenarios="1" formatColumns="0" formatRows="0" autoFilter="0"/>
  <autoFilter ref="C82:K263" xr:uid="{00000000-0009-0000-0000-00000B000000}"/>
  <mergeCells count="9">
    <mergeCell ref="E50:H50"/>
    <mergeCell ref="E73:H73"/>
    <mergeCell ref="E75:H75"/>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2:BM361"/>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112</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1826</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ROUND(J88,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ROUND((SUM(BE88:BE360)),  2)</f>
        <v>0</v>
      </c>
      <c r="I33" s="89">
        <v>0.21</v>
      </c>
      <c r="J33" s="88">
        <f>ROUND(((SUM(BE88:BE360))*I33),  2)</f>
        <v>0</v>
      </c>
      <c r="L33" s="32"/>
    </row>
    <row r="34" spans="2:12" s="1" customFormat="1" ht="14.45" customHeight="1">
      <c r="B34" s="32"/>
      <c r="E34" s="27" t="s">
        <v>41</v>
      </c>
      <c r="F34" s="88">
        <f>ROUND((SUM(BF88:BF360)),  2)</f>
        <v>0</v>
      </c>
      <c r="I34" s="89">
        <v>0.12</v>
      </c>
      <c r="J34" s="88">
        <f>ROUND(((SUM(BF88:BF360))*I34),  2)</f>
        <v>0</v>
      </c>
      <c r="L34" s="32"/>
    </row>
    <row r="35" spans="2:12" s="1" customFormat="1" ht="14.45" hidden="1" customHeight="1">
      <c r="B35" s="32"/>
      <c r="E35" s="27" t="s">
        <v>42</v>
      </c>
      <c r="F35" s="88">
        <f>ROUND((SUM(BG88:BG360)),  2)</f>
        <v>0</v>
      </c>
      <c r="I35" s="89">
        <v>0.21</v>
      </c>
      <c r="J35" s="88">
        <f>0</f>
        <v>0</v>
      </c>
      <c r="L35" s="32"/>
    </row>
    <row r="36" spans="2:12" s="1" customFormat="1" ht="14.45" hidden="1" customHeight="1">
      <c r="B36" s="32"/>
      <c r="E36" s="27" t="s">
        <v>43</v>
      </c>
      <c r="F36" s="88">
        <f>ROUND((SUM(BH88:BH360)),  2)</f>
        <v>0</v>
      </c>
      <c r="I36" s="89">
        <v>0.12</v>
      </c>
      <c r="J36" s="88">
        <f>0</f>
        <v>0</v>
      </c>
      <c r="L36" s="32"/>
    </row>
    <row r="37" spans="2:12" s="1" customFormat="1" ht="14.45" hidden="1" customHeight="1">
      <c r="B37" s="32"/>
      <c r="E37" s="27" t="s">
        <v>44</v>
      </c>
      <c r="F37" s="88">
        <f>ROUND((SUM(BI88:BI360)),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01-14-01 - Most v ev. km 28,253</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J88</f>
        <v>0</v>
      </c>
      <c r="L59" s="32"/>
      <c r="AU59" s="17" t="s">
        <v>242</v>
      </c>
    </row>
    <row r="60" spans="2:47" s="8" customFormat="1" ht="24.95" customHeight="1">
      <c r="B60" s="99"/>
      <c r="D60" s="100" t="s">
        <v>1827</v>
      </c>
      <c r="E60" s="101"/>
      <c r="F60" s="101"/>
      <c r="G60" s="101"/>
      <c r="H60" s="101"/>
      <c r="I60" s="101"/>
      <c r="J60" s="102">
        <f>J89</f>
        <v>0</v>
      </c>
      <c r="L60" s="99"/>
    </row>
    <row r="61" spans="2:47" s="8" customFormat="1" ht="24.95" customHeight="1">
      <c r="B61" s="99"/>
      <c r="D61" s="100" t="s">
        <v>1828</v>
      </c>
      <c r="E61" s="101"/>
      <c r="F61" s="101"/>
      <c r="G61" s="101"/>
      <c r="H61" s="101"/>
      <c r="I61" s="101"/>
      <c r="J61" s="102">
        <f>J150</f>
        <v>0</v>
      </c>
      <c r="L61" s="99"/>
    </row>
    <row r="62" spans="2:47" s="8" customFormat="1" ht="24.95" customHeight="1">
      <c r="B62" s="99"/>
      <c r="D62" s="100" t="s">
        <v>1829</v>
      </c>
      <c r="E62" s="101"/>
      <c r="F62" s="101"/>
      <c r="G62" s="101"/>
      <c r="H62" s="101"/>
      <c r="I62" s="101"/>
      <c r="J62" s="102">
        <f>J159</f>
        <v>0</v>
      </c>
      <c r="L62" s="99"/>
    </row>
    <row r="63" spans="2:47" s="8" customFormat="1" ht="24.95" customHeight="1">
      <c r="B63" s="99"/>
      <c r="D63" s="100" t="s">
        <v>1830</v>
      </c>
      <c r="E63" s="101"/>
      <c r="F63" s="101"/>
      <c r="G63" s="101"/>
      <c r="H63" s="101"/>
      <c r="I63" s="101"/>
      <c r="J63" s="102">
        <f>J195</f>
        <v>0</v>
      </c>
      <c r="L63" s="99"/>
    </row>
    <row r="64" spans="2:47" s="8" customFormat="1" ht="24.95" customHeight="1">
      <c r="B64" s="99"/>
      <c r="D64" s="100" t="s">
        <v>1831</v>
      </c>
      <c r="E64" s="101"/>
      <c r="F64" s="101"/>
      <c r="G64" s="101"/>
      <c r="H64" s="101"/>
      <c r="I64" s="101"/>
      <c r="J64" s="102">
        <f>J205</f>
        <v>0</v>
      </c>
      <c r="L64" s="99"/>
    </row>
    <row r="65" spans="2:12" s="8" customFormat="1" ht="24.95" customHeight="1">
      <c r="B65" s="99"/>
      <c r="D65" s="100" t="s">
        <v>1832</v>
      </c>
      <c r="E65" s="101"/>
      <c r="F65" s="101"/>
      <c r="G65" s="101"/>
      <c r="H65" s="101"/>
      <c r="I65" s="101"/>
      <c r="J65" s="102">
        <f>J250</f>
        <v>0</v>
      </c>
      <c r="L65" s="99"/>
    </row>
    <row r="66" spans="2:12" s="8" customFormat="1" ht="24.95" customHeight="1">
      <c r="B66" s="99"/>
      <c r="D66" s="100" t="s">
        <v>1833</v>
      </c>
      <c r="E66" s="101"/>
      <c r="F66" s="101"/>
      <c r="G66" s="101"/>
      <c r="H66" s="101"/>
      <c r="I66" s="101"/>
      <c r="J66" s="102">
        <f>J272</f>
        <v>0</v>
      </c>
      <c r="L66" s="99"/>
    </row>
    <row r="67" spans="2:12" s="8" customFormat="1" ht="24.95" customHeight="1">
      <c r="B67" s="99"/>
      <c r="D67" s="100" t="s">
        <v>1834</v>
      </c>
      <c r="E67" s="101"/>
      <c r="F67" s="101"/>
      <c r="G67" s="101"/>
      <c r="H67" s="101"/>
      <c r="I67" s="101"/>
      <c r="J67" s="102">
        <f>J338</f>
        <v>0</v>
      </c>
      <c r="L67" s="99"/>
    </row>
    <row r="68" spans="2:12" s="8" customFormat="1" ht="24.95" customHeight="1">
      <c r="B68" s="99"/>
      <c r="D68" s="100" t="s">
        <v>1835</v>
      </c>
      <c r="E68" s="101"/>
      <c r="F68" s="101"/>
      <c r="G68" s="101"/>
      <c r="H68" s="101"/>
      <c r="I68" s="101"/>
      <c r="J68" s="102">
        <f>J357</f>
        <v>0</v>
      </c>
      <c r="L68" s="99"/>
    </row>
    <row r="69" spans="2:12" s="1" customFormat="1" ht="21.75" customHeight="1">
      <c r="B69" s="32"/>
      <c r="L69" s="32"/>
    </row>
    <row r="70" spans="2:12" s="1" customFormat="1" ht="6.95" customHeight="1">
      <c r="B70" s="41"/>
      <c r="C70" s="42"/>
      <c r="D70" s="42"/>
      <c r="E70" s="42"/>
      <c r="F70" s="42"/>
      <c r="G70" s="42"/>
      <c r="H70" s="42"/>
      <c r="I70" s="42"/>
      <c r="J70" s="42"/>
      <c r="K70" s="42"/>
      <c r="L70" s="32"/>
    </row>
    <row r="74" spans="2:12" s="1" customFormat="1" ht="6.95" customHeight="1">
      <c r="B74" s="43"/>
      <c r="C74" s="44"/>
      <c r="D74" s="44"/>
      <c r="E74" s="44"/>
      <c r="F74" s="44"/>
      <c r="G74" s="44"/>
      <c r="H74" s="44"/>
      <c r="I74" s="44"/>
      <c r="J74" s="44"/>
      <c r="K74" s="44"/>
      <c r="L74" s="32"/>
    </row>
    <row r="75" spans="2:12" s="1" customFormat="1" ht="24.95" customHeight="1">
      <c r="B75" s="32"/>
      <c r="C75" s="21" t="s">
        <v>245</v>
      </c>
      <c r="L75" s="32"/>
    </row>
    <row r="76" spans="2:12" s="1" customFormat="1" ht="6.95" customHeight="1">
      <c r="B76" s="32"/>
      <c r="L76" s="32"/>
    </row>
    <row r="77" spans="2:12" s="1" customFormat="1" ht="12" customHeight="1">
      <c r="B77" s="32"/>
      <c r="C77" s="27" t="s">
        <v>16</v>
      </c>
      <c r="L77" s="32"/>
    </row>
    <row r="78" spans="2:12" s="1" customFormat="1" ht="16.5" customHeight="1">
      <c r="B78" s="32"/>
      <c r="E78" s="309" t="str">
        <f>E7</f>
        <v>Oprava trati v úseku Tanvald - Kořenov</v>
      </c>
      <c r="F78" s="310"/>
      <c r="G78" s="310"/>
      <c r="H78" s="310"/>
      <c r="L78" s="32"/>
    </row>
    <row r="79" spans="2:12" s="1" customFormat="1" ht="12" customHeight="1">
      <c r="B79" s="32"/>
      <c r="C79" s="27" t="s">
        <v>237</v>
      </c>
      <c r="L79" s="32"/>
    </row>
    <row r="80" spans="2:12" s="1" customFormat="1" ht="16.5" customHeight="1">
      <c r="B80" s="32"/>
      <c r="E80" s="305" t="str">
        <f>E9</f>
        <v>SO 01-14-01 - Most v ev. km 28,253</v>
      </c>
      <c r="F80" s="311"/>
      <c r="G80" s="311"/>
      <c r="H80" s="311"/>
      <c r="L80" s="32"/>
    </row>
    <row r="81" spans="2:65" s="1" customFormat="1" ht="6.95" customHeight="1">
      <c r="B81" s="32"/>
      <c r="L81" s="32"/>
    </row>
    <row r="82" spans="2:65" s="1" customFormat="1" ht="12" customHeight="1">
      <c r="B82" s="32"/>
      <c r="C82" s="27" t="s">
        <v>21</v>
      </c>
      <c r="F82" s="25" t="str">
        <f>F12</f>
        <v xml:space="preserve"> </v>
      </c>
      <c r="I82" s="27" t="s">
        <v>23</v>
      </c>
      <c r="J82" s="49" t="str">
        <f>IF(J12="","",J12)</f>
        <v>14. 6. 2023</v>
      </c>
      <c r="L82" s="32"/>
    </row>
    <row r="83" spans="2:65" s="1" customFormat="1" ht="6.95" customHeight="1">
      <c r="B83" s="32"/>
      <c r="L83" s="32"/>
    </row>
    <row r="84" spans="2:65" s="1" customFormat="1" ht="15.2" customHeight="1">
      <c r="B84" s="32"/>
      <c r="C84" s="27" t="s">
        <v>25</v>
      </c>
      <c r="F84" s="25" t="str">
        <f>E15</f>
        <v xml:space="preserve"> </v>
      </c>
      <c r="I84" s="27" t="s">
        <v>30</v>
      </c>
      <c r="J84" s="30" t="str">
        <f>E21</f>
        <v xml:space="preserve"> </v>
      </c>
      <c r="L84" s="32"/>
    </row>
    <row r="85" spans="2:65" s="1" customFormat="1" ht="15.2" customHeight="1">
      <c r="B85" s="32"/>
      <c r="C85" s="27" t="s">
        <v>28</v>
      </c>
      <c r="F85" s="25" t="str">
        <f>IF(E18="","",E18)</f>
        <v>Vyplň údaj</v>
      </c>
      <c r="I85" s="27" t="s">
        <v>32</v>
      </c>
      <c r="J85" s="30" t="str">
        <f>E24</f>
        <v xml:space="preserve"> </v>
      </c>
      <c r="L85" s="32"/>
    </row>
    <row r="86" spans="2:65" s="1" customFormat="1" ht="10.35" customHeight="1">
      <c r="B86" s="32"/>
      <c r="L86" s="32"/>
    </row>
    <row r="87" spans="2:65" s="9" customFormat="1" ht="29.25" customHeight="1">
      <c r="B87" s="103"/>
      <c r="C87" s="104" t="s">
        <v>246</v>
      </c>
      <c r="D87" s="105" t="s">
        <v>54</v>
      </c>
      <c r="E87" s="105" t="s">
        <v>50</v>
      </c>
      <c r="F87" s="105" t="s">
        <v>51</v>
      </c>
      <c r="G87" s="105" t="s">
        <v>247</v>
      </c>
      <c r="H87" s="105" t="s">
        <v>248</v>
      </c>
      <c r="I87" s="105" t="s">
        <v>249</v>
      </c>
      <c r="J87" s="105" t="s">
        <v>241</v>
      </c>
      <c r="K87" s="106" t="s">
        <v>250</v>
      </c>
      <c r="L87" s="103"/>
      <c r="M87" s="56" t="s">
        <v>19</v>
      </c>
      <c r="N87" s="57" t="s">
        <v>39</v>
      </c>
      <c r="O87" s="57" t="s">
        <v>251</v>
      </c>
      <c r="P87" s="57" t="s">
        <v>252</v>
      </c>
      <c r="Q87" s="57" t="s">
        <v>253</v>
      </c>
      <c r="R87" s="57" t="s">
        <v>254</v>
      </c>
      <c r="S87" s="57" t="s">
        <v>255</v>
      </c>
      <c r="T87" s="58" t="s">
        <v>256</v>
      </c>
    </row>
    <row r="88" spans="2:65" s="1" customFormat="1" ht="22.9" customHeight="1">
      <c r="B88" s="32"/>
      <c r="C88" s="61" t="s">
        <v>257</v>
      </c>
      <c r="J88" s="107">
        <f>BK88</f>
        <v>0</v>
      </c>
      <c r="L88" s="32"/>
      <c r="M88" s="59"/>
      <c r="N88" s="50"/>
      <c r="O88" s="50"/>
      <c r="P88" s="108">
        <f>P89+P150+P159+P195+P205+P250+P272+P338+P357</f>
        <v>0</v>
      </c>
      <c r="Q88" s="50"/>
      <c r="R88" s="108">
        <f>R89+R150+R159+R195+R205+R250+R272+R338+R357</f>
        <v>167.70937467999997</v>
      </c>
      <c r="S88" s="50"/>
      <c r="T88" s="109">
        <f>T89+T150+T159+T195+T205+T250+T272+T338+T357</f>
        <v>64.853319999999997</v>
      </c>
      <c r="AT88" s="17" t="s">
        <v>68</v>
      </c>
      <c r="AU88" s="17" t="s">
        <v>242</v>
      </c>
      <c r="BK88" s="110">
        <f>BK89+BK150+BK159+BK195+BK205+BK250+BK272+BK338+BK357</f>
        <v>0</v>
      </c>
    </row>
    <row r="89" spans="2:65" s="10" customFormat="1" ht="25.9" customHeight="1">
      <c r="B89" s="111"/>
      <c r="D89" s="112" t="s">
        <v>68</v>
      </c>
      <c r="E89" s="113" t="s">
        <v>77</v>
      </c>
      <c r="F89" s="113" t="s">
        <v>1836</v>
      </c>
      <c r="I89" s="114"/>
      <c r="J89" s="115">
        <f>BK89</f>
        <v>0</v>
      </c>
      <c r="L89" s="111"/>
      <c r="M89" s="116"/>
      <c r="P89" s="117">
        <f>SUM(P90:P149)</f>
        <v>0</v>
      </c>
      <c r="R89" s="117">
        <f>SUM(R90:R149)</f>
        <v>127.58794999999999</v>
      </c>
      <c r="T89" s="118">
        <f>SUM(T90:T149)</f>
        <v>0</v>
      </c>
      <c r="AR89" s="112" t="s">
        <v>77</v>
      </c>
      <c r="AT89" s="119" t="s">
        <v>68</v>
      </c>
      <c r="AU89" s="119" t="s">
        <v>69</v>
      </c>
      <c r="AY89" s="112" t="s">
        <v>260</v>
      </c>
      <c r="BK89" s="120">
        <f>SUM(BK90:BK149)</f>
        <v>0</v>
      </c>
    </row>
    <row r="90" spans="2:65" s="1" customFormat="1" ht="24.2" customHeight="1">
      <c r="B90" s="32"/>
      <c r="C90" s="121" t="s">
        <v>77</v>
      </c>
      <c r="D90" s="121" t="s">
        <v>261</v>
      </c>
      <c r="E90" s="122" t="s">
        <v>1837</v>
      </c>
      <c r="F90" s="123" t="s">
        <v>1838</v>
      </c>
      <c r="G90" s="124" t="s">
        <v>1067</v>
      </c>
      <c r="H90" s="125">
        <v>65.25</v>
      </c>
      <c r="I90" s="126"/>
      <c r="J90" s="127">
        <f>ROUND(I90*H90,2)</f>
        <v>0</v>
      </c>
      <c r="K90" s="123" t="s">
        <v>1258</v>
      </c>
      <c r="L90" s="32"/>
      <c r="M90" s="128" t="s">
        <v>19</v>
      </c>
      <c r="N90" s="129" t="s">
        <v>40</v>
      </c>
      <c r="P90" s="130">
        <f>O90*H90</f>
        <v>0</v>
      </c>
      <c r="Q90" s="130">
        <v>0</v>
      </c>
      <c r="R90" s="130">
        <f>Q90*H90</f>
        <v>0</v>
      </c>
      <c r="S90" s="130">
        <v>0</v>
      </c>
      <c r="T90" s="131">
        <f>S90*H90</f>
        <v>0</v>
      </c>
      <c r="AR90" s="132" t="s">
        <v>266</v>
      </c>
      <c r="AT90" s="132" t="s">
        <v>261</v>
      </c>
      <c r="AU90" s="132" t="s">
        <v>77</v>
      </c>
      <c r="AY90" s="17" t="s">
        <v>260</v>
      </c>
      <c r="BE90" s="133">
        <f>IF(N90="základní",J90,0)</f>
        <v>0</v>
      </c>
      <c r="BF90" s="133">
        <f>IF(N90="snížená",J90,0)</f>
        <v>0</v>
      </c>
      <c r="BG90" s="133">
        <f>IF(N90="zákl. přenesená",J90,0)</f>
        <v>0</v>
      </c>
      <c r="BH90" s="133">
        <f>IF(N90="sníž. přenesená",J90,0)</f>
        <v>0</v>
      </c>
      <c r="BI90" s="133">
        <f>IF(N90="nulová",J90,0)</f>
        <v>0</v>
      </c>
      <c r="BJ90" s="17" t="s">
        <v>77</v>
      </c>
      <c r="BK90" s="133">
        <f>ROUND(I90*H90,2)</f>
        <v>0</v>
      </c>
      <c r="BL90" s="17" t="s">
        <v>266</v>
      </c>
      <c r="BM90" s="132" t="s">
        <v>79</v>
      </c>
    </row>
    <row r="91" spans="2:65" s="1" customFormat="1" ht="11.25">
      <c r="B91" s="32"/>
      <c r="D91" s="134" t="s">
        <v>267</v>
      </c>
      <c r="F91" s="135" t="s">
        <v>1839</v>
      </c>
      <c r="I91" s="136"/>
      <c r="L91" s="32"/>
      <c r="M91" s="137"/>
      <c r="T91" s="53"/>
      <c r="AT91" s="17" t="s">
        <v>267</v>
      </c>
      <c r="AU91" s="17" t="s">
        <v>77</v>
      </c>
    </row>
    <row r="92" spans="2:65" s="1" customFormat="1" ht="11.25">
      <c r="B92" s="32"/>
      <c r="D92" s="176" t="s">
        <v>1416</v>
      </c>
      <c r="F92" s="177" t="s">
        <v>1840</v>
      </c>
      <c r="I92" s="136"/>
      <c r="L92" s="32"/>
      <c r="M92" s="137"/>
      <c r="T92" s="53"/>
      <c r="AT92" s="17" t="s">
        <v>1416</v>
      </c>
      <c r="AU92" s="17" t="s">
        <v>77</v>
      </c>
    </row>
    <row r="93" spans="2:65" s="1" customFormat="1" ht="39">
      <c r="B93" s="32"/>
      <c r="D93" s="134" t="s">
        <v>269</v>
      </c>
      <c r="F93" s="138" t="s">
        <v>1841</v>
      </c>
      <c r="I93" s="136"/>
      <c r="L93" s="32"/>
      <c r="M93" s="137"/>
      <c r="T93" s="53"/>
      <c r="AT93" s="17" t="s">
        <v>269</v>
      </c>
      <c r="AU93" s="17" t="s">
        <v>77</v>
      </c>
    </row>
    <row r="94" spans="2:65" s="12" customFormat="1" ht="11.25">
      <c r="B94" s="162"/>
      <c r="D94" s="134" t="s">
        <v>774</v>
      </c>
      <c r="E94" s="163" t="s">
        <v>19</v>
      </c>
      <c r="F94" s="164" t="s">
        <v>1842</v>
      </c>
      <c r="H94" s="165">
        <v>65.25</v>
      </c>
      <c r="I94" s="166"/>
      <c r="L94" s="162"/>
      <c r="M94" s="167"/>
      <c r="T94" s="168"/>
      <c r="AT94" s="163" t="s">
        <v>774</v>
      </c>
      <c r="AU94" s="163" t="s">
        <v>77</v>
      </c>
      <c r="AV94" s="12" t="s">
        <v>79</v>
      </c>
      <c r="AW94" s="12" t="s">
        <v>31</v>
      </c>
      <c r="AX94" s="12" t="s">
        <v>69</v>
      </c>
      <c r="AY94" s="163" t="s">
        <v>260</v>
      </c>
    </row>
    <row r="95" spans="2:65" s="13" customFormat="1" ht="11.25">
      <c r="B95" s="169"/>
      <c r="D95" s="134" t="s">
        <v>774</v>
      </c>
      <c r="E95" s="170" t="s">
        <v>19</v>
      </c>
      <c r="F95" s="171" t="s">
        <v>967</v>
      </c>
      <c r="H95" s="172">
        <v>65.25</v>
      </c>
      <c r="I95" s="173"/>
      <c r="L95" s="169"/>
      <c r="M95" s="174"/>
      <c r="T95" s="175"/>
      <c r="AT95" s="170" t="s">
        <v>774</v>
      </c>
      <c r="AU95" s="170" t="s">
        <v>77</v>
      </c>
      <c r="AV95" s="13" t="s">
        <v>266</v>
      </c>
      <c r="AW95" s="13" t="s">
        <v>31</v>
      </c>
      <c r="AX95" s="13" t="s">
        <v>77</v>
      </c>
      <c r="AY95" s="170" t="s">
        <v>260</v>
      </c>
    </row>
    <row r="96" spans="2:65" s="1" customFormat="1" ht="24.2" customHeight="1">
      <c r="B96" s="32"/>
      <c r="C96" s="121" t="s">
        <v>79</v>
      </c>
      <c r="D96" s="121" t="s">
        <v>261</v>
      </c>
      <c r="E96" s="122" t="s">
        <v>1843</v>
      </c>
      <c r="F96" s="123" t="s">
        <v>1844</v>
      </c>
      <c r="G96" s="124" t="s">
        <v>1067</v>
      </c>
      <c r="H96" s="125">
        <v>65.25</v>
      </c>
      <c r="I96" s="126"/>
      <c r="J96" s="127">
        <f>ROUND(I96*H96,2)</f>
        <v>0</v>
      </c>
      <c r="K96" s="123" t="s">
        <v>1258</v>
      </c>
      <c r="L96" s="32"/>
      <c r="M96" s="128" t="s">
        <v>19</v>
      </c>
      <c r="N96" s="129" t="s">
        <v>40</v>
      </c>
      <c r="P96" s="130">
        <f>O96*H96</f>
        <v>0</v>
      </c>
      <c r="Q96" s="130">
        <v>0</v>
      </c>
      <c r="R96" s="130">
        <f>Q96*H96</f>
        <v>0</v>
      </c>
      <c r="S96" s="130">
        <v>0</v>
      </c>
      <c r="T96" s="131">
        <f>S96*H96</f>
        <v>0</v>
      </c>
      <c r="AR96" s="132" t="s">
        <v>266</v>
      </c>
      <c r="AT96" s="132" t="s">
        <v>261</v>
      </c>
      <c r="AU96" s="132" t="s">
        <v>77</v>
      </c>
      <c r="AY96" s="17" t="s">
        <v>260</v>
      </c>
      <c r="BE96" s="133">
        <f>IF(N96="základní",J96,0)</f>
        <v>0</v>
      </c>
      <c r="BF96" s="133">
        <f>IF(N96="snížená",J96,0)</f>
        <v>0</v>
      </c>
      <c r="BG96" s="133">
        <f>IF(N96="zákl. přenesená",J96,0)</f>
        <v>0</v>
      </c>
      <c r="BH96" s="133">
        <f>IF(N96="sníž. přenesená",J96,0)</f>
        <v>0</v>
      </c>
      <c r="BI96" s="133">
        <f>IF(N96="nulová",J96,0)</f>
        <v>0</v>
      </c>
      <c r="BJ96" s="17" t="s">
        <v>77</v>
      </c>
      <c r="BK96" s="133">
        <f>ROUND(I96*H96,2)</f>
        <v>0</v>
      </c>
      <c r="BL96" s="17" t="s">
        <v>266</v>
      </c>
      <c r="BM96" s="132" t="s">
        <v>266</v>
      </c>
    </row>
    <row r="97" spans="2:65" s="1" customFormat="1" ht="19.5">
      <c r="B97" s="32"/>
      <c r="D97" s="134" t="s">
        <v>267</v>
      </c>
      <c r="F97" s="135" t="s">
        <v>1845</v>
      </c>
      <c r="I97" s="136"/>
      <c r="L97" s="32"/>
      <c r="M97" s="137"/>
      <c r="T97" s="53"/>
      <c r="AT97" s="17" t="s">
        <v>267</v>
      </c>
      <c r="AU97" s="17" t="s">
        <v>77</v>
      </c>
    </row>
    <row r="98" spans="2:65" s="1" customFormat="1" ht="11.25">
      <c r="B98" s="32"/>
      <c r="D98" s="176" t="s">
        <v>1416</v>
      </c>
      <c r="F98" s="177" t="s">
        <v>1846</v>
      </c>
      <c r="I98" s="136"/>
      <c r="L98" s="32"/>
      <c r="M98" s="137"/>
      <c r="T98" s="53"/>
      <c r="AT98" s="17" t="s">
        <v>1416</v>
      </c>
      <c r="AU98" s="17" t="s">
        <v>77</v>
      </c>
    </row>
    <row r="99" spans="2:65" s="12" customFormat="1" ht="11.25">
      <c r="B99" s="162"/>
      <c r="D99" s="134" t="s">
        <v>774</v>
      </c>
      <c r="E99" s="163" t="s">
        <v>19</v>
      </c>
      <c r="F99" s="164" t="s">
        <v>1842</v>
      </c>
      <c r="H99" s="165">
        <v>65.25</v>
      </c>
      <c r="I99" s="166"/>
      <c r="L99" s="162"/>
      <c r="M99" s="167"/>
      <c r="T99" s="168"/>
      <c r="AT99" s="163" t="s">
        <v>774</v>
      </c>
      <c r="AU99" s="163" t="s">
        <v>77</v>
      </c>
      <c r="AV99" s="12" t="s">
        <v>79</v>
      </c>
      <c r="AW99" s="12" t="s">
        <v>31</v>
      </c>
      <c r="AX99" s="12" t="s">
        <v>69</v>
      </c>
      <c r="AY99" s="163" t="s">
        <v>260</v>
      </c>
    </row>
    <row r="100" spans="2:65" s="13" customFormat="1" ht="11.25">
      <c r="B100" s="169"/>
      <c r="D100" s="134" t="s">
        <v>774</v>
      </c>
      <c r="E100" s="170" t="s">
        <v>19</v>
      </c>
      <c r="F100" s="171" t="s">
        <v>967</v>
      </c>
      <c r="H100" s="172">
        <v>65.25</v>
      </c>
      <c r="I100" s="173"/>
      <c r="L100" s="169"/>
      <c r="M100" s="174"/>
      <c r="T100" s="175"/>
      <c r="AT100" s="170" t="s">
        <v>774</v>
      </c>
      <c r="AU100" s="170" t="s">
        <v>77</v>
      </c>
      <c r="AV100" s="13" t="s">
        <v>266</v>
      </c>
      <c r="AW100" s="13" t="s">
        <v>31</v>
      </c>
      <c r="AX100" s="13" t="s">
        <v>77</v>
      </c>
      <c r="AY100" s="170" t="s">
        <v>260</v>
      </c>
    </row>
    <row r="101" spans="2:65" s="1" customFormat="1" ht="21.75" customHeight="1">
      <c r="B101" s="32"/>
      <c r="C101" s="121" t="s">
        <v>279</v>
      </c>
      <c r="D101" s="121" t="s">
        <v>261</v>
      </c>
      <c r="E101" s="122" t="s">
        <v>1847</v>
      </c>
      <c r="F101" s="123" t="s">
        <v>1848</v>
      </c>
      <c r="G101" s="124" t="s">
        <v>1067</v>
      </c>
      <c r="H101" s="125">
        <v>65.25</v>
      </c>
      <c r="I101" s="126"/>
      <c r="J101" s="127">
        <f>ROUND(I101*H101,2)</f>
        <v>0</v>
      </c>
      <c r="K101" s="123" t="s">
        <v>1258</v>
      </c>
      <c r="L101" s="32"/>
      <c r="M101" s="128" t="s">
        <v>19</v>
      </c>
      <c r="N101" s="129" t="s">
        <v>40</v>
      </c>
      <c r="P101" s="130">
        <f>O101*H101</f>
        <v>0</v>
      </c>
      <c r="Q101" s="130">
        <v>0</v>
      </c>
      <c r="R101" s="130">
        <f>Q101*H101</f>
        <v>0</v>
      </c>
      <c r="S101" s="130">
        <v>0</v>
      </c>
      <c r="T101" s="131">
        <f>S101*H101</f>
        <v>0</v>
      </c>
      <c r="AR101" s="132" t="s">
        <v>266</v>
      </c>
      <c r="AT101" s="132" t="s">
        <v>261</v>
      </c>
      <c r="AU101" s="132" t="s">
        <v>77</v>
      </c>
      <c r="AY101" s="17" t="s">
        <v>260</v>
      </c>
      <c r="BE101" s="133">
        <f>IF(N101="základní",J101,0)</f>
        <v>0</v>
      </c>
      <c r="BF101" s="133">
        <f>IF(N101="snížená",J101,0)</f>
        <v>0</v>
      </c>
      <c r="BG101" s="133">
        <f>IF(N101="zákl. přenesená",J101,0)</f>
        <v>0</v>
      </c>
      <c r="BH101" s="133">
        <f>IF(N101="sníž. přenesená",J101,0)</f>
        <v>0</v>
      </c>
      <c r="BI101" s="133">
        <f>IF(N101="nulová",J101,0)</f>
        <v>0</v>
      </c>
      <c r="BJ101" s="17" t="s">
        <v>77</v>
      </c>
      <c r="BK101" s="133">
        <f>ROUND(I101*H101,2)</f>
        <v>0</v>
      </c>
      <c r="BL101" s="17" t="s">
        <v>266</v>
      </c>
      <c r="BM101" s="132" t="s">
        <v>282</v>
      </c>
    </row>
    <row r="102" spans="2:65" s="1" customFormat="1" ht="19.5">
      <c r="B102" s="32"/>
      <c r="D102" s="134" t="s">
        <v>267</v>
      </c>
      <c r="F102" s="135" t="s">
        <v>1849</v>
      </c>
      <c r="I102" s="136"/>
      <c r="L102" s="32"/>
      <c r="M102" s="137"/>
      <c r="T102" s="53"/>
      <c r="AT102" s="17" t="s">
        <v>267</v>
      </c>
      <c r="AU102" s="17" t="s">
        <v>77</v>
      </c>
    </row>
    <row r="103" spans="2:65" s="1" customFormat="1" ht="11.25">
      <c r="B103" s="32"/>
      <c r="D103" s="176" t="s">
        <v>1416</v>
      </c>
      <c r="F103" s="177" t="s">
        <v>1850</v>
      </c>
      <c r="I103" s="136"/>
      <c r="L103" s="32"/>
      <c r="M103" s="137"/>
      <c r="T103" s="53"/>
      <c r="AT103" s="17" t="s">
        <v>1416</v>
      </c>
      <c r="AU103" s="17" t="s">
        <v>77</v>
      </c>
    </row>
    <row r="104" spans="2:65" s="12" customFormat="1" ht="11.25">
      <c r="B104" s="162"/>
      <c r="D104" s="134" t="s">
        <v>774</v>
      </c>
      <c r="E104" s="163" t="s">
        <v>19</v>
      </c>
      <c r="F104" s="164" t="s">
        <v>1842</v>
      </c>
      <c r="H104" s="165">
        <v>65.25</v>
      </c>
      <c r="I104" s="166"/>
      <c r="L104" s="162"/>
      <c r="M104" s="167"/>
      <c r="T104" s="168"/>
      <c r="AT104" s="163" t="s">
        <v>774</v>
      </c>
      <c r="AU104" s="163" t="s">
        <v>77</v>
      </c>
      <c r="AV104" s="12" t="s">
        <v>79</v>
      </c>
      <c r="AW104" s="12" t="s">
        <v>31</v>
      </c>
      <c r="AX104" s="12" t="s">
        <v>69</v>
      </c>
      <c r="AY104" s="163" t="s">
        <v>260</v>
      </c>
    </row>
    <row r="105" spans="2:65" s="13" customFormat="1" ht="11.25">
      <c r="B105" s="169"/>
      <c r="D105" s="134" t="s">
        <v>774</v>
      </c>
      <c r="E105" s="170" t="s">
        <v>19</v>
      </c>
      <c r="F105" s="171" t="s">
        <v>967</v>
      </c>
      <c r="H105" s="172">
        <v>65.25</v>
      </c>
      <c r="I105" s="173"/>
      <c r="L105" s="169"/>
      <c r="M105" s="174"/>
      <c r="T105" s="175"/>
      <c r="AT105" s="170" t="s">
        <v>774</v>
      </c>
      <c r="AU105" s="170" t="s">
        <v>77</v>
      </c>
      <c r="AV105" s="13" t="s">
        <v>266</v>
      </c>
      <c r="AW105" s="13" t="s">
        <v>31</v>
      </c>
      <c r="AX105" s="13" t="s">
        <v>77</v>
      </c>
      <c r="AY105" s="170" t="s">
        <v>260</v>
      </c>
    </row>
    <row r="106" spans="2:65" s="1" customFormat="1" ht="24.2" customHeight="1">
      <c r="B106" s="32"/>
      <c r="C106" s="121" t="s">
        <v>266</v>
      </c>
      <c r="D106" s="121" t="s">
        <v>261</v>
      </c>
      <c r="E106" s="122" t="s">
        <v>1851</v>
      </c>
      <c r="F106" s="123" t="s">
        <v>1852</v>
      </c>
      <c r="G106" s="124" t="s">
        <v>1067</v>
      </c>
      <c r="H106" s="125">
        <v>326.25</v>
      </c>
      <c r="I106" s="126"/>
      <c r="J106" s="127">
        <f>ROUND(I106*H106,2)</f>
        <v>0</v>
      </c>
      <c r="K106" s="123" t="s">
        <v>1258</v>
      </c>
      <c r="L106" s="32"/>
      <c r="M106" s="128" t="s">
        <v>19</v>
      </c>
      <c r="N106" s="129" t="s">
        <v>40</v>
      </c>
      <c r="P106" s="130">
        <f>O106*H106</f>
        <v>0</v>
      </c>
      <c r="Q106" s="130">
        <v>0</v>
      </c>
      <c r="R106" s="130">
        <f>Q106*H106</f>
        <v>0</v>
      </c>
      <c r="S106" s="130">
        <v>0</v>
      </c>
      <c r="T106" s="131">
        <f>S106*H106</f>
        <v>0</v>
      </c>
      <c r="AR106" s="132" t="s">
        <v>266</v>
      </c>
      <c r="AT106" s="132" t="s">
        <v>261</v>
      </c>
      <c r="AU106" s="132" t="s">
        <v>77</v>
      </c>
      <c r="AY106" s="17" t="s">
        <v>260</v>
      </c>
      <c r="BE106" s="133">
        <f>IF(N106="základní",J106,0)</f>
        <v>0</v>
      </c>
      <c r="BF106" s="133">
        <f>IF(N106="snížená",J106,0)</f>
        <v>0</v>
      </c>
      <c r="BG106" s="133">
        <f>IF(N106="zákl. přenesená",J106,0)</f>
        <v>0</v>
      </c>
      <c r="BH106" s="133">
        <f>IF(N106="sníž. přenesená",J106,0)</f>
        <v>0</v>
      </c>
      <c r="BI106" s="133">
        <f>IF(N106="nulová",J106,0)</f>
        <v>0</v>
      </c>
      <c r="BJ106" s="17" t="s">
        <v>77</v>
      </c>
      <c r="BK106" s="133">
        <f>ROUND(I106*H106,2)</f>
        <v>0</v>
      </c>
      <c r="BL106" s="17" t="s">
        <v>266</v>
      </c>
      <c r="BM106" s="132" t="s">
        <v>277</v>
      </c>
    </row>
    <row r="107" spans="2:65" s="1" customFormat="1" ht="19.5">
      <c r="B107" s="32"/>
      <c r="D107" s="134" t="s">
        <v>267</v>
      </c>
      <c r="F107" s="135" t="s">
        <v>1853</v>
      </c>
      <c r="I107" s="136"/>
      <c r="L107" s="32"/>
      <c r="M107" s="137"/>
      <c r="T107" s="53"/>
      <c r="AT107" s="17" t="s">
        <v>267</v>
      </c>
      <c r="AU107" s="17" t="s">
        <v>77</v>
      </c>
    </row>
    <row r="108" spans="2:65" s="1" customFormat="1" ht="11.25">
      <c r="B108" s="32"/>
      <c r="D108" s="176" t="s">
        <v>1416</v>
      </c>
      <c r="F108" s="177" t="s">
        <v>1854</v>
      </c>
      <c r="I108" s="136"/>
      <c r="L108" s="32"/>
      <c r="M108" s="137"/>
      <c r="T108" s="53"/>
      <c r="AT108" s="17" t="s">
        <v>1416</v>
      </c>
      <c r="AU108" s="17" t="s">
        <v>77</v>
      </c>
    </row>
    <row r="109" spans="2:65" s="1" customFormat="1" ht="39">
      <c r="B109" s="32"/>
      <c r="D109" s="134" t="s">
        <v>269</v>
      </c>
      <c r="F109" s="138" t="s">
        <v>1855</v>
      </c>
      <c r="I109" s="136"/>
      <c r="L109" s="32"/>
      <c r="M109" s="137"/>
      <c r="T109" s="53"/>
      <c r="AT109" s="17" t="s">
        <v>269</v>
      </c>
      <c r="AU109" s="17" t="s">
        <v>77</v>
      </c>
    </row>
    <row r="110" spans="2:65" s="12" customFormat="1" ht="11.25">
      <c r="B110" s="162"/>
      <c r="D110" s="134" t="s">
        <v>774</v>
      </c>
      <c r="E110" s="163" t="s">
        <v>19</v>
      </c>
      <c r="F110" s="164" t="s">
        <v>1856</v>
      </c>
      <c r="H110" s="165">
        <v>326.25</v>
      </c>
      <c r="I110" s="166"/>
      <c r="L110" s="162"/>
      <c r="M110" s="167"/>
      <c r="T110" s="168"/>
      <c r="AT110" s="163" t="s">
        <v>774</v>
      </c>
      <c r="AU110" s="163" t="s">
        <v>77</v>
      </c>
      <c r="AV110" s="12" t="s">
        <v>79</v>
      </c>
      <c r="AW110" s="12" t="s">
        <v>31</v>
      </c>
      <c r="AX110" s="12" t="s">
        <v>69</v>
      </c>
      <c r="AY110" s="163" t="s">
        <v>260</v>
      </c>
    </row>
    <row r="111" spans="2:65" s="13" customFormat="1" ht="11.25">
      <c r="B111" s="169"/>
      <c r="D111" s="134" t="s">
        <v>774</v>
      </c>
      <c r="E111" s="170" t="s">
        <v>19</v>
      </c>
      <c r="F111" s="171" t="s">
        <v>967</v>
      </c>
      <c r="H111" s="172">
        <v>326.25</v>
      </c>
      <c r="I111" s="173"/>
      <c r="L111" s="169"/>
      <c r="M111" s="174"/>
      <c r="T111" s="175"/>
      <c r="AT111" s="170" t="s">
        <v>774</v>
      </c>
      <c r="AU111" s="170" t="s">
        <v>77</v>
      </c>
      <c r="AV111" s="13" t="s">
        <v>266</v>
      </c>
      <c r="AW111" s="13" t="s">
        <v>31</v>
      </c>
      <c r="AX111" s="13" t="s">
        <v>77</v>
      </c>
      <c r="AY111" s="170" t="s">
        <v>260</v>
      </c>
    </row>
    <row r="112" spans="2:65" s="1" customFormat="1" ht="16.5" customHeight="1">
      <c r="B112" s="32"/>
      <c r="C112" s="121" t="s">
        <v>258</v>
      </c>
      <c r="D112" s="121" t="s">
        <v>261</v>
      </c>
      <c r="E112" s="122" t="s">
        <v>1474</v>
      </c>
      <c r="F112" s="123" t="s">
        <v>1475</v>
      </c>
      <c r="G112" s="124" t="s">
        <v>973</v>
      </c>
      <c r="H112" s="125">
        <v>123.97499999999999</v>
      </c>
      <c r="I112" s="126"/>
      <c r="J112" s="127">
        <f>ROUND(I112*H112,2)</f>
        <v>0</v>
      </c>
      <c r="K112" s="123" t="s">
        <v>1258</v>
      </c>
      <c r="L112" s="32"/>
      <c r="M112" s="128" t="s">
        <v>19</v>
      </c>
      <c r="N112" s="129" t="s">
        <v>40</v>
      </c>
      <c r="P112" s="130">
        <f>O112*H112</f>
        <v>0</v>
      </c>
      <c r="Q112" s="130">
        <v>0</v>
      </c>
      <c r="R112" s="130">
        <f>Q112*H112</f>
        <v>0</v>
      </c>
      <c r="S112" s="130">
        <v>0</v>
      </c>
      <c r="T112" s="131">
        <f>S112*H112</f>
        <v>0</v>
      </c>
      <c r="AR112" s="132" t="s">
        <v>266</v>
      </c>
      <c r="AT112" s="132" t="s">
        <v>261</v>
      </c>
      <c r="AU112" s="132" t="s">
        <v>77</v>
      </c>
      <c r="AY112" s="17" t="s">
        <v>260</v>
      </c>
      <c r="BE112" s="133">
        <f>IF(N112="základní",J112,0)</f>
        <v>0</v>
      </c>
      <c r="BF112" s="133">
        <f>IF(N112="snížená",J112,0)</f>
        <v>0</v>
      </c>
      <c r="BG112" s="133">
        <f>IF(N112="zákl. přenesená",J112,0)</f>
        <v>0</v>
      </c>
      <c r="BH112" s="133">
        <f>IF(N112="sníž. přenesená",J112,0)</f>
        <v>0</v>
      </c>
      <c r="BI112" s="133">
        <f>IF(N112="nulová",J112,0)</f>
        <v>0</v>
      </c>
      <c r="BJ112" s="17" t="s">
        <v>77</v>
      </c>
      <c r="BK112" s="133">
        <f>ROUND(I112*H112,2)</f>
        <v>0</v>
      </c>
      <c r="BL112" s="17" t="s">
        <v>266</v>
      </c>
      <c r="BM112" s="132" t="s">
        <v>289</v>
      </c>
    </row>
    <row r="113" spans="2:65" s="1" customFormat="1" ht="11.25">
      <c r="B113" s="32"/>
      <c r="D113" s="134" t="s">
        <v>267</v>
      </c>
      <c r="F113" s="135" t="s">
        <v>1477</v>
      </c>
      <c r="I113" s="136"/>
      <c r="L113" s="32"/>
      <c r="M113" s="137"/>
      <c r="T113" s="53"/>
      <c r="AT113" s="17" t="s">
        <v>267</v>
      </c>
      <c r="AU113" s="17" t="s">
        <v>77</v>
      </c>
    </row>
    <row r="114" spans="2:65" s="1" customFormat="1" ht="11.25">
      <c r="B114" s="32"/>
      <c r="D114" s="176" t="s">
        <v>1416</v>
      </c>
      <c r="F114" s="177" t="s">
        <v>1478</v>
      </c>
      <c r="I114" s="136"/>
      <c r="L114" s="32"/>
      <c r="M114" s="137"/>
      <c r="T114" s="53"/>
      <c r="AT114" s="17" t="s">
        <v>1416</v>
      </c>
      <c r="AU114" s="17" t="s">
        <v>77</v>
      </c>
    </row>
    <row r="115" spans="2:65" s="12" customFormat="1" ht="11.25">
      <c r="B115" s="162"/>
      <c r="D115" s="134" t="s">
        <v>774</v>
      </c>
      <c r="E115" s="163" t="s">
        <v>19</v>
      </c>
      <c r="F115" s="164" t="s">
        <v>1857</v>
      </c>
      <c r="H115" s="165">
        <v>123.97499999999999</v>
      </c>
      <c r="I115" s="166"/>
      <c r="L115" s="162"/>
      <c r="M115" s="167"/>
      <c r="T115" s="168"/>
      <c r="AT115" s="163" t="s">
        <v>774</v>
      </c>
      <c r="AU115" s="163" t="s">
        <v>77</v>
      </c>
      <c r="AV115" s="12" t="s">
        <v>79</v>
      </c>
      <c r="AW115" s="12" t="s">
        <v>31</v>
      </c>
      <c r="AX115" s="12" t="s">
        <v>69</v>
      </c>
      <c r="AY115" s="163" t="s">
        <v>260</v>
      </c>
    </row>
    <row r="116" spans="2:65" s="13" customFormat="1" ht="11.25">
      <c r="B116" s="169"/>
      <c r="D116" s="134" t="s">
        <v>774</v>
      </c>
      <c r="E116" s="170" t="s">
        <v>19</v>
      </c>
      <c r="F116" s="171" t="s">
        <v>967</v>
      </c>
      <c r="H116" s="172">
        <v>123.97499999999999</v>
      </c>
      <c r="I116" s="173"/>
      <c r="L116" s="169"/>
      <c r="M116" s="174"/>
      <c r="T116" s="175"/>
      <c r="AT116" s="170" t="s">
        <v>774</v>
      </c>
      <c r="AU116" s="170" t="s">
        <v>77</v>
      </c>
      <c r="AV116" s="13" t="s">
        <v>266</v>
      </c>
      <c r="AW116" s="13" t="s">
        <v>31</v>
      </c>
      <c r="AX116" s="13" t="s">
        <v>77</v>
      </c>
      <c r="AY116" s="170" t="s">
        <v>260</v>
      </c>
    </row>
    <row r="117" spans="2:65" s="1" customFormat="1" ht="16.5" customHeight="1">
      <c r="B117" s="32"/>
      <c r="C117" s="121" t="s">
        <v>282</v>
      </c>
      <c r="D117" s="121" t="s">
        <v>261</v>
      </c>
      <c r="E117" s="122" t="s">
        <v>1858</v>
      </c>
      <c r="F117" s="123" t="s">
        <v>1859</v>
      </c>
      <c r="G117" s="124" t="s">
        <v>1067</v>
      </c>
      <c r="H117" s="125">
        <v>65.25</v>
      </c>
      <c r="I117" s="126"/>
      <c r="J117" s="127">
        <f>ROUND(I117*H117,2)</f>
        <v>0</v>
      </c>
      <c r="K117" s="123" t="s">
        <v>1258</v>
      </c>
      <c r="L117" s="32"/>
      <c r="M117" s="128" t="s">
        <v>19</v>
      </c>
      <c r="N117" s="129" t="s">
        <v>40</v>
      </c>
      <c r="P117" s="130">
        <f>O117*H117</f>
        <v>0</v>
      </c>
      <c r="Q117" s="130">
        <v>0</v>
      </c>
      <c r="R117" s="130">
        <f>Q117*H117</f>
        <v>0</v>
      </c>
      <c r="S117" s="130">
        <v>0</v>
      </c>
      <c r="T117" s="131">
        <f>S117*H117</f>
        <v>0</v>
      </c>
      <c r="AR117" s="132" t="s">
        <v>266</v>
      </c>
      <c r="AT117" s="132" t="s">
        <v>261</v>
      </c>
      <c r="AU117" s="132" t="s">
        <v>77</v>
      </c>
      <c r="AY117" s="17" t="s">
        <v>260</v>
      </c>
      <c r="BE117" s="133">
        <f>IF(N117="základní",J117,0)</f>
        <v>0</v>
      </c>
      <c r="BF117" s="133">
        <f>IF(N117="snížená",J117,0)</f>
        <v>0</v>
      </c>
      <c r="BG117" s="133">
        <f>IF(N117="zákl. přenesená",J117,0)</f>
        <v>0</v>
      </c>
      <c r="BH117" s="133">
        <f>IF(N117="sníž. přenesená",J117,0)</f>
        <v>0</v>
      </c>
      <c r="BI117" s="133">
        <f>IF(N117="nulová",J117,0)</f>
        <v>0</v>
      </c>
      <c r="BJ117" s="17" t="s">
        <v>77</v>
      </c>
      <c r="BK117" s="133">
        <f>ROUND(I117*H117,2)</f>
        <v>0</v>
      </c>
      <c r="BL117" s="17" t="s">
        <v>266</v>
      </c>
      <c r="BM117" s="132" t="s">
        <v>8</v>
      </c>
    </row>
    <row r="118" spans="2:65" s="1" customFormat="1" ht="11.25">
      <c r="B118" s="32"/>
      <c r="D118" s="134" t="s">
        <v>267</v>
      </c>
      <c r="F118" s="135" t="s">
        <v>1860</v>
      </c>
      <c r="I118" s="136"/>
      <c r="L118" s="32"/>
      <c r="M118" s="137"/>
      <c r="T118" s="53"/>
      <c r="AT118" s="17" t="s">
        <v>267</v>
      </c>
      <c r="AU118" s="17" t="s">
        <v>77</v>
      </c>
    </row>
    <row r="119" spans="2:65" s="1" customFormat="1" ht="11.25">
      <c r="B119" s="32"/>
      <c r="D119" s="176" t="s">
        <v>1416</v>
      </c>
      <c r="F119" s="177" t="s">
        <v>1861</v>
      </c>
      <c r="I119" s="136"/>
      <c r="L119" s="32"/>
      <c r="M119" s="137"/>
      <c r="T119" s="53"/>
      <c r="AT119" s="17" t="s">
        <v>1416</v>
      </c>
      <c r="AU119" s="17" t="s">
        <v>77</v>
      </c>
    </row>
    <row r="120" spans="2:65" s="12" customFormat="1" ht="11.25">
      <c r="B120" s="162"/>
      <c r="D120" s="134" t="s">
        <v>774</v>
      </c>
      <c r="E120" s="163" t="s">
        <v>19</v>
      </c>
      <c r="F120" s="164" t="s">
        <v>1862</v>
      </c>
      <c r="H120" s="165">
        <v>65.25</v>
      </c>
      <c r="I120" s="166"/>
      <c r="L120" s="162"/>
      <c r="M120" s="167"/>
      <c r="T120" s="168"/>
      <c r="AT120" s="163" t="s">
        <v>774</v>
      </c>
      <c r="AU120" s="163" t="s">
        <v>77</v>
      </c>
      <c r="AV120" s="12" t="s">
        <v>79</v>
      </c>
      <c r="AW120" s="12" t="s">
        <v>31</v>
      </c>
      <c r="AX120" s="12" t="s">
        <v>69</v>
      </c>
      <c r="AY120" s="163" t="s">
        <v>260</v>
      </c>
    </row>
    <row r="121" spans="2:65" s="13" customFormat="1" ht="11.25">
      <c r="B121" s="169"/>
      <c r="D121" s="134" t="s">
        <v>774</v>
      </c>
      <c r="E121" s="170" t="s">
        <v>19</v>
      </c>
      <c r="F121" s="171" t="s">
        <v>967</v>
      </c>
      <c r="H121" s="172">
        <v>65.25</v>
      </c>
      <c r="I121" s="173"/>
      <c r="L121" s="169"/>
      <c r="M121" s="174"/>
      <c r="T121" s="175"/>
      <c r="AT121" s="170" t="s">
        <v>774</v>
      </c>
      <c r="AU121" s="170" t="s">
        <v>77</v>
      </c>
      <c r="AV121" s="13" t="s">
        <v>266</v>
      </c>
      <c r="AW121" s="13" t="s">
        <v>31</v>
      </c>
      <c r="AX121" s="13" t="s">
        <v>77</v>
      </c>
      <c r="AY121" s="170" t="s">
        <v>260</v>
      </c>
    </row>
    <row r="122" spans="2:65" s="1" customFormat="1" ht="16.5" customHeight="1">
      <c r="B122" s="32"/>
      <c r="C122" s="121" t="s">
        <v>271</v>
      </c>
      <c r="D122" s="121" t="s">
        <v>261</v>
      </c>
      <c r="E122" s="122" t="s">
        <v>1863</v>
      </c>
      <c r="F122" s="123" t="s">
        <v>1864</v>
      </c>
      <c r="G122" s="124" t="s">
        <v>1067</v>
      </c>
      <c r="H122" s="125">
        <v>60.75</v>
      </c>
      <c r="I122" s="126"/>
      <c r="J122" s="127">
        <f>ROUND(I122*H122,2)</f>
        <v>0</v>
      </c>
      <c r="K122" s="123" t="s">
        <v>1258</v>
      </c>
      <c r="L122" s="32"/>
      <c r="M122" s="128" t="s">
        <v>19</v>
      </c>
      <c r="N122" s="129" t="s">
        <v>40</v>
      </c>
      <c r="P122" s="130">
        <f>O122*H122</f>
        <v>0</v>
      </c>
      <c r="Q122" s="130">
        <v>0</v>
      </c>
      <c r="R122" s="130">
        <f>Q122*H122</f>
        <v>0</v>
      </c>
      <c r="S122" s="130">
        <v>0</v>
      </c>
      <c r="T122" s="131">
        <f>S122*H122</f>
        <v>0</v>
      </c>
      <c r="AR122" s="132" t="s">
        <v>266</v>
      </c>
      <c r="AT122" s="132" t="s">
        <v>261</v>
      </c>
      <c r="AU122" s="132" t="s">
        <v>77</v>
      </c>
      <c r="AY122" s="17" t="s">
        <v>260</v>
      </c>
      <c r="BE122" s="133">
        <f>IF(N122="základní",J122,0)</f>
        <v>0</v>
      </c>
      <c r="BF122" s="133">
        <f>IF(N122="snížená",J122,0)</f>
        <v>0</v>
      </c>
      <c r="BG122" s="133">
        <f>IF(N122="zákl. přenesená",J122,0)</f>
        <v>0</v>
      </c>
      <c r="BH122" s="133">
        <f>IF(N122="sníž. přenesená",J122,0)</f>
        <v>0</v>
      </c>
      <c r="BI122" s="133">
        <f>IF(N122="nulová",J122,0)</f>
        <v>0</v>
      </c>
      <c r="BJ122" s="17" t="s">
        <v>77</v>
      </c>
      <c r="BK122" s="133">
        <f>ROUND(I122*H122,2)</f>
        <v>0</v>
      </c>
      <c r="BL122" s="17" t="s">
        <v>266</v>
      </c>
      <c r="BM122" s="132" t="s">
        <v>296</v>
      </c>
    </row>
    <row r="123" spans="2:65" s="1" customFormat="1" ht="19.5">
      <c r="B123" s="32"/>
      <c r="D123" s="134" t="s">
        <v>267</v>
      </c>
      <c r="F123" s="135" t="s">
        <v>1865</v>
      </c>
      <c r="I123" s="136"/>
      <c r="L123" s="32"/>
      <c r="M123" s="137"/>
      <c r="T123" s="53"/>
      <c r="AT123" s="17" t="s">
        <v>267</v>
      </c>
      <c r="AU123" s="17" t="s">
        <v>77</v>
      </c>
    </row>
    <row r="124" spans="2:65" s="1" customFormat="1" ht="11.25">
      <c r="B124" s="32"/>
      <c r="D124" s="176" t="s">
        <v>1416</v>
      </c>
      <c r="F124" s="177" t="s">
        <v>1866</v>
      </c>
      <c r="I124" s="136"/>
      <c r="L124" s="32"/>
      <c r="M124" s="137"/>
      <c r="T124" s="53"/>
      <c r="AT124" s="17" t="s">
        <v>1416</v>
      </c>
      <c r="AU124" s="17" t="s">
        <v>77</v>
      </c>
    </row>
    <row r="125" spans="2:65" s="1" customFormat="1" ht="16.5" customHeight="1">
      <c r="B125" s="32"/>
      <c r="C125" s="139" t="s">
        <v>277</v>
      </c>
      <c r="D125" s="139" t="s">
        <v>273</v>
      </c>
      <c r="E125" s="140" t="s">
        <v>1867</v>
      </c>
      <c r="F125" s="141" t="s">
        <v>1868</v>
      </c>
      <c r="G125" s="142" t="s">
        <v>973</v>
      </c>
      <c r="H125" s="143">
        <v>127.575</v>
      </c>
      <c r="I125" s="144"/>
      <c r="J125" s="145">
        <f>ROUND(I125*H125,2)</f>
        <v>0</v>
      </c>
      <c r="K125" s="141" t="s">
        <v>1258</v>
      </c>
      <c r="L125" s="146"/>
      <c r="M125" s="147" t="s">
        <v>19</v>
      </c>
      <c r="N125" s="148" t="s">
        <v>40</v>
      </c>
      <c r="P125" s="130">
        <f>O125*H125</f>
        <v>0</v>
      </c>
      <c r="Q125" s="130">
        <v>1</v>
      </c>
      <c r="R125" s="130">
        <f>Q125*H125</f>
        <v>127.575</v>
      </c>
      <c r="S125" s="130">
        <v>0</v>
      </c>
      <c r="T125" s="131">
        <f>S125*H125</f>
        <v>0</v>
      </c>
      <c r="AR125" s="132" t="s">
        <v>277</v>
      </c>
      <c r="AT125" s="132" t="s">
        <v>273</v>
      </c>
      <c r="AU125" s="132" t="s">
        <v>77</v>
      </c>
      <c r="AY125" s="17" t="s">
        <v>260</v>
      </c>
      <c r="BE125" s="133">
        <f>IF(N125="základní",J125,0)</f>
        <v>0</v>
      </c>
      <c r="BF125" s="133">
        <f>IF(N125="snížená",J125,0)</f>
        <v>0</v>
      </c>
      <c r="BG125" s="133">
        <f>IF(N125="zákl. přenesená",J125,0)</f>
        <v>0</v>
      </c>
      <c r="BH125" s="133">
        <f>IF(N125="sníž. přenesená",J125,0)</f>
        <v>0</v>
      </c>
      <c r="BI125" s="133">
        <f>IF(N125="nulová",J125,0)</f>
        <v>0</v>
      </c>
      <c r="BJ125" s="17" t="s">
        <v>77</v>
      </c>
      <c r="BK125" s="133">
        <f>ROUND(I125*H125,2)</f>
        <v>0</v>
      </c>
      <c r="BL125" s="17" t="s">
        <v>266</v>
      </c>
      <c r="BM125" s="132" t="s">
        <v>300</v>
      </c>
    </row>
    <row r="126" spans="2:65" s="1" customFormat="1" ht="11.25">
      <c r="B126" s="32"/>
      <c r="D126" s="134" t="s">
        <v>267</v>
      </c>
      <c r="F126" s="135" t="s">
        <v>1868</v>
      </c>
      <c r="I126" s="136"/>
      <c r="L126" s="32"/>
      <c r="M126" s="137"/>
      <c r="T126" s="53"/>
      <c r="AT126" s="17" t="s">
        <v>267</v>
      </c>
      <c r="AU126" s="17" t="s">
        <v>77</v>
      </c>
    </row>
    <row r="127" spans="2:65" s="1" customFormat="1" ht="24.2" customHeight="1">
      <c r="B127" s="32"/>
      <c r="C127" s="121" t="s">
        <v>302</v>
      </c>
      <c r="D127" s="121" t="s">
        <v>261</v>
      </c>
      <c r="E127" s="122" t="s">
        <v>1869</v>
      </c>
      <c r="F127" s="123" t="s">
        <v>1870</v>
      </c>
      <c r="G127" s="124" t="s">
        <v>1061</v>
      </c>
      <c r="H127" s="125">
        <v>10</v>
      </c>
      <c r="I127" s="126"/>
      <c r="J127" s="127">
        <f>ROUND(I127*H127,2)</f>
        <v>0</v>
      </c>
      <c r="K127" s="123" t="s">
        <v>19</v>
      </c>
      <c r="L127" s="32"/>
      <c r="M127" s="128" t="s">
        <v>19</v>
      </c>
      <c r="N127" s="129" t="s">
        <v>40</v>
      </c>
      <c r="P127" s="130">
        <f>O127*H127</f>
        <v>0</v>
      </c>
      <c r="Q127" s="130">
        <v>0</v>
      </c>
      <c r="R127" s="130">
        <f>Q127*H127</f>
        <v>0</v>
      </c>
      <c r="S127" s="130">
        <v>0</v>
      </c>
      <c r="T127" s="131">
        <f>S127*H127</f>
        <v>0</v>
      </c>
      <c r="AR127" s="132" t="s">
        <v>266</v>
      </c>
      <c r="AT127" s="132" t="s">
        <v>261</v>
      </c>
      <c r="AU127" s="132" t="s">
        <v>77</v>
      </c>
      <c r="AY127" s="17" t="s">
        <v>260</v>
      </c>
      <c r="BE127" s="133">
        <f>IF(N127="základní",J127,0)</f>
        <v>0</v>
      </c>
      <c r="BF127" s="133">
        <f>IF(N127="snížená",J127,0)</f>
        <v>0</v>
      </c>
      <c r="BG127" s="133">
        <f>IF(N127="zákl. přenesená",J127,0)</f>
        <v>0</v>
      </c>
      <c r="BH127" s="133">
        <f>IF(N127="sníž. přenesená",J127,0)</f>
        <v>0</v>
      </c>
      <c r="BI127" s="133">
        <f>IF(N127="nulová",J127,0)</f>
        <v>0</v>
      </c>
      <c r="BJ127" s="17" t="s">
        <v>77</v>
      </c>
      <c r="BK127" s="133">
        <f>ROUND(I127*H127,2)</f>
        <v>0</v>
      </c>
      <c r="BL127" s="17" t="s">
        <v>266</v>
      </c>
      <c r="BM127" s="132" t="s">
        <v>305</v>
      </c>
    </row>
    <row r="128" spans="2:65" s="1" customFormat="1" ht="11.25">
      <c r="B128" s="32"/>
      <c r="D128" s="134" t="s">
        <v>267</v>
      </c>
      <c r="F128" s="135" t="s">
        <v>1870</v>
      </c>
      <c r="I128" s="136"/>
      <c r="L128" s="32"/>
      <c r="M128" s="137"/>
      <c r="T128" s="53"/>
      <c r="AT128" s="17" t="s">
        <v>267</v>
      </c>
      <c r="AU128" s="17" t="s">
        <v>77</v>
      </c>
    </row>
    <row r="129" spans="2:65" s="12" customFormat="1" ht="11.25">
      <c r="B129" s="162"/>
      <c r="D129" s="134" t="s">
        <v>774</v>
      </c>
      <c r="E129" s="163" t="s">
        <v>19</v>
      </c>
      <c r="F129" s="164" t="s">
        <v>1871</v>
      </c>
      <c r="H129" s="165">
        <v>10</v>
      </c>
      <c r="I129" s="166"/>
      <c r="L129" s="162"/>
      <c r="M129" s="167"/>
      <c r="T129" s="168"/>
      <c r="AT129" s="163" t="s">
        <v>774</v>
      </c>
      <c r="AU129" s="163" t="s">
        <v>77</v>
      </c>
      <c r="AV129" s="12" t="s">
        <v>79</v>
      </c>
      <c r="AW129" s="12" t="s">
        <v>31</v>
      </c>
      <c r="AX129" s="12" t="s">
        <v>69</v>
      </c>
      <c r="AY129" s="163" t="s">
        <v>260</v>
      </c>
    </row>
    <row r="130" spans="2:65" s="13" customFormat="1" ht="11.25">
      <c r="B130" s="169"/>
      <c r="D130" s="134" t="s">
        <v>774</v>
      </c>
      <c r="E130" s="170" t="s">
        <v>19</v>
      </c>
      <c r="F130" s="171" t="s">
        <v>967</v>
      </c>
      <c r="H130" s="172">
        <v>10</v>
      </c>
      <c r="I130" s="173"/>
      <c r="L130" s="169"/>
      <c r="M130" s="174"/>
      <c r="T130" s="175"/>
      <c r="AT130" s="170" t="s">
        <v>774</v>
      </c>
      <c r="AU130" s="170" t="s">
        <v>77</v>
      </c>
      <c r="AV130" s="13" t="s">
        <v>266</v>
      </c>
      <c r="AW130" s="13" t="s">
        <v>31</v>
      </c>
      <c r="AX130" s="13" t="s">
        <v>77</v>
      </c>
      <c r="AY130" s="170" t="s">
        <v>260</v>
      </c>
    </row>
    <row r="131" spans="2:65" s="1" customFormat="1" ht="16.5" customHeight="1">
      <c r="B131" s="32"/>
      <c r="C131" s="121" t="s">
        <v>289</v>
      </c>
      <c r="D131" s="121" t="s">
        <v>261</v>
      </c>
      <c r="E131" s="122" t="s">
        <v>1872</v>
      </c>
      <c r="F131" s="123" t="s">
        <v>1873</v>
      </c>
      <c r="G131" s="124" t="s">
        <v>1297</v>
      </c>
      <c r="H131" s="125">
        <v>10</v>
      </c>
      <c r="I131" s="126"/>
      <c r="J131" s="127">
        <f>ROUND(I131*H131,2)</f>
        <v>0</v>
      </c>
      <c r="K131" s="123" t="s">
        <v>1258</v>
      </c>
      <c r="L131" s="32"/>
      <c r="M131" s="128" t="s">
        <v>19</v>
      </c>
      <c r="N131" s="129" t="s">
        <v>40</v>
      </c>
      <c r="P131" s="130">
        <f>O131*H131</f>
        <v>0</v>
      </c>
      <c r="Q131" s="130">
        <v>1.2700000000000001E-3</v>
      </c>
      <c r="R131" s="130">
        <f>Q131*H131</f>
        <v>1.2700000000000001E-2</v>
      </c>
      <c r="S131" s="130">
        <v>0</v>
      </c>
      <c r="T131" s="131">
        <f>S131*H131</f>
        <v>0</v>
      </c>
      <c r="AR131" s="132" t="s">
        <v>266</v>
      </c>
      <c r="AT131" s="132" t="s">
        <v>261</v>
      </c>
      <c r="AU131" s="132" t="s">
        <v>77</v>
      </c>
      <c r="AY131" s="17" t="s">
        <v>260</v>
      </c>
      <c r="BE131" s="133">
        <f>IF(N131="základní",J131,0)</f>
        <v>0</v>
      </c>
      <c r="BF131" s="133">
        <f>IF(N131="snížená",J131,0)</f>
        <v>0</v>
      </c>
      <c r="BG131" s="133">
        <f>IF(N131="zákl. přenesená",J131,0)</f>
        <v>0</v>
      </c>
      <c r="BH131" s="133">
        <f>IF(N131="sníž. přenesená",J131,0)</f>
        <v>0</v>
      </c>
      <c r="BI131" s="133">
        <f>IF(N131="nulová",J131,0)</f>
        <v>0</v>
      </c>
      <c r="BJ131" s="17" t="s">
        <v>77</v>
      </c>
      <c r="BK131" s="133">
        <f>ROUND(I131*H131,2)</f>
        <v>0</v>
      </c>
      <c r="BL131" s="17" t="s">
        <v>266</v>
      </c>
      <c r="BM131" s="132" t="s">
        <v>310</v>
      </c>
    </row>
    <row r="132" spans="2:65" s="1" customFormat="1" ht="11.25">
      <c r="B132" s="32"/>
      <c r="D132" s="134" t="s">
        <v>267</v>
      </c>
      <c r="F132" s="135" t="s">
        <v>1873</v>
      </c>
      <c r="I132" s="136"/>
      <c r="L132" s="32"/>
      <c r="M132" s="137"/>
      <c r="T132" s="53"/>
      <c r="AT132" s="17" t="s">
        <v>267</v>
      </c>
      <c r="AU132" s="17" t="s">
        <v>77</v>
      </c>
    </row>
    <row r="133" spans="2:65" s="1" customFormat="1" ht="11.25">
      <c r="B133" s="32"/>
      <c r="D133" s="176" t="s">
        <v>1416</v>
      </c>
      <c r="F133" s="177" t="s">
        <v>1874</v>
      </c>
      <c r="I133" s="136"/>
      <c r="L133" s="32"/>
      <c r="M133" s="137"/>
      <c r="T133" s="53"/>
      <c r="AT133" s="17" t="s">
        <v>1416</v>
      </c>
      <c r="AU133" s="17" t="s">
        <v>77</v>
      </c>
    </row>
    <row r="134" spans="2:65" s="12" customFormat="1" ht="11.25">
      <c r="B134" s="162"/>
      <c r="D134" s="134" t="s">
        <v>774</v>
      </c>
      <c r="E134" s="163" t="s">
        <v>19</v>
      </c>
      <c r="F134" s="164" t="s">
        <v>1871</v>
      </c>
      <c r="H134" s="165">
        <v>10</v>
      </c>
      <c r="I134" s="166"/>
      <c r="L134" s="162"/>
      <c r="M134" s="167"/>
      <c r="T134" s="168"/>
      <c r="AT134" s="163" t="s">
        <v>774</v>
      </c>
      <c r="AU134" s="163" t="s">
        <v>77</v>
      </c>
      <c r="AV134" s="12" t="s">
        <v>79</v>
      </c>
      <c r="AW134" s="12" t="s">
        <v>31</v>
      </c>
      <c r="AX134" s="12" t="s">
        <v>69</v>
      </c>
      <c r="AY134" s="163" t="s">
        <v>260</v>
      </c>
    </row>
    <row r="135" spans="2:65" s="13" customFormat="1" ht="11.25">
      <c r="B135" s="169"/>
      <c r="D135" s="134" t="s">
        <v>774</v>
      </c>
      <c r="E135" s="170" t="s">
        <v>19</v>
      </c>
      <c r="F135" s="171" t="s">
        <v>967</v>
      </c>
      <c r="H135" s="172">
        <v>10</v>
      </c>
      <c r="I135" s="173"/>
      <c r="L135" s="169"/>
      <c r="M135" s="174"/>
      <c r="T135" s="175"/>
      <c r="AT135" s="170" t="s">
        <v>774</v>
      </c>
      <c r="AU135" s="170" t="s">
        <v>77</v>
      </c>
      <c r="AV135" s="13" t="s">
        <v>266</v>
      </c>
      <c r="AW135" s="13" t="s">
        <v>31</v>
      </c>
      <c r="AX135" s="13" t="s">
        <v>77</v>
      </c>
      <c r="AY135" s="170" t="s">
        <v>260</v>
      </c>
    </row>
    <row r="136" spans="2:65" s="1" customFormat="1" ht="16.5" customHeight="1">
      <c r="B136" s="32"/>
      <c r="C136" s="139" t="s">
        <v>312</v>
      </c>
      <c r="D136" s="139" t="s">
        <v>273</v>
      </c>
      <c r="E136" s="140" t="s">
        <v>1875</v>
      </c>
      <c r="F136" s="141" t="s">
        <v>1876</v>
      </c>
      <c r="G136" s="142" t="s">
        <v>1487</v>
      </c>
      <c r="H136" s="143">
        <v>0.25</v>
      </c>
      <c r="I136" s="144"/>
      <c r="J136" s="145">
        <f>ROUND(I136*H136,2)</f>
        <v>0</v>
      </c>
      <c r="K136" s="141" t="s">
        <v>1258</v>
      </c>
      <c r="L136" s="146"/>
      <c r="M136" s="147" t="s">
        <v>19</v>
      </c>
      <c r="N136" s="148" t="s">
        <v>40</v>
      </c>
      <c r="P136" s="130">
        <f>O136*H136</f>
        <v>0</v>
      </c>
      <c r="Q136" s="130">
        <v>1E-3</v>
      </c>
      <c r="R136" s="130">
        <f>Q136*H136</f>
        <v>2.5000000000000001E-4</v>
      </c>
      <c r="S136" s="130">
        <v>0</v>
      </c>
      <c r="T136" s="131">
        <f>S136*H136</f>
        <v>0</v>
      </c>
      <c r="AR136" s="132" t="s">
        <v>277</v>
      </c>
      <c r="AT136" s="132" t="s">
        <v>273</v>
      </c>
      <c r="AU136" s="132" t="s">
        <v>77</v>
      </c>
      <c r="AY136" s="17" t="s">
        <v>260</v>
      </c>
      <c r="BE136" s="133">
        <f>IF(N136="základní",J136,0)</f>
        <v>0</v>
      </c>
      <c r="BF136" s="133">
        <f>IF(N136="snížená",J136,0)</f>
        <v>0</v>
      </c>
      <c r="BG136" s="133">
        <f>IF(N136="zákl. přenesená",J136,0)</f>
        <v>0</v>
      </c>
      <c r="BH136" s="133">
        <f>IF(N136="sníž. přenesená",J136,0)</f>
        <v>0</v>
      </c>
      <c r="BI136" s="133">
        <f>IF(N136="nulová",J136,0)</f>
        <v>0</v>
      </c>
      <c r="BJ136" s="17" t="s">
        <v>77</v>
      </c>
      <c r="BK136" s="133">
        <f>ROUND(I136*H136,2)</f>
        <v>0</v>
      </c>
      <c r="BL136" s="17" t="s">
        <v>266</v>
      </c>
      <c r="BM136" s="132" t="s">
        <v>315</v>
      </c>
    </row>
    <row r="137" spans="2:65" s="1" customFormat="1" ht="11.25">
      <c r="B137" s="32"/>
      <c r="D137" s="134" t="s">
        <v>267</v>
      </c>
      <c r="F137" s="135" t="s">
        <v>1876</v>
      </c>
      <c r="I137" s="136"/>
      <c r="L137" s="32"/>
      <c r="M137" s="137"/>
      <c r="T137" s="53"/>
      <c r="AT137" s="17" t="s">
        <v>267</v>
      </c>
      <c r="AU137" s="17" t="s">
        <v>77</v>
      </c>
    </row>
    <row r="138" spans="2:65" s="12" customFormat="1" ht="11.25">
      <c r="B138" s="162"/>
      <c r="D138" s="134" t="s">
        <v>774</v>
      </c>
      <c r="E138" s="163" t="s">
        <v>19</v>
      </c>
      <c r="F138" s="164" t="s">
        <v>1877</v>
      </c>
      <c r="H138" s="165">
        <v>0.25</v>
      </c>
      <c r="I138" s="166"/>
      <c r="L138" s="162"/>
      <c r="M138" s="167"/>
      <c r="T138" s="168"/>
      <c r="AT138" s="163" t="s">
        <v>774</v>
      </c>
      <c r="AU138" s="163" t="s">
        <v>77</v>
      </c>
      <c r="AV138" s="12" t="s">
        <v>79</v>
      </c>
      <c r="AW138" s="12" t="s">
        <v>31</v>
      </c>
      <c r="AX138" s="12" t="s">
        <v>69</v>
      </c>
      <c r="AY138" s="163" t="s">
        <v>260</v>
      </c>
    </row>
    <row r="139" spans="2:65" s="13" customFormat="1" ht="11.25">
      <c r="B139" s="169"/>
      <c r="D139" s="134" t="s">
        <v>774</v>
      </c>
      <c r="E139" s="170" t="s">
        <v>19</v>
      </c>
      <c r="F139" s="171" t="s">
        <v>967</v>
      </c>
      <c r="H139" s="172">
        <v>0.25</v>
      </c>
      <c r="I139" s="173"/>
      <c r="L139" s="169"/>
      <c r="M139" s="174"/>
      <c r="T139" s="175"/>
      <c r="AT139" s="170" t="s">
        <v>774</v>
      </c>
      <c r="AU139" s="170" t="s">
        <v>77</v>
      </c>
      <c r="AV139" s="13" t="s">
        <v>266</v>
      </c>
      <c r="AW139" s="13" t="s">
        <v>31</v>
      </c>
      <c r="AX139" s="13" t="s">
        <v>77</v>
      </c>
      <c r="AY139" s="170" t="s">
        <v>260</v>
      </c>
    </row>
    <row r="140" spans="2:65" s="1" customFormat="1" ht="16.5" customHeight="1">
      <c r="B140" s="32"/>
      <c r="C140" s="121" t="s">
        <v>8</v>
      </c>
      <c r="D140" s="121" t="s">
        <v>261</v>
      </c>
      <c r="E140" s="122" t="s">
        <v>1878</v>
      </c>
      <c r="F140" s="123" t="s">
        <v>1879</v>
      </c>
      <c r="G140" s="124" t="s">
        <v>1297</v>
      </c>
      <c r="H140" s="125">
        <v>10</v>
      </c>
      <c r="I140" s="126"/>
      <c r="J140" s="127">
        <f>ROUND(I140*H140,2)</f>
        <v>0</v>
      </c>
      <c r="K140" s="123" t="s">
        <v>1258</v>
      </c>
      <c r="L140" s="32"/>
      <c r="M140" s="128" t="s">
        <v>19</v>
      </c>
      <c r="N140" s="129" t="s">
        <v>40</v>
      </c>
      <c r="P140" s="130">
        <f>O140*H140</f>
        <v>0</v>
      </c>
      <c r="Q140" s="130">
        <v>0</v>
      </c>
      <c r="R140" s="130">
        <f>Q140*H140</f>
        <v>0</v>
      </c>
      <c r="S140" s="130">
        <v>0</v>
      </c>
      <c r="T140" s="131">
        <f>S140*H140</f>
        <v>0</v>
      </c>
      <c r="AR140" s="132" t="s">
        <v>266</v>
      </c>
      <c r="AT140" s="132" t="s">
        <v>261</v>
      </c>
      <c r="AU140" s="132" t="s">
        <v>77</v>
      </c>
      <c r="AY140" s="17" t="s">
        <v>260</v>
      </c>
      <c r="BE140" s="133">
        <f>IF(N140="základní",J140,0)</f>
        <v>0</v>
      </c>
      <c r="BF140" s="133">
        <f>IF(N140="snížená",J140,0)</f>
        <v>0</v>
      </c>
      <c r="BG140" s="133">
        <f>IF(N140="zákl. přenesená",J140,0)</f>
        <v>0</v>
      </c>
      <c r="BH140" s="133">
        <f>IF(N140="sníž. přenesená",J140,0)</f>
        <v>0</v>
      </c>
      <c r="BI140" s="133">
        <f>IF(N140="nulová",J140,0)</f>
        <v>0</v>
      </c>
      <c r="BJ140" s="17" t="s">
        <v>77</v>
      </c>
      <c r="BK140" s="133">
        <f>ROUND(I140*H140,2)</f>
        <v>0</v>
      </c>
      <c r="BL140" s="17" t="s">
        <v>266</v>
      </c>
      <c r="BM140" s="132" t="s">
        <v>320</v>
      </c>
    </row>
    <row r="141" spans="2:65" s="1" customFormat="1" ht="11.25">
      <c r="B141" s="32"/>
      <c r="D141" s="134" t="s">
        <v>267</v>
      </c>
      <c r="F141" s="135" t="s">
        <v>1880</v>
      </c>
      <c r="I141" s="136"/>
      <c r="L141" s="32"/>
      <c r="M141" s="137"/>
      <c r="T141" s="53"/>
      <c r="AT141" s="17" t="s">
        <v>267</v>
      </c>
      <c r="AU141" s="17" t="s">
        <v>77</v>
      </c>
    </row>
    <row r="142" spans="2:65" s="1" customFormat="1" ht="11.25">
      <c r="B142" s="32"/>
      <c r="D142" s="176" t="s">
        <v>1416</v>
      </c>
      <c r="F142" s="177" t="s">
        <v>1881</v>
      </c>
      <c r="I142" s="136"/>
      <c r="L142" s="32"/>
      <c r="M142" s="137"/>
      <c r="T142" s="53"/>
      <c r="AT142" s="17" t="s">
        <v>1416</v>
      </c>
      <c r="AU142" s="17" t="s">
        <v>77</v>
      </c>
    </row>
    <row r="143" spans="2:65" s="12" customFormat="1" ht="11.25">
      <c r="B143" s="162"/>
      <c r="D143" s="134" t="s">
        <v>774</v>
      </c>
      <c r="E143" s="163" t="s">
        <v>19</v>
      </c>
      <c r="F143" s="164" t="s">
        <v>1871</v>
      </c>
      <c r="H143" s="165">
        <v>10</v>
      </c>
      <c r="I143" s="166"/>
      <c r="L143" s="162"/>
      <c r="M143" s="167"/>
      <c r="T143" s="168"/>
      <c r="AT143" s="163" t="s">
        <v>774</v>
      </c>
      <c r="AU143" s="163" t="s">
        <v>77</v>
      </c>
      <c r="AV143" s="12" t="s">
        <v>79</v>
      </c>
      <c r="AW143" s="12" t="s">
        <v>31</v>
      </c>
      <c r="AX143" s="12" t="s">
        <v>69</v>
      </c>
      <c r="AY143" s="163" t="s">
        <v>260</v>
      </c>
    </row>
    <row r="144" spans="2:65" s="13" customFormat="1" ht="11.25">
      <c r="B144" s="169"/>
      <c r="D144" s="134" t="s">
        <v>774</v>
      </c>
      <c r="E144" s="170" t="s">
        <v>19</v>
      </c>
      <c r="F144" s="171" t="s">
        <v>967</v>
      </c>
      <c r="H144" s="172">
        <v>10</v>
      </c>
      <c r="I144" s="173"/>
      <c r="L144" s="169"/>
      <c r="M144" s="174"/>
      <c r="T144" s="175"/>
      <c r="AT144" s="170" t="s">
        <v>774</v>
      </c>
      <c r="AU144" s="170" t="s">
        <v>77</v>
      </c>
      <c r="AV144" s="13" t="s">
        <v>266</v>
      </c>
      <c r="AW144" s="13" t="s">
        <v>31</v>
      </c>
      <c r="AX144" s="13" t="s">
        <v>77</v>
      </c>
      <c r="AY144" s="170" t="s">
        <v>260</v>
      </c>
    </row>
    <row r="145" spans="2:65" s="1" customFormat="1" ht="16.5" customHeight="1">
      <c r="B145" s="32"/>
      <c r="C145" s="121" t="s">
        <v>322</v>
      </c>
      <c r="D145" s="121" t="s">
        <v>261</v>
      </c>
      <c r="E145" s="122" t="s">
        <v>1882</v>
      </c>
      <c r="F145" s="123" t="s">
        <v>1883</v>
      </c>
      <c r="G145" s="124" t="s">
        <v>1067</v>
      </c>
      <c r="H145" s="125">
        <v>1</v>
      </c>
      <c r="I145" s="126"/>
      <c r="J145" s="127">
        <f>ROUND(I145*H145,2)</f>
        <v>0</v>
      </c>
      <c r="K145" s="123" t="s">
        <v>1258</v>
      </c>
      <c r="L145" s="32"/>
      <c r="M145" s="128" t="s">
        <v>19</v>
      </c>
      <c r="N145" s="129" t="s">
        <v>40</v>
      </c>
      <c r="P145" s="130">
        <f>O145*H145</f>
        <v>0</v>
      </c>
      <c r="Q145" s="130">
        <v>0</v>
      </c>
      <c r="R145" s="130">
        <f>Q145*H145</f>
        <v>0</v>
      </c>
      <c r="S145" s="130">
        <v>0</v>
      </c>
      <c r="T145" s="131">
        <f>S145*H145</f>
        <v>0</v>
      </c>
      <c r="AR145" s="132" t="s">
        <v>266</v>
      </c>
      <c r="AT145" s="132" t="s">
        <v>261</v>
      </c>
      <c r="AU145" s="132" t="s">
        <v>77</v>
      </c>
      <c r="AY145" s="17" t="s">
        <v>260</v>
      </c>
      <c r="BE145" s="133">
        <f>IF(N145="základní",J145,0)</f>
        <v>0</v>
      </c>
      <c r="BF145" s="133">
        <f>IF(N145="snížená",J145,0)</f>
        <v>0</v>
      </c>
      <c r="BG145" s="133">
        <f>IF(N145="zákl. přenesená",J145,0)</f>
        <v>0</v>
      </c>
      <c r="BH145" s="133">
        <f>IF(N145="sníž. přenesená",J145,0)</f>
        <v>0</v>
      </c>
      <c r="BI145" s="133">
        <f>IF(N145="nulová",J145,0)</f>
        <v>0</v>
      </c>
      <c r="BJ145" s="17" t="s">
        <v>77</v>
      </c>
      <c r="BK145" s="133">
        <f>ROUND(I145*H145,2)</f>
        <v>0</v>
      </c>
      <c r="BL145" s="17" t="s">
        <v>266</v>
      </c>
      <c r="BM145" s="132" t="s">
        <v>326</v>
      </c>
    </row>
    <row r="146" spans="2:65" s="1" customFormat="1" ht="11.25">
      <c r="B146" s="32"/>
      <c r="D146" s="134" t="s">
        <v>267</v>
      </c>
      <c r="F146" s="135" t="s">
        <v>1884</v>
      </c>
      <c r="I146" s="136"/>
      <c r="L146" s="32"/>
      <c r="M146" s="137"/>
      <c r="T146" s="53"/>
      <c r="AT146" s="17" t="s">
        <v>267</v>
      </c>
      <c r="AU146" s="17" t="s">
        <v>77</v>
      </c>
    </row>
    <row r="147" spans="2:65" s="1" customFormat="1" ht="11.25">
      <c r="B147" s="32"/>
      <c r="D147" s="176" t="s">
        <v>1416</v>
      </c>
      <c r="F147" s="177" t="s">
        <v>1885</v>
      </c>
      <c r="I147" s="136"/>
      <c r="L147" s="32"/>
      <c r="M147" s="137"/>
      <c r="T147" s="53"/>
      <c r="AT147" s="17" t="s">
        <v>1416</v>
      </c>
      <c r="AU147" s="17" t="s">
        <v>77</v>
      </c>
    </row>
    <row r="148" spans="2:65" s="12" customFormat="1" ht="11.25">
      <c r="B148" s="162"/>
      <c r="D148" s="134" t="s">
        <v>774</v>
      </c>
      <c r="E148" s="163" t="s">
        <v>19</v>
      </c>
      <c r="F148" s="164" t="s">
        <v>1886</v>
      </c>
      <c r="H148" s="165">
        <v>1</v>
      </c>
      <c r="I148" s="166"/>
      <c r="L148" s="162"/>
      <c r="M148" s="167"/>
      <c r="T148" s="168"/>
      <c r="AT148" s="163" t="s">
        <v>774</v>
      </c>
      <c r="AU148" s="163" t="s">
        <v>77</v>
      </c>
      <c r="AV148" s="12" t="s">
        <v>79</v>
      </c>
      <c r="AW148" s="12" t="s">
        <v>31</v>
      </c>
      <c r="AX148" s="12" t="s">
        <v>69</v>
      </c>
      <c r="AY148" s="163" t="s">
        <v>260</v>
      </c>
    </row>
    <row r="149" spans="2:65" s="13" customFormat="1" ht="11.25">
      <c r="B149" s="169"/>
      <c r="D149" s="134" t="s">
        <v>774</v>
      </c>
      <c r="E149" s="170" t="s">
        <v>19</v>
      </c>
      <c r="F149" s="171" t="s">
        <v>967</v>
      </c>
      <c r="H149" s="172">
        <v>1</v>
      </c>
      <c r="I149" s="173"/>
      <c r="L149" s="169"/>
      <c r="M149" s="174"/>
      <c r="T149" s="175"/>
      <c r="AT149" s="170" t="s">
        <v>774</v>
      </c>
      <c r="AU149" s="170" t="s">
        <v>77</v>
      </c>
      <c r="AV149" s="13" t="s">
        <v>266</v>
      </c>
      <c r="AW149" s="13" t="s">
        <v>31</v>
      </c>
      <c r="AX149" s="13" t="s">
        <v>77</v>
      </c>
      <c r="AY149" s="170" t="s">
        <v>260</v>
      </c>
    </row>
    <row r="150" spans="2:65" s="10" customFormat="1" ht="25.9" customHeight="1">
      <c r="B150" s="111"/>
      <c r="D150" s="112" t="s">
        <v>68</v>
      </c>
      <c r="E150" s="113" t="s">
        <v>79</v>
      </c>
      <c r="F150" s="113" t="s">
        <v>1887</v>
      </c>
      <c r="I150" s="114"/>
      <c r="J150" s="115">
        <f>BK150</f>
        <v>0</v>
      </c>
      <c r="L150" s="111"/>
      <c r="M150" s="116"/>
      <c r="P150" s="117">
        <f>SUM(P151:P158)</f>
        <v>0</v>
      </c>
      <c r="R150" s="117">
        <f>SUM(R151:R158)</f>
        <v>5.2703120000000006</v>
      </c>
      <c r="T150" s="118">
        <f>SUM(T151:T158)</f>
        <v>0</v>
      </c>
      <c r="AR150" s="112" t="s">
        <v>77</v>
      </c>
      <c r="AT150" s="119" t="s">
        <v>68</v>
      </c>
      <c r="AU150" s="119" t="s">
        <v>69</v>
      </c>
      <c r="AY150" s="112" t="s">
        <v>260</v>
      </c>
      <c r="BK150" s="120">
        <f>SUM(BK151:BK158)</f>
        <v>0</v>
      </c>
    </row>
    <row r="151" spans="2:65" s="1" customFormat="1" ht="16.5" customHeight="1">
      <c r="B151" s="32"/>
      <c r="C151" s="121" t="s">
        <v>296</v>
      </c>
      <c r="D151" s="121" t="s">
        <v>261</v>
      </c>
      <c r="E151" s="122" t="s">
        <v>1888</v>
      </c>
      <c r="F151" s="123" t="s">
        <v>1889</v>
      </c>
      <c r="G151" s="124" t="s">
        <v>363</v>
      </c>
      <c r="H151" s="125">
        <v>2</v>
      </c>
      <c r="I151" s="126"/>
      <c r="J151" s="127">
        <f>ROUND(I151*H151,2)</f>
        <v>0</v>
      </c>
      <c r="K151" s="123" t="s">
        <v>1258</v>
      </c>
      <c r="L151" s="32"/>
      <c r="M151" s="128" t="s">
        <v>19</v>
      </c>
      <c r="N151" s="129" t="s">
        <v>40</v>
      </c>
      <c r="P151" s="130">
        <f>O151*H151</f>
        <v>0</v>
      </c>
      <c r="Q151" s="130">
        <v>0.15704000000000001</v>
      </c>
      <c r="R151" s="130">
        <f>Q151*H151</f>
        <v>0.31408000000000003</v>
      </c>
      <c r="S151" s="130">
        <v>0</v>
      </c>
      <c r="T151" s="131">
        <f>S151*H151</f>
        <v>0</v>
      </c>
      <c r="AR151" s="132" t="s">
        <v>266</v>
      </c>
      <c r="AT151" s="132" t="s">
        <v>261</v>
      </c>
      <c r="AU151" s="132" t="s">
        <v>77</v>
      </c>
      <c r="AY151" s="17" t="s">
        <v>260</v>
      </c>
      <c r="BE151" s="133">
        <f>IF(N151="základní",J151,0)</f>
        <v>0</v>
      </c>
      <c r="BF151" s="133">
        <f>IF(N151="snížená",J151,0)</f>
        <v>0</v>
      </c>
      <c r="BG151" s="133">
        <f>IF(N151="zákl. přenesená",J151,0)</f>
        <v>0</v>
      </c>
      <c r="BH151" s="133">
        <f>IF(N151="sníž. přenesená",J151,0)</f>
        <v>0</v>
      </c>
      <c r="BI151" s="133">
        <f>IF(N151="nulová",J151,0)</f>
        <v>0</v>
      </c>
      <c r="BJ151" s="17" t="s">
        <v>77</v>
      </c>
      <c r="BK151" s="133">
        <f>ROUND(I151*H151,2)</f>
        <v>0</v>
      </c>
      <c r="BL151" s="17" t="s">
        <v>266</v>
      </c>
      <c r="BM151" s="132" t="s">
        <v>330</v>
      </c>
    </row>
    <row r="152" spans="2:65" s="1" customFormat="1" ht="11.25">
      <c r="B152" s="32"/>
      <c r="D152" s="134" t="s">
        <v>267</v>
      </c>
      <c r="F152" s="135" t="s">
        <v>1890</v>
      </c>
      <c r="I152" s="136"/>
      <c r="L152" s="32"/>
      <c r="M152" s="137"/>
      <c r="T152" s="53"/>
      <c r="AT152" s="17" t="s">
        <v>267</v>
      </c>
      <c r="AU152" s="17" t="s">
        <v>77</v>
      </c>
    </row>
    <row r="153" spans="2:65" s="1" customFormat="1" ht="11.25">
      <c r="B153" s="32"/>
      <c r="D153" s="176" t="s">
        <v>1416</v>
      </c>
      <c r="F153" s="177" t="s">
        <v>1891</v>
      </c>
      <c r="I153" s="136"/>
      <c r="L153" s="32"/>
      <c r="M153" s="137"/>
      <c r="T153" s="53"/>
      <c r="AT153" s="17" t="s">
        <v>1416</v>
      </c>
      <c r="AU153" s="17" t="s">
        <v>77</v>
      </c>
    </row>
    <row r="154" spans="2:65" s="1" customFormat="1" ht="24.2" customHeight="1">
      <c r="B154" s="32"/>
      <c r="C154" s="121" t="s">
        <v>332</v>
      </c>
      <c r="D154" s="121" t="s">
        <v>261</v>
      </c>
      <c r="E154" s="122" t="s">
        <v>1892</v>
      </c>
      <c r="F154" s="123" t="s">
        <v>1893</v>
      </c>
      <c r="G154" s="124" t="s">
        <v>545</v>
      </c>
      <c r="H154" s="125">
        <v>17.8</v>
      </c>
      <c r="I154" s="126"/>
      <c r="J154" s="127">
        <f>ROUND(I154*H154,2)</f>
        <v>0</v>
      </c>
      <c r="K154" s="123" t="s">
        <v>1258</v>
      </c>
      <c r="L154" s="32"/>
      <c r="M154" s="128" t="s">
        <v>19</v>
      </c>
      <c r="N154" s="129" t="s">
        <v>40</v>
      </c>
      <c r="P154" s="130">
        <f>O154*H154</f>
        <v>0</v>
      </c>
      <c r="Q154" s="130">
        <v>0.27844000000000002</v>
      </c>
      <c r="R154" s="130">
        <f>Q154*H154</f>
        <v>4.9562320000000009</v>
      </c>
      <c r="S154" s="130">
        <v>0</v>
      </c>
      <c r="T154" s="131">
        <f>S154*H154</f>
        <v>0</v>
      </c>
      <c r="AR154" s="132" t="s">
        <v>266</v>
      </c>
      <c r="AT154" s="132" t="s">
        <v>261</v>
      </c>
      <c r="AU154" s="132" t="s">
        <v>77</v>
      </c>
      <c r="AY154" s="17" t="s">
        <v>260</v>
      </c>
      <c r="BE154" s="133">
        <f>IF(N154="základní",J154,0)</f>
        <v>0</v>
      </c>
      <c r="BF154" s="133">
        <f>IF(N154="snížená",J154,0)</f>
        <v>0</v>
      </c>
      <c r="BG154" s="133">
        <f>IF(N154="zákl. přenesená",J154,0)</f>
        <v>0</v>
      </c>
      <c r="BH154" s="133">
        <f>IF(N154="sníž. přenesená",J154,0)</f>
        <v>0</v>
      </c>
      <c r="BI154" s="133">
        <f>IF(N154="nulová",J154,0)</f>
        <v>0</v>
      </c>
      <c r="BJ154" s="17" t="s">
        <v>77</v>
      </c>
      <c r="BK154" s="133">
        <f>ROUND(I154*H154,2)</f>
        <v>0</v>
      </c>
      <c r="BL154" s="17" t="s">
        <v>266</v>
      </c>
      <c r="BM154" s="132" t="s">
        <v>335</v>
      </c>
    </row>
    <row r="155" spans="2:65" s="1" customFormat="1" ht="19.5">
      <c r="B155" s="32"/>
      <c r="D155" s="134" t="s">
        <v>267</v>
      </c>
      <c r="F155" s="135" t="s">
        <v>1894</v>
      </c>
      <c r="I155" s="136"/>
      <c r="L155" s="32"/>
      <c r="M155" s="137"/>
      <c r="T155" s="53"/>
      <c r="AT155" s="17" t="s">
        <v>267</v>
      </c>
      <c r="AU155" s="17" t="s">
        <v>77</v>
      </c>
    </row>
    <row r="156" spans="2:65" s="1" customFormat="1" ht="11.25">
      <c r="B156" s="32"/>
      <c r="D156" s="176" t="s">
        <v>1416</v>
      </c>
      <c r="F156" s="177" t="s">
        <v>1895</v>
      </c>
      <c r="I156" s="136"/>
      <c r="L156" s="32"/>
      <c r="M156" s="137"/>
      <c r="T156" s="53"/>
      <c r="AT156" s="17" t="s">
        <v>1416</v>
      </c>
      <c r="AU156" s="17" t="s">
        <v>77</v>
      </c>
    </row>
    <row r="157" spans="2:65" s="12" customFormat="1" ht="11.25">
      <c r="B157" s="162"/>
      <c r="D157" s="134" t="s">
        <v>774</v>
      </c>
      <c r="E157" s="163" t="s">
        <v>19</v>
      </c>
      <c r="F157" s="164" t="s">
        <v>1896</v>
      </c>
      <c r="H157" s="165">
        <v>17.8</v>
      </c>
      <c r="I157" s="166"/>
      <c r="L157" s="162"/>
      <c r="M157" s="167"/>
      <c r="T157" s="168"/>
      <c r="AT157" s="163" t="s">
        <v>774</v>
      </c>
      <c r="AU157" s="163" t="s">
        <v>77</v>
      </c>
      <c r="AV157" s="12" t="s">
        <v>79</v>
      </c>
      <c r="AW157" s="12" t="s">
        <v>31</v>
      </c>
      <c r="AX157" s="12" t="s">
        <v>69</v>
      </c>
      <c r="AY157" s="163" t="s">
        <v>260</v>
      </c>
    </row>
    <row r="158" spans="2:65" s="13" customFormat="1" ht="11.25">
      <c r="B158" s="169"/>
      <c r="D158" s="134" t="s">
        <v>774</v>
      </c>
      <c r="E158" s="170" t="s">
        <v>19</v>
      </c>
      <c r="F158" s="171" t="s">
        <v>967</v>
      </c>
      <c r="H158" s="172">
        <v>17.8</v>
      </c>
      <c r="I158" s="173"/>
      <c r="L158" s="169"/>
      <c r="M158" s="174"/>
      <c r="T158" s="175"/>
      <c r="AT158" s="170" t="s">
        <v>774</v>
      </c>
      <c r="AU158" s="170" t="s">
        <v>77</v>
      </c>
      <c r="AV158" s="13" t="s">
        <v>266</v>
      </c>
      <c r="AW158" s="13" t="s">
        <v>31</v>
      </c>
      <c r="AX158" s="13" t="s">
        <v>77</v>
      </c>
      <c r="AY158" s="170" t="s">
        <v>260</v>
      </c>
    </row>
    <row r="159" spans="2:65" s="10" customFormat="1" ht="25.9" customHeight="1">
      <c r="B159" s="111"/>
      <c r="D159" s="112" t="s">
        <v>68</v>
      </c>
      <c r="E159" s="113" t="s">
        <v>279</v>
      </c>
      <c r="F159" s="113" t="s">
        <v>1897</v>
      </c>
      <c r="I159" s="114"/>
      <c r="J159" s="115">
        <f>BK159</f>
        <v>0</v>
      </c>
      <c r="L159" s="111"/>
      <c r="M159" s="116"/>
      <c r="P159" s="117">
        <f>SUM(P160:P194)</f>
        <v>0</v>
      </c>
      <c r="R159" s="117">
        <f>SUM(R160:R194)</f>
        <v>10.004352079999999</v>
      </c>
      <c r="T159" s="118">
        <f>SUM(T160:T194)</f>
        <v>0</v>
      </c>
      <c r="AR159" s="112" t="s">
        <v>77</v>
      </c>
      <c r="AT159" s="119" t="s">
        <v>68</v>
      </c>
      <c r="AU159" s="119" t="s">
        <v>69</v>
      </c>
      <c r="AY159" s="112" t="s">
        <v>260</v>
      </c>
      <c r="BK159" s="120">
        <f>SUM(BK160:BK194)</f>
        <v>0</v>
      </c>
    </row>
    <row r="160" spans="2:65" s="1" customFormat="1" ht="16.5" customHeight="1">
      <c r="B160" s="32"/>
      <c r="C160" s="121" t="s">
        <v>300</v>
      </c>
      <c r="D160" s="121" t="s">
        <v>261</v>
      </c>
      <c r="E160" s="122" t="s">
        <v>1898</v>
      </c>
      <c r="F160" s="123" t="s">
        <v>1899</v>
      </c>
      <c r="G160" s="124" t="s">
        <v>1067</v>
      </c>
      <c r="H160" s="125">
        <v>1.62</v>
      </c>
      <c r="I160" s="126"/>
      <c r="J160" s="127">
        <f>ROUND(I160*H160,2)</f>
        <v>0</v>
      </c>
      <c r="K160" s="123" t="s">
        <v>1258</v>
      </c>
      <c r="L160" s="32"/>
      <c r="M160" s="128" t="s">
        <v>19</v>
      </c>
      <c r="N160" s="129" t="s">
        <v>40</v>
      </c>
      <c r="P160" s="130">
        <f>O160*H160</f>
        <v>0</v>
      </c>
      <c r="Q160" s="130">
        <v>3.6889999999999999E-2</v>
      </c>
      <c r="R160" s="130">
        <f>Q160*H160</f>
        <v>5.9761800000000004E-2</v>
      </c>
      <c r="S160" s="130">
        <v>0</v>
      </c>
      <c r="T160" s="131">
        <f>S160*H160</f>
        <v>0</v>
      </c>
      <c r="AR160" s="132" t="s">
        <v>266</v>
      </c>
      <c r="AT160" s="132" t="s">
        <v>261</v>
      </c>
      <c r="AU160" s="132" t="s">
        <v>77</v>
      </c>
      <c r="AY160" s="17" t="s">
        <v>260</v>
      </c>
      <c r="BE160" s="133">
        <f>IF(N160="základní",J160,0)</f>
        <v>0</v>
      </c>
      <c r="BF160" s="133">
        <f>IF(N160="snížená",J160,0)</f>
        <v>0</v>
      </c>
      <c r="BG160" s="133">
        <f>IF(N160="zákl. přenesená",J160,0)</f>
        <v>0</v>
      </c>
      <c r="BH160" s="133">
        <f>IF(N160="sníž. přenesená",J160,0)</f>
        <v>0</v>
      </c>
      <c r="BI160" s="133">
        <f>IF(N160="nulová",J160,0)</f>
        <v>0</v>
      </c>
      <c r="BJ160" s="17" t="s">
        <v>77</v>
      </c>
      <c r="BK160" s="133">
        <f>ROUND(I160*H160,2)</f>
        <v>0</v>
      </c>
      <c r="BL160" s="17" t="s">
        <v>266</v>
      </c>
      <c r="BM160" s="132" t="s">
        <v>339</v>
      </c>
    </row>
    <row r="161" spans="2:65" s="1" customFormat="1" ht="11.25">
      <c r="B161" s="32"/>
      <c r="D161" s="134" t="s">
        <v>267</v>
      </c>
      <c r="F161" s="135" t="s">
        <v>1899</v>
      </c>
      <c r="I161" s="136"/>
      <c r="L161" s="32"/>
      <c r="M161" s="137"/>
      <c r="T161" s="53"/>
      <c r="AT161" s="17" t="s">
        <v>267</v>
      </c>
      <c r="AU161" s="17" t="s">
        <v>77</v>
      </c>
    </row>
    <row r="162" spans="2:65" s="1" customFormat="1" ht="11.25">
      <c r="B162" s="32"/>
      <c r="D162" s="176" t="s">
        <v>1416</v>
      </c>
      <c r="F162" s="177" t="s">
        <v>1900</v>
      </c>
      <c r="I162" s="136"/>
      <c r="L162" s="32"/>
      <c r="M162" s="137"/>
      <c r="T162" s="53"/>
      <c r="AT162" s="17" t="s">
        <v>1416</v>
      </c>
      <c r="AU162" s="17" t="s">
        <v>77</v>
      </c>
    </row>
    <row r="163" spans="2:65" s="12" customFormat="1" ht="11.25">
      <c r="B163" s="162"/>
      <c r="D163" s="134" t="s">
        <v>774</v>
      </c>
      <c r="E163" s="163" t="s">
        <v>19</v>
      </c>
      <c r="F163" s="164" t="s">
        <v>1901</v>
      </c>
      <c r="H163" s="165">
        <v>1.62</v>
      </c>
      <c r="I163" s="166"/>
      <c r="L163" s="162"/>
      <c r="M163" s="167"/>
      <c r="T163" s="168"/>
      <c r="AT163" s="163" t="s">
        <v>774</v>
      </c>
      <c r="AU163" s="163" t="s">
        <v>77</v>
      </c>
      <c r="AV163" s="12" t="s">
        <v>79</v>
      </c>
      <c r="AW163" s="12" t="s">
        <v>31</v>
      </c>
      <c r="AX163" s="12" t="s">
        <v>69</v>
      </c>
      <c r="AY163" s="163" t="s">
        <v>260</v>
      </c>
    </row>
    <row r="164" spans="2:65" s="13" customFormat="1" ht="11.25">
      <c r="B164" s="169"/>
      <c r="D164" s="134" t="s">
        <v>774</v>
      </c>
      <c r="E164" s="170" t="s">
        <v>19</v>
      </c>
      <c r="F164" s="171" t="s">
        <v>967</v>
      </c>
      <c r="H164" s="172">
        <v>1.62</v>
      </c>
      <c r="I164" s="173"/>
      <c r="L164" s="169"/>
      <c r="M164" s="174"/>
      <c r="T164" s="175"/>
      <c r="AT164" s="170" t="s">
        <v>774</v>
      </c>
      <c r="AU164" s="170" t="s">
        <v>77</v>
      </c>
      <c r="AV164" s="13" t="s">
        <v>266</v>
      </c>
      <c r="AW164" s="13" t="s">
        <v>31</v>
      </c>
      <c r="AX164" s="13" t="s">
        <v>77</v>
      </c>
      <c r="AY164" s="170" t="s">
        <v>260</v>
      </c>
    </row>
    <row r="165" spans="2:65" s="1" customFormat="1" ht="16.5" customHeight="1">
      <c r="B165" s="32"/>
      <c r="C165" s="139" t="s">
        <v>341</v>
      </c>
      <c r="D165" s="139" t="s">
        <v>273</v>
      </c>
      <c r="E165" s="140" t="s">
        <v>1902</v>
      </c>
      <c r="F165" s="141" t="s">
        <v>1903</v>
      </c>
      <c r="G165" s="142" t="s">
        <v>973</v>
      </c>
      <c r="H165" s="143">
        <v>2.613</v>
      </c>
      <c r="I165" s="144"/>
      <c r="J165" s="145">
        <f>ROUND(I165*H165,2)</f>
        <v>0</v>
      </c>
      <c r="K165" s="141" t="s">
        <v>1258</v>
      </c>
      <c r="L165" s="146"/>
      <c r="M165" s="147" t="s">
        <v>19</v>
      </c>
      <c r="N165" s="148" t="s">
        <v>40</v>
      </c>
      <c r="P165" s="130">
        <f>O165*H165</f>
        <v>0</v>
      </c>
      <c r="Q165" s="130">
        <v>1</v>
      </c>
      <c r="R165" s="130">
        <f>Q165*H165</f>
        <v>2.613</v>
      </c>
      <c r="S165" s="130">
        <v>0</v>
      </c>
      <c r="T165" s="131">
        <f>S165*H165</f>
        <v>0</v>
      </c>
      <c r="AR165" s="132" t="s">
        <v>277</v>
      </c>
      <c r="AT165" s="132" t="s">
        <v>273</v>
      </c>
      <c r="AU165" s="132" t="s">
        <v>77</v>
      </c>
      <c r="AY165" s="17" t="s">
        <v>260</v>
      </c>
      <c r="BE165" s="133">
        <f>IF(N165="základní",J165,0)</f>
        <v>0</v>
      </c>
      <c r="BF165" s="133">
        <f>IF(N165="snížená",J165,0)</f>
        <v>0</v>
      </c>
      <c r="BG165" s="133">
        <f>IF(N165="zákl. přenesená",J165,0)</f>
        <v>0</v>
      </c>
      <c r="BH165" s="133">
        <f>IF(N165="sníž. přenesená",J165,0)</f>
        <v>0</v>
      </c>
      <c r="BI165" s="133">
        <f>IF(N165="nulová",J165,0)</f>
        <v>0</v>
      </c>
      <c r="BJ165" s="17" t="s">
        <v>77</v>
      </c>
      <c r="BK165" s="133">
        <f>ROUND(I165*H165,2)</f>
        <v>0</v>
      </c>
      <c r="BL165" s="17" t="s">
        <v>266</v>
      </c>
      <c r="BM165" s="132" t="s">
        <v>344</v>
      </c>
    </row>
    <row r="166" spans="2:65" s="1" customFormat="1" ht="11.25">
      <c r="B166" s="32"/>
      <c r="D166" s="134" t="s">
        <v>267</v>
      </c>
      <c r="F166" s="135" t="s">
        <v>1903</v>
      </c>
      <c r="I166" s="136"/>
      <c r="L166" s="32"/>
      <c r="M166" s="137"/>
      <c r="T166" s="53"/>
      <c r="AT166" s="17" t="s">
        <v>267</v>
      </c>
      <c r="AU166" s="17" t="s">
        <v>77</v>
      </c>
    </row>
    <row r="167" spans="2:65" s="12" customFormat="1" ht="11.25">
      <c r="B167" s="162"/>
      <c r="D167" s="134" t="s">
        <v>774</v>
      </c>
      <c r="E167" s="163" t="s">
        <v>19</v>
      </c>
      <c r="F167" s="164" t="s">
        <v>1904</v>
      </c>
      <c r="H167" s="165">
        <v>2.613</v>
      </c>
      <c r="I167" s="166"/>
      <c r="L167" s="162"/>
      <c r="M167" s="167"/>
      <c r="T167" s="168"/>
      <c r="AT167" s="163" t="s">
        <v>774</v>
      </c>
      <c r="AU167" s="163" t="s">
        <v>77</v>
      </c>
      <c r="AV167" s="12" t="s">
        <v>79</v>
      </c>
      <c r="AW167" s="12" t="s">
        <v>31</v>
      </c>
      <c r="AX167" s="12" t="s">
        <v>69</v>
      </c>
      <c r="AY167" s="163" t="s">
        <v>260</v>
      </c>
    </row>
    <row r="168" spans="2:65" s="13" customFormat="1" ht="11.25">
      <c r="B168" s="169"/>
      <c r="D168" s="134" t="s">
        <v>774</v>
      </c>
      <c r="E168" s="170" t="s">
        <v>19</v>
      </c>
      <c r="F168" s="171" t="s">
        <v>967</v>
      </c>
      <c r="H168" s="172">
        <v>2.613</v>
      </c>
      <c r="I168" s="173"/>
      <c r="L168" s="169"/>
      <c r="M168" s="174"/>
      <c r="T168" s="175"/>
      <c r="AT168" s="170" t="s">
        <v>774</v>
      </c>
      <c r="AU168" s="170" t="s">
        <v>77</v>
      </c>
      <c r="AV168" s="13" t="s">
        <v>266</v>
      </c>
      <c r="AW168" s="13" t="s">
        <v>31</v>
      </c>
      <c r="AX168" s="13" t="s">
        <v>77</v>
      </c>
      <c r="AY168" s="170" t="s">
        <v>260</v>
      </c>
    </row>
    <row r="169" spans="2:65" s="1" customFormat="1" ht="16.5" customHeight="1">
      <c r="B169" s="32"/>
      <c r="C169" s="121" t="s">
        <v>305</v>
      </c>
      <c r="D169" s="121" t="s">
        <v>261</v>
      </c>
      <c r="E169" s="122" t="s">
        <v>1905</v>
      </c>
      <c r="F169" s="123" t="s">
        <v>1906</v>
      </c>
      <c r="G169" s="124" t="s">
        <v>1067</v>
      </c>
      <c r="H169" s="125">
        <v>2.7120000000000002</v>
      </c>
      <c r="I169" s="126"/>
      <c r="J169" s="127">
        <f>ROUND(I169*H169,2)</f>
        <v>0</v>
      </c>
      <c r="K169" s="123" t="s">
        <v>1258</v>
      </c>
      <c r="L169" s="32"/>
      <c r="M169" s="128" t="s">
        <v>19</v>
      </c>
      <c r="N169" s="129" t="s">
        <v>40</v>
      </c>
      <c r="P169" s="130">
        <f>O169*H169</f>
        <v>0</v>
      </c>
      <c r="Q169" s="130">
        <v>2.5018699999999998</v>
      </c>
      <c r="R169" s="130">
        <f>Q169*H169</f>
        <v>6.7850714400000003</v>
      </c>
      <c r="S169" s="130">
        <v>0</v>
      </c>
      <c r="T169" s="131">
        <f>S169*H169</f>
        <v>0</v>
      </c>
      <c r="AR169" s="132" t="s">
        <v>266</v>
      </c>
      <c r="AT169" s="132" t="s">
        <v>261</v>
      </c>
      <c r="AU169" s="132" t="s">
        <v>77</v>
      </c>
      <c r="AY169" s="17" t="s">
        <v>260</v>
      </c>
      <c r="BE169" s="133">
        <f>IF(N169="základní",J169,0)</f>
        <v>0</v>
      </c>
      <c r="BF169" s="133">
        <f>IF(N169="snížená",J169,0)</f>
        <v>0</v>
      </c>
      <c r="BG169" s="133">
        <f>IF(N169="zákl. přenesená",J169,0)</f>
        <v>0</v>
      </c>
      <c r="BH169" s="133">
        <f>IF(N169="sníž. přenesená",J169,0)</f>
        <v>0</v>
      </c>
      <c r="BI169" s="133">
        <f>IF(N169="nulová",J169,0)</f>
        <v>0</v>
      </c>
      <c r="BJ169" s="17" t="s">
        <v>77</v>
      </c>
      <c r="BK169" s="133">
        <f>ROUND(I169*H169,2)</f>
        <v>0</v>
      </c>
      <c r="BL169" s="17" t="s">
        <v>266</v>
      </c>
      <c r="BM169" s="132" t="s">
        <v>348</v>
      </c>
    </row>
    <row r="170" spans="2:65" s="1" customFormat="1" ht="11.25">
      <c r="B170" s="32"/>
      <c r="D170" s="134" t="s">
        <v>267</v>
      </c>
      <c r="F170" s="135" t="s">
        <v>1907</v>
      </c>
      <c r="I170" s="136"/>
      <c r="L170" s="32"/>
      <c r="M170" s="137"/>
      <c r="T170" s="53"/>
      <c r="AT170" s="17" t="s">
        <v>267</v>
      </c>
      <c r="AU170" s="17" t="s">
        <v>77</v>
      </c>
    </row>
    <row r="171" spans="2:65" s="1" customFormat="1" ht="11.25">
      <c r="B171" s="32"/>
      <c r="D171" s="176" t="s">
        <v>1416</v>
      </c>
      <c r="F171" s="177" t="s">
        <v>1908</v>
      </c>
      <c r="I171" s="136"/>
      <c r="L171" s="32"/>
      <c r="M171" s="137"/>
      <c r="T171" s="53"/>
      <c r="AT171" s="17" t="s">
        <v>1416</v>
      </c>
      <c r="AU171" s="17" t="s">
        <v>77</v>
      </c>
    </row>
    <row r="172" spans="2:65" s="1" customFormat="1" ht="19.5">
      <c r="B172" s="32"/>
      <c r="D172" s="134" t="s">
        <v>269</v>
      </c>
      <c r="F172" s="138" t="s">
        <v>1909</v>
      </c>
      <c r="I172" s="136"/>
      <c r="L172" s="32"/>
      <c r="M172" s="137"/>
      <c r="T172" s="53"/>
      <c r="AT172" s="17" t="s">
        <v>269</v>
      </c>
      <c r="AU172" s="17" t="s">
        <v>77</v>
      </c>
    </row>
    <row r="173" spans="2:65" s="12" customFormat="1" ht="11.25">
      <c r="B173" s="162"/>
      <c r="D173" s="134" t="s">
        <v>774</v>
      </c>
      <c r="E173" s="163" t="s">
        <v>19</v>
      </c>
      <c r="F173" s="164" t="s">
        <v>1910</v>
      </c>
      <c r="H173" s="165">
        <v>2.7120000000000002</v>
      </c>
      <c r="I173" s="166"/>
      <c r="L173" s="162"/>
      <c r="M173" s="167"/>
      <c r="T173" s="168"/>
      <c r="AT173" s="163" t="s">
        <v>774</v>
      </c>
      <c r="AU173" s="163" t="s">
        <v>77</v>
      </c>
      <c r="AV173" s="12" t="s">
        <v>79</v>
      </c>
      <c r="AW173" s="12" t="s">
        <v>31</v>
      </c>
      <c r="AX173" s="12" t="s">
        <v>69</v>
      </c>
      <c r="AY173" s="163" t="s">
        <v>260</v>
      </c>
    </row>
    <row r="174" spans="2:65" s="13" customFormat="1" ht="11.25">
      <c r="B174" s="169"/>
      <c r="D174" s="134" t="s">
        <v>774</v>
      </c>
      <c r="E174" s="170" t="s">
        <v>19</v>
      </c>
      <c r="F174" s="171" t="s">
        <v>967</v>
      </c>
      <c r="H174" s="172">
        <v>2.7120000000000002</v>
      </c>
      <c r="I174" s="173"/>
      <c r="L174" s="169"/>
      <c r="M174" s="174"/>
      <c r="T174" s="175"/>
      <c r="AT174" s="170" t="s">
        <v>774</v>
      </c>
      <c r="AU174" s="170" t="s">
        <v>77</v>
      </c>
      <c r="AV174" s="13" t="s">
        <v>266</v>
      </c>
      <c r="AW174" s="13" t="s">
        <v>31</v>
      </c>
      <c r="AX174" s="13" t="s">
        <v>77</v>
      </c>
      <c r="AY174" s="170" t="s">
        <v>260</v>
      </c>
    </row>
    <row r="175" spans="2:65" s="1" customFormat="1" ht="16.5" customHeight="1">
      <c r="B175" s="32"/>
      <c r="C175" s="121" t="s">
        <v>350</v>
      </c>
      <c r="D175" s="121" t="s">
        <v>261</v>
      </c>
      <c r="E175" s="122" t="s">
        <v>1911</v>
      </c>
      <c r="F175" s="123" t="s">
        <v>1912</v>
      </c>
      <c r="G175" s="124" t="s">
        <v>1297</v>
      </c>
      <c r="H175" s="125">
        <v>15.715999999999999</v>
      </c>
      <c r="I175" s="126"/>
      <c r="J175" s="127">
        <f>ROUND(I175*H175,2)</f>
        <v>0</v>
      </c>
      <c r="K175" s="123" t="s">
        <v>1258</v>
      </c>
      <c r="L175" s="32"/>
      <c r="M175" s="128" t="s">
        <v>19</v>
      </c>
      <c r="N175" s="129" t="s">
        <v>40</v>
      </c>
      <c r="P175" s="130">
        <f>O175*H175</f>
        <v>0</v>
      </c>
      <c r="Q175" s="130">
        <v>2.3700000000000001E-3</v>
      </c>
      <c r="R175" s="130">
        <f>Q175*H175</f>
        <v>3.7246920000000003E-2</v>
      </c>
      <c r="S175" s="130">
        <v>0</v>
      </c>
      <c r="T175" s="131">
        <f>S175*H175</f>
        <v>0</v>
      </c>
      <c r="AR175" s="132" t="s">
        <v>266</v>
      </c>
      <c r="AT175" s="132" t="s">
        <v>261</v>
      </c>
      <c r="AU175" s="132" t="s">
        <v>77</v>
      </c>
      <c r="AY175" s="17" t="s">
        <v>260</v>
      </c>
      <c r="BE175" s="133">
        <f>IF(N175="základní",J175,0)</f>
        <v>0</v>
      </c>
      <c r="BF175" s="133">
        <f>IF(N175="snížená",J175,0)</f>
        <v>0</v>
      </c>
      <c r="BG175" s="133">
        <f>IF(N175="zákl. přenesená",J175,0)</f>
        <v>0</v>
      </c>
      <c r="BH175" s="133">
        <f>IF(N175="sníž. přenesená",J175,0)</f>
        <v>0</v>
      </c>
      <c r="BI175" s="133">
        <f>IF(N175="nulová",J175,0)</f>
        <v>0</v>
      </c>
      <c r="BJ175" s="17" t="s">
        <v>77</v>
      </c>
      <c r="BK175" s="133">
        <f>ROUND(I175*H175,2)</f>
        <v>0</v>
      </c>
      <c r="BL175" s="17" t="s">
        <v>266</v>
      </c>
      <c r="BM175" s="132" t="s">
        <v>353</v>
      </c>
    </row>
    <row r="176" spans="2:65" s="1" customFormat="1" ht="11.25">
      <c r="B176" s="32"/>
      <c r="D176" s="134" t="s">
        <v>267</v>
      </c>
      <c r="F176" s="135" t="s">
        <v>1913</v>
      </c>
      <c r="I176" s="136"/>
      <c r="L176" s="32"/>
      <c r="M176" s="137"/>
      <c r="T176" s="53"/>
      <c r="AT176" s="17" t="s">
        <v>267</v>
      </c>
      <c r="AU176" s="17" t="s">
        <v>77</v>
      </c>
    </row>
    <row r="177" spans="2:65" s="1" customFormat="1" ht="11.25">
      <c r="B177" s="32"/>
      <c r="D177" s="176" t="s">
        <v>1416</v>
      </c>
      <c r="F177" s="177" t="s">
        <v>1914</v>
      </c>
      <c r="I177" s="136"/>
      <c r="L177" s="32"/>
      <c r="M177" s="137"/>
      <c r="T177" s="53"/>
      <c r="AT177" s="17" t="s">
        <v>1416</v>
      </c>
      <c r="AU177" s="17" t="s">
        <v>77</v>
      </c>
    </row>
    <row r="178" spans="2:65" s="1" customFormat="1" ht="29.25">
      <c r="B178" s="32"/>
      <c r="D178" s="134" t="s">
        <v>269</v>
      </c>
      <c r="F178" s="138" t="s">
        <v>1915</v>
      </c>
      <c r="I178" s="136"/>
      <c r="L178" s="32"/>
      <c r="M178" s="137"/>
      <c r="T178" s="53"/>
      <c r="AT178" s="17" t="s">
        <v>269</v>
      </c>
      <c r="AU178" s="17" t="s">
        <v>77</v>
      </c>
    </row>
    <row r="179" spans="2:65" s="12" customFormat="1" ht="11.25">
      <c r="B179" s="162"/>
      <c r="D179" s="134" t="s">
        <v>774</v>
      </c>
      <c r="E179" s="163" t="s">
        <v>19</v>
      </c>
      <c r="F179" s="164" t="s">
        <v>1916</v>
      </c>
      <c r="H179" s="165">
        <v>15.715999999999999</v>
      </c>
      <c r="I179" s="166"/>
      <c r="L179" s="162"/>
      <c r="M179" s="167"/>
      <c r="T179" s="168"/>
      <c r="AT179" s="163" t="s">
        <v>774</v>
      </c>
      <c r="AU179" s="163" t="s">
        <v>77</v>
      </c>
      <c r="AV179" s="12" t="s">
        <v>79</v>
      </c>
      <c r="AW179" s="12" t="s">
        <v>31</v>
      </c>
      <c r="AX179" s="12" t="s">
        <v>69</v>
      </c>
      <c r="AY179" s="163" t="s">
        <v>260</v>
      </c>
    </row>
    <row r="180" spans="2:65" s="13" customFormat="1" ht="11.25">
      <c r="B180" s="169"/>
      <c r="D180" s="134" t="s">
        <v>774</v>
      </c>
      <c r="E180" s="170" t="s">
        <v>19</v>
      </c>
      <c r="F180" s="171" t="s">
        <v>967</v>
      </c>
      <c r="H180" s="172">
        <v>15.715999999999999</v>
      </c>
      <c r="I180" s="173"/>
      <c r="L180" s="169"/>
      <c r="M180" s="174"/>
      <c r="T180" s="175"/>
      <c r="AT180" s="170" t="s">
        <v>774</v>
      </c>
      <c r="AU180" s="170" t="s">
        <v>77</v>
      </c>
      <c r="AV180" s="13" t="s">
        <v>266</v>
      </c>
      <c r="AW180" s="13" t="s">
        <v>31</v>
      </c>
      <c r="AX180" s="13" t="s">
        <v>77</v>
      </c>
      <c r="AY180" s="170" t="s">
        <v>260</v>
      </c>
    </row>
    <row r="181" spans="2:65" s="1" customFormat="1" ht="16.5" customHeight="1">
      <c r="B181" s="32"/>
      <c r="C181" s="121" t="s">
        <v>310</v>
      </c>
      <c r="D181" s="121" t="s">
        <v>261</v>
      </c>
      <c r="E181" s="122" t="s">
        <v>1917</v>
      </c>
      <c r="F181" s="123" t="s">
        <v>1918</v>
      </c>
      <c r="G181" s="124" t="s">
        <v>1297</v>
      </c>
      <c r="H181" s="125">
        <v>15.715999999999999</v>
      </c>
      <c r="I181" s="126"/>
      <c r="J181" s="127">
        <f>ROUND(I181*H181,2)</f>
        <v>0</v>
      </c>
      <c r="K181" s="123" t="s">
        <v>1258</v>
      </c>
      <c r="L181" s="32"/>
      <c r="M181" s="128" t="s">
        <v>19</v>
      </c>
      <c r="N181" s="129" t="s">
        <v>40</v>
      </c>
      <c r="P181" s="130">
        <f>O181*H181</f>
        <v>0</v>
      </c>
      <c r="Q181" s="130">
        <v>0</v>
      </c>
      <c r="R181" s="130">
        <f>Q181*H181</f>
        <v>0</v>
      </c>
      <c r="S181" s="130">
        <v>0</v>
      </c>
      <c r="T181" s="131">
        <f>S181*H181</f>
        <v>0</v>
      </c>
      <c r="AR181" s="132" t="s">
        <v>266</v>
      </c>
      <c r="AT181" s="132" t="s">
        <v>261</v>
      </c>
      <c r="AU181" s="132" t="s">
        <v>77</v>
      </c>
      <c r="AY181" s="17" t="s">
        <v>260</v>
      </c>
      <c r="BE181" s="133">
        <f>IF(N181="základní",J181,0)</f>
        <v>0</v>
      </c>
      <c r="BF181" s="133">
        <f>IF(N181="snížená",J181,0)</f>
        <v>0</v>
      </c>
      <c r="BG181" s="133">
        <f>IF(N181="zákl. přenesená",J181,0)</f>
        <v>0</v>
      </c>
      <c r="BH181" s="133">
        <f>IF(N181="sníž. přenesená",J181,0)</f>
        <v>0</v>
      </c>
      <c r="BI181" s="133">
        <f>IF(N181="nulová",J181,0)</f>
        <v>0</v>
      </c>
      <c r="BJ181" s="17" t="s">
        <v>77</v>
      </c>
      <c r="BK181" s="133">
        <f>ROUND(I181*H181,2)</f>
        <v>0</v>
      </c>
      <c r="BL181" s="17" t="s">
        <v>266</v>
      </c>
      <c r="BM181" s="132" t="s">
        <v>358</v>
      </c>
    </row>
    <row r="182" spans="2:65" s="1" customFormat="1" ht="11.25">
      <c r="B182" s="32"/>
      <c r="D182" s="134" t="s">
        <v>267</v>
      </c>
      <c r="F182" s="135" t="s">
        <v>1919</v>
      </c>
      <c r="I182" s="136"/>
      <c r="L182" s="32"/>
      <c r="M182" s="137"/>
      <c r="T182" s="53"/>
      <c r="AT182" s="17" t="s">
        <v>267</v>
      </c>
      <c r="AU182" s="17" t="s">
        <v>77</v>
      </c>
    </row>
    <row r="183" spans="2:65" s="1" customFormat="1" ht="11.25">
      <c r="B183" s="32"/>
      <c r="D183" s="176" t="s">
        <v>1416</v>
      </c>
      <c r="F183" s="177" t="s">
        <v>1920</v>
      </c>
      <c r="I183" s="136"/>
      <c r="L183" s="32"/>
      <c r="M183" s="137"/>
      <c r="T183" s="53"/>
      <c r="AT183" s="17" t="s">
        <v>1416</v>
      </c>
      <c r="AU183" s="17" t="s">
        <v>77</v>
      </c>
    </row>
    <row r="184" spans="2:65" s="1" customFormat="1" ht="29.25">
      <c r="B184" s="32"/>
      <c r="D184" s="134" t="s">
        <v>269</v>
      </c>
      <c r="F184" s="138" t="s">
        <v>1915</v>
      </c>
      <c r="I184" s="136"/>
      <c r="L184" s="32"/>
      <c r="M184" s="137"/>
      <c r="T184" s="53"/>
      <c r="AT184" s="17" t="s">
        <v>269</v>
      </c>
      <c r="AU184" s="17" t="s">
        <v>77</v>
      </c>
    </row>
    <row r="185" spans="2:65" s="1" customFormat="1" ht="16.5" customHeight="1">
      <c r="B185" s="32"/>
      <c r="C185" s="121" t="s">
        <v>7</v>
      </c>
      <c r="D185" s="121" t="s">
        <v>261</v>
      </c>
      <c r="E185" s="122" t="s">
        <v>1921</v>
      </c>
      <c r="F185" s="123" t="s">
        <v>1922</v>
      </c>
      <c r="G185" s="124" t="s">
        <v>973</v>
      </c>
      <c r="H185" s="125">
        <v>0.48799999999999999</v>
      </c>
      <c r="I185" s="126"/>
      <c r="J185" s="127">
        <f>ROUND(I185*H185,2)</f>
        <v>0</v>
      </c>
      <c r="K185" s="123" t="s">
        <v>1258</v>
      </c>
      <c r="L185" s="32"/>
      <c r="M185" s="128" t="s">
        <v>19</v>
      </c>
      <c r="N185" s="129" t="s">
        <v>40</v>
      </c>
      <c r="P185" s="130">
        <f>O185*H185</f>
        <v>0</v>
      </c>
      <c r="Q185" s="130">
        <v>1.04359</v>
      </c>
      <c r="R185" s="130">
        <f>Q185*H185</f>
        <v>0.50927191999999999</v>
      </c>
      <c r="S185" s="130">
        <v>0</v>
      </c>
      <c r="T185" s="131">
        <f>S185*H185</f>
        <v>0</v>
      </c>
      <c r="AR185" s="132" t="s">
        <v>266</v>
      </c>
      <c r="AT185" s="132" t="s">
        <v>261</v>
      </c>
      <c r="AU185" s="132" t="s">
        <v>77</v>
      </c>
      <c r="AY185" s="17" t="s">
        <v>260</v>
      </c>
      <c r="BE185" s="133">
        <f>IF(N185="základní",J185,0)</f>
        <v>0</v>
      </c>
      <c r="BF185" s="133">
        <f>IF(N185="snížená",J185,0)</f>
        <v>0</v>
      </c>
      <c r="BG185" s="133">
        <f>IF(N185="zákl. přenesená",J185,0)</f>
        <v>0</v>
      </c>
      <c r="BH185" s="133">
        <f>IF(N185="sníž. přenesená",J185,0)</f>
        <v>0</v>
      </c>
      <c r="BI185" s="133">
        <f>IF(N185="nulová",J185,0)</f>
        <v>0</v>
      </c>
      <c r="BJ185" s="17" t="s">
        <v>77</v>
      </c>
      <c r="BK185" s="133">
        <f>ROUND(I185*H185,2)</f>
        <v>0</v>
      </c>
      <c r="BL185" s="17" t="s">
        <v>266</v>
      </c>
      <c r="BM185" s="132" t="s">
        <v>364</v>
      </c>
    </row>
    <row r="186" spans="2:65" s="1" customFormat="1" ht="11.25">
      <c r="B186" s="32"/>
      <c r="D186" s="134" t="s">
        <v>267</v>
      </c>
      <c r="F186" s="135" t="s">
        <v>1923</v>
      </c>
      <c r="I186" s="136"/>
      <c r="L186" s="32"/>
      <c r="M186" s="137"/>
      <c r="T186" s="53"/>
      <c r="AT186" s="17" t="s">
        <v>267</v>
      </c>
      <c r="AU186" s="17" t="s">
        <v>77</v>
      </c>
    </row>
    <row r="187" spans="2:65" s="1" customFormat="1" ht="11.25">
      <c r="B187" s="32"/>
      <c r="D187" s="176" t="s">
        <v>1416</v>
      </c>
      <c r="F187" s="177" t="s">
        <v>1924</v>
      </c>
      <c r="I187" s="136"/>
      <c r="L187" s="32"/>
      <c r="M187" s="137"/>
      <c r="T187" s="53"/>
      <c r="AT187" s="17" t="s">
        <v>1416</v>
      </c>
      <c r="AU187" s="17" t="s">
        <v>77</v>
      </c>
    </row>
    <row r="188" spans="2:65" s="1" customFormat="1" ht="19.5">
      <c r="B188" s="32"/>
      <c r="D188" s="134" t="s">
        <v>269</v>
      </c>
      <c r="F188" s="138" t="s">
        <v>1925</v>
      </c>
      <c r="I188" s="136"/>
      <c r="L188" s="32"/>
      <c r="M188" s="137"/>
      <c r="T188" s="53"/>
      <c r="AT188" s="17" t="s">
        <v>269</v>
      </c>
      <c r="AU188" s="17" t="s">
        <v>77</v>
      </c>
    </row>
    <row r="189" spans="2:65" s="12" customFormat="1" ht="11.25">
      <c r="B189" s="162"/>
      <c r="D189" s="134" t="s">
        <v>774</v>
      </c>
      <c r="E189" s="163" t="s">
        <v>19</v>
      </c>
      <c r="F189" s="164" t="s">
        <v>1926</v>
      </c>
      <c r="H189" s="165">
        <v>0.48799999999999999</v>
      </c>
      <c r="I189" s="166"/>
      <c r="L189" s="162"/>
      <c r="M189" s="167"/>
      <c r="T189" s="168"/>
      <c r="AT189" s="163" t="s">
        <v>774</v>
      </c>
      <c r="AU189" s="163" t="s">
        <v>77</v>
      </c>
      <c r="AV189" s="12" t="s">
        <v>79</v>
      </c>
      <c r="AW189" s="12" t="s">
        <v>31</v>
      </c>
      <c r="AX189" s="12" t="s">
        <v>69</v>
      </c>
      <c r="AY189" s="163" t="s">
        <v>260</v>
      </c>
    </row>
    <row r="190" spans="2:65" s="13" customFormat="1" ht="11.25">
      <c r="B190" s="169"/>
      <c r="D190" s="134" t="s">
        <v>774</v>
      </c>
      <c r="E190" s="170" t="s">
        <v>19</v>
      </c>
      <c r="F190" s="171" t="s">
        <v>967</v>
      </c>
      <c r="H190" s="172">
        <v>0.48799999999999999</v>
      </c>
      <c r="I190" s="173"/>
      <c r="L190" s="169"/>
      <c r="M190" s="174"/>
      <c r="T190" s="175"/>
      <c r="AT190" s="170" t="s">
        <v>774</v>
      </c>
      <c r="AU190" s="170" t="s">
        <v>77</v>
      </c>
      <c r="AV190" s="13" t="s">
        <v>266</v>
      </c>
      <c r="AW190" s="13" t="s">
        <v>31</v>
      </c>
      <c r="AX190" s="13" t="s">
        <v>77</v>
      </c>
      <c r="AY190" s="170" t="s">
        <v>260</v>
      </c>
    </row>
    <row r="191" spans="2:65" s="1" customFormat="1" ht="16.5" customHeight="1">
      <c r="B191" s="32"/>
      <c r="C191" s="121" t="s">
        <v>315</v>
      </c>
      <c r="D191" s="121" t="s">
        <v>261</v>
      </c>
      <c r="E191" s="122" t="s">
        <v>1927</v>
      </c>
      <c r="F191" s="123" t="s">
        <v>1928</v>
      </c>
      <c r="G191" s="124" t="s">
        <v>273</v>
      </c>
      <c r="H191" s="125">
        <v>13.86</v>
      </c>
      <c r="I191" s="126"/>
      <c r="J191" s="127">
        <f>ROUND(I191*H191,2)</f>
        <v>0</v>
      </c>
      <c r="K191" s="123" t="s">
        <v>19</v>
      </c>
      <c r="L191" s="32"/>
      <c r="M191" s="128" t="s">
        <v>19</v>
      </c>
      <c r="N191" s="129" t="s">
        <v>40</v>
      </c>
      <c r="P191" s="130">
        <f>O191*H191</f>
        <v>0</v>
      </c>
      <c r="Q191" s="130">
        <v>0</v>
      </c>
      <c r="R191" s="130">
        <f>Q191*H191</f>
        <v>0</v>
      </c>
      <c r="S191" s="130">
        <v>0</v>
      </c>
      <c r="T191" s="131">
        <f>S191*H191</f>
        <v>0</v>
      </c>
      <c r="AR191" s="132" t="s">
        <v>266</v>
      </c>
      <c r="AT191" s="132" t="s">
        <v>261</v>
      </c>
      <c r="AU191" s="132" t="s">
        <v>77</v>
      </c>
      <c r="AY191" s="17" t="s">
        <v>260</v>
      </c>
      <c r="BE191" s="133">
        <f>IF(N191="základní",J191,0)</f>
        <v>0</v>
      </c>
      <c r="BF191" s="133">
        <f>IF(N191="snížená",J191,0)</f>
        <v>0</v>
      </c>
      <c r="BG191" s="133">
        <f>IF(N191="zákl. přenesená",J191,0)</f>
        <v>0</v>
      </c>
      <c r="BH191" s="133">
        <f>IF(N191="sníž. přenesená",J191,0)</f>
        <v>0</v>
      </c>
      <c r="BI191" s="133">
        <f>IF(N191="nulová",J191,0)</f>
        <v>0</v>
      </c>
      <c r="BJ191" s="17" t="s">
        <v>77</v>
      </c>
      <c r="BK191" s="133">
        <f>ROUND(I191*H191,2)</f>
        <v>0</v>
      </c>
      <c r="BL191" s="17" t="s">
        <v>266</v>
      </c>
      <c r="BM191" s="132" t="s">
        <v>368</v>
      </c>
    </row>
    <row r="192" spans="2:65" s="1" customFormat="1" ht="11.25">
      <c r="B192" s="32"/>
      <c r="D192" s="134" t="s">
        <v>267</v>
      </c>
      <c r="F192" s="135" t="s">
        <v>1928</v>
      </c>
      <c r="I192" s="136"/>
      <c r="L192" s="32"/>
      <c r="M192" s="137"/>
      <c r="T192" s="53"/>
      <c r="AT192" s="17" t="s">
        <v>267</v>
      </c>
      <c r="AU192" s="17" t="s">
        <v>77</v>
      </c>
    </row>
    <row r="193" spans="2:65" s="12" customFormat="1" ht="11.25">
      <c r="B193" s="162"/>
      <c r="D193" s="134" t="s">
        <v>774</v>
      </c>
      <c r="E193" s="163" t="s">
        <v>19</v>
      </c>
      <c r="F193" s="164" t="s">
        <v>1929</v>
      </c>
      <c r="H193" s="165">
        <v>13.86</v>
      </c>
      <c r="I193" s="166"/>
      <c r="L193" s="162"/>
      <c r="M193" s="167"/>
      <c r="T193" s="168"/>
      <c r="AT193" s="163" t="s">
        <v>774</v>
      </c>
      <c r="AU193" s="163" t="s">
        <v>77</v>
      </c>
      <c r="AV193" s="12" t="s">
        <v>79</v>
      </c>
      <c r="AW193" s="12" t="s">
        <v>31</v>
      </c>
      <c r="AX193" s="12" t="s">
        <v>69</v>
      </c>
      <c r="AY193" s="163" t="s">
        <v>260</v>
      </c>
    </row>
    <row r="194" spans="2:65" s="13" customFormat="1" ht="11.25">
      <c r="B194" s="169"/>
      <c r="D194" s="134" t="s">
        <v>774</v>
      </c>
      <c r="E194" s="170" t="s">
        <v>19</v>
      </c>
      <c r="F194" s="171" t="s">
        <v>967</v>
      </c>
      <c r="H194" s="172">
        <v>13.86</v>
      </c>
      <c r="I194" s="173"/>
      <c r="L194" s="169"/>
      <c r="M194" s="174"/>
      <c r="T194" s="175"/>
      <c r="AT194" s="170" t="s">
        <v>774</v>
      </c>
      <c r="AU194" s="170" t="s">
        <v>77</v>
      </c>
      <c r="AV194" s="13" t="s">
        <v>266</v>
      </c>
      <c r="AW194" s="13" t="s">
        <v>31</v>
      </c>
      <c r="AX194" s="13" t="s">
        <v>77</v>
      </c>
      <c r="AY194" s="170" t="s">
        <v>260</v>
      </c>
    </row>
    <row r="195" spans="2:65" s="10" customFormat="1" ht="25.9" customHeight="1">
      <c r="B195" s="111"/>
      <c r="D195" s="112" t="s">
        <v>68</v>
      </c>
      <c r="E195" s="113" t="s">
        <v>266</v>
      </c>
      <c r="F195" s="113" t="s">
        <v>1930</v>
      </c>
      <c r="I195" s="114"/>
      <c r="J195" s="115">
        <f>BK195</f>
        <v>0</v>
      </c>
      <c r="L195" s="111"/>
      <c r="M195" s="116"/>
      <c r="P195" s="117">
        <f>SUM(P196:P204)</f>
        <v>0</v>
      </c>
      <c r="R195" s="117">
        <f>SUM(R196:R204)</f>
        <v>17.127296100000002</v>
      </c>
      <c r="T195" s="118">
        <f>SUM(T196:T204)</f>
        <v>0</v>
      </c>
      <c r="AR195" s="112" t="s">
        <v>77</v>
      </c>
      <c r="AT195" s="119" t="s">
        <v>68</v>
      </c>
      <c r="AU195" s="119" t="s">
        <v>69</v>
      </c>
      <c r="AY195" s="112" t="s">
        <v>260</v>
      </c>
      <c r="BK195" s="120">
        <f>SUM(BK196:BK204)</f>
        <v>0</v>
      </c>
    </row>
    <row r="196" spans="2:65" s="1" customFormat="1" ht="16.5" customHeight="1">
      <c r="B196" s="32"/>
      <c r="C196" s="121" t="s">
        <v>370</v>
      </c>
      <c r="D196" s="121" t="s">
        <v>261</v>
      </c>
      <c r="E196" s="122" t="s">
        <v>1931</v>
      </c>
      <c r="F196" s="123" t="s">
        <v>1932</v>
      </c>
      <c r="G196" s="124" t="s">
        <v>1067</v>
      </c>
      <c r="H196" s="125">
        <v>4.4550000000000001</v>
      </c>
      <c r="I196" s="126"/>
      <c r="J196" s="127">
        <f>ROUND(I196*H196,2)</f>
        <v>0</v>
      </c>
      <c r="K196" s="123" t="s">
        <v>1258</v>
      </c>
      <c r="L196" s="32"/>
      <c r="M196" s="128" t="s">
        <v>19</v>
      </c>
      <c r="N196" s="129" t="s">
        <v>40</v>
      </c>
      <c r="P196" s="130">
        <f>O196*H196</f>
        <v>0</v>
      </c>
      <c r="Q196" s="130">
        <v>2.3050199999999998</v>
      </c>
      <c r="R196" s="130">
        <f>Q196*H196</f>
        <v>10.2688641</v>
      </c>
      <c r="S196" s="130">
        <v>0</v>
      </c>
      <c r="T196" s="131">
        <f>S196*H196</f>
        <v>0</v>
      </c>
      <c r="AR196" s="132" t="s">
        <v>266</v>
      </c>
      <c r="AT196" s="132" t="s">
        <v>261</v>
      </c>
      <c r="AU196" s="132" t="s">
        <v>77</v>
      </c>
      <c r="AY196" s="17" t="s">
        <v>260</v>
      </c>
      <c r="BE196" s="133">
        <f>IF(N196="základní",J196,0)</f>
        <v>0</v>
      </c>
      <c r="BF196" s="133">
        <f>IF(N196="snížená",J196,0)</f>
        <v>0</v>
      </c>
      <c r="BG196" s="133">
        <f>IF(N196="zákl. přenesená",J196,0)</f>
        <v>0</v>
      </c>
      <c r="BH196" s="133">
        <f>IF(N196="sníž. přenesená",J196,0)</f>
        <v>0</v>
      </c>
      <c r="BI196" s="133">
        <f>IF(N196="nulová",J196,0)</f>
        <v>0</v>
      </c>
      <c r="BJ196" s="17" t="s">
        <v>77</v>
      </c>
      <c r="BK196" s="133">
        <f>ROUND(I196*H196,2)</f>
        <v>0</v>
      </c>
      <c r="BL196" s="17" t="s">
        <v>266</v>
      </c>
      <c r="BM196" s="132" t="s">
        <v>373</v>
      </c>
    </row>
    <row r="197" spans="2:65" s="1" customFormat="1" ht="11.25">
      <c r="B197" s="32"/>
      <c r="D197" s="134" t="s">
        <v>267</v>
      </c>
      <c r="F197" s="135" t="s">
        <v>1933</v>
      </c>
      <c r="I197" s="136"/>
      <c r="L197" s="32"/>
      <c r="M197" s="137"/>
      <c r="T197" s="53"/>
      <c r="AT197" s="17" t="s">
        <v>267</v>
      </c>
      <c r="AU197" s="17" t="s">
        <v>77</v>
      </c>
    </row>
    <row r="198" spans="2:65" s="1" customFormat="1" ht="11.25">
      <c r="B198" s="32"/>
      <c r="D198" s="176" t="s">
        <v>1416</v>
      </c>
      <c r="F198" s="177" t="s">
        <v>1934</v>
      </c>
      <c r="I198" s="136"/>
      <c r="L198" s="32"/>
      <c r="M198" s="137"/>
      <c r="T198" s="53"/>
      <c r="AT198" s="17" t="s">
        <v>1416</v>
      </c>
      <c r="AU198" s="17" t="s">
        <v>77</v>
      </c>
    </row>
    <row r="199" spans="2:65" s="1" customFormat="1" ht="87.75">
      <c r="B199" s="32"/>
      <c r="D199" s="134" t="s">
        <v>269</v>
      </c>
      <c r="F199" s="138" t="s">
        <v>1935</v>
      </c>
      <c r="I199" s="136"/>
      <c r="L199" s="32"/>
      <c r="M199" s="137"/>
      <c r="T199" s="53"/>
      <c r="AT199" s="17" t="s">
        <v>269</v>
      </c>
      <c r="AU199" s="17" t="s">
        <v>77</v>
      </c>
    </row>
    <row r="200" spans="2:65" s="1" customFormat="1" ht="16.5" customHeight="1">
      <c r="B200" s="32"/>
      <c r="C200" s="121" t="s">
        <v>320</v>
      </c>
      <c r="D200" s="121" t="s">
        <v>261</v>
      </c>
      <c r="E200" s="122" t="s">
        <v>1936</v>
      </c>
      <c r="F200" s="123" t="s">
        <v>1937</v>
      </c>
      <c r="G200" s="124" t="s">
        <v>1297</v>
      </c>
      <c r="H200" s="125">
        <v>43.74</v>
      </c>
      <c r="I200" s="126"/>
      <c r="J200" s="127">
        <f>ROUND(I200*H200,2)</f>
        <v>0</v>
      </c>
      <c r="K200" s="123" t="s">
        <v>1258</v>
      </c>
      <c r="L200" s="32"/>
      <c r="M200" s="128" t="s">
        <v>19</v>
      </c>
      <c r="N200" s="129" t="s">
        <v>40</v>
      </c>
      <c r="P200" s="130">
        <f>O200*H200</f>
        <v>0</v>
      </c>
      <c r="Q200" s="130">
        <v>0.15679999999999999</v>
      </c>
      <c r="R200" s="130">
        <f>Q200*H200</f>
        <v>6.8584320000000005</v>
      </c>
      <c r="S200" s="130">
        <v>0</v>
      </c>
      <c r="T200" s="131">
        <f>S200*H200</f>
        <v>0</v>
      </c>
      <c r="AR200" s="132" t="s">
        <v>266</v>
      </c>
      <c r="AT200" s="132" t="s">
        <v>261</v>
      </c>
      <c r="AU200" s="132" t="s">
        <v>77</v>
      </c>
      <c r="AY200" s="17" t="s">
        <v>260</v>
      </c>
      <c r="BE200" s="133">
        <f>IF(N200="základní",J200,0)</f>
        <v>0</v>
      </c>
      <c r="BF200" s="133">
        <f>IF(N200="snížená",J200,0)</f>
        <v>0</v>
      </c>
      <c r="BG200" s="133">
        <f>IF(N200="zákl. přenesená",J200,0)</f>
        <v>0</v>
      </c>
      <c r="BH200" s="133">
        <f>IF(N200="sníž. přenesená",J200,0)</f>
        <v>0</v>
      </c>
      <c r="BI200" s="133">
        <f>IF(N200="nulová",J200,0)</f>
        <v>0</v>
      </c>
      <c r="BJ200" s="17" t="s">
        <v>77</v>
      </c>
      <c r="BK200" s="133">
        <f>ROUND(I200*H200,2)</f>
        <v>0</v>
      </c>
      <c r="BL200" s="17" t="s">
        <v>266</v>
      </c>
      <c r="BM200" s="132" t="s">
        <v>378</v>
      </c>
    </row>
    <row r="201" spans="2:65" s="1" customFormat="1" ht="11.25">
      <c r="B201" s="32"/>
      <c r="D201" s="134" t="s">
        <v>267</v>
      </c>
      <c r="F201" s="135" t="s">
        <v>1938</v>
      </c>
      <c r="I201" s="136"/>
      <c r="L201" s="32"/>
      <c r="M201" s="137"/>
      <c r="T201" s="53"/>
      <c r="AT201" s="17" t="s">
        <v>267</v>
      </c>
      <c r="AU201" s="17" t="s">
        <v>77</v>
      </c>
    </row>
    <row r="202" spans="2:65" s="1" customFormat="1" ht="11.25">
      <c r="B202" s="32"/>
      <c r="D202" s="176" t="s">
        <v>1416</v>
      </c>
      <c r="F202" s="177" t="s">
        <v>1939</v>
      </c>
      <c r="I202" s="136"/>
      <c r="L202" s="32"/>
      <c r="M202" s="137"/>
      <c r="T202" s="53"/>
      <c r="AT202" s="17" t="s">
        <v>1416</v>
      </c>
      <c r="AU202" s="17" t="s">
        <v>77</v>
      </c>
    </row>
    <row r="203" spans="2:65" s="12" customFormat="1" ht="11.25">
      <c r="B203" s="162"/>
      <c r="D203" s="134" t="s">
        <v>774</v>
      </c>
      <c r="E203" s="163" t="s">
        <v>19</v>
      </c>
      <c r="F203" s="164" t="s">
        <v>1940</v>
      </c>
      <c r="H203" s="165">
        <v>43.74</v>
      </c>
      <c r="I203" s="166"/>
      <c r="L203" s="162"/>
      <c r="M203" s="167"/>
      <c r="T203" s="168"/>
      <c r="AT203" s="163" t="s">
        <v>774</v>
      </c>
      <c r="AU203" s="163" t="s">
        <v>77</v>
      </c>
      <c r="AV203" s="12" t="s">
        <v>79</v>
      </c>
      <c r="AW203" s="12" t="s">
        <v>31</v>
      </c>
      <c r="AX203" s="12" t="s">
        <v>69</v>
      </c>
      <c r="AY203" s="163" t="s">
        <v>260</v>
      </c>
    </row>
    <row r="204" spans="2:65" s="13" customFormat="1" ht="11.25">
      <c r="B204" s="169"/>
      <c r="D204" s="134" t="s">
        <v>774</v>
      </c>
      <c r="E204" s="170" t="s">
        <v>19</v>
      </c>
      <c r="F204" s="171" t="s">
        <v>967</v>
      </c>
      <c r="H204" s="172">
        <v>43.74</v>
      </c>
      <c r="I204" s="173"/>
      <c r="L204" s="169"/>
      <c r="M204" s="174"/>
      <c r="T204" s="175"/>
      <c r="AT204" s="170" t="s">
        <v>774</v>
      </c>
      <c r="AU204" s="170" t="s">
        <v>77</v>
      </c>
      <c r="AV204" s="13" t="s">
        <v>266</v>
      </c>
      <c r="AW204" s="13" t="s">
        <v>31</v>
      </c>
      <c r="AX204" s="13" t="s">
        <v>77</v>
      </c>
      <c r="AY204" s="170" t="s">
        <v>260</v>
      </c>
    </row>
    <row r="205" spans="2:65" s="10" customFormat="1" ht="25.9" customHeight="1">
      <c r="B205" s="111"/>
      <c r="D205" s="112" t="s">
        <v>68</v>
      </c>
      <c r="E205" s="113" t="s">
        <v>1941</v>
      </c>
      <c r="F205" s="113" t="s">
        <v>1942</v>
      </c>
      <c r="I205" s="114"/>
      <c r="J205" s="115">
        <f>BK205</f>
        <v>0</v>
      </c>
      <c r="L205" s="111"/>
      <c r="M205" s="116"/>
      <c r="P205" s="117">
        <f>SUM(P206:P249)</f>
        <v>0</v>
      </c>
      <c r="R205" s="117">
        <f>SUM(R206:R249)</f>
        <v>0.9090368000000002</v>
      </c>
      <c r="T205" s="118">
        <f>SUM(T206:T249)</f>
        <v>0</v>
      </c>
      <c r="AR205" s="112" t="s">
        <v>79</v>
      </c>
      <c r="AT205" s="119" t="s">
        <v>68</v>
      </c>
      <c r="AU205" s="119" t="s">
        <v>69</v>
      </c>
      <c r="AY205" s="112" t="s">
        <v>260</v>
      </c>
      <c r="BK205" s="120">
        <f>SUM(BK206:BK249)</f>
        <v>0</v>
      </c>
    </row>
    <row r="206" spans="2:65" s="1" customFormat="1" ht="16.5" customHeight="1">
      <c r="B206" s="32"/>
      <c r="C206" s="121" t="s">
        <v>381</v>
      </c>
      <c r="D206" s="121" t="s">
        <v>261</v>
      </c>
      <c r="E206" s="122" t="s">
        <v>1943</v>
      </c>
      <c r="F206" s="123" t="s">
        <v>1944</v>
      </c>
      <c r="G206" s="124" t="s">
        <v>1297</v>
      </c>
      <c r="H206" s="125">
        <v>120</v>
      </c>
      <c r="I206" s="126"/>
      <c r="J206" s="127">
        <f>ROUND(I206*H206,2)</f>
        <v>0</v>
      </c>
      <c r="K206" s="123" t="s">
        <v>1258</v>
      </c>
      <c r="L206" s="32"/>
      <c r="M206" s="128" t="s">
        <v>19</v>
      </c>
      <c r="N206" s="129" t="s">
        <v>40</v>
      </c>
      <c r="P206" s="130">
        <f>O206*H206</f>
        <v>0</v>
      </c>
      <c r="Q206" s="130">
        <v>4.0000000000000002E-4</v>
      </c>
      <c r="R206" s="130">
        <f>Q206*H206</f>
        <v>4.8000000000000001E-2</v>
      </c>
      <c r="S206" s="130">
        <v>0</v>
      </c>
      <c r="T206" s="131">
        <f>S206*H206</f>
        <v>0</v>
      </c>
      <c r="AR206" s="132" t="s">
        <v>300</v>
      </c>
      <c r="AT206" s="132" t="s">
        <v>261</v>
      </c>
      <c r="AU206" s="132" t="s">
        <v>77</v>
      </c>
      <c r="AY206" s="17" t="s">
        <v>260</v>
      </c>
      <c r="BE206" s="133">
        <f>IF(N206="základní",J206,0)</f>
        <v>0</v>
      </c>
      <c r="BF206" s="133">
        <f>IF(N206="snížená",J206,0)</f>
        <v>0</v>
      </c>
      <c r="BG206" s="133">
        <f>IF(N206="zákl. přenesená",J206,0)</f>
        <v>0</v>
      </c>
      <c r="BH206" s="133">
        <f>IF(N206="sníž. přenesená",J206,0)</f>
        <v>0</v>
      </c>
      <c r="BI206" s="133">
        <f>IF(N206="nulová",J206,0)</f>
        <v>0</v>
      </c>
      <c r="BJ206" s="17" t="s">
        <v>77</v>
      </c>
      <c r="BK206" s="133">
        <f>ROUND(I206*H206,2)</f>
        <v>0</v>
      </c>
      <c r="BL206" s="17" t="s">
        <v>300</v>
      </c>
      <c r="BM206" s="132" t="s">
        <v>384</v>
      </c>
    </row>
    <row r="207" spans="2:65" s="1" customFormat="1" ht="11.25">
      <c r="B207" s="32"/>
      <c r="D207" s="134" t="s">
        <v>267</v>
      </c>
      <c r="F207" s="135" t="s">
        <v>1945</v>
      </c>
      <c r="I207" s="136"/>
      <c r="L207" s="32"/>
      <c r="M207" s="137"/>
      <c r="T207" s="53"/>
      <c r="AT207" s="17" t="s">
        <v>267</v>
      </c>
      <c r="AU207" s="17" t="s">
        <v>77</v>
      </c>
    </row>
    <row r="208" spans="2:65" s="1" customFormat="1" ht="11.25">
      <c r="B208" s="32"/>
      <c r="D208" s="176" t="s">
        <v>1416</v>
      </c>
      <c r="F208" s="177" t="s">
        <v>1946</v>
      </c>
      <c r="I208" s="136"/>
      <c r="L208" s="32"/>
      <c r="M208" s="137"/>
      <c r="T208" s="53"/>
      <c r="AT208" s="17" t="s">
        <v>1416</v>
      </c>
      <c r="AU208" s="17" t="s">
        <v>77</v>
      </c>
    </row>
    <row r="209" spans="2:65" s="1" customFormat="1" ht="19.5">
      <c r="B209" s="32"/>
      <c r="D209" s="134" t="s">
        <v>269</v>
      </c>
      <c r="F209" s="138" t="s">
        <v>1947</v>
      </c>
      <c r="I209" s="136"/>
      <c r="L209" s="32"/>
      <c r="M209" s="137"/>
      <c r="T209" s="53"/>
      <c r="AT209" s="17" t="s">
        <v>269</v>
      </c>
      <c r="AU209" s="17" t="s">
        <v>77</v>
      </c>
    </row>
    <row r="210" spans="2:65" s="12" customFormat="1" ht="11.25">
      <c r="B210" s="162"/>
      <c r="D210" s="134" t="s">
        <v>774</v>
      </c>
      <c r="E210" s="163" t="s">
        <v>19</v>
      </c>
      <c r="F210" s="164" t="s">
        <v>1948</v>
      </c>
      <c r="H210" s="165">
        <v>120</v>
      </c>
      <c r="I210" s="166"/>
      <c r="L210" s="162"/>
      <c r="M210" s="167"/>
      <c r="T210" s="168"/>
      <c r="AT210" s="163" t="s">
        <v>774</v>
      </c>
      <c r="AU210" s="163" t="s">
        <v>77</v>
      </c>
      <c r="AV210" s="12" t="s">
        <v>79</v>
      </c>
      <c r="AW210" s="12" t="s">
        <v>31</v>
      </c>
      <c r="AX210" s="12" t="s">
        <v>69</v>
      </c>
      <c r="AY210" s="163" t="s">
        <v>260</v>
      </c>
    </row>
    <row r="211" spans="2:65" s="13" customFormat="1" ht="11.25">
      <c r="B211" s="169"/>
      <c r="D211" s="134" t="s">
        <v>774</v>
      </c>
      <c r="E211" s="170" t="s">
        <v>19</v>
      </c>
      <c r="F211" s="171" t="s">
        <v>967</v>
      </c>
      <c r="H211" s="172">
        <v>120</v>
      </c>
      <c r="I211" s="173"/>
      <c r="L211" s="169"/>
      <c r="M211" s="174"/>
      <c r="T211" s="175"/>
      <c r="AT211" s="170" t="s">
        <v>774</v>
      </c>
      <c r="AU211" s="170" t="s">
        <v>77</v>
      </c>
      <c r="AV211" s="13" t="s">
        <v>266</v>
      </c>
      <c r="AW211" s="13" t="s">
        <v>31</v>
      </c>
      <c r="AX211" s="13" t="s">
        <v>77</v>
      </c>
      <c r="AY211" s="170" t="s">
        <v>260</v>
      </c>
    </row>
    <row r="212" spans="2:65" s="1" customFormat="1" ht="24.2" customHeight="1">
      <c r="B212" s="32"/>
      <c r="C212" s="139" t="s">
        <v>326</v>
      </c>
      <c r="D212" s="139" t="s">
        <v>273</v>
      </c>
      <c r="E212" s="140" t="s">
        <v>1949</v>
      </c>
      <c r="F212" s="141" t="s">
        <v>1950</v>
      </c>
      <c r="G212" s="142" t="s">
        <v>1297</v>
      </c>
      <c r="H212" s="143">
        <v>155.012</v>
      </c>
      <c r="I212" s="144"/>
      <c r="J212" s="145">
        <f>ROUND(I212*H212,2)</f>
        <v>0</v>
      </c>
      <c r="K212" s="141" t="s">
        <v>1258</v>
      </c>
      <c r="L212" s="146"/>
      <c r="M212" s="147" t="s">
        <v>19</v>
      </c>
      <c r="N212" s="148" t="s">
        <v>40</v>
      </c>
      <c r="P212" s="130">
        <f>O212*H212</f>
        <v>0</v>
      </c>
      <c r="Q212" s="130">
        <v>5.4000000000000003E-3</v>
      </c>
      <c r="R212" s="130">
        <f>Q212*H212</f>
        <v>0.83706480000000005</v>
      </c>
      <c r="S212" s="130">
        <v>0</v>
      </c>
      <c r="T212" s="131">
        <f>S212*H212</f>
        <v>0</v>
      </c>
      <c r="AR212" s="132" t="s">
        <v>339</v>
      </c>
      <c r="AT212" s="132" t="s">
        <v>273</v>
      </c>
      <c r="AU212" s="132" t="s">
        <v>77</v>
      </c>
      <c r="AY212" s="17" t="s">
        <v>260</v>
      </c>
      <c r="BE212" s="133">
        <f>IF(N212="základní",J212,0)</f>
        <v>0</v>
      </c>
      <c r="BF212" s="133">
        <f>IF(N212="snížená",J212,0)</f>
        <v>0</v>
      </c>
      <c r="BG212" s="133">
        <f>IF(N212="zákl. přenesená",J212,0)</f>
        <v>0</v>
      </c>
      <c r="BH212" s="133">
        <f>IF(N212="sníž. přenesená",J212,0)</f>
        <v>0</v>
      </c>
      <c r="BI212" s="133">
        <f>IF(N212="nulová",J212,0)</f>
        <v>0</v>
      </c>
      <c r="BJ212" s="17" t="s">
        <v>77</v>
      </c>
      <c r="BK212" s="133">
        <f>ROUND(I212*H212,2)</f>
        <v>0</v>
      </c>
      <c r="BL212" s="17" t="s">
        <v>300</v>
      </c>
      <c r="BM212" s="132" t="s">
        <v>389</v>
      </c>
    </row>
    <row r="213" spans="2:65" s="1" customFormat="1" ht="19.5">
      <c r="B213" s="32"/>
      <c r="D213" s="134" t="s">
        <v>267</v>
      </c>
      <c r="F213" s="135" t="s">
        <v>1950</v>
      </c>
      <c r="I213" s="136"/>
      <c r="L213" s="32"/>
      <c r="M213" s="137"/>
      <c r="T213" s="53"/>
      <c r="AT213" s="17" t="s">
        <v>267</v>
      </c>
      <c r="AU213" s="17" t="s">
        <v>77</v>
      </c>
    </row>
    <row r="214" spans="2:65" s="1" customFormat="1" ht="16.5" customHeight="1">
      <c r="B214" s="32"/>
      <c r="C214" s="121" t="s">
        <v>392</v>
      </c>
      <c r="D214" s="121" t="s">
        <v>261</v>
      </c>
      <c r="E214" s="122" t="s">
        <v>1951</v>
      </c>
      <c r="F214" s="123" t="s">
        <v>1952</v>
      </c>
      <c r="G214" s="124" t="s">
        <v>1297</v>
      </c>
      <c r="H214" s="125">
        <v>13</v>
      </c>
      <c r="I214" s="126"/>
      <c r="J214" s="127">
        <f>ROUND(I214*H214,2)</f>
        <v>0</v>
      </c>
      <c r="K214" s="123" t="s">
        <v>1258</v>
      </c>
      <c r="L214" s="32"/>
      <c r="M214" s="128" t="s">
        <v>19</v>
      </c>
      <c r="N214" s="129" t="s">
        <v>40</v>
      </c>
      <c r="P214" s="130">
        <f>O214*H214</f>
        <v>0</v>
      </c>
      <c r="Q214" s="130">
        <v>0</v>
      </c>
      <c r="R214" s="130">
        <f>Q214*H214</f>
        <v>0</v>
      </c>
      <c r="S214" s="130">
        <v>0</v>
      </c>
      <c r="T214" s="131">
        <f>S214*H214</f>
        <v>0</v>
      </c>
      <c r="AR214" s="132" t="s">
        <v>300</v>
      </c>
      <c r="AT214" s="132" t="s">
        <v>261</v>
      </c>
      <c r="AU214" s="132" t="s">
        <v>77</v>
      </c>
      <c r="AY214" s="17" t="s">
        <v>260</v>
      </c>
      <c r="BE214" s="133">
        <f>IF(N214="základní",J214,0)</f>
        <v>0</v>
      </c>
      <c r="BF214" s="133">
        <f>IF(N214="snížená",J214,0)</f>
        <v>0</v>
      </c>
      <c r="BG214" s="133">
        <f>IF(N214="zákl. přenesená",J214,0)</f>
        <v>0</v>
      </c>
      <c r="BH214" s="133">
        <f>IF(N214="sníž. přenesená",J214,0)</f>
        <v>0</v>
      </c>
      <c r="BI214" s="133">
        <f>IF(N214="nulová",J214,0)</f>
        <v>0</v>
      </c>
      <c r="BJ214" s="17" t="s">
        <v>77</v>
      </c>
      <c r="BK214" s="133">
        <f>ROUND(I214*H214,2)</f>
        <v>0</v>
      </c>
      <c r="BL214" s="17" t="s">
        <v>300</v>
      </c>
      <c r="BM214" s="132" t="s">
        <v>395</v>
      </c>
    </row>
    <row r="215" spans="2:65" s="1" customFormat="1" ht="11.25">
      <c r="B215" s="32"/>
      <c r="D215" s="134" t="s">
        <v>267</v>
      </c>
      <c r="F215" s="135" t="s">
        <v>1953</v>
      </c>
      <c r="I215" s="136"/>
      <c r="L215" s="32"/>
      <c r="M215" s="137"/>
      <c r="T215" s="53"/>
      <c r="AT215" s="17" t="s">
        <v>267</v>
      </c>
      <c r="AU215" s="17" t="s">
        <v>77</v>
      </c>
    </row>
    <row r="216" spans="2:65" s="1" customFormat="1" ht="11.25">
      <c r="B216" s="32"/>
      <c r="D216" s="176" t="s">
        <v>1416</v>
      </c>
      <c r="F216" s="177" t="s">
        <v>1954</v>
      </c>
      <c r="I216" s="136"/>
      <c r="L216" s="32"/>
      <c r="M216" s="137"/>
      <c r="T216" s="53"/>
      <c r="AT216" s="17" t="s">
        <v>1416</v>
      </c>
      <c r="AU216" s="17" t="s">
        <v>77</v>
      </c>
    </row>
    <row r="217" spans="2:65" s="1" customFormat="1" ht="19.5">
      <c r="B217" s="32"/>
      <c r="D217" s="134" t="s">
        <v>269</v>
      </c>
      <c r="F217" s="138" t="s">
        <v>1955</v>
      </c>
      <c r="I217" s="136"/>
      <c r="L217" s="32"/>
      <c r="M217" s="137"/>
      <c r="T217" s="53"/>
      <c r="AT217" s="17" t="s">
        <v>269</v>
      </c>
      <c r="AU217" s="17" t="s">
        <v>77</v>
      </c>
    </row>
    <row r="218" spans="2:65" s="12" customFormat="1" ht="11.25">
      <c r="B218" s="162"/>
      <c r="D218" s="134" t="s">
        <v>774</v>
      </c>
      <c r="E218" s="163" t="s">
        <v>19</v>
      </c>
      <c r="F218" s="164" t="s">
        <v>1956</v>
      </c>
      <c r="H218" s="165">
        <v>13</v>
      </c>
      <c r="I218" s="166"/>
      <c r="L218" s="162"/>
      <c r="M218" s="167"/>
      <c r="T218" s="168"/>
      <c r="AT218" s="163" t="s">
        <v>774</v>
      </c>
      <c r="AU218" s="163" t="s">
        <v>77</v>
      </c>
      <c r="AV218" s="12" t="s">
        <v>79</v>
      </c>
      <c r="AW218" s="12" t="s">
        <v>31</v>
      </c>
      <c r="AX218" s="12" t="s">
        <v>69</v>
      </c>
      <c r="AY218" s="163" t="s">
        <v>260</v>
      </c>
    </row>
    <row r="219" spans="2:65" s="13" customFormat="1" ht="11.25">
      <c r="B219" s="169"/>
      <c r="D219" s="134" t="s">
        <v>774</v>
      </c>
      <c r="E219" s="170" t="s">
        <v>19</v>
      </c>
      <c r="F219" s="171" t="s">
        <v>967</v>
      </c>
      <c r="H219" s="172">
        <v>13</v>
      </c>
      <c r="I219" s="173"/>
      <c r="L219" s="169"/>
      <c r="M219" s="174"/>
      <c r="T219" s="175"/>
      <c r="AT219" s="170" t="s">
        <v>774</v>
      </c>
      <c r="AU219" s="170" t="s">
        <v>77</v>
      </c>
      <c r="AV219" s="13" t="s">
        <v>266</v>
      </c>
      <c r="AW219" s="13" t="s">
        <v>31</v>
      </c>
      <c r="AX219" s="13" t="s">
        <v>77</v>
      </c>
      <c r="AY219" s="170" t="s">
        <v>260</v>
      </c>
    </row>
    <row r="220" spans="2:65" s="1" customFormat="1" ht="16.5" customHeight="1">
      <c r="B220" s="32"/>
      <c r="C220" s="121" t="s">
        <v>330</v>
      </c>
      <c r="D220" s="121" t="s">
        <v>261</v>
      </c>
      <c r="E220" s="122" t="s">
        <v>1957</v>
      </c>
      <c r="F220" s="123" t="s">
        <v>1958</v>
      </c>
      <c r="G220" s="124" t="s">
        <v>545</v>
      </c>
      <c r="H220" s="125">
        <v>26.2</v>
      </c>
      <c r="I220" s="126"/>
      <c r="J220" s="127">
        <f>ROUND(I220*H220,2)</f>
        <v>0</v>
      </c>
      <c r="K220" s="123" t="s">
        <v>1258</v>
      </c>
      <c r="L220" s="32"/>
      <c r="M220" s="128" t="s">
        <v>19</v>
      </c>
      <c r="N220" s="129" t="s">
        <v>40</v>
      </c>
      <c r="P220" s="130">
        <f>O220*H220</f>
        <v>0</v>
      </c>
      <c r="Q220" s="130">
        <v>1.1E-4</v>
      </c>
      <c r="R220" s="130">
        <f>Q220*H220</f>
        <v>2.882E-3</v>
      </c>
      <c r="S220" s="130">
        <v>0</v>
      </c>
      <c r="T220" s="131">
        <f>S220*H220</f>
        <v>0</v>
      </c>
      <c r="AR220" s="132" t="s">
        <v>300</v>
      </c>
      <c r="AT220" s="132" t="s">
        <v>261</v>
      </c>
      <c r="AU220" s="132" t="s">
        <v>77</v>
      </c>
      <c r="AY220" s="17" t="s">
        <v>260</v>
      </c>
      <c r="BE220" s="133">
        <f>IF(N220="základní",J220,0)</f>
        <v>0</v>
      </c>
      <c r="BF220" s="133">
        <f>IF(N220="snížená",J220,0)</f>
        <v>0</v>
      </c>
      <c r="BG220" s="133">
        <f>IF(N220="zákl. přenesená",J220,0)</f>
        <v>0</v>
      </c>
      <c r="BH220" s="133">
        <f>IF(N220="sníž. přenesená",J220,0)</f>
        <v>0</v>
      </c>
      <c r="BI220" s="133">
        <f>IF(N220="nulová",J220,0)</f>
        <v>0</v>
      </c>
      <c r="BJ220" s="17" t="s">
        <v>77</v>
      </c>
      <c r="BK220" s="133">
        <f>ROUND(I220*H220,2)</f>
        <v>0</v>
      </c>
      <c r="BL220" s="17" t="s">
        <v>300</v>
      </c>
      <c r="BM220" s="132" t="s">
        <v>399</v>
      </c>
    </row>
    <row r="221" spans="2:65" s="1" customFormat="1" ht="11.25">
      <c r="B221" s="32"/>
      <c r="D221" s="134" t="s">
        <v>267</v>
      </c>
      <c r="F221" s="135" t="s">
        <v>1959</v>
      </c>
      <c r="I221" s="136"/>
      <c r="L221" s="32"/>
      <c r="M221" s="137"/>
      <c r="T221" s="53"/>
      <c r="AT221" s="17" t="s">
        <v>267</v>
      </c>
      <c r="AU221" s="17" t="s">
        <v>77</v>
      </c>
    </row>
    <row r="222" spans="2:65" s="1" customFormat="1" ht="11.25">
      <c r="B222" s="32"/>
      <c r="D222" s="176" t="s">
        <v>1416</v>
      </c>
      <c r="F222" s="177" t="s">
        <v>1960</v>
      </c>
      <c r="I222" s="136"/>
      <c r="L222" s="32"/>
      <c r="M222" s="137"/>
      <c r="T222" s="53"/>
      <c r="AT222" s="17" t="s">
        <v>1416</v>
      </c>
      <c r="AU222" s="17" t="s">
        <v>77</v>
      </c>
    </row>
    <row r="223" spans="2:65" s="1" customFormat="1" ht="19.5">
      <c r="B223" s="32"/>
      <c r="D223" s="134" t="s">
        <v>269</v>
      </c>
      <c r="F223" s="138" t="s">
        <v>1961</v>
      </c>
      <c r="I223" s="136"/>
      <c r="L223" s="32"/>
      <c r="M223" s="137"/>
      <c r="T223" s="53"/>
      <c r="AT223" s="17" t="s">
        <v>269</v>
      </c>
      <c r="AU223" s="17" t="s">
        <v>77</v>
      </c>
    </row>
    <row r="224" spans="2:65" s="12" customFormat="1" ht="11.25">
      <c r="B224" s="162"/>
      <c r="D224" s="134" t="s">
        <v>774</v>
      </c>
      <c r="E224" s="163" t="s">
        <v>19</v>
      </c>
      <c r="F224" s="164" t="s">
        <v>1962</v>
      </c>
      <c r="H224" s="165">
        <v>26.2</v>
      </c>
      <c r="I224" s="166"/>
      <c r="L224" s="162"/>
      <c r="M224" s="167"/>
      <c r="T224" s="168"/>
      <c r="AT224" s="163" t="s">
        <v>774</v>
      </c>
      <c r="AU224" s="163" t="s">
        <v>77</v>
      </c>
      <c r="AV224" s="12" t="s">
        <v>79</v>
      </c>
      <c r="AW224" s="12" t="s">
        <v>31</v>
      </c>
      <c r="AX224" s="12" t="s">
        <v>69</v>
      </c>
      <c r="AY224" s="163" t="s">
        <v>260</v>
      </c>
    </row>
    <row r="225" spans="2:65" s="13" customFormat="1" ht="11.25">
      <c r="B225" s="169"/>
      <c r="D225" s="134" t="s">
        <v>774</v>
      </c>
      <c r="E225" s="170" t="s">
        <v>19</v>
      </c>
      <c r="F225" s="171" t="s">
        <v>967</v>
      </c>
      <c r="H225" s="172">
        <v>26.2</v>
      </c>
      <c r="I225" s="173"/>
      <c r="L225" s="169"/>
      <c r="M225" s="174"/>
      <c r="T225" s="175"/>
      <c r="AT225" s="170" t="s">
        <v>774</v>
      </c>
      <c r="AU225" s="170" t="s">
        <v>77</v>
      </c>
      <c r="AV225" s="13" t="s">
        <v>266</v>
      </c>
      <c r="AW225" s="13" t="s">
        <v>31</v>
      </c>
      <c r="AX225" s="13" t="s">
        <v>77</v>
      </c>
      <c r="AY225" s="170" t="s">
        <v>260</v>
      </c>
    </row>
    <row r="226" spans="2:65" s="1" customFormat="1" ht="16.5" customHeight="1">
      <c r="B226" s="32"/>
      <c r="C226" s="139" t="s">
        <v>401</v>
      </c>
      <c r="D226" s="139" t="s">
        <v>273</v>
      </c>
      <c r="E226" s="140" t="s">
        <v>1963</v>
      </c>
      <c r="F226" s="141" t="s">
        <v>1964</v>
      </c>
      <c r="G226" s="142" t="s">
        <v>545</v>
      </c>
      <c r="H226" s="143">
        <v>26.2</v>
      </c>
      <c r="I226" s="144"/>
      <c r="J226" s="145">
        <f>ROUND(I226*H226,2)</f>
        <v>0</v>
      </c>
      <c r="K226" s="141" t="s">
        <v>1258</v>
      </c>
      <c r="L226" s="146"/>
      <c r="M226" s="147" t="s">
        <v>19</v>
      </c>
      <c r="N226" s="148" t="s">
        <v>40</v>
      </c>
      <c r="P226" s="130">
        <f>O226*H226</f>
        <v>0</v>
      </c>
      <c r="Q226" s="130">
        <v>1.8000000000000001E-4</v>
      </c>
      <c r="R226" s="130">
        <f>Q226*H226</f>
        <v>4.7160000000000006E-3</v>
      </c>
      <c r="S226" s="130">
        <v>0</v>
      </c>
      <c r="T226" s="131">
        <f>S226*H226</f>
        <v>0</v>
      </c>
      <c r="AR226" s="132" t="s">
        <v>339</v>
      </c>
      <c r="AT226" s="132" t="s">
        <v>273</v>
      </c>
      <c r="AU226" s="132" t="s">
        <v>77</v>
      </c>
      <c r="AY226" s="17" t="s">
        <v>260</v>
      </c>
      <c r="BE226" s="133">
        <f>IF(N226="základní",J226,0)</f>
        <v>0</v>
      </c>
      <c r="BF226" s="133">
        <f>IF(N226="snížená",J226,0)</f>
        <v>0</v>
      </c>
      <c r="BG226" s="133">
        <f>IF(N226="zákl. přenesená",J226,0)</f>
        <v>0</v>
      </c>
      <c r="BH226" s="133">
        <f>IF(N226="sníž. přenesená",J226,0)</f>
        <v>0</v>
      </c>
      <c r="BI226" s="133">
        <f>IF(N226="nulová",J226,0)</f>
        <v>0</v>
      </c>
      <c r="BJ226" s="17" t="s">
        <v>77</v>
      </c>
      <c r="BK226" s="133">
        <f>ROUND(I226*H226,2)</f>
        <v>0</v>
      </c>
      <c r="BL226" s="17" t="s">
        <v>300</v>
      </c>
      <c r="BM226" s="132" t="s">
        <v>404</v>
      </c>
    </row>
    <row r="227" spans="2:65" s="1" customFormat="1" ht="11.25">
      <c r="B227" s="32"/>
      <c r="D227" s="134" t="s">
        <v>267</v>
      </c>
      <c r="F227" s="135" t="s">
        <v>1964</v>
      </c>
      <c r="I227" s="136"/>
      <c r="L227" s="32"/>
      <c r="M227" s="137"/>
      <c r="T227" s="53"/>
      <c r="AT227" s="17" t="s">
        <v>267</v>
      </c>
      <c r="AU227" s="17" t="s">
        <v>77</v>
      </c>
    </row>
    <row r="228" spans="2:65" s="12" customFormat="1" ht="11.25">
      <c r="B228" s="162"/>
      <c r="D228" s="134" t="s">
        <v>774</v>
      </c>
      <c r="E228" s="163" t="s">
        <v>19</v>
      </c>
      <c r="F228" s="164" t="s">
        <v>1962</v>
      </c>
      <c r="H228" s="165">
        <v>26.2</v>
      </c>
      <c r="I228" s="166"/>
      <c r="L228" s="162"/>
      <c r="M228" s="167"/>
      <c r="T228" s="168"/>
      <c r="AT228" s="163" t="s">
        <v>774</v>
      </c>
      <c r="AU228" s="163" t="s">
        <v>77</v>
      </c>
      <c r="AV228" s="12" t="s">
        <v>79</v>
      </c>
      <c r="AW228" s="12" t="s">
        <v>31</v>
      </c>
      <c r="AX228" s="12" t="s">
        <v>69</v>
      </c>
      <c r="AY228" s="163" t="s">
        <v>260</v>
      </c>
    </row>
    <row r="229" spans="2:65" s="13" customFormat="1" ht="11.25">
      <c r="B229" s="169"/>
      <c r="D229" s="134" t="s">
        <v>774</v>
      </c>
      <c r="E229" s="170" t="s">
        <v>19</v>
      </c>
      <c r="F229" s="171" t="s">
        <v>967</v>
      </c>
      <c r="H229" s="172">
        <v>26.2</v>
      </c>
      <c r="I229" s="173"/>
      <c r="L229" s="169"/>
      <c r="M229" s="174"/>
      <c r="T229" s="175"/>
      <c r="AT229" s="170" t="s">
        <v>774</v>
      </c>
      <c r="AU229" s="170" t="s">
        <v>77</v>
      </c>
      <c r="AV229" s="13" t="s">
        <v>266</v>
      </c>
      <c r="AW229" s="13" t="s">
        <v>31</v>
      </c>
      <c r="AX229" s="13" t="s">
        <v>77</v>
      </c>
      <c r="AY229" s="170" t="s">
        <v>260</v>
      </c>
    </row>
    <row r="230" spans="2:65" s="1" customFormat="1" ht="16.5" customHeight="1">
      <c r="B230" s="32"/>
      <c r="C230" s="139" t="s">
        <v>335</v>
      </c>
      <c r="D230" s="139" t="s">
        <v>273</v>
      </c>
      <c r="E230" s="140" t="s">
        <v>1965</v>
      </c>
      <c r="F230" s="141" t="s">
        <v>1966</v>
      </c>
      <c r="G230" s="142" t="s">
        <v>363</v>
      </c>
      <c r="H230" s="143">
        <v>68</v>
      </c>
      <c r="I230" s="144"/>
      <c r="J230" s="145">
        <f>ROUND(I230*H230,2)</f>
        <v>0</v>
      </c>
      <c r="K230" s="141" t="s">
        <v>1258</v>
      </c>
      <c r="L230" s="146"/>
      <c r="M230" s="147" t="s">
        <v>19</v>
      </c>
      <c r="N230" s="148" t="s">
        <v>40</v>
      </c>
      <c r="P230" s="130">
        <f>O230*H230</f>
        <v>0</v>
      </c>
      <c r="Q230" s="130">
        <v>1.0000000000000001E-5</v>
      </c>
      <c r="R230" s="130">
        <f>Q230*H230</f>
        <v>6.8000000000000005E-4</v>
      </c>
      <c r="S230" s="130">
        <v>0</v>
      </c>
      <c r="T230" s="131">
        <f>S230*H230</f>
        <v>0</v>
      </c>
      <c r="AR230" s="132" t="s">
        <v>339</v>
      </c>
      <c r="AT230" s="132" t="s">
        <v>273</v>
      </c>
      <c r="AU230" s="132" t="s">
        <v>77</v>
      </c>
      <c r="AY230" s="17" t="s">
        <v>260</v>
      </c>
      <c r="BE230" s="133">
        <f>IF(N230="základní",J230,0)</f>
        <v>0</v>
      </c>
      <c r="BF230" s="133">
        <f>IF(N230="snížená",J230,0)</f>
        <v>0</v>
      </c>
      <c r="BG230" s="133">
        <f>IF(N230="zákl. přenesená",J230,0)</f>
        <v>0</v>
      </c>
      <c r="BH230" s="133">
        <f>IF(N230="sníž. přenesená",J230,0)</f>
        <v>0</v>
      </c>
      <c r="BI230" s="133">
        <f>IF(N230="nulová",J230,0)</f>
        <v>0</v>
      </c>
      <c r="BJ230" s="17" t="s">
        <v>77</v>
      </c>
      <c r="BK230" s="133">
        <f>ROUND(I230*H230,2)</f>
        <v>0</v>
      </c>
      <c r="BL230" s="17" t="s">
        <v>300</v>
      </c>
      <c r="BM230" s="132" t="s">
        <v>409</v>
      </c>
    </row>
    <row r="231" spans="2:65" s="1" customFormat="1" ht="11.25">
      <c r="B231" s="32"/>
      <c r="D231" s="134" t="s">
        <v>267</v>
      </c>
      <c r="F231" s="135" t="s">
        <v>1966</v>
      </c>
      <c r="I231" s="136"/>
      <c r="L231" s="32"/>
      <c r="M231" s="137"/>
      <c r="T231" s="53"/>
      <c r="AT231" s="17" t="s">
        <v>267</v>
      </c>
      <c r="AU231" s="17" t="s">
        <v>77</v>
      </c>
    </row>
    <row r="232" spans="2:65" s="1" customFormat="1" ht="16.5" customHeight="1">
      <c r="B232" s="32"/>
      <c r="C232" s="139" t="s">
        <v>412</v>
      </c>
      <c r="D232" s="139" t="s">
        <v>273</v>
      </c>
      <c r="E232" s="140" t="s">
        <v>1967</v>
      </c>
      <c r="F232" s="141" t="s">
        <v>1968</v>
      </c>
      <c r="G232" s="142" t="s">
        <v>363</v>
      </c>
      <c r="H232" s="143">
        <v>68</v>
      </c>
      <c r="I232" s="144"/>
      <c r="J232" s="145">
        <f>ROUND(I232*H232,2)</f>
        <v>0</v>
      </c>
      <c r="K232" s="141" t="s">
        <v>1258</v>
      </c>
      <c r="L232" s="146"/>
      <c r="M232" s="147" t="s">
        <v>19</v>
      </c>
      <c r="N232" s="148" t="s">
        <v>40</v>
      </c>
      <c r="P232" s="130">
        <f>O232*H232</f>
        <v>0</v>
      </c>
      <c r="Q232" s="130">
        <v>1.0000000000000001E-5</v>
      </c>
      <c r="R232" s="130">
        <f>Q232*H232</f>
        <v>6.8000000000000005E-4</v>
      </c>
      <c r="S232" s="130">
        <v>0</v>
      </c>
      <c r="T232" s="131">
        <f>S232*H232</f>
        <v>0</v>
      </c>
      <c r="AR232" s="132" t="s">
        <v>339</v>
      </c>
      <c r="AT232" s="132" t="s">
        <v>273</v>
      </c>
      <c r="AU232" s="132" t="s">
        <v>77</v>
      </c>
      <c r="AY232" s="17" t="s">
        <v>260</v>
      </c>
      <c r="BE232" s="133">
        <f>IF(N232="základní",J232,0)</f>
        <v>0</v>
      </c>
      <c r="BF232" s="133">
        <f>IF(N232="snížená",J232,0)</f>
        <v>0</v>
      </c>
      <c r="BG232" s="133">
        <f>IF(N232="zákl. přenesená",J232,0)</f>
        <v>0</v>
      </c>
      <c r="BH232" s="133">
        <f>IF(N232="sníž. přenesená",J232,0)</f>
        <v>0</v>
      </c>
      <c r="BI232" s="133">
        <f>IF(N232="nulová",J232,0)</f>
        <v>0</v>
      </c>
      <c r="BJ232" s="17" t="s">
        <v>77</v>
      </c>
      <c r="BK232" s="133">
        <f>ROUND(I232*H232,2)</f>
        <v>0</v>
      </c>
      <c r="BL232" s="17" t="s">
        <v>300</v>
      </c>
      <c r="BM232" s="132" t="s">
        <v>415</v>
      </c>
    </row>
    <row r="233" spans="2:65" s="1" customFormat="1" ht="11.25">
      <c r="B233" s="32"/>
      <c r="D233" s="134" t="s">
        <v>267</v>
      </c>
      <c r="F233" s="135" t="s">
        <v>1968</v>
      </c>
      <c r="I233" s="136"/>
      <c r="L233" s="32"/>
      <c r="M233" s="137"/>
      <c r="T233" s="53"/>
      <c r="AT233" s="17" t="s">
        <v>267</v>
      </c>
      <c r="AU233" s="17" t="s">
        <v>77</v>
      </c>
    </row>
    <row r="234" spans="2:65" s="1" customFormat="1" ht="16.5" customHeight="1">
      <c r="B234" s="32"/>
      <c r="C234" s="139" t="s">
        <v>339</v>
      </c>
      <c r="D234" s="139" t="s">
        <v>273</v>
      </c>
      <c r="E234" s="140" t="s">
        <v>1969</v>
      </c>
      <c r="F234" s="141" t="s">
        <v>1970</v>
      </c>
      <c r="G234" s="142" t="s">
        <v>545</v>
      </c>
      <c r="H234" s="143">
        <v>26.2</v>
      </c>
      <c r="I234" s="144"/>
      <c r="J234" s="145">
        <f>ROUND(I234*H234,2)</f>
        <v>0</v>
      </c>
      <c r="K234" s="141" t="s">
        <v>1258</v>
      </c>
      <c r="L234" s="146"/>
      <c r="M234" s="147" t="s">
        <v>19</v>
      </c>
      <c r="N234" s="148" t="s">
        <v>40</v>
      </c>
      <c r="P234" s="130">
        <f>O234*H234</f>
        <v>0</v>
      </c>
      <c r="Q234" s="130">
        <v>2.0000000000000002E-5</v>
      </c>
      <c r="R234" s="130">
        <f>Q234*H234</f>
        <v>5.2400000000000005E-4</v>
      </c>
      <c r="S234" s="130">
        <v>0</v>
      </c>
      <c r="T234" s="131">
        <f>S234*H234</f>
        <v>0</v>
      </c>
      <c r="AR234" s="132" t="s">
        <v>339</v>
      </c>
      <c r="AT234" s="132" t="s">
        <v>273</v>
      </c>
      <c r="AU234" s="132" t="s">
        <v>77</v>
      </c>
      <c r="AY234" s="17" t="s">
        <v>260</v>
      </c>
      <c r="BE234" s="133">
        <f>IF(N234="základní",J234,0)</f>
        <v>0</v>
      </c>
      <c r="BF234" s="133">
        <f>IF(N234="snížená",J234,0)</f>
        <v>0</v>
      </c>
      <c r="BG234" s="133">
        <f>IF(N234="zákl. přenesená",J234,0)</f>
        <v>0</v>
      </c>
      <c r="BH234" s="133">
        <f>IF(N234="sníž. přenesená",J234,0)</f>
        <v>0</v>
      </c>
      <c r="BI234" s="133">
        <f>IF(N234="nulová",J234,0)</f>
        <v>0</v>
      </c>
      <c r="BJ234" s="17" t="s">
        <v>77</v>
      </c>
      <c r="BK234" s="133">
        <f>ROUND(I234*H234,2)</f>
        <v>0</v>
      </c>
      <c r="BL234" s="17" t="s">
        <v>300</v>
      </c>
      <c r="BM234" s="132" t="s">
        <v>419</v>
      </c>
    </row>
    <row r="235" spans="2:65" s="1" customFormat="1" ht="11.25">
      <c r="B235" s="32"/>
      <c r="D235" s="134" t="s">
        <v>267</v>
      </c>
      <c r="F235" s="135" t="s">
        <v>1970</v>
      </c>
      <c r="I235" s="136"/>
      <c r="L235" s="32"/>
      <c r="M235" s="137"/>
      <c r="T235" s="53"/>
      <c r="AT235" s="17" t="s">
        <v>267</v>
      </c>
      <c r="AU235" s="17" t="s">
        <v>77</v>
      </c>
    </row>
    <row r="236" spans="2:65" s="1" customFormat="1" ht="16.5" customHeight="1">
      <c r="B236" s="32"/>
      <c r="C236" s="121" t="s">
        <v>422</v>
      </c>
      <c r="D236" s="121" t="s">
        <v>261</v>
      </c>
      <c r="E236" s="122" t="s">
        <v>1971</v>
      </c>
      <c r="F236" s="123" t="s">
        <v>1972</v>
      </c>
      <c r="G236" s="124" t="s">
        <v>973</v>
      </c>
      <c r="H236" s="125">
        <v>0.90900000000000003</v>
      </c>
      <c r="I236" s="126"/>
      <c r="J236" s="127">
        <f>ROUND(I236*H236,2)</f>
        <v>0</v>
      </c>
      <c r="K236" s="123" t="s">
        <v>1258</v>
      </c>
      <c r="L236" s="32"/>
      <c r="M236" s="128" t="s">
        <v>19</v>
      </c>
      <c r="N236" s="129" t="s">
        <v>40</v>
      </c>
      <c r="P236" s="130">
        <f>O236*H236</f>
        <v>0</v>
      </c>
      <c r="Q236" s="130">
        <v>0</v>
      </c>
      <c r="R236" s="130">
        <f>Q236*H236</f>
        <v>0</v>
      </c>
      <c r="S236" s="130">
        <v>0</v>
      </c>
      <c r="T236" s="131">
        <f>S236*H236</f>
        <v>0</v>
      </c>
      <c r="AR236" s="132" t="s">
        <v>300</v>
      </c>
      <c r="AT236" s="132" t="s">
        <v>261</v>
      </c>
      <c r="AU236" s="132" t="s">
        <v>77</v>
      </c>
      <c r="AY236" s="17" t="s">
        <v>260</v>
      </c>
      <c r="BE236" s="133">
        <f>IF(N236="základní",J236,0)</f>
        <v>0</v>
      </c>
      <c r="BF236" s="133">
        <f>IF(N236="snížená",J236,0)</f>
        <v>0</v>
      </c>
      <c r="BG236" s="133">
        <f>IF(N236="zákl. přenesená",J236,0)</f>
        <v>0</v>
      </c>
      <c r="BH236" s="133">
        <f>IF(N236="sníž. přenesená",J236,0)</f>
        <v>0</v>
      </c>
      <c r="BI236" s="133">
        <f>IF(N236="nulová",J236,0)</f>
        <v>0</v>
      </c>
      <c r="BJ236" s="17" t="s">
        <v>77</v>
      </c>
      <c r="BK236" s="133">
        <f>ROUND(I236*H236,2)</f>
        <v>0</v>
      </c>
      <c r="BL236" s="17" t="s">
        <v>300</v>
      </c>
      <c r="BM236" s="132" t="s">
        <v>425</v>
      </c>
    </row>
    <row r="237" spans="2:65" s="1" customFormat="1" ht="19.5">
      <c r="B237" s="32"/>
      <c r="D237" s="134" t="s">
        <v>267</v>
      </c>
      <c r="F237" s="135" t="s">
        <v>1973</v>
      </c>
      <c r="I237" s="136"/>
      <c r="L237" s="32"/>
      <c r="M237" s="137"/>
      <c r="T237" s="53"/>
      <c r="AT237" s="17" t="s">
        <v>267</v>
      </c>
      <c r="AU237" s="17" t="s">
        <v>77</v>
      </c>
    </row>
    <row r="238" spans="2:65" s="1" customFormat="1" ht="11.25">
      <c r="B238" s="32"/>
      <c r="D238" s="176" t="s">
        <v>1416</v>
      </c>
      <c r="F238" s="177" t="s">
        <v>1974</v>
      </c>
      <c r="I238" s="136"/>
      <c r="L238" s="32"/>
      <c r="M238" s="137"/>
      <c r="T238" s="53"/>
      <c r="AT238" s="17" t="s">
        <v>1416</v>
      </c>
      <c r="AU238" s="17" t="s">
        <v>77</v>
      </c>
    </row>
    <row r="239" spans="2:65" s="1" customFormat="1" ht="16.5" customHeight="1">
      <c r="B239" s="32"/>
      <c r="C239" s="121" t="s">
        <v>344</v>
      </c>
      <c r="D239" s="121" t="s">
        <v>261</v>
      </c>
      <c r="E239" s="122" t="s">
        <v>1975</v>
      </c>
      <c r="F239" s="123" t="s">
        <v>1976</v>
      </c>
      <c r="G239" s="124" t="s">
        <v>973</v>
      </c>
      <c r="H239" s="125">
        <v>17.271000000000001</v>
      </c>
      <c r="I239" s="126"/>
      <c r="J239" s="127">
        <f>ROUND(I239*H239,2)</f>
        <v>0</v>
      </c>
      <c r="K239" s="123" t="s">
        <v>1258</v>
      </c>
      <c r="L239" s="32"/>
      <c r="M239" s="128" t="s">
        <v>19</v>
      </c>
      <c r="N239" s="129" t="s">
        <v>40</v>
      </c>
      <c r="P239" s="130">
        <f>O239*H239</f>
        <v>0</v>
      </c>
      <c r="Q239" s="130">
        <v>0</v>
      </c>
      <c r="R239" s="130">
        <f>Q239*H239</f>
        <v>0</v>
      </c>
      <c r="S239" s="130">
        <v>0</v>
      </c>
      <c r="T239" s="131">
        <f>S239*H239</f>
        <v>0</v>
      </c>
      <c r="AR239" s="132" t="s">
        <v>300</v>
      </c>
      <c r="AT239" s="132" t="s">
        <v>261</v>
      </c>
      <c r="AU239" s="132" t="s">
        <v>77</v>
      </c>
      <c r="AY239" s="17" t="s">
        <v>260</v>
      </c>
      <c r="BE239" s="133">
        <f>IF(N239="základní",J239,0)</f>
        <v>0</v>
      </c>
      <c r="BF239" s="133">
        <f>IF(N239="snížená",J239,0)</f>
        <v>0</v>
      </c>
      <c r="BG239" s="133">
        <f>IF(N239="zákl. přenesená",J239,0)</f>
        <v>0</v>
      </c>
      <c r="BH239" s="133">
        <f>IF(N239="sníž. přenesená",J239,0)</f>
        <v>0</v>
      </c>
      <c r="BI239" s="133">
        <f>IF(N239="nulová",J239,0)</f>
        <v>0</v>
      </c>
      <c r="BJ239" s="17" t="s">
        <v>77</v>
      </c>
      <c r="BK239" s="133">
        <f>ROUND(I239*H239,2)</f>
        <v>0</v>
      </c>
      <c r="BL239" s="17" t="s">
        <v>300</v>
      </c>
      <c r="BM239" s="132" t="s">
        <v>430</v>
      </c>
    </row>
    <row r="240" spans="2:65" s="1" customFormat="1" ht="19.5">
      <c r="B240" s="32"/>
      <c r="D240" s="134" t="s">
        <v>267</v>
      </c>
      <c r="F240" s="135" t="s">
        <v>1977</v>
      </c>
      <c r="I240" s="136"/>
      <c r="L240" s="32"/>
      <c r="M240" s="137"/>
      <c r="T240" s="53"/>
      <c r="AT240" s="17" t="s">
        <v>267</v>
      </c>
      <c r="AU240" s="17" t="s">
        <v>77</v>
      </c>
    </row>
    <row r="241" spans="2:65" s="1" customFormat="1" ht="11.25">
      <c r="B241" s="32"/>
      <c r="D241" s="176" t="s">
        <v>1416</v>
      </c>
      <c r="F241" s="177" t="s">
        <v>1978</v>
      </c>
      <c r="I241" s="136"/>
      <c r="L241" s="32"/>
      <c r="M241" s="137"/>
      <c r="T241" s="53"/>
      <c r="AT241" s="17" t="s">
        <v>1416</v>
      </c>
      <c r="AU241" s="17" t="s">
        <v>77</v>
      </c>
    </row>
    <row r="242" spans="2:65" s="12" customFormat="1" ht="11.25">
      <c r="B242" s="162"/>
      <c r="D242" s="134" t="s">
        <v>774</v>
      </c>
      <c r="E242" s="163" t="s">
        <v>19</v>
      </c>
      <c r="F242" s="164" t="s">
        <v>1979</v>
      </c>
      <c r="H242" s="165">
        <v>17.271000000000001</v>
      </c>
      <c r="I242" s="166"/>
      <c r="L242" s="162"/>
      <c r="M242" s="167"/>
      <c r="T242" s="168"/>
      <c r="AT242" s="163" t="s">
        <v>774</v>
      </c>
      <c r="AU242" s="163" t="s">
        <v>77</v>
      </c>
      <c r="AV242" s="12" t="s">
        <v>79</v>
      </c>
      <c r="AW242" s="12" t="s">
        <v>31</v>
      </c>
      <c r="AX242" s="12" t="s">
        <v>69</v>
      </c>
      <c r="AY242" s="163" t="s">
        <v>260</v>
      </c>
    </row>
    <row r="243" spans="2:65" s="13" customFormat="1" ht="11.25">
      <c r="B243" s="169"/>
      <c r="D243" s="134" t="s">
        <v>774</v>
      </c>
      <c r="E243" s="170" t="s">
        <v>19</v>
      </c>
      <c r="F243" s="171" t="s">
        <v>967</v>
      </c>
      <c r="H243" s="172">
        <v>17.271000000000001</v>
      </c>
      <c r="I243" s="173"/>
      <c r="L243" s="169"/>
      <c r="M243" s="174"/>
      <c r="T243" s="175"/>
      <c r="AT243" s="170" t="s">
        <v>774</v>
      </c>
      <c r="AU243" s="170" t="s">
        <v>77</v>
      </c>
      <c r="AV243" s="13" t="s">
        <v>266</v>
      </c>
      <c r="AW243" s="13" t="s">
        <v>31</v>
      </c>
      <c r="AX243" s="13" t="s">
        <v>77</v>
      </c>
      <c r="AY243" s="170" t="s">
        <v>260</v>
      </c>
    </row>
    <row r="244" spans="2:65" s="1" customFormat="1" ht="16.5" customHeight="1">
      <c r="B244" s="32"/>
      <c r="C244" s="121" t="s">
        <v>409</v>
      </c>
      <c r="D244" s="121" t="s">
        <v>261</v>
      </c>
      <c r="E244" s="122" t="s">
        <v>1980</v>
      </c>
      <c r="F244" s="123" t="s">
        <v>1981</v>
      </c>
      <c r="G244" s="124" t="s">
        <v>1297</v>
      </c>
      <c r="H244" s="125">
        <v>120</v>
      </c>
      <c r="I244" s="126"/>
      <c r="J244" s="127">
        <f>ROUND(I244*H244,2)</f>
        <v>0</v>
      </c>
      <c r="K244" s="123" t="s">
        <v>1258</v>
      </c>
      <c r="L244" s="32"/>
      <c r="M244" s="128" t="s">
        <v>19</v>
      </c>
      <c r="N244" s="129" t="s">
        <v>40</v>
      </c>
      <c r="P244" s="130">
        <f>O244*H244</f>
        <v>0</v>
      </c>
      <c r="Q244" s="130">
        <v>0</v>
      </c>
      <c r="R244" s="130">
        <f>Q244*H244</f>
        <v>0</v>
      </c>
      <c r="S244" s="130">
        <v>0</v>
      </c>
      <c r="T244" s="131">
        <f>S244*H244</f>
        <v>0</v>
      </c>
      <c r="AR244" s="132" t="s">
        <v>300</v>
      </c>
      <c r="AT244" s="132" t="s">
        <v>261</v>
      </c>
      <c r="AU244" s="132" t="s">
        <v>77</v>
      </c>
      <c r="AY244" s="17" t="s">
        <v>260</v>
      </c>
      <c r="BE244" s="133">
        <f>IF(N244="základní",J244,0)</f>
        <v>0</v>
      </c>
      <c r="BF244" s="133">
        <f>IF(N244="snížená",J244,0)</f>
        <v>0</v>
      </c>
      <c r="BG244" s="133">
        <f>IF(N244="zákl. přenesená",J244,0)</f>
        <v>0</v>
      </c>
      <c r="BH244" s="133">
        <f>IF(N244="sníž. přenesená",J244,0)</f>
        <v>0</v>
      </c>
      <c r="BI244" s="133">
        <f>IF(N244="nulová",J244,0)</f>
        <v>0</v>
      </c>
      <c r="BJ244" s="17" t="s">
        <v>77</v>
      </c>
      <c r="BK244" s="133">
        <f>ROUND(I244*H244,2)</f>
        <v>0</v>
      </c>
      <c r="BL244" s="17" t="s">
        <v>300</v>
      </c>
      <c r="BM244" s="132" t="s">
        <v>1982</v>
      </c>
    </row>
    <row r="245" spans="2:65" s="1" customFormat="1" ht="11.25">
      <c r="B245" s="32"/>
      <c r="D245" s="134" t="s">
        <v>267</v>
      </c>
      <c r="F245" s="135" t="s">
        <v>1983</v>
      </c>
      <c r="I245" s="136"/>
      <c r="L245" s="32"/>
      <c r="M245" s="137"/>
      <c r="T245" s="53"/>
      <c r="AT245" s="17" t="s">
        <v>267</v>
      </c>
      <c r="AU245" s="17" t="s">
        <v>77</v>
      </c>
    </row>
    <row r="246" spans="2:65" s="1" customFormat="1" ht="11.25">
      <c r="B246" s="32"/>
      <c r="D246" s="176" t="s">
        <v>1416</v>
      </c>
      <c r="F246" s="177" t="s">
        <v>1984</v>
      </c>
      <c r="I246" s="136"/>
      <c r="L246" s="32"/>
      <c r="M246" s="137"/>
      <c r="T246" s="53"/>
      <c r="AT246" s="17" t="s">
        <v>1416</v>
      </c>
      <c r="AU246" s="17" t="s">
        <v>77</v>
      </c>
    </row>
    <row r="247" spans="2:65" s="1" customFormat="1" ht="16.5" customHeight="1">
      <c r="B247" s="32"/>
      <c r="C247" s="139" t="s">
        <v>1237</v>
      </c>
      <c r="D247" s="139" t="s">
        <v>273</v>
      </c>
      <c r="E247" s="140" t="s">
        <v>1985</v>
      </c>
      <c r="F247" s="141" t="s">
        <v>1986</v>
      </c>
      <c r="G247" s="142" t="s">
        <v>1487</v>
      </c>
      <c r="H247" s="143">
        <v>14.49</v>
      </c>
      <c r="I247" s="144"/>
      <c r="J247" s="145">
        <f>ROUND(I247*H247,2)</f>
        <v>0</v>
      </c>
      <c r="K247" s="141" t="s">
        <v>1258</v>
      </c>
      <c r="L247" s="146"/>
      <c r="M247" s="147" t="s">
        <v>19</v>
      </c>
      <c r="N247" s="148" t="s">
        <v>40</v>
      </c>
      <c r="P247" s="130">
        <f>O247*H247</f>
        <v>0</v>
      </c>
      <c r="Q247" s="130">
        <v>1E-3</v>
      </c>
      <c r="R247" s="130">
        <f>Q247*H247</f>
        <v>1.4490000000000001E-2</v>
      </c>
      <c r="S247" s="130">
        <v>0</v>
      </c>
      <c r="T247" s="131">
        <f>S247*H247</f>
        <v>0</v>
      </c>
      <c r="AR247" s="132" t="s">
        <v>339</v>
      </c>
      <c r="AT247" s="132" t="s">
        <v>273</v>
      </c>
      <c r="AU247" s="132" t="s">
        <v>77</v>
      </c>
      <c r="AY247" s="17" t="s">
        <v>260</v>
      </c>
      <c r="BE247" s="133">
        <f>IF(N247="základní",J247,0)</f>
        <v>0</v>
      </c>
      <c r="BF247" s="133">
        <f>IF(N247="snížená",J247,0)</f>
        <v>0</v>
      </c>
      <c r="BG247" s="133">
        <f>IF(N247="zákl. přenesená",J247,0)</f>
        <v>0</v>
      </c>
      <c r="BH247" s="133">
        <f>IF(N247="sníž. přenesená",J247,0)</f>
        <v>0</v>
      </c>
      <c r="BI247" s="133">
        <f>IF(N247="nulová",J247,0)</f>
        <v>0</v>
      </c>
      <c r="BJ247" s="17" t="s">
        <v>77</v>
      </c>
      <c r="BK247" s="133">
        <f>ROUND(I247*H247,2)</f>
        <v>0</v>
      </c>
      <c r="BL247" s="17" t="s">
        <v>300</v>
      </c>
      <c r="BM247" s="132" t="s">
        <v>1987</v>
      </c>
    </row>
    <row r="248" spans="2:65" s="1" customFormat="1" ht="11.25">
      <c r="B248" s="32"/>
      <c r="D248" s="134" t="s">
        <v>267</v>
      </c>
      <c r="F248" s="135" t="s">
        <v>1986</v>
      </c>
      <c r="I248" s="136"/>
      <c r="L248" s="32"/>
      <c r="M248" s="137"/>
      <c r="T248" s="53"/>
      <c r="AT248" s="17" t="s">
        <v>267</v>
      </c>
      <c r="AU248" s="17" t="s">
        <v>77</v>
      </c>
    </row>
    <row r="249" spans="2:65" s="12" customFormat="1" ht="11.25">
      <c r="B249" s="162"/>
      <c r="D249" s="134" t="s">
        <v>774</v>
      </c>
      <c r="F249" s="164" t="s">
        <v>1988</v>
      </c>
      <c r="H249" s="165">
        <v>14.49</v>
      </c>
      <c r="I249" s="166"/>
      <c r="L249" s="162"/>
      <c r="M249" s="167"/>
      <c r="T249" s="168"/>
      <c r="AT249" s="163" t="s">
        <v>774</v>
      </c>
      <c r="AU249" s="163" t="s">
        <v>77</v>
      </c>
      <c r="AV249" s="12" t="s">
        <v>79</v>
      </c>
      <c r="AW249" s="12" t="s">
        <v>4</v>
      </c>
      <c r="AX249" s="12" t="s">
        <v>77</v>
      </c>
      <c r="AY249" s="163" t="s">
        <v>260</v>
      </c>
    </row>
    <row r="250" spans="2:65" s="10" customFormat="1" ht="25.9" customHeight="1">
      <c r="B250" s="111"/>
      <c r="D250" s="112" t="s">
        <v>68</v>
      </c>
      <c r="E250" s="113" t="s">
        <v>1989</v>
      </c>
      <c r="F250" s="113" t="s">
        <v>1990</v>
      </c>
      <c r="I250" s="114"/>
      <c r="J250" s="115">
        <f>BK250</f>
        <v>0</v>
      </c>
      <c r="L250" s="111"/>
      <c r="M250" s="116"/>
      <c r="P250" s="117">
        <f>SUM(P251:P271)</f>
        <v>0</v>
      </c>
      <c r="R250" s="117">
        <f>SUM(R251:R271)</f>
        <v>0.58896000000000004</v>
      </c>
      <c r="T250" s="118">
        <f>SUM(T251:T271)</f>
        <v>0</v>
      </c>
      <c r="AR250" s="112" t="s">
        <v>79</v>
      </c>
      <c r="AT250" s="119" t="s">
        <v>68</v>
      </c>
      <c r="AU250" s="119" t="s">
        <v>69</v>
      </c>
      <c r="AY250" s="112" t="s">
        <v>260</v>
      </c>
      <c r="BK250" s="120">
        <f>SUM(BK251:BK271)</f>
        <v>0</v>
      </c>
    </row>
    <row r="251" spans="2:65" s="1" customFormat="1" ht="16.5" customHeight="1">
      <c r="B251" s="32"/>
      <c r="C251" s="121" t="s">
        <v>433</v>
      </c>
      <c r="D251" s="121" t="s">
        <v>261</v>
      </c>
      <c r="E251" s="122" t="s">
        <v>1991</v>
      </c>
      <c r="F251" s="123" t="s">
        <v>1992</v>
      </c>
      <c r="G251" s="124" t="s">
        <v>1297</v>
      </c>
      <c r="H251" s="125">
        <v>7.2</v>
      </c>
      <c r="I251" s="126"/>
      <c r="J251" s="127">
        <f>ROUND(I251*H251,2)</f>
        <v>0</v>
      </c>
      <c r="K251" s="123" t="s">
        <v>1258</v>
      </c>
      <c r="L251" s="32"/>
      <c r="M251" s="128" t="s">
        <v>19</v>
      </c>
      <c r="N251" s="129" t="s">
        <v>40</v>
      </c>
      <c r="P251" s="130">
        <f>O251*H251</f>
        <v>0</v>
      </c>
      <c r="Q251" s="130">
        <v>8.3000000000000001E-3</v>
      </c>
      <c r="R251" s="130">
        <f>Q251*H251</f>
        <v>5.9760000000000001E-2</v>
      </c>
      <c r="S251" s="130">
        <v>0</v>
      </c>
      <c r="T251" s="131">
        <f>S251*H251</f>
        <v>0</v>
      </c>
      <c r="AR251" s="132" t="s">
        <v>300</v>
      </c>
      <c r="AT251" s="132" t="s">
        <v>261</v>
      </c>
      <c r="AU251" s="132" t="s">
        <v>77</v>
      </c>
      <c r="AY251" s="17" t="s">
        <v>260</v>
      </c>
      <c r="BE251" s="133">
        <f>IF(N251="základní",J251,0)</f>
        <v>0</v>
      </c>
      <c r="BF251" s="133">
        <f>IF(N251="snížená",J251,0)</f>
        <v>0</v>
      </c>
      <c r="BG251" s="133">
        <f>IF(N251="zákl. přenesená",J251,0)</f>
        <v>0</v>
      </c>
      <c r="BH251" s="133">
        <f>IF(N251="sníž. přenesená",J251,0)</f>
        <v>0</v>
      </c>
      <c r="BI251" s="133">
        <f>IF(N251="nulová",J251,0)</f>
        <v>0</v>
      </c>
      <c r="BJ251" s="17" t="s">
        <v>77</v>
      </c>
      <c r="BK251" s="133">
        <f>ROUND(I251*H251,2)</f>
        <v>0</v>
      </c>
      <c r="BL251" s="17" t="s">
        <v>300</v>
      </c>
      <c r="BM251" s="132" t="s">
        <v>653</v>
      </c>
    </row>
    <row r="252" spans="2:65" s="1" customFormat="1" ht="19.5">
      <c r="B252" s="32"/>
      <c r="D252" s="134" t="s">
        <v>267</v>
      </c>
      <c r="F252" s="135" t="s">
        <v>1993</v>
      </c>
      <c r="I252" s="136"/>
      <c r="L252" s="32"/>
      <c r="M252" s="137"/>
      <c r="T252" s="53"/>
      <c r="AT252" s="17" t="s">
        <v>267</v>
      </c>
      <c r="AU252" s="17" t="s">
        <v>77</v>
      </c>
    </row>
    <row r="253" spans="2:65" s="1" customFormat="1" ht="11.25">
      <c r="B253" s="32"/>
      <c r="D253" s="176" t="s">
        <v>1416</v>
      </c>
      <c r="F253" s="177" t="s">
        <v>1994</v>
      </c>
      <c r="I253" s="136"/>
      <c r="L253" s="32"/>
      <c r="M253" s="137"/>
      <c r="T253" s="53"/>
      <c r="AT253" s="17" t="s">
        <v>1416</v>
      </c>
      <c r="AU253" s="17" t="s">
        <v>77</v>
      </c>
    </row>
    <row r="254" spans="2:65" s="12" customFormat="1" ht="11.25">
      <c r="B254" s="162"/>
      <c r="D254" s="134" t="s">
        <v>774</v>
      </c>
      <c r="E254" s="163" t="s">
        <v>19</v>
      </c>
      <c r="F254" s="164" t="s">
        <v>1995</v>
      </c>
      <c r="H254" s="165">
        <v>7.2</v>
      </c>
      <c r="I254" s="166"/>
      <c r="L254" s="162"/>
      <c r="M254" s="167"/>
      <c r="T254" s="168"/>
      <c r="AT254" s="163" t="s">
        <v>774</v>
      </c>
      <c r="AU254" s="163" t="s">
        <v>77</v>
      </c>
      <c r="AV254" s="12" t="s">
        <v>79</v>
      </c>
      <c r="AW254" s="12" t="s">
        <v>31</v>
      </c>
      <c r="AX254" s="12" t="s">
        <v>69</v>
      </c>
      <c r="AY254" s="163" t="s">
        <v>260</v>
      </c>
    </row>
    <row r="255" spans="2:65" s="13" customFormat="1" ht="11.25">
      <c r="B255" s="169"/>
      <c r="D255" s="134" t="s">
        <v>774</v>
      </c>
      <c r="E255" s="170" t="s">
        <v>19</v>
      </c>
      <c r="F255" s="171" t="s">
        <v>967</v>
      </c>
      <c r="H255" s="172">
        <v>7.2</v>
      </c>
      <c r="I255" s="173"/>
      <c r="L255" s="169"/>
      <c r="M255" s="174"/>
      <c r="T255" s="175"/>
      <c r="AT255" s="170" t="s">
        <v>774</v>
      </c>
      <c r="AU255" s="170" t="s">
        <v>77</v>
      </c>
      <c r="AV255" s="13" t="s">
        <v>266</v>
      </c>
      <c r="AW255" s="13" t="s">
        <v>31</v>
      </c>
      <c r="AX255" s="13" t="s">
        <v>77</v>
      </c>
      <c r="AY255" s="170" t="s">
        <v>260</v>
      </c>
    </row>
    <row r="256" spans="2:65" s="1" customFormat="1" ht="16.5" customHeight="1">
      <c r="B256" s="32"/>
      <c r="C256" s="139" t="s">
        <v>348</v>
      </c>
      <c r="D256" s="139" t="s">
        <v>273</v>
      </c>
      <c r="E256" s="140" t="s">
        <v>1996</v>
      </c>
      <c r="F256" s="141" t="s">
        <v>1997</v>
      </c>
      <c r="G256" s="142" t="s">
        <v>1297</v>
      </c>
      <c r="H256" s="143">
        <v>7.56</v>
      </c>
      <c r="I256" s="144"/>
      <c r="J256" s="145">
        <f>ROUND(I256*H256,2)</f>
        <v>0</v>
      </c>
      <c r="K256" s="141" t="s">
        <v>1258</v>
      </c>
      <c r="L256" s="146"/>
      <c r="M256" s="147" t="s">
        <v>19</v>
      </c>
      <c r="N256" s="148" t="s">
        <v>40</v>
      </c>
      <c r="P256" s="130">
        <f>O256*H256</f>
        <v>0</v>
      </c>
      <c r="Q256" s="130">
        <v>7.0000000000000007E-2</v>
      </c>
      <c r="R256" s="130">
        <f>Q256*H256</f>
        <v>0.5292</v>
      </c>
      <c r="S256" s="130">
        <v>0</v>
      </c>
      <c r="T256" s="131">
        <f>S256*H256</f>
        <v>0</v>
      </c>
      <c r="AR256" s="132" t="s">
        <v>339</v>
      </c>
      <c r="AT256" s="132" t="s">
        <v>273</v>
      </c>
      <c r="AU256" s="132" t="s">
        <v>77</v>
      </c>
      <c r="AY256" s="17" t="s">
        <v>260</v>
      </c>
      <c r="BE256" s="133">
        <f>IF(N256="základní",J256,0)</f>
        <v>0</v>
      </c>
      <c r="BF256" s="133">
        <f>IF(N256="snížená",J256,0)</f>
        <v>0</v>
      </c>
      <c r="BG256" s="133">
        <f>IF(N256="zákl. přenesená",J256,0)</f>
        <v>0</v>
      </c>
      <c r="BH256" s="133">
        <f>IF(N256="sníž. přenesená",J256,0)</f>
        <v>0</v>
      </c>
      <c r="BI256" s="133">
        <f>IF(N256="nulová",J256,0)</f>
        <v>0</v>
      </c>
      <c r="BJ256" s="17" t="s">
        <v>77</v>
      </c>
      <c r="BK256" s="133">
        <f>ROUND(I256*H256,2)</f>
        <v>0</v>
      </c>
      <c r="BL256" s="17" t="s">
        <v>300</v>
      </c>
      <c r="BM256" s="132" t="s">
        <v>441</v>
      </c>
    </row>
    <row r="257" spans="2:65" s="1" customFormat="1" ht="11.25">
      <c r="B257" s="32"/>
      <c r="D257" s="134" t="s">
        <v>267</v>
      </c>
      <c r="F257" s="135" t="s">
        <v>1997</v>
      </c>
      <c r="I257" s="136"/>
      <c r="L257" s="32"/>
      <c r="M257" s="137"/>
      <c r="T257" s="53"/>
      <c r="AT257" s="17" t="s">
        <v>267</v>
      </c>
      <c r="AU257" s="17" t="s">
        <v>77</v>
      </c>
    </row>
    <row r="258" spans="2:65" s="1" customFormat="1" ht="16.5" customHeight="1">
      <c r="B258" s="32"/>
      <c r="C258" s="121" t="s">
        <v>665</v>
      </c>
      <c r="D258" s="121" t="s">
        <v>261</v>
      </c>
      <c r="E258" s="122" t="s">
        <v>1998</v>
      </c>
      <c r="F258" s="123" t="s">
        <v>1999</v>
      </c>
      <c r="G258" s="124" t="s">
        <v>973</v>
      </c>
      <c r="H258" s="125">
        <v>0.58899999999999997</v>
      </c>
      <c r="I258" s="126"/>
      <c r="J258" s="127">
        <f>ROUND(I258*H258,2)</f>
        <v>0</v>
      </c>
      <c r="K258" s="123" t="s">
        <v>1258</v>
      </c>
      <c r="L258" s="32"/>
      <c r="M258" s="128" t="s">
        <v>19</v>
      </c>
      <c r="N258" s="129" t="s">
        <v>40</v>
      </c>
      <c r="P258" s="130">
        <f>O258*H258</f>
        <v>0</v>
      </c>
      <c r="Q258" s="130">
        <v>0</v>
      </c>
      <c r="R258" s="130">
        <f>Q258*H258</f>
        <v>0</v>
      </c>
      <c r="S258" s="130">
        <v>0</v>
      </c>
      <c r="T258" s="131">
        <f>S258*H258</f>
        <v>0</v>
      </c>
      <c r="AR258" s="132" t="s">
        <v>300</v>
      </c>
      <c r="AT258" s="132" t="s">
        <v>261</v>
      </c>
      <c r="AU258" s="132" t="s">
        <v>77</v>
      </c>
      <c r="AY258" s="17" t="s">
        <v>260</v>
      </c>
      <c r="BE258" s="133">
        <f>IF(N258="základní",J258,0)</f>
        <v>0</v>
      </c>
      <c r="BF258" s="133">
        <f>IF(N258="snížená",J258,0)</f>
        <v>0</v>
      </c>
      <c r="BG258" s="133">
        <f>IF(N258="zákl. přenesená",J258,0)</f>
        <v>0</v>
      </c>
      <c r="BH258" s="133">
        <f>IF(N258="sníž. přenesená",J258,0)</f>
        <v>0</v>
      </c>
      <c r="BI258" s="133">
        <f>IF(N258="nulová",J258,0)</f>
        <v>0</v>
      </c>
      <c r="BJ258" s="17" t="s">
        <v>77</v>
      </c>
      <c r="BK258" s="133">
        <f>ROUND(I258*H258,2)</f>
        <v>0</v>
      </c>
      <c r="BL258" s="17" t="s">
        <v>300</v>
      </c>
      <c r="BM258" s="132" t="s">
        <v>662</v>
      </c>
    </row>
    <row r="259" spans="2:65" s="1" customFormat="1" ht="19.5">
      <c r="B259" s="32"/>
      <c r="D259" s="134" t="s">
        <v>267</v>
      </c>
      <c r="F259" s="135" t="s">
        <v>2000</v>
      </c>
      <c r="I259" s="136"/>
      <c r="L259" s="32"/>
      <c r="M259" s="137"/>
      <c r="T259" s="53"/>
      <c r="AT259" s="17" t="s">
        <v>267</v>
      </c>
      <c r="AU259" s="17" t="s">
        <v>77</v>
      </c>
    </row>
    <row r="260" spans="2:65" s="1" customFormat="1" ht="11.25">
      <c r="B260" s="32"/>
      <c r="D260" s="176" t="s">
        <v>1416</v>
      </c>
      <c r="F260" s="177" t="s">
        <v>2001</v>
      </c>
      <c r="I260" s="136"/>
      <c r="L260" s="32"/>
      <c r="M260" s="137"/>
      <c r="T260" s="53"/>
      <c r="AT260" s="17" t="s">
        <v>1416</v>
      </c>
      <c r="AU260" s="17" t="s">
        <v>77</v>
      </c>
    </row>
    <row r="261" spans="2:65" s="1" customFormat="1" ht="58.5">
      <c r="B261" s="32"/>
      <c r="D261" s="134" t="s">
        <v>269</v>
      </c>
      <c r="F261" s="138" t="s">
        <v>2002</v>
      </c>
      <c r="I261" s="136"/>
      <c r="L261" s="32"/>
      <c r="M261" s="137"/>
      <c r="T261" s="53"/>
      <c r="AT261" s="17" t="s">
        <v>269</v>
      </c>
      <c r="AU261" s="17" t="s">
        <v>77</v>
      </c>
    </row>
    <row r="262" spans="2:65" s="1" customFormat="1" ht="16.5" customHeight="1">
      <c r="B262" s="32"/>
      <c r="C262" s="121" t="s">
        <v>353</v>
      </c>
      <c r="D262" s="121" t="s">
        <v>261</v>
      </c>
      <c r="E262" s="122" t="s">
        <v>2003</v>
      </c>
      <c r="F262" s="123" t="s">
        <v>2004</v>
      </c>
      <c r="G262" s="124" t="s">
        <v>973</v>
      </c>
      <c r="H262" s="125">
        <v>0.58899999999999997</v>
      </c>
      <c r="I262" s="126"/>
      <c r="J262" s="127">
        <f>ROUND(I262*H262,2)</f>
        <v>0</v>
      </c>
      <c r="K262" s="123" t="s">
        <v>1258</v>
      </c>
      <c r="L262" s="32"/>
      <c r="M262" s="128" t="s">
        <v>19</v>
      </c>
      <c r="N262" s="129" t="s">
        <v>40</v>
      </c>
      <c r="P262" s="130">
        <f>O262*H262</f>
        <v>0</v>
      </c>
      <c r="Q262" s="130">
        <v>0</v>
      </c>
      <c r="R262" s="130">
        <f>Q262*H262</f>
        <v>0</v>
      </c>
      <c r="S262" s="130">
        <v>0</v>
      </c>
      <c r="T262" s="131">
        <f>S262*H262</f>
        <v>0</v>
      </c>
      <c r="AR262" s="132" t="s">
        <v>300</v>
      </c>
      <c r="AT262" s="132" t="s">
        <v>261</v>
      </c>
      <c r="AU262" s="132" t="s">
        <v>77</v>
      </c>
      <c r="AY262" s="17" t="s">
        <v>260</v>
      </c>
      <c r="BE262" s="133">
        <f>IF(N262="základní",J262,0)</f>
        <v>0</v>
      </c>
      <c r="BF262" s="133">
        <f>IF(N262="snížená",J262,0)</f>
        <v>0</v>
      </c>
      <c r="BG262" s="133">
        <f>IF(N262="zákl. přenesená",J262,0)</f>
        <v>0</v>
      </c>
      <c r="BH262" s="133">
        <f>IF(N262="sníž. přenesená",J262,0)</f>
        <v>0</v>
      </c>
      <c r="BI262" s="133">
        <f>IF(N262="nulová",J262,0)</f>
        <v>0</v>
      </c>
      <c r="BJ262" s="17" t="s">
        <v>77</v>
      </c>
      <c r="BK262" s="133">
        <f>ROUND(I262*H262,2)</f>
        <v>0</v>
      </c>
      <c r="BL262" s="17" t="s">
        <v>300</v>
      </c>
      <c r="BM262" s="132" t="s">
        <v>668</v>
      </c>
    </row>
    <row r="263" spans="2:65" s="1" customFormat="1" ht="19.5">
      <c r="B263" s="32"/>
      <c r="D263" s="134" t="s">
        <v>267</v>
      </c>
      <c r="F263" s="135" t="s">
        <v>2005</v>
      </c>
      <c r="I263" s="136"/>
      <c r="L263" s="32"/>
      <c r="M263" s="137"/>
      <c r="T263" s="53"/>
      <c r="AT263" s="17" t="s">
        <v>267</v>
      </c>
      <c r="AU263" s="17" t="s">
        <v>77</v>
      </c>
    </row>
    <row r="264" spans="2:65" s="1" customFormat="1" ht="11.25">
      <c r="B264" s="32"/>
      <c r="D264" s="176" t="s">
        <v>1416</v>
      </c>
      <c r="F264" s="177" t="s">
        <v>2006</v>
      </c>
      <c r="I264" s="136"/>
      <c r="L264" s="32"/>
      <c r="M264" s="137"/>
      <c r="T264" s="53"/>
      <c r="AT264" s="17" t="s">
        <v>1416</v>
      </c>
      <c r="AU264" s="17" t="s">
        <v>77</v>
      </c>
    </row>
    <row r="265" spans="2:65" s="1" customFormat="1" ht="58.5">
      <c r="B265" s="32"/>
      <c r="D265" s="134" t="s">
        <v>269</v>
      </c>
      <c r="F265" s="138" t="s">
        <v>2002</v>
      </c>
      <c r="I265" s="136"/>
      <c r="L265" s="32"/>
      <c r="M265" s="137"/>
      <c r="T265" s="53"/>
      <c r="AT265" s="17" t="s">
        <v>269</v>
      </c>
      <c r="AU265" s="17" t="s">
        <v>77</v>
      </c>
    </row>
    <row r="266" spans="2:65" s="1" customFormat="1" ht="16.5" customHeight="1">
      <c r="B266" s="32"/>
      <c r="C266" s="121" t="s">
        <v>674</v>
      </c>
      <c r="D266" s="121" t="s">
        <v>261</v>
      </c>
      <c r="E266" s="122" t="s">
        <v>2007</v>
      </c>
      <c r="F266" s="123" t="s">
        <v>2008</v>
      </c>
      <c r="G266" s="124" t="s">
        <v>973</v>
      </c>
      <c r="H266" s="125">
        <v>5.3010000000000002</v>
      </c>
      <c r="I266" s="126"/>
      <c r="J266" s="127">
        <f>ROUND(I266*H266,2)</f>
        <v>0</v>
      </c>
      <c r="K266" s="123" t="s">
        <v>1258</v>
      </c>
      <c r="L266" s="32"/>
      <c r="M266" s="128" t="s">
        <v>19</v>
      </c>
      <c r="N266" s="129" t="s">
        <v>40</v>
      </c>
      <c r="P266" s="130">
        <f>O266*H266</f>
        <v>0</v>
      </c>
      <c r="Q266" s="130">
        <v>0</v>
      </c>
      <c r="R266" s="130">
        <f>Q266*H266</f>
        <v>0</v>
      </c>
      <c r="S266" s="130">
        <v>0</v>
      </c>
      <c r="T266" s="131">
        <f>S266*H266</f>
        <v>0</v>
      </c>
      <c r="AR266" s="132" t="s">
        <v>300</v>
      </c>
      <c r="AT266" s="132" t="s">
        <v>261</v>
      </c>
      <c r="AU266" s="132" t="s">
        <v>77</v>
      </c>
      <c r="AY266" s="17" t="s">
        <v>260</v>
      </c>
      <c r="BE266" s="133">
        <f>IF(N266="základní",J266,0)</f>
        <v>0</v>
      </c>
      <c r="BF266" s="133">
        <f>IF(N266="snížená",J266,0)</f>
        <v>0</v>
      </c>
      <c r="BG266" s="133">
        <f>IF(N266="zákl. přenesená",J266,0)</f>
        <v>0</v>
      </c>
      <c r="BH266" s="133">
        <f>IF(N266="sníž. přenesená",J266,0)</f>
        <v>0</v>
      </c>
      <c r="BI266" s="133">
        <f>IF(N266="nulová",J266,0)</f>
        <v>0</v>
      </c>
      <c r="BJ266" s="17" t="s">
        <v>77</v>
      </c>
      <c r="BK266" s="133">
        <f>ROUND(I266*H266,2)</f>
        <v>0</v>
      </c>
      <c r="BL266" s="17" t="s">
        <v>300</v>
      </c>
      <c r="BM266" s="132" t="s">
        <v>671</v>
      </c>
    </row>
    <row r="267" spans="2:65" s="1" customFormat="1" ht="19.5">
      <c r="B267" s="32"/>
      <c r="D267" s="134" t="s">
        <v>267</v>
      </c>
      <c r="F267" s="135" t="s">
        <v>2009</v>
      </c>
      <c r="I267" s="136"/>
      <c r="L267" s="32"/>
      <c r="M267" s="137"/>
      <c r="T267" s="53"/>
      <c r="AT267" s="17" t="s">
        <v>267</v>
      </c>
      <c r="AU267" s="17" t="s">
        <v>77</v>
      </c>
    </row>
    <row r="268" spans="2:65" s="1" customFormat="1" ht="11.25">
      <c r="B268" s="32"/>
      <c r="D268" s="176" t="s">
        <v>1416</v>
      </c>
      <c r="F268" s="177" t="s">
        <v>2010</v>
      </c>
      <c r="I268" s="136"/>
      <c r="L268" s="32"/>
      <c r="M268" s="137"/>
      <c r="T268" s="53"/>
      <c r="AT268" s="17" t="s">
        <v>1416</v>
      </c>
      <c r="AU268" s="17" t="s">
        <v>77</v>
      </c>
    </row>
    <row r="269" spans="2:65" s="1" customFormat="1" ht="58.5">
      <c r="B269" s="32"/>
      <c r="D269" s="134" t="s">
        <v>269</v>
      </c>
      <c r="F269" s="138" t="s">
        <v>2002</v>
      </c>
      <c r="I269" s="136"/>
      <c r="L269" s="32"/>
      <c r="M269" s="137"/>
      <c r="T269" s="53"/>
      <c r="AT269" s="17" t="s">
        <v>269</v>
      </c>
      <c r="AU269" s="17" t="s">
        <v>77</v>
      </c>
    </row>
    <row r="270" spans="2:65" s="12" customFormat="1" ht="11.25">
      <c r="B270" s="162"/>
      <c r="D270" s="134" t="s">
        <v>774</v>
      </c>
      <c r="E270" s="163" t="s">
        <v>19</v>
      </c>
      <c r="F270" s="164" t="s">
        <v>2011</v>
      </c>
      <c r="H270" s="165">
        <v>5.3010000000000002</v>
      </c>
      <c r="I270" s="166"/>
      <c r="L270" s="162"/>
      <c r="M270" s="167"/>
      <c r="T270" s="168"/>
      <c r="AT270" s="163" t="s">
        <v>774</v>
      </c>
      <c r="AU270" s="163" t="s">
        <v>77</v>
      </c>
      <c r="AV270" s="12" t="s">
        <v>79</v>
      </c>
      <c r="AW270" s="12" t="s">
        <v>31</v>
      </c>
      <c r="AX270" s="12" t="s">
        <v>69</v>
      </c>
      <c r="AY270" s="163" t="s">
        <v>260</v>
      </c>
    </row>
    <row r="271" spans="2:65" s="13" customFormat="1" ht="11.25">
      <c r="B271" s="169"/>
      <c r="D271" s="134" t="s">
        <v>774</v>
      </c>
      <c r="E271" s="170" t="s">
        <v>19</v>
      </c>
      <c r="F271" s="171" t="s">
        <v>967</v>
      </c>
      <c r="H271" s="172">
        <v>5.3010000000000002</v>
      </c>
      <c r="I271" s="173"/>
      <c r="L271" s="169"/>
      <c r="M271" s="174"/>
      <c r="T271" s="175"/>
      <c r="AT271" s="170" t="s">
        <v>774</v>
      </c>
      <c r="AU271" s="170" t="s">
        <v>77</v>
      </c>
      <c r="AV271" s="13" t="s">
        <v>266</v>
      </c>
      <c r="AW271" s="13" t="s">
        <v>31</v>
      </c>
      <c r="AX271" s="13" t="s">
        <v>77</v>
      </c>
      <c r="AY271" s="170" t="s">
        <v>260</v>
      </c>
    </row>
    <row r="272" spans="2:65" s="10" customFormat="1" ht="25.9" customHeight="1">
      <c r="B272" s="111"/>
      <c r="D272" s="112" t="s">
        <v>68</v>
      </c>
      <c r="E272" s="113" t="s">
        <v>302</v>
      </c>
      <c r="F272" s="113" t="s">
        <v>2012</v>
      </c>
      <c r="I272" s="114"/>
      <c r="J272" s="115">
        <f>BK272</f>
        <v>0</v>
      </c>
      <c r="L272" s="111"/>
      <c r="M272" s="116"/>
      <c r="P272" s="117">
        <f>SUM(P273:P337)</f>
        <v>0</v>
      </c>
      <c r="R272" s="117">
        <f>SUM(R273:R337)</f>
        <v>6.2214676999999998</v>
      </c>
      <c r="T272" s="118">
        <f>SUM(T273:T337)</f>
        <v>64.853319999999997</v>
      </c>
      <c r="AR272" s="112" t="s">
        <v>77</v>
      </c>
      <c r="AT272" s="119" t="s">
        <v>68</v>
      </c>
      <c r="AU272" s="119" t="s">
        <v>69</v>
      </c>
      <c r="AY272" s="112" t="s">
        <v>260</v>
      </c>
      <c r="BK272" s="120">
        <f>SUM(BK273:BK337)</f>
        <v>0</v>
      </c>
    </row>
    <row r="273" spans="2:65" s="1" customFormat="1" ht="16.5" customHeight="1">
      <c r="B273" s="32"/>
      <c r="C273" s="121" t="s">
        <v>358</v>
      </c>
      <c r="D273" s="121" t="s">
        <v>261</v>
      </c>
      <c r="E273" s="122" t="s">
        <v>2013</v>
      </c>
      <c r="F273" s="123" t="s">
        <v>2014</v>
      </c>
      <c r="G273" s="124" t="s">
        <v>363</v>
      </c>
      <c r="H273" s="125">
        <v>10</v>
      </c>
      <c r="I273" s="126"/>
      <c r="J273" s="127">
        <f>ROUND(I273*H273,2)</f>
        <v>0</v>
      </c>
      <c r="K273" s="123" t="s">
        <v>1258</v>
      </c>
      <c r="L273" s="32"/>
      <c r="M273" s="128" t="s">
        <v>19</v>
      </c>
      <c r="N273" s="129" t="s">
        <v>40</v>
      </c>
      <c r="P273" s="130">
        <f>O273*H273</f>
        <v>0</v>
      </c>
      <c r="Q273" s="130">
        <v>0</v>
      </c>
      <c r="R273" s="130">
        <f>Q273*H273</f>
        <v>0</v>
      </c>
      <c r="S273" s="130">
        <v>0</v>
      </c>
      <c r="T273" s="131">
        <f>S273*H273</f>
        <v>0</v>
      </c>
      <c r="AR273" s="132" t="s">
        <v>266</v>
      </c>
      <c r="AT273" s="132" t="s">
        <v>261</v>
      </c>
      <c r="AU273" s="132" t="s">
        <v>77</v>
      </c>
      <c r="AY273" s="17" t="s">
        <v>260</v>
      </c>
      <c r="BE273" s="133">
        <f>IF(N273="základní",J273,0)</f>
        <v>0</v>
      </c>
      <c r="BF273" s="133">
        <f>IF(N273="snížená",J273,0)</f>
        <v>0</v>
      </c>
      <c r="BG273" s="133">
        <f>IF(N273="zákl. přenesená",J273,0)</f>
        <v>0</v>
      </c>
      <c r="BH273" s="133">
        <f>IF(N273="sníž. přenesená",J273,0)</f>
        <v>0</v>
      </c>
      <c r="BI273" s="133">
        <f>IF(N273="nulová",J273,0)</f>
        <v>0</v>
      </c>
      <c r="BJ273" s="17" t="s">
        <v>77</v>
      </c>
      <c r="BK273" s="133">
        <f>ROUND(I273*H273,2)</f>
        <v>0</v>
      </c>
      <c r="BL273" s="17" t="s">
        <v>266</v>
      </c>
      <c r="BM273" s="132" t="s">
        <v>865</v>
      </c>
    </row>
    <row r="274" spans="2:65" s="1" customFormat="1" ht="11.25">
      <c r="B274" s="32"/>
      <c r="D274" s="134" t="s">
        <v>267</v>
      </c>
      <c r="F274" s="135" t="s">
        <v>2015</v>
      </c>
      <c r="I274" s="136"/>
      <c r="L274" s="32"/>
      <c r="M274" s="137"/>
      <c r="T274" s="53"/>
      <c r="AT274" s="17" t="s">
        <v>267</v>
      </c>
      <c r="AU274" s="17" t="s">
        <v>77</v>
      </c>
    </row>
    <row r="275" spans="2:65" s="1" customFormat="1" ht="11.25">
      <c r="B275" s="32"/>
      <c r="D275" s="176" t="s">
        <v>1416</v>
      </c>
      <c r="F275" s="177" t="s">
        <v>2016</v>
      </c>
      <c r="I275" s="136"/>
      <c r="L275" s="32"/>
      <c r="M275" s="137"/>
      <c r="T275" s="53"/>
      <c r="AT275" s="17" t="s">
        <v>1416</v>
      </c>
      <c r="AU275" s="17" t="s">
        <v>77</v>
      </c>
    </row>
    <row r="276" spans="2:65" s="1" customFormat="1" ht="16.5" customHeight="1">
      <c r="B276" s="32"/>
      <c r="C276" s="139" t="s">
        <v>680</v>
      </c>
      <c r="D276" s="139" t="s">
        <v>273</v>
      </c>
      <c r="E276" s="140" t="s">
        <v>2017</v>
      </c>
      <c r="F276" s="141" t="s">
        <v>2018</v>
      </c>
      <c r="G276" s="142" t="s">
        <v>363</v>
      </c>
      <c r="H276" s="143">
        <v>10</v>
      </c>
      <c r="I276" s="144"/>
      <c r="J276" s="145">
        <f>ROUND(I276*H276,2)</f>
        <v>0</v>
      </c>
      <c r="K276" s="141" t="s">
        <v>19</v>
      </c>
      <c r="L276" s="146"/>
      <c r="M276" s="147" t="s">
        <v>19</v>
      </c>
      <c r="N276" s="148" t="s">
        <v>40</v>
      </c>
      <c r="P276" s="130">
        <f>O276*H276</f>
        <v>0</v>
      </c>
      <c r="Q276" s="130">
        <v>0.02</v>
      </c>
      <c r="R276" s="130">
        <f>Q276*H276</f>
        <v>0.2</v>
      </c>
      <c r="S276" s="130">
        <v>0</v>
      </c>
      <c r="T276" s="131">
        <f>S276*H276</f>
        <v>0</v>
      </c>
      <c r="AR276" s="132" t="s">
        <v>277</v>
      </c>
      <c r="AT276" s="132" t="s">
        <v>273</v>
      </c>
      <c r="AU276" s="132" t="s">
        <v>77</v>
      </c>
      <c r="AY276" s="17" t="s">
        <v>260</v>
      </c>
      <c r="BE276" s="133">
        <f>IF(N276="základní",J276,0)</f>
        <v>0</v>
      </c>
      <c r="BF276" s="133">
        <f>IF(N276="snížená",J276,0)</f>
        <v>0</v>
      </c>
      <c r="BG276" s="133">
        <f>IF(N276="zákl. přenesená",J276,0)</f>
        <v>0</v>
      </c>
      <c r="BH276" s="133">
        <f>IF(N276="sníž. přenesená",J276,0)</f>
        <v>0</v>
      </c>
      <c r="BI276" s="133">
        <f>IF(N276="nulová",J276,0)</f>
        <v>0</v>
      </c>
      <c r="BJ276" s="17" t="s">
        <v>77</v>
      </c>
      <c r="BK276" s="133">
        <f>ROUND(I276*H276,2)</f>
        <v>0</v>
      </c>
      <c r="BL276" s="17" t="s">
        <v>266</v>
      </c>
      <c r="BM276" s="132" t="s">
        <v>869</v>
      </c>
    </row>
    <row r="277" spans="2:65" s="1" customFormat="1" ht="11.25">
      <c r="B277" s="32"/>
      <c r="D277" s="134" t="s">
        <v>267</v>
      </c>
      <c r="F277" s="135" t="s">
        <v>2018</v>
      </c>
      <c r="I277" s="136"/>
      <c r="L277" s="32"/>
      <c r="M277" s="137"/>
      <c r="T277" s="53"/>
      <c r="AT277" s="17" t="s">
        <v>267</v>
      </c>
      <c r="AU277" s="17" t="s">
        <v>77</v>
      </c>
    </row>
    <row r="278" spans="2:65" s="1" customFormat="1" ht="16.5" customHeight="1">
      <c r="B278" s="32"/>
      <c r="C278" s="139" t="s">
        <v>364</v>
      </c>
      <c r="D278" s="139" t="s">
        <v>273</v>
      </c>
      <c r="E278" s="140" t="s">
        <v>2019</v>
      </c>
      <c r="F278" s="141" t="s">
        <v>2020</v>
      </c>
      <c r="G278" s="142" t="s">
        <v>973</v>
      </c>
      <c r="H278" s="143">
        <v>6.4000000000000001E-2</v>
      </c>
      <c r="I278" s="144"/>
      <c r="J278" s="145">
        <f>ROUND(I278*H278,2)</f>
        <v>0</v>
      </c>
      <c r="K278" s="141" t="s">
        <v>1258</v>
      </c>
      <c r="L278" s="146"/>
      <c r="M278" s="147" t="s">
        <v>19</v>
      </c>
      <c r="N278" s="148" t="s">
        <v>40</v>
      </c>
      <c r="P278" s="130">
        <f>O278*H278</f>
        <v>0</v>
      </c>
      <c r="Q278" s="130">
        <v>1</v>
      </c>
      <c r="R278" s="130">
        <f>Q278*H278</f>
        <v>6.4000000000000001E-2</v>
      </c>
      <c r="S278" s="130">
        <v>0</v>
      </c>
      <c r="T278" s="131">
        <f>S278*H278</f>
        <v>0</v>
      </c>
      <c r="AR278" s="132" t="s">
        <v>277</v>
      </c>
      <c r="AT278" s="132" t="s">
        <v>273</v>
      </c>
      <c r="AU278" s="132" t="s">
        <v>77</v>
      </c>
      <c r="AY278" s="17" t="s">
        <v>260</v>
      </c>
      <c r="BE278" s="133">
        <f>IF(N278="základní",J278,0)</f>
        <v>0</v>
      </c>
      <c r="BF278" s="133">
        <f>IF(N278="snížená",J278,0)</f>
        <v>0</v>
      </c>
      <c r="BG278" s="133">
        <f>IF(N278="zákl. přenesená",J278,0)</f>
        <v>0</v>
      </c>
      <c r="BH278" s="133">
        <f>IF(N278="sníž. přenesená",J278,0)</f>
        <v>0</v>
      </c>
      <c r="BI278" s="133">
        <f>IF(N278="nulová",J278,0)</f>
        <v>0</v>
      </c>
      <c r="BJ278" s="17" t="s">
        <v>77</v>
      </c>
      <c r="BK278" s="133">
        <f>ROUND(I278*H278,2)</f>
        <v>0</v>
      </c>
      <c r="BL278" s="17" t="s">
        <v>266</v>
      </c>
      <c r="BM278" s="132" t="s">
        <v>874</v>
      </c>
    </row>
    <row r="279" spans="2:65" s="1" customFormat="1" ht="11.25">
      <c r="B279" s="32"/>
      <c r="D279" s="134" t="s">
        <v>267</v>
      </c>
      <c r="F279" s="135" t="s">
        <v>2020</v>
      </c>
      <c r="I279" s="136"/>
      <c r="L279" s="32"/>
      <c r="M279" s="137"/>
      <c r="T279" s="53"/>
      <c r="AT279" s="17" t="s">
        <v>267</v>
      </c>
      <c r="AU279" s="17" t="s">
        <v>77</v>
      </c>
    </row>
    <row r="280" spans="2:65" s="12" customFormat="1" ht="11.25">
      <c r="B280" s="162"/>
      <c r="D280" s="134" t="s">
        <v>774</v>
      </c>
      <c r="E280" s="163" t="s">
        <v>19</v>
      </c>
      <c r="F280" s="164" t="s">
        <v>2021</v>
      </c>
      <c r="H280" s="165">
        <v>6.4000000000000001E-2</v>
      </c>
      <c r="I280" s="166"/>
      <c r="L280" s="162"/>
      <c r="M280" s="167"/>
      <c r="T280" s="168"/>
      <c r="AT280" s="163" t="s">
        <v>774</v>
      </c>
      <c r="AU280" s="163" t="s">
        <v>77</v>
      </c>
      <c r="AV280" s="12" t="s">
        <v>79</v>
      </c>
      <c r="AW280" s="12" t="s">
        <v>31</v>
      </c>
      <c r="AX280" s="12" t="s">
        <v>69</v>
      </c>
      <c r="AY280" s="163" t="s">
        <v>260</v>
      </c>
    </row>
    <row r="281" spans="2:65" s="13" customFormat="1" ht="11.25">
      <c r="B281" s="169"/>
      <c r="D281" s="134" t="s">
        <v>774</v>
      </c>
      <c r="E281" s="170" t="s">
        <v>19</v>
      </c>
      <c r="F281" s="171" t="s">
        <v>967</v>
      </c>
      <c r="H281" s="172">
        <v>6.4000000000000001E-2</v>
      </c>
      <c r="I281" s="173"/>
      <c r="L281" s="169"/>
      <c r="M281" s="174"/>
      <c r="T281" s="175"/>
      <c r="AT281" s="170" t="s">
        <v>774</v>
      </c>
      <c r="AU281" s="170" t="s">
        <v>77</v>
      </c>
      <c r="AV281" s="13" t="s">
        <v>266</v>
      </c>
      <c r="AW281" s="13" t="s">
        <v>31</v>
      </c>
      <c r="AX281" s="13" t="s">
        <v>77</v>
      </c>
      <c r="AY281" s="170" t="s">
        <v>260</v>
      </c>
    </row>
    <row r="282" spans="2:65" s="1" customFormat="1" ht="16.5" customHeight="1">
      <c r="B282" s="32"/>
      <c r="C282" s="121" t="s">
        <v>689</v>
      </c>
      <c r="D282" s="121" t="s">
        <v>261</v>
      </c>
      <c r="E282" s="122" t="s">
        <v>2022</v>
      </c>
      <c r="F282" s="123" t="s">
        <v>2023</v>
      </c>
      <c r="G282" s="124" t="s">
        <v>1297</v>
      </c>
      <c r="H282" s="125">
        <v>50.4</v>
      </c>
      <c r="I282" s="126"/>
      <c r="J282" s="127">
        <f>ROUND(I282*H282,2)</f>
        <v>0</v>
      </c>
      <c r="K282" s="123" t="s">
        <v>1258</v>
      </c>
      <c r="L282" s="32"/>
      <c r="M282" s="128" t="s">
        <v>19</v>
      </c>
      <c r="N282" s="129" t="s">
        <v>40</v>
      </c>
      <c r="P282" s="130">
        <f>O282*H282</f>
        <v>0</v>
      </c>
      <c r="Q282" s="130">
        <v>0</v>
      </c>
      <c r="R282" s="130">
        <f>Q282*H282</f>
        <v>0</v>
      </c>
      <c r="S282" s="130">
        <v>2.9999999999999997E-4</v>
      </c>
      <c r="T282" s="131">
        <f>S282*H282</f>
        <v>1.5119999999999998E-2</v>
      </c>
      <c r="AR282" s="132" t="s">
        <v>266</v>
      </c>
      <c r="AT282" s="132" t="s">
        <v>261</v>
      </c>
      <c r="AU282" s="132" t="s">
        <v>77</v>
      </c>
      <c r="AY282" s="17" t="s">
        <v>260</v>
      </c>
      <c r="BE282" s="133">
        <f>IF(N282="základní",J282,0)</f>
        <v>0</v>
      </c>
      <c r="BF282" s="133">
        <f>IF(N282="snížená",J282,0)</f>
        <v>0</v>
      </c>
      <c r="BG282" s="133">
        <f>IF(N282="zákl. přenesená",J282,0)</f>
        <v>0</v>
      </c>
      <c r="BH282" s="133">
        <f>IF(N282="sníž. přenesená",J282,0)</f>
        <v>0</v>
      </c>
      <c r="BI282" s="133">
        <f>IF(N282="nulová",J282,0)</f>
        <v>0</v>
      </c>
      <c r="BJ282" s="17" t="s">
        <v>77</v>
      </c>
      <c r="BK282" s="133">
        <f>ROUND(I282*H282,2)</f>
        <v>0</v>
      </c>
      <c r="BL282" s="17" t="s">
        <v>266</v>
      </c>
      <c r="BM282" s="132" t="s">
        <v>1139</v>
      </c>
    </row>
    <row r="283" spans="2:65" s="1" customFormat="1" ht="11.25">
      <c r="B283" s="32"/>
      <c r="D283" s="134" t="s">
        <v>267</v>
      </c>
      <c r="F283" s="135" t="s">
        <v>2023</v>
      </c>
      <c r="I283" s="136"/>
      <c r="L283" s="32"/>
      <c r="M283" s="137"/>
      <c r="T283" s="53"/>
      <c r="AT283" s="17" t="s">
        <v>267</v>
      </c>
      <c r="AU283" s="17" t="s">
        <v>77</v>
      </c>
    </row>
    <row r="284" spans="2:65" s="1" customFormat="1" ht="11.25">
      <c r="B284" s="32"/>
      <c r="D284" s="176" t="s">
        <v>1416</v>
      </c>
      <c r="F284" s="177" t="s">
        <v>2024</v>
      </c>
      <c r="I284" s="136"/>
      <c r="L284" s="32"/>
      <c r="M284" s="137"/>
      <c r="T284" s="53"/>
      <c r="AT284" s="17" t="s">
        <v>1416</v>
      </c>
      <c r="AU284" s="17" t="s">
        <v>77</v>
      </c>
    </row>
    <row r="285" spans="2:65" s="1" customFormat="1" ht="19.5">
      <c r="B285" s="32"/>
      <c r="D285" s="134" t="s">
        <v>269</v>
      </c>
      <c r="F285" s="138" t="s">
        <v>2025</v>
      </c>
      <c r="I285" s="136"/>
      <c r="L285" s="32"/>
      <c r="M285" s="137"/>
      <c r="T285" s="53"/>
      <c r="AT285" s="17" t="s">
        <v>269</v>
      </c>
      <c r="AU285" s="17" t="s">
        <v>77</v>
      </c>
    </row>
    <row r="286" spans="2:65" s="12" customFormat="1" ht="11.25">
      <c r="B286" s="162"/>
      <c r="D286" s="134" t="s">
        <v>774</v>
      </c>
      <c r="E286" s="163" t="s">
        <v>19</v>
      </c>
      <c r="F286" s="164" t="s">
        <v>2026</v>
      </c>
      <c r="H286" s="165">
        <v>50.4</v>
      </c>
      <c r="I286" s="166"/>
      <c r="L286" s="162"/>
      <c r="M286" s="167"/>
      <c r="T286" s="168"/>
      <c r="AT286" s="163" t="s">
        <v>774</v>
      </c>
      <c r="AU286" s="163" t="s">
        <v>77</v>
      </c>
      <c r="AV286" s="12" t="s">
        <v>79</v>
      </c>
      <c r="AW286" s="12" t="s">
        <v>31</v>
      </c>
      <c r="AX286" s="12" t="s">
        <v>69</v>
      </c>
      <c r="AY286" s="163" t="s">
        <v>260</v>
      </c>
    </row>
    <row r="287" spans="2:65" s="13" customFormat="1" ht="11.25">
      <c r="B287" s="169"/>
      <c r="D287" s="134" t="s">
        <v>774</v>
      </c>
      <c r="E287" s="170" t="s">
        <v>19</v>
      </c>
      <c r="F287" s="171" t="s">
        <v>967</v>
      </c>
      <c r="H287" s="172">
        <v>50.4</v>
      </c>
      <c r="I287" s="173"/>
      <c r="L287" s="169"/>
      <c r="M287" s="174"/>
      <c r="T287" s="175"/>
      <c r="AT287" s="170" t="s">
        <v>774</v>
      </c>
      <c r="AU287" s="170" t="s">
        <v>77</v>
      </c>
      <c r="AV287" s="13" t="s">
        <v>266</v>
      </c>
      <c r="AW287" s="13" t="s">
        <v>31</v>
      </c>
      <c r="AX287" s="13" t="s">
        <v>77</v>
      </c>
      <c r="AY287" s="170" t="s">
        <v>260</v>
      </c>
    </row>
    <row r="288" spans="2:65" s="1" customFormat="1" ht="16.5" customHeight="1">
      <c r="B288" s="32"/>
      <c r="C288" s="121" t="s">
        <v>368</v>
      </c>
      <c r="D288" s="121" t="s">
        <v>261</v>
      </c>
      <c r="E288" s="122" t="s">
        <v>2027</v>
      </c>
      <c r="F288" s="123" t="s">
        <v>2028</v>
      </c>
      <c r="G288" s="124" t="s">
        <v>1297</v>
      </c>
      <c r="H288" s="125">
        <v>108.3</v>
      </c>
      <c r="I288" s="126"/>
      <c r="J288" s="127">
        <f>ROUND(I288*H288,2)</f>
        <v>0</v>
      </c>
      <c r="K288" s="123" t="s">
        <v>1258</v>
      </c>
      <c r="L288" s="32"/>
      <c r="M288" s="128" t="s">
        <v>19</v>
      </c>
      <c r="N288" s="129" t="s">
        <v>40</v>
      </c>
      <c r="P288" s="130">
        <f>O288*H288</f>
        <v>0</v>
      </c>
      <c r="Q288" s="130">
        <v>0</v>
      </c>
      <c r="R288" s="130">
        <f>Q288*H288</f>
        <v>0</v>
      </c>
      <c r="S288" s="130">
        <v>7.0000000000000007E-2</v>
      </c>
      <c r="T288" s="131">
        <f>S288*H288</f>
        <v>7.5810000000000004</v>
      </c>
      <c r="AR288" s="132" t="s">
        <v>266</v>
      </c>
      <c r="AT288" s="132" t="s">
        <v>261</v>
      </c>
      <c r="AU288" s="132" t="s">
        <v>77</v>
      </c>
      <c r="AY288" s="17" t="s">
        <v>260</v>
      </c>
      <c r="BE288" s="133">
        <f>IF(N288="základní",J288,0)</f>
        <v>0</v>
      </c>
      <c r="BF288" s="133">
        <f>IF(N288="snížená",J288,0)</f>
        <v>0</v>
      </c>
      <c r="BG288" s="133">
        <f>IF(N288="zákl. přenesená",J288,0)</f>
        <v>0</v>
      </c>
      <c r="BH288" s="133">
        <f>IF(N288="sníž. přenesená",J288,0)</f>
        <v>0</v>
      </c>
      <c r="BI288" s="133">
        <f>IF(N288="nulová",J288,0)</f>
        <v>0</v>
      </c>
      <c r="BJ288" s="17" t="s">
        <v>77</v>
      </c>
      <c r="BK288" s="133">
        <f>ROUND(I288*H288,2)</f>
        <v>0</v>
      </c>
      <c r="BL288" s="17" t="s">
        <v>266</v>
      </c>
      <c r="BM288" s="132" t="s">
        <v>1141</v>
      </c>
    </row>
    <row r="289" spans="2:65" s="1" customFormat="1" ht="11.25">
      <c r="B289" s="32"/>
      <c r="D289" s="134" t="s">
        <v>267</v>
      </c>
      <c r="F289" s="135" t="s">
        <v>2029</v>
      </c>
      <c r="I289" s="136"/>
      <c r="L289" s="32"/>
      <c r="M289" s="137"/>
      <c r="T289" s="53"/>
      <c r="AT289" s="17" t="s">
        <v>267</v>
      </c>
      <c r="AU289" s="17" t="s">
        <v>77</v>
      </c>
    </row>
    <row r="290" spans="2:65" s="1" customFormat="1" ht="11.25">
      <c r="B290" s="32"/>
      <c r="D290" s="176" t="s">
        <v>1416</v>
      </c>
      <c r="F290" s="177" t="s">
        <v>2030</v>
      </c>
      <c r="I290" s="136"/>
      <c r="L290" s="32"/>
      <c r="M290" s="137"/>
      <c r="T290" s="53"/>
      <c r="AT290" s="17" t="s">
        <v>1416</v>
      </c>
      <c r="AU290" s="17" t="s">
        <v>77</v>
      </c>
    </row>
    <row r="291" spans="2:65" s="1" customFormat="1" ht="39">
      <c r="B291" s="32"/>
      <c r="D291" s="134" t="s">
        <v>269</v>
      </c>
      <c r="F291" s="138" t="s">
        <v>2031</v>
      </c>
      <c r="I291" s="136"/>
      <c r="L291" s="32"/>
      <c r="M291" s="137"/>
      <c r="T291" s="53"/>
      <c r="AT291" s="17" t="s">
        <v>269</v>
      </c>
      <c r="AU291" s="17" t="s">
        <v>77</v>
      </c>
    </row>
    <row r="292" spans="2:65" s="12" customFormat="1" ht="11.25">
      <c r="B292" s="162"/>
      <c r="D292" s="134" t="s">
        <v>774</v>
      </c>
      <c r="E292" s="163" t="s">
        <v>19</v>
      </c>
      <c r="F292" s="164" t="s">
        <v>2032</v>
      </c>
      <c r="H292" s="165">
        <v>108.3</v>
      </c>
      <c r="I292" s="166"/>
      <c r="L292" s="162"/>
      <c r="M292" s="167"/>
      <c r="T292" s="168"/>
      <c r="AT292" s="163" t="s">
        <v>774</v>
      </c>
      <c r="AU292" s="163" t="s">
        <v>77</v>
      </c>
      <c r="AV292" s="12" t="s">
        <v>79</v>
      </c>
      <c r="AW292" s="12" t="s">
        <v>31</v>
      </c>
      <c r="AX292" s="12" t="s">
        <v>69</v>
      </c>
      <c r="AY292" s="163" t="s">
        <v>260</v>
      </c>
    </row>
    <row r="293" spans="2:65" s="13" customFormat="1" ht="11.25">
      <c r="B293" s="169"/>
      <c r="D293" s="134" t="s">
        <v>774</v>
      </c>
      <c r="E293" s="170" t="s">
        <v>19</v>
      </c>
      <c r="F293" s="171" t="s">
        <v>967</v>
      </c>
      <c r="H293" s="172">
        <v>108.3</v>
      </c>
      <c r="I293" s="173"/>
      <c r="L293" s="169"/>
      <c r="M293" s="174"/>
      <c r="T293" s="175"/>
      <c r="AT293" s="170" t="s">
        <v>774</v>
      </c>
      <c r="AU293" s="170" t="s">
        <v>77</v>
      </c>
      <c r="AV293" s="13" t="s">
        <v>266</v>
      </c>
      <c r="AW293" s="13" t="s">
        <v>31</v>
      </c>
      <c r="AX293" s="13" t="s">
        <v>77</v>
      </c>
      <c r="AY293" s="170" t="s">
        <v>260</v>
      </c>
    </row>
    <row r="294" spans="2:65" s="1" customFormat="1" ht="16.5" customHeight="1">
      <c r="B294" s="32"/>
      <c r="C294" s="121" t="s">
        <v>697</v>
      </c>
      <c r="D294" s="121" t="s">
        <v>261</v>
      </c>
      <c r="E294" s="122" t="s">
        <v>2033</v>
      </c>
      <c r="F294" s="123" t="s">
        <v>2034</v>
      </c>
      <c r="G294" s="124" t="s">
        <v>1297</v>
      </c>
      <c r="H294" s="125">
        <v>25.6</v>
      </c>
      <c r="I294" s="126"/>
      <c r="J294" s="127">
        <f>ROUND(I294*H294,2)</f>
        <v>0</v>
      </c>
      <c r="K294" s="123" t="s">
        <v>1258</v>
      </c>
      <c r="L294" s="32"/>
      <c r="M294" s="128" t="s">
        <v>19</v>
      </c>
      <c r="N294" s="129" t="s">
        <v>40</v>
      </c>
      <c r="P294" s="130">
        <f>O294*H294</f>
        <v>0</v>
      </c>
      <c r="Q294" s="130">
        <v>0</v>
      </c>
      <c r="R294" s="130">
        <f>Q294*H294</f>
        <v>0</v>
      </c>
      <c r="S294" s="130">
        <v>7.0000000000000007E-2</v>
      </c>
      <c r="T294" s="131">
        <f>S294*H294</f>
        <v>1.7920000000000003</v>
      </c>
      <c r="AR294" s="132" t="s">
        <v>266</v>
      </c>
      <c r="AT294" s="132" t="s">
        <v>261</v>
      </c>
      <c r="AU294" s="132" t="s">
        <v>77</v>
      </c>
      <c r="AY294" s="17" t="s">
        <v>260</v>
      </c>
      <c r="BE294" s="133">
        <f>IF(N294="základní",J294,0)</f>
        <v>0</v>
      </c>
      <c r="BF294" s="133">
        <f>IF(N294="snížená",J294,0)</f>
        <v>0</v>
      </c>
      <c r="BG294" s="133">
        <f>IF(N294="zákl. přenesená",J294,0)</f>
        <v>0</v>
      </c>
      <c r="BH294" s="133">
        <f>IF(N294="sníž. přenesená",J294,0)</f>
        <v>0</v>
      </c>
      <c r="BI294" s="133">
        <f>IF(N294="nulová",J294,0)</f>
        <v>0</v>
      </c>
      <c r="BJ294" s="17" t="s">
        <v>77</v>
      </c>
      <c r="BK294" s="133">
        <f>ROUND(I294*H294,2)</f>
        <v>0</v>
      </c>
      <c r="BL294" s="17" t="s">
        <v>266</v>
      </c>
      <c r="BM294" s="132" t="s">
        <v>695</v>
      </c>
    </row>
    <row r="295" spans="2:65" s="1" customFormat="1" ht="11.25">
      <c r="B295" s="32"/>
      <c r="D295" s="134" t="s">
        <v>267</v>
      </c>
      <c r="F295" s="135" t="s">
        <v>2035</v>
      </c>
      <c r="I295" s="136"/>
      <c r="L295" s="32"/>
      <c r="M295" s="137"/>
      <c r="T295" s="53"/>
      <c r="AT295" s="17" t="s">
        <v>267</v>
      </c>
      <c r="AU295" s="17" t="s">
        <v>77</v>
      </c>
    </row>
    <row r="296" spans="2:65" s="1" customFormat="1" ht="11.25">
      <c r="B296" s="32"/>
      <c r="D296" s="176" t="s">
        <v>1416</v>
      </c>
      <c r="F296" s="177" t="s">
        <v>2036</v>
      </c>
      <c r="I296" s="136"/>
      <c r="L296" s="32"/>
      <c r="M296" s="137"/>
      <c r="T296" s="53"/>
      <c r="AT296" s="17" t="s">
        <v>1416</v>
      </c>
      <c r="AU296" s="17" t="s">
        <v>77</v>
      </c>
    </row>
    <row r="297" spans="2:65" s="1" customFormat="1" ht="39">
      <c r="B297" s="32"/>
      <c r="D297" s="134" t="s">
        <v>269</v>
      </c>
      <c r="F297" s="138" t="s">
        <v>2031</v>
      </c>
      <c r="I297" s="136"/>
      <c r="L297" s="32"/>
      <c r="M297" s="137"/>
      <c r="T297" s="53"/>
      <c r="AT297" s="17" t="s">
        <v>269</v>
      </c>
      <c r="AU297" s="17" t="s">
        <v>77</v>
      </c>
    </row>
    <row r="298" spans="2:65" s="12" customFormat="1" ht="11.25">
      <c r="B298" s="162"/>
      <c r="D298" s="134" t="s">
        <v>774</v>
      </c>
      <c r="E298" s="163" t="s">
        <v>19</v>
      </c>
      <c r="F298" s="164" t="s">
        <v>2037</v>
      </c>
      <c r="H298" s="165">
        <v>25.6</v>
      </c>
      <c r="I298" s="166"/>
      <c r="L298" s="162"/>
      <c r="M298" s="167"/>
      <c r="T298" s="168"/>
      <c r="AT298" s="163" t="s">
        <v>774</v>
      </c>
      <c r="AU298" s="163" t="s">
        <v>77</v>
      </c>
      <c r="AV298" s="12" t="s">
        <v>79</v>
      </c>
      <c r="AW298" s="12" t="s">
        <v>31</v>
      </c>
      <c r="AX298" s="12" t="s">
        <v>69</v>
      </c>
      <c r="AY298" s="163" t="s">
        <v>260</v>
      </c>
    </row>
    <row r="299" spans="2:65" s="13" customFormat="1" ht="11.25">
      <c r="B299" s="169"/>
      <c r="D299" s="134" t="s">
        <v>774</v>
      </c>
      <c r="E299" s="170" t="s">
        <v>19</v>
      </c>
      <c r="F299" s="171" t="s">
        <v>967</v>
      </c>
      <c r="H299" s="172">
        <v>25.6</v>
      </c>
      <c r="I299" s="173"/>
      <c r="L299" s="169"/>
      <c r="M299" s="174"/>
      <c r="T299" s="175"/>
      <c r="AT299" s="170" t="s">
        <v>774</v>
      </c>
      <c r="AU299" s="170" t="s">
        <v>77</v>
      </c>
      <c r="AV299" s="13" t="s">
        <v>266</v>
      </c>
      <c r="AW299" s="13" t="s">
        <v>31</v>
      </c>
      <c r="AX299" s="13" t="s">
        <v>77</v>
      </c>
      <c r="AY299" s="170" t="s">
        <v>260</v>
      </c>
    </row>
    <row r="300" spans="2:65" s="1" customFormat="1" ht="16.5" customHeight="1">
      <c r="B300" s="32"/>
      <c r="C300" s="121" t="s">
        <v>373</v>
      </c>
      <c r="D300" s="121" t="s">
        <v>261</v>
      </c>
      <c r="E300" s="122" t="s">
        <v>2038</v>
      </c>
      <c r="F300" s="123" t="s">
        <v>2039</v>
      </c>
      <c r="G300" s="124" t="s">
        <v>1067</v>
      </c>
      <c r="H300" s="125">
        <v>1.008</v>
      </c>
      <c r="I300" s="126"/>
      <c r="J300" s="127">
        <f>ROUND(I300*H300,2)</f>
        <v>0</v>
      </c>
      <c r="K300" s="123" t="s">
        <v>1258</v>
      </c>
      <c r="L300" s="32"/>
      <c r="M300" s="128" t="s">
        <v>19</v>
      </c>
      <c r="N300" s="129" t="s">
        <v>40</v>
      </c>
      <c r="P300" s="130">
        <f>O300*H300</f>
        <v>0</v>
      </c>
      <c r="Q300" s="130">
        <v>0.50375000000000003</v>
      </c>
      <c r="R300" s="130">
        <f>Q300*H300</f>
        <v>0.50778000000000001</v>
      </c>
      <c r="S300" s="130">
        <v>2.5</v>
      </c>
      <c r="T300" s="131">
        <f>S300*H300</f>
        <v>2.52</v>
      </c>
      <c r="AR300" s="132" t="s">
        <v>266</v>
      </c>
      <c r="AT300" s="132" t="s">
        <v>261</v>
      </c>
      <c r="AU300" s="132" t="s">
        <v>77</v>
      </c>
      <c r="AY300" s="17" t="s">
        <v>260</v>
      </c>
      <c r="BE300" s="133">
        <f>IF(N300="základní",J300,0)</f>
        <v>0</v>
      </c>
      <c r="BF300" s="133">
        <f>IF(N300="snížená",J300,0)</f>
        <v>0</v>
      </c>
      <c r="BG300" s="133">
        <f>IF(N300="zákl. přenesená",J300,0)</f>
        <v>0</v>
      </c>
      <c r="BH300" s="133">
        <f>IF(N300="sníž. přenesená",J300,0)</f>
        <v>0</v>
      </c>
      <c r="BI300" s="133">
        <f>IF(N300="nulová",J300,0)</f>
        <v>0</v>
      </c>
      <c r="BJ300" s="17" t="s">
        <v>77</v>
      </c>
      <c r="BK300" s="133">
        <f>ROUND(I300*H300,2)</f>
        <v>0</v>
      </c>
      <c r="BL300" s="17" t="s">
        <v>266</v>
      </c>
      <c r="BM300" s="132" t="s">
        <v>700</v>
      </c>
    </row>
    <row r="301" spans="2:65" s="1" customFormat="1" ht="11.25">
      <c r="B301" s="32"/>
      <c r="D301" s="134" t="s">
        <v>267</v>
      </c>
      <c r="F301" s="135" t="s">
        <v>2040</v>
      </c>
      <c r="I301" s="136"/>
      <c r="L301" s="32"/>
      <c r="M301" s="137"/>
      <c r="T301" s="53"/>
      <c r="AT301" s="17" t="s">
        <v>267</v>
      </c>
      <c r="AU301" s="17" t="s">
        <v>77</v>
      </c>
    </row>
    <row r="302" spans="2:65" s="1" customFormat="1" ht="11.25">
      <c r="B302" s="32"/>
      <c r="D302" s="176" t="s">
        <v>1416</v>
      </c>
      <c r="F302" s="177" t="s">
        <v>2041</v>
      </c>
      <c r="I302" s="136"/>
      <c r="L302" s="32"/>
      <c r="M302" s="137"/>
      <c r="T302" s="53"/>
      <c r="AT302" s="17" t="s">
        <v>1416</v>
      </c>
      <c r="AU302" s="17" t="s">
        <v>77</v>
      </c>
    </row>
    <row r="303" spans="2:65" s="1" customFormat="1" ht="48.75">
      <c r="B303" s="32"/>
      <c r="D303" s="134" t="s">
        <v>269</v>
      </c>
      <c r="F303" s="138" t="s">
        <v>2042</v>
      </c>
      <c r="I303" s="136"/>
      <c r="L303" s="32"/>
      <c r="M303" s="137"/>
      <c r="T303" s="53"/>
      <c r="AT303" s="17" t="s">
        <v>269</v>
      </c>
      <c r="AU303" s="17" t="s">
        <v>77</v>
      </c>
    </row>
    <row r="304" spans="2:65" s="12" customFormat="1" ht="11.25">
      <c r="B304" s="162"/>
      <c r="D304" s="134" t="s">
        <v>774</v>
      </c>
      <c r="E304" s="163" t="s">
        <v>19</v>
      </c>
      <c r="F304" s="164" t="s">
        <v>2043</v>
      </c>
      <c r="H304" s="165">
        <v>1.008</v>
      </c>
      <c r="I304" s="166"/>
      <c r="L304" s="162"/>
      <c r="M304" s="167"/>
      <c r="T304" s="168"/>
      <c r="AT304" s="163" t="s">
        <v>774</v>
      </c>
      <c r="AU304" s="163" t="s">
        <v>77</v>
      </c>
      <c r="AV304" s="12" t="s">
        <v>79</v>
      </c>
      <c r="AW304" s="12" t="s">
        <v>31</v>
      </c>
      <c r="AX304" s="12" t="s">
        <v>69</v>
      </c>
      <c r="AY304" s="163" t="s">
        <v>260</v>
      </c>
    </row>
    <row r="305" spans="2:65" s="13" customFormat="1" ht="11.25">
      <c r="B305" s="169"/>
      <c r="D305" s="134" t="s">
        <v>774</v>
      </c>
      <c r="E305" s="170" t="s">
        <v>19</v>
      </c>
      <c r="F305" s="171" t="s">
        <v>967</v>
      </c>
      <c r="H305" s="172">
        <v>1.008</v>
      </c>
      <c r="I305" s="173"/>
      <c r="L305" s="169"/>
      <c r="M305" s="174"/>
      <c r="T305" s="175"/>
      <c r="AT305" s="170" t="s">
        <v>774</v>
      </c>
      <c r="AU305" s="170" t="s">
        <v>77</v>
      </c>
      <c r="AV305" s="13" t="s">
        <v>266</v>
      </c>
      <c r="AW305" s="13" t="s">
        <v>31</v>
      </c>
      <c r="AX305" s="13" t="s">
        <v>77</v>
      </c>
      <c r="AY305" s="170" t="s">
        <v>260</v>
      </c>
    </row>
    <row r="306" spans="2:65" s="1" customFormat="1" ht="16.5" customHeight="1">
      <c r="B306" s="32"/>
      <c r="C306" s="139" t="s">
        <v>1150</v>
      </c>
      <c r="D306" s="139" t="s">
        <v>273</v>
      </c>
      <c r="E306" s="140" t="s">
        <v>1498</v>
      </c>
      <c r="F306" s="141" t="s">
        <v>1499</v>
      </c>
      <c r="G306" s="142" t="s">
        <v>973</v>
      </c>
      <c r="H306" s="143">
        <v>2.117</v>
      </c>
      <c r="I306" s="144"/>
      <c r="J306" s="145">
        <f>ROUND(I306*H306,2)</f>
        <v>0</v>
      </c>
      <c r="K306" s="141" t="s">
        <v>1258</v>
      </c>
      <c r="L306" s="146"/>
      <c r="M306" s="147" t="s">
        <v>19</v>
      </c>
      <c r="N306" s="148" t="s">
        <v>40</v>
      </c>
      <c r="P306" s="130">
        <f>O306*H306</f>
        <v>0</v>
      </c>
      <c r="Q306" s="130">
        <v>1</v>
      </c>
      <c r="R306" s="130">
        <f>Q306*H306</f>
        <v>2.117</v>
      </c>
      <c r="S306" s="130">
        <v>0</v>
      </c>
      <c r="T306" s="131">
        <f>S306*H306</f>
        <v>0</v>
      </c>
      <c r="AR306" s="132" t="s">
        <v>277</v>
      </c>
      <c r="AT306" s="132" t="s">
        <v>273</v>
      </c>
      <c r="AU306" s="132" t="s">
        <v>77</v>
      </c>
      <c r="AY306" s="17" t="s">
        <v>260</v>
      </c>
      <c r="BE306" s="133">
        <f>IF(N306="základní",J306,0)</f>
        <v>0</v>
      </c>
      <c r="BF306" s="133">
        <f>IF(N306="snížená",J306,0)</f>
        <v>0</v>
      </c>
      <c r="BG306" s="133">
        <f>IF(N306="zákl. přenesená",J306,0)</f>
        <v>0</v>
      </c>
      <c r="BH306" s="133">
        <f>IF(N306="sníž. přenesená",J306,0)</f>
        <v>0</v>
      </c>
      <c r="BI306" s="133">
        <f>IF(N306="nulová",J306,0)</f>
        <v>0</v>
      </c>
      <c r="BJ306" s="17" t="s">
        <v>77</v>
      </c>
      <c r="BK306" s="133">
        <f>ROUND(I306*H306,2)</f>
        <v>0</v>
      </c>
      <c r="BL306" s="17" t="s">
        <v>266</v>
      </c>
      <c r="BM306" s="132" t="s">
        <v>1153</v>
      </c>
    </row>
    <row r="307" spans="2:65" s="1" customFormat="1" ht="11.25">
      <c r="B307" s="32"/>
      <c r="D307" s="134" t="s">
        <v>267</v>
      </c>
      <c r="F307" s="135" t="s">
        <v>1499</v>
      </c>
      <c r="I307" s="136"/>
      <c r="L307" s="32"/>
      <c r="M307" s="137"/>
      <c r="T307" s="53"/>
      <c r="AT307" s="17" t="s">
        <v>267</v>
      </c>
      <c r="AU307" s="17" t="s">
        <v>77</v>
      </c>
    </row>
    <row r="308" spans="2:65" s="12" customFormat="1" ht="11.25">
      <c r="B308" s="162"/>
      <c r="D308" s="134" t="s">
        <v>774</v>
      </c>
      <c r="E308" s="163" t="s">
        <v>19</v>
      </c>
      <c r="F308" s="164" t="s">
        <v>2044</v>
      </c>
      <c r="H308" s="165">
        <v>2.117</v>
      </c>
      <c r="I308" s="166"/>
      <c r="L308" s="162"/>
      <c r="M308" s="167"/>
      <c r="T308" s="168"/>
      <c r="AT308" s="163" t="s">
        <v>774</v>
      </c>
      <c r="AU308" s="163" t="s">
        <v>77</v>
      </c>
      <c r="AV308" s="12" t="s">
        <v>79</v>
      </c>
      <c r="AW308" s="12" t="s">
        <v>31</v>
      </c>
      <c r="AX308" s="12" t="s">
        <v>69</v>
      </c>
      <c r="AY308" s="163" t="s">
        <v>260</v>
      </c>
    </row>
    <row r="309" spans="2:65" s="13" customFormat="1" ht="11.25">
      <c r="B309" s="169"/>
      <c r="D309" s="134" t="s">
        <v>774</v>
      </c>
      <c r="E309" s="170" t="s">
        <v>19</v>
      </c>
      <c r="F309" s="171" t="s">
        <v>967</v>
      </c>
      <c r="H309" s="172">
        <v>2.117</v>
      </c>
      <c r="I309" s="173"/>
      <c r="L309" s="169"/>
      <c r="M309" s="174"/>
      <c r="T309" s="175"/>
      <c r="AT309" s="170" t="s">
        <v>774</v>
      </c>
      <c r="AU309" s="170" t="s">
        <v>77</v>
      </c>
      <c r="AV309" s="13" t="s">
        <v>266</v>
      </c>
      <c r="AW309" s="13" t="s">
        <v>31</v>
      </c>
      <c r="AX309" s="13" t="s">
        <v>77</v>
      </c>
      <c r="AY309" s="170" t="s">
        <v>260</v>
      </c>
    </row>
    <row r="310" spans="2:65" s="1" customFormat="1" ht="16.5" customHeight="1">
      <c r="B310" s="32"/>
      <c r="C310" s="121" t="s">
        <v>378</v>
      </c>
      <c r="D310" s="121" t="s">
        <v>261</v>
      </c>
      <c r="E310" s="122" t="s">
        <v>2045</v>
      </c>
      <c r="F310" s="123" t="s">
        <v>2046</v>
      </c>
      <c r="G310" s="124" t="s">
        <v>1297</v>
      </c>
      <c r="H310" s="125">
        <v>50.4</v>
      </c>
      <c r="I310" s="126"/>
      <c r="J310" s="127">
        <f>ROUND(I310*H310,2)</f>
        <v>0</v>
      </c>
      <c r="K310" s="123" t="s">
        <v>1258</v>
      </c>
      <c r="L310" s="32"/>
      <c r="M310" s="128" t="s">
        <v>19</v>
      </c>
      <c r="N310" s="129" t="s">
        <v>40</v>
      </c>
      <c r="P310" s="130">
        <f>O310*H310</f>
        <v>0</v>
      </c>
      <c r="Q310" s="130">
        <v>1.162E-2</v>
      </c>
      <c r="R310" s="130">
        <f>Q310*H310</f>
        <v>0.58564799999999995</v>
      </c>
      <c r="S310" s="130">
        <v>0</v>
      </c>
      <c r="T310" s="131">
        <f>S310*H310</f>
        <v>0</v>
      </c>
      <c r="AR310" s="132" t="s">
        <v>266</v>
      </c>
      <c r="AT310" s="132" t="s">
        <v>261</v>
      </c>
      <c r="AU310" s="132" t="s">
        <v>77</v>
      </c>
      <c r="AY310" s="17" t="s">
        <v>260</v>
      </c>
      <c r="BE310" s="133">
        <f>IF(N310="základní",J310,0)</f>
        <v>0</v>
      </c>
      <c r="BF310" s="133">
        <f>IF(N310="snížená",J310,0)</f>
        <v>0</v>
      </c>
      <c r="BG310" s="133">
        <f>IF(N310="zákl. přenesená",J310,0)</f>
        <v>0</v>
      </c>
      <c r="BH310" s="133">
        <f>IF(N310="sníž. přenesená",J310,0)</f>
        <v>0</v>
      </c>
      <c r="BI310" s="133">
        <f>IF(N310="nulová",J310,0)</f>
        <v>0</v>
      </c>
      <c r="BJ310" s="17" t="s">
        <v>77</v>
      </c>
      <c r="BK310" s="133">
        <f>ROUND(I310*H310,2)</f>
        <v>0</v>
      </c>
      <c r="BL310" s="17" t="s">
        <v>266</v>
      </c>
      <c r="BM310" s="132" t="s">
        <v>1158</v>
      </c>
    </row>
    <row r="311" spans="2:65" s="1" customFormat="1" ht="11.25">
      <c r="B311" s="32"/>
      <c r="D311" s="134" t="s">
        <v>267</v>
      </c>
      <c r="F311" s="135" t="s">
        <v>2047</v>
      </c>
      <c r="I311" s="136"/>
      <c r="L311" s="32"/>
      <c r="M311" s="137"/>
      <c r="T311" s="53"/>
      <c r="AT311" s="17" t="s">
        <v>267</v>
      </c>
      <c r="AU311" s="17" t="s">
        <v>77</v>
      </c>
    </row>
    <row r="312" spans="2:65" s="1" customFormat="1" ht="11.25">
      <c r="B312" s="32"/>
      <c r="D312" s="176" t="s">
        <v>1416</v>
      </c>
      <c r="F312" s="177" t="s">
        <v>2048</v>
      </c>
      <c r="I312" s="136"/>
      <c r="L312" s="32"/>
      <c r="M312" s="137"/>
      <c r="T312" s="53"/>
      <c r="AT312" s="17" t="s">
        <v>1416</v>
      </c>
      <c r="AU312" s="17" t="s">
        <v>77</v>
      </c>
    </row>
    <row r="313" spans="2:65" s="1" customFormat="1" ht="68.25">
      <c r="B313" s="32"/>
      <c r="D313" s="134" t="s">
        <v>269</v>
      </c>
      <c r="F313" s="138" t="s">
        <v>2049</v>
      </c>
      <c r="I313" s="136"/>
      <c r="L313" s="32"/>
      <c r="M313" s="137"/>
      <c r="T313" s="53"/>
      <c r="AT313" s="17" t="s">
        <v>269</v>
      </c>
      <c r="AU313" s="17" t="s">
        <v>77</v>
      </c>
    </row>
    <row r="314" spans="2:65" s="12" customFormat="1" ht="11.25">
      <c r="B314" s="162"/>
      <c r="D314" s="134" t="s">
        <v>774</v>
      </c>
      <c r="E314" s="163" t="s">
        <v>19</v>
      </c>
      <c r="F314" s="164" t="s">
        <v>2026</v>
      </c>
      <c r="H314" s="165">
        <v>50.4</v>
      </c>
      <c r="I314" s="166"/>
      <c r="L314" s="162"/>
      <c r="M314" s="167"/>
      <c r="T314" s="168"/>
      <c r="AT314" s="163" t="s">
        <v>774</v>
      </c>
      <c r="AU314" s="163" t="s">
        <v>77</v>
      </c>
      <c r="AV314" s="12" t="s">
        <v>79</v>
      </c>
      <c r="AW314" s="12" t="s">
        <v>31</v>
      </c>
      <c r="AX314" s="12" t="s">
        <v>69</v>
      </c>
      <c r="AY314" s="163" t="s">
        <v>260</v>
      </c>
    </row>
    <row r="315" spans="2:65" s="13" customFormat="1" ht="11.25">
      <c r="B315" s="169"/>
      <c r="D315" s="134" t="s">
        <v>774</v>
      </c>
      <c r="E315" s="170" t="s">
        <v>19</v>
      </c>
      <c r="F315" s="171" t="s">
        <v>967</v>
      </c>
      <c r="H315" s="172">
        <v>50.4</v>
      </c>
      <c r="I315" s="173"/>
      <c r="L315" s="169"/>
      <c r="M315" s="174"/>
      <c r="T315" s="175"/>
      <c r="AT315" s="170" t="s">
        <v>774</v>
      </c>
      <c r="AU315" s="170" t="s">
        <v>77</v>
      </c>
      <c r="AV315" s="13" t="s">
        <v>266</v>
      </c>
      <c r="AW315" s="13" t="s">
        <v>31</v>
      </c>
      <c r="AX315" s="13" t="s">
        <v>77</v>
      </c>
      <c r="AY315" s="170" t="s">
        <v>260</v>
      </c>
    </row>
    <row r="316" spans="2:65" s="1" customFormat="1" ht="16.5" customHeight="1">
      <c r="B316" s="32"/>
      <c r="C316" s="121" t="s">
        <v>1169</v>
      </c>
      <c r="D316" s="121" t="s">
        <v>261</v>
      </c>
      <c r="E316" s="122" t="s">
        <v>2050</v>
      </c>
      <c r="F316" s="123" t="s">
        <v>2051</v>
      </c>
      <c r="G316" s="124" t="s">
        <v>545</v>
      </c>
      <c r="H316" s="125">
        <v>21.6</v>
      </c>
      <c r="I316" s="126"/>
      <c r="J316" s="127">
        <f>ROUND(I316*H316,2)</f>
        <v>0</v>
      </c>
      <c r="K316" s="123" t="s">
        <v>1258</v>
      </c>
      <c r="L316" s="32"/>
      <c r="M316" s="128" t="s">
        <v>19</v>
      </c>
      <c r="N316" s="129" t="s">
        <v>40</v>
      </c>
      <c r="P316" s="130">
        <f>O316*H316</f>
        <v>0</v>
      </c>
      <c r="Q316" s="130">
        <v>1.01E-3</v>
      </c>
      <c r="R316" s="130">
        <f>Q316*H316</f>
        <v>2.1816000000000002E-2</v>
      </c>
      <c r="S316" s="130">
        <v>1E-3</v>
      </c>
      <c r="T316" s="131">
        <f>S316*H316</f>
        <v>2.1600000000000001E-2</v>
      </c>
      <c r="AR316" s="132" t="s">
        <v>266</v>
      </c>
      <c r="AT316" s="132" t="s">
        <v>261</v>
      </c>
      <c r="AU316" s="132" t="s">
        <v>77</v>
      </c>
      <c r="AY316" s="17" t="s">
        <v>260</v>
      </c>
      <c r="BE316" s="133">
        <f>IF(N316="základní",J316,0)</f>
        <v>0</v>
      </c>
      <c r="BF316" s="133">
        <f>IF(N316="snížená",J316,0)</f>
        <v>0</v>
      </c>
      <c r="BG316" s="133">
        <f>IF(N316="zákl. přenesená",J316,0)</f>
        <v>0</v>
      </c>
      <c r="BH316" s="133">
        <f>IF(N316="sníž. přenesená",J316,0)</f>
        <v>0</v>
      </c>
      <c r="BI316" s="133">
        <f>IF(N316="nulová",J316,0)</f>
        <v>0</v>
      </c>
      <c r="BJ316" s="17" t="s">
        <v>77</v>
      </c>
      <c r="BK316" s="133">
        <f>ROUND(I316*H316,2)</f>
        <v>0</v>
      </c>
      <c r="BL316" s="17" t="s">
        <v>266</v>
      </c>
      <c r="BM316" s="132" t="s">
        <v>1172</v>
      </c>
    </row>
    <row r="317" spans="2:65" s="1" customFormat="1" ht="11.25">
      <c r="B317" s="32"/>
      <c r="D317" s="134" t="s">
        <v>267</v>
      </c>
      <c r="F317" s="135" t="s">
        <v>2052</v>
      </c>
      <c r="I317" s="136"/>
      <c r="L317" s="32"/>
      <c r="M317" s="137"/>
      <c r="T317" s="53"/>
      <c r="AT317" s="17" t="s">
        <v>267</v>
      </c>
      <c r="AU317" s="17" t="s">
        <v>77</v>
      </c>
    </row>
    <row r="318" spans="2:65" s="1" customFormat="1" ht="11.25">
      <c r="B318" s="32"/>
      <c r="D318" s="176" t="s">
        <v>1416</v>
      </c>
      <c r="F318" s="177" t="s">
        <v>2053</v>
      </c>
      <c r="I318" s="136"/>
      <c r="L318" s="32"/>
      <c r="M318" s="137"/>
      <c r="T318" s="53"/>
      <c r="AT318" s="17" t="s">
        <v>1416</v>
      </c>
      <c r="AU318" s="17" t="s">
        <v>77</v>
      </c>
    </row>
    <row r="319" spans="2:65" s="1" customFormat="1" ht="39">
      <c r="B319" s="32"/>
      <c r="D319" s="134" t="s">
        <v>269</v>
      </c>
      <c r="F319" s="138" t="s">
        <v>2054</v>
      </c>
      <c r="I319" s="136"/>
      <c r="L319" s="32"/>
      <c r="M319" s="137"/>
      <c r="T319" s="53"/>
      <c r="AT319" s="17" t="s">
        <v>269</v>
      </c>
      <c r="AU319" s="17" t="s">
        <v>77</v>
      </c>
    </row>
    <row r="320" spans="2:65" s="12" customFormat="1" ht="11.25">
      <c r="B320" s="162"/>
      <c r="D320" s="134" t="s">
        <v>774</v>
      </c>
      <c r="E320" s="163" t="s">
        <v>19</v>
      </c>
      <c r="F320" s="164" t="s">
        <v>2055</v>
      </c>
      <c r="H320" s="165">
        <v>21.6</v>
      </c>
      <c r="I320" s="166"/>
      <c r="L320" s="162"/>
      <c r="M320" s="167"/>
      <c r="T320" s="168"/>
      <c r="AT320" s="163" t="s">
        <v>774</v>
      </c>
      <c r="AU320" s="163" t="s">
        <v>77</v>
      </c>
      <c r="AV320" s="12" t="s">
        <v>79</v>
      </c>
      <c r="AW320" s="12" t="s">
        <v>31</v>
      </c>
      <c r="AX320" s="12" t="s">
        <v>69</v>
      </c>
      <c r="AY320" s="163" t="s">
        <v>260</v>
      </c>
    </row>
    <row r="321" spans="2:65" s="13" customFormat="1" ht="11.25">
      <c r="B321" s="169"/>
      <c r="D321" s="134" t="s">
        <v>774</v>
      </c>
      <c r="E321" s="170" t="s">
        <v>19</v>
      </c>
      <c r="F321" s="171" t="s">
        <v>967</v>
      </c>
      <c r="H321" s="172">
        <v>21.6</v>
      </c>
      <c r="I321" s="173"/>
      <c r="L321" s="169"/>
      <c r="M321" s="174"/>
      <c r="T321" s="175"/>
      <c r="AT321" s="170" t="s">
        <v>774</v>
      </c>
      <c r="AU321" s="170" t="s">
        <v>77</v>
      </c>
      <c r="AV321" s="13" t="s">
        <v>266</v>
      </c>
      <c r="AW321" s="13" t="s">
        <v>31</v>
      </c>
      <c r="AX321" s="13" t="s">
        <v>77</v>
      </c>
      <c r="AY321" s="170" t="s">
        <v>260</v>
      </c>
    </row>
    <row r="322" spans="2:65" s="1" customFormat="1" ht="16.5" customHeight="1">
      <c r="B322" s="32"/>
      <c r="C322" s="139" t="s">
        <v>384</v>
      </c>
      <c r="D322" s="139" t="s">
        <v>273</v>
      </c>
      <c r="E322" s="140" t="s">
        <v>2056</v>
      </c>
      <c r="F322" s="141" t="s">
        <v>2057</v>
      </c>
      <c r="G322" s="142" t="s">
        <v>973</v>
      </c>
      <c r="H322" s="143">
        <v>5.5E-2</v>
      </c>
      <c r="I322" s="144"/>
      <c r="J322" s="145">
        <f>ROUND(I322*H322,2)</f>
        <v>0</v>
      </c>
      <c r="K322" s="141" t="s">
        <v>1258</v>
      </c>
      <c r="L322" s="146"/>
      <c r="M322" s="147" t="s">
        <v>19</v>
      </c>
      <c r="N322" s="148" t="s">
        <v>40</v>
      </c>
      <c r="P322" s="130">
        <f>O322*H322</f>
        <v>0</v>
      </c>
      <c r="Q322" s="130">
        <v>1</v>
      </c>
      <c r="R322" s="130">
        <f>Q322*H322</f>
        <v>5.5E-2</v>
      </c>
      <c r="S322" s="130">
        <v>0</v>
      </c>
      <c r="T322" s="131">
        <f>S322*H322</f>
        <v>0</v>
      </c>
      <c r="AR322" s="132" t="s">
        <v>277</v>
      </c>
      <c r="AT322" s="132" t="s">
        <v>273</v>
      </c>
      <c r="AU322" s="132" t="s">
        <v>77</v>
      </c>
      <c r="AY322" s="17" t="s">
        <v>260</v>
      </c>
      <c r="BE322" s="133">
        <f>IF(N322="základní",J322,0)</f>
        <v>0</v>
      </c>
      <c r="BF322" s="133">
        <f>IF(N322="snížená",J322,0)</f>
        <v>0</v>
      </c>
      <c r="BG322" s="133">
        <f>IF(N322="zákl. přenesená",J322,0)</f>
        <v>0</v>
      </c>
      <c r="BH322" s="133">
        <f>IF(N322="sníž. přenesená",J322,0)</f>
        <v>0</v>
      </c>
      <c r="BI322" s="133">
        <f>IF(N322="nulová",J322,0)</f>
        <v>0</v>
      </c>
      <c r="BJ322" s="17" t="s">
        <v>77</v>
      </c>
      <c r="BK322" s="133">
        <f>ROUND(I322*H322,2)</f>
        <v>0</v>
      </c>
      <c r="BL322" s="17" t="s">
        <v>266</v>
      </c>
      <c r="BM322" s="132" t="s">
        <v>1182</v>
      </c>
    </row>
    <row r="323" spans="2:65" s="1" customFormat="1" ht="11.25">
      <c r="B323" s="32"/>
      <c r="D323" s="134" t="s">
        <v>267</v>
      </c>
      <c r="F323" s="135" t="s">
        <v>2057</v>
      </c>
      <c r="I323" s="136"/>
      <c r="L323" s="32"/>
      <c r="M323" s="137"/>
      <c r="T323" s="53"/>
      <c r="AT323" s="17" t="s">
        <v>267</v>
      </c>
      <c r="AU323" s="17" t="s">
        <v>77</v>
      </c>
    </row>
    <row r="324" spans="2:65" s="1" customFormat="1" ht="16.5" customHeight="1">
      <c r="B324" s="32"/>
      <c r="C324" s="121" t="s">
        <v>1185</v>
      </c>
      <c r="D324" s="121" t="s">
        <v>261</v>
      </c>
      <c r="E324" s="122" t="s">
        <v>2058</v>
      </c>
      <c r="F324" s="123" t="s">
        <v>2059</v>
      </c>
      <c r="G324" s="124" t="s">
        <v>276</v>
      </c>
      <c r="H324" s="125">
        <v>2</v>
      </c>
      <c r="I324" s="126"/>
      <c r="J324" s="127">
        <f>ROUND(I324*H324,2)</f>
        <v>0</v>
      </c>
      <c r="K324" s="123" t="s">
        <v>19</v>
      </c>
      <c r="L324" s="32"/>
      <c r="M324" s="128" t="s">
        <v>19</v>
      </c>
      <c r="N324" s="129" t="s">
        <v>40</v>
      </c>
      <c r="P324" s="130">
        <f>O324*H324</f>
        <v>0</v>
      </c>
      <c r="Q324" s="130">
        <v>0</v>
      </c>
      <c r="R324" s="130">
        <f>Q324*H324</f>
        <v>0</v>
      </c>
      <c r="S324" s="130">
        <v>0</v>
      </c>
      <c r="T324" s="131">
        <f>S324*H324</f>
        <v>0</v>
      </c>
      <c r="AR324" s="132" t="s">
        <v>266</v>
      </c>
      <c r="AT324" s="132" t="s">
        <v>261</v>
      </c>
      <c r="AU324" s="132" t="s">
        <v>77</v>
      </c>
      <c r="AY324" s="17" t="s">
        <v>260</v>
      </c>
      <c r="BE324" s="133">
        <f>IF(N324="základní",J324,0)</f>
        <v>0</v>
      </c>
      <c r="BF324" s="133">
        <f>IF(N324="snížená",J324,0)</f>
        <v>0</v>
      </c>
      <c r="BG324" s="133">
        <f>IF(N324="zákl. přenesená",J324,0)</f>
        <v>0</v>
      </c>
      <c r="BH324" s="133">
        <f>IF(N324="sníž. přenesená",J324,0)</f>
        <v>0</v>
      </c>
      <c r="BI324" s="133">
        <f>IF(N324="nulová",J324,0)</f>
        <v>0</v>
      </c>
      <c r="BJ324" s="17" t="s">
        <v>77</v>
      </c>
      <c r="BK324" s="133">
        <f>ROUND(I324*H324,2)</f>
        <v>0</v>
      </c>
      <c r="BL324" s="17" t="s">
        <v>266</v>
      </c>
      <c r="BM324" s="132" t="s">
        <v>1188</v>
      </c>
    </row>
    <row r="325" spans="2:65" s="1" customFormat="1" ht="11.25">
      <c r="B325" s="32"/>
      <c r="D325" s="134" t="s">
        <v>267</v>
      </c>
      <c r="F325" s="135" t="s">
        <v>2059</v>
      </c>
      <c r="I325" s="136"/>
      <c r="L325" s="32"/>
      <c r="M325" s="137"/>
      <c r="T325" s="53"/>
      <c r="AT325" s="17" t="s">
        <v>267</v>
      </c>
      <c r="AU325" s="17" t="s">
        <v>77</v>
      </c>
    </row>
    <row r="326" spans="2:65" s="1" customFormat="1" ht="16.5" customHeight="1">
      <c r="B326" s="32"/>
      <c r="C326" s="121" t="s">
        <v>389</v>
      </c>
      <c r="D326" s="121" t="s">
        <v>261</v>
      </c>
      <c r="E326" s="122" t="s">
        <v>2060</v>
      </c>
      <c r="F326" s="123" t="s">
        <v>2061</v>
      </c>
      <c r="G326" s="124" t="s">
        <v>363</v>
      </c>
      <c r="H326" s="125">
        <v>1</v>
      </c>
      <c r="I326" s="126"/>
      <c r="J326" s="127">
        <f>ROUND(I326*H326,2)</f>
        <v>0</v>
      </c>
      <c r="K326" s="123" t="s">
        <v>1258</v>
      </c>
      <c r="L326" s="32"/>
      <c r="M326" s="128" t="s">
        <v>19</v>
      </c>
      <c r="N326" s="129" t="s">
        <v>40</v>
      </c>
      <c r="P326" s="130">
        <f>O326*H326</f>
        <v>0</v>
      </c>
      <c r="Q326" s="130">
        <v>6.4900000000000001E-3</v>
      </c>
      <c r="R326" s="130">
        <f>Q326*H326</f>
        <v>6.4900000000000001E-3</v>
      </c>
      <c r="S326" s="130">
        <v>0</v>
      </c>
      <c r="T326" s="131">
        <f>S326*H326</f>
        <v>0</v>
      </c>
      <c r="AR326" s="132" t="s">
        <v>266</v>
      </c>
      <c r="AT326" s="132" t="s">
        <v>261</v>
      </c>
      <c r="AU326" s="132" t="s">
        <v>77</v>
      </c>
      <c r="AY326" s="17" t="s">
        <v>260</v>
      </c>
      <c r="BE326" s="133">
        <f>IF(N326="základní",J326,0)</f>
        <v>0</v>
      </c>
      <c r="BF326" s="133">
        <f>IF(N326="snížená",J326,0)</f>
        <v>0</v>
      </c>
      <c r="BG326" s="133">
        <f>IF(N326="zákl. přenesená",J326,0)</f>
        <v>0</v>
      </c>
      <c r="BH326" s="133">
        <f>IF(N326="sníž. přenesená",J326,0)</f>
        <v>0</v>
      </c>
      <c r="BI326" s="133">
        <f>IF(N326="nulová",J326,0)</f>
        <v>0</v>
      </c>
      <c r="BJ326" s="17" t="s">
        <v>77</v>
      </c>
      <c r="BK326" s="133">
        <f>ROUND(I326*H326,2)</f>
        <v>0</v>
      </c>
      <c r="BL326" s="17" t="s">
        <v>266</v>
      </c>
      <c r="BM326" s="132" t="s">
        <v>1193</v>
      </c>
    </row>
    <row r="327" spans="2:65" s="1" customFormat="1" ht="11.25">
      <c r="B327" s="32"/>
      <c r="D327" s="134" t="s">
        <v>267</v>
      </c>
      <c r="F327" s="135" t="s">
        <v>2062</v>
      </c>
      <c r="I327" s="136"/>
      <c r="L327" s="32"/>
      <c r="M327" s="137"/>
      <c r="T327" s="53"/>
      <c r="AT327" s="17" t="s">
        <v>267</v>
      </c>
      <c r="AU327" s="17" t="s">
        <v>77</v>
      </c>
    </row>
    <row r="328" spans="2:65" s="1" customFormat="1" ht="11.25">
      <c r="B328" s="32"/>
      <c r="D328" s="176" t="s">
        <v>1416</v>
      </c>
      <c r="F328" s="177" t="s">
        <v>2063</v>
      </c>
      <c r="I328" s="136"/>
      <c r="L328" s="32"/>
      <c r="M328" s="137"/>
      <c r="T328" s="53"/>
      <c r="AT328" s="17" t="s">
        <v>1416</v>
      </c>
      <c r="AU328" s="17" t="s">
        <v>77</v>
      </c>
    </row>
    <row r="329" spans="2:65" s="1" customFormat="1" ht="16.5" customHeight="1">
      <c r="B329" s="32"/>
      <c r="C329" s="121" t="s">
        <v>1196</v>
      </c>
      <c r="D329" s="121" t="s">
        <v>261</v>
      </c>
      <c r="E329" s="122" t="s">
        <v>2064</v>
      </c>
      <c r="F329" s="123" t="s">
        <v>2065</v>
      </c>
      <c r="G329" s="124" t="s">
        <v>1067</v>
      </c>
      <c r="H329" s="125">
        <v>21.87</v>
      </c>
      <c r="I329" s="126"/>
      <c r="J329" s="127">
        <f>ROUND(I329*H329,2)</f>
        <v>0</v>
      </c>
      <c r="K329" s="123" t="s">
        <v>1258</v>
      </c>
      <c r="L329" s="32"/>
      <c r="M329" s="128" t="s">
        <v>19</v>
      </c>
      <c r="N329" s="129" t="s">
        <v>40</v>
      </c>
      <c r="P329" s="130">
        <f>O329*H329</f>
        <v>0</v>
      </c>
      <c r="Q329" s="130">
        <v>0.12171</v>
      </c>
      <c r="R329" s="130">
        <f>Q329*H329</f>
        <v>2.6617977000000002</v>
      </c>
      <c r="S329" s="130">
        <v>2.4</v>
      </c>
      <c r="T329" s="131">
        <f>S329*H329</f>
        <v>52.488</v>
      </c>
      <c r="AR329" s="132" t="s">
        <v>266</v>
      </c>
      <c r="AT329" s="132" t="s">
        <v>261</v>
      </c>
      <c r="AU329" s="132" t="s">
        <v>77</v>
      </c>
      <c r="AY329" s="17" t="s">
        <v>260</v>
      </c>
      <c r="BE329" s="133">
        <f>IF(N329="základní",J329,0)</f>
        <v>0</v>
      </c>
      <c r="BF329" s="133">
        <f>IF(N329="snížená",J329,0)</f>
        <v>0</v>
      </c>
      <c r="BG329" s="133">
        <f>IF(N329="zákl. přenesená",J329,0)</f>
        <v>0</v>
      </c>
      <c r="BH329" s="133">
        <f>IF(N329="sníž. přenesená",J329,0)</f>
        <v>0</v>
      </c>
      <c r="BI329" s="133">
        <f>IF(N329="nulová",J329,0)</f>
        <v>0</v>
      </c>
      <c r="BJ329" s="17" t="s">
        <v>77</v>
      </c>
      <c r="BK329" s="133">
        <f>ROUND(I329*H329,2)</f>
        <v>0</v>
      </c>
      <c r="BL329" s="17" t="s">
        <v>266</v>
      </c>
      <c r="BM329" s="132" t="s">
        <v>1197</v>
      </c>
    </row>
    <row r="330" spans="2:65" s="1" customFormat="1" ht="11.25">
      <c r="B330" s="32"/>
      <c r="D330" s="134" t="s">
        <v>267</v>
      </c>
      <c r="F330" s="135" t="s">
        <v>2066</v>
      </c>
      <c r="I330" s="136"/>
      <c r="L330" s="32"/>
      <c r="M330" s="137"/>
      <c r="T330" s="53"/>
      <c r="AT330" s="17" t="s">
        <v>267</v>
      </c>
      <c r="AU330" s="17" t="s">
        <v>77</v>
      </c>
    </row>
    <row r="331" spans="2:65" s="1" customFormat="1" ht="11.25">
      <c r="B331" s="32"/>
      <c r="D331" s="176" t="s">
        <v>1416</v>
      </c>
      <c r="F331" s="177" t="s">
        <v>2067</v>
      </c>
      <c r="I331" s="136"/>
      <c r="L331" s="32"/>
      <c r="M331" s="137"/>
      <c r="T331" s="53"/>
      <c r="AT331" s="17" t="s">
        <v>1416</v>
      </c>
      <c r="AU331" s="17" t="s">
        <v>77</v>
      </c>
    </row>
    <row r="332" spans="2:65" s="1" customFormat="1" ht="97.5">
      <c r="B332" s="32"/>
      <c r="D332" s="134" t="s">
        <v>269</v>
      </c>
      <c r="F332" s="138" t="s">
        <v>2068</v>
      </c>
      <c r="I332" s="136"/>
      <c r="L332" s="32"/>
      <c r="M332" s="137"/>
      <c r="T332" s="53"/>
      <c r="AT332" s="17" t="s">
        <v>269</v>
      </c>
      <c r="AU332" s="17" t="s">
        <v>77</v>
      </c>
    </row>
    <row r="333" spans="2:65" s="1" customFormat="1" ht="16.5" customHeight="1">
      <c r="B333" s="32"/>
      <c r="C333" s="121" t="s">
        <v>395</v>
      </c>
      <c r="D333" s="121" t="s">
        <v>261</v>
      </c>
      <c r="E333" s="122" t="s">
        <v>2069</v>
      </c>
      <c r="F333" s="123" t="s">
        <v>2070</v>
      </c>
      <c r="G333" s="124" t="s">
        <v>545</v>
      </c>
      <c r="H333" s="125">
        <v>24.2</v>
      </c>
      <c r="I333" s="126"/>
      <c r="J333" s="127">
        <f>ROUND(I333*H333,2)</f>
        <v>0</v>
      </c>
      <c r="K333" s="123" t="s">
        <v>1258</v>
      </c>
      <c r="L333" s="32"/>
      <c r="M333" s="128" t="s">
        <v>19</v>
      </c>
      <c r="N333" s="129" t="s">
        <v>40</v>
      </c>
      <c r="P333" s="130">
        <f>O333*H333</f>
        <v>0</v>
      </c>
      <c r="Q333" s="130">
        <v>8.0000000000000007E-5</v>
      </c>
      <c r="R333" s="130">
        <f>Q333*H333</f>
        <v>1.936E-3</v>
      </c>
      <c r="S333" s="130">
        <v>1.7999999999999999E-2</v>
      </c>
      <c r="T333" s="131">
        <f>S333*H333</f>
        <v>0.43559999999999993</v>
      </c>
      <c r="AR333" s="132" t="s">
        <v>266</v>
      </c>
      <c r="AT333" s="132" t="s">
        <v>261</v>
      </c>
      <c r="AU333" s="132" t="s">
        <v>77</v>
      </c>
      <c r="AY333" s="17" t="s">
        <v>260</v>
      </c>
      <c r="BE333" s="133">
        <f>IF(N333="základní",J333,0)</f>
        <v>0</v>
      </c>
      <c r="BF333" s="133">
        <f>IF(N333="snížená",J333,0)</f>
        <v>0</v>
      </c>
      <c r="BG333" s="133">
        <f>IF(N333="zákl. přenesená",J333,0)</f>
        <v>0</v>
      </c>
      <c r="BH333" s="133">
        <f>IF(N333="sníž. přenesená",J333,0)</f>
        <v>0</v>
      </c>
      <c r="BI333" s="133">
        <f>IF(N333="nulová",J333,0)</f>
        <v>0</v>
      </c>
      <c r="BJ333" s="17" t="s">
        <v>77</v>
      </c>
      <c r="BK333" s="133">
        <f>ROUND(I333*H333,2)</f>
        <v>0</v>
      </c>
      <c r="BL333" s="17" t="s">
        <v>266</v>
      </c>
      <c r="BM333" s="132" t="s">
        <v>1201</v>
      </c>
    </row>
    <row r="334" spans="2:65" s="1" customFormat="1" ht="11.25">
      <c r="B334" s="32"/>
      <c r="D334" s="134" t="s">
        <v>267</v>
      </c>
      <c r="F334" s="135" t="s">
        <v>2071</v>
      </c>
      <c r="I334" s="136"/>
      <c r="L334" s="32"/>
      <c r="M334" s="137"/>
      <c r="T334" s="53"/>
      <c r="AT334" s="17" t="s">
        <v>267</v>
      </c>
      <c r="AU334" s="17" t="s">
        <v>77</v>
      </c>
    </row>
    <row r="335" spans="2:65" s="1" customFormat="1" ht="11.25">
      <c r="B335" s="32"/>
      <c r="D335" s="176" t="s">
        <v>1416</v>
      </c>
      <c r="F335" s="177" t="s">
        <v>2072</v>
      </c>
      <c r="I335" s="136"/>
      <c r="L335" s="32"/>
      <c r="M335" s="137"/>
      <c r="T335" s="53"/>
      <c r="AT335" s="17" t="s">
        <v>1416</v>
      </c>
      <c r="AU335" s="17" t="s">
        <v>77</v>
      </c>
    </row>
    <row r="336" spans="2:65" s="12" customFormat="1" ht="11.25">
      <c r="B336" s="162"/>
      <c r="D336" s="134" t="s">
        <v>774</v>
      </c>
      <c r="E336" s="163" t="s">
        <v>19</v>
      </c>
      <c r="F336" s="164" t="s">
        <v>2073</v>
      </c>
      <c r="H336" s="165">
        <v>24.2</v>
      </c>
      <c r="I336" s="166"/>
      <c r="L336" s="162"/>
      <c r="M336" s="167"/>
      <c r="T336" s="168"/>
      <c r="AT336" s="163" t="s">
        <v>774</v>
      </c>
      <c r="AU336" s="163" t="s">
        <v>77</v>
      </c>
      <c r="AV336" s="12" t="s">
        <v>79</v>
      </c>
      <c r="AW336" s="12" t="s">
        <v>31</v>
      </c>
      <c r="AX336" s="12" t="s">
        <v>69</v>
      </c>
      <c r="AY336" s="163" t="s">
        <v>260</v>
      </c>
    </row>
    <row r="337" spans="2:65" s="13" customFormat="1" ht="11.25">
      <c r="B337" s="169"/>
      <c r="D337" s="134" t="s">
        <v>774</v>
      </c>
      <c r="E337" s="170" t="s">
        <v>19</v>
      </c>
      <c r="F337" s="171" t="s">
        <v>967</v>
      </c>
      <c r="H337" s="172">
        <v>24.2</v>
      </c>
      <c r="I337" s="173"/>
      <c r="L337" s="169"/>
      <c r="M337" s="174"/>
      <c r="T337" s="175"/>
      <c r="AT337" s="170" t="s">
        <v>774</v>
      </c>
      <c r="AU337" s="170" t="s">
        <v>77</v>
      </c>
      <c r="AV337" s="13" t="s">
        <v>266</v>
      </c>
      <c r="AW337" s="13" t="s">
        <v>31</v>
      </c>
      <c r="AX337" s="13" t="s">
        <v>77</v>
      </c>
      <c r="AY337" s="170" t="s">
        <v>260</v>
      </c>
    </row>
    <row r="338" spans="2:65" s="10" customFormat="1" ht="25.9" customHeight="1">
      <c r="B338" s="111"/>
      <c r="D338" s="112" t="s">
        <v>68</v>
      </c>
      <c r="E338" s="113" t="s">
        <v>2074</v>
      </c>
      <c r="F338" s="113" t="s">
        <v>2075</v>
      </c>
      <c r="I338" s="114"/>
      <c r="J338" s="115">
        <f>BK338</f>
        <v>0</v>
      </c>
      <c r="L338" s="111"/>
      <c r="M338" s="116"/>
      <c r="P338" s="117">
        <f>SUM(P339:P356)</f>
        <v>0</v>
      </c>
      <c r="R338" s="117">
        <f>SUM(R339:R356)</f>
        <v>0</v>
      </c>
      <c r="T338" s="118">
        <f>SUM(T339:T356)</f>
        <v>0</v>
      </c>
      <c r="AR338" s="112" t="s">
        <v>77</v>
      </c>
      <c r="AT338" s="119" t="s">
        <v>68</v>
      </c>
      <c r="AU338" s="119" t="s">
        <v>69</v>
      </c>
      <c r="AY338" s="112" t="s">
        <v>260</v>
      </c>
      <c r="BK338" s="120">
        <f>SUM(BK339:BK356)</f>
        <v>0</v>
      </c>
    </row>
    <row r="339" spans="2:65" s="1" customFormat="1" ht="24.2" customHeight="1">
      <c r="B339" s="32"/>
      <c r="C339" s="121" t="s">
        <v>1204</v>
      </c>
      <c r="D339" s="121" t="s">
        <v>261</v>
      </c>
      <c r="E339" s="122" t="s">
        <v>2076</v>
      </c>
      <c r="F339" s="123" t="s">
        <v>2077</v>
      </c>
      <c r="G339" s="124" t="s">
        <v>973</v>
      </c>
      <c r="H339" s="125">
        <v>61.860999999999997</v>
      </c>
      <c r="I339" s="126"/>
      <c r="J339" s="127">
        <f>ROUND(I339*H339,2)</f>
        <v>0</v>
      </c>
      <c r="K339" s="123" t="s">
        <v>1258</v>
      </c>
      <c r="L339" s="32"/>
      <c r="M339" s="128" t="s">
        <v>19</v>
      </c>
      <c r="N339" s="129" t="s">
        <v>40</v>
      </c>
      <c r="P339" s="130">
        <f>O339*H339</f>
        <v>0</v>
      </c>
      <c r="Q339" s="130">
        <v>0</v>
      </c>
      <c r="R339" s="130">
        <f>Q339*H339</f>
        <v>0</v>
      </c>
      <c r="S339" s="130">
        <v>0</v>
      </c>
      <c r="T339" s="131">
        <f>S339*H339</f>
        <v>0</v>
      </c>
      <c r="AR339" s="132" t="s">
        <v>266</v>
      </c>
      <c r="AT339" s="132" t="s">
        <v>261</v>
      </c>
      <c r="AU339" s="132" t="s">
        <v>77</v>
      </c>
      <c r="AY339" s="17" t="s">
        <v>260</v>
      </c>
      <c r="BE339" s="133">
        <f>IF(N339="základní",J339,0)</f>
        <v>0</v>
      </c>
      <c r="BF339" s="133">
        <f>IF(N339="snížená",J339,0)</f>
        <v>0</v>
      </c>
      <c r="BG339" s="133">
        <f>IF(N339="zákl. přenesená",J339,0)</f>
        <v>0</v>
      </c>
      <c r="BH339" s="133">
        <f>IF(N339="sníž. přenesená",J339,0)</f>
        <v>0</v>
      </c>
      <c r="BI339" s="133">
        <f>IF(N339="nulová",J339,0)</f>
        <v>0</v>
      </c>
      <c r="BJ339" s="17" t="s">
        <v>77</v>
      </c>
      <c r="BK339" s="133">
        <f>ROUND(I339*H339,2)</f>
        <v>0</v>
      </c>
      <c r="BL339" s="17" t="s">
        <v>266</v>
      </c>
      <c r="BM339" s="132" t="s">
        <v>1207</v>
      </c>
    </row>
    <row r="340" spans="2:65" s="1" customFormat="1" ht="19.5">
      <c r="B340" s="32"/>
      <c r="D340" s="134" t="s">
        <v>267</v>
      </c>
      <c r="F340" s="135" t="s">
        <v>2078</v>
      </c>
      <c r="I340" s="136"/>
      <c r="L340" s="32"/>
      <c r="M340" s="137"/>
      <c r="T340" s="53"/>
      <c r="AT340" s="17" t="s">
        <v>267</v>
      </c>
      <c r="AU340" s="17" t="s">
        <v>77</v>
      </c>
    </row>
    <row r="341" spans="2:65" s="1" customFormat="1" ht="11.25">
      <c r="B341" s="32"/>
      <c r="D341" s="176" t="s">
        <v>1416</v>
      </c>
      <c r="F341" s="177" t="s">
        <v>2079</v>
      </c>
      <c r="I341" s="136"/>
      <c r="L341" s="32"/>
      <c r="M341" s="137"/>
      <c r="T341" s="53"/>
      <c r="AT341" s="17" t="s">
        <v>1416</v>
      </c>
      <c r="AU341" s="17" t="s">
        <v>77</v>
      </c>
    </row>
    <row r="342" spans="2:65" s="12" customFormat="1" ht="11.25">
      <c r="B342" s="162"/>
      <c r="D342" s="134" t="s">
        <v>774</v>
      </c>
      <c r="E342" s="163" t="s">
        <v>19</v>
      </c>
      <c r="F342" s="164" t="s">
        <v>2080</v>
      </c>
      <c r="H342" s="165">
        <v>61.860999999999997</v>
      </c>
      <c r="I342" s="166"/>
      <c r="L342" s="162"/>
      <c r="M342" s="167"/>
      <c r="T342" s="168"/>
      <c r="AT342" s="163" t="s">
        <v>774</v>
      </c>
      <c r="AU342" s="163" t="s">
        <v>77</v>
      </c>
      <c r="AV342" s="12" t="s">
        <v>79</v>
      </c>
      <c r="AW342" s="12" t="s">
        <v>31</v>
      </c>
      <c r="AX342" s="12" t="s">
        <v>69</v>
      </c>
      <c r="AY342" s="163" t="s">
        <v>260</v>
      </c>
    </row>
    <row r="343" spans="2:65" s="13" customFormat="1" ht="11.25">
      <c r="B343" s="169"/>
      <c r="D343" s="134" t="s">
        <v>774</v>
      </c>
      <c r="E343" s="170" t="s">
        <v>19</v>
      </c>
      <c r="F343" s="171" t="s">
        <v>967</v>
      </c>
      <c r="H343" s="172">
        <v>61.860999999999997</v>
      </c>
      <c r="I343" s="173"/>
      <c r="L343" s="169"/>
      <c r="M343" s="174"/>
      <c r="T343" s="175"/>
      <c r="AT343" s="170" t="s">
        <v>774</v>
      </c>
      <c r="AU343" s="170" t="s">
        <v>77</v>
      </c>
      <c r="AV343" s="13" t="s">
        <v>266</v>
      </c>
      <c r="AW343" s="13" t="s">
        <v>31</v>
      </c>
      <c r="AX343" s="13" t="s">
        <v>77</v>
      </c>
      <c r="AY343" s="170" t="s">
        <v>260</v>
      </c>
    </row>
    <row r="344" spans="2:65" s="1" customFormat="1" ht="24.2" customHeight="1">
      <c r="B344" s="32"/>
      <c r="C344" s="121" t="s">
        <v>399</v>
      </c>
      <c r="D344" s="121" t="s">
        <v>261</v>
      </c>
      <c r="E344" s="122" t="s">
        <v>2081</v>
      </c>
      <c r="F344" s="123" t="s">
        <v>2082</v>
      </c>
      <c r="G344" s="124" t="s">
        <v>973</v>
      </c>
      <c r="H344" s="125">
        <v>2.5350000000000001</v>
      </c>
      <c r="I344" s="126"/>
      <c r="J344" s="127">
        <f>ROUND(I344*H344,2)</f>
        <v>0</v>
      </c>
      <c r="K344" s="123" t="s">
        <v>1258</v>
      </c>
      <c r="L344" s="32"/>
      <c r="M344" s="128" t="s">
        <v>19</v>
      </c>
      <c r="N344" s="129" t="s">
        <v>40</v>
      </c>
      <c r="P344" s="130">
        <f>O344*H344</f>
        <v>0</v>
      </c>
      <c r="Q344" s="130">
        <v>0</v>
      </c>
      <c r="R344" s="130">
        <f>Q344*H344</f>
        <v>0</v>
      </c>
      <c r="S344" s="130">
        <v>0</v>
      </c>
      <c r="T344" s="131">
        <f>S344*H344</f>
        <v>0</v>
      </c>
      <c r="AR344" s="132" t="s">
        <v>266</v>
      </c>
      <c r="AT344" s="132" t="s">
        <v>261</v>
      </c>
      <c r="AU344" s="132" t="s">
        <v>77</v>
      </c>
      <c r="AY344" s="17" t="s">
        <v>260</v>
      </c>
      <c r="BE344" s="133">
        <f>IF(N344="základní",J344,0)</f>
        <v>0</v>
      </c>
      <c r="BF344" s="133">
        <f>IF(N344="snížená",J344,0)</f>
        <v>0</v>
      </c>
      <c r="BG344" s="133">
        <f>IF(N344="zákl. přenesená",J344,0)</f>
        <v>0</v>
      </c>
      <c r="BH344" s="133">
        <f>IF(N344="sníž. přenesená",J344,0)</f>
        <v>0</v>
      </c>
      <c r="BI344" s="133">
        <f>IF(N344="nulová",J344,0)</f>
        <v>0</v>
      </c>
      <c r="BJ344" s="17" t="s">
        <v>77</v>
      </c>
      <c r="BK344" s="133">
        <f>ROUND(I344*H344,2)</f>
        <v>0</v>
      </c>
      <c r="BL344" s="17" t="s">
        <v>266</v>
      </c>
      <c r="BM344" s="132" t="s">
        <v>1218</v>
      </c>
    </row>
    <row r="345" spans="2:65" s="1" customFormat="1" ht="19.5">
      <c r="B345" s="32"/>
      <c r="D345" s="134" t="s">
        <v>267</v>
      </c>
      <c r="F345" s="135" t="s">
        <v>2083</v>
      </c>
      <c r="I345" s="136"/>
      <c r="L345" s="32"/>
      <c r="M345" s="137"/>
      <c r="T345" s="53"/>
      <c r="AT345" s="17" t="s">
        <v>267</v>
      </c>
      <c r="AU345" s="17" t="s">
        <v>77</v>
      </c>
    </row>
    <row r="346" spans="2:65" s="1" customFormat="1" ht="11.25">
      <c r="B346" s="32"/>
      <c r="D346" s="176" t="s">
        <v>1416</v>
      </c>
      <c r="F346" s="177" t="s">
        <v>2084</v>
      </c>
      <c r="I346" s="136"/>
      <c r="L346" s="32"/>
      <c r="M346" s="137"/>
      <c r="T346" s="53"/>
      <c r="AT346" s="17" t="s">
        <v>1416</v>
      </c>
      <c r="AU346" s="17" t="s">
        <v>77</v>
      </c>
    </row>
    <row r="347" spans="2:65" s="12" customFormat="1" ht="11.25">
      <c r="B347" s="162"/>
      <c r="D347" s="134" t="s">
        <v>774</v>
      </c>
      <c r="E347" s="163" t="s">
        <v>19</v>
      </c>
      <c r="F347" s="164" t="s">
        <v>2085</v>
      </c>
      <c r="H347" s="165">
        <v>2.5350000000000001</v>
      </c>
      <c r="I347" s="166"/>
      <c r="L347" s="162"/>
      <c r="M347" s="167"/>
      <c r="T347" s="168"/>
      <c r="AT347" s="163" t="s">
        <v>774</v>
      </c>
      <c r="AU347" s="163" t="s">
        <v>77</v>
      </c>
      <c r="AV347" s="12" t="s">
        <v>79</v>
      </c>
      <c r="AW347" s="12" t="s">
        <v>31</v>
      </c>
      <c r="AX347" s="12" t="s">
        <v>69</v>
      </c>
      <c r="AY347" s="163" t="s">
        <v>260</v>
      </c>
    </row>
    <row r="348" spans="2:65" s="13" customFormat="1" ht="11.25">
      <c r="B348" s="169"/>
      <c r="D348" s="134" t="s">
        <v>774</v>
      </c>
      <c r="E348" s="170" t="s">
        <v>19</v>
      </c>
      <c r="F348" s="171" t="s">
        <v>967</v>
      </c>
      <c r="H348" s="172">
        <v>2.5350000000000001</v>
      </c>
      <c r="I348" s="173"/>
      <c r="L348" s="169"/>
      <c r="M348" s="174"/>
      <c r="T348" s="175"/>
      <c r="AT348" s="170" t="s">
        <v>774</v>
      </c>
      <c r="AU348" s="170" t="s">
        <v>77</v>
      </c>
      <c r="AV348" s="13" t="s">
        <v>266</v>
      </c>
      <c r="AW348" s="13" t="s">
        <v>31</v>
      </c>
      <c r="AX348" s="13" t="s">
        <v>77</v>
      </c>
      <c r="AY348" s="170" t="s">
        <v>260</v>
      </c>
    </row>
    <row r="349" spans="2:65" s="1" customFormat="1" ht="16.5" customHeight="1">
      <c r="B349" s="32"/>
      <c r="C349" s="121" t="s">
        <v>1215</v>
      </c>
      <c r="D349" s="121" t="s">
        <v>261</v>
      </c>
      <c r="E349" s="122" t="s">
        <v>2086</v>
      </c>
      <c r="F349" s="123" t="s">
        <v>2087</v>
      </c>
      <c r="G349" s="124" t="s">
        <v>973</v>
      </c>
      <c r="H349" s="125">
        <v>64.852999999999994</v>
      </c>
      <c r="I349" s="126"/>
      <c r="J349" s="127">
        <f>ROUND(I349*H349,2)</f>
        <v>0</v>
      </c>
      <c r="K349" s="123" t="s">
        <v>1258</v>
      </c>
      <c r="L349" s="32"/>
      <c r="M349" s="128" t="s">
        <v>19</v>
      </c>
      <c r="N349" s="129" t="s">
        <v>40</v>
      </c>
      <c r="P349" s="130">
        <f>O349*H349</f>
        <v>0</v>
      </c>
      <c r="Q349" s="130">
        <v>0</v>
      </c>
      <c r="R349" s="130">
        <f>Q349*H349</f>
        <v>0</v>
      </c>
      <c r="S349" s="130">
        <v>0</v>
      </c>
      <c r="T349" s="131">
        <f>S349*H349</f>
        <v>0</v>
      </c>
      <c r="AR349" s="132" t="s">
        <v>266</v>
      </c>
      <c r="AT349" s="132" t="s">
        <v>261</v>
      </c>
      <c r="AU349" s="132" t="s">
        <v>77</v>
      </c>
      <c r="AY349" s="17" t="s">
        <v>260</v>
      </c>
      <c r="BE349" s="133">
        <f>IF(N349="základní",J349,0)</f>
        <v>0</v>
      </c>
      <c r="BF349" s="133">
        <f>IF(N349="snížená",J349,0)</f>
        <v>0</v>
      </c>
      <c r="BG349" s="133">
        <f>IF(N349="zákl. přenesená",J349,0)</f>
        <v>0</v>
      </c>
      <c r="BH349" s="133">
        <f>IF(N349="sníž. přenesená",J349,0)</f>
        <v>0</v>
      </c>
      <c r="BI349" s="133">
        <f>IF(N349="nulová",J349,0)</f>
        <v>0</v>
      </c>
      <c r="BJ349" s="17" t="s">
        <v>77</v>
      </c>
      <c r="BK349" s="133">
        <f>ROUND(I349*H349,2)</f>
        <v>0</v>
      </c>
      <c r="BL349" s="17" t="s">
        <v>266</v>
      </c>
      <c r="BM349" s="132" t="s">
        <v>1249</v>
      </c>
    </row>
    <row r="350" spans="2:65" s="1" customFormat="1" ht="11.25">
      <c r="B350" s="32"/>
      <c r="D350" s="134" t="s">
        <v>267</v>
      </c>
      <c r="F350" s="135" t="s">
        <v>2088</v>
      </c>
      <c r="I350" s="136"/>
      <c r="L350" s="32"/>
      <c r="M350" s="137"/>
      <c r="T350" s="53"/>
      <c r="AT350" s="17" t="s">
        <v>267</v>
      </c>
      <c r="AU350" s="17" t="s">
        <v>77</v>
      </c>
    </row>
    <row r="351" spans="2:65" s="1" customFormat="1" ht="11.25">
      <c r="B351" s="32"/>
      <c r="D351" s="176" t="s">
        <v>1416</v>
      </c>
      <c r="F351" s="177" t="s">
        <v>2089</v>
      </c>
      <c r="I351" s="136"/>
      <c r="L351" s="32"/>
      <c r="M351" s="137"/>
      <c r="T351" s="53"/>
      <c r="AT351" s="17" t="s">
        <v>1416</v>
      </c>
      <c r="AU351" s="17" t="s">
        <v>77</v>
      </c>
    </row>
    <row r="352" spans="2:65" s="1" customFormat="1" ht="16.5" customHeight="1">
      <c r="B352" s="32"/>
      <c r="C352" s="121" t="s">
        <v>404</v>
      </c>
      <c r="D352" s="121" t="s">
        <v>261</v>
      </c>
      <c r="E352" s="122" t="s">
        <v>2090</v>
      </c>
      <c r="F352" s="123" t="s">
        <v>2091</v>
      </c>
      <c r="G352" s="124" t="s">
        <v>973</v>
      </c>
      <c r="H352" s="125">
        <v>1231.808</v>
      </c>
      <c r="I352" s="126"/>
      <c r="J352" s="127">
        <f>ROUND(I352*H352,2)</f>
        <v>0</v>
      </c>
      <c r="K352" s="123" t="s">
        <v>1258</v>
      </c>
      <c r="L352" s="32"/>
      <c r="M352" s="128" t="s">
        <v>19</v>
      </c>
      <c r="N352" s="129" t="s">
        <v>40</v>
      </c>
      <c r="P352" s="130">
        <f>O352*H352</f>
        <v>0</v>
      </c>
      <c r="Q352" s="130">
        <v>0</v>
      </c>
      <c r="R352" s="130">
        <f>Q352*H352</f>
        <v>0</v>
      </c>
      <c r="S352" s="130">
        <v>0</v>
      </c>
      <c r="T352" s="131">
        <f>S352*H352</f>
        <v>0</v>
      </c>
      <c r="AR352" s="132" t="s">
        <v>266</v>
      </c>
      <c r="AT352" s="132" t="s">
        <v>261</v>
      </c>
      <c r="AU352" s="132" t="s">
        <v>77</v>
      </c>
      <c r="AY352" s="17" t="s">
        <v>260</v>
      </c>
      <c r="BE352" s="133">
        <f>IF(N352="základní",J352,0)</f>
        <v>0</v>
      </c>
      <c r="BF352" s="133">
        <f>IF(N352="snížená",J352,0)</f>
        <v>0</v>
      </c>
      <c r="BG352" s="133">
        <f>IF(N352="zákl. přenesená",J352,0)</f>
        <v>0</v>
      </c>
      <c r="BH352" s="133">
        <f>IF(N352="sníž. přenesená",J352,0)</f>
        <v>0</v>
      </c>
      <c r="BI352" s="133">
        <f>IF(N352="nulová",J352,0)</f>
        <v>0</v>
      </c>
      <c r="BJ352" s="17" t="s">
        <v>77</v>
      </c>
      <c r="BK352" s="133">
        <f>ROUND(I352*H352,2)</f>
        <v>0</v>
      </c>
      <c r="BL352" s="17" t="s">
        <v>266</v>
      </c>
      <c r="BM352" s="132" t="s">
        <v>1230</v>
      </c>
    </row>
    <row r="353" spans="2:65" s="1" customFormat="1" ht="19.5">
      <c r="B353" s="32"/>
      <c r="D353" s="134" t="s">
        <v>267</v>
      </c>
      <c r="F353" s="135" t="s">
        <v>2092</v>
      </c>
      <c r="I353" s="136"/>
      <c r="L353" s="32"/>
      <c r="M353" s="137"/>
      <c r="T353" s="53"/>
      <c r="AT353" s="17" t="s">
        <v>267</v>
      </c>
      <c r="AU353" s="17" t="s">
        <v>77</v>
      </c>
    </row>
    <row r="354" spans="2:65" s="1" customFormat="1" ht="11.25">
      <c r="B354" s="32"/>
      <c r="D354" s="176" t="s">
        <v>1416</v>
      </c>
      <c r="F354" s="177" t="s">
        <v>2093</v>
      </c>
      <c r="I354" s="136"/>
      <c r="L354" s="32"/>
      <c r="M354" s="137"/>
      <c r="T354" s="53"/>
      <c r="AT354" s="17" t="s">
        <v>1416</v>
      </c>
      <c r="AU354" s="17" t="s">
        <v>77</v>
      </c>
    </row>
    <row r="355" spans="2:65" s="12" customFormat="1" ht="11.25">
      <c r="B355" s="162"/>
      <c r="D355" s="134" t="s">
        <v>774</v>
      </c>
      <c r="E355" s="163" t="s">
        <v>19</v>
      </c>
      <c r="F355" s="164" t="s">
        <v>2094</v>
      </c>
      <c r="H355" s="165">
        <v>1231.808</v>
      </c>
      <c r="I355" s="166"/>
      <c r="L355" s="162"/>
      <c r="M355" s="167"/>
      <c r="T355" s="168"/>
      <c r="AT355" s="163" t="s">
        <v>774</v>
      </c>
      <c r="AU355" s="163" t="s">
        <v>77</v>
      </c>
      <c r="AV355" s="12" t="s">
        <v>79</v>
      </c>
      <c r="AW355" s="12" t="s">
        <v>31</v>
      </c>
      <c r="AX355" s="12" t="s">
        <v>69</v>
      </c>
      <c r="AY355" s="163" t="s">
        <v>260</v>
      </c>
    </row>
    <row r="356" spans="2:65" s="13" customFormat="1" ht="11.25">
      <c r="B356" s="169"/>
      <c r="D356" s="134" t="s">
        <v>774</v>
      </c>
      <c r="E356" s="170" t="s">
        <v>19</v>
      </c>
      <c r="F356" s="171" t="s">
        <v>967</v>
      </c>
      <c r="H356" s="172">
        <v>1231.808</v>
      </c>
      <c r="I356" s="173"/>
      <c r="L356" s="169"/>
      <c r="M356" s="174"/>
      <c r="T356" s="175"/>
      <c r="AT356" s="170" t="s">
        <v>774</v>
      </c>
      <c r="AU356" s="170" t="s">
        <v>77</v>
      </c>
      <c r="AV356" s="13" t="s">
        <v>266</v>
      </c>
      <c r="AW356" s="13" t="s">
        <v>31</v>
      </c>
      <c r="AX356" s="13" t="s">
        <v>77</v>
      </c>
      <c r="AY356" s="170" t="s">
        <v>260</v>
      </c>
    </row>
    <row r="357" spans="2:65" s="10" customFormat="1" ht="25.9" customHeight="1">
      <c r="B357" s="111"/>
      <c r="D357" s="112" t="s">
        <v>68</v>
      </c>
      <c r="E357" s="113" t="s">
        <v>2095</v>
      </c>
      <c r="F357" s="113" t="s">
        <v>2096</v>
      </c>
      <c r="I357" s="114"/>
      <c r="J357" s="115">
        <f>BK357</f>
        <v>0</v>
      </c>
      <c r="L357" s="111"/>
      <c r="M357" s="116"/>
      <c r="P357" s="117">
        <f>SUM(P358:P360)</f>
        <v>0</v>
      </c>
      <c r="R357" s="117">
        <f>SUM(R358:R360)</f>
        <v>0</v>
      </c>
      <c r="T357" s="118">
        <f>SUM(T358:T360)</f>
        <v>0</v>
      </c>
      <c r="AR357" s="112" t="s">
        <v>77</v>
      </c>
      <c r="AT357" s="119" t="s">
        <v>68</v>
      </c>
      <c r="AU357" s="119" t="s">
        <v>69</v>
      </c>
      <c r="AY357" s="112" t="s">
        <v>260</v>
      </c>
      <c r="BK357" s="120">
        <f>SUM(BK358:BK360)</f>
        <v>0</v>
      </c>
    </row>
    <row r="358" spans="2:65" s="1" customFormat="1" ht="16.5" customHeight="1">
      <c r="B358" s="32"/>
      <c r="C358" s="121" t="s">
        <v>1227</v>
      </c>
      <c r="D358" s="121" t="s">
        <v>261</v>
      </c>
      <c r="E358" s="122" t="s">
        <v>2097</v>
      </c>
      <c r="F358" s="123" t="s">
        <v>2098</v>
      </c>
      <c r="G358" s="124" t="s">
        <v>973</v>
      </c>
      <c r="H358" s="125">
        <v>150.655</v>
      </c>
      <c r="I358" s="126"/>
      <c r="J358" s="127">
        <f>ROUND(I358*H358,2)</f>
        <v>0</v>
      </c>
      <c r="K358" s="123" t="s">
        <v>1258</v>
      </c>
      <c r="L358" s="32"/>
      <c r="M358" s="128" t="s">
        <v>19</v>
      </c>
      <c r="N358" s="129" t="s">
        <v>40</v>
      </c>
      <c r="P358" s="130">
        <f>O358*H358</f>
        <v>0</v>
      </c>
      <c r="Q358" s="130">
        <v>0</v>
      </c>
      <c r="R358" s="130">
        <f>Q358*H358</f>
        <v>0</v>
      </c>
      <c r="S358" s="130">
        <v>0</v>
      </c>
      <c r="T358" s="131">
        <f>S358*H358</f>
        <v>0</v>
      </c>
      <c r="AR358" s="132" t="s">
        <v>266</v>
      </c>
      <c r="AT358" s="132" t="s">
        <v>261</v>
      </c>
      <c r="AU358" s="132" t="s">
        <v>77</v>
      </c>
      <c r="AY358" s="17" t="s">
        <v>260</v>
      </c>
      <c r="BE358" s="133">
        <f>IF(N358="základní",J358,0)</f>
        <v>0</v>
      </c>
      <c r="BF358" s="133">
        <f>IF(N358="snížená",J358,0)</f>
        <v>0</v>
      </c>
      <c r="BG358" s="133">
        <f>IF(N358="zákl. přenesená",J358,0)</f>
        <v>0</v>
      </c>
      <c r="BH358" s="133">
        <f>IF(N358="sníž. přenesená",J358,0)</f>
        <v>0</v>
      </c>
      <c r="BI358" s="133">
        <f>IF(N358="nulová",J358,0)</f>
        <v>0</v>
      </c>
      <c r="BJ358" s="17" t="s">
        <v>77</v>
      </c>
      <c r="BK358" s="133">
        <f>ROUND(I358*H358,2)</f>
        <v>0</v>
      </c>
      <c r="BL358" s="17" t="s">
        <v>266</v>
      </c>
      <c r="BM358" s="132" t="s">
        <v>1234</v>
      </c>
    </row>
    <row r="359" spans="2:65" s="1" customFormat="1" ht="19.5">
      <c r="B359" s="32"/>
      <c r="D359" s="134" t="s">
        <v>267</v>
      </c>
      <c r="F359" s="135" t="s">
        <v>2099</v>
      </c>
      <c r="I359" s="136"/>
      <c r="L359" s="32"/>
      <c r="M359" s="137"/>
      <c r="T359" s="53"/>
      <c r="AT359" s="17" t="s">
        <v>267</v>
      </c>
      <c r="AU359" s="17" t="s">
        <v>77</v>
      </c>
    </row>
    <row r="360" spans="2:65" s="1" customFormat="1" ht="11.25">
      <c r="B360" s="32"/>
      <c r="D360" s="176" t="s">
        <v>1416</v>
      </c>
      <c r="F360" s="177" t="s">
        <v>2100</v>
      </c>
      <c r="I360" s="136"/>
      <c r="L360" s="32"/>
      <c r="M360" s="149"/>
      <c r="N360" s="150"/>
      <c r="O360" s="150"/>
      <c r="P360" s="150"/>
      <c r="Q360" s="150"/>
      <c r="R360" s="150"/>
      <c r="S360" s="150"/>
      <c r="T360" s="151"/>
      <c r="AT360" s="17" t="s">
        <v>1416</v>
      </c>
      <c r="AU360" s="17" t="s">
        <v>77</v>
      </c>
    </row>
    <row r="361" spans="2:65" s="1" customFormat="1" ht="6.95" customHeight="1">
      <c r="B361" s="41"/>
      <c r="C361" s="42"/>
      <c r="D361" s="42"/>
      <c r="E361" s="42"/>
      <c r="F361" s="42"/>
      <c r="G361" s="42"/>
      <c r="H361" s="42"/>
      <c r="I361" s="42"/>
      <c r="J361" s="42"/>
      <c r="K361" s="42"/>
      <c r="L361" s="32"/>
    </row>
  </sheetData>
  <sheetProtection algorithmName="SHA-512" hashValue="8EVV+CgmTkUiRQFOd2ZlyzDBPjONi6lhl6nKlUOKSFA6D9Fxlr4VJISdMvqh+5Rmjuc2tst1WvCJtkhcr+fWyQ==" saltValue="RxgPDToi9iCx9xJ6DeF8LjvhEYTHhQ3EAR41XyMl9WOe0Hm2wpWs7j7KiIoE2SlUdzuttbGTj/xJEyTAHQsxWw==" spinCount="100000" sheet="1" objects="1" scenarios="1" formatColumns="0" formatRows="0" autoFilter="0"/>
  <autoFilter ref="C87:K360" xr:uid="{00000000-0009-0000-0000-00000C000000}"/>
  <mergeCells count="9">
    <mergeCell ref="E50:H50"/>
    <mergeCell ref="E78:H78"/>
    <mergeCell ref="E80:H80"/>
    <mergeCell ref="L2:V2"/>
    <mergeCell ref="E7:H7"/>
    <mergeCell ref="E9:H9"/>
    <mergeCell ref="E18:H18"/>
    <mergeCell ref="E27:H27"/>
    <mergeCell ref="E48:H48"/>
  </mergeCells>
  <hyperlinks>
    <hyperlink ref="F92" r:id="rId1" xr:uid="{00000000-0004-0000-0C00-000000000000}"/>
    <hyperlink ref="F98" r:id="rId2" xr:uid="{00000000-0004-0000-0C00-000001000000}"/>
    <hyperlink ref="F103" r:id="rId3" xr:uid="{00000000-0004-0000-0C00-000002000000}"/>
    <hyperlink ref="F108" r:id="rId4" xr:uid="{00000000-0004-0000-0C00-000003000000}"/>
    <hyperlink ref="F114" r:id="rId5" xr:uid="{00000000-0004-0000-0C00-000004000000}"/>
    <hyperlink ref="F119" r:id="rId6" xr:uid="{00000000-0004-0000-0C00-000005000000}"/>
    <hyperlink ref="F124" r:id="rId7" xr:uid="{00000000-0004-0000-0C00-000006000000}"/>
    <hyperlink ref="F133" r:id="rId8" xr:uid="{00000000-0004-0000-0C00-000007000000}"/>
    <hyperlink ref="F142" r:id="rId9" xr:uid="{00000000-0004-0000-0C00-000008000000}"/>
    <hyperlink ref="F147" r:id="rId10" xr:uid="{00000000-0004-0000-0C00-000009000000}"/>
    <hyperlink ref="F153" r:id="rId11" xr:uid="{00000000-0004-0000-0C00-00000A000000}"/>
    <hyperlink ref="F156" r:id="rId12" xr:uid="{00000000-0004-0000-0C00-00000B000000}"/>
    <hyperlink ref="F162" r:id="rId13" xr:uid="{00000000-0004-0000-0C00-00000C000000}"/>
    <hyperlink ref="F171" r:id="rId14" xr:uid="{00000000-0004-0000-0C00-00000D000000}"/>
    <hyperlink ref="F177" r:id="rId15" xr:uid="{00000000-0004-0000-0C00-00000E000000}"/>
    <hyperlink ref="F183" r:id="rId16" xr:uid="{00000000-0004-0000-0C00-00000F000000}"/>
    <hyperlink ref="F187" r:id="rId17" xr:uid="{00000000-0004-0000-0C00-000010000000}"/>
    <hyperlink ref="F198" r:id="rId18" xr:uid="{00000000-0004-0000-0C00-000011000000}"/>
    <hyperlink ref="F202" r:id="rId19" xr:uid="{00000000-0004-0000-0C00-000012000000}"/>
    <hyperlink ref="F208" r:id="rId20" xr:uid="{00000000-0004-0000-0C00-000013000000}"/>
    <hyperlink ref="F216" r:id="rId21" xr:uid="{00000000-0004-0000-0C00-000014000000}"/>
    <hyperlink ref="F222" r:id="rId22" xr:uid="{00000000-0004-0000-0C00-000015000000}"/>
    <hyperlink ref="F238" r:id="rId23" xr:uid="{00000000-0004-0000-0C00-000016000000}"/>
    <hyperlink ref="F241" r:id="rId24" xr:uid="{00000000-0004-0000-0C00-000017000000}"/>
    <hyperlink ref="F246" r:id="rId25" xr:uid="{00000000-0004-0000-0C00-000018000000}"/>
    <hyperlink ref="F253" r:id="rId26" xr:uid="{00000000-0004-0000-0C00-000019000000}"/>
    <hyperlink ref="F260" r:id="rId27" xr:uid="{00000000-0004-0000-0C00-00001A000000}"/>
    <hyperlink ref="F264" r:id="rId28" xr:uid="{00000000-0004-0000-0C00-00001B000000}"/>
    <hyperlink ref="F268" r:id="rId29" xr:uid="{00000000-0004-0000-0C00-00001C000000}"/>
    <hyperlink ref="F275" r:id="rId30" xr:uid="{00000000-0004-0000-0C00-00001D000000}"/>
    <hyperlink ref="F284" r:id="rId31" xr:uid="{00000000-0004-0000-0C00-00001E000000}"/>
    <hyperlink ref="F290" r:id="rId32" xr:uid="{00000000-0004-0000-0C00-00001F000000}"/>
    <hyperlink ref="F296" r:id="rId33" xr:uid="{00000000-0004-0000-0C00-000020000000}"/>
    <hyperlink ref="F302" r:id="rId34" xr:uid="{00000000-0004-0000-0C00-000021000000}"/>
    <hyperlink ref="F312" r:id="rId35" xr:uid="{00000000-0004-0000-0C00-000022000000}"/>
    <hyperlink ref="F318" r:id="rId36" xr:uid="{00000000-0004-0000-0C00-000023000000}"/>
    <hyperlink ref="F328" r:id="rId37" xr:uid="{00000000-0004-0000-0C00-000024000000}"/>
    <hyperlink ref="F331" r:id="rId38" xr:uid="{00000000-0004-0000-0C00-000025000000}"/>
    <hyperlink ref="F335" r:id="rId39" xr:uid="{00000000-0004-0000-0C00-000026000000}"/>
    <hyperlink ref="F341" r:id="rId40" xr:uid="{00000000-0004-0000-0C00-000027000000}"/>
    <hyperlink ref="F346" r:id="rId41" xr:uid="{00000000-0004-0000-0C00-000028000000}"/>
    <hyperlink ref="F351" r:id="rId42" xr:uid="{00000000-0004-0000-0C00-000029000000}"/>
    <hyperlink ref="F354" r:id="rId43" xr:uid="{00000000-0004-0000-0C00-00002A000000}"/>
    <hyperlink ref="F360" r:id="rId44" xr:uid="{00000000-0004-0000-0C00-00002B000000}"/>
  </hyperlinks>
  <pageMargins left="0.39374999999999999" right="0.39374999999999999" top="0.39374999999999999" bottom="0.39374999999999999" header="0" footer="0"/>
  <pageSetup paperSize="9" fitToHeight="100" orientation="landscape" blackAndWhite="1"/>
  <headerFooter>
    <oddFooter>&amp;CStrana &amp;P z &amp;N</oddFooter>
  </headerFooter>
  <drawing r:id="rId4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B2:BM218"/>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115</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2101</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ROUND(J84,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ROUND((SUM(BE84:BE217)),  2)</f>
        <v>0</v>
      </c>
      <c r="I33" s="89">
        <v>0.21</v>
      </c>
      <c r="J33" s="88">
        <f>ROUND(((SUM(BE84:BE217))*I33),  2)</f>
        <v>0</v>
      </c>
      <c r="L33" s="32"/>
    </row>
    <row r="34" spans="2:12" s="1" customFormat="1" ht="14.45" customHeight="1">
      <c r="B34" s="32"/>
      <c r="E34" s="27" t="s">
        <v>41</v>
      </c>
      <c r="F34" s="88">
        <f>ROUND((SUM(BF84:BF217)),  2)</f>
        <v>0</v>
      </c>
      <c r="I34" s="89">
        <v>0.12</v>
      </c>
      <c r="J34" s="88">
        <f>ROUND(((SUM(BF84:BF217))*I34),  2)</f>
        <v>0</v>
      </c>
      <c r="L34" s="32"/>
    </row>
    <row r="35" spans="2:12" s="1" customFormat="1" ht="14.45" hidden="1" customHeight="1">
      <c r="B35" s="32"/>
      <c r="E35" s="27" t="s">
        <v>42</v>
      </c>
      <c r="F35" s="88">
        <f>ROUND((SUM(BG84:BG217)),  2)</f>
        <v>0</v>
      </c>
      <c r="I35" s="89">
        <v>0.21</v>
      </c>
      <c r="J35" s="88">
        <f>0</f>
        <v>0</v>
      </c>
      <c r="L35" s="32"/>
    </row>
    <row r="36" spans="2:12" s="1" customFormat="1" ht="14.45" hidden="1" customHeight="1">
      <c r="B36" s="32"/>
      <c r="E36" s="27" t="s">
        <v>43</v>
      </c>
      <c r="F36" s="88">
        <f>ROUND((SUM(BH84:BH217)),  2)</f>
        <v>0</v>
      </c>
      <c r="I36" s="89">
        <v>0.12</v>
      </c>
      <c r="J36" s="88">
        <f>0</f>
        <v>0</v>
      </c>
      <c r="L36" s="32"/>
    </row>
    <row r="37" spans="2:12" s="1" customFormat="1" ht="14.45" hidden="1" customHeight="1">
      <c r="B37" s="32"/>
      <c r="E37" s="27" t="s">
        <v>44</v>
      </c>
      <c r="F37" s="88">
        <f>ROUND((SUM(BI84:BI217)),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01-14-02 - Zeď v km 28,285 - 28,345</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J84</f>
        <v>0</v>
      </c>
      <c r="L59" s="32"/>
      <c r="AU59" s="17" t="s">
        <v>242</v>
      </c>
    </row>
    <row r="60" spans="2:47" s="8" customFormat="1" ht="24.95" customHeight="1">
      <c r="B60" s="99"/>
      <c r="D60" s="100" t="s">
        <v>1827</v>
      </c>
      <c r="E60" s="101"/>
      <c r="F60" s="101"/>
      <c r="G60" s="101"/>
      <c r="H60" s="101"/>
      <c r="I60" s="101"/>
      <c r="J60" s="102">
        <f>J85</f>
        <v>0</v>
      </c>
      <c r="L60" s="99"/>
    </row>
    <row r="61" spans="2:47" s="8" customFormat="1" ht="24.95" customHeight="1">
      <c r="B61" s="99"/>
      <c r="D61" s="100" t="s">
        <v>1829</v>
      </c>
      <c r="E61" s="101"/>
      <c r="F61" s="101"/>
      <c r="G61" s="101"/>
      <c r="H61" s="101"/>
      <c r="I61" s="101"/>
      <c r="J61" s="102">
        <f>J125</f>
        <v>0</v>
      </c>
      <c r="L61" s="99"/>
    </row>
    <row r="62" spans="2:47" s="8" customFormat="1" ht="24.95" customHeight="1">
      <c r="B62" s="99"/>
      <c r="D62" s="100" t="s">
        <v>1833</v>
      </c>
      <c r="E62" s="101"/>
      <c r="F62" s="101"/>
      <c r="G62" s="101"/>
      <c r="H62" s="101"/>
      <c r="I62" s="101"/>
      <c r="J62" s="102">
        <f>J137</f>
        <v>0</v>
      </c>
      <c r="L62" s="99"/>
    </row>
    <row r="63" spans="2:47" s="8" customFormat="1" ht="24.95" customHeight="1">
      <c r="B63" s="99"/>
      <c r="D63" s="100" t="s">
        <v>1834</v>
      </c>
      <c r="E63" s="101"/>
      <c r="F63" s="101"/>
      <c r="G63" s="101"/>
      <c r="H63" s="101"/>
      <c r="I63" s="101"/>
      <c r="J63" s="102">
        <f>J200</f>
        <v>0</v>
      </c>
      <c r="L63" s="99"/>
    </row>
    <row r="64" spans="2:47" s="8" customFormat="1" ht="24.95" customHeight="1">
      <c r="B64" s="99"/>
      <c r="D64" s="100" t="s">
        <v>1835</v>
      </c>
      <c r="E64" s="101"/>
      <c r="F64" s="101"/>
      <c r="G64" s="101"/>
      <c r="H64" s="101"/>
      <c r="I64" s="101"/>
      <c r="J64" s="102">
        <f>J214</f>
        <v>0</v>
      </c>
      <c r="L64" s="99"/>
    </row>
    <row r="65" spans="2:12" s="1" customFormat="1" ht="21.75" customHeight="1">
      <c r="B65" s="32"/>
      <c r="L65" s="32"/>
    </row>
    <row r="66" spans="2:12" s="1" customFormat="1" ht="6.95" customHeight="1">
      <c r="B66" s="41"/>
      <c r="C66" s="42"/>
      <c r="D66" s="42"/>
      <c r="E66" s="42"/>
      <c r="F66" s="42"/>
      <c r="G66" s="42"/>
      <c r="H66" s="42"/>
      <c r="I66" s="42"/>
      <c r="J66" s="42"/>
      <c r="K66" s="42"/>
      <c r="L66" s="32"/>
    </row>
    <row r="70" spans="2:12" s="1" customFormat="1" ht="6.95" customHeight="1">
      <c r="B70" s="43"/>
      <c r="C70" s="44"/>
      <c r="D70" s="44"/>
      <c r="E70" s="44"/>
      <c r="F70" s="44"/>
      <c r="G70" s="44"/>
      <c r="H70" s="44"/>
      <c r="I70" s="44"/>
      <c r="J70" s="44"/>
      <c r="K70" s="44"/>
      <c r="L70" s="32"/>
    </row>
    <row r="71" spans="2:12" s="1" customFormat="1" ht="24.95" customHeight="1">
      <c r="B71" s="32"/>
      <c r="C71" s="21" t="s">
        <v>245</v>
      </c>
      <c r="L71" s="32"/>
    </row>
    <row r="72" spans="2:12" s="1" customFormat="1" ht="6.95" customHeight="1">
      <c r="B72" s="32"/>
      <c r="L72" s="32"/>
    </row>
    <row r="73" spans="2:12" s="1" customFormat="1" ht="12" customHeight="1">
      <c r="B73" s="32"/>
      <c r="C73" s="27" t="s">
        <v>16</v>
      </c>
      <c r="L73" s="32"/>
    </row>
    <row r="74" spans="2:12" s="1" customFormat="1" ht="16.5" customHeight="1">
      <c r="B74" s="32"/>
      <c r="E74" s="309" t="str">
        <f>E7</f>
        <v>Oprava trati v úseku Tanvald - Kořenov</v>
      </c>
      <c r="F74" s="310"/>
      <c r="G74" s="310"/>
      <c r="H74" s="310"/>
      <c r="L74" s="32"/>
    </row>
    <row r="75" spans="2:12" s="1" customFormat="1" ht="12" customHeight="1">
      <c r="B75" s="32"/>
      <c r="C75" s="27" t="s">
        <v>237</v>
      </c>
      <c r="L75" s="32"/>
    </row>
    <row r="76" spans="2:12" s="1" customFormat="1" ht="16.5" customHeight="1">
      <c r="B76" s="32"/>
      <c r="E76" s="305" t="str">
        <f>E9</f>
        <v>SO 01-14-02 - Zeď v km 28,285 - 28,345</v>
      </c>
      <c r="F76" s="311"/>
      <c r="G76" s="311"/>
      <c r="H76" s="311"/>
      <c r="L76" s="32"/>
    </row>
    <row r="77" spans="2:12" s="1" customFormat="1" ht="6.95" customHeight="1">
      <c r="B77" s="32"/>
      <c r="L77" s="32"/>
    </row>
    <row r="78" spans="2:12" s="1" customFormat="1" ht="12" customHeight="1">
      <c r="B78" s="32"/>
      <c r="C78" s="27" t="s">
        <v>21</v>
      </c>
      <c r="F78" s="25" t="str">
        <f>F12</f>
        <v xml:space="preserve"> </v>
      </c>
      <c r="I78" s="27" t="s">
        <v>23</v>
      </c>
      <c r="J78" s="49" t="str">
        <f>IF(J12="","",J12)</f>
        <v>14. 6. 2023</v>
      </c>
      <c r="L78" s="32"/>
    </row>
    <row r="79" spans="2:12" s="1" customFormat="1" ht="6.95" customHeight="1">
      <c r="B79" s="32"/>
      <c r="L79" s="32"/>
    </row>
    <row r="80" spans="2:12" s="1" customFormat="1" ht="15.2" customHeight="1">
      <c r="B80" s="32"/>
      <c r="C80" s="27" t="s">
        <v>25</v>
      </c>
      <c r="F80" s="25" t="str">
        <f>E15</f>
        <v xml:space="preserve"> </v>
      </c>
      <c r="I80" s="27" t="s">
        <v>30</v>
      </c>
      <c r="J80" s="30" t="str">
        <f>E21</f>
        <v xml:space="preserve"> </v>
      </c>
      <c r="L80" s="32"/>
    </row>
    <row r="81" spans="2:65" s="1" customFormat="1" ht="15.2" customHeight="1">
      <c r="B81" s="32"/>
      <c r="C81" s="27" t="s">
        <v>28</v>
      </c>
      <c r="F81" s="25" t="str">
        <f>IF(E18="","",E18)</f>
        <v>Vyplň údaj</v>
      </c>
      <c r="I81" s="27" t="s">
        <v>32</v>
      </c>
      <c r="J81" s="30" t="str">
        <f>E24</f>
        <v xml:space="preserve"> </v>
      </c>
      <c r="L81" s="32"/>
    </row>
    <row r="82" spans="2:65" s="1" customFormat="1" ht="10.35" customHeight="1">
      <c r="B82" s="32"/>
      <c r="L82" s="32"/>
    </row>
    <row r="83" spans="2:65" s="9" customFormat="1" ht="29.25" customHeight="1">
      <c r="B83" s="103"/>
      <c r="C83" s="104" t="s">
        <v>246</v>
      </c>
      <c r="D83" s="105" t="s">
        <v>54</v>
      </c>
      <c r="E83" s="105" t="s">
        <v>50</v>
      </c>
      <c r="F83" s="105" t="s">
        <v>51</v>
      </c>
      <c r="G83" s="105" t="s">
        <v>247</v>
      </c>
      <c r="H83" s="105" t="s">
        <v>248</v>
      </c>
      <c r="I83" s="105" t="s">
        <v>249</v>
      </c>
      <c r="J83" s="105" t="s">
        <v>241</v>
      </c>
      <c r="K83" s="106" t="s">
        <v>250</v>
      </c>
      <c r="L83" s="103"/>
      <c r="M83" s="56" t="s">
        <v>19</v>
      </c>
      <c r="N83" s="57" t="s">
        <v>39</v>
      </c>
      <c r="O83" s="57" t="s">
        <v>251</v>
      </c>
      <c r="P83" s="57" t="s">
        <v>252</v>
      </c>
      <c r="Q83" s="57" t="s">
        <v>253</v>
      </c>
      <c r="R83" s="57" t="s">
        <v>254</v>
      </c>
      <c r="S83" s="57" t="s">
        <v>255</v>
      </c>
      <c r="T83" s="58" t="s">
        <v>256</v>
      </c>
    </row>
    <row r="84" spans="2:65" s="1" customFormat="1" ht="22.9" customHeight="1">
      <c r="B84" s="32"/>
      <c r="C84" s="61" t="s">
        <v>257</v>
      </c>
      <c r="J84" s="107">
        <f>BK84</f>
        <v>0</v>
      </c>
      <c r="L84" s="32"/>
      <c r="M84" s="59"/>
      <c r="N84" s="50"/>
      <c r="O84" s="50"/>
      <c r="P84" s="108">
        <f>P85+P125+P137+P200+P214</f>
        <v>0</v>
      </c>
      <c r="Q84" s="50"/>
      <c r="R84" s="108">
        <f>R85+R125+R137+R200+R214</f>
        <v>106.16821924999999</v>
      </c>
      <c r="S84" s="50"/>
      <c r="T84" s="109">
        <f>T85+T125+T137+T200+T214</f>
        <v>38.053085000000003</v>
      </c>
      <c r="AT84" s="17" t="s">
        <v>68</v>
      </c>
      <c r="AU84" s="17" t="s">
        <v>242</v>
      </c>
      <c r="BK84" s="110">
        <f>BK85+BK125+BK137+BK200+BK214</f>
        <v>0</v>
      </c>
    </row>
    <row r="85" spans="2:65" s="10" customFormat="1" ht="25.9" customHeight="1">
      <c r="B85" s="111"/>
      <c r="D85" s="112" t="s">
        <v>68</v>
      </c>
      <c r="E85" s="113" t="s">
        <v>77</v>
      </c>
      <c r="F85" s="113" t="s">
        <v>1836</v>
      </c>
      <c r="I85" s="114"/>
      <c r="J85" s="115">
        <f>BK85</f>
        <v>0</v>
      </c>
      <c r="L85" s="111"/>
      <c r="M85" s="116"/>
      <c r="P85" s="117">
        <f>SUM(P86:P124)</f>
        <v>0</v>
      </c>
      <c r="R85" s="117">
        <f>SUM(R86:R124)</f>
        <v>73.5</v>
      </c>
      <c r="T85" s="118">
        <f>SUM(T86:T124)</f>
        <v>0</v>
      </c>
      <c r="AR85" s="112" t="s">
        <v>77</v>
      </c>
      <c r="AT85" s="119" t="s">
        <v>68</v>
      </c>
      <c r="AU85" s="119" t="s">
        <v>69</v>
      </c>
      <c r="AY85" s="112" t="s">
        <v>260</v>
      </c>
      <c r="BK85" s="120">
        <f>SUM(BK86:BK124)</f>
        <v>0</v>
      </c>
    </row>
    <row r="86" spans="2:65" s="1" customFormat="1" ht="24.2" customHeight="1">
      <c r="B86" s="32"/>
      <c r="C86" s="121" t="s">
        <v>77</v>
      </c>
      <c r="D86" s="121" t="s">
        <v>261</v>
      </c>
      <c r="E86" s="122" t="s">
        <v>1837</v>
      </c>
      <c r="F86" s="123" t="s">
        <v>1838</v>
      </c>
      <c r="G86" s="124" t="s">
        <v>1067</v>
      </c>
      <c r="H86" s="125">
        <v>35</v>
      </c>
      <c r="I86" s="126"/>
      <c r="J86" s="127">
        <f>ROUND(I86*H86,2)</f>
        <v>0</v>
      </c>
      <c r="K86" s="123" t="s">
        <v>1258</v>
      </c>
      <c r="L86" s="32"/>
      <c r="M86" s="128" t="s">
        <v>19</v>
      </c>
      <c r="N86" s="129" t="s">
        <v>40</v>
      </c>
      <c r="P86" s="130">
        <f>O86*H86</f>
        <v>0</v>
      </c>
      <c r="Q86" s="130">
        <v>0</v>
      </c>
      <c r="R86" s="130">
        <f>Q86*H86</f>
        <v>0</v>
      </c>
      <c r="S86" s="130">
        <v>0</v>
      </c>
      <c r="T86" s="131">
        <f>S86*H86</f>
        <v>0</v>
      </c>
      <c r="AR86" s="132" t="s">
        <v>266</v>
      </c>
      <c r="AT86" s="132" t="s">
        <v>261</v>
      </c>
      <c r="AU86" s="132" t="s">
        <v>77</v>
      </c>
      <c r="AY86" s="17" t="s">
        <v>260</v>
      </c>
      <c r="BE86" s="133">
        <f>IF(N86="základní",J86,0)</f>
        <v>0</v>
      </c>
      <c r="BF86" s="133">
        <f>IF(N86="snížená",J86,0)</f>
        <v>0</v>
      </c>
      <c r="BG86" s="133">
        <f>IF(N86="zákl. přenesená",J86,0)</f>
        <v>0</v>
      </c>
      <c r="BH86" s="133">
        <f>IF(N86="sníž. přenesená",J86,0)</f>
        <v>0</v>
      </c>
      <c r="BI86" s="133">
        <f>IF(N86="nulová",J86,0)</f>
        <v>0</v>
      </c>
      <c r="BJ86" s="17" t="s">
        <v>77</v>
      </c>
      <c r="BK86" s="133">
        <f>ROUND(I86*H86,2)</f>
        <v>0</v>
      </c>
      <c r="BL86" s="17" t="s">
        <v>266</v>
      </c>
      <c r="BM86" s="132" t="s">
        <v>2102</v>
      </c>
    </row>
    <row r="87" spans="2:65" s="1" customFormat="1" ht="11.25">
      <c r="B87" s="32"/>
      <c r="D87" s="134" t="s">
        <v>267</v>
      </c>
      <c r="F87" s="135" t="s">
        <v>1839</v>
      </c>
      <c r="I87" s="136"/>
      <c r="L87" s="32"/>
      <c r="M87" s="137"/>
      <c r="T87" s="53"/>
      <c r="AT87" s="17" t="s">
        <v>267</v>
      </c>
      <c r="AU87" s="17" t="s">
        <v>77</v>
      </c>
    </row>
    <row r="88" spans="2:65" s="1" customFormat="1" ht="11.25">
      <c r="B88" s="32"/>
      <c r="D88" s="176" t="s">
        <v>1416</v>
      </c>
      <c r="F88" s="177" t="s">
        <v>1840</v>
      </c>
      <c r="I88" s="136"/>
      <c r="L88" s="32"/>
      <c r="M88" s="137"/>
      <c r="T88" s="53"/>
      <c r="AT88" s="17" t="s">
        <v>1416</v>
      </c>
      <c r="AU88" s="17" t="s">
        <v>77</v>
      </c>
    </row>
    <row r="89" spans="2:65" s="1" customFormat="1" ht="39">
      <c r="B89" s="32"/>
      <c r="D89" s="134" t="s">
        <v>269</v>
      </c>
      <c r="F89" s="138" t="s">
        <v>1841</v>
      </c>
      <c r="I89" s="136"/>
      <c r="L89" s="32"/>
      <c r="M89" s="137"/>
      <c r="T89" s="53"/>
      <c r="AT89" s="17" t="s">
        <v>269</v>
      </c>
      <c r="AU89" s="17" t="s">
        <v>77</v>
      </c>
    </row>
    <row r="90" spans="2:65" s="12" customFormat="1" ht="11.25">
      <c r="B90" s="162"/>
      <c r="D90" s="134" t="s">
        <v>774</v>
      </c>
      <c r="E90" s="163" t="s">
        <v>19</v>
      </c>
      <c r="F90" s="164" t="s">
        <v>2103</v>
      </c>
      <c r="H90" s="165">
        <v>35</v>
      </c>
      <c r="I90" s="166"/>
      <c r="L90" s="162"/>
      <c r="M90" s="167"/>
      <c r="T90" s="168"/>
      <c r="AT90" s="163" t="s">
        <v>774</v>
      </c>
      <c r="AU90" s="163" t="s">
        <v>77</v>
      </c>
      <c r="AV90" s="12" t="s">
        <v>79</v>
      </c>
      <c r="AW90" s="12" t="s">
        <v>31</v>
      </c>
      <c r="AX90" s="12" t="s">
        <v>69</v>
      </c>
      <c r="AY90" s="163" t="s">
        <v>260</v>
      </c>
    </row>
    <row r="91" spans="2:65" s="13" customFormat="1" ht="11.25">
      <c r="B91" s="169"/>
      <c r="D91" s="134" t="s">
        <v>774</v>
      </c>
      <c r="E91" s="170" t="s">
        <v>19</v>
      </c>
      <c r="F91" s="171" t="s">
        <v>967</v>
      </c>
      <c r="H91" s="172">
        <v>35</v>
      </c>
      <c r="I91" s="173"/>
      <c r="L91" s="169"/>
      <c r="M91" s="174"/>
      <c r="T91" s="175"/>
      <c r="AT91" s="170" t="s">
        <v>774</v>
      </c>
      <c r="AU91" s="170" t="s">
        <v>77</v>
      </c>
      <c r="AV91" s="13" t="s">
        <v>266</v>
      </c>
      <c r="AW91" s="13" t="s">
        <v>31</v>
      </c>
      <c r="AX91" s="13" t="s">
        <v>77</v>
      </c>
      <c r="AY91" s="170" t="s">
        <v>260</v>
      </c>
    </row>
    <row r="92" spans="2:65" s="1" customFormat="1" ht="24.2" customHeight="1">
      <c r="B92" s="32"/>
      <c r="C92" s="121" t="s">
        <v>79</v>
      </c>
      <c r="D92" s="121" t="s">
        <v>261</v>
      </c>
      <c r="E92" s="122" t="s">
        <v>1843</v>
      </c>
      <c r="F92" s="123" t="s">
        <v>1844</v>
      </c>
      <c r="G92" s="124" t="s">
        <v>1067</v>
      </c>
      <c r="H92" s="125">
        <v>35</v>
      </c>
      <c r="I92" s="126"/>
      <c r="J92" s="127">
        <f>ROUND(I92*H92,2)</f>
        <v>0</v>
      </c>
      <c r="K92" s="123" t="s">
        <v>1258</v>
      </c>
      <c r="L92" s="32"/>
      <c r="M92" s="128" t="s">
        <v>19</v>
      </c>
      <c r="N92" s="129" t="s">
        <v>40</v>
      </c>
      <c r="P92" s="130">
        <f>O92*H92</f>
        <v>0</v>
      </c>
      <c r="Q92" s="130">
        <v>0</v>
      </c>
      <c r="R92" s="130">
        <f>Q92*H92</f>
        <v>0</v>
      </c>
      <c r="S92" s="130">
        <v>0</v>
      </c>
      <c r="T92" s="131">
        <f>S92*H92</f>
        <v>0</v>
      </c>
      <c r="AR92" s="132" t="s">
        <v>266</v>
      </c>
      <c r="AT92" s="132" t="s">
        <v>261</v>
      </c>
      <c r="AU92" s="132" t="s">
        <v>77</v>
      </c>
      <c r="AY92" s="17" t="s">
        <v>260</v>
      </c>
      <c r="BE92" s="133">
        <f>IF(N92="základní",J92,0)</f>
        <v>0</v>
      </c>
      <c r="BF92" s="133">
        <f>IF(N92="snížená",J92,0)</f>
        <v>0</v>
      </c>
      <c r="BG92" s="133">
        <f>IF(N92="zákl. přenesená",J92,0)</f>
        <v>0</v>
      </c>
      <c r="BH92" s="133">
        <f>IF(N92="sníž. přenesená",J92,0)</f>
        <v>0</v>
      </c>
      <c r="BI92" s="133">
        <f>IF(N92="nulová",J92,0)</f>
        <v>0</v>
      </c>
      <c r="BJ92" s="17" t="s">
        <v>77</v>
      </c>
      <c r="BK92" s="133">
        <f>ROUND(I92*H92,2)</f>
        <v>0</v>
      </c>
      <c r="BL92" s="17" t="s">
        <v>266</v>
      </c>
      <c r="BM92" s="132" t="s">
        <v>2104</v>
      </c>
    </row>
    <row r="93" spans="2:65" s="1" customFormat="1" ht="19.5">
      <c r="B93" s="32"/>
      <c r="D93" s="134" t="s">
        <v>267</v>
      </c>
      <c r="F93" s="135" t="s">
        <v>1845</v>
      </c>
      <c r="I93" s="136"/>
      <c r="L93" s="32"/>
      <c r="M93" s="137"/>
      <c r="T93" s="53"/>
      <c r="AT93" s="17" t="s">
        <v>267</v>
      </c>
      <c r="AU93" s="17" t="s">
        <v>77</v>
      </c>
    </row>
    <row r="94" spans="2:65" s="1" customFormat="1" ht="11.25">
      <c r="B94" s="32"/>
      <c r="D94" s="176" t="s">
        <v>1416</v>
      </c>
      <c r="F94" s="177" t="s">
        <v>1846</v>
      </c>
      <c r="I94" s="136"/>
      <c r="L94" s="32"/>
      <c r="M94" s="137"/>
      <c r="T94" s="53"/>
      <c r="AT94" s="17" t="s">
        <v>1416</v>
      </c>
      <c r="AU94" s="17" t="s">
        <v>77</v>
      </c>
    </row>
    <row r="95" spans="2:65" s="12" customFormat="1" ht="11.25">
      <c r="B95" s="162"/>
      <c r="D95" s="134" t="s">
        <v>774</v>
      </c>
      <c r="E95" s="163" t="s">
        <v>19</v>
      </c>
      <c r="F95" s="164" t="s">
        <v>2103</v>
      </c>
      <c r="H95" s="165">
        <v>35</v>
      </c>
      <c r="I95" s="166"/>
      <c r="L95" s="162"/>
      <c r="M95" s="167"/>
      <c r="T95" s="168"/>
      <c r="AT95" s="163" t="s">
        <v>774</v>
      </c>
      <c r="AU95" s="163" t="s">
        <v>77</v>
      </c>
      <c r="AV95" s="12" t="s">
        <v>79</v>
      </c>
      <c r="AW95" s="12" t="s">
        <v>31</v>
      </c>
      <c r="AX95" s="12" t="s">
        <v>69</v>
      </c>
      <c r="AY95" s="163" t="s">
        <v>260</v>
      </c>
    </row>
    <row r="96" spans="2:65" s="13" customFormat="1" ht="11.25">
      <c r="B96" s="169"/>
      <c r="D96" s="134" t="s">
        <v>774</v>
      </c>
      <c r="E96" s="170" t="s">
        <v>19</v>
      </c>
      <c r="F96" s="171" t="s">
        <v>967</v>
      </c>
      <c r="H96" s="172">
        <v>35</v>
      </c>
      <c r="I96" s="173"/>
      <c r="L96" s="169"/>
      <c r="M96" s="174"/>
      <c r="T96" s="175"/>
      <c r="AT96" s="170" t="s">
        <v>774</v>
      </c>
      <c r="AU96" s="170" t="s">
        <v>77</v>
      </c>
      <c r="AV96" s="13" t="s">
        <v>266</v>
      </c>
      <c r="AW96" s="13" t="s">
        <v>31</v>
      </c>
      <c r="AX96" s="13" t="s">
        <v>77</v>
      </c>
      <c r="AY96" s="170" t="s">
        <v>260</v>
      </c>
    </row>
    <row r="97" spans="2:65" s="1" customFormat="1" ht="21.75" customHeight="1">
      <c r="B97" s="32"/>
      <c r="C97" s="121" t="s">
        <v>279</v>
      </c>
      <c r="D97" s="121" t="s">
        <v>261</v>
      </c>
      <c r="E97" s="122" t="s">
        <v>1847</v>
      </c>
      <c r="F97" s="123" t="s">
        <v>1848</v>
      </c>
      <c r="G97" s="124" t="s">
        <v>1067</v>
      </c>
      <c r="H97" s="125">
        <v>35</v>
      </c>
      <c r="I97" s="126"/>
      <c r="J97" s="127">
        <f>ROUND(I97*H97,2)</f>
        <v>0</v>
      </c>
      <c r="K97" s="123" t="s">
        <v>1258</v>
      </c>
      <c r="L97" s="32"/>
      <c r="M97" s="128" t="s">
        <v>19</v>
      </c>
      <c r="N97" s="129" t="s">
        <v>40</v>
      </c>
      <c r="P97" s="130">
        <f>O97*H97</f>
        <v>0</v>
      </c>
      <c r="Q97" s="130">
        <v>0</v>
      </c>
      <c r="R97" s="130">
        <f>Q97*H97</f>
        <v>0</v>
      </c>
      <c r="S97" s="130">
        <v>0</v>
      </c>
      <c r="T97" s="131">
        <f>S97*H97</f>
        <v>0</v>
      </c>
      <c r="AR97" s="132" t="s">
        <v>266</v>
      </c>
      <c r="AT97" s="132" t="s">
        <v>261</v>
      </c>
      <c r="AU97" s="132" t="s">
        <v>77</v>
      </c>
      <c r="AY97" s="17" t="s">
        <v>260</v>
      </c>
      <c r="BE97" s="133">
        <f>IF(N97="základní",J97,0)</f>
        <v>0</v>
      </c>
      <c r="BF97" s="133">
        <f>IF(N97="snížená",J97,0)</f>
        <v>0</v>
      </c>
      <c r="BG97" s="133">
        <f>IF(N97="zákl. přenesená",J97,0)</f>
        <v>0</v>
      </c>
      <c r="BH97" s="133">
        <f>IF(N97="sníž. přenesená",J97,0)</f>
        <v>0</v>
      </c>
      <c r="BI97" s="133">
        <f>IF(N97="nulová",J97,0)</f>
        <v>0</v>
      </c>
      <c r="BJ97" s="17" t="s">
        <v>77</v>
      </c>
      <c r="BK97" s="133">
        <f>ROUND(I97*H97,2)</f>
        <v>0</v>
      </c>
      <c r="BL97" s="17" t="s">
        <v>266</v>
      </c>
      <c r="BM97" s="132" t="s">
        <v>2105</v>
      </c>
    </row>
    <row r="98" spans="2:65" s="1" customFormat="1" ht="19.5">
      <c r="B98" s="32"/>
      <c r="D98" s="134" t="s">
        <v>267</v>
      </c>
      <c r="F98" s="135" t="s">
        <v>1849</v>
      </c>
      <c r="I98" s="136"/>
      <c r="L98" s="32"/>
      <c r="M98" s="137"/>
      <c r="T98" s="53"/>
      <c r="AT98" s="17" t="s">
        <v>267</v>
      </c>
      <c r="AU98" s="17" t="s">
        <v>77</v>
      </c>
    </row>
    <row r="99" spans="2:65" s="1" customFormat="1" ht="11.25">
      <c r="B99" s="32"/>
      <c r="D99" s="176" t="s">
        <v>1416</v>
      </c>
      <c r="F99" s="177" t="s">
        <v>1850</v>
      </c>
      <c r="I99" s="136"/>
      <c r="L99" s="32"/>
      <c r="M99" s="137"/>
      <c r="T99" s="53"/>
      <c r="AT99" s="17" t="s">
        <v>1416</v>
      </c>
      <c r="AU99" s="17" t="s">
        <v>77</v>
      </c>
    </row>
    <row r="100" spans="2:65" s="12" customFormat="1" ht="11.25">
      <c r="B100" s="162"/>
      <c r="D100" s="134" t="s">
        <v>774</v>
      </c>
      <c r="E100" s="163" t="s">
        <v>19</v>
      </c>
      <c r="F100" s="164" t="s">
        <v>2103</v>
      </c>
      <c r="H100" s="165">
        <v>35</v>
      </c>
      <c r="I100" s="166"/>
      <c r="L100" s="162"/>
      <c r="M100" s="167"/>
      <c r="T100" s="168"/>
      <c r="AT100" s="163" t="s">
        <v>774</v>
      </c>
      <c r="AU100" s="163" t="s">
        <v>77</v>
      </c>
      <c r="AV100" s="12" t="s">
        <v>79</v>
      </c>
      <c r="AW100" s="12" t="s">
        <v>31</v>
      </c>
      <c r="AX100" s="12" t="s">
        <v>69</v>
      </c>
      <c r="AY100" s="163" t="s">
        <v>260</v>
      </c>
    </row>
    <row r="101" spans="2:65" s="13" customFormat="1" ht="11.25">
      <c r="B101" s="169"/>
      <c r="D101" s="134" t="s">
        <v>774</v>
      </c>
      <c r="E101" s="170" t="s">
        <v>19</v>
      </c>
      <c r="F101" s="171" t="s">
        <v>967</v>
      </c>
      <c r="H101" s="172">
        <v>35</v>
      </c>
      <c r="I101" s="173"/>
      <c r="L101" s="169"/>
      <c r="M101" s="174"/>
      <c r="T101" s="175"/>
      <c r="AT101" s="170" t="s">
        <v>774</v>
      </c>
      <c r="AU101" s="170" t="s">
        <v>77</v>
      </c>
      <c r="AV101" s="13" t="s">
        <v>266</v>
      </c>
      <c r="AW101" s="13" t="s">
        <v>31</v>
      </c>
      <c r="AX101" s="13" t="s">
        <v>77</v>
      </c>
      <c r="AY101" s="170" t="s">
        <v>260</v>
      </c>
    </row>
    <row r="102" spans="2:65" s="1" customFormat="1" ht="24.2" customHeight="1">
      <c r="B102" s="32"/>
      <c r="C102" s="121" t="s">
        <v>266</v>
      </c>
      <c r="D102" s="121" t="s">
        <v>261</v>
      </c>
      <c r="E102" s="122" t="s">
        <v>1851</v>
      </c>
      <c r="F102" s="123" t="s">
        <v>1852</v>
      </c>
      <c r="G102" s="124" t="s">
        <v>1067</v>
      </c>
      <c r="H102" s="125">
        <v>175</v>
      </c>
      <c r="I102" s="126"/>
      <c r="J102" s="127">
        <f>ROUND(I102*H102,2)</f>
        <v>0</v>
      </c>
      <c r="K102" s="123" t="s">
        <v>1258</v>
      </c>
      <c r="L102" s="32"/>
      <c r="M102" s="128" t="s">
        <v>19</v>
      </c>
      <c r="N102" s="129" t="s">
        <v>40</v>
      </c>
      <c r="P102" s="130">
        <f>O102*H102</f>
        <v>0</v>
      </c>
      <c r="Q102" s="130">
        <v>0</v>
      </c>
      <c r="R102" s="130">
        <f>Q102*H102</f>
        <v>0</v>
      </c>
      <c r="S102" s="130">
        <v>0</v>
      </c>
      <c r="T102" s="131">
        <f>S102*H102</f>
        <v>0</v>
      </c>
      <c r="AR102" s="132" t="s">
        <v>266</v>
      </c>
      <c r="AT102" s="132" t="s">
        <v>261</v>
      </c>
      <c r="AU102" s="132" t="s">
        <v>77</v>
      </c>
      <c r="AY102" s="17" t="s">
        <v>260</v>
      </c>
      <c r="BE102" s="133">
        <f>IF(N102="základní",J102,0)</f>
        <v>0</v>
      </c>
      <c r="BF102" s="133">
        <f>IF(N102="snížená",J102,0)</f>
        <v>0</v>
      </c>
      <c r="BG102" s="133">
        <f>IF(N102="zákl. přenesená",J102,0)</f>
        <v>0</v>
      </c>
      <c r="BH102" s="133">
        <f>IF(N102="sníž. přenesená",J102,0)</f>
        <v>0</v>
      </c>
      <c r="BI102" s="133">
        <f>IF(N102="nulová",J102,0)</f>
        <v>0</v>
      </c>
      <c r="BJ102" s="17" t="s">
        <v>77</v>
      </c>
      <c r="BK102" s="133">
        <f>ROUND(I102*H102,2)</f>
        <v>0</v>
      </c>
      <c r="BL102" s="17" t="s">
        <v>266</v>
      </c>
      <c r="BM102" s="132" t="s">
        <v>2106</v>
      </c>
    </row>
    <row r="103" spans="2:65" s="1" customFormat="1" ht="19.5">
      <c r="B103" s="32"/>
      <c r="D103" s="134" t="s">
        <v>267</v>
      </c>
      <c r="F103" s="135" t="s">
        <v>1853</v>
      </c>
      <c r="I103" s="136"/>
      <c r="L103" s="32"/>
      <c r="M103" s="137"/>
      <c r="T103" s="53"/>
      <c r="AT103" s="17" t="s">
        <v>267</v>
      </c>
      <c r="AU103" s="17" t="s">
        <v>77</v>
      </c>
    </row>
    <row r="104" spans="2:65" s="1" customFormat="1" ht="11.25">
      <c r="B104" s="32"/>
      <c r="D104" s="176" t="s">
        <v>1416</v>
      </c>
      <c r="F104" s="177" t="s">
        <v>1854</v>
      </c>
      <c r="I104" s="136"/>
      <c r="L104" s="32"/>
      <c r="M104" s="137"/>
      <c r="T104" s="53"/>
      <c r="AT104" s="17" t="s">
        <v>1416</v>
      </c>
      <c r="AU104" s="17" t="s">
        <v>77</v>
      </c>
    </row>
    <row r="105" spans="2:65" s="1" customFormat="1" ht="39">
      <c r="B105" s="32"/>
      <c r="D105" s="134" t="s">
        <v>269</v>
      </c>
      <c r="F105" s="138" t="s">
        <v>1855</v>
      </c>
      <c r="I105" s="136"/>
      <c r="L105" s="32"/>
      <c r="M105" s="137"/>
      <c r="T105" s="53"/>
      <c r="AT105" s="17" t="s">
        <v>269</v>
      </c>
      <c r="AU105" s="17" t="s">
        <v>77</v>
      </c>
    </row>
    <row r="106" spans="2:65" s="12" customFormat="1" ht="11.25">
      <c r="B106" s="162"/>
      <c r="D106" s="134" t="s">
        <v>774</v>
      </c>
      <c r="E106" s="163" t="s">
        <v>19</v>
      </c>
      <c r="F106" s="164" t="s">
        <v>2107</v>
      </c>
      <c r="H106" s="165">
        <v>175</v>
      </c>
      <c r="I106" s="166"/>
      <c r="L106" s="162"/>
      <c r="M106" s="167"/>
      <c r="T106" s="168"/>
      <c r="AT106" s="163" t="s">
        <v>774</v>
      </c>
      <c r="AU106" s="163" t="s">
        <v>77</v>
      </c>
      <c r="AV106" s="12" t="s">
        <v>79</v>
      </c>
      <c r="AW106" s="12" t="s">
        <v>31</v>
      </c>
      <c r="AX106" s="12" t="s">
        <v>69</v>
      </c>
      <c r="AY106" s="163" t="s">
        <v>260</v>
      </c>
    </row>
    <row r="107" spans="2:65" s="13" customFormat="1" ht="11.25">
      <c r="B107" s="169"/>
      <c r="D107" s="134" t="s">
        <v>774</v>
      </c>
      <c r="E107" s="170" t="s">
        <v>19</v>
      </c>
      <c r="F107" s="171" t="s">
        <v>967</v>
      </c>
      <c r="H107" s="172">
        <v>175</v>
      </c>
      <c r="I107" s="173"/>
      <c r="L107" s="169"/>
      <c r="M107" s="174"/>
      <c r="T107" s="175"/>
      <c r="AT107" s="170" t="s">
        <v>774</v>
      </c>
      <c r="AU107" s="170" t="s">
        <v>77</v>
      </c>
      <c r="AV107" s="13" t="s">
        <v>266</v>
      </c>
      <c r="AW107" s="13" t="s">
        <v>31</v>
      </c>
      <c r="AX107" s="13" t="s">
        <v>77</v>
      </c>
      <c r="AY107" s="170" t="s">
        <v>260</v>
      </c>
    </row>
    <row r="108" spans="2:65" s="1" customFormat="1" ht="16.5" customHeight="1">
      <c r="B108" s="32"/>
      <c r="C108" s="121" t="s">
        <v>258</v>
      </c>
      <c r="D108" s="121" t="s">
        <v>261</v>
      </c>
      <c r="E108" s="122" t="s">
        <v>1474</v>
      </c>
      <c r="F108" s="123" t="s">
        <v>1475</v>
      </c>
      <c r="G108" s="124" t="s">
        <v>973</v>
      </c>
      <c r="H108" s="125">
        <v>66.5</v>
      </c>
      <c r="I108" s="126"/>
      <c r="J108" s="127">
        <f>ROUND(I108*H108,2)</f>
        <v>0</v>
      </c>
      <c r="K108" s="123" t="s">
        <v>1258</v>
      </c>
      <c r="L108" s="32"/>
      <c r="M108" s="128" t="s">
        <v>19</v>
      </c>
      <c r="N108" s="129" t="s">
        <v>40</v>
      </c>
      <c r="P108" s="130">
        <f>O108*H108</f>
        <v>0</v>
      </c>
      <c r="Q108" s="130">
        <v>0</v>
      </c>
      <c r="R108" s="130">
        <f>Q108*H108</f>
        <v>0</v>
      </c>
      <c r="S108" s="130">
        <v>0</v>
      </c>
      <c r="T108" s="131">
        <f>S108*H108</f>
        <v>0</v>
      </c>
      <c r="AR108" s="132" t="s">
        <v>266</v>
      </c>
      <c r="AT108" s="132" t="s">
        <v>261</v>
      </c>
      <c r="AU108" s="132" t="s">
        <v>77</v>
      </c>
      <c r="AY108" s="17" t="s">
        <v>260</v>
      </c>
      <c r="BE108" s="133">
        <f>IF(N108="základní",J108,0)</f>
        <v>0</v>
      </c>
      <c r="BF108" s="133">
        <f>IF(N108="snížená",J108,0)</f>
        <v>0</v>
      </c>
      <c r="BG108" s="133">
        <f>IF(N108="zákl. přenesená",J108,0)</f>
        <v>0</v>
      </c>
      <c r="BH108" s="133">
        <f>IF(N108="sníž. přenesená",J108,0)</f>
        <v>0</v>
      </c>
      <c r="BI108" s="133">
        <f>IF(N108="nulová",J108,0)</f>
        <v>0</v>
      </c>
      <c r="BJ108" s="17" t="s">
        <v>77</v>
      </c>
      <c r="BK108" s="133">
        <f>ROUND(I108*H108,2)</f>
        <v>0</v>
      </c>
      <c r="BL108" s="17" t="s">
        <v>266</v>
      </c>
      <c r="BM108" s="132" t="s">
        <v>2108</v>
      </c>
    </row>
    <row r="109" spans="2:65" s="1" customFormat="1" ht="11.25">
      <c r="B109" s="32"/>
      <c r="D109" s="134" t="s">
        <v>267</v>
      </c>
      <c r="F109" s="135" t="s">
        <v>1477</v>
      </c>
      <c r="I109" s="136"/>
      <c r="L109" s="32"/>
      <c r="M109" s="137"/>
      <c r="T109" s="53"/>
      <c r="AT109" s="17" t="s">
        <v>267</v>
      </c>
      <c r="AU109" s="17" t="s">
        <v>77</v>
      </c>
    </row>
    <row r="110" spans="2:65" s="1" customFormat="1" ht="11.25">
      <c r="B110" s="32"/>
      <c r="D110" s="176" t="s">
        <v>1416</v>
      </c>
      <c r="F110" s="177" t="s">
        <v>1478</v>
      </c>
      <c r="I110" s="136"/>
      <c r="L110" s="32"/>
      <c r="M110" s="137"/>
      <c r="T110" s="53"/>
      <c r="AT110" s="17" t="s">
        <v>1416</v>
      </c>
      <c r="AU110" s="17" t="s">
        <v>77</v>
      </c>
    </row>
    <row r="111" spans="2:65" s="12" customFormat="1" ht="11.25">
      <c r="B111" s="162"/>
      <c r="D111" s="134" t="s">
        <v>774</v>
      </c>
      <c r="E111" s="163" t="s">
        <v>19</v>
      </c>
      <c r="F111" s="164" t="s">
        <v>2109</v>
      </c>
      <c r="H111" s="165">
        <v>66.5</v>
      </c>
      <c r="I111" s="166"/>
      <c r="L111" s="162"/>
      <c r="M111" s="167"/>
      <c r="T111" s="168"/>
      <c r="AT111" s="163" t="s">
        <v>774</v>
      </c>
      <c r="AU111" s="163" t="s">
        <v>77</v>
      </c>
      <c r="AV111" s="12" t="s">
        <v>79</v>
      </c>
      <c r="AW111" s="12" t="s">
        <v>31</v>
      </c>
      <c r="AX111" s="12" t="s">
        <v>69</v>
      </c>
      <c r="AY111" s="163" t="s">
        <v>260</v>
      </c>
    </row>
    <row r="112" spans="2:65" s="13" customFormat="1" ht="11.25">
      <c r="B112" s="169"/>
      <c r="D112" s="134" t="s">
        <v>774</v>
      </c>
      <c r="E112" s="170" t="s">
        <v>19</v>
      </c>
      <c r="F112" s="171" t="s">
        <v>967</v>
      </c>
      <c r="H112" s="172">
        <v>66.5</v>
      </c>
      <c r="I112" s="173"/>
      <c r="L112" s="169"/>
      <c r="M112" s="174"/>
      <c r="T112" s="175"/>
      <c r="AT112" s="170" t="s">
        <v>774</v>
      </c>
      <c r="AU112" s="170" t="s">
        <v>77</v>
      </c>
      <c r="AV112" s="13" t="s">
        <v>266</v>
      </c>
      <c r="AW112" s="13" t="s">
        <v>31</v>
      </c>
      <c r="AX112" s="13" t="s">
        <v>77</v>
      </c>
      <c r="AY112" s="170" t="s">
        <v>260</v>
      </c>
    </row>
    <row r="113" spans="2:65" s="1" customFormat="1" ht="16.5" customHeight="1">
      <c r="B113" s="32"/>
      <c r="C113" s="121" t="s">
        <v>282</v>
      </c>
      <c r="D113" s="121" t="s">
        <v>261</v>
      </c>
      <c r="E113" s="122" t="s">
        <v>1858</v>
      </c>
      <c r="F113" s="123" t="s">
        <v>1859</v>
      </c>
      <c r="G113" s="124" t="s">
        <v>1067</v>
      </c>
      <c r="H113" s="125">
        <v>35</v>
      </c>
      <c r="I113" s="126"/>
      <c r="J113" s="127">
        <f>ROUND(I113*H113,2)</f>
        <v>0</v>
      </c>
      <c r="K113" s="123" t="s">
        <v>1258</v>
      </c>
      <c r="L113" s="32"/>
      <c r="M113" s="128" t="s">
        <v>19</v>
      </c>
      <c r="N113" s="129" t="s">
        <v>40</v>
      </c>
      <c r="P113" s="130">
        <f>O113*H113</f>
        <v>0</v>
      </c>
      <c r="Q113" s="130">
        <v>0</v>
      </c>
      <c r="R113" s="130">
        <f>Q113*H113</f>
        <v>0</v>
      </c>
      <c r="S113" s="130">
        <v>0</v>
      </c>
      <c r="T113" s="131">
        <f>S113*H113</f>
        <v>0</v>
      </c>
      <c r="AR113" s="132" t="s">
        <v>266</v>
      </c>
      <c r="AT113" s="132" t="s">
        <v>261</v>
      </c>
      <c r="AU113" s="132" t="s">
        <v>77</v>
      </c>
      <c r="AY113" s="17" t="s">
        <v>260</v>
      </c>
      <c r="BE113" s="133">
        <f>IF(N113="základní",J113,0)</f>
        <v>0</v>
      </c>
      <c r="BF113" s="133">
        <f>IF(N113="snížená",J113,0)</f>
        <v>0</v>
      </c>
      <c r="BG113" s="133">
        <f>IF(N113="zákl. přenesená",J113,0)</f>
        <v>0</v>
      </c>
      <c r="BH113" s="133">
        <f>IF(N113="sníž. přenesená",J113,0)</f>
        <v>0</v>
      </c>
      <c r="BI113" s="133">
        <f>IF(N113="nulová",J113,0)</f>
        <v>0</v>
      </c>
      <c r="BJ113" s="17" t="s">
        <v>77</v>
      </c>
      <c r="BK113" s="133">
        <f>ROUND(I113*H113,2)</f>
        <v>0</v>
      </c>
      <c r="BL113" s="17" t="s">
        <v>266</v>
      </c>
      <c r="BM113" s="132" t="s">
        <v>2110</v>
      </c>
    </row>
    <row r="114" spans="2:65" s="1" customFormat="1" ht="11.25">
      <c r="B114" s="32"/>
      <c r="D114" s="134" t="s">
        <v>267</v>
      </c>
      <c r="F114" s="135" t="s">
        <v>1860</v>
      </c>
      <c r="I114" s="136"/>
      <c r="L114" s="32"/>
      <c r="M114" s="137"/>
      <c r="T114" s="53"/>
      <c r="AT114" s="17" t="s">
        <v>267</v>
      </c>
      <c r="AU114" s="17" t="s">
        <v>77</v>
      </c>
    </row>
    <row r="115" spans="2:65" s="1" customFormat="1" ht="11.25">
      <c r="B115" s="32"/>
      <c r="D115" s="176" t="s">
        <v>1416</v>
      </c>
      <c r="F115" s="177" t="s">
        <v>1861</v>
      </c>
      <c r="I115" s="136"/>
      <c r="L115" s="32"/>
      <c r="M115" s="137"/>
      <c r="T115" s="53"/>
      <c r="AT115" s="17" t="s">
        <v>1416</v>
      </c>
      <c r="AU115" s="17" t="s">
        <v>77</v>
      </c>
    </row>
    <row r="116" spans="2:65" s="12" customFormat="1" ht="11.25">
      <c r="B116" s="162"/>
      <c r="D116" s="134" t="s">
        <v>774</v>
      </c>
      <c r="E116" s="163" t="s">
        <v>19</v>
      </c>
      <c r="F116" s="164" t="s">
        <v>2103</v>
      </c>
      <c r="H116" s="165">
        <v>35</v>
      </c>
      <c r="I116" s="166"/>
      <c r="L116" s="162"/>
      <c r="M116" s="167"/>
      <c r="T116" s="168"/>
      <c r="AT116" s="163" t="s">
        <v>774</v>
      </c>
      <c r="AU116" s="163" t="s">
        <v>77</v>
      </c>
      <c r="AV116" s="12" t="s">
        <v>79</v>
      </c>
      <c r="AW116" s="12" t="s">
        <v>31</v>
      </c>
      <c r="AX116" s="12" t="s">
        <v>69</v>
      </c>
      <c r="AY116" s="163" t="s">
        <v>260</v>
      </c>
    </row>
    <row r="117" spans="2:65" s="13" customFormat="1" ht="11.25">
      <c r="B117" s="169"/>
      <c r="D117" s="134" t="s">
        <v>774</v>
      </c>
      <c r="E117" s="170" t="s">
        <v>19</v>
      </c>
      <c r="F117" s="171" t="s">
        <v>967</v>
      </c>
      <c r="H117" s="172">
        <v>35</v>
      </c>
      <c r="I117" s="173"/>
      <c r="L117" s="169"/>
      <c r="M117" s="174"/>
      <c r="T117" s="175"/>
      <c r="AT117" s="170" t="s">
        <v>774</v>
      </c>
      <c r="AU117" s="170" t="s">
        <v>77</v>
      </c>
      <c r="AV117" s="13" t="s">
        <v>266</v>
      </c>
      <c r="AW117" s="13" t="s">
        <v>31</v>
      </c>
      <c r="AX117" s="13" t="s">
        <v>77</v>
      </c>
      <c r="AY117" s="170" t="s">
        <v>260</v>
      </c>
    </row>
    <row r="118" spans="2:65" s="1" customFormat="1" ht="16.5" customHeight="1">
      <c r="B118" s="32"/>
      <c r="C118" s="139" t="s">
        <v>271</v>
      </c>
      <c r="D118" s="139" t="s">
        <v>273</v>
      </c>
      <c r="E118" s="140" t="s">
        <v>1867</v>
      </c>
      <c r="F118" s="141" t="s">
        <v>1868</v>
      </c>
      <c r="G118" s="142" t="s">
        <v>973</v>
      </c>
      <c r="H118" s="143">
        <v>73.5</v>
      </c>
      <c r="I118" s="144"/>
      <c r="J118" s="145">
        <f>ROUND(I118*H118,2)</f>
        <v>0</v>
      </c>
      <c r="K118" s="141" t="s">
        <v>1258</v>
      </c>
      <c r="L118" s="146"/>
      <c r="M118" s="147" t="s">
        <v>19</v>
      </c>
      <c r="N118" s="148" t="s">
        <v>40</v>
      </c>
      <c r="P118" s="130">
        <f>O118*H118</f>
        <v>0</v>
      </c>
      <c r="Q118" s="130">
        <v>1</v>
      </c>
      <c r="R118" s="130">
        <f>Q118*H118</f>
        <v>73.5</v>
      </c>
      <c r="S118" s="130">
        <v>0</v>
      </c>
      <c r="T118" s="131">
        <f>S118*H118</f>
        <v>0</v>
      </c>
      <c r="AR118" s="132" t="s">
        <v>277</v>
      </c>
      <c r="AT118" s="132" t="s">
        <v>273</v>
      </c>
      <c r="AU118" s="132" t="s">
        <v>77</v>
      </c>
      <c r="AY118" s="17" t="s">
        <v>260</v>
      </c>
      <c r="BE118" s="133">
        <f>IF(N118="základní",J118,0)</f>
        <v>0</v>
      </c>
      <c r="BF118" s="133">
        <f>IF(N118="snížená",J118,0)</f>
        <v>0</v>
      </c>
      <c r="BG118" s="133">
        <f>IF(N118="zákl. přenesená",J118,0)</f>
        <v>0</v>
      </c>
      <c r="BH118" s="133">
        <f>IF(N118="sníž. přenesená",J118,0)</f>
        <v>0</v>
      </c>
      <c r="BI118" s="133">
        <f>IF(N118="nulová",J118,0)</f>
        <v>0</v>
      </c>
      <c r="BJ118" s="17" t="s">
        <v>77</v>
      </c>
      <c r="BK118" s="133">
        <f>ROUND(I118*H118,2)</f>
        <v>0</v>
      </c>
      <c r="BL118" s="17" t="s">
        <v>266</v>
      </c>
      <c r="BM118" s="132" t="s">
        <v>2111</v>
      </c>
    </row>
    <row r="119" spans="2:65" s="1" customFormat="1" ht="11.25">
      <c r="B119" s="32"/>
      <c r="D119" s="134" t="s">
        <v>267</v>
      </c>
      <c r="F119" s="135" t="s">
        <v>1868</v>
      </c>
      <c r="I119" s="136"/>
      <c r="L119" s="32"/>
      <c r="M119" s="137"/>
      <c r="T119" s="53"/>
      <c r="AT119" s="17" t="s">
        <v>267</v>
      </c>
      <c r="AU119" s="17" t="s">
        <v>77</v>
      </c>
    </row>
    <row r="120" spans="2:65" s="1" customFormat="1" ht="16.5" customHeight="1">
      <c r="B120" s="32"/>
      <c r="C120" s="121" t="s">
        <v>277</v>
      </c>
      <c r="D120" s="121" t="s">
        <v>261</v>
      </c>
      <c r="E120" s="122" t="s">
        <v>1863</v>
      </c>
      <c r="F120" s="123" t="s">
        <v>1864</v>
      </c>
      <c r="G120" s="124" t="s">
        <v>1067</v>
      </c>
      <c r="H120" s="125">
        <v>35</v>
      </c>
      <c r="I120" s="126"/>
      <c r="J120" s="127">
        <f>ROUND(I120*H120,2)</f>
        <v>0</v>
      </c>
      <c r="K120" s="123" t="s">
        <v>1258</v>
      </c>
      <c r="L120" s="32"/>
      <c r="M120" s="128" t="s">
        <v>19</v>
      </c>
      <c r="N120" s="129" t="s">
        <v>40</v>
      </c>
      <c r="P120" s="130">
        <f>O120*H120</f>
        <v>0</v>
      </c>
      <c r="Q120" s="130">
        <v>0</v>
      </c>
      <c r="R120" s="130">
        <f>Q120*H120</f>
        <v>0</v>
      </c>
      <c r="S120" s="130">
        <v>0</v>
      </c>
      <c r="T120" s="131">
        <f>S120*H120</f>
        <v>0</v>
      </c>
      <c r="AR120" s="132" t="s">
        <v>266</v>
      </c>
      <c r="AT120" s="132" t="s">
        <v>261</v>
      </c>
      <c r="AU120" s="132" t="s">
        <v>77</v>
      </c>
      <c r="AY120" s="17" t="s">
        <v>260</v>
      </c>
      <c r="BE120" s="133">
        <f>IF(N120="základní",J120,0)</f>
        <v>0</v>
      </c>
      <c r="BF120" s="133">
        <f>IF(N120="snížená",J120,0)</f>
        <v>0</v>
      </c>
      <c r="BG120" s="133">
        <f>IF(N120="zákl. přenesená",J120,0)</f>
        <v>0</v>
      </c>
      <c r="BH120" s="133">
        <f>IF(N120="sníž. přenesená",J120,0)</f>
        <v>0</v>
      </c>
      <c r="BI120" s="133">
        <f>IF(N120="nulová",J120,0)</f>
        <v>0</v>
      </c>
      <c r="BJ120" s="17" t="s">
        <v>77</v>
      </c>
      <c r="BK120" s="133">
        <f>ROUND(I120*H120,2)</f>
        <v>0</v>
      </c>
      <c r="BL120" s="17" t="s">
        <v>266</v>
      </c>
      <c r="BM120" s="132" t="s">
        <v>2112</v>
      </c>
    </row>
    <row r="121" spans="2:65" s="1" customFormat="1" ht="19.5">
      <c r="B121" s="32"/>
      <c r="D121" s="134" t="s">
        <v>267</v>
      </c>
      <c r="F121" s="135" t="s">
        <v>1865</v>
      </c>
      <c r="I121" s="136"/>
      <c r="L121" s="32"/>
      <c r="M121" s="137"/>
      <c r="T121" s="53"/>
      <c r="AT121" s="17" t="s">
        <v>267</v>
      </c>
      <c r="AU121" s="17" t="s">
        <v>77</v>
      </c>
    </row>
    <row r="122" spans="2:65" s="1" customFormat="1" ht="11.25">
      <c r="B122" s="32"/>
      <c r="D122" s="176" t="s">
        <v>1416</v>
      </c>
      <c r="F122" s="177" t="s">
        <v>1866</v>
      </c>
      <c r="I122" s="136"/>
      <c r="L122" s="32"/>
      <c r="M122" s="137"/>
      <c r="T122" s="53"/>
      <c r="AT122" s="17" t="s">
        <v>1416</v>
      </c>
      <c r="AU122" s="17" t="s">
        <v>77</v>
      </c>
    </row>
    <row r="123" spans="2:65" s="12" customFormat="1" ht="11.25">
      <c r="B123" s="162"/>
      <c r="D123" s="134" t="s">
        <v>774</v>
      </c>
      <c r="E123" s="163" t="s">
        <v>19</v>
      </c>
      <c r="F123" s="164" t="s">
        <v>2113</v>
      </c>
      <c r="H123" s="165">
        <v>35</v>
      </c>
      <c r="I123" s="166"/>
      <c r="L123" s="162"/>
      <c r="M123" s="167"/>
      <c r="T123" s="168"/>
      <c r="AT123" s="163" t="s">
        <v>774</v>
      </c>
      <c r="AU123" s="163" t="s">
        <v>77</v>
      </c>
      <c r="AV123" s="12" t="s">
        <v>79</v>
      </c>
      <c r="AW123" s="12" t="s">
        <v>31</v>
      </c>
      <c r="AX123" s="12" t="s">
        <v>69</v>
      </c>
      <c r="AY123" s="163" t="s">
        <v>260</v>
      </c>
    </row>
    <row r="124" spans="2:65" s="13" customFormat="1" ht="11.25">
      <c r="B124" s="169"/>
      <c r="D124" s="134" t="s">
        <v>774</v>
      </c>
      <c r="E124" s="170" t="s">
        <v>19</v>
      </c>
      <c r="F124" s="171" t="s">
        <v>967</v>
      </c>
      <c r="H124" s="172">
        <v>35</v>
      </c>
      <c r="I124" s="173"/>
      <c r="L124" s="169"/>
      <c r="M124" s="174"/>
      <c r="T124" s="175"/>
      <c r="AT124" s="170" t="s">
        <v>774</v>
      </c>
      <c r="AU124" s="170" t="s">
        <v>77</v>
      </c>
      <c r="AV124" s="13" t="s">
        <v>266</v>
      </c>
      <c r="AW124" s="13" t="s">
        <v>31</v>
      </c>
      <c r="AX124" s="13" t="s">
        <v>77</v>
      </c>
      <c r="AY124" s="170" t="s">
        <v>260</v>
      </c>
    </row>
    <row r="125" spans="2:65" s="10" customFormat="1" ht="25.9" customHeight="1">
      <c r="B125" s="111"/>
      <c r="D125" s="112" t="s">
        <v>68</v>
      </c>
      <c r="E125" s="113" t="s">
        <v>279</v>
      </c>
      <c r="F125" s="113" t="s">
        <v>1897</v>
      </c>
      <c r="I125" s="114"/>
      <c r="J125" s="115">
        <f>BK125</f>
        <v>0</v>
      </c>
      <c r="L125" s="111"/>
      <c r="M125" s="116"/>
      <c r="P125" s="117">
        <f>SUM(P126:P136)</f>
        <v>0</v>
      </c>
      <c r="R125" s="117">
        <f>SUM(R126:R136)</f>
        <v>20.787814000000001</v>
      </c>
      <c r="T125" s="118">
        <f>SUM(T126:T136)</f>
        <v>0</v>
      </c>
      <c r="AR125" s="112" t="s">
        <v>77</v>
      </c>
      <c r="AT125" s="119" t="s">
        <v>68</v>
      </c>
      <c r="AU125" s="119" t="s">
        <v>69</v>
      </c>
      <c r="AY125" s="112" t="s">
        <v>260</v>
      </c>
      <c r="BK125" s="120">
        <f>SUM(BK126:BK136)</f>
        <v>0</v>
      </c>
    </row>
    <row r="126" spans="2:65" s="1" customFormat="1" ht="16.5" customHeight="1">
      <c r="B126" s="32"/>
      <c r="C126" s="121" t="s">
        <v>302</v>
      </c>
      <c r="D126" s="121" t="s">
        <v>261</v>
      </c>
      <c r="E126" s="122" t="s">
        <v>1898</v>
      </c>
      <c r="F126" s="123" t="s">
        <v>1899</v>
      </c>
      <c r="G126" s="124" t="s">
        <v>1067</v>
      </c>
      <c r="H126" s="125">
        <v>12.6</v>
      </c>
      <c r="I126" s="126"/>
      <c r="J126" s="127">
        <f>ROUND(I126*H126,2)</f>
        <v>0</v>
      </c>
      <c r="K126" s="123" t="s">
        <v>1258</v>
      </c>
      <c r="L126" s="32"/>
      <c r="M126" s="128" t="s">
        <v>19</v>
      </c>
      <c r="N126" s="129" t="s">
        <v>40</v>
      </c>
      <c r="P126" s="130">
        <f>O126*H126</f>
        <v>0</v>
      </c>
      <c r="Q126" s="130">
        <v>3.6889999999999999E-2</v>
      </c>
      <c r="R126" s="130">
        <f>Q126*H126</f>
        <v>0.46481399999999995</v>
      </c>
      <c r="S126" s="130">
        <v>0</v>
      </c>
      <c r="T126" s="131">
        <f>S126*H126</f>
        <v>0</v>
      </c>
      <c r="AR126" s="132" t="s">
        <v>266</v>
      </c>
      <c r="AT126" s="132" t="s">
        <v>261</v>
      </c>
      <c r="AU126" s="132" t="s">
        <v>77</v>
      </c>
      <c r="AY126" s="17" t="s">
        <v>260</v>
      </c>
      <c r="BE126" s="133">
        <f>IF(N126="základní",J126,0)</f>
        <v>0</v>
      </c>
      <c r="BF126" s="133">
        <f>IF(N126="snížená",J126,0)</f>
        <v>0</v>
      </c>
      <c r="BG126" s="133">
        <f>IF(N126="zákl. přenesená",J126,0)</f>
        <v>0</v>
      </c>
      <c r="BH126" s="133">
        <f>IF(N126="sníž. přenesená",J126,0)</f>
        <v>0</v>
      </c>
      <c r="BI126" s="133">
        <f>IF(N126="nulová",J126,0)</f>
        <v>0</v>
      </c>
      <c r="BJ126" s="17" t="s">
        <v>77</v>
      </c>
      <c r="BK126" s="133">
        <f>ROUND(I126*H126,2)</f>
        <v>0</v>
      </c>
      <c r="BL126" s="17" t="s">
        <v>266</v>
      </c>
      <c r="BM126" s="132" t="s">
        <v>2114</v>
      </c>
    </row>
    <row r="127" spans="2:65" s="1" customFormat="1" ht="11.25">
      <c r="B127" s="32"/>
      <c r="D127" s="134" t="s">
        <v>267</v>
      </c>
      <c r="F127" s="135" t="s">
        <v>1899</v>
      </c>
      <c r="I127" s="136"/>
      <c r="L127" s="32"/>
      <c r="M127" s="137"/>
      <c r="T127" s="53"/>
      <c r="AT127" s="17" t="s">
        <v>267</v>
      </c>
      <c r="AU127" s="17" t="s">
        <v>77</v>
      </c>
    </row>
    <row r="128" spans="2:65" s="1" customFormat="1" ht="11.25">
      <c r="B128" s="32"/>
      <c r="D128" s="176" t="s">
        <v>1416</v>
      </c>
      <c r="F128" s="177" t="s">
        <v>1900</v>
      </c>
      <c r="I128" s="136"/>
      <c r="L128" s="32"/>
      <c r="M128" s="137"/>
      <c r="T128" s="53"/>
      <c r="AT128" s="17" t="s">
        <v>1416</v>
      </c>
      <c r="AU128" s="17" t="s">
        <v>77</v>
      </c>
    </row>
    <row r="129" spans="2:65" s="12" customFormat="1" ht="11.25">
      <c r="B129" s="162"/>
      <c r="D129" s="134" t="s">
        <v>774</v>
      </c>
      <c r="E129" s="163" t="s">
        <v>19</v>
      </c>
      <c r="F129" s="164" t="s">
        <v>2115</v>
      </c>
      <c r="H129" s="165">
        <v>12.6</v>
      </c>
      <c r="I129" s="166"/>
      <c r="L129" s="162"/>
      <c r="M129" s="167"/>
      <c r="T129" s="168"/>
      <c r="AT129" s="163" t="s">
        <v>774</v>
      </c>
      <c r="AU129" s="163" t="s">
        <v>77</v>
      </c>
      <c r="AV129" s="12" t="s">
        <v>79</v>
      </c>
      <c r="AW129" s="12" t="s">
        <v>31</v>
      </c>
      <c r="AX129" s="12" t="s">
        <v>69</v>
      </c>
      <c r="AY129" s="163" t="s">
        <v>260</v>
      </c>
    </row>
    <row r="130" spans="2:65" s="13" customFormat="1" ht="11.25">
      <c r="B130" s="169"/>
      <c r="D130" s="134" t="s">
        <v>774</v>
      </c>
      <c r="E130" s="170" t="s">
        <v>19</v>
      </c>
      <c r="F130" s="171" t="s">
        <v>967</v>
      </c>
      <c r="H130" s="172">
        <v>12.6</v>
      </c>
      <c r="I130" s="173"/>
      <c r="L130" s="169"/>
      <c r="M130" s="174"/>
      <c r="T130" s="175"/>
      <c r="AT130" s="170" t="s">
        <v>774</v>
      </c>
      <c r="AU130" s="170" t="s">
        <v>77</v>
      </c>
      <c r="AV130" s="13" t="s">
        <v>266</v>
      </c>
      <c r="AW130" s="13" t="s">
        <v>31</v>
      </c>
      <c r="AX130" s="13" t="s">
        <v>77</v>
      </c>
      <c r="AY130" s="170" t="s">
        <v>260</v>
      </c>
    </row>
    <row r="131" spans="2:65" s="1" customFormat="1" ht="16.5" customHeight="1">
      <c r="B131" s="32"/>
      <c r="C131" s="139" t="s">
        <v>289</v>
      </c>
      <c r="D131" s="139" t="s">
        <v>273</v>
      </c>
      <c r="E131" s="140" t="s">
        <v>1902</v>
      </c>
      <c r="F131" s="141" t="s">
        <v>1903</v>
      </c>
      <c r="G131" s="142" t="s">
        <v>973</v>
      </c>
      <c r="H131" s="143">
        <v>20.323</v>
      </c>
      <c r="I131" s="144"/>
      <c r="J131" s="145">
        <f>ROUND(I131*H131,2)</f>
        <v>0</v>
      </c>
      <c r="K131" s="141" t="s">
        <v>1258</v>
      </c>
      <c r="L131" s="146"/>
      <c r="M131" s="147" t="s">
        <v>19</v>
      </c>
      <c r="N131" s="148" t="s">
        <v>40</v>
      </c>
      <c r="P131" s="130">
        <f>O131*H131</f>
        <v>0</v>
      </c>
      <c r="Q131" s="130">
        <v>1</v>
      </c>
      <c r="R131" s="130">
        <f>Q131*H131</f>
        <v>20.323</v>
      </c>
      <c r="S131" s="130">
        <v>0</v>
      </c>
      <c r="T131" s="131">
        <f>S131*H131</f>
        <v>0</v>
      </c>
      <c r="AR131" s="132" t="s">
        <v>277</v>
      </c>
      <c r="AT131" s="132" t="s">
        <v>273</v>
      </c>
      <c r="AU131" s="132" t="s">
        <v>77</v>
      </c>
      <c r="AY131" s="17" t="s">
        <v>260</v>
      </c>
      <c r="BE131" s="133">
        <f>IF(N131="základní",J131,0)</f>
        <v>0</v>
      </c>
      <c r="BF131" s="133">
        <f>IF(N131="snížená",J131,0)</f>
        <v>0</v>
      </c>
      <c r="BG131" s="133">
        <f>IF(N131="zákl. přenesená",J131,0)</f>
        <v>0</v>
      </c>
      <c r="BH131" s="133">
        <f>IF(N131="sníž. přenesená",J131,0)</f>
        <v>0</v>
      </c>
      <c r="BI131" s="133">
        <f>IF(N131="nulová",J131,0)</f>
        <v>0</v>
      </c>
      <c r="BJ131" s="17" t="s">
        <v>77</v>
      </c>
      <c r="BK131" s="133">
        <f>ROUND(I131*H131,2)</f>
        <v>0</v>
      </c>
      <c r="BL131" s="17" t="s">
        <v>266</v>
      </c>
      <c r="BM131" s="132" t="s">
        <v>2116</v>
      </c>
    </row>
    <row r="132" spans="2:65" s="1" customFormat="1" ht="11.25">
      <c r="B132" s="32"/>
      <c r="D132" s="134" t="s">
        <v>267</v>
      </c>
      <c r="F132" s="135" t="s">
        <v>1903</v>
      </c>
      <c r="I132" s="136"/>
      <c r="L132" s="32"/>
      <c r="M132" s="137"/>
      <c r="T132" s="53"/>
      <c r="AT132" s="17" t="s">
        <v>267</v>
      </c>
      <c r="AU132" s="17" t="s">
        <v>77</v>
      </c>
    </row>
    <row r="133" spans="2:65" s="12" customFormat="1" ht="11.25">
      <c r="B133" s="162"/>
      <c r="D133" s="134" t="s">
        <v>774</v>
      </c>
      <c r="E133" s="163" t="s">
        <v>19</v>
      </c>
      <c r="F133" s="164" t="s">
        <v>2117</v>
      </c>
      <c r="H133" s="165">
        <v>20.323</v>
      </c>
      <c r="I133" s="166"/>
      <c r="L133" s="162"/>
      <c r="M133" s="167"/>
      <c r="T133" s="168"/>
      <c r="AT133" s="163" t="s">
        <v>774</v>
      </c>
      <c r="AU133" s="163" t="s">
        <v>77</v>
      </c>
      <c r="AV133" s="12" t="s">
        <v>79</v>
      </c>
      <c r="AW133" s="12" t="s">
        <v>31</v>
      </c>
      <c r="AX133" s="12" t="s">
        <v>69</v>
      </c>
      <c r="AY133" s="163" t="s">
        <v>260</v>
      </c>
    </row>
    <row r="134" spans="2:65" s="13" customFormat="1" ht="11.25">
      <c r="B134" s="169"/>
      <c r="D134" s="134" t="s">
        <v>774</v>
      </c>
      <c r="E134" s="170" t="s">
        <v>19</v>
      </c>
      <c r="F134" s="171" t="s">
        <v>967</v>
      </c>
      <c r="H134" s="172">
        <v>20.323</v>
      </c>
      <c r="I134" s="173"/>
      <c r="L134" s="169"/>
      <c r="M134" s="174"/>
      <c r="T134" s="175"/>
      <c r="AT134" s="170" t="s">
        <v>774</v>
      </c>
      <c r="AU134" s="170" t="s">
        <v>77</v>
      </c>
      <c r="AV134" s="13" t="s">
        <v>266</v>
      </c>
      <c r="AW134" s="13" t="s">
        <v>31</v>
      </c>
      <c r="AX134" s="13" t="s">
        <v>77</v>
      </c>
      <c r="AY134" s="170" t="s">
        <v>260</v>
      </c>
    </row>
    <row r="135" spans="2:65" s="1" customFormat="1" ht="16.5" customHeight="1">
      <c r="B135" s="32"/>
      <c r="C135" s="121" t="s">
        <v>312</v>
      </c>
      <c r="D135" s="121" t="s">
        <v>261</v>
      </c>
      <c r="E135" s="122" t="s">
        <v>1927</v>
      </c>
      <c r="F135" s="123" t="s">
        <v>1928</v>
      </c>
      <c r="G135" s="124" t="s">
        <v>273</v>
      </c>
      <c r="H135" s="125">
        <v>70</v>
      </c>
      <c r="I135" s="126"/>
      <c r="J135" s="127">
        <f>ROUND(I135*H135,2)</f>
        <v>0</v>
      </c>
      <c r="K135" s="123" t="s">
        <v>19</v>
      </c>
      <c r="L135" s="32"/>
      <c r="M135" s="128" t="s">
        <v>19</v>
      </c>
      <c r="N135" s="129" t="s">
        <v>40</v>
      </c>
      <c r="P135" s="130">
        <f>O135*H135</f>
        <v>0</v>
      </c>
      <c r="Q135" s="130">
        <v>0</v>
      </c>
      <c r="R135" s="130">
        <f>Q135*H135</f>
        <v>0</v>
      </c>
      <c r="S135" s="130">
        <v>0</v>
      </c>
      <c r="T135" s="131">
        <f>S135*H135</f>
        <v>0</v>
      </c>
      <c r="AR135" s="132" t="s">
        <v>266</v>
      </c>
      <c r="AT135" s="132" t="s">
        <v>261</v>
      </c>
      <c r="AU135" s="132" t="s">
        <v>77</v>
      </c>
      <c r="AY135" s="17" t="s">
        <v>260</v>
      </c>
      <c r="BE135" s="133">
        <f>IF(N135="základní",J135,0)</f>
        <v>0</v>
      </c>
      <c r="BF135" s="133">
        <f>IF(N135="snížená",J135,0)</f>
        <v>0</v>
      </c>
      <c r="BG135" s="133">
        <f>IF(N135="zákl. přenesená",J135,0)</f>
        <v>0</v>
      </c>
      <c r="BH135" s="133">
        <f>IF(N135="sníž. přenesená",J135,0)</f>
        <v>0</v>
      </c>
      <c r="BI135" s="133">
        <f>IF(N135="nulová",J135,0)</f>
        <v>0</v>
      </c>
      <c r="BJ135" s="17" t="s">
        <v>77</v>
      </c>
      <c r="BK135" s="133">
        <f>ROUND(I135*H135,2)</f>
        <v>0</v>
      </c>
      <c r="BL135" s="17" t="s">
        <v>266</v>
      </c>
      <c r="BM135" s="132" t="s">
        <v>2118</v>
      </c>
    </row>
    <row r="136" spans="2:65" s="1" customFormat="1" ht="11.25">
      <c r="B136" s="32"/>
      <c r="D136" s="134" t="s">
        <v>267</v>
      </c>
      <c r="F136" s="135" t="s">
        <v>1928</v>
      </c>
      <c r="I136" s="136"/>
      <c r="L136" s="32"/>
      <c r="M136" s="137"/>
      <c r="T136" s="53"/>
      <c r="AT136" s="17" t="s">
        <v>267</v>
      </c>
      <c r="AU136" s="17" t="s">
        <v>77</v>
      </c>
    </row>
    <row r="137" spans="2:65" s="10" customFormat="1" ht="25.9" customHeight="1">
      <c r="B137" s="111"/>
      <c r="D137" s="112" t="s">
        <v>68</v>
      </c>
      <c r="E137" s="113" t="s">
        <v>302</v>
      </c>
      <c r="F137" s="113" t="s">
        <v>2012</v>
      </c>
      <c r="I137" s="114"/>
      <c r="J137" s="115">
        <f>BK137</f>
        <v>0</v>
      </c>
      <c r="L137" s="111"/>
      <c r="M137" s="116"/>
      <c r="P137" s="117">
        <f>SUM(P138:P199)</f>
        <v>0</v>
      </c>
      <c r="R137" s="117">
        <f>SUM(R138:R199)</f>
        <v>11.880405249999999</v>
      </c>
      <c r="T137" s="118">
        <f>SUM(T138:T199)</f>
        <v>38.053085000000003</v>
      </c>
      <c r="AR137" s="112" t="s">
        <v>77</v>
      </c>
      <c r="AT137" s="119" t="s">
        <v>68</v>
      </c>
      <c r="AU137" s="119" t="s">
        <v>69</v>
      </c>
      <c r="AY137" s="112" t="s">
        <v>260</v>
      </c>
      <c r="BK137" s="120">
        <f>SUM(BK138:BK199)</f>
        <v>0</v>
      </c>
    </row>
    <row r="138" spans="2:65" s="1" customFormat="1" ht="16.5" customHeight="1">
      <c r="B138" s="32"/>
      <c r="C138" s="121" t="s">
        <v>8</v>
      </c>
      <c r="D138" s="121" t="s">
        <v>261</v>
      </c>
      <c r="E138" s="122" t="s">
        <v>2013</v>
      </c>
      <c r="F138" s="123" t="s">
        <v>2014</v>
      </c>
      <c r="G138" s="124" t="s">
        <v>363</v>
      </c>
      <c r="H138" s="125">
        <v>66</v>
      </c>
      <c r="I138" s="126"/>
      <c r="J138" s="127">
        <f>ROUND(I138*H138,2)</f>
        <v>0</v>
      </c>
      <c r="K138" s="123" t="s">
        <v>1258</v>
      </c>
      <c r="L138" s="32"/>
      <c r="M138" s="128" t="s">
        <v>19</v>
      </c>
      <c r="N138" s="129" t="s">
        <v>40</v>
      </c>
      <c r="P138" s="130">
        <f>O138*H138</f>
        <v>0</v>
      </c>
      <c r="Q138" s="130">
        <v>0</v>
      </c>
      <c r="R138" s="130">
        <f>Q138*H138</f>
        <v>0</v>
      </c>
      <c r="S138" s="130">
        <v>0</v>
      </c>
      <c r="T138" s="131">
        <f>S138*H138</f>
        <v>0</v>
      </c>
      <c r="AR138" s="132" t="s">
        <v>266</v>
      </c>
      <c r="AT138" s="132" t="s">
        <v>261</v>
      </c>
      <c r="AU138" s="132" t="s">
        <v>77</v>
      </c>
      <c r="AY138" s="17" t="s">
        <v>260</v>
      </c>
      <c r="BE138" s="133">
        <f>IF(N138="základní",J138,0)</f>
        <v>0</v>
      </c>
      <c r="BF138" s="133">
        <f>IF(N138="snížená",J138,0)</f>
        <v>0</v>
      </c>
      <c r="BG138" s="133">
        <f>IF(N138="zákl. přenesená",J138,0)</f>
        <v>0</v>
      </c>
      <c r="BH138" s="133">
        <f>IF(N138="sníž. přenesená",J138,0)</f>
        <v>0</v>
      </c>
      <c r="BI138" s="133">
        <f>IF(N138="nulová",J138,0)</f>
        <v>0</v>
      </c>
      <c r="BJ138" s="17" t="s">
        <v>77</v>
      </c>
      <c r="BK138" s="133">
        <f>ROUND(I138*H138,2)</f>
        <v>0</v>
      </c>
      <c r="BL138" s="17" t="s">
        <v>266</v>
      </c>
      <c r="BM138" s="132" t="s">
        <v>2119</v>
      </c>
    </row>
    <row r="139" spans="2:65" s="1" customFormat="1" ht="11.25">
      <c r="B139" s="32"/>
      <c r="D139" s="134" t="s">
        <v>267</v>
      </c>
      <c r="F139" s="135" t="s">
        <v>2015</v>
      </c>
      <c r="I139" s="136"/>
      <c r="L139" s="32"/>
      <c r="M139" s="137"/>
      <c r="T139" s="53"/>
      <c r="AT139" s="17" t="s">
        <v>267</v>
      </c>
      <c r="AU139" s="17" t="s">
        <v>77</v>
      </c>
    </row>
    <row r="140" spans="2:65" s="1" customFormat="1" ht="11.25">
      <c r="B140" s="32"/>
      <c r="D140" s="176" t="s">
        <v>1416</v>
      </c>
      <c r="F140" s="177" t="s">
        <v>2016</v>
      </c>
      <c r="I140" s="136"/>
      <c r="L140" s="32"/>
      <c r="M140" s="137"/>
      <c r="T140" s="53"/>
      <c r="AT140" s="17" t="s">
        <v>1416</v>
      </c>
      <c r="AU140" s="17" t="s">
        <v>77</v>
      </c>
    </row>
    <row r="141" spans="2:65" s="1" customFormat="1" ht="16.5" customHeight="1">
      <c r="B141" s="32"/>
      <c r="C141" s="139" t="s">
        <v>322</v>
      </c>
      <c r="D141" s="139" t="s">
        <v>273</v>
      </c>
      <c r="E141" s="140" t="s">
        <v>2017</v>
      </c>
      <c r="F141" s="141" t="s">
        <v>2018</v>
      </c>
      <c r="G141" s="142" t="s">
        <v>363</v>
      </c>
      <c r="H141" s="143">
        <v>66</v>
      </c>
      <c r="I141" s="144"/>
      <c r="J141" s="145">
        <f>ROUND(I141*H141,2)</f>
        <v>0</v>
      </c>
      <c r="K141" s="141" t="s">
        <v>19</v>
      </c>
      <c r="L141" s="146"/>
      <c r="M141" s="147" t="s">
        <v>19</v>
      </c>
      <c r="N141" s="148" t="s">
        <v>40</v>
      </c>
      <c r="P141" s="130">
        <f>O141*H141</f>
        <v>0</v>
      </c>
      <c r="Q141" s="130">
        <v>0.02</v>
      </c>
      <c r="R141" s="130">
        <f>Q141*H141</f>
        <v>1.32</v>
      </c>
      <c r="S141" s="130">
        <v>0</v>
      </c>
      <c r="T141" s="131">
        <f>S141*H141</f>
        <v>0</v>
      </c>
      <c r="AR141" s="132" t="s">
        <v>277</v>
      </c>
      <c r="AT141" s="132" t="s">
        <v>273</v>
      </c>
      <c r="AU141" s="132" t="s">
        <v>77</v>
      </c>
      <c r="AY141" s="17" t="s">
        <v>260</v>
      </c>
      <c r="BE141" s="133">
        <f>IF(N141="základní",J141,0)</f>
        <v>0</v>
      </c>
      <c r="BF141" s="133">
        <f>IF(N141="snížená",J141,0)</f>
        <v>0</v>
      </c>
      <c r="BG141" s="133">
        <f>IF(N141="zákl. přenesená",J141,0)</f>
        <v>0</v>
      </c>
      <c r="BH141" s="133">
        <f>IF(N141="sníž. přenesená",J141,0)</f>
        <v>0</v>
      </c>
      <c r="BI141" s="133">
        <f>IF(N141="nulová",J141,0)</f>
        <v>0</v>
      </c>
      <c r="BJ141" s="17" t="s">
        <v>77</v>
      </c>
      <c r="BK141" s="133">
        <f>ROUND(I141*H141,2)</f>
        <v>0</v>
      </c>
      <c r="BL141" s="17" t="s">
        <v>266</v>
      </c>
      <c r="BM141" s="132" t="s">
        <v>2120</v>
      </c>
    </row>
    <row r="142" spans="2:65" s="1" customFormat="1" ht="11.25">
      <c r="B142" s="32"/>
      <c r="D142" s="134" t="s">
        <v>267</v>
      </c>
      <c r="F142" s="135" t="s">
        <v>2018</v>
      </c>
      <c r="I142" s="136"/>
      <c r="L142" s="32"/>
      <c r="M142" s="137"/>
      <c r="T142" s="53"/>
      <c r="AT142" s="17" t="s">
        <v>267</v>
      </c>
      <c r="AU142" s="17" t="s">
        <v>77</v>
      </c>
    </row>
    <row r="143" spans="2:65" s="1" customFormat="1" ht="16.5" customHeight="1">
      <c r="B143" s="32"/>
      <c r="C143" s="139" t="s">
        <v>296</v>
      </c>
      <c r="D143" s="139" t="s">
        <v>273</v>
      </c>
      <c r="E143" s="140" t="s">
        <v>2019</v>
      </c>
      <c r="F143" s="141" t="s">
        <v>2020</v>
      </c>
      <c r="G143" s="142" t="s">
        <v>973</v>
      </c>
      <c r="H143" s="143">
        <v>3.2000000000000001E-2</v>
      </c>
      <c r="I143" s="144"/>
      <c r="J143" s="145">
        <f>ROUND(I143*H143,2)</f>
        <v>0</v>
      </c>
      <c r="K143" s="141" t="s">
        <v>1258</v>
      </c>
      <c r="L143" s="146"/>
      <c r="M143" s="147" t="s">
        <v>19</v>
      </c>
      <c r="N143" s="148" t="s">
        <v>40</v>
      </c>
      <c r="P143" s="130">
        <f>O143*H143</f>
        <v>0</v>
      </c>
      <c r="Q143" s="130">
        <v>1</v>
      </c>
      <c r="R143" s="130">
        <f>Q143*H143</f>
        <v>3.2000000000000001E-2</v>
      </c>
      <c r="S143" s="130">
        <v>0</v>
      </c>
      <c r="T143" s="131">
        <f>S143*H143</f>
        <v>0</v>
      </c>
      <c r="AR143" s="132" t="s">
        <v>277</v>
      </c>
      <c r="AT143" s="132" t="s">
        <v>273</v>
      </c>
      <c r="AU143" s="132" t="s">
        <v>77</v>
      </c>
      <c r="AY143" s="17" t="s">
        <v>260</v>
      </c>
      <c r="BE143" s="133">
        <f>IF(N143="základní",J143,0)</f>
        <v>0</v>
      </c>
      <c r="BF143" s="133">
        <f>IF(N143="snížená",J143,0)</f>
        <v>0</v>
      </c>
      <c r="BG143" s="133">
        <f>IF(N143="zákl. přenesená",J143,0)</f>
        <v>0</v>
      </c>
      <c r="BH143" s="133">
        <f>IF(N143="sníž. přenesená",J143,0)</f>
        <v>0</v>
      </c>
      <c r="BI143" s="133">
        <f>IF(N143="nulová",J143,0)</f>
        <v>0</v>
      </c>
      <c r="BJ143" s="17" t="s">
        <v>77</v>
      </c>
      <c r="BK143" s="133">
        <f>ROUND(I143*H143,2)</f>
        <v>0</v>
      </c>
      <c r="BL143" s="17" t="s">
        <v>266</v>
      </c>
      <c r="BM143" s="132" t="s">
        <v>2121</v>
      </c>
    </row>
    <row r="144" spans="2:65" s="1" customFormat="1" ht="11.25">
      <c r="B144" s="32"/>
      <c r="D144" s="134" t="s">
        <v>267</v>
      </c>
      <c r="F144" s="135" t="s">
        <v>2020</v>
      </c>
      <c r="I144" s="136"/>
      <c r="L144" s="32"/>
      <c r="M144" s="137"/>
      <c r="T144" s="53"/>
      <c r="AT144" s="17" t="s">
        <v>267</v>
      </c>
      <c r="AU144" s="17" t="s">
        <v>77</v>
      </c>
    </row>
    <row r="145" spans="2:65" s="12" customFormat="1" ht="11.25">
      <c r="B145" s="162"/>
      <c r="D145" s="134" t="s">
        <v>774</v>
      </c>
      <c r="E145" s="163" t="s">
        <v>19</v>
      </c>
      <c r="F145" s="164" t="s">
        <v>2122</v>
      </c>
      <c r="H145" s="165">
        <v>3.2000000000000001E-2</v>
      </c>
      <c r="I145" s="166"/>
      <c r="L145" s="162"/>
      <c r="M145" s="167"/>
      <c r="T145" s="168"/>
      <c r="AT145" s="163" t="s">
        <v>774</v>
      </c>
      <c r="AU145" s="163" t="s">
        <v>77</v>
      </c>
      <c r="AV145" s="12" t="s">
        <v>79</v>
      </c>
      <c r="AW145" s="12" t="s">
        <v>31</v>
      </c>
      <c r="AX145" s="12" t="s">
        <v>69</v>
      </c>
      <c r="AY145" s="163" t="s">
        <v>260</v>
      </c>
    </row>
    <row r="146" spans="2:65" s="13" customFormat="1" ht="11.25">
      <c r="B146" s="169"/>
      <c r="D146" s="134" t="s">
        <v>774</v>
      </c>
      <c r="E146" s="170" t="s">
        <v>19</v>
      </c>
      <c r="F146" s="171" t="s">
        <v>967</v>
      </c>
      <c r="H146" s="172">
        <v>3.2000000000000001E-2</v>
      </c>
      <c r="I146" s="173"/>
      <c r="L146" s="169"/>
      <c r="M146" s="174"/>
      <c r="T146" s="175"/>
      <c r="AT146" s="170" t="s">
        <v>774</v>
      </c>
      <c r="AU146" s="170" t="s">
        <v>77</v>
      </c>
      <c r="AV146" s="13" t="s">
        <v>266</v>
      </c>
      <c r="AW146" s="13" t="s">
        <v>31</v>
      </c>
      <c r="AX146" s="13" t="s">
        <v>77</v>
      </c>
      <c r="AY146" s="170" t="s">
        <v>260</v>
      </c>
    </row>
    <row r="147" spans="2:65" s="1" customFormat="1" ht="16.5" customHeight="1">
      <c r="B147" s="32"/>
      <c r="C147" s="121" t="s">
        <v>332</v>
      </c>
      <c r="D147" s="121" t="s">
        <v>261</v>
      </c>
      <c r="E147" s="122" t="s">
        <v>2060</v>
      </c>
      <c r="F147" s="123" t="s">
        <v>2061</v>
      </c>
      <c r="G147" s="124" t="s">
        <v>363</v>
      </c>
      <c r="H147" s="125">
        <v>1</v>
      </c>
      <c r="I147" s="126"/>
      <c r="J147" s="127">
        <f>ROUND(I147*H147,2)</f>
        <v>0</v>
      </c>
      <c r="K147" s="123" t="s">
        <v>1258</v>
      </c>
      <c r="L147" s="32"/>
      <c r="M147" s="128" t="s">
        <v>19</v>
      </c>
      <c r="N147" s="129" t="s">
        <v>40</v>
      </c>
      <c r="P147" s="130">
        <f>O147*H147</f>
        <v>0</v>
      </c>
      <c r="Q147" s="130">
        <v>6.4900000000000001E-3</v>
      </c>
      <c r="R147" s="130">
        <f>Q147*H147</f>
        <v>6.4900000000000001E-3</v>
      </c>
      <c r="S147" s="130">
        <v>0</v>
      </c>
      <c r="T147" s="131">
        <f>S147*H147</f>
        <v>0</v>
      </c>
      <c r="AR147" s="132" t="s">
        <v>266</v>
      </c>
      <c r="AT147" s="132" t="s">
        <v>261</v>
      </c>
      <c r="AU147" s="132" t="s">
        <v>77</v>
      </c>
      <c r="AY147" s="17" t="s">
        <v>260</v>
      </c>
      <c r="BE147" s="133">
        <f>IF(N147="základní",J147,0)</f>
        <v>0</v>
      </c>
      <c r="BF147" s="133">
        <f>IF(N147="snížená",J147,0)</f>
        <v>0</v>
      </c>
      <c r="BG147" s="133">
        <f>IF(N147="zákl. přenesená",J147,0)</f>
        <v>0</v>
      </c>
      <c r="BH147" s="133">
        <f>IF(N147="sníž. přenesená",J147,0)</f>
        <v>0</v>
      </c>
      <c r="BI147" s="133">
        <f>IF(N147="nulová",J147,0)</f>
        <v>0</v>
      </c>
      <c r="BJ147" s="17" t="s">
        <v>77</v>
      </c>
      <c r="BK147" s="133">
        <f>ROUND(I147*H147,2)</f>
        <v>0</v>
      </c>
      <c r="BL147" s="17" t="s">
        <v>266</v>
      </c>
      <c r="BM147" s="132" t="s">
        <v>2123</v>
      </c>
    </row>
    <row r="148" spans="2:65" s="1" customFormat="1" ht="11.25">
      <c r="B148" s="32"/>
      <c r="D148" s="134" t="s">
        <v>267</v>
      </c>
      <c r="F148" s="135" t="s">
        <v>2062</v>
      </c>
      <c r="I148" s="136"/>
      <c r="L148" s="32"/>
      <c r="M148" s="137"/>
      <c r="T148" s="53"/>
      <c r="AT148" s="17" t="s">
        <v>267</v>
      </c>
      <c r="AU148" s="17" t="s">
        <v>77</v>
      </c>
    </row>
    <row r="149" spans="2:65" s="1" customFormat="1" ht="11.25">
      <c r="B149" s="32"/>
      <c r="D149" s="176" t="s">
        <v>1416</v>
      </c>
      <c r="F149" s="177" t="s">
        <v>2063</v>
      </c>
      <c r="I149" s="136"/>
      <c r="L149" s="32"/>
      <c r="M149" s="137"/>
      <c r="T149" s="53"/>
      <c r="AT149" s="17" t="s">
        <v>1416</v>
      </c>
      <c r="AU149" s="17" t="s">
        <v>77</v>
      </c>
    </row>
    <row r="150" spans="2:65" s="1" customFormat="1" ht="16.5" customHeight="1">
      <c r="B150" s="32"/>
      <c r="C150" s="121" t="s">
        <v>300</v>
      </c>
      <c r="D150" s="121" t="s">
        <v>261</v>
      </c>
      <c r="E150" s="122" t="s">
        <v>2022</v>
      </c>
      <c r="F150" s="123" t="s">
        <v>2023</v>
      </c>
      <c r="G150" s="124" t="s">
        <v>1297</v>
      </c>
      <c r="H150" s="125">
        <v>131.94999999999999</v>
      </c>
      <c r="I150" s="126"/>
      <c r="J150" s="127">
        <f>ROUND(I150*H150,2)</f>
        <v>0</v>
      </c>
      <c r="K150" s="123" t="s">
        <v>1258</v>
      </c>
      <c r="L150" s="32"/>
      <c r="M150" s="128" t="s">
        <v>19</v>
      </c>
      <c r="N150" s="129" t="s">
        <v>40</v>
      </c>
      <c r="P150" s="130">
        <f>O150*H150</f>
        <v>0</v>
      </c>
      <c r="Q150" s="130">
        <v>0</v>
      </c>
      <c r="R150" s="130">
        <f>Q150*H150</f>
        <v>0</v>
      </c>
      <c r="S150" s="130">
        <v>2.9999999999999997E-4</v>
      </c>
      <c r="T150" s="131">
        <f>S150*H150</f>
        <v>3.9584999999999995E-2</v>
      </c>
      <c r="AR150" s="132" t="s">
        <v>266</v>
      </c>
      <c r="AT150" s="132" t="s">
        <v>261</v>
      </c>
      <c r="AU150" s="132" t="s">
        <v>77</v>
      </c>
      <c r="AY150" s="17" t="s">
        <v>260</v>
      </c>
      <c r="BE150" s="133">
        <f>IF(N150="základní",J150,0)</f>
        <v>0</v>
      </c>
      <c r="BF150" s="133">
        <f>IF(N150="snížená",J150,0)</f>
        <v>0</v>
      </c>
      <c r="BG150" s="133">
        <f>IF(N150="zákl. přenesená",J150,0)</f>
        <v>0</v>
      </c>
      <c r="BH150" s="133">
        <f>IF(N150="sníž. přenesená",J150,0)</f>
        <v>0</v>
      </c>
      <c r="BI150" s="133">
        <f>IF(N150="nulová",J150,0)</f>
        <v>0</v>
      </c>
      <c r="BJ150" s="17" t="s">
        <v>77</v>
      </c>
      <c r="BK150" s="133">
        <f>ROUND(I150*H150,2)</f>
        <v>0</v>
      </c>
      <c r="BL150" s="17" t="s">
        <v>266</v>
      </c>
      <c r="BM150" s="132" t="s">
        <v>2124</v>
      </c>
    </row>
    <row r="151" spans="2:65" s="1" customFormat="1" ht="11.25">
      <c r="B151" s="32"/>
      <c r="D151" s="134" t="s">
        <v>267</v>
      </c>
      <c r="F151" s="135" t="s">
        <v>2023</v>
      </c>
      <c r="I151" s="136"/>
      <c r="L151" s="32"/>
      <c r="M151" s="137"/>
      <c r="T151" s="53"/>
      <c r="AT151" s="17" t="s">
        <v>267</v>
      </c>
      <c r="AU151" s="17" t="s">
        <v>77</v>
      </c>
    </row>
    <row r="152" spans="2:65" s="1" customFormat="1" ht="11.25">
      <c r="B152" s="32"/>
      <c r="D152" s="176" t="s">
        <v>1416</v>
      </c>
      <c r="F152" s="177" t="s">
        <v>2024</v>
      </c>
      <c r="I152" s="136"/>
      <c r="L152" s="32"/>
      <c r="M152" s="137"/>
      <c r="T152" s="53"/>
      <c r="AT152" s="17" t="s">
        <v>1416</v>
      </c>
      <c r="AU152" s="17" t="s">
        <v>77</v>
      </c>
    </row>
    <row r="153" spans="2:65" s="1" customFormat="1" ht="19.5">
      <c r="B153" s="32"/>
      <c r="D153" s="134" t="s">
        <v>269</v>
      </c>
      <c r="F153" s="138" t="s">
        <v>2025</v>
      </c>
      <c r="I153" s="136"/>
      <c r="L153" s="32"/>
      <c r="M153" s="137"/>
      <c r="T153" s="53"/>
      <c r="AT153" s="17" t="s">
        <v>269</v>
      </c>
      <c r="AU153" s="17" t="s">
        <v>77</v>
      </c>
    </row>
    <row r="154" spans="2:65" s="12" customFormat="1" ht="11.25">
      <c r="B154" s="162"/>
      <c r="D154" s="134" t="s">
        <v>774</v>
      </c>
      <c r="E154" s="163" t="s">
        <v>19</v>
      </c>
      <c r="F154" s="164" t="s">
        <v>2125</v>
      </c>
      <c r="H154" s="165">
        <v>131.94999999999999</v>
      </c>
      <c r="I154" s="166"/>
      <c r="L154" s="162"/>
      <c r="M154" s="167"/>
      <c r="T154" s="168"/>
      <c r="AT154" s="163" t="s">
        <v>774</v>
      </c>
      <c r="AU154" s="163" t="s">
        <v>77</v>
      </c>
      <c r="AV154" s="12" t="s">
        <v>79</v>
      </c>
      <c r="AW154" s="12" t="s">
        <v>31</v>
      </c>
      <c r="AX154" s="12" t="s">
        <v>69</v>
      </c>
      <c r="AY154" s="163" t="s">
        <v>260</v>
      </c>
    </row>
    <row r="155" spans="2:65" s="13" customFormat="1" ht="11.25">
      <c r="B155" s="169"/>
      <c r="D155" s="134" t="s">
        <v>774</v>
      </c>
      <c r="E155" s="170" t="s">
        <v>19</v>
      </c>
      <c r="F155" s="171" t="s">
        <v>967</v>
      </c>
      <c r="H155" s="172">
        <v>131.94999999999999</v>
      </c>
      <c r="I155" s="173"/>
      <c r="L155" s="169"/>
      <c r="M155" s="174"/>
      <c r="T155" s="175"/>
      <c r="AT155" s="170" t="s">
        <v>774</v>
      </c>
      <c r="AU155" s="170" t="s">
        <v>77</v>
      </c>
      <c r="AV155" s="13" t="s">
        <v>266</v>
      </c>
      <c r="AW155" s="13" t="s">
        <v>31</v>
      </c>
      <c r="AX155" s="13" t="s">
        <v>77</v>
      </c>
      <c r="AY155" s="170" t="s">
        <v>260</v>
      </c>
    </row>
    <row r="156" spans="2:65" s="1" customFormat="1" ht="16.5" customHeight="1">
      <c r="B156" s="32"/>
      <c r="C156" s="121" t="s">
        <v>341</v>
      </c>
      <c r="D156" s="121" t="s">
        <v>261</v>
      </c>
      <c r="E156" s="122" t="s">
        <v>2126</v>
      </c>
      <c r="F156" s="123" t="s">
        <v>2127</v>
      </c>
      <c r="G156" s="124" t="s">
        <v>1067</v>
      </c>
      <c r="H156" s="125">
        <v>12.6</v>
      </c>
      <c r="I156" s="126"/>
      <c r="J156" s="127">
        <f>ROUND(I156*H156,2)</f>
        <v>0</v>
      </c>
      <c r="K156" s="123" t="s">
        <v>1258</v>
      </c>
      <c r="L156" s="32"/>
      <c r="M156" s="128" t="s">
        <v>19</v>
      </c>
      <c r="N156" s="129" t="s">
        <v>40</v>
      </c>
      <c r="P156" s="130">
        <f>O156*H156</f>
        <v>0</v>
      </c>
      <c r="Q156" s="130">
        <v>0.12</v>
      </c>
      <c r="R156" s="130">
        <f>Q156*H156</f>
        <v>1.512</v>
      </c>
      <c r="S156" s="130">
        <v>2.4900000000000002</v>
      </c>
      <c r="T156" s="131">
        <f>S156*H156</f>
        <v>31.374000000000002</v>
      </c>
      <c r="AR156" s="132" t="s">
        <v>266</v>
      </c>
      <c r="AT156" s="132" t="s">
        <v>261</v>
      </c>
      <c r="AU156" s="132" t="s">
        <v>77</v>
      </c>
      <c r="AY156" s="17" t="s">
        <v>260</v>
      </c>
      <c r="BE156" s="133">
        <f>IF(N156="základní",J156,0)</f>
        <v>0</v>
      </c>
      <c r="BF156" s="133">
        <f>IF(N156="snížená",J156,0)</f>
        <v>0</v>
      </c>
      <c r="BG156" s="133">
        <f>IF(N156="zákl. přenesená",J156,0)</f>
        <v>0</v>
      </c>
      <c r="BH156" s="133">
        <f>IF(N156="sníž. přenesená",J156,0)</f>
        <v>0</v>
      </c>
      <c r="BI156" s="133">
        <f>IF(N156="nulová",J156,0)</f>
        <v>0</v>
      </c>
      <c r="BJ156" s="17" t="s">
        <v>77</v>
      </c>
      <c r="BK156" s="133">
        <f>ROUND(I156*H156,2)</f>
        <v>0</v>
      </c>
      <c r="BL156" s="17" t="s">
        <v>266</v>
      </c>
      <c r="BM156" s="132" t="s">
        <v>2128</v>
      </c>
    </row>
    <row r="157" spans="2:65" s="1" customFormat="1" ht="11.25">
      <c r="B157" s="32"/>
      <c r="D157" s="134" t="s">
        <v>267</v>
      </c>
      <c r="F157" s="135" t="s">
        <v>2129</v>
      </c>
      <c r="I157" s="136"/>
      <c r="L157" s="32"/>
      <c r="M157" s="137"/>
      <c r="T157" s="53"/>
      <c r="AT157" s="17" t="s">
        <v>267</v>
      </c>
      <c r="AU157" s="17" t="s">
        <v>77</v>
      </c>
    </row>
    <row r="158" spans="2:65" s="1" customFormat="1" ht="11.25">
      <c r="B158" s="32"/>
      <c r="D158" s="176" t="s">
        <v>1416</v>
      </c>
      <c r="F158" s="177" t="s">
        <v>2130</v>
      </c>
      <c r="I158" s="136"/>
      <c r="L158" s="32"/>
      <c r="M158" s="137"/>
      <c r="T158" s="53"/>
      <c r="AT158" s="17" t="s">
        <v>1416</v>
      </c>
      <c r="AU158" s="17" t="s">
        <v>77</v>
      </c>
    </row>
    <row r="159" spans="2:65" s="1" customFormat="1" ht="97.5">
      <c r="B159" s="32"/>
      <c r="D159" s="134" t="s">
        <v>269</v>
      </c>
      <c r="F159" s="138" t="s">
        <v>2068</v>
      </c>
      <c r="I159" s="136"/>
      <c r="L159" s="32"/>
      <c r="M159" s="137"/>
      <c r="T159" s="53"/>
      <c r="AT159" s="17" t="s">
        <v>269</v>
      </c>
      <c r="AU159" s="17" t="s">
        <v>77</v>
      </c>
    </row>
    <row r="160" spans="2:65" s="12" customFormat="1" ht="11.25">
      <c r="B160" s="162"/>
      <c r="D160" s="134" t="s">
        <v>774</v>
      </c>
      <c r="E160" s="163" t="s">
        <v>19</v>
      </c>
      <c r="F160" s="164" t="s">
        <v>2115</v>
      </c>
      <c r="H160" s="165">
        <v>12.6</v>
      </c>
      <c r="I160" s="166"/>
      <c r="L160" s="162"/>
      <c r="M160" s="167"/>
      <c r="T160" s="168"/>
      <c r="AT160" s="163" t="s">
        <v>774</v>
      </c>
      <c r="AU160" s="163" t="s">
        <v>77</v>
      </c>
      <c r="AV160" s="12" t="s">
        <v>79</v>
      </c>
      <c r="AW160" s="12" t="s">
        <v>31</v>
      </c>
      <c r="AX160" s="12" t="s">
        <v>69</v>
      </c>
      <c r="AY160" s="163" t="s">
        <v>260</v>
      </c>
    </row>
    <row r="161" spans="2:65" s="13" customFormat="1" ht="11.25">
      <c r="B161" s="169"/>
      <c r="D161" s="134" t="s">
        <v>774</v>
      </c>
      <c r="E161" s="170" t="s">
        <v>19</v>
      </c>
      <c r="F161" s="171" t="s">
        <v>967</v>
      </c>
      <c r="H161" s="172">
        <v>12.6</v>
      </c>
      <c r="I161" s="173"/>
      <c r="L161" s="169"/>
      <c r="M161" s="174"/>
      <c r="T161" s="175"/>
      <c r="AT161" s="170" t="s">
        <v>774</v>
      </c>
      <c r="AU161" s="170" t="s">
        <v>77</v>
      </c>
      <c r="AV161" s="13" t="s">
        <v>266</v>
      </c>
      <c r="AW161" s="13" t="s">
        <v>31</v>
      </c>
      <c r="AX161" s="13" t="s">
        <v>77</v>
      </c>
      <c r="AY161" s="170" t="s">
        <v>260</v>
      </c>
    </row>
    <row r="162" spans="2:65" s="1" customFormat="1" ht="16.5" customHeight="1">
      <c r="B162" s="32"/>
      <c r="C162" s="121" t="s">
        <v>305</v>
      </c>
      <c r="D162" s="121" t="s">
        <v>261</v>
      </c>
      <c r="E162" s="122" t="s">
        <v>2038</v>
      </c>
      <c r="F162" s="123" t="s">
        <v>2039</v>
      </c>
      <c r="G162" s="124" t="s">
        <v>1067</v>
      </c>
      <c r="H162" s="125">
        <v>2.6389999999999998</v>
      </c>
      <c r="I162" s="126"/>
      <c r="J162" s="127">
        <f>ROUND(I162*H162,2)</f>
        <v>0</v>
      </c>
      <c r="K162" s="123" t="s">
        <v>1258</v>
      </c>
      <c r="L162" s="32"/>
      <c r="M162" s="128" t="s">
        <v>19</v>
      </c>
      <c r="N162" s="129" t="s">
        <v>40</v>
      </c>
      <c r="P162" s="130">
        <f>O162*H162</f>
        <v>0</v>
      </c>
      <c r="Q162" s="130">
        <v>0.50375000000000003</v>
      </c>
      <c r="R162" s="130">
        <f>Q162*H162</f>
        <v>1.3293962500000001</v>
      </c>
      <c r="S162" s="130">
        <v>2.5</v>
      </c>
      <c r="T162" s="131">
        <f>S162*H162</f>
        <v>6.5974999999999993</v>
      </c>
      <c r="AR162" s="132" t="s">
        <v>266</v>
      </c>
      <c r="AT162" s="132" t="s">
        <v>261</v>
      </c>
      <c r="AU162" s="132" t="s">
        <v>77</v>
      </c>
      <c r="AY162" s="17" t="s">
        <v>260</v>
      </c>
      <c r="BE162" s="133">
        <f>IF(N162="základní",J162,0)</f>
        <v>0</v>
      </c>
      <c r="BF162" s="133">
        <f>IF(N162="snížená",J162,0)</f>
        <v>0</v>
      </c>
      <c r="BG162" s="133">
        <f>IF(N162="zákl. přenesená",J162,0)</f>
        <v>0</v>
      </c>
      <c r="BH162" s="133">
        <f>IF(N162="sníž. přenesená",J162,0)</f>
        <v>0</v>
      </c>
      <c r="BI162" s="133">
        <f>IF(N162="nulová",J162,0)</f>
        <v>0</v>
      </c>
      <c r="BJ162" s="17" t="s">
        <v>77</v>
      </c>
      <c r="BK162" s="133">
        <f>ROUND(I162*H162,2)</f>
        <v>0</v>
      </c>
      <c r="BL162" s="17" t="s">
        <v>266</v>
      </c>
      <c r="BM162" s="132" t="s">
        <v>2131</v>
      </c>
    </row>
    <row r="163" spans="2:65" s="1" customFormat="1" ht="11.25">
      <c r="B163" s="32"/>
      <c r="D163" s="134" t="s">
        <v>267</v>
      </c>
      <c r="F163" s="135" t="s">
        <v>2040</v>
      </c>
      <c r="I163" s="136"/>
      <c r="L163" s="32"/>
      <c r="M163" s="137"/>
      <c r="T163" s="53"/>
      <c r="AT163" s="17" t="s">
        <v>267</v>
      </c>
      <c r="AU163" s="17" t="s">
        <v>77</v>
      </c>
    </row>
    <row r="164" spans="2:65" s="1" customFormat="1" ht="11.25">
      <c r="B164" s="32"/>
      <c r="D164" s="176" t="s">
        <v>1416</v>
      </c>
      <c r="F164" s="177" t="s">
        <v>2041</v>
      </c>
      <c r="I164" s="136"/>
      <c r="L164" s="32"/>
      <c r="M164" s="137"/>
      <c r="T164" s="53"/>
      <c r="AT164" s="17" t="s">
        <v>1416</v>
      </c>
      <c r="AU164" s="17" t="s">
        <v>77</v>
      </c>
    </row>
    <row r="165" spans="2:65" s="1" customFormat="1" ht="48.75">
      <c r="B165" s="32"/>
      <c r="D165" s="134" t="s">
        <v>269</v>
      </c>
      <c r="F165" s="138" t="s">
        <v>2042</v>
      </c>
      <c r="I165" s="136"/>
      <c r="L165" s="32"/>
      <c r="M165" s="137"/>
      <c r="T165" s="53"/>
      <c r="AT165" s="17" t="s">
        <v>269</v>
      </c>
      <c r="AU165" s="17" t="s">
        <v>77</v>
      </c>
    </row>
    <row r="166" spans="2:65" s="12" customFormat="1" ht="11.25">
      <c r="B166" s="162"/>
      <c r="D166" s="134" t="s">
        <v>774</v>
      </c>
      <c r="E166" s="163" t="s">
        <v>19</v>
      </c>
      <c r="F166" s="164" t="s">
        <v>2132</v>
      </c>
      <c r="H166" s="165">
        <v>2.6389999999999998</v>
      </c>
      <c r="I166" s="166"/>
      <c r="L166" s="162"/>
      <c r="M166" s="167"/>
      <c r="T166" s="168"/>
      <c r="AT166" s="163" t="s">
        <v>774</v>
      </c>
      <c r="AU166" s="163" t="s">
        <v>77</v>
      </c>
      <c r="AV166" s="12" t="s">
        <v>79</v>
      </c>
      <c r="AW166" s="12" t="s">
        <v>31</v>
      </c>
      <c r="AX166" s="12" t="s">
        <v>69</v>
      </c>
      <c r="AY166" s="163" t="s">
        <v>260</v>
      </c>
    </row>
    <row r="167" spans="2:65" s="13" customFormat="1" ht="11.25">
      <c r="B167" s="169"/>
      <c r="D167" s="134" t="s">
        <v>774</v>
      </c>
      <c r="E167" s="170" t="s">
        <v>19</v>
      </c>
      <c r="F167" s="171" t="s">
        <v>967</v>
      </c>
      <c r="H167" s="172">
        <v>2.6389999999999998</v>
      </c>
      <c r="I167" s="173"/>
      <c r="L167" s="169"/>
      <c r="M167" s="174"/>
      <c r="T167" s="175"/>
      <c r="AT167" s="170" t="s">
        <v>774</v>
      </c>
      <c r="AU167" s="170" t="s">
        <v>77</v>
      </c>
      <c r="AV167" s="13" t="s">
        <v>266</v>
      </c>
      <c r="AW167" s="13" t="s">
        <v>31</v>
      </c>
      <c r="AX167" s="13" t="s">
        <v>77</v>
      </c>
      <c r="AY167" s="170" t="s">
        <v>260</v>
      </c>
    </row>
    <row r="168" spans="2:65" s="1" customFormat="1" ht="16.5" customHeight="1">
      <c r="B168" s="32"/>
      <c r="C168" s="139" t="s">
        <v>350</v>
      </c>
      <c r="D168" s="139" t="s">
        <v>273</v>
      </c>
      <c r="E168" s="140" t="s">
        <v>1498</v>
      </c>
      <c r="F168" s="141" t="s">
        <v>1499</v>
      </c>
      <c r="G168" s="142" t="s">
        <v>973</v>
      </c>
      <c r="H168" s="143">
        <v>5.5419999999999998</v>
      </c>
      <c r="I168" s="144"/>
      <c r="J168" s="145">
        <f>ROUND(I168*H168,2)</f>
        <v>0</v>
      </c>
      <c r="K168" s="141" t="s">
        <v>1258</v>
      </c>
      <c r="L168" s="146"/>
      <c r="M168" s="147" t="s">
        <v>19</v>
      </c>
      <c r="N168" s="148" t="s">
        <v>40</v>
      </c>
      <c r="P168" s="130">
        <f>O168*H168</f>
        <v>0</v>
      </c>
      <c r="Q168" s="130">
        <v>1</v>
      </c>
      <c r="R168" s="130">
        <f>Q168*H168</f>
        <v>5.5419999999999998</v>
      </c>
      <c r="S168" s="130">
        <v>0</v>
      </c>
      <c r="T168" s="131">
        <f>S168*H168</f>
        <v>0</v>
      </c>
      <c r="AR168" s="132" t="s">
        <v>277</v>
      </c>
      <c r="AT168" s="132" t="s">
        <v>273</v>
      </c>
      <c r="AU168" s="132" t="s">
        <v>77</v>
      </c>
      <c r="AY168" s="17" t="s">
        <v>260</v>
      </c>
      <c r="BE168" s="133">
        <f>IF(N168="základní",J168,0)</f>
        <v>0</v>
      </c>
      <c r="BF168" s="133">
        <f>IF(N168="snížená",J168,0)</f>
        <v>0</v>
      </c>
      <c r="BG168" s="133">
        <f>IF(N168="zákl. přenesená",J168,0)</f>
        <v>0</v>
      </c>
      <c r="BH168" s="133">
        <f>IF(N168="sníž. přenesená",J168,0)</f>
        <v>0</v>
      </c>
      <c r="BI168" s="133">
        <f>IF(N168="nulová",J168,0)</f>
        <v>0</v>
      </c>
      <c r="BJ168" s="17" t="s">
        <v>77</v>
      </c>
      <c r="BK168" s="133">
        <f>ROUND(I168*H168,2)</f>
        <v>0</v>
      </c>
      <c r="BL168" s="17" t="s">
        <v>266</v>
      </c>
      <c r="BM168" s="132" t="s">
        <v>2133</v>
      </c>
    </row>
    <row r="169" spans="2:65" s="1" customFormat="1" ht="11.25">
      <c r="B169" s="32"/>
      <c r="D169" s="134" t="s">
        <v>267</v>
      </c>
      <c r="F169" s="135" t="s">
        <v>1499</v>
      </c>
      <c r="I169" s="136"/>
      <c r="L169" s="32"/>
      <c r="M169" s="137"/>
      <c r="T169" s="53"/>
      <c r="AT169" s="17" t="s">
        <v>267</v>
      </c>
      <c r="AU169" s="17" t="s">
        <v>77</v>
      </c>
    </row>
    <row r="170" spans="2:65" s="12" customFormat="1" ht="11.25">
      <c r="B170" s="162"/>
      <c r="D170" s="134" t="s">
        <v>774</v>
      </c>
      <c r="E170" s="163" t="s">
        <v>19</v>
      </c>
      <c r="F170" s="164" t="s">
        <v>2134</v>
      </c>
      <c r="H170" s="165">
        <v>5.5419999999999998</v>
      </c>
      <c r="I170" s="166"/>
      <c r="L170" s="162"/>
      <c r="M170" s="167"/>
      <c r="T170" s="168"/>
      <c r="AT170" s="163" t="s">
        <v>774</v>
      </c>
      <c r="AU170" s="163" t="s">
        <v>77</v>
      </c>
      <c r="AV170" s="12" t="s">
        <v>79</v>
      </c>
      <c r="AW170" s="12" t="s">
        <v>31</v>
      </c>
      <c r="AX170" s="12" t="s">
        <v>69</v>
      </c>
      <c r="AY170" s="163" t="s">
        <v>260</v>
      </c>
    </row>
    <row r="171" spans="2:65" s="13" customFormat="1" ht="11.25">
      <c r="B171" s="169"/>
      <c r="D171" s="134" t="s">
        <v>774</v>
      </c>
      <c r="E171" s="170" t="s">
        <v>19</v>
      </c>
      <c r="F171" s="171" t="s">
        <v>967</v>
      </c>
      <c r="H171" s="172">
        <v>5.5419999999999998</v>
      </c>
      <c r="I171" s="173"/>
      <c r="L171" s="169"/>
      <c r="M171" s="174"/>
      <c r="T171" s="175"/>
      <c r="AT171" s="170" t="s">
        <v>774</v>
      </c>
      <c r="AU171" s="170" t="s">
        <v>77</v>
      </c>
      <c r="AV171" s="13" t="s">
        <v>266</v>
      </c>
      <c r="AW171" s="13" t="s">
        <v>31</v>
      </c>
      <c r="AX171" s="13" t="s">
        <v>77</v>
      </c>
      <c r="AY171" s="170" t="s">
        <v>260</v>
      </c>
    </row>
    <row r="172" spans="2:65" s="1" customFormat="1" ht="16.5" customHeight="1">
      <c r="B172" s="32"/>
      <c r="C172" s="121" t="s">
        <v>310</v>
      </c>
      <c r="D172" s="121" t="s">
        <v>261</v>
      </c>
      <c r="E172" s="122" t="s">
        <v>2045</v>
      </c>
      <c r="F172" s="123" t="s">
        <v>2046</v>
      </c>
      <c r="G172" s="124" t="s">
        <v>1297</v>
      </c>
      <c r="H172" s="125">
        <v>131.94999999999999</v>
      </c>
      <c r="I172" s="126"/>
      <c r="J172" s="127">
        <f>ROUND(I172*H172,2)</f>
        <v>0</v>
      </c>
      <c r="K172" s="123" t="s">
        <v>1258</v>
      </c>
      <c r="L172" s="32"/>
      <c r="M172" s="128" t="s">
        <v>19</v>
      </c>
      <c r="N172" s="129" t="s">
        <v>40</v>
      </c>
      <c r="P172" s="130">
        <f>O172*H172</f>
        <v>0</v>
      </c>
      <c r="Q172" s="130">
        <v>1.162E-2</v>
      </c>
      <c r="R172" s="130">
        <f>Q172*H172</f>
        <v>1.5332589999999999</v>
      </c>
      <c r="S172" s="130">
        <v>0</v>
      </c>
      <c r="T172" s="131">
        <f>S172*H172</f>
        <v>0</v>
      </c>
      <c r="AR172" s="132" t="s">
        <v>266</v>
      </c>
      <c r="AT172" s="132" t="s">
        <v>261</v>
      </c>
      <c r="AU172" s="132" t="s">
        <v>77</v>
      </c>
      <c r="AY172" s="17" t="s">
        <v>260</v>
      </c>
      <c r="BE172" s="133">
        <f>IF(N172="základní",J172,0)</f>
        <v>0</v>
      </c>
      <c r="BF172" s="133">
        <f>IF(N172="snížená",J172,0)</f>
        <v>0</v>
      </c>
      <c r="BG172" s="133">
        <f>IF(N172="zákl. přenesená",J172,0)</f>
        <v>0</v>
      </c>
      <c r="BH172" s="133">
        <f>IF(N172="sníž. přenesená",J172,0)</f>
        <v>0</v>
      </c>
      <c r="BI172" s="133">
        <f>IF(N172="nulová",J172,0)</f>
        <v>0</v>
      </c>
      <c r="BJ172" s="17" t="s">
        <v>77</v>
      </c>
      <c r="BK172" s="133">
        <f>ROUND(I172*H172,2)</f>
        <v>0</v>
      </c>
      <c r="BL172" s="17" t="s">
        <v>266</v>
      </c>
      <c r="BM172" s="132" t="s">
        <v>2135</v>
      </c>
    </row>
    <row r="173" spans="2:65" s="1" customFormat="1" ht="11.25">
      <c r="B173" s="32"/>
      <c r="D173" s="134" t="s">
        <v>267</v>
      </c>
      <c r="F173" s="135" t="s">
        <v>2047</v>
      </c>
      <c r="I173" s="136"/>
      <c r="L173" s="32"/>
      <c r="M173" s="137"/>
      <c r="T173" s="53"/>
      <c r="AT173" s="17" t="s">
        <v>267</v>
      </c>
      <c r="AU173" s="17" t="s">
        <v>77</v>
      </c>
    </row>
    <row r="174" spans="2:65" s="1" customFormat="1" ht="11.25">
      <c r="B174" s="32"/>
      <c r="D174" s="176" t="s">
        <v>1416</v>
      </c>
      <c r="F174" s="177" t="s">
        <v>2048</v>
      </c>
      <c r="I174" s="136"/>
      <c r="L174" s="32"/>
      <c r="M174" s="137"/>
      <c r="T174" s="53"/>
      <c r="AT174" s="17" t="s">
        <v>1416</v>
      </c>
      <c r="AU174" s="17" t="s">
        <v>77</v>
      </c>
    </row>
    <row r="175" spans="2:65" s="1" customFormat="1" ht="68.25">
      <c r="B175" s="32"/>
      <c r="D175" s="134" t="s">
        <v>269</v>
      </c>
      <c r="F175" s="138" t="s">
        <v>2049</v>
      </c>
      <c r="I175" s="136"/>
      <c r="L175" s="32"/>
      <c r="M175" s="137"/>
      <c r="T175" s="53"/>
      <c r="AT175" s="17" t="s">
        <v>269</v>
      </c>
      <c r="AU175" s="17" t="s">
        <v>77</v>
      </c>
    </row>
    <row r="176" spans="2:65" s="12" customFormat="1" ht="11.25">
      <c r="B176" s="162"/>
      <c r="D176" s="134" t="s">
        <v>774</v>
      </c>
      <c r="E176" s="163" t="s">
        <v>19</v>
      </c>
      <c r="F176" s="164" t="s">
        <v>2125</v>
      </c>
      <c r="H176" s="165">
        <v>131.94999999999999</v>
      </c>
      <c r="I176" s="166"/>
      <c r="L176" s="162"/>
      <c r="M176" s="167"/>
      <c r="T176" s="168"/>
      <c r="AT176" s="163" t="s">
        <v>774</v>
      </c>
      <c r="AU176" s="163" t="s">
        <v>77</v>
      </c>
      <c r="AV176" s="12" t="s">
        <v>79</v>
      </c>
      <c r="AW176" s="12" t="s">
        <v>31</v>
      </c>
      <c r="AX176" s="12" t="s">
        <v>69</v>
      </c>
      <c r="AY176" s="163" t="s">
        <v>260</v>
      </c>
    </row>
    <row r="177" spans="2:65" s="13" customFormat="1" ht="11.25">
      <c r="B177" s="169"/>
      <c r="D177" s="134" t="s">
        <v>774</v>
      </c>
      <c r="E177" s="170" t="s">
        <v>19</v>
      </c>
      <c r="F177" s="171" t="s">
        <v>967</v>
      </c>
      <c r="H177" s="172">
        <v>131.94999999999999</v>
      </c>
      <c r="I177" s="173"/>
      <c r="L177" s="169"/>
      <c r="M177" s="174"/>
      <c r="T177" s="175"/>
      <c r="AT177" s="170" t="s">
        <v>774</v>
      </c>
      <c r="AU177" s="170" t="s">
        <v>77</v>
      </c>
      <c r="AV177" s="13" t="s">
        <v>266</v>
      </c>
      <c r="AW177" s="13" t="s">
        <v>31</v>
      </c>
      <c r="AX177" s="13" t="s">
        <v>77</v>
      </c>
      <c r="AY177" s="170" t="s">
        <v>260</v>
      </c>
    </row>
    <row r="178" spans="2:65" s="1" customFormat="1" ht="16.5" customHeight="1">
      <c r="B178" s="32"/>
      <c r="C178" s="121" t="s">
        <v>7</v>
      </c>
      <c r="D178" s="121" t="s">
        <v>261</v>
      </c>
      <c r="E178" s="122" t="s">
        <v>2050</v>
      </c>
      <c r="F178" s="123" t="s">
        <v>2051</v>
      </c>
      <c r="G178" s="124" t="s">
        <v>545</v>
      </c>
      <c r="H178" s="125">
        <v>42</v>
      </c>
      <c r="I178" s="126"/>
      <c r="J178" s="127">
        <f>ROUND(I178*H178,2)</f>
        <v>0</v>
      </c>
      <c r="K178" s="123" t="s">
        <v>1258</v>
      </c>
      <c r="L178" s="32"/>
      <c r="M178" s="128" t="s">
        <v>19</v>
      </c>
      <c r="N178" s="129" t="s">
        <v>40</v>
      </c>
      <c r="P178" s="130">
        <f>O178*H178</f>
        <v>0</v>
      </c>
      <c r="Q178" s="130">
        <v>1.01E-3</v>
      </c>
      <c r="R178" s="130">
        <f>Q178*H178</f>
        <v>4.2419999999999999E-2</v>
      </c>
      <c r="S178" s="130">
        <v>1E-3</v>
      </c>
      <c r="T178" s="131">
        <f>S178*H178</f>
        <v>4.2000000000000003E-2</v>
      </c>
      <c r="AR178" s="132" t="s">
        <v>266</v>
      </c>
      <c r="AT178" s="132" t="s">
        <v>261</v>
      </c>
      <c r="AU178" s="132" t="s">
        <v>77</v>
      </c>
      <c r="AY178" s="17" t="s">
        <v>260</v>
      </c>
      <c r="BE178" s="133">
        <f>IF(N178="základní",J178,0)</f>
        <v>0</v>
      </c>
      <c r="BF178" s="133">
        <f>IF(N178="snížená",J178,0)</f>
        <v>0</v>
      </c>
      <c r="BG178" s="133">
        <f>IF(N178="zákl. přenesená",J178,0)</f>
        <v>0</v>
      </c>
      <c r="BH178" s="133">
        <f>IF(N178="sníž. přenesená",J178,0)</f>
        <v>0</v>
      </c>
      <c r="BI178" s="133">
        <f>IF(N178="nulová",J178,0)</f>
        <v>0</v>
      </c>
      <c r="BJ178" s="17" t="s">
        <v>77</v>
      </c>
      <c r="BK178" s="133">
        <f>ROUND(I178*H178,2)</f>
        <v>0</v>
      </c>
      <c r="BL178" s="17" t="s">
        <v>266</v>
      </c>
      <c r="BM178" s="132" t="s">
        <v>2136</v>
      </c>
    </row>
    <row r="179" spans="2:65" s="1" customFormat="1" ht="11.25">
      <c r="B179" s="32"/>
      <c r="D179" s="134" t="s">
        <v>267</v>
      </c>
      <c r="F179" s="135" t="s">
        <v>2052</v>
      </c>
      <c r="I179" s="136"/>
      <c r="L179" s="32"/>
      <c r="M179" s="137"/>
      <c r="T179" s="53"/>
      <c r="AT179" s="17" t="s">
        <v>267</v>
      </c>
      <c r="AU179" s="17" t="s">
        <v>77</v>
      </c>
    </row>
    <row r="180" spans="2:65" s="1" customFormat="1" ht="11.25">
      <c r="B180" s="32"/>
      <c r="D180" s="176" t="s">
        <v>1416</v>
      </c>
      <c r="F180" s="177" t="s">
        <v>2053</v>
      </c>
      <c r="I180" s="136"/>
      <c r="L180" s="32"/>
      <c r="M180" s="137"/>
      <c r="T180" s="53"/>
      <c r="AT180" s="17" t="s">
        <v>1416</v>
      </c>
      <c r="AU180" s="17" t="s">
        <v>77</v>
      </c>
    </row>
    <row r="181" spans="2:65" s="1" customFormat="1" ht="39">
      <c r="B181" s="32"/>
      <c r="D181" s="134" t="s">
        <v>269</v>
      </c>
      <c r="F181" s="138" t="s">
        <v>2054</v>
      </c>
      <c r="I181" s="136"/>
      <c r="L181" s="32"/>
      <c r="M181" s="137"/>
      <c r="T181" s="53"/>
      <c r="AT181" s="17" t="s">
        <v>269</v>
      </c>
      <c r="AU181" s="17" t="s">
        <v>77</v>
      </c>
    </row>
    <row r="182" spans="2:65" s="12" customFormat="1" ht="11.25">
      <c r="B182" s="162"/>
      <c r="D182" s="134" t="s">
        <v>774</v>
      </c>
      <c r="E182" s="163" t="s">
        <v>19</v>
      </c>
      <c r="F182" s="164" t="s">
        <v>2137</v>
      </c>
      <c r="H182" s="165">
        <v>42</v>
      </c>
      <c r="I182" s="166"/>
      <c r="L182" s="162"/>
      <c r="M182" s="167"/>
      <c r="T182" s="168"/>
      <c r="AT182" s="163" t="s">
        <v>774</v>
      </c>
      <c r="AU182" s="163" t="s">
        <v>77</v>
      </c>
      <c r="AV182" s="12" t="s">
        <v>79</v>
      </c>
      <c r="AW182" s="12" t="s">
        <v>31</v>
      </c>
      <c r="AX182" s="12" t="s">
        <v>69</v>
      </c>
      <c r="AY182" s="163" t="s">
        <v>260</v>
      </c>
    </row>
    <row r="183" spans="2:65" s="13" customFormat="1" ht="11.25">
      <c r="B183" s="169"/>
      <c r="D183" s="134" t="s">
        <v>774</v>
      </c>
      <c r="E183" s="170" t="s">
        <v>19</v>
      </c>
      <c r="F183" s="171" t="s">
        <v>967</v>
      </c>
      <c r="H183" s="172">
        <v>42</v>
      </c>
      <c r="I183" s="173"/>
      <c r="L183" s="169"/>
      <c r="M183" s="174"/>
      <c r="T183" s="175"/>
      <c r="AT183" s="170" t="s">
        <v>774</v>
      </c>
      <c r="AU183" s="170" t="s">
        <v>77</v>
      </c>
      <c r="AV183" s="13" t="s">
        <v>266</v>
      </c>
      <c r="AW183" s="13" t="s">
        <v>31</v>
      </c>
      <c r="AX183" s="13" t="s">
        <v>77</v>
      </c>
      <c r="AY183" s="170" t="s">
        <v>260</v>
      </c>
    </row>
    <row r="184" spans="2:65" s="1" customFormat="1" ht="16.5" customHeight="1">
      <c r="B184" s="32"/>
      <c r="C184" s="139" t="s">
        <v>315</v>
      </c>
      <c r="D184" s="139" t="s">
        <v>273</v>
      </c>
      <c r="E184" s="140" t="s">
        <v>2056</v>
      </c>
      <c r="F184" s="141" t="s">
        <v>2057</v>
      </c>
      <c r="G184" s="142" t="s">
        <v>973</v>
      </c>
      <c r="H184" s="143">
        <v>0.17799999999999999</v>
      </c>
      <c r="I184" s="144"/>
      <c r="J184" s="145">
        <f>ROUND(I184*H184,2)</f>
        <v>0</v>
      </c>
      <c r="K184" s="141" t="s">
        <v>1258</v>
      </c>
      <c r="L184" s="146"/>
      <c r="M184" s="147" t="s">
        <v>19</v>
      </c>
      <c r="N184" s="148" t="s">
        <v>40</v>
      </c>
      <c r="P184" s="130">
        <f>O184*H184</f>
        <v>0</v>
      </c>
      <c r="Q184" s="130">
        <v>1</v>
      </c>
      <c r="R184" s="130">
        <f>Q184*H184</f>
        <v>0.17799999999999999</v>
      </c>
      <c r="S184" s="130">
        <v>0</v>
      </c>
      <c r="T184" s="131">
        <f>S184*H184</f>
        <v>0</v>
      </c>
      <c r="AR184" s="132" t="s">
        <v>277</v>
      </c>
      <c r="AT184" s="132" t="s">
        <v>273</v>
      </c>
      <c r="AU184" s="132" t="s">
        <v>77</v>
      </c>
      <c r="AY184" s="17" t="s">
        <v>260</v>
      </c>
      <c r="BE184" s="133">
        <f>IF(N184="základní",J184,0)</f>
        <v>0</v>
      </c>
      <c r="BF184" s="133">
        <f>IF(N184="snížená",J184,0)</f>
        <v>0</v>
      </c>
      <c r="BG184" s="133">
        <f>IF(N184="zákl. přenesená",J184,0)</f>
        <v>0</v>
      </c>
      <c r="BH184" s="133">
        <f>IF(N184="sníž. přenesená",J184,0)</f>
        <v>0</v>
      </c>
      <c r="BI184" s="133">
        <f>IF(N184="nulová",J184,0)</f>
        <v>0</v>
      </c>
      <c r="BJ184" s="17" t="s">
        <v>77</v>
      </c>
      <c r="BK184" s="133">
        <f>ROUND(I184*H184,2)</f>
        <v>0</v>
      </c>
      <c r="BL184" s="17" t="s">
        <v>266</v>
      </c>
      <c r="BM184" s="132" t="s">
        <v>2138</v>
      </c>
    </row>
    <row r="185" spans="2:65" s="1" customFormat="1" ht="11.25">
      <c r="B185" s="32"/>
      <c r="D185" s="134" t="s">
        <v>267</v>
      </c>
      <c r="F185" s="135" t="s">
        <v>2057</v>
      </c>
      <c r="I185" s="136"/>
      <c r="L185" s="32"/>
      <c r="M185" s="137"/>
      <c r="T185" s="53"/>
      <c r="AT185" s="17" t="s">
        <v>267</v>
      </c>
      <c r="AU185" s="17" t="s">
        <v>77</v>
      </c>
    </row>
    <row r="186" spans="2:65" s="1" customFormat="1" ht="21.75" customHeight="1">
      <c r="B186" s="32"/>
      <c r="C186" s="121" t="s">
        <v>370</v>
      </c>
      <c r="D186" s="121" t="s">
        <v>261</v>
      </c>
      <c r="E186" s="122" t="s">
        <v>2139</v>
      </c>
      <c r="F186" s="123" t="s">
        <v>2140</v>
      </c>
      <c r="G186" s="124" t="s">
        <v>545</v>
      </c>
      <c r="H186" s="125">
        <v>12</v>
      </c>
      <c r="I186" s="126"/>
      <c r="J186" s="127">
        <f>ROUND(I186*H186,2)</f>
        <v>0</v>
      </c>
      <c r="K186" s="123" t="s">
        <v>1258</v>
      </c>
      <c r="L186" s="32"/>
      <c r="M186" s="128" t="s">
        <v>19</v>
      </c>
      <c r="N186" s="129" t="s">
        <v>40</v>
      </c>
      <c r="P186" s="130">
        <f>O186*H186</f>
        <v>0</v>
      </c>
      <c r="Q186" s="130">
        <v>1.2239999999999999E-2</v>
      </c>
      <c r="R186" s="130">
        <f>Q186*H186</f>
        <v>0.14687999999999998</v>
      </c>
      <c r="S186" s="130">
        <v>0</v>
      </c>
      <c r="T186" s="131">
        <f>S186*H186</f>
        <v>0</v>
      </c>
      <c r="AR186" s="132" t="s">
        <v>266</v>
      </c>
      <c r="AT186" s="132" t="s">
        <v>261</v>
      </c>
      <c r="AU186" s="132" t="s">
        <v>77</v>
      </c>
      <c r="AY186" s="17" t="s">
        <v>260</v>
      </c>
      <c r="BE186" s="133">
        <f>IF(N186="základní",J186,0)</f>
        <v>0</v>
      </c>
      <c r="BF186" s="133">
        <f>IF(N186="snížená",J186,0)</f>
        <v>0</v>
      </c>
      <c r="BG186" s="133">
        <f>IF(N186="zákl. přenesená",J186,0)</f>
        <v>0</v>
      </c>
      <c r="BH186" s="133">
        <f>IF(N186="sníž. přenesená",J186,0)</f>
        <v>0</v>
      </c>
      <c r="BI186" s="133">
        <f>IF(N186="nulová",J186,0)</f>
        <v>0</v>
      </c>
      <c r="BJ186" s="17" t="s">
        <v>77</v>
      </c>
      <c r="BK186" s="133">
        <f>ROUND(I186*H186,2)</f>
        <v>0</v>
      </c>
      <c r="BL186" s="17" t="s">
        <v>266</v>
      </c>
      <c r="BM186" s="132" t="s">
        <v>2141</v>
      </c>
    </row>
    <row r="187" spans="2:65" s="1" customFormat="1" ht="19.5">
      <c r="B187" s="32"/>
      <c r="D187" s="134" t="s">
        <v>267</v>
      </c>
      <c r="F187" s="135" t="s">
        <v>2142</v>
      </c>
      <c r="I187" s="136"/>
      <c r="L187" s="32"/>
      <c r="M187" s="137"/>
      <c r="T187" s="53"/>
      <c r="AT187" s="17" t="s">
        <v>267</v>
      </c>
      <c r="AU187" s="17" t="s">
        <v>77</v>
      </c>
    </row>
    <row r="188" spans="2:65" s="1" customFormat="1" ht="11.25">
      <c r="B188" s="32"/>
      <c r="D188" s="176" t="s">
        <v>1416</v>
      </c>
      <c r="F188" s="177" t="s">
        <v>2143</v>
      </c>
      <c r="I188" s="136"/>
      <c r="L188" s="32"/>
      <c r="M188" s="137"/>
      <c r="T188" s="53"/>
      <c r="AT188" s="17" t="s">
        <v>1416</v>
      </c>
      <c r="AU188" s="17" t="s">
        <v>77</v>
      </c>
    </row>
    <row r="189" spans="2:65" s="1" customFormat="1" ht="58.5">
      <c r="B189" s="32"/>
      <c r="D189" s="134" t="s">
        <v>269</v>
      </c>
      <c r="F189" s="138" t="s">
        <v>2144</v>
      </c>
      <c r="I189" s="136"/>
      <c r="L189" s="32"/>
      <c r="M189" s="137"/>
      <c r="T189" s="53"/>
      <c r="AT189" s="17" t="s">
        <v>269</v>
      </c>
      <c r="AU189" s="17" t="s">
        <v>77</v>
      </c>
    </row>
    <row r="190" spans="2:65" s="12" customFormat="1" ht="11.25">
      <c r="B190" s="162"/>
      <c r="D190" s="134" t="s">
        <v>774</v>
      </c>
      <c r="E190" s="163" t="s">
        <v>19</v>
      </c>
      <c r="F190" s="164" t="s">
        <v>2145</v>
      </c>
      <c r="H190" s="165">
        <v>12</v>
      </c>
      <c r="I190" s="166"/>
      <c r="L190" s="162"/>
      <c r="M190" s="167"/>
      <c r="T190" s="168"/>
      <c r="AT190" s="163" t="s">
        <v>774</v>
      </c>
      <c r="AU190" s="163" t="s">
        <v>77</v>
      </c>
      <c r="AV190" s="12" t="s">
        <v>79</v>
      </c>
      <c r="AW190" s="12" t="s">
        <v>31</v>
      </c>
      <c r="AX190" s="12" t="s">
        <v>69</v>
      </c>
      <c r="AY190" s="163" t="s">
        <v>260</v>
      </c>
    </row>
    <row r="191" spans="2:65" s="13" customFormat="1" ht="11.25">
      <c r="B191" s="169"/>
      <c r="D191" s="134" t="s">
        <v>774</v>
      </c>
      <c r="E191" s="170" t="s">
        <v>19</v>
      </c>
      <c r="F191" s="171" t="s">
        <v>967</v>
      </c>
      <c r="H191" s="172">
        <v>12</v>
      </c>
      <c r="I191" s="173"/>
      <c r="L191" s="169"/>
      <c r="M191" s="174"/>
      <c r="T191" s="175"/>
      <c r="AT191" s="170" t="s">
        <v>774</v>
      </c>
      <c r="AU191" s="170" t="s">
        <v>77</v>
      </c>
      <c r="AV191" s="13" t="s">
        <v>266</v>
      </c>
      <c r="AW191" s="13" t="s">
        <v>31</v>
      </c>
      <c r="AX191" s="13" t="s">
        <v>77</v>
      </c>
      <c r="AY191" s="170" t="s">
        <v>260</v>
      </c>
    </row>
    <row r="192" spans="2:65" s="1" customFormat="1" ht="21.75" customHeight="1">
      <c r="B192" s="32"/>
      <c r="C192" s="121" t="s">
        <v>320</v>
      </c>
      <c r="D192" s="121" t="s">
        <v>261</v>
      </c>
      <c r="E192" s="122" t="s">
        <v>2146</v>
      </c>
      <c r="F192" s="123" t="s">
        <v>2147</v>
      </c>
      <c r="G192" s="124" t="s">
        <v>545</v>
      </c>
      <c r="H192" s="125">
        <v>12</v>
      </c>
      <c r="I192" s="126"/>
      <c r="J192" s="127">
        <f>ROUND(I192*H192,2)</f>
        <v>0</v>
      </c>
      <c r="K192" s="123" t="s">
        <v>1258</v>
      </c>
      <c r="L192" s="32"/>
      <c r="M192" s="128" t="s">
        <v>19</v>
      </c>
      <c r="N192" s="129" t="s">
        <v>40</v>
      </c>
      <c r="P192" s="130">
        <f>O192*H192</f>
        <v>0</v>
      </c>
      <c r="Q192" s="130">
        <v>1.983E-2</v>
      </c>
      <c r="R192" s="130">
        <f>Q192*H192</f>
        <v>0.23796</v>
      </c>
      <c r="S192" s="130">
        <v>0</v>
      </c>
      <c r="T192" s="131">
        <f>S192*H192</f>
        <v>0</v>
      </c>
      <c r="AR192" s="132" t="s">
        <v>266</v>
      </c>
      <c r="AT192" s="132" t="s">
        <v>261</v>
      </c>
      <c r="AU192" s="132" t="s">
        <v>77</v>
      </c>
      <c r="AY192" s="17" t="s">
        <v>260</v>
      </c>
      <c r="BE192" s="133">
        <f>IF(N192="základní",J192,0)</f>
        <v>0</v>
      </c>
      <c r="BF192" s="133">
        <f>IF(N192="snížená",J192,0)</f>
        <v>0</v>
      </c>
      <c r="BG192" s="133">
        <f>IF(N192="zákl. přenesená",J192,0)</f>
        <v>0</v>
      </c>
      <c r="BH192" s="133">
        <f>IF(N192="sníž. přenesená",J192,0)</f>
        <v>0</v>
      </c>
      <c r="BI192" s="133">
        <f>IF(N192="nulová",J192,0)</f>
        <v>0</v>
      </c>
      <c r="BJ192" s="17" t="s">
        <v>77</v>
      </c>
      <c r="BK192" s="133">
        <f>ROUND(I192*H192,2)</f>
        <v>0</v>
      </c>
      <c r="BL192" s="17" t="s">
        <v>266</v>
      </c>
      <c r="BM192" s="132" t="s">
        <v>2148</v>
      </c>
    </row>
    <row r="193" spans="2:65" s="1" customFormat="1" ht="19.5">
      <c r="B193" s="32"/>
      <c r="D193" s="134" t="s">
        <v>267</v>
      </c>
      <c r="F193" s="135" t="s">
        <v>2149</v>
      </c>
      <c r="I193" s="136"/>
      <c r="L193" s="32"/>
      <c r="M193" s="137"/>
      <c r="T193" s="53"/>
      <c r="AT193" s="17" t="s">
        <v>267</v>
      </c>
      <c r="AU193" s="17" t="s">
        <v>77</v>
      </c>
    </row>
    <row r="194" spans="2:65" s="1" customFormat="1" ht="11.25">
      <c r="B194" s="32"/>
      <c r="D194" s="176" t="s">
        <v>1416</v>
      </c>
      <c r="F194" s="177" t="s">
        <v>2150</v>
      </c>
      <c r="I194" s="136"/>
      <c r="L194" s="32"/>
      <c r="M194" s="137"/>
      <c r="T194" s="53"/>
      <c r="AT194" s="17" t="s">
        <v>1416</v>
      </c>
      <c r="AU194" s="17" t="s">
        <v>77</v>
      </c>
    </row>
    <row r="195" spans="2:65" s="1" customFormat="1" ht="58.5">
      <c r="B195" s="32"/>
      <c r="D195" s="134" t="s">
        <v>269</v>
      </c>
      <c r="F195" s="138" t="s">
        <v>2144</v>
      </c>
      <c r="I195" s="136"/>
      <c r="L195" s="32"/>
      <c r="M195" s="137"/>
      <c r="T195" s="53"/>
      <c r="AT195" s="17" t="s">
        <v>269</v>
      </c>
      <c r="AU195" s="17" t="s">
        <v>77</v>
      </c>
    </row>
    <row r="196" spans="2:65" s="12" customFormat="1" ht="11.25">
      <c r="B196" s="162"/>
      <c r="D196" s="134" t="s">
        <v>774</v>
      </c>
      <c r="E196" s="163" t="s">
        <v>19</v>
      </c>
      <c r="F196" s="164" t="s">
        <v>2145</v>
      </c>
      <c r="H196" s="165">
        <v>12</v>
      </c>
      <c r="I196" s="166"/>
      <c r="L196" s="162"/>
      <c r="M196" s="167"/>
      <c r="T196" s="168"/>
      <c r="AT196" s="163" t="s">
        <v>774</v>
      </c>
      <c r="AU196" s="163" t="s">
        <v>77</v>
      </c>
      <c r="AV196" s="12" t="s">
        <v>79</v>
      </c>
      <c r="AW196" s="12" t="s">
        <v>31</v>
      </c>
      <c r="AX196" s="12" t="s">
        <v>69</v>
      </c>
      <c r="AY196" s="163" t="s">
        <v>260</v>
      </c>
    </row>
    <row r="197" spans="2:65" s="13" customFormat="1" ht="11.25">
      <c r="B197" s="169"/>
      <c r="D197" s="134" t="s">
        <v>774</v>
      </c>
      <c r="E197" s="170" t="s">
        <v>19</v>
      </c>
      <c r="F197" s="171" t="s">
        <v>967</v>
      </c>
      <c r="H197" s="172">
        <v>12</v>
      </c>
      <c r="I197" s="173"/>
      <c r="L197" s="169"/>
      <c r="M197" s="174"/>
      <c r="T197" s="175"/>
      <c r="AT197" s="170" t="s">
        <v>774</v>
      </c>
      <c r="AU197" s="170" t="s">
        <v>77</v>
      </c>
      <c r="AV197" s="13" t="s">
        <v>266</v>
      </c>
      <c r="AW197" s="13" t="s">
        <v>31</v>
      </c>
      <c r="AX197" s="13" t="s">
        <v>77</v>
      </c>
      <c r="AY197" s="170" t="s">
        <v>260</v>
      </c>
    </row>
    <row r="198" spans="2:65" s="1" customFormat="1" ht="16.5" customHeight="1">
      <c r="B198" s="32"/>
      <c r="C198" s="139" t="s">
        <v>381</v>
      </c>
      <c r="D198" s="139" t="s">
        <v>273</v>
      </c>
      <c r="E198" s="140" t="s">
        <v>2058</v>
      </c>
      <c r="F198" s="141" t="s">
        <v>2059</v>
      </c>
      <c r="G198" s="142" t="s">
        <v>276</v>
      </c>
      <c r="H198" s="143">
        <v>2</v>
      </c>
      <c r="I198" s="144"/>
      <c r="J198" s="145">
        <f>ROUND(I198*H198,2)</f>
        <v>0</v>
      </c>
      <c r="K198" s="141" t="s">
        <v>19</v>
      </c>
      <c r="L198" s="146"/>
      <c r="M198" s="147" t="s">
        <v>19</v>
      </c>
      <c r="N198" s="148" t="s">
        <v>40</v>
      </c>
      <c r="P198" s="130">
        <f>O198*H198</f>
        <v>0</v>
      </c>
      <c r="Q198" s="130">
        <v>0</v>
      </c>
      <c r="R198" s="130">
        <f>Q198*H198</f>
        <v>0</v>
      </c>
      <c r="S198" s="130">
        <v>0</v>
      </c>
      <c r="T198" s="131">
        <f>S198*H198</f>
        <v>0</v>
      </c>
      <c r="AR198" s="132" t="s">
        <v>277</v>
      </c>
      <c r="AT198" s="132" t="s">
        <v>273</v>
      </c>
      <c r="AU198" s="132" t="s">
        <v>77</v>
      </c>
      <c r="AY198" s="17" t="s">
        <v>260</v>
      </c>
      <c r="BE198" s="133">
        <f>IF(N198="základní",J198,0)</f>
        <v>0</v>
      </c>
      <c r="BF198" s="133">
        <f>IF(N198="snížená",J198,0)</f>
        <v>0</v>
      </c>
      <c r="BG198" s="133">
        <f>IF(N198="zákl. přenesená",J198,0)</f>
        <v>0</v>
      </c>
      <c r="BH198" s="133">
        <f>IF(N198="sníž. přenesená",J198,0)</f>
        <v>0</v>
      </c>
      <c r="BI198" s="133">
        <f>IF(N198="nulová",J198,0)</f>
        <v>0</v>
      </c>
      <c r="BJ198" s="17" t="s">
        <v>77</v>
      </c>
      <c r="BK198" s="133">
        <f>ROUND(I198*H198,2)</f>
        <v>0</v>
      </c>
      <c r="BL198" s="17" t="s">
        <v>266</v>
      </c>
      <c r="BM198" s="132" t="s">
        <v>2151</v>
      </c>
    </row>
    <row r="199" spans="2:65" s="1" customFormat="1" ht="11.25">
      <c r="B199" s="32"/>
      <c r="D199" s="134" t="s">
        <v>267</v>
      </c>
      <c r="F199" s="135" t="s">
        <v>2059</v>
      </c>
      <c r="I199" s="136"/>
      <c r="L199" s="32"/>
      <c r="M199" s="137"/>
      <c r="T199" s="53"/>
      <c r="AT199" s="17" t="s">
        <v>267</v>
      </c>
      <c r="AU199" s="17" t="s">
        <v>77</v>
      </c>
    </row>
    <row r="200" spans="2:65" s="10" customFormat="1" ht="25.9" customHeight="1">
      <c r="B200" s="111"/>
      <c r="D200" s="112" t="s">
        <v>68</v>
      </c>
      <c r="E200" s="113" t="s">
        <v>2074</v>
      </c>
      <c r="F200" s="113" t="s">
        <v>2075</v>
      </c>
      <c r="I200" s="114"/>
      <c r="J200" s="115">
        <f>BK200</f>
        <v>0</v>
      </c>
      <c r="L200" s="111"/>
      <c r="M200" s="116"/>
      <c r="P200" s="117">
        <f>SUM(P201:P213)</f>
        <v>0</v>
      </c>
      <c r="R200" s="117">
        <f>SUM(R201:R213)</f>
        <v>0</v>
      </c>
      <c r="T200" s="118">
        <f>SUM(T201:T213)</f>
        <v>0</v>
      </c>
      <c r="AR200" s="112" t="s">
        <v>77</v>
      </c>
      <c r="AT200" s="119" t="s">
        <v>68</v>
      </c>
      <c r="AU200" s="119" t="s">
        <v>69</v>
      </c>
      <c r="AY200" s="112" t="s">
        <v>260</v>
      </c>
      <c r="BK200" s="120">
        <f>SUM(BK201:BK213)</f>
        <v>0</v>
      </c>
    </row>
    <row r="201" spans="2:65" s="1" customFormat="1" ht="24.2" customHeight="1">
      <c r="B201" s="32"/>
      <c r="C201" s="121" t="s">
        <v>326</v>
      </c>
      <c r="D201" s="121" t="s">
        <v>261</v>
      </c>
      <c r="E201" s="122" t="s">
        <v>2081</v>
      </c>
      <c r="F201" s="123" t="s">
        <v>2082</v>
      </c>
      <c r="G201" s="124" t="s">
        <v>973</v>
      </c>
      <c r="H201" s="125">
        <v>38.054000000000002</v>
      </c>
      <c r="I201" s="126"/>
      <c r="J201" s="127">
        <f>ROUND(I201*H201,2)</f>
        <v>0</v>
      </c>
      <c r="K201" s="123" t="s">
        <v>1258</v>
      </c>
      <c r="L201" s="32"/>
      <c r="M201" s="128" t="s">
        <v>19</v>
      </c>
      <c r="N201" s="129" t="s">
        <v>40</v>
      </c>
      <c r="P201" s="130">
        <f>O201*H201</f>
        <v>0</v>
      </c>
      <c r="Q201" s="130">
        <v>0</v>
      </c>
      <c r="R201" s="130">
        <f>Q201*H201</f>
        <v>0</v>
      </c>
      <c r="S201" s="130">
        <v>0</v>
      </c>
      <c r="T201" s="131">
        <f>S201*H201</f>
        <v>0</v>
      </c>
      <c r="AR201" s="132" t="s">
        <v>266</v>
      </c>
      <c r="AT201" s="132" t="s">
        <v>261</v>
      </c>
      <c r="AU201" s="132" t="s">
        <v>77</v>
      </c>
      <c r="AY201" s="17" t="s">
        <v>260</v>
      </c>
      <c r="BE201" s="133">
        <f>IF(N201="základní",J201,0)</f>
        <v>0</v>
      </c>
      <c r="BF201" s="133">
        <f>IF(N201="snížená",J201,0)</f>
        <v>0</v>
      </c>
      <c r="BG201" s="133">
        <f>IF(N201="zákl. přenesená",J201,0)</f>
        <v>0</v>
      </c>
      <c r="BH201" s="133">
        <f>IF(N201="sníž. přenesená",J201,0)</f>
        <v>0</v>
      </c>
      <c r="BI201" s="133">
        <f>IF(N201="nulová",J201,0)</f>
        <v>0</v>
      </c>
      <c r="BJ201" s="17" t="s">
        <v>77</v>
      </c>
      <c r="BK201" s="133">
        <f>ROUND(I201*H201,2)</f>
        <v>0</v>
      </c>
      <c r="BL201" s="17" t="s">
        <v>266</v>
      </c>
      <c r="BM201" s="132" t="s">
        <v>2152</v>
      </c>
    </row>
    <row r="202" spans="2:65" s="1" customFormat="1" ht="19.5">
      <c r="B202" s="32"/>
      <c r="D202" s="134" t="s">
        <v>267</v>
      </c>
      <c r="F202" s="135" t="s">
        <v>2083</v>
      </c>
      <c r="I202" s="136"/>
      <c r="L202" s="32"/>
      <c r="M202" s="137"/>
      <c r="T202" s="53"/>
      <c r="AT202" s="17" t="s">
        <v>267</v>
      </c>
      <c r="AU202" s="17" t="s">
        <v>77</v>
      </c>
    </row>
    <row r="203" spans="2:65" s="1" customFormat="1" ht="11.25">
      <c r="B203" s="32"/>
      <c r="D203" s="176" t="s">
        <v>1416</v>
      </c>
      <c r="F203" s="177" t="s">
        <v>2084</v>
      </c>
      <c r="I203" s="136"/>
      <c r="L203" s="32"/>
      <c r="M203" s="137"/>
      <c r="T203" s="53"/>
      <c r="AT203" s="17" t="s">
        <v>1416</v>
      </c>
      <c r="AU203" s="17" t="s">
        <v>77</v>
      </c>
    </row>
    <row r="204" spans="2:65" s="12" customFormat="1" ht="11.25">
      <c r="B204" s="162"/>
      <c r="D204" s="134" t="s">
        <v>774</v>
      </c>
      <c r="E204" s="163" t="s">
        <v>19</v>
      </c>
      <c r="F204" s="164" t="s">
        <v>2153</v>
      </c>
      <c r="H204" s="165">
        <v>38.054000000000002</v>
      </c>
      <c r="I204" s="166"/>
      <c r="L204" s="162"/>
      <c r="M204" s="167"/>
      <c r="T204" s="168"/>
      <c r="AT204" s="163" t="s">
        <v>774</v>
      </c>
      <c r="AU204" s="163" t="s">
        <v>77</v>
      </c>
      <c r="AV204" s="12" t="s">
        <v>79</v>
      </c>
      <c r="AW204" s="12" t="s">
        <v>31</v>
      </c>
      <c r="AX204" s="12" t="s">
        <v>69</v>
      </c>
      <c r="AY204" s="163" t="s">
        <v>260</v>
      </c>
    </row>
    <row r="205" spans="2:65" s="13" customFormat="1" ht="11.25">
      <c r="B205" s="169"/>
      <c r="D205" s="134" t="s">
        <v>774</v>
      </c>
      <c r="E205" s="170" t="s">
        <v>19</v>
      </c>
      <c r="F205" s="171" t="s">
        <v>967</v>
      </c>
      <c r="H205" s="172">
        <v>38.054000000000002</v>
      </c>
      <c r="I205" s="173"/>
      <c r="L205" s="169"/>
      <c r="M205" s="174"/>
      <c r="T205" s="175"/>
      <c r="AT205" s="170" t="s">
        <v>774</v>
      </c>
      <c r="AU205" s="170" t="s">
        <v>77</v>
      </c>
      <c r="AV205" s="13" t="s">
        <v>266</v>
      </c>
      <c r="AW205" s="13" t="s">
        <v>31</v>
      </c>
      <c r="AX205" s="13" t="s">
        <v>77</v>
      </c>
      <c r="AY205" s="170" t="s">
        <v>260</v>
      </c>
    </row>
    <row r="206" spans="2:65" s="1" customFormat="1" ht="16.5" customHeight="1">
      <c r="B206" s="32"/>
      <c r="C206" s="121" t="s">
        <v>392</v>
      </c>
      <c r="D206" s="121" t="s">
        <v>261</v>
      </c>
      <c r="E206" s="122" t="s">
        <v>2086</v>
      </c>
      <c r="F206" s="123" t="s">
        <v>2087</v>
      </c>
      <c r="G206" s="124" t="s">
        <v>973</v>
      </c>
      <c r="H206" s="125">
        <v>38.052999999999997</v>
      </c>
      <c r="I206" s="126"/>
      <c r="J206" s="127">
        <f>ROUND(I206*H206,2)</f>
        <v>0</v>
      </c>
      <c r="K206" s="123" t="s">
        <v>1258</v>
      </c>
      <c r="L206" s="32"/>
      <c r="M206" s="128" t="s">
        <v>19</v>
      </c>
      <c r="N206" s="129" t="s">
        <v>40</v>
      </c>
      <c r="P206" s="130">
        <f>O206*H206</f>
        <v>0</v>
      </c>
      <c r="Q206" s="130">
        <v>0</v>
      </c>
      <c r="R206" s="130">
        <f>Q206*H206</f>
        <v>0</v>
      </c>
      <c r="S206" s="130">
        <v>0</v>
      </c>
      <c r="T206" s="131">
        <f>S206*H206</f>
        <v>0</v>
      </c>
      <c r="AR206" s="132" t="s">
        <v>266</v>
      </c>
      <c r="AT206" s="132" t="s">
        <v>261</v>
      </c>
      <c r="AU206" s="132" t="s">
        <v>77</v>
      </c>
      <c r="AY206" s="17" t="s">
        <v>260</v>
      </c>
      <c r="BE206" s="133">
        <f>IF(N206="základní",J206,0)</f>
        <v>0</v>
      </c>
      <c r="BF206" s="133">
        <f>IF(N206="snížená",J206,0)</f>
        <v>0</v>
      </c>
      <c r="BG206" s="133">
        <f>IF(N206="zákl. přenesená",J206,0)</f>
        <v>0</v>
      </c>
      <c r="BH206" s="133">
        <f>IF(N206="sníž. přenesená",J206,0)</f>
        <v>0</v>
      </c>
      <c r="BI206" s="133">
        <f>IF(N206="nulová",J206,0)</f>
        <v>0</v>
      </c>
      <c r="BJ206" s="17" t="s">
        <v>77</v>
      </c>
      <c r="BK206" s="133">
        <f>ROUND(I206*H206,2)</f>
        <v>0</v>
      </c>
      <c r="BL206" s="17" t="s">
        <v>266</v>
      </c>
      <c r="BM206" s="132" t="s">
        <v>2154</v>
      </c>
    </row>
    <row r="207" spans="2:65" s="1" customFormat="1" ht="11.25">
      <c r="B207" s="32"/>
      <c r="D207" s="134" t="s">
        <v>267</v>
      </c>
      <c r="F207" s="135" t="s">
        <v>2088</v>
      </c>
      <c r="I207" s="136"/>
      <c r="L207" s="32"/>
      <c r="M207" s="137"/>
      <c r="T207" s="53"/>
      <c r="AT207" s="17" t="s">
        <v>267</v>
      </c>
      <c r="AU207" s="17" t="s">
        <v>77</v>
      </c>
    </row>
    <row r="208" spans="2:65" s="1" customFormat="1" ht="11.25">
      <c r="B208" s="32"/>
      <c r="D208" s="176" t="s">
        <v>1416</v>
      </c>
      <c r="F208" s="177" t="s">
        <v>2089</v>
      </c>
      <c r="I208" s="136"/>
      <c r="L208" s="32"/>
      <c r="M208" s="137"/>
      <c r="T208" s="53"/>
      <c r="AT208" s="17" t="s">
        <v>1416</v>
      </c>
      <c r="AU208" s="17" t="s">
        <v>77</v>
      </c>
    </row>
    <row r="209" spans="2:65" s="1" customFormat="1" ht="16.5" customHeight="1">
      <c r="B209" s="32"/>
      <c r="C209" s="121" t="s">
        <v>330</v>
      </c>
      <c r="D209" s="121" t="s">
        <v>261</v>
      </c>
      <c r="E209" s="122" t="s">
        <v>2090</v>
      </c>
      <c r="F209" s="123" t="s">
        <v>2091</v>
      </c>
      <c r="G209" s="124" t="s">
        <v>973</v>
      </c>
      <c r="H209" s="125">
        <v>723.00699999999995</v>
      </c>
      <c r="I209" s="126"/>
      <c r="J209" s="127">
        <f>ROUND(I209*H209,2)</f>
        <v>0</v>
      </c>
      <c r="K209" s="123" t="s">
        <v>1258</v>
      </c>
      <c r="L209" s="32"/>
      <c r="M209" s="128" t="s">
        <v>19</v>
      </c>
      <c r="N209" s="129" t="s">
        <v>40</v>
      </c>
      <c r="P209" s="130">
        <f>O209*H209</f>
        <v>0</v>
      </c>
      <c r="Q209" s="130">
        <v>0</v>
      </c>
      <c r="R209" s="130">
        <f>Q209*H209</f>
        <v>0</v>
      </c>
      <c r="S209" s="130">
        <v>0</v>
      </c>
      <c r="T209" s="131">
        <f>S209*H209</f>
        <v>0</v>
      </c>
      <c r="AR209" s="132" t="s">
        <v>266</v>
      </c>
      <c r="AT209" s="132" t="s">
        <v>261</v>
      </c>
      <c r="AU209" s="132" t="s">
        <v>77</v>
      </c>
      <c r="AY209" s="17" t="s">
        <v>260</v>
      </c>
      <c r="BE209" s="133">
        <f>IF(N209="základní",J209,0)</f>
        <v>0</v>
      </c>
      <c r="BF209" s="133">
        <f>IF(N209="snížená",J209,0)</f>
        <v>0</v>
      </c>
      <c r="BG209" s="133">
        <f>IF(N209="zákl. přenesená",J209,0)</f>
        <v>0</v>
      </c>
      <c r="BH209" s="133">
        <f>IF(N209="sníž. přenesená",J209,0)</f>
        <v>0</v>
      </c>
      <c r="BI209" s="133">
        <f>IF(N209="nulová",J209,0)</f>
        <v>0</v>
      </c>
      <c r="BJ209" s="17" t="s">
        <v>77</v>
      </c>
      <c r="BK209" s="133">
        <f>ROUND(I209*H209,2)</f>
        <v>0</v>
      </c>
      <c r="BL209" s="17" t="s">
        <v>266</v>
      </c>
      <c r="BM209" s="132" t="s">
        <v>2155</v>
      </c>
    </row>
    <row r="210" spans="2:65" s="1" customFormat="1" ht="19.5">
      <c r="B210" s="32"/>
      <c r="D210" s="134" t="s">
        <v>267</v>
      </c>
      <c r="F210" s="135" t="s">
        <v>2092</v>
      </c>
      <c r="I210" s="136"/>
      <c r="L210" s="32"/>
      <c r="M210" s="137"/>
      <c r="T210" s="53"/>
      <c r="AT210" s="17" t="s">
        <v>267</v>
      </c>
      <c r="AU210" s="17" t="s">
        <v>77</v>
      </c>
    </row>
    <row r="211" spans="2:65" s="1" customFormat="1" ht="11.25">
      <c r="B211" s="32"/>
      <c r="D211" s="176" t="s">
        <v>1416</v>
      </c>
      <c r="F211" s="177" t="s">
        <v>2093</v>
      </c>
      <c r="I211" s="136"/>
      <c r="L211" s="32"/>
      <c r="M211" s="137"/>
      <c r="T211" s="53"/>
      <c r="AT211" s="17" t="s">
        <v>1416</v>
      </c>
      <c r="AU211" s="17" t="s">
        <v>77</v>
      </c>
    </row>
    <row r="212" spans="2:65" s="12" customFormat="1" ht="11.25">
      <c r="B212" s="162"/>
      <c r="D212" s="134" t="s">
        <v>774</v>
      </c>
      <c r="E212" s="163" t="s">
        <v>19</v>
      </c>
      <c r="F212" s="164" t="s">
        <v>2156</v>
      </c>
      <c r="H212" s="165">
        <v>723.00699999999995</v>
      </c>
      <c r="I212" s="166"/>
      <c r="L212" s="162"/>
      <c r="M212" s="167"/>
      <c r="T212" s="168"/>
      <c r="AT212" s="163" t="s">
        <v>774</v>
      </c>
      <c r="AU212" s="163" t="s">
        <v>77</v>
      </c>
      <c r="AV212" s="12" t="s">
        <v>79</v>
      </c>
      <c r="AW212" s="12" t="s">
        <v>31</v>
      </c>
      <c r="AX212" s="12" t="s">
        <v>69</v>
      </c>
      <c r="AY212" s="163" t="s">
        <v>260</v>
      </c>
    </row>
    <row r="213" spans="2:65" s="13" customFormat="1" ht="11.25">
      <c r="B213" s="169"/>
      <c r="D213" s="134" t="s">
        <v>774</v>
      </c>
      <c r="E213" s="170" t="s">
        <v>19</v>
      </c>
      <c r="F213" s="171" t="s">
        <v>967</v>
      </c>
      <c r="H213" s="172">
        <v>723.00699999999995</v>
      </c>
      <c r="I213" s="173"/>
      <c r="L213" s="169"/>
      <c r="M213" s="174"/>
      <c r="T213" s="175"/>
      <c r="AT213" s="170" t="s">
        <v>774</v>
      </c>
      <c r="AU213" s="170" t="s">
        <v>77</v>
      </c>
      <c r="AV213" s="13" t="s">
        <v>266</v>
      </c>
      <c r="AW213" s="13" t="s">
        <v>31</v>
      </c>
      <c r="AX213" s="13" t="s">
        <v>77</v>
      </c>
      <c r="AY213" s="170" t="s">
        <v>260</v>
      </c>
    </row>
    <row r="214" spans="2:65" s="10" customFormat="1" ht="25.9" customHeight="1">
      <c r="B214" s="111"/>
      <c r="D214" s="112" t="s">
        <v>68</v>
      </c>
      <c r="E214" s="113" t="s">
        <v>2095</v>
      </c>
      <c r="F214" s="113" t="s">
        <v>2096</v>
      </c>
      <c r="I214" s="114"/>
      <c r="J214" s="115">
        <f>BK214</f>
        <v>0</v>
      </c>
      <c r="L214" s="111"/>
      <c r="M214" s="116"/>
      <c r="P214" s="117">
        <f>SUM(P215:P217)</f>
        <v>0</v>
      </c>
      <c r="R214" s="117">
        <f>SUM(R215:R217)</f>
        <v>0</v>
      </c>
      <c r="T214" s="118">
        <f>SUM(T215:T217)</f>
        <v>0</v>
      </c>
      <c r="AR214" s="112" t="s">
        <v>77</v>
      </c>
      <c r="AT214" s="119" t="s">
        <v>68</v>
      </c>
      <c r="AU214" s="119" t="s">
        <v>69</v>
      </c>
      <c r="AY214" s="112" t="s">
        <v>260</v>
      </c>
      <c r="BK214" s="120">
        <f>SUM(BK215:BK217)</f>
        <v>0</v>
      </c>
    </row>
    <row r="215" spans="2:65" s="1" customFormat="1" ht="16.5" customHeight="1">
      <c r="B215" s="32"/>
      <c r="C215" s="121" t="s">
        <v>401</v>
      </c>
      <c r="D215" s="121" t="s">
        <v>261</v>
      </c>
      <c r="E215" s="122" t="s">
        <v>2097</v>
      </c>
      <c r="F215" s="123" t="s">
        <v>2098</v>
      </c>
      <c r="G215" s="124" t="s">
        <v>973</v>
      </c>
      <c r="H215" s="125">
        <v>106.169</v>
      </c>
      <c r="I215" s="126"/>
      <c r="J215" s="127">
        <f>ROUND(I215*H215,2)</f>
        <v>0</v>
      </c>
      <c r="K215" s="123" t="s">
        <v>1258</v>
      </c>
      <c r="L215" s="32"/>
      <c r="M215" s="128" t="s">
        <v>19</v>
      </c>
      <c r="N215" s="129" t="s">
        <v>40</v>
      </c>
      <c r="P215" s="130">
        <f>O215*H215</f>
        <v>0</v>
      </c>
      <c r="Q215" s="130">
        <v>0</v>
      </c>
      <c r="R215" s="130">
        <f>Q215*H215</f>
        <v>0</v>
      </c>
      <c r="S215" s="130">
        <v>0</v>
      </c>
      <c r="T215" s="131">
        <f>S215*H215</f>
        <v>0</v>
      </c>
      <c r="AR215" s="132" t="s">
        <v>266</v>
      </c>
      <c r="AT215" s="132" t="s">
        <v>261</v>
      </c>
      <c r="AU215" s="132" t="s">
        <v>77</v>
      </c>
      <c r="AY215" s="17" t="s">
        <v>260</v>
      </c>
      <c r="BE215" s="133">
        <f>IF(N215="základní",J215,0)</f>
        <v>0</v>
      </c>
      <c r="BF215" s="133">
        <f>IF(N215="snížená",J215,0)</f>
        <v>0</v>
      </c>
      <c r="BG215" s="133">
        <f>IF(N215="zákl. přenesená",J215,0)</f>
        <v>0</v>
      </c>
      <c r="BH215" s="133">
        <f>IF(N215="sníž. přenesená",J215,0)</f>
        <v>0</v>
      </c>
      <c r="BI215" s="133">
        <f>IF(N215="nulová",J215,0)</f>
        <v>0</v>
      </c>
      <c r="BJ215" s="17" t="s">
        <v>77</v>
      </c>
      <c r="BK215" s="133">
        <f>ROUND(I215*H215,2)</f>
        <v>0</v>
      </c>
      <c r="BL215" s="17" t="s">
        <v>266</v>
      </c>
      <c r="BM215" s="132" t="s">
        <v>2157</v>
      </c>
    </row>
    <row r="216" spans="2:65" s="1" customFormat="1" ht="19.5">
      <c r="B216" s="32"/>
      <c r="D216" s="134" t="s">
        <v>267</v>
      </c>
      <c r="F216" s="135" t="s">
        <v>2099</v>
      </c>
      <c r="I216" s="136"/>
      <c r="L216" s="32"/>
      <c r="M216" s="137"/>
      <c r="T216" s="53"/>
      <c r="AT216" s="17" t="s">
        <v>267</v>
      </c>
      <c r="AU216" s="17" t="s">
        <v>77</v>
      </c>
    </row>
    <row r="217" spans="2:65" s="1" customFormat="1" ht="11.25">
      <c r="B217" s="32"/>
      <c r="D217" s="176" t="s">
        <v>1416</v>
      </c>
      <c r="F217" s="177" t="s">
        <v>2100</v>
      </c>
      <c r="I217" s="136"/>
      <c r="L217" s="32"/>
      <c r="M217" s="149"/>
      <c r="N217" s="150"/>
      <c r="O217" s="150"/>
      <c r="P217" s="150"/>
      <c r="Q217" s="150"/>
      <c r="R217" s="150"/>
      <c r="S217" s="150"/>
      <c r="T217" s="151"/>
      <c r="AT217" s="17" t="s">
        <v>1416</v>
      </c>
      <c r="AU217" s="17" t="s">
        <v>77</v>
      </c>
    </row>
    <row r="218" spans="2:65" s="1" customFormat="1" ht="6.95" customHeight="1">
      <c r="B218" s="41"/>
      <c r="C218" s="42"/>
      <c r="D218" s="42"/>
      <c r="E218" s="42"/>
      <c r="F218" s="42"/>
      <c r="G218" s="42"/>
      <c r="H218" s="42"/>
      <c r="I218" s="42"/>
      <c r="J218" s="42"/>
      <c r="K218" s="42"/>
      <c r="L218" s="32"/>
    </row>
  </sheetData>
  <sheetProtection algorithmName="SHA-512" hashValue="NNAvKh5P8uYDokSzAH5Ee6IWohfn/+/0Ip2YwPSiResAjPo5+24L/qx/p/GLpNIdi18ngfUISxA4nJNFGdRfKQ==" saltValue="uAX++mB7jwt6y5xMSlGpnkUxdt3PYhwVHcev+DEzQ0F5QsNIMFEYlyrl+Vd4pPnovOvZPGg4+X/u8rGXJ3Yg0A==" spinCount="100000" sheet="1" objects="1" scenarios="1" formatColumns="0" formatRows="0" autoFilter="0"/>
  <autoFilter ref="C83:K217" xr:uid="{00000000-0009-0000-0000-00000D000000}"/>
  <mergeCells count="9">
    <mergeCell ref="E50:H50"/>
    <mergeCell ref="E74:H74"/>
    <mergeCell ref="E76:H76"/>
    <mergeCell ref="L2:V2"/>
    <mergeCell ref="E7:H7"/>
    <mergeCell ref="E9:H9"/>
    <mergeCell ref="E18:H18"/>
    <mergeCell ref="E27:H27"/>
    <mergeCell ref="E48:H48"/>
  </mergeCells>
  <hyperlinks>
    <hyperlink ref="F88" r:id="rId1" xr:uid="{00000000-0004-0000-0D00-000000000000}"/>
    <hyperlink ref="F94" r:id="rId2" xr:uid="{00000000-0004-0000-0D00-000001000000}"/>
    <hyperlink ref="F99" r:id="rId3" xr:uid="{00000000-0004-0000-0D00-000002000000}"/>
    <hyperlink ref="F104" r:id="rId4" xr:uid="{00000000-0004-0000-0D00-000003000000}"/>
    <hyperlink ref="F110" r:id="rId5" xr:uid="{00000000-0004-0000-0D00-000004000000}"/>
    <hyperlink ref="F115" r:id="rId6" xr:uid="{00000000-0004-0000-0D00-000005000000}"/>
    <hyperlink ref="F122" r:id="rId7" xr:uid="{00000000-0004-0000-0D00-000006000000}"/>
    <hyperlink ref="F128" r:id="rId8" xr:uid="{00000000-0004-0000-0D00-000007000000}"/>
    <hyperlink ref="F140" r:id="rId9" xr:uid="{00000000-0004-0000-0D00-000008000000}"/>
    <hyperlink ref="F149" r:id="rId10" xr:uid="{00000000-0004-0000-0D00-000009000000}"/>
    <hyperlink ref="F152" r:id="rId11" xr:uid="{00000000-0004-0000-0D00-00000A000000}"/>
    <hyperlink ref="F158" r:id="rId12" xr:uid="{00000000-0004-0000-0D00-00000B000000}"/>
    <hyperlink ref="F164" r:id="rId13" xr:uid="{00000000-0004-0000-0D00-00000C000000}"/>
    <hyperlink ref="F174" r:id="rId14" xr:uid="{00000000-0004-0000-0D00-00000D000000}"/>
    <hyperlink ref="F180" r:id="rId15" xr:uid="{00000000-0004-0000-0D00-00000E000000}"/>
    <hyperlink ref="F188" r:id="rId16" xr:uid="{00000000-0004-0000-0D00-00000F000000}"/>
    <hyperlink ref="F194" r:id="rId17" xr:uid="{00000000-0004-0000-0D00-000010000000}"/>
    <hyperlink ref="F203" r:id="rId18" xr:uid="{00000000-0004-0000-0D00-000011000000}"/>
    <hyperlink ref="F208" r:id="rId19" xr:uid="{00000000-0004-0000-0D00-000012000000}"/>
    <hyperlink ref="F211" r:id="rId20" xr:uid="{00000000-0004-0000-0D00-000013000000}"/>
    <hyperlink ref="F217" r:id="rId21" xr:uid="{00000000-0004-0000-0D00-000014000000}"/>
  </hyperlinks>
  <pageMargins left="0.39374999999999999" right="0.39374999999999999" top="0.39374999999999999" bottom="0.39374999999999999" header="0" footer="0"/>
  <pageSetup paperSize="9" fitToHeight="100" orientation="landscape" blackAndWhite="1"/>
  <headerFooter>
    <oddFooter>&amp;CStrana &amp;P z &amp;N</oddFooter>
  </headerFooter>
  <drawing r:id="rId2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B2:BM211"/>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118</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2158</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ROUND(J84,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ROUND((SUM(BE84:BE210)),  2)</f>
        <v>0</v>
      </c>
      <c r="I33" s="89">
        <v>0.21</v>
      </c>
      <c r="J33" s="88">
        <f>ROUND(((SUM(BE84:BE210))*I33),  2)</f>
        <v>0</v>
      </c>
      <c r="L33" s="32"/>
    </row>
    <row r="34" spans="2:12" s="1" customFormat="1" ht="14.45" customHeight="1">
      <c r="B34" s="32"/>
      <c r="E34" s="27" t="s">
        <v>41</v>
      </c>
      <c r="F34" s="88">
        <f>ROUND((SUM(BF84:BF210)),  2)</f>
        <v>0</v>
      </c>
      <c r="I34" s="89">
        <v>0.12</v>
      </c>
      <c r="J34" s="88">
        <f>ROUND(((SUM(BF84:BF210))*I34),  2)</f>
        <v>0</v>
      </c>
      <c r="L34" s="32"/>
    </row>
    <row r="35" spans="2:12" s="1" customFormat="1" ht="14.45" hidden="1" customHeight="1">
      <c r="B35" s="32"/>
      <c r="E35" s="27" t="s">
        <v>42</v>
      </c>
      <c r="F35" s="88">
        <f>ROUND((SUM(BG84:BG210)),  2)</f>
        <v>0</v>
      </c>
      <c r="I35" s="89">
        <v>0.21</v>
      </c>
      <c r="J35" s="88">
        <f>0</f>
        <v>0</v>
      </c>
      <c r="L35" s="32"/>
    </row>
    <row r="36" spans="2:12" s="1" customFormat="1" ht="14.45" hidden="1" customHeight="1">
      <c r="B36" s="32"/>
      <c r="E36" s="27" t="s">
        <v>43</v>
      </c>
      <c r="F36" s="88">
        <f>ROUND((SUM(BH84:BH210)),  2)</f>
        <v>0</v>
      </c>
      <c r="I36" s="89">
        <v>0.12</v>
      </c>
      <c r="J36" s="88">
        <f>0</f>
        <v>0</v>
      </c>
      <c r="L36" s="32"/>
    </row>
    <row r="37" spans="2:12" s="1" customFormat="1" ht="14.45" hidden="1" customHeight="1">
      <c r="B37" s="32"/>
      <c r="E37" s="27" t="s">
        <v>44</v>
      </c>
      <c r="F37" s="88">
        <f>ROUND((SUM(BI84:BI210)),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01-14-03 - Zeď v km 28,586 - 28,643</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J84</f>
        <v>0</v>
      </c>
      <c r="L59" s="32"/>
      <c r="AU59" s="17" t="s">
        <v>242</v>
      </c>
    </row>
    <row r="60" spans="2:47" s="8" customFormat="1" ht="24.95" customHeight="1">
      <c r="B60" s="99"/>
      <c r="D60" s="100" t="s">
        <v>1827</v>
      </c>
      <c r="E60" s="101"/>
      <c r="F60" s="101"/>
      <c r="G60" s="101"/>
      <c r="H60" s="101"/>
      <c r="I60" s="101"/>
      <c r="J60" s="102">
        <f>J85</f>
        <v>0</v>
      </c>
      <c r="L60" s="99"/>
    </row>
    <row r="61" spans="2:47" s="8" customFormat="1" ht="24.95" customHeight="1">
      <c r="B61" s="99"/>
      <c r="D61" s="100" t="s">
        <v>1829</v>
      </c>
      <c r="E61" s="101"/>
      <c r="F61" s="101"/>
      <c r="G61" s="101"/>
      <c r="H61" s="101"/>
      <c r="I61" s="101"/>
      <c r="J61" s="102">
        <f>J125</f>
        <v>0</v>
      </c>
      <c r="L61" s="99"/>
    </row>
    <row r="62" spans="2:47" s="8" customFormat="1" ht="24.95" customHeight="1">
      <c r="B62" s="99"/>
      <c r="D62" s="100" t="s">
        <v>1833</v>
      </c>
      <c r="E62" s="101"/>
      <c r="F62" s="101"/>
      <c r="G62" s="101"/>
      <c r="H62" s="101"/>
      <c r="I62" s="101"/>
      <c r="J62" s="102">
        <f>J139</f>
        <v>0</v>
      </c>
      <c r="L62" s="99"/>
    </row>
    <row r="63" spans="2:47" s="8" customFormat="1" ht="24.95" customHeight="1">
      <c r="B63" s="99"/>
      <c r="D63" s="100" t="s">
        <v>1834</v>
      </c>
      <c r="E63" s="101"/>
      <c r="F63" s="101"/>
      <c r="G63" s="101"/>
      <c r="H63" s="101"/>
      <c r="I63" s="101"/>
      <c r="J63" s="102">
        <f>J193</f>
        <v>0</v>
      </c>
      <c r="L63" s="99"/>
    </row>
    <row r="64" spans="2:47" s="8" customFormat="1" ht="24.95" customHeight="1">
      <c r="B64" s="99"/>
      <c r="D64" s="100" t="s">
        <v>1835</v>
      </c>
      <c r="E64" s="101"/>
      <c r="F64" s="101"/>
      <c r="G64" s="101"/>
      <c r="H64" s="101"/>
      <c r="I64" s="101"/>
      <c r="J64" s="102">
        <f>J207</f>
        <v>0</v>
      </c>
      <c r="L64" s="99"/>
    </row>
    <row r="65" spans="2:12" s="1" customFormat="1" ht="21.75" customHeight="1">
      <c r="B65" s="32"/>
      <c r="L65" s="32"/>
    </row>
    <row r="66" spans="2:12" s="1" customFormat="1" ht="6.95" customHeight="1">
      <c r="B66" s="41"/>
      <c r="C66" s="42"/>
      <c r="D66" s="42"/>
      <c r="E66" s="42"/>
      <c r="F66" s="42"/>
      <c r="G66" s="42"/>
      <c r="H66" s="42"/>
      <c r="I66" s="42"/>
      <c r="J66" s="42"/>
      <c r="K66" s="42"/>
      <c r="L66" s="32"/>
    </row>
    <row r="70" spans="2:12" s="1" customFormat="1" ht="6.95" customHeight="1">
      <c r="B70" s="43"/>
      <c r="C70" s="44"/>
      <c r="D70" s="44"/>
      <c r="E70" s="44"/>
      <c r="F70" s="44"/>
      <c r="G70" s="44"/>
      <c r="H70" s="44"/>
      <c r="I70" s="44"/>
      <c r="J70" s="44"/>
      <c r="K70" s="44"/>
      <c r="L70" s="32"/>
    </row>
    <row r="71" spans="2:12" s="1" customFormat="1" ht="24.95" customHeight="1">
      <c r="B71" s="32"/>
      <c r="C71" s="21" t="s">
        <v>245</v>
      </c>
      <c r="L71" s="32"/>
    </row>
    <row r="72" spans="2:12" s="1" customFormat="1" ht="6.95" customHeight="1">
      <c r="B72" s="32"/>
      <c r="L72" s="32"/>
    </row>
    <row r="73" spans="2:12" s="1" customFormat="1" ht="12" customHeight="1">
      <c r="B73" s="32"/>
      <c r="C73" s="27" t="s">
        <v>16</v>
      </c>
      <c r="L73" s="32"/>
    </row>
    <row r="74" spans="2:12" s="1" customFormat="1" ht="16.5" customHeight="1">
      <c r="B74" s="32"/>
      <c r="E74" s="309" t="str">
        <f>E7</f>
        <v>Oprava trati v úseku Tanvald - Kořenov</v>
      </c>
      <c r="F74" s="310"/>
      <c r="G74" s="310"/>
      <c r="H74" s="310"/>
      <c r="L74" s="32"/>
    </row>
    <row r="75" spans="2:12" s="1" customFormat="1" ht="12" customHeight="1">
      <c r="B75" s="32"/>
      <c r="C75" s="27" t="s">
        <v>237</v>
      </c>
      <c r="L75" s="32"/>
    </row>
    <row r="76" spans="2:12" s="1" customFormat="1" ht="16.5" customHeight="1">
      <c r="B76" s="32"/>
      <c r="E76" s="305" t="str">
        <f>E9</f>
        <v>SO 01-14-03 - Zeď v km 28,586 - 28,643</v>
      </c>
      <c r="F76" s="311"/>
      <c r="G76" s="311"/>
      <c r="H76" s="311"/>
      <c r="L76" s="32"/>
    </row>
    <row r="77" spans="2:12" s="1" customFormat="1" ht="6.95" customHeight="1">
      <c r="B77" s="32"/>
      <c r="L77" s="32"/>
    </row>
    <row r="78" spans="2:12" s="1" customFormat="1" ht="12" customHeight="1">
      <c r="B78" s="32"/>
      <c r="C78" s="27" t="s">
        <v>21</v>
      </c>
      <c r="F78" s="25" t="str">
        <f>F12</f>
        <v xml:space="preserve"> </v>
      </c>
      <c r="I78" s="27" t="s">
        <v>23</v>
      </c>
      <c r="J78" s="49" t="str">
        <f>IF(J12="","",J12)</f>
        <v>14. 6. 2023</v>
      </c>
      <c r="L78" s="32"/>
    </row>
    <row r="79" spans="2:12" s="1" customFormat="1" ht="6.95" customHeight="1">
      <c r="B79" s="32"/>
      <c r="L79" s="32"/>
    </row>
    <row r="80" spans="2:12" s="1" customFormat="1" ht="15.2" customHeight="1">
      <c r="B80" s="32"/>
      <c r="C80" s="27" t="s">
        <v>25</v>
      </c>
      <c r="F80" s="25" t="str">
        <f>E15</f>
        <v xml:space="preserve"> </v>
      </c>
      <c r="I80" s="27" t="s">
        <v>30</v>
      </c>
      <c r="J80" s="30" t="str">
        <f>E21</f>
        <v xml:space="preserve"> </v>
      </c>
      <c r="L80" s="32"/>
    </row>
    <row r="81" spans="2:65" s="1" customFormat="1" ht="15.2" customHeight="1">
      <c r="B81" s="32"/>
      <c r="C81" s="27" t="s">
        <v>28</v>
      </c>
      <c r="F81" s="25" t="str">
        <f>IF(E18="","",E18)</f>
        <v>Vyplň údaj</v>
      </c>
      <c r="I81" s="27" t="s">
        <v>32</v>
      </c>
      <c r="J81" s="30" t="str">
        <f>E24</f>
        <v xml:space="preserve"> </v>
      </c>
      <c r="L81" s="32"/>
    </row>
    <row r="82" spans="2:65" s="1" customFormat="1" ht="10.35" customHeight="1">
      <c r="B82" s="32"/>
      <c r="L82" s="32"/>
    </row>
    <row r="83" spans="2:65" s="9" customFormat="1" ht="29.25" customHeight="1">
      <c r="B83" s="103"/>
      <c r="C83" s="104" t="s">
        <v>246</v>
      </c>
      <c r="D83" s="105" t="s">
        <v>54</v>
      </c>
      <c r="E83" s="105" t="s">
        <v>50</v>
      </c>
      <c r="F83" s="105" t="s">
        <v>51</v>
      </c>
      <c r="G83" s="105" t="s">
        <v>247</v>
      </c>
      <c r="H83" s="105" t="s">
        <v>248</v>
      </c>
      <c r="I83" s="105" t="s">
        <v>249</v>
      </c>
      <c r="J83" s="105" t="s">
        <v>241</v>
      </c>
      <c r="K83" s="106" t="s">
        <v>250</v>
      </c>
      <c r="L83" s="103"/>
      <c r="M83" s="56" t="s">
        <v>19</v>
      </c>
      <c r="N83" s="57" t="s">
        <v>39</v>
      </c>
      <c r="O83" s="57" t="s">
        <v>251</v>
      </c>
      <c r="P83" s="57" t="s">
        <v>252</v>
      </c>
      <c r="Q83" s="57" t="s">
        <v>253</v>
      </c>
      <c r="R83" s="57" t="s">
        <v>254</v>
      </c>
      <c r="S83" s="57" t="s">
        <v>255</v>
      </c>
      <c r="T83" s="58" t="s">
        <v>256</v>
      </c>
    </row>
    <row r="84" spans="2:65" s="1" customFormat="1" ht="22.9" customHeight="1">
      <c r="B84" s="32"/>
      <c r="C84" s="61" t="s">
        <v>257</v>
      </c>
      <c r="J84" s="107">
        <f>BK84</f>
        <v>0</v>
      </c>
      <c r="L84" s="32"/>
      <c r="M84" s="59"/>
      <c r="N84" s="50"/>
      <c r="O84" s="50"/>
      <c r="P84" s="108">
        <f>P85+P125+P139+P193+P207</f>
        <v>0</v>
      </c>
      <c r="Q84" s="50"/>
      <c r="R84" s="108">
        <f>R85+R125+R139+R193+R207</f>
        <v>96.562525260000001</v>
      </c>
      <c r="S84" s="50"/>
      <c r="T84" s="109">
        <f>T85+T125+T139+T193+T207</f>
        <v>37.057600000000008</v>
      </c>
      <c r="AT84" s="17" t="s">
        <v>68</v>
      </c>
      <c r="AU84" s="17" t="s">
        <v>242</v>
      </c>
      <c r="BK84" s="110">
        <f>BK85+BK125+BK139+BK193+BK207</f>
        <v>0</v>
      </c>
    </row>
    <row r="85" spans="2:65" s="10" customFormat="1" ht="25.9" customHeight="1">
      <c r="B85" s="111"/>
      <c r="D85" s="112" t="s">
        <v>68</v>
      </c>
      <c r="E85" s="113" t="s">
        <v>77</v>
      </c>
      <c r="F85" s="113" t="s">
        <v>1836</v>
      </c>
      <c r="I85" s="114"/>
      <c r="J85" s="115">
        <f>BK85</f>
        <v>0</v>
      </c>
      <c r="L85" s="111"/>
      <c r="M85" s="116"/>
      <c r="P85" s="117">
        <f>SUM(P86:P124)</f>
        <v>0</v>
      </c>
      <c r="R85" s="117">
        <f>SUM(R86:R124)</f>
        <v>64.364999999999995</v>
      </c>
      <c r="T85" s="118">
        <f>SUM(T86:T124)</f>
        <v>0</v>
      </c>
      <c r="AR85" s="112" t="s">
        <v>77</v>
      </c>
      <c r="AT85" s="119" t="s">
        <v>68</v>
      </c>
      <c r="AU85" s="119" t="s">
        <v>69</v>
      </c>
      <c r="AY85" s="112" t="s">
        <v>260</v>
      </c>
      <c r="BK85" s="120">
        <f>SUM(BK86:BK124)</f>
        <v>0</v>
      </c>
    </row>
    <row r="86" spans="2:65" s="1" customFormat="1" ht="24.2" customHeight="1">
      <c r="B86" s="32"/>
      <c r="C86" s="121" t="s">
        <v>77</v>
      </c>
      <c r="D86" s="121" t="s">
        <v>261</v>
      </c>
      <c r="E86" s="122" t="s">
        <v>1837</v>
      </c>
      <c r="F86" s="123" t="s">
        <v>1838</v>
      </c>
      <c r="G86" s="124" t="s">
        <v>1067</v>
      </c>
      <c r="H86" s="125">
        <v>30.65</v>
      </c>
      <c r="I86" s="126"/>
      <c r="J86" s="127">
        <f>ROUND(I86*H86,2)</f>
        <v>0</v>
      </c>
      <c r="K86" s="123" t="s">
        <v>1258</v>
      </c>
      <c r="L86" s="32"/>
      <c r="M86" s="128" t="s">
        <v>19</v>
      </c>
      <c r="N86" s="129" t="s">
        <v>40</v>
      </c>
      <c r="P86" s="130">
        <f>O86*H86</f>
        <v>0</v>
      </c>
      <c r="Q86" s="130">
        <v>0</v>
      </c>
      <c r="R86" s="130">
        <f>Q86*H86</f>
        <v>0</v>
      </c>
      <c r="S86" s="130">
        <v>0</v>
      </c>
      <c r="T86" s="131">
        <f>S86*H86</f>
        <v>0</v>
      </c>
      <c r="AR86" s="132" t="s">
        <v>266</v>
      </c>
      <c r="AT86" s="132" t="s">
        <v>261</v>
      </c>
      <c r="AU86" s="132" t="s">
        <v>77</v>
      </c>
      <c r="AY86" s="17" t="s">
        <v>260</v>
      </c>
      <c r="BE86" s="133">
        <f>IF(N86="základní",J86,0)</f>
        <v>0</v>
      </c>
      <c r="BF86" s="133">
        <f>IF(N86="snížená",J86,0)</f>
        <v>0</v>
      </c>
      <c r="BG86" s="133">
        <f>IF(N86="zákl. přenesená",J86,0)</f>
        <v>0</v>
      </c>
      <c r="BH86" s="133">
        <f>IF(N86="sníž. přenesená",J86,0)</f>
        <v>0</v>
      </c>
      <c r="BI86" s="133">
        <f>IF(N86="nulová",J86,0)</f>
        <v>0</v>
      </c>
      <c r="BJ86" s="17" t="s">
        <v>77</v>
      </c>
      <c r="BK86" s="133">
        <f>ROUND(I86*H86,2)</f>
        <v>0</v>
      </c>
      <c r="BL86" s="17" t="s">
        <v>266</v>
      </c>
      <c r="BM86" s="132" t="s">
        <v>79</v>
      </c>
    </row>
    <row r="87" spans="2:65" s="1" customFormat="1" ht="11.25">
      <c r="B87" s="32"/>
      <c r="D87" s="134" t="s">
        <v>267</v>
      </c>
      <c r="F87" s="135" t="s">
        <v>1839</v>
      </c>
      <c r="I87" s="136"/>
      <c r="L87" s="32"/>
      <c r="M87" s="137"/>
      <c r="T87" s="53"/>
      <c r="AT87" s="17" t="s">
        <v>267</v>
      </c>
      <c r="AU87" s="17" t="s">
        <v>77</v>
      </c>
    </row>
    <row r="88" spans="2:65" s="1" customFormat="1" ht="11.25">
      <c r="B88" s="32"/>
      <c r="D88" s="176" t="s">
        <v>1416</v>
      </c>
      <c r="F88" s="177" t="s">
        <v>1840</v>
      </c>
      <c r="I88" s="136"/>
      <c r="L88" s="32"/>
      <c r="M88" s="137"/>
      <c r="T88" s="53"/>
      <c r="AT88" s="17" t="s">
        <v>1416</v>
      </c>
      <c r="AU88" s="17" t="s">
        <v>77</v>
      </c>
    </row>
    <row r="89" spans="2:65" s="1" customFormat="1" ht="39">
      <c r="B89" s="32"/>
      <c r="D89" s="134" t="s">
        <v>269</v>
      </c>
      <c r="F89" s="138" t="s">
        <v>1841</v>
      </c>
      <c r="I89" s="136"/>
      <c r="L89" s="32"/>
      <c r="M89" s="137"/>
      <c r="T89" s="53"/>
      <c r="AT89" s="17" t="s">
        <v>269</v>
      </c>
      <c r="AU89" s="17" t="s">
        <v>77</v>
      </c>
    </row>
    <row r="90" spans="2:65" s="12" customFormat="1" ht="11.25">
      <c r="B90" s="162"/>
      <c r="D90" s="134" t="s">
        <v>774</v>
      </c>
      <c r="E90" s="163" t="s">
        <v>19</v>
      </c>
      <c r="F90" s="164" t="s">
        <v>2159</v>
      </c>
      <c r="H90" s="165">
        <v>30.65</v>
      </c>
      <c r="I90" s="166"/>
      <c r="L90" s="162"/>
      <c r="M90" s="167"/>
      <c r="T90" s="168"/>
      <c r="AT90" s="163" t="s">
        <v>774</v>
      </c>
      <c r="AU90" s="163" t="s">
        <v>77</v>
      </c>
      <c r="AV90" s="12" t="s">
        <v>79</v>
      </c>
      <c r="AW90" s="12" t="s">
        <v>31</v>
      </c>
      <c r="AX90" s="12" t="s">
        <v>69</v>
      </c>
      <c r="AY90" s="163" t="s">
        <v>260</v>
      </c>
    </row>
    <row r="91" spans="2:65" s="13" customFormat="1" ht="11.25">
      <c r="B91" s="169"/>
      <c r="D91" s="134" t="s">
        <v>774</v>
      </c>
      <c r="E91" s="170" t="s">
        <v>19</v>
      </c>
      <c r="F91" s="171" t="s">
        <v>967</v>
      </c>
      <c r="H91" s="172">
        <v>30.65</v>
      </c>
      <c r="I91" s="173"/>
      <c r="L91" s="169"/>
      <c r="M91" s="174"/>
      <c r="T91" s="175"/>
      <c r="AT91" s="170" t="s">
        <v>774</v>
      </c>
      <c r="AU91" s="170" t="s">
        <v>77</v>
      </c>
      <c r="AV91" s="13" t="s">
        <v>266</v>
      </c>
      <c r="AW91" s="13" t="s">
        <v>31</v>
      </c>
      <c r="AX91" s="13" t="s">
        <v>77</v>
      </c>
      <c r="AY91" s="170" t="s">
        <v>260</v>
      </c>
    </row>
    <row r="92" spans="2:65" s="1" customFormat="1" ht="24.2" customHeight="1">
      <c r="B92" s="32"/>
      <c r="C92" s="121" t="s">
        <v>79</v>
      </c>
      <c r="D92" s="121" t="s">
        <v>261</v>
      </c>
      <c r="E92" s="122" t="s">
        <v>1843</v>
      </c>
      <c r="F92" s="123" t="s">
        <v>1844</v>
      </c>
      <c r="G92" s="124" t="s">
        <v>1067</v>
      </c>
      <c r="H92" s="125">
        <v>30.65</v>
      </c>
      <c r="I92" s="126"/>
      <c r="J92" s="127">
        <f>ROUND(I92*H92,2)</f>
        <v>0</v>
      </c>
      <c r="K92" s="123" t="s">
        <v>1258</v>
      </c>
      <c r="L92" s="32"/>
      <c r="M92" s="128" t="s">
        <v>19</v>
      </c>
      <c r="N92" s="129" t="s">
        <v>40</v>
      </c>
      <c r="P92" s="130">
        <f>O92*H92</f>
        <v>0</v>
      </c>
      <c r="Q92" s="130">
        <v>0</v>
      </c>
      <c r="R92" s="130">
        <f>Q92*H92</f>
        <v>0</v>
      </c>
      <c r="S92" s="130">
        <v>0</v>
      </c>
      <c r="T92" s="131">
        <f>S92*H92</f>
        <v>0</v>
      </c>
      <c r="AR92" s="132" t="s">
        <v>266</v>
      </c>
      <c r="AT92" s="132" t="s">
        <v>261</v>
      </c>
      <c r="AU92" s="132" t="s">
        <v>77</v>
      </c>
      <c r="AY92" s="17" t="s">
        <v>260</v>
      </c>
      <c r="BE92" s="133">
        <f>IF(N92="základní",J92,0)</f>
        <v>0</v>
      </c>
      <c r="BF92" s="133">
        <f>IF(N92="snížená",J92,0)</f>
        <v>0</v>
      </c>
      <c r="BG92" s="133">
        <f>IF(N92="zákl. přenesená",J92,0)</f>
        <v>0</v>
      </c>
      <c r="BH92" s="133">
        <f>IF(N92="sníž. přenesená",J92,0)</f>
        <v>0</v>
      </c>
      <c r="BI92" s="133">
        <f>IF(N92="nulová",J92,0)</f>
        <v>0</v>
      </c>
      <c r="BJ92" s="17" t="s">
        <v>77</v>
      </c>
      <c r="BK92" s="133">
        <f>ROUND(I92*H92,2)</f>
        <v>0</v>
      </c>
      <c r="BL92" s="17" t="s">
        <v>266</v>
      </c>
      <c r="BM92" s="132" t="s">
        <v>266</v>
      </c>
    </row>
    <row r="93" spans="2:65" s="1" customFormat="1" ht="19.5">
      <c r="B93" s="32"/>
      <c r="D93" s="134" t="s">
        <v>267</v>
      </c>
      <c r="F93" s="135" t="s">
        <v>1845</v>
      </c>
      <c r="I93" s="136"/>
      <c r="L93" s="32"/>
      <c r="M93" s="137"/>
      <c r="T93" s="53"/>
      <c r="AT93" s="17" t="s">
        <v>267</v>
      </c>
      <c r="AU93" s="17" t="s">
        <v>77</v>
      </c>
    </row>
    <row r="94" spans="2:65" s="1" customFormat="1" ht="11.25">
      <c r="B94" s="32"/>
      <c r="D94" s="176" t="s">
        <v>1416</v>
      </c>
      <c r="F94" s="177" t="s">
        <v>1846</v>
      </c>
      <c r="I94" s="136"/>
      <c r="L94" s="32"/>
      <c r="M94" s="137"/>
      <c r="T94" s="53"/>
      <c r="AT94" s="17" t="s">
        <v>1416</v>
      </c>
      <c r="AU94" s="17" t="s">
        <v>77</v>
      </c>
    </row>
    <row r="95" spans="2:65" s="12" customFormat="1" ht="11.25">
      <c r="B95" s="162"/>
      <c r="D95" s="134" t="s">
        <v>774</v>
      </c>
      <c r="E95" s="163" t="s">
        <v>19</v>
      </c>
      <c r="F95" s="164" t="s">
        <v>2159</v>
      </c>
      <c r="H95" s="165">
        <v>30.65</v>
      </c>
      <c r="I95" s="166"/>
      <c r="L95" s="162"/>
      <c r="M95" s="167"/>
      <c r="T95" s="168"/>
      <c r="AT95" s="163" t="s">
        <v>774</v>
      </c>
      <c r="AU95" s="163" t="s">
        <v>77</v>
      </c>
      <c r="AV95" s="12" t="s">
        <v>79</v>
      </c>
      <c r="AW95" s="12" t="s">
        <v>31</v>
      </c>
      <c r="AX95" s="12" t="s">
        <v>69</v>
      </c>
      <c r="AY95" s="163" t="s">
        <v>260</v>
      </c>
    </row>
    <row r="96" spans="2:65" s="13" customFormat="1" ht="11.25">
      <c r="B96" s="169"/>
      <c r="D96" s="134" t="s">
        <v>774</v>
      </c>
      <c r="E96" s="170" t="s">
        <v>19</v>
      </c>
      <c r="F96" s="171" t="s">
        <v>967</v>
      </c>
      <c r="H96" s="172">
        <v>30.65</v>
      </c>
      <c r="I96" s="173"/>
      <c r="L96" s="169"/>
      <c r="M96" s="174"/>
      <c r="T96" s="175"/>
      <c r="AT96" s="170" t="s">
        <v>774</v>
      </c>
      <c r="AU96" s="170" t="s">
        <v>77</v>
      </c>
      <c r="AV96" s="13" t="s">
        <v>266</v>
      </c>
      <c r="AW96" s="13" t="s">
        <v>31</v>
      </c>
      <c r="AX96" s="13" t="s">
        <v>77</v>
      </c>
      <c r="AY96" s="170" t="s">
        <v>260</v>
      </c>
    </row>
    <row r="97" spans="2:65" s="1" customFormat="1" ht="21.75" customHeight="1">
      <c r="B97" s="32"/>
      <c r="C97" s="121" t="s">
        <v>279</v>
      </c>
      <c r="D97" s="121" t="s">
        <v>261</v>
      </c>
      <c r="E97" s="122" t="s">
        <v>1847</v>
      </c>
      <c r="F97" s="123" t="s">
        <v>1848</v>
      </c>
      <c r="G97" s="124" t="s">
        <v>1067</v>
      </c>
      <c r="H97" s="125">
        <v>30.65</v>
      </c>
      <c r="I97" s="126"/>
      <c r="J97" s="127">
        <f>ROUND(I97*H97,2)</f>
        <v>0</v>
      </c>
      <c r="K97" s="123" t="s">
        <v>1258</v>
      </c>
      <c r="L97" s="32"/>
      <c r="M97" s="128" t="s">
        <v>19</v>
      </c>
      <c r="N97" s="129" t="s">
        <v>40</v>
      </c>
      <c r="P97" s="130">
        <f>O97*H97</f>
        <v>0</v>
      </c>
      <c r="Q97" s="130">
        <v>0</v>
      </c>
      <c r="R97" s="130">
        <f>Q97*H97</f>
        <v>0</v>
      </c>
      <c r="S97" s="130">
        <v>0</v>
      </c>
      <c r="T97" s="131">
        <f>S97*H97</f>
        <v>0</v>
      </c>
      <c r="AR97" s="132" t="s">
        <v>266</v>
      </c>
      <c r="AT97" s="132" t="s">
        <v>261</v>
      </c>
      <c r="AU97" s="132" t="s">
        <v>77</v>
      </c>
      <c r="AY97" s="17" t="s">
        <v>260</v>
      </c>
      <c r="BE97" s="133">
        <f>IF(N97="základní",J97,0)</f>
        <v>0</v>
      </c>
      <c r="BF97" s="133">
        <f>IF(N97="snížená",J97,0)</f>
        <v>0</v>
      </c>
      <c r="BG97" s="133">
        <f>IF(N97="zákl. přenesená",J97,0)</f>
        <v>0</v>
      </c>
      <c r="BH97" s="133">
        <f>IF(N97="sníž. přenesená",J97,0)</f>
        <v>0</v>
      </c>
      <c r="BI97" s="133">
        <f>IF(N97="nulová",J97,0)</f>
        <v>0</v>
      </c>
      <c r="BJ97" s="17" t="s">
        <v>77</v>
      </c>
      <c r="BK97" s="133">
        <f>ROUND(I97*H97,2)</f>
        <v>0</v>
      </c>
      <c r="BL97" s="17" t="s">
        <v>266</v>
      </c>
      <c r="BM97" s="132" t="s">
        <v>282</v>
      </c>
    </row>
    <row r="98" spans="2:65" s="1" customFormat="1" ht="19.5">
      <c r="B98" s="32"/>
      <c r="D98" s="134" t="s">
        <v>267</v>
      </c>
      <c r="F98" s="135" t="s">
        <v>1849</v>
      </c>
      <c r="I98" s="136"/>
      <c r="L98" s="32"/>
      <c r="M98" s="137"/>
      <c r="T98" s="53"/>
      <c r="AT98" s="17" t="s">
        <v>267</v>
      </c>
      <c r="AU98" s="17" t="s">
        <v>77</v>
      </c>
    </row>
    <row r="99" spans="2:65" s="1" customFormat="1" ht="11.25">
      <c r="B99" s="32"/>
      <c r="D99" s="176" t="s">
        <v>1416</v>
      </c>
      <c r="F99" s="177" t="s">
        <v>1850</v>
      </c>
      <c r="I99" s="136"/>
      <c r="L99" s="32"/>
      <c r="M99" s="137"/>
      <c r="T99" s="53"/>
      <c r="AT99" s="17" t="s">
        <v>1416</v>
      </c>
      <c r="AU99" s="17" t="s">
        <v>77</v>
      </c>
    </row>
    <row r="100" spans="2:65" s="12" customFormat="1" ht="11.25">
      <c r="B100" s="162"/>
      <c r="D100" s="134" t="s">
        <v>774</v>
      </c>
      <c r="E100" s="163" t="s">
        <v>19</v>
      </c>
      <c r="F100" s="164" t="s">
        <v>2159</v>
      </c>
      <c r="H100" s="165">
        <v>30.65</v>
      </c>
      <c r="I100" s="166"/>
      <c r="L100" s="162"/>
      <c r="M100" s="167"/>
      <c r="T100" s="168"/>
      <c r="AT100" s="163" t="s">
        <v>774</v>
      </c>
      <c r="AU100" s="163" t="s">
        <v>77</v>
      </c>
      <c r="AV100" s="12" t="s">
        <v>79</v>
      </c>
      <c r="AW100" s="12" t="s">
        <v>31</v>
      </c>
      <c r="AX100" s="12" t="s">
        <v>69</v>
      </c>
      <c r="AY100" s="163" t="s">
        <v>260</v>
      </c>
    </row>
    <row r="101" spans="2:65" s="13" customFormat="1" ht="11.25">
      <c r="B101" s="169"/>
      <c r="D101" s="134" t="s">
        <v>774</v>
      </c>
      <c r="E101" s="170" t="s">
        <v>19</v>
      </c>
      <c r="F101" s="171" t="s">
        <v>967</v>
      </c>
      <c r="H101" s="172">
        <v>30.65</v>
      </c>
      <c r="I101" s="173"/>
      <c r="L101" s="169"/>
      <c r="M101" s="174"/>
      <c r="T101" s="175"/>
      <c r="AT101" s="170" t="s">
        <v>774</v>
      </c>
      <c r="AU101" s="170" t="s">
        <v>77</v>
      </c>
      <c r="AV101" s="13" t="s">
        <v>266</v>
      </c>
      <c r="AW101" s="13" t="s">
        <v>31</v>
      </c>
      <c r="AX101" s="13" t="s">
        <v>77</v>
      </c>
      <c r="AY101" s="170" t="s">
        <v>260</v>
      </c>
    </row>
    <row r="102" spans="2:65" s="1" customFormat="1" ht="24.2" customHeight="1">
      <c r="B102" s="32"/>
      <c r="C102" s="121" t="s">
        <v>266</v>
      </c>
      <c r="D102" s="121" t="s">
        <v>261</v>
      </c>
      <c r="E102" s="122" t="s">
        <v>1851</v>
      </c>
      <c r="F102" s="123" t="s">
        <v>1852</v>
      </c>
      <c r="G102" s="124" t="s">
        <v>1067</v>
      </c>
      <c r="H102" s="125">
        <v>153.25</v>
      </c>
      <c r="I102" s="126"/>
      <c r="J102" s="127">
        <f>ROUND(I102*H102,2)</f>
        <v>0</v>
      </c>
      <c r="K102" s="123" t="s">
        <v>1258</v>
      </c>
      <c r="L102" s="32"/>
      <c r="M102" s="128" t="s">
        <v>19</v>
      </c>
      <c r="N102" s="129" t="s">
        <v>40</v>
      </c>
      <c r="P102" s="130">
        <f>O102*H102</f>
        <v>0</v>
      </c>
      <c r="Q102" s="130">
        <v>0</v>
      </c>
      <c r="R102" s="130">
        <f>Q102*H102</f>
        <v>0</v>
      </c>
      <c r="S102" s="130">
        <v>0</v>
      </c>
      <c r="T102" s="131">
        <f>S102*H102</f>
        <v>0</v>
      </c>
      <c r="AR102" s="132" t="s">
        <v>266</v>
      </c>
      <c r="AT102" s="132" t="s">
        <v>261</v>
      </c>
      <c r="AU102" s="132" t="s">
        <v>77</v>
      </c>
      <c r="AY102" s="17" t="s">
        <v>260</v>
      </c>
      <c r="BE102" s="133">
        <f>IF(N102="základní",J102,0)</f>
        <v>0</v>
      </c>
      <c r="BF102" s="133">
        <f>IF(N102="snížená",J102,0)</f>
        <v>0</v>
      </c>
      <c r="BG102" s="133">
        <f>IF(N102="zákl. přenesená",J102,0)</f>
        <v>0</v>
      </c>
      <c r="BH102" s="133">
        <f>IF(N102="sníž. přenesená",J102,0)</f>
        <v>0</v>
      </c>
      <c r="BI102" s="133">
        <f>IF(N102="nulová",J102,0)</f>
        <v>0</v>
      </c>
      <c r="BJ102" s="17" t="s">
        <v>77</v>
      </c>
      <c r="BK102" s="133">
        <f>ROUND(I102*H102,2)</f>
        <v>0</v>
      </c>
      <c r="BL102" s="17" t="s">
        <v>266</v>
      </c>
      <c r="BM102" s="132" t="s">
        <v>277</v>
      </c>
    </row>
    <row r="103" spans="2:65" s="1" customFormat="1" ht="19.5">
      <c r="B103" s="32"/>
      <c r="D103" s="134" t="s">
        <v>267</v>
      </c>
      <c r="F103" s="135" t="s">
        <v>1853</v>
      </c>
      <c r="I103" s="136"/>
      <c r="L103" s="32"/>
      <c r="M103" s="137"/>
      <c r="T103" s="53"/>
      <c r="AT103" s="17" t="s">
        <v>267</v>
      </c>
      <c r="AU103" s="17" t="s">
        <v>77</v>
      </c>
    </row>
    <row r="104" spans="2:65" s="1" customFormat="1" ht="11.25">
      <c r="B104" s="32"/>
      <c r="D104" s="176" t="s">
        <v>1416</v>
      </c>
      <c r="F104" s="177" t="s">
        <v>1854</v>
      </c>
      <c r="I104" s="136"/>
      <c r="L104" s="32"/>
      <c r="M104" s="137"/>
      <c r="T104" s="53"/>
      <c r="AT104" s="17" t="s">
        <v>1416</v>
      </c>
      <c r="AU104" s="17" t="s">
        <v>77</v>
      </c>
    </row>
    <row r="105" spans="2:65" s="1" customFormat="1" ht="39">
      <c r="B105" s="32"/>
      <c r="D105" s="134" t="s">
        <v>269</v>
      </c>
      <c r="F105" s="138" t="s">
        <v>1855</v>
      </c>
      <c r="I105" s="136"/>
      <c r="L105" s="32"/>
      <c r="M105" s="137"/>
      <c r="T105" s="53"/>
      <c r="AT105" s="17" t="s">
        <v>269</v>
      </c>
      <c r="AU105" s="17" t="s">
        <v>77</v>
      </c>
    </row>
    <row r="106" spans="2:65" s="12" customFormat="1" ht="11.25">
      <c r="B106" s="162"/>
      <c r="D106" s="134" t="s">
        <v>774</v>
      </c>
      <c r="E106" s="163" t="s">
        <v>19</v>
      </c>
      <c r="F106" s="164" t="s">
        <v>2160</v>
      </c>
      <c r="H106" s="165">
        <v>153.25</v>
      </c>
      <c r="I106" s="166"/>
      <c r="L106" s="162"/>
      <c r="M106" s="167"/>
      <c r="T106" s="168"/>
      <c r="AT106" s="163" t="s">
        <v>774</v>
      </c>
      <c r="AU106" s="163" t="s">
        <v>77</v>
      </c>
      <c r="AV106" s="12" t="s">
        <v>79</v>
      </c>
      <c r="AW106" s="12" t="s">
        <v>31</v>
      </c>
      <c r="AX106" s="12" t="s">
        <v>69</v>
      </c>
      <c r="AY106" s="163" t="s">
        <v>260</v>
      </c>
    </row>
    <row r="107" spans="2:65" s="13" customFormat="1" ht="11.25">
      <c r="B107" s="169"/>
      <c r="D107" s="134" t="s">
        <v>774</v>
      </c>
      <c r="E107" s="170" t="s">
        <v>19</v>
      </c>
      <c r="F107" s="171" t="s">
        <v>967</v>
      </c>
      <c r="H107" s="172">
        <v>153.25</v>
      </c>
      <c r="I107" s="173"/>
      <c r="L107" s="169"/>
      <c r="M107" s="174"/>
      <c r="T107" s="175"/>
      <c r="AT107" s="170" t="s">
        <v>774</v>
      </c>
      <c r="AU107" s="170" t="s">
        <v>77</v>
      </c>
      <c r="AV107" s="13" t="s">
        <v>266</v>
      </c>
      <c r="AW107" s="13" t="s">
        <v>31</v>
      </c>
      <c r="AX107" s="13" t="s">
        <v>77</v>
      </c>
      <c r="AY107" s="170" t="s">
        <v>260</v>
      </c>
    </row>
    <row r="108" spans="2:65" s="1" customFormat="1" ht="16.5" customHeight="1">
      <c r="B108" s="32"/>
      <c r="C108" s="121" t="s">
        <v>258</v>
      </c>
      <c r="D108" s="121" t="s">
        <v>261</v>
      </c>
      <c r="E108" s="122" t="s">
        <v>1474</v>
      </c>
      <c r="F108" s="123" t="s">
        <v>1475</v>
      </c>
      <c r="G108" s="124" t="s">
        <v>973</v>
      </c>
      <c r="H108" s="125">
        <v>58.234999999999999</v>
      </c>
      <c r="I108" s="126"/>
      <c r="J108" s="127">
        <f>ROUND(I108*H108,2)</f>
        <v>0</v>
      </c>
      <c r="K108" s="123" t="s">
        <v>1258</v>
      </c>
      <c r="L108" s="32"/>
      <c r="M108" s="128" t="s">
        <v>19</v>
      </c>
      <c r="N108" s="129" t="s">
        <v>40</v>
      </c>
      <c r="P108" s="130">
        <f>O108*H108</f>
        <v>0</v>
      </c>
      <c r="Q108" s="130">
        <v>0</v>
      </c>
      <c r="R108" s="130">
        <f>Q108*H108</f>
        <v>0</v>
      </c>
      <c r="S108" s="130">
        <v>0</v>
      </c>
      <c r="T108" s="131">
        <f>S108*H108</f>
        <v>0</v>
      </c>
      <c r="AR108" s="132" t="s">
        <v>266</v>
      </c>
      <c r="AT108" s="132" t="s">
        <v>261</v>
      </c>
      <c r="AU108" s="132" t="s">
        <v>77</v>
      </c>
      <c r="AY108" s="17" t="s">
        <v>260</v>
      </c>
      <c r="BE108" s="133">
        <f>IF(N108="základní",J108,0)</f>
        <v>0</v>
      </c>
      <c r="BF108" s="133">
        <f>IF(N108="snížená",J108,0)</f>
        <v>0</v>
      </c>
      <c r="BG108" s="133">
        <f>IF(N108="zákl. přenesená",J108,0)</f>
        <v>0</v>
      </c>
      <c r="BH108" s="133">
        <f>IF(N108="sníž. přenesená",J108,0)</f>
        <v>0</v>
      </c>
      <c r="BI108" s="133">
        <f>IF(N108="nulová",J108,0)</f>
        <v>0</v>
      </c>
      <c r="BJ108" s="17" t="s">
        <v>77</v>
      </c>
      <c r="BK108" s="133">
        <f>ROUND(I108*H108,2)</f>
        <v>0</v>
      </c>
      <c r="BL108" s="17" t="s">
        <v>266</v>
      </c>
      <c r="BM108" s="132" t="s">
        <v>289</v>
      </c>
    </row>
    <row r="109" spans="2:65" s="1" customFormat="1" ht="11.25">
      <c r="B109" s="32"/>
      <c r="D109" s="134" t="s">
        <v>267</v>
      </c>
      <c r="F109" s="135" t="s">
        <v>1477</v>
      </c>
      <c r="I109" s="136"/>
      <c r="L109" s="32"/>
      <c r="M109" s="137"/>
      <c r="T109" s="53"/>
      <c r="AT109" s="17" t="s">
        <v>267</v>
      </c>
      <c r="AU109" s="17" t="s">
        <v>77</v>
      </c>
    </row>
    <row r="110" spans="2:65" s="1" customFormat="1" ht="11.25">
      <c r="B110" s="32"/>
      <c r="D110" s="176" t="s">
        <v>1416</v>
      </c>
      <c r="F110" s="177" t="s">
        <v>1478</v>
      </c>
      <c r="I110" s="136"/>
      <c r="L110" s="32"/>
      <c r="M110" s="137"/>
      <c r="T110" s="53"/>
      <c r="AT110" s="17" t="s">
        <v>1416</v>
      </c>
      <c r="AU110" s="17" t="s">
        <v>77</v>
      </c>
    </row>
    <row r="111" spans="2:65" s="12" customFormat="1" ht="11.25">
      <c r="B111" s="162"/>
      <c r="D111" s="134" t="s">
        <v>774</v>
      </c>
      <c r="E111" s="163" t="s">
        <v>19</v>
      </c>
      <c r="F111" s="164" t="s">
        <v>2161</v>
      </c>
      <c r="H111" s="165">
        <v>58.234999999999999</v>
      </c>
      <c r="I111" s="166"/>
      <c r="L111" s="162"/>
      <c r="M111" s="167"/>
      <c r="T111" s="168"/>
      <c r="AT111" s="163" t="s">
        <v>774</v>
      </c>
      <c r="AU111" s="163" t="s">
        <v>77</v>
      </c>
      <c r="AV111" s="12" t="s">
        <v>79</v>
      </c>
      <c r="AW111" s="12" t="s">
        <v>31</v>
      </c>
      <c r="AX111" s="12" t="s">
        <v>69</v>
      </c>
      <c r="AY111" s="163" t="s">
        <v>260</v>
      </c>
    </row>
    <row r="112" spans="2:65" s="13" customFormat="1" ht="11.25">
      <c r="B112" s="169"/>
      <c r="D112" s="134" t="s">
        <v>774</v>
      </c>
      <c r="E112" s="170" t="s">
        <v>19</v>
      </c>
      <c r="F112" s="171" t="s">
        <v>967</v>
      </c>
      <c r="H112" s="172">
        <v>58.234999999999999</v>
      </c>
      <c r="I112" s="173"/>
      <c r="L112" s="169"/>
      <c r="M112" s="174"/>
      <c r="T112" s="175"/>
      <c r="AT112" s="170" t="s">
        <v>774</v>
      </c>
      <c r="AU112" s="170" t="s">
        <v>77</v>
      </c>
      <c r="AV112" s="13" t="s">
        <v>266</v>
      </c>
      <c r="AW112" s="13" t="s">
        <v>31</v>
      </c>
      <c r="AX112" s="13" t="s">
        <v>77</v>
      </c>
      <c r="AY112" s="170" t="s">
        <v>260</v>
      </c>
    </row>
    <row r="113" spans="2:65" s="1" customFormat="1" ht="16.5" customHeight="1">
      <c r="B113" s="32"/>
      <c r="C113" s="121" t="s">
        <v>282</v>
      </c>
      <c r="D113" s="121" t="s">
        <v>261</v>
      </c>
      <c r="E113" s="122" t="s">
        <v>1858</v>
      </c>
      <c r="F113" s="123" t="s">
        <v>1859</v>
      </c>
      <c r="G113" s="124" t="s">
        <v>1067</v>
      </c>
      <c r="H113" s="125">
        <v>30.65</v>
      </c>
      <c r="I113" s="126"/>
      <c r="J113" s="127">
        <f>ROUND(I113*H113,2)</f>
        <v>0</v>
      </c>
      <c r="K113" s="123" t="s">
        <v>1258</v>
      </c>
      <c r="L113" s="32"/>
      <c r="M113" s="128" t="s">
        <v>19</v>
      </c>
      <c r="N113" s="129" t="s">
        <v>40</v>
      </c>
      <c r="P113" s="130">
        <f>O113*H113</f>
        <v>0</v>
      </c>
      <c r="Q113" s="130">
        <v>0</v>
      </c>
      <c r="R113" s="130">
        <f>Q113*H113</f>
        <v>0</v>
      </c>
      <c r="S113" s="130">
        <v>0</v>
      </c>
      <c r="T113" s="131">
        <f>S113*H113</f>
        <v>0</v>
      </c>
      <c r="AR113" s="132" t="s">
        <v>266</v>
      </c>
      <c r="AT113" s="132" t="s">
        <v>261</v>
      </c>
      <c r="AU113" s="132" t="s">
        <v>77</v>
      </c>
      <c r="AY113" s="17" t="s">
        <v>260</v>
      </c>
      <c r="BE113" s="133">
        <f>IF(N113="základní",J113,0)</f>
        <v>0</v>
      </c>
      <c r="BF113" s="133">
        <f>IF(N113="snížená",J113,0)</f>
        <v>0</v>
      </c>
      <c r="BG113" s="133">
        <f>IF(N113="zákl. přenesená",J113,0)</f>
        <v>0</v>
      </c>
      <c r="BH113" s="133">
        <f>IF(N113="sníž. přenesená",J113,0)</f>
        <v>0</v>
      </c>
      <c r="BI113" s="133">
        <f>IF(N113="nulová",J113,0)</f>
        <v>0</v>
      </c>
      <c r="BJ113" s="17" t="s">
        <v>77</v>
      </c>
      <c r="BK113" s="133">
        <f>ROUND(I113*H113,2)</f>
        <v>0</v>
      </c>
      <c r="BL113" s="17" t="s">
        <v>266</v>
      </c>
      <c r="BM113" s="132" t="s">
        <v>8</v>
      </c>
    </row>
    <row r="114" spans="2:65" s="1" customFormat="1" ht="11.25">
      <c r="B114" s="32"/>
      <c r="D114" s="134" t="s">
        <v>267</v>
      </c>
      <c r="F114" s="135" t="s">
        <v>1860</v>
      </c>
      <c r="I114" s="136"/>
      <c r="L114" s="32"/>
      <c r="M114" s="137"/>
      <c r="T114" s="53"/>
      <c r="AT114" s="17" t="s">
        <v>267</v>
      </c>
      <c r="AU114" s="17" t="s">
        <v>77</v>
      </c>
    </row>
    <row r="115" spans="2:65" s="1" customFormat="1" ht="11.25">
      <c r="B115" s="32"/>
      <c r="D115" s="176" t="s">
        <v>1416</v>
      </c>
      <c r="F115" s="177" t="s">
        <v>1861</v>
      </c>
      <c r="I115" s="136"/>
      <c r="L115" s="32"/>
      <c r="M115" s="137"/>
      <c r="T115" s="53"/>
      <c r="AT115" s="17" t="s">
        <v>1416</v>
      </c>
      <c r="AU115" s="17" t="s">
        <v>77</v>
      </c>
    </row>
    <row r="116" spans="2:65" s="12" customFormat="1" ht="11.25">
      <c r="B116" s="162"/>
      <c r="D116" s="134" t="s">
        <v>774</v>
      </c>
      <c r="E116" s="163" t="s">
        <v>19</v>
      </c>
      <c r="F116" s="164" t="s">
        <v>2159</v>
      </c>
      <c r="H116" s="165">
        <v>30.65</v>
      </c>
      <c r="I116" s="166"/>
      <c r="L116" s="162"/>
      <c r="M116" s="167"/>
      <c r="T116" s="168"/>
      <c r="AT116" s="163" t="s">
        <v>774</v>
      </c>
      <c r="AU116" s="163" t="s">
        <v>77</v>
      </c>
      <c r="AV116" s="12" t="s">
        <v>79</v>
      </c>
      <c r="AW116" s="12" t="s">
        <v>31</v>
      </c>
      <c r="AX116" s="12" t="s">
        <v>69</v>
      </c>
      <c r="AY116" s="163" t="s">
        <v>260</v>
      </c>
    </row>
    <row r="117" spans="2:65" s="13" customFormat="1" ht="11.25">
      <c r="B117" s="169"/>
      <c r="D117" s="134" t="s">
        <v>774</v>
      </c>
      <c r="E117" s="170" t="s">
        <v>19</v>
      </c>
      <c r="F117" s="171" t="s">
        <v>967</v>
      </c>
      <c r="H117" s="172">
        <v>30.65</v>
      </c>
      <c r="I117" s="173"/>
      <c r="L117" s="169"/>
      <c r="M117" s="174"/>
      <c r="T117" s="175"/>
      <c r="AT117" s="170" t="s">
        <v>774</v>
      </c>
      <c r="AU117" s="170" t="s">
        <v>77</v>
      </c>
      <c r="AV117" s="13" t="s">
        <v>266</v>
      </c>
      <c r="AW117" s="13" t="s">
        <v>31</v>
      </c>
      <c r="AX117" s="13" t="s">
        <v>77</v>
      </c>
      <c r="AY117" s="170" t="s">
        <v>260</v>
      </c>
    </row>
    <row r="118" spans="2:65" s="1" customFormat="1" ht="16.5" customHeight="1">
      <c r="B118" s="32"/>
      <c r="C118" s="121" t="s">
        <v>271</v>
      </c>
      <c r="D118" s="121" t="s">
        <v>261</v>
      </c>
      <c r="E118" s="122" t="s">
        <v>1863</v>
      </c>
      <c r="F118" s="123" t="s">
        <v>1864</v>
      </c>
      <c r="G118" s="124" t="s">
        <v>1067</v>
      </c>
      <c r="H118" s="125">
        <v>30.65</v>
      </c>
      <c r="I118" s="126"/>
      <c r="J118" s="127">
        <f>ROUND(I118*H118,2)</f>
        <v>0</v>
      </c>
      <c r="K118" s="123" t="s">
        <v>1258</v>
      </c>
      <c r="L118" s="32"/>
      <c r="M118" s="128" t="s">
        <v>19</v>
      </c>
      <c r="N118" s="129" t="s">
        <v>40</v>
      </c>
      <c r="P118" s="130">
        <f>O118*H118</f>
        <v>0</v>
      </c>
      <c r="Q118" s="130">
        <v>0</v>
      </c>
      <c r="R118" s="130">
        <f>Q118*H118</f>
        <v>0</v>
      </c>
      <c r="S118" s="130">
        <v>0</v>
      </c>
      <c r="T118" s="131">
        <f>S118*H118</f>
        <v>0</v>
      </c>
      <c r="AR118" s="132" t="s">
        <v>266</v>
      </c>
      <c r="AT118" s="132" t="s">
        <v>261</v>
      </c>
      <c r="AU118" s="132" t="s">
        <v>77</v>
      </c>
      <c r="AY118" s="17" t="s">
        <v>260</v>
      </c>
      <c r="BE118" s="133">
        <f>IF(N118="základní",J118,0)</f>
        <v>0</v>
      </c>
      <c r="BF118" s="133">
        <f>IF(N118="snížená",J118,0)</f>
        <v>0</v>
      </c>
      <c r="BG118" s="133">
        <f>IF(N118="zákl. přenesená",J118,0)</f>
        <v>0</v>
      </c>
      <c r="BH118" s="133">
        <f>IF(N118="sníž. přenesená",J118,0)</f>
        <v>0</v>
      </c>
      <c r="BI118" s="133">
        <f>IF(N118="nulová",J118,0)</f>
        <v>0</v>
      </c>
      <c r="BJ118" s="17" t="s">
        <v>77</v>
      </c>
      <c r="BK118" s="133">
        <f>ROUND(I118*H118,2)</f>
        <v>0</v>
      </c>
      <c r="BL118" s="17" t="s">
        <v>266</v>
      </c>
      <c r="BM118" s="132" t="s">
        <v>296</v>
      </c>
    </row>
    <row r="119" spans="2:65" s="1" customFormat="1" ht="19.5">
      <c r="B119" s="32"/>
      <c r="D119" s="134" t="s">
        <v>267</v>
      </c>
      <c r="F119" s="135" t="s">
        <v>1865</v>
      </c>
      <c r="I119" s="136"/>
      <c r="L119" s="32"/>
      <c r="M119" s="137"/>
      <c r="T119" s="53"/>
      <c r="AT119" s="17" t="s">
        <v>267</v>
      </c>
      <c r="AU119" s="17" t="s">
        <v>77</v>
      </c>
    </row>
    <row r="120" spans="2:65" s="1" customFormat="1" ht="11.25">
      <c r="B120" s="32"/>
      <c r="D120" s="176" t="s">
        <v>1416</v>
      </c>
      <c r="F120" s="177" t="s">
        <v>1866</v>
      </c>
      <c r="I120" s="136"/>
      <c r="L120" s="32"/>
      <c r="M120" s="137"/>
      <c r="T120" s="53"/>
      <c r="AT120" s="17" t="s">
        <v>1416</v>
      </c>
      <c r="AU120" s="17" t="s">
        <v>77</v>
      </c>
    </row>
    <row r="121" spans="2:65" s="12" customFormat="1" ht="11.25">
      <c r="B121" s="162"/>
      <c r="D121" s="134" t="s">
        <v>774</v>
      </c>
      <c r="E121" s="163" t="s">
        <v>19</v>
      </c>
      <c r="F121" s="164" t="s">
        <v>2162</v>
      </c>
      <c r="H121" s="165">
        <v>30.65</v>
      </c>
      <c r="I121" s="166"/>
      <c r="L121" s="162"/>
      <c r="M121" s="167"/>
      <c r="T121" s="168"/>
      <c r="AT121" s="163" t="s">
        <v>774</v>
      </c>
      <c r="AU121" s="163" t="s">
        <v>77</v>
      </c>
      <c r="AV121" s="12" t="s">
        <v>79</v>
      </c>
      <c r="AW121" s="12" t="s">
        <v>31</v>
      </c>
      <c r="AX121" s="12" t="s">
        <v>69</v>
      </c>
      <c r="AY121" s="163" t="s">
        <v>260</v>
      </c>
    </row>
    <row r="122" spans="2:65" s="13" customFormat="1" ht="11.25">
      <c r="B122" s="169"/>
      <c r="D122" s="134" t="s">
        <v>774</v>
      </c>
      <c r="E122" s="170" t="s">
        <v>19</v>
      </c>
      <c r="F122" s="171" t="s">
        <v>967</v>
      </c>
      <c r="H122" s="172">
        <v>30.65</v>
      </c>
      <c r="I122" s="173"/>
      <c r="L122" s="169"/>
      <c r="M122" s="174"/>
      <c r="T122" s="175"/>
      <c r="AT122" s="170" t="s">
        <v>774</v>
      </c>
      <c r="AU122" s="170" t="s">
        <v>77</v>
      </c>
      <c r="AV122" s="13" t="s">
        <v>266</v>
      </c>
      <c r="AW122" s="13" t="s">
        <v>31</v>
      </c>
      <c r="AX122" s="13" t="s">
        <v>77</v>
      </c>
      <c r="AY122" s="170" t="s">
        <v>260</v>
      </c>
    </row>
    <row r="123" spans="2:65" s="1" customFormat="1" ht="16.5" customHeight="1">
      <c r="B123" s="32"/>
      <c r="C123" s="139" t="s">
        <v>277</v>
      </c>
      <c r="D123" s="139" t="s">
        <v>273</v>
      </c>
      <c r="E123" s="140" t="s">
        <v>1867</v>
      </c>
      <c r="F123" s="141" t="s">
        <v>1868</v>
      </c>
      <c r="G123" s="142" t="s">
        <v>973</v>
      </c>
      <c r="H123" s="143">
        <v>64.364999999999995</v>
      </c>
      <c r="I123" s="144"/>
      <c r="J123" s="145">
        <f>ROUND(I123*H123,2)</f>
        <v>0</v>
      </c>
      <c r="K123" s="141" t="s">
        <v>1258</v>
      </c>
      <c r="L123" s="146"/>
      <c r="M123" s="147" t="s">
        <v>19</v>
      </c>
      <c r="N123" s="148" t="s">
        <v>40</v>
      </c>
      <c r="P123" s="130">
        <f>O123*H123</f>
        <v>0</v>
      </c>
      <c r="Q123" s="130">
        <v>1</v>
      </c>
      <c r="R123" s="130">
        <f>Q123*H123</f>
        <v>64.364999999999995</v>
      </c>
      <c r="S123" s="130">
        <v>0</v>
      </c>
      <c r="T123" s="131">
        <f>S123*H123</f>
        <v>0</v>
      </c>
      <c r="AR123" s="132" t="s">
        <v>277</v>
      </c>
      <c r="AT123" s="132" t="s">
        <v>273</v>
      </c>
      <c r="AU123" s="132" t="s">
        <v>77</v>
      </c>
      <c r="AY123" s="17" t="s">
        <v>260</v>
      </c>
      <c r="BE123" s="133">
        <f>IF(N123="základní",J123,0)</f>
        <v>0</v>
      </c>
      <c r="BF123" s="133">
        <f>IF(N123="snížená",J123,0)</f>
        <v>0</v>
      </c>
      <c r="BG123" s="133">
        <f>IF(N123="zákl. přenesená",J123,0)</f>
        <v>0</v>
      </c>
      <c r="BH123" s="133">
        <f>IF(N123="sníž. přenesená",J123,0)</f>
        <v>0</v>
      </c>
      <c r="BI123" s="133">
        <f>IF(N123="nulová",J123,0)</f>
        <v>0</v>
      </c>
      <c r="BJ123" s="17" t="s">
        <v>77</v>
      </c>
      <c r="BK123" s="133">
        <f>ROUND(I123*H123,2)</f>
        <v>0</v>
      </c>
      <c r="BL123" s="17" t="s">
        <v>266</v>
      </c>
      <c r="BM123" s="132" t="s">
        <v>300</v>
      </c>
    </row>
    <row r="124" spans="2:65" s="1" customFormat="1" ht="11.25">
      <c r="B124" s="32"/>
      <c r="D124" s="134" t="s">
        <v>267</v>
      </c>
      <c r="F124" s="135" t="s">
        <v>1868</v>
      </c>
      <c r="I124" s="136"/>
      <c r="L124" s="32"/>
      <c r="M124" s="137"/>
      <c r="T124" s="53"/>
      <c r="AT124" s="17" t="s">
        <v>267</v>
      </c>
      <c r="AU124" s="17" t="s">
        <v>77</v>
      </c>
    </row>
    <row r="125" spans="2:65" s="10" customFormat="1" ht="25.9" customHeight="1">
      <c r="B125" s="111"/>
      <c r="D125" s="112" t="s">
        <v>68</v>
      </c>
      <c r="E125" s="113" t="s">
        <v>279</v>
      </c>
      <c r="F125" s="113" t="s">
        <v>1897</v>
      </c>
      <c r="I125" s="114"/>
      <c r="J125" s="115">
        <f>BK125</f>
        <v>0</v>
      </c>
      <c r="L125" s="111"/>
      <c r="M125" s="116"/>
      <c r="P125" s="117">
        <f>SUM(P126:P138)</f>
        <v>0</v>
      </c>
      <c r="R125" s="117">
        <f>SUM(R126:R138)</f>
        <v>18.20404426</v>
      </c>
      <c r="T125" s="118">
        <f>SUM(T126:T138)</f>
        <v>0</v>
      </c>
      <c r="AR125" s="112" t="s">
        <v>77</v>
      </c>
      <c r="AT125" s="119" t="s">
        <v>68</v>
      </c>
      <c r="AU125" s="119" t="s">
        <v>69</v>
      </c>
      <c r="AY125" s="112" t="s">
        <v>260</v>
      </c>
      <c r="BK125" s="120">
        <f>SUM(BK126:BK138)</f>
        <v>0</v>
      </c>
    </row>
    <row r="126" spans="2:65" s="1" customFormat="1" ht="16.5" customHeight="1">
      <c r="B126" s="32"/>
      <c r="C126" s="121" t="s">
        <v>302</v>
      </c>
      <c r="D126" s="121" t="s">
        <v>261</v>
      </c>
      <c r="E126" s="122" t="s">
        <v>1898</v>
      </c>
      <c r="F126" s="123" t="s">
        <v>1899</v>
      </c>
      <c r="G126" s="124" t="s">
        <v>1067</v>
      </c>
      <c r="H126" s="125">
        <v>11.034000000000001</v>
      </c>
      <c r="I126" s="126"/>
      <c r="J126" s="127">
        <f>ROUND(I126*H126,2)</f>
        <v>0</v>
      </c>
      <c r="K126" s="123" t="s">
        <v>1258</v>
      </c>
      <c r="L126" s="32"/>
      <c r="M126" s="128" t="s">
        <v>19</v>
      </c>
      <c r="N126" s="129" t="s">
        <v>40</v>
      </c>
      <c r="P126" s="130">
        <f>O126*H126</f>
        <v>0</v>
      </c>
      <c r="Q126" s="130">
        <v>3.6889999999999999E-2</v>
      </c>
      <c r="R126" s="130">
        <f>Q126*H126</f>
        <v>0.40704425999999999</v>
      </c>
      <c r="S126" s="130">
        <v>0</v>
      </c>
      <c r="T126" s="131">
        <f>S126*H126</f>
        <v>0</v>
      </c>
      <c r="AR126" s="132" t="s">
        <v>266</v>
      </c>
      <c r="AT126" s="132" t="s">
        <v>261</v>
      </c>
      <c r="AU126" s="132" t="s">
        <v>77</v>
      </c>
      <c r="AY126" s="17" t="s">
        <v>260</v>
      </c>
      <c r="BE126" s="133">
        <f>IF(N126="základní",J126,0)</f>
        <v>0</v>
      </c>
      <c r="BF126" s="133">
        <f>IF(N126="snížená",J126,0)</f>
        <v>0</v>
      </c>
      <c r="BG126" s="133">
        <f>IF(N126="zákl. přenesená",J126,0)</f>
        <v>0</v>
      </c>
      <c r="BH126" s="133">
        <f>IF(N126="sníž. přenesená",J126,0)</f>
        <v>0</v>
      </c>
      <c r="BI126" s="133">
        <f>IF(N126="nulová",J126,0)</f>
        <v>0</v>
      </c>
      <c r="BJ126" s="17" t="s">
        <v>77</v>
      </c>
      <c r="BK126" s="133">
        <f>ROUND(I126*H126,2)</f>
        <v>0</v>
      </c>
      <c r="BL126" s="17" t="s">
        <v>266</v>
      </c>
      <c r="BM126" s="132" t="s">
        <v>305</v>
      </c>
    </row>
    <row r="127" spans="2:65" s="1" customFormat="1" ht="11.25">
      <c r="B127" s="32"/>
      <c r="D127" s="134" t="s">
        <v>267</v>
      </c>
      <c r="F127" s="135" t="s">
        <v>1899</v>
      </c>
      <c r="I127" s="136"/>
      <c r="L127" s="32"/>
      <c r="M127" s="137"/>
      <c r="T127" s="53"/>
      <c r="AT127" s="17" t="s">
        <v>267</v>
      </c>
      <c r="AU127" s="17" t="s">
        <v>77</v>
      </c>
    </row>
    <row r="128" spans="2:65" s="1" customFormat="1" ht="11.25">
      <c r="B128" s="32"/>
      <c r="D128" s="176" t="s">
        <v>1416</v>
      </c>
      <c r="F128" s="177" t="s">
        <v>1900</v>
      </c>
      <c r="I128" s="136"/>
      <c r="L128" s="32"/>
      <c r="M128" s="137"/>
      <c r="T128" s="53"/>
      <c r="AT128" s="17" t="s">
        <v>1416</v>
      </c>
      <c r="AU128" s="17" t="s">
        <v>77</v>
      </c>
    </row>
    <row r="129" spans="2:65" s="12" customFormat="1" ht="11.25">
      <c r="B129" s="162"/>
      <c r="D129" s="134" t="s">
        <v>774</v>
      </c>
      <c r="E129" s="163" t="s">
        <v>19</v>
      </c>
      <c r="F129" s="164" t="s">
        <v>2163</v>
      </c>
      <c r="H129" s="165">
        <v>11.034000000000001</v>
      </c>
      <c r="I129" s="166"/>
      <c r="L129" s="162"/>
      <c r="M129" s="167"/>
      <c r="T129" s="168"/>
      <c r="AT129" s="163" t="s">
        <v>774</v>
      </c>
      <c r="AU129" s="163" t="s">
        <v>77</v>
      </c>
      <c r="AV129" s="12" t="s">
        <v>79</v>
      </c>
      <c r="AW129" s="12" t="s">
        <v>31</v>
      </c>
      <c r="AX129" s="12" t="s">
        <v>69</v>
      </c>
      <c r="AY129" s="163" t="s">
        <v>260</v>
      </c>
    </row>
    <row r="130" spans="2:65" s="13" customFormat="1" ht="11.25">
      <c r="B130" s="169"/>
      <c r="D130" s="134" t="s">
        <v>774</v>
      </c>
      <c r="E130" s="170" t="s">
        <v>19</v>
      </c>
      <c r="F130" s="171" t="s">
        <v>967</v>
      </c>
      <c r="H130" s="172">
        <v>11.034000000000001</v>
      </c>
      <c r="I130" s="173"/>
      <c r="L130" s="169"/>
      <c r="M130" s="174"/>
      <c r="T130" s="175"/>
      <c r="AT130" s="170" t="s">
        <v>774</v>
      </c>
      <c r="AU130" s="170" t="s">
        <v>77</v>
      </c>
      <c r="AV130" s="13" t="s">
        <v>266</v>
      </c>
      <c r="AW130" s="13" t="s">
        <v>31</v>
      </c>
      <c r="AX130" s="13" t="s">
        <v>77</v>
      </c>
      <c r="AY130" s="170" t="s">
        <v>260</v>
      </c>
    </row>
    <row r="131" spans="2:65" s="1" customFormat="1" ht="16.5" customHeight="1">
      <c r="B131" s="32"/>
      <c r="C131" s="139" t="s">
        <v>289</v>
      </c>
      <c r="D131" s="139" t="s">
        <v>273</v>
      </c>
      <c r="E131" s="140" t="s">
        <v>1902</v>
      </c>
      <c r="F131" s="141" t="s">
        <v>1903</v>
      </c>
      <c r="G131" s="142" t="s">
        <v>973</v>
      </c>
      <c r="H131" s="143">
        <v>17.797000000000001</v>
      </c>
      <c r="I131" s="144"/>
      <c r="J131" s="145">
        <f>ROUND(I131*H131,2)</f>
        <v>0</v>
      </c>
      <c r="K131" s="141" t="s">
        <v>1258</v>
      </c>
      <c r="L131" s="146"/>
      <c r="M131" s="147" t="s">
        <v>19</v>
      </c>
      <c r="N131" s="148" t="s">
        <v>40</v>
      </c>
      <c r="P131" s="130">
        <f>O131*H131</f>
        <v>0</v>
      </c>
      <c r="Q131" s="130">
        <v>1</v>
      </c>
      <c r="R131" s="130">
        <f>Q131*H131</f>
        <v>17.797000000000001</v>
      </c>
      <c r="S131" s="130">
        <v>0</v>
      </c>
      <c r="T131" s="131">
        <f>S131*H131</f>
        <v>0</v>
      </c>
      <c r="AR131" s="132" t="s">
        <v>277</v>
      </c>
      <c r="AT131" s="132" t="s">
        <v>273</v>
      </c>
      <c r="AU131" s="132" t="s">
        <v>77</v>
      </c>
      <c r="AY131" s="17" t="s">
        <v>260</v>
      </c>
      <c r="BE131" s="133">
        <f>IF(N131="základní",J131,0)</f>
        <v>0</v>
      </c>
      <c r="BF131" s="133">
        <f>IF(N131="snížená",J131,0)</f>
        <v>0</v>
      </c>
      <c r="BG131" s="133">
        <f>IF(N131="zákl. přenesená",J131,0)</f>
        <v>0</v>
      </c>
      <c r="BH131" s="133">
        <f>IF(N131="sníž. přenesená",J131,0)</f>
        <v>0</v>
      </c>
      <c r="BI131" s="133">
        <f>IF(N131="nulová",J131,0)</f>
        <v>0</v>
      </c>
      <c r="BJ131" s="17" t="s">
        <v>77</v>
      </c>
      <c r="BK131" s="133">
        <f>ROUND(I131*H131,2)</f>
        <v>0</v>
      </c>
      <c r="BL131" s="17" t="s">
        <v>266</v>
      </c>
      <c r="BM131" s="132" t="s">
        <v>310</v>
      </c>
    </row>
    <row r="132" spans="2:65" s="1" customFormat="1" ht="11.25">
      <c r="B132" s="32"/>
      <c r="D132" s="134" t="s">
        <v>267</v>
      </c>
      <c r="F132" s="135" t="s">
        <v>1903</v>
      </c>
      <c r="I132" s="136"/>
      <c r="L132" s="32"/>
      <c r="M132" s="137"/>
      <c r="T132" s="53"/>
      <c r="AT132" s="17" t="s">
        <v>267</v>
      </c>
      <c r="AU132" s="17" t="s">
        <v>77</v>
      </c>
    </row>
    <row r="133" spans="2:65" s="12" customFormat="1" ht="11.25">
      <c r="B133" s="162"/>
      <c r="D133" s="134" t="s">
        <v>774</v>
      </c>
      <c r="E133" s="163" t="s">
        <v>19</v>
      </c>
      <c r="F133" s="164" t="s">
        <v>2164</v>
      </c>
      <c r="H133" s="165">
        <v>17.797000000000001</v>
      </c>
      <c r="I133" s="166"/>
      <c r="L133" s="162"/>
      <c r="M133" s="167"/>
      <c r="T133" s="168"/>
      <c r="AT133" s="163" t="s">
        <v>774</v>
      </c>
      <c r="AU133" s="163" t="s">
        <v>77</v>
      </c>
      <c r="AV133" s="12" t="s">
        <v>79</v>
      </c>
      <c r="AW133" s="12" t="s">
        <v>31</v>
      </c>
      <c r="AX133" s="12" t="s">
        <v>69</v>
      </c>
      <c r="AY133" s="163" t="s">
        <v>260</v>
      </c>
    </row>
    <row r="134" spans="2:65" s="13" customFormat="1" ht="11.25">
      <c r="B134" s="169"/>
      <c r="D134" s="134" t="s">
        <v>774</v>
      </c>
      <c r="E134" s="170" t="s">
        <v>19</v>
      </c>
      <c r="F134" s="171" t="s">
        <v>967</v>
      </c>
      <c r="H134" s="172">
        <v>17.797000000000001</v>
      </c>
      <c r="I134" s="173"/>
      <c r="L134" s="169"/>
      <c r="M134" s="174"/>
      <c r="T134" s="175"/>
      <c r="AT134" s="170" t="s">
        <v>774</v>
      </c>
      <c r="AU134" s="170" t="s">
        <v>77</v>
      </c>
      <c r="AV134" s="13" t="s">
        <v>266</v>
      </c>
      <c r="AW134" s="13" t="s">
        <v>31</v>
      </c>
      <c r="AX134" s="13" t="s">
        <v>77</v>
      </c>
      <c r="AY134" s="170" t="s">
        <v>260</v>
      </c>
    </row>
    <row r="135" spans="2:65" s="1" customFormat="1" ht="16.5" customHeight="1">
      <c r="B135" s="32"/>
      <c r="C135" s="121" t="s">
        <v>312</v>
      </c>
      <c r="D135" s="121" t="s">
        <v>261</v>
      </c>
      <c r="E135" s="122" t="s">
        <v>1927</v>
      </c>
      <c r="F135" s="123" t="s">
        <v>1928</v>
      </c>
      <c r="G135" s="124" t="s">
        <v>273</v>
      </c>
      <c r="H135" s="125">
        <v>60</v>
      </c>
      <c r="I135" s="126"/>
      <c r="J135" s="127">
        <f>ROUND(I135*H135,2)</f>
        <v>0</v>
      </c>
      <c r="K135" s="123" t="s">
        <v>19</v>
      </c>
      <c r="L135" s="32"/>
      <c r="M135" s="128" t="s">
        <v>19</v>
      </c>
      <c r="N135" s="129" t="s">
        <v>40</v>
      </c>
      <c r="P135" s="130">
        <f>O135*H135</f>
        <v>0</v>
      </c>
      <c r="Q135" s="130">
        <v>0</v>
      </c>
      <c r="R135" s="130">
        <f>Q135*H135</f>
        <v>0</v>
      </c>
      <c r="S135" s="130">
        <v>0</v>
      </c>
      <c r="T135" s="131">
        <f>S135*H135</f>
        <v>0</v>
      </c>
      <c r="AR135" s="132" t="s">
        <v>266</v>
      </c>
      <c r="AT135" s="132" t="s">
        <v>261</v>
      </c>
      <c r="AU135" s="132" t="s">
        <v>77</v>
      </c>
      <c r="AY135" s="17" t="s">
        <v>260</v>
      </c>
      <c r="BE135" s="133">
        <f>IF(N135="základní",J135,0)</f>
        <v>0</v>
      </c>
      <c r="BF135" s="133">
        <f>IF(N135="snížená",J135,0)</f>
        <v>0</v>
      </c>
      <c r="BG135" s="133">
        <f>IF(N135="zákl. přenesená",J135,0)</f>
        <v>0</v>
      </c>
      <c r="BH135" s="133">
        <f>IF(N135="sníž. přenesená",J135,0)</f>
        <v>0</v>
      </c>
      <c r="BI135" s="133">
        <f>IF(N135="nulová",J135,0)</f>
        <v>0</v>
      </c>
      <c r="BJ135" s="17" t="s">
        <v>77</v>
      </c>
      <c r="BK135" s="133">
        <f>ROUND(I135*H135,2)</f>
        <v>0</v>
      </c>
      <c r="BL135" s="17" t="s">
        <v>266</v>
      </c>
      <c r="BM135" s="132" t="s">
        <v>315</v>
      </c>
    </row>
    <row r="136" spans="2:65" s="1" customFormat="1" ht="11.25">
      <c r="B136" s="32"/>
      <c r="D136" s="134" t="s">
        <v>267</v>
      </c>
      <c r="F136" s="135" t="s">
        <v>1928</v>
      </c>
      <c r="I136" s="136"/>
      <c r="L136" s="32"/>
      <c r="M136" s="137"/>
      <c r="T136" s="53"/>
      <c r="AT136" s="17" t="s">
        <v>267</v>
      </c>
      <c r="AU136" s="17" t="s">
        <v>77</v>
      </c>
    </row>
    <row r="137" spans="2:65" s="12" customFormat="1" ht="11.25">
      <c r="B137" s="162"/>
      <c r="D137" s="134" t="s">
        <v>774</v>
      </c>
      <c r="E137" s="163" t="s">
        <v>19</v>
      </c>
      <c r="F137" s="164" t="s">
        <v>2165</v>
      </c>
      <c r="H137" s="165">
        <v>60</v>
      </c>
      <c r="I137" s="166"/>
      <c r="L137" s="162"/>
      <c r="M137" s="167"/>
      <c r="T137" s="168"/>
      <c r="AT137" s="163" t="s">
        <v>774</v>
      </c>
      <c r="AU137" s="163" t="s">
        <v>77</v>
      </c>
      <c r="AV137" s="12" t="s">
        <v>79</v>
      </c>
      <c r="AW137" s="12" t="s">
        <v>31</v>
      </c>
      <c r="AX137" s="12" t="s">
        <v>69</v>
      </c>
      <c r="AY137" s="163" t="s">
        <v>260</v>
      </c>
    </row>
    <row r="138" spans="2:65" s="13" customFormat="1" ht="11.25">
      <c r="B138" s="169"/>
      <c r="D138" s="134" t="s">
        <v>774</v>
      </c>
      <c r="E138" s="170" t="s">
        <v>19</v>
      </c>
      <c r="F138" s="171" t="s">
        <v>967</v>
      </c>
      <c r="H138" s="172">
        <v>60</v>
      </c>
      <c r="I138" s="173"/>
      <c r="L138" s="169"/>
      <c r="M138" s="174"/>
      <c r="T138" s="175"/>
      <c r="AT138" s="170" t="s">
        <v>774</v>
      </c>
      <c r="AU138" s="170" t="s">
        <v>77</v>
      </c>
      <c r="AV138" s="13" t="s">
        <v>266</v>
      </c>
      <c r="AW138" s="13" t="s">
        <v>31</v>
      </c>
      <c r="AX138" s="13" t="s">
        <v>77</v>
      </c>
      <c r="AY138" s="170" t="s">
        <v>260</v>
      </c>
    </row>
    <row r="139" spans="2:65" s="10" customFormat="1" ht="25.9" customHeight="1">
      <c r="B139" s="111"/>
      <c r="D139" s="112" t="s">
        <v>68</v>
      </c>
      <c r="E139" s="113" t="s">
        <v>302</v>
      </c>
      <c r="F139" s="113" t="s">
        <v>2012</v>
      </c>
      <c r="I139" s="114"/>
      <c r="J139" s="115">
        <f>BK139</f>
        <v>0</v>
      </c>
      <c r="L139" s="111"/>
      <c r="M139" s="116"/>
      <c r="P139" s="117">
        <f>SUM(P140:P192)</f>
        <v>0</v>
      </c>
      <c r="R139" s="117">
        <f>SUM(R140:R192)</f>
        <v>13.993480999999997</v>
      </c>
      <c r="T139" s="118">
        <f>SUM(T140:T192)</f>
        <v>37.057600000000008</v>
      </c>
      <c r="AR139" s="112" t="s">
        <v>77</v>
      </c>
      <c r="AT139" s="119" t="s">
        <v>68</v>
      </c>
      <c r="AU139" s="119" t="s">
        <v>69</v>
      </c>
      <c r="AY139" s="112" t="s">
        <v>260</v>
      </c>
      <c r="BK139" s="120">
        <f>SUM(BK140:BK192)</f>
        <v>0</v>
      </c>
    </row>
    <row r="140" spans="2:65" s="1" customFormat="1" ht="16.5" customHeight="1">
      <c r="B140" s="32"/>
      <c r="C140" s="121" t="s">
        <v>8</v>
      </c>
      <c r="D140" s="121" t="s">
        <v>261</v>
      </c>
      <c r="E140" s="122" t="s">
        <v>2022</v>
      </c>
      <c r="F140" s="123" t="s">
        <v>2023</v>
      </c>
      <c r="G140" s="124" t="s">
        <v>1297</v>
      </c>
      <c r="H140" s="125">
        <v>189.8</v>
      </c>
      <c r="I140" s="126"/>
      <c r="J140" s="127">
        <f>ROUND(I140*H140,2)</f>
        <v>0</v>
      </c>
      <c r="K140" s="123" t="s">
        <v>1258</v>
      </c>
      <c r="L140" s="32"/>
      <c r="M140" s="128" t="s">
        <v>19</v>
      </c>
      <c r="N140" s="129" t="s">
        <v>40</v>
      </c>
      <c r="P140" s="130">
        <f>O140*H140</f>
        <v>0</v>
      </c>
      <c r="Q140" s="130">
        <v>0</v>
      </c>
      <c r="R140" s="130">
        <f>Q140*H140</f>
        <v>0</v>
      </c>
      <c r="S140" s="130">
        <v>2.9999999999999997E-4</v>
      </c>
      <c r="T140" s="131">
        <f>S140*H140</f>
        <v>5.6939999999999998E-2</v>
      </c>
      <c r="AR140" s="132" t="s">
        <v>266</v>
      </c>
      <c r="AT140" s="132" t="s">
        <v>261</v>
      </c>
      <c r="AU140" s="132" t="s">
        <v>77</v>
      </c>
      <c r="AY140" s="17" t="s">
        <v>260</v>
      </c>
      <c r="BE140" s="133">
        <f>IF(N140="základní",J140,0)</f>
        <v>0</v>
      </c>
      <c r="BF140" s="133">
        <f>IF(N140="snížená",J140,0)</f>
        <v>0</v>
      </c>
      <c r="BG140" s="133">
        <f>IF(N140="zákl. přenesená",J140,0)</f>
        <v>0</v>
      </c>
      <c r="BH140" s="133">
        <f>IF(N140="sníž. přenesená",J140,0)</f>
        <v>0</v>
      </c>
      <c r="BI140" s="133">
        <f>IF(N140="nulová",J140,0)</f>
        <v>0</v>
      </c>
      <c r="BJ140" s="17" t="s">
        <v>77</v>
      </c>
      <c r="BK140" s="133">
        <f>ROUND(I140*H140,2)</f>
        <v>0</v>
      </c>
      <c r="BL140" s="17" t="s">
        <v>266</v>
      </c>
      <c r="BM140" s="132" t="s">
        <v>320</v>
      </c>
    </row>
    <row r="141" spans="2:65" s="1" customFormat="1" ht="11.25">
      <c r="B141" s="32"/>
      <c r="D141" s="134" t="s">
        <v>267</v>
      </c>
      <c r="F141" s="135" t="s">
        <v>2023</v>
      </c>
      <c r="I141" s="136"/>
      <c r="L141" s="32"/>
      <c r="M141" s="137"/>
      <c r="T141" s="53"/>
      <c r="AT141" s="17" t="s">
        <v>267</v>
      </c>
      <c r="AU141" s="17" t="s">
        <v>77</v>
      </c>
    </row>
    <row r="142" spans="2:65" s="1" customFormat="1" ht="11.25">
      <c r="B142" s="32"/>
      <c r="D142" s="176" t="s">
        <v>1416</v>
      </c>
      <c r="F142" s="177" t="s">
        <v>2024</v>
      </c>
      <c r="I142" s="136"/>
      <c r="L142" s="32"/>
      <c r="M142" s="137"/>
      <c r="T142" s="53"/>
      <c r="AT142" s="17" t="s">
        <v>1416</v>
      </c>
      <c r="AU142" s="17" t="s">
        <v>77</v>
      </c>
    </row>
    <row r="143" spans="2:65" s="1" customFormat="1" ht="19.5">
      <c r="B143" s="32"/>
      <c r="D143" s="134" t="s">
        <v>269</v>
      </c>
      <c r="F143" s="138" t="s">
        <v>2025</v>
      </c>
      <c r="I143" s="136"/>
      <c r="L143" s="32"/>
      <c r="M143" s="137"/>
      <c r="T143" s="53"/>
      <c r="AT143" s="17" t="s">
        <v>269</v>
      </c>
      <c r="AU143" s="17" t="s">
        <v>77</v>
      </c>
    </row>
    <row r="144" spans="2:65" s="12" customFormat="1" ht="11.25">
      <c r="B144" s="162"/>
      <c r="D144" s="134" t="s">
        <v>774</v>
      </c>
      <c r="E144" s="163" t="s">
        <v>19</v>
      </c>
      <c r="F144" s="164" t="s">
        <v>2166</v>
      </c>
      <c r="H144" s="165">
        <v>189.8</v>
      </c>
      <c r="I144" s="166"/>
      <c r="L144" s="162"/>
      <c r="M144" s="167"/>
      <c r="T144" s="168"/>
      <c r="AT144" s="163" t="s">
        <v>774</v>
      </c>
      <c r="AU144" s="163" t="s">
        <v>77</v>
      </c>
      <c r="AV144" s="12" t="s">
        <v>79</v>
      </c>
      <c r="AW144" s="12" t="s">
        <v>31</v>
      </c>
      <c r="AX144" s="12" t="s">
        <v>69</v>
      </c>
      <c r="AY144" s="163" t="s">
        <v>260</v>
      </c>
    </row>
    <row r="145" spans="2:65" s="13" customFormat="1" ht="11.25">
      <c r="B145" s="169"/>
      <c r="D145" s="134" t="s">
        <v>774</v>
      </c>
      <c r="E145" s="170" t="s">
        <v>19</v>
      </c>
      <c r="F145" s="171" t="s">
        <v>967</v>
      </c>
      <c r="H145" s="172">
        <v>189.8</v>
      </c>
      <c r="I145" s="173"/>
      <c r="L145" s="169"/>
      <c r="M145" s="174"/>
      <c r="T145" s="175"/>
      <c r="AT145" s="170" t="s">
        <v>774</v>
      </c>
      <c r="AU145" s="170" t="s">
        <v>77</v>
      </c>
      <c r="AV145" s="13" t="s">
        <v>266</v>
      </c>
      <c r="AW145" s="13" t="s">
        <v>31</v>
      </c>
      <c r="AX145" s="13" t="s">
        <v>77</v>
      </c>
      <c r="AY145" s="170" t="s">
        <v>260</v>
      </c>
    </row>
    <row r="146" spans="2:65" s="1" customFormat="1" ht="16.5" customHeight="1">
      <c r="B146" s="32"/>
      <c r="C146" s="121" t="s">
        <v>322</v>
      </c>
      <c r="D146" s="121" t="s">
        <v>261</v>
      </c>
      <c r="E146" s="122" t="s">
        <v>2126</v>
      </c>
      <c r="F146" s="123" t="s">
        <v>2127</v>
      </c>
      <c r="G146" s="124" t="s">
        <v>1067</v>
      </c>
      <c r="H146" s="125">
        <v>11.034000000000001</v>
      </c>
      <c r="I146" s="126"/>
      <c r="J146" s="127">
        <f>ROUND(I146*H146,2)</f>
        <v>0</v>
      </c>
      <c r="K146" s="123" t="s">
        <v>1258</v>
      </c>
      <c r="L146" s="32"/>
      <c r="M146" s="128" t="s">
        <v>19</v>
      </c>
      <c r="N146" s="129" t="s">
        <v>40</v>
      </c>
      <c r="P146" s="130">
        <f>O146*H146</f>
        <v>0</v>
      </c>
      <c r="Q146" s="130">
        <v>0.12</v>
      </c>
      <c r="R146" s="130">
        <f>Q146*H146</f>
        <v>1.3240799999999999</v>
      </c>
      <c r="S146" s="130">
        <v>2.4900000000000002</v>
      </c>
      <c r="T146" s="131">
        <f>S146*H146</f>
        <v>27.474660000000004</v>
      </c>
      <c r="AR146" s="132" t="s">
        <v>266</v>
      </c>
      <c r="AT146" s="132" t="s">
        <v>261</v>
      </c>
      <c r="AU146" s="132" t="s">
        <v>77</v>
      </c>
      <c r="AY146" s="17" t="s">
        <v>260</v>
      </c>
      <c r="BE146" s="133">
        <f>IF(N146="základní",J146,0)</f>
        <v>0</v>
      </c>
      <c r="BF146" s="133">
        <f>IF(N146="snížená",J146,0)</f>
        <v>0</v>
      </c>
      <c r="BG146" s="133">
        <f>IF(N146="zákl. přenesená",J146,0)</f>
        <v>0</v>
      </c>
      <c r="BH146" s="133">
        <f>IF(N146="sníž. přenesená",J146,0)</f>
        <v>0</v>
      </c>
      <c r="BI146" s="133">
        <f>IF(N146="nulová",J146,0)</f>
        <v>0</v>
      </c>
      <c r="BJ146" s="17" t="s">
        <v>77</v>
      </c>
      <c r="BK146" s="133">
        <f>ROUND(I146*H146,2)</f>
        <v>0</v>
      </c>
      <c r="BL146" s="17" t="s">
        <v>266</v>
      </c>
      <c r="BM146" s="132" t="s">
        <v>326</v>
      </c>
    </row>
    <row r="147" spans="2:65" s="1" customFormat="1" ht="11.25">
      <c r="B147" s="32"/>
      <c r="D147" s="134" t="s">
        <v>267</v>
      </c>
      <c r="F147" s="135" t="s">
        <v>2129</v>
      </c>
      <c r="I147" s="136"/>
      <c r="L147" s="32"/>
      <c r="M147" s="137"/>
      <c r="T147" s="53"/>
      <c r="AT147" s="17" t="s">
        <v>267</v>
      </c>
      <c r="AU147" s="17" t="s">
        <v>77</v>
      </c>
    </row>
    <row r="148" spans="2:65" s="1" customFormat="1" ht="11.25">
      <c r="B148" s="32"/>
      <c r="D148" s="176" t="s">
        <v>1416</v>
      </c>
      <c r="F148" s="177" t="s">
        <v>2130</v>
      </c>
      <c r="I148" s="136"/>
      <c r="L148" s="32"/>
      <c r="M148" s="137"/>
      <c r="T148" s="53"/>
      <c r="AT148" s="17" t="s">
        <v>1416</v>
      </c>
      <c r="AU148" s="17" t="s">
        <v>77</v>
      </c>
    </row>
    <row r="149" spans="2:65" s="1" customFormat="1" ht="97.5">
      <c r="B149" s="32"/>
      <c r="D149" s="134" t="s">
        <v>269</v>
      </c>
      <c r="F149" s="138" t="s">
        <v>2068</v>
      </c>
      <c r="I149" s="136"/>
      <c r="L149" s="32"/>
      <c r="M149" s="137"/>
      <c r="T149" s="53"/>
      <c r="AT149" s="17" t="s">
        <v>269</v>
      </c>
      <c r="AU149" s="17" t="s">
        <v>77</v>
      </c>
    </row>
    <row r="150" spans="2:65" s="12" customFormat="1" ht="11.25">
      <c r="B150" s="162"/>
      <c r="D150" s="134" t="s">
        <v>774</v>
      </c>
      <c r="E150" s="163" t="s">
        <v>19</v>
      </c>
      <c r="F150" s="164" t="s">
        <v>2163</v>
      </c>
      <c r="H150" s="165">
        <v>11.034000000000001</v>
      </c>
      <c r="I150" s="166"/>
      <c r="L150" s="162"/>
      <c r="M150" s="167"/>
      <c r="T150" s="168"/>
      <c r="AT150" s="163" t="s">
        <v>774</v>
      </c>
      <c r="AU150" s="163" t="s">
        <v>77</v>
      </c>
      <c r="AV150" s="12" t="s">
        <v>79</v>
      </c>
      <c r="AW150" s="12" t="s">
        <v>31</v>
      </c>
      <c r="AX150" s="12" t="s">
        <v>69</v>
      </c>
      <c r="AY150" s="163" t="s">
        <v>260</v>
      </c>
    </row>
    <row r="151" spans="2:65" s="13" customFormat="1" ht="11.25">
      <c r="B151" s="169"/>
      <c r="D151" s="134" t="s">
        <v>774</v>
      </c>
      <c r="E151" s="170" t="s">
        <v>19</v>
      </c>
      <c r="F151" s="171" t="s">
        <v>967</v>
      </c>
      <c r="H151" s="172">
        <v>11.034000000000001</v>
      </c>
      <c r="I151" s="173"/>
      <c r="L151" s="169"/>
      <c r="M151" s="174"/>
      <c r="T151" s="175"/>
      <c r="AT151" s="170" t="s">
        <v>774</v>
      </c>
      <c r="AU151" s="170" t="s">
        <v>77</v>
      </c>
      <c r="AV151" s="13" t="s">
        <v>266</v>
      </c>
      <c r="AW151" s="13" t="s">
        <v>31</v>
      </c>
      <c r="AX151" s="13" t="s">
        <v>77</v>
      </c>
      <c r="AY151" s="170" t="s">
        <v>260</v>
      </c>
    </row>
    <row r="152" spans="2:65" s="1" customFormat="1" ht="16.5" customHeight="1">
      <c r="B152" s="32"/>
      <c r="C152" s="121" t="s">
        <v>296</v>
      </c>
      <c r="D152" s="121" t="s">
        <v>261</v>
      </c>
      <c r="E152" s="122" t="s">
        <v>2038</v>
      </c>
      <c r="F152" s="123" t="s">
        <v>2039</v>
      </c>
      <c r="G152" s="124" t="s">
        <v>1067</v>
      </c>
      <c r="H152" s="125">
        <v>3.7959999999999998</v>
      </c>
      <c r="I152" s="126"/>
      <c r="J152" s="127">
        <f>ROUND(I152*H152,2)</f>
        <v>0</v>
      </c>
      <c r="K152" s="123" t="s">
        <v>1258</v>
      </c>
      <c r="L152" s="32"/>
      <c r="M152" s="128" t="s">
        <v>19</v>
      </c>
      <c r="N152" s="129" t="s">
        <v>40</v>
      </c>
      <c r="P152" s="130">
        <f>O152*H152</f>
        <v>0</v>
      </c>
      <c r="Q152" s="130">
        <v>0.50375000000000003</v>
      </c>
      <c r="R152" s="130">
        <f>Q152*H152</f>
        <v>1.9122350000000001</v>
      </c>
      <c r="S152" s="130">
        <v>2.5</v>
      </c>
      <c r="T152" s="131">
        <f>S152*H152</f>
        <v>9.49</v>
      </c>
      <c r="AR152" s="132" t="s">
        <v>266</v>
      </c>
      <c r="AT152" s="132" t="s">
        <v>261</v>
      </c>
      <c r="AU152" s="132" t="s">
        <v>77</v>
      </c>
      <c r="AY152" s="17" t="s">
        <v>260</v>
      </c>
      <c r="BE152" s="133">
        <f>IF(N152="základní",J152,0)</f>
        <v>0</v>
      </c>
      <c r="BF152" s="133">
        <f>IF(N152="snížená",J152,0)</f>
        <v>0</v>
      </c>
      <c r="BG152" s="133">
        <f>IF(N152="zákl. přenesená",J152,0)</f>
        <v>0</v>
      </c>
      <c r="BH152" s="133">
        <f>IF(N152="sníž. přenesená",J152,0)</f>
        <v>0</v>
      </c>
      <c r="BI152" s="133">
        <f>IF(N152="nulová",J152,0)</f>
        <v>0</v>
      </c>
      <c r="BJ152" s="17" t="s">
        <v>77</v>
      </c>
      <c r="BK152" s="133">
        <f>ROUND(I152*H152,2)</f>
        <v>0</v>
      </c>
      <c r="BL152" s="17" t="s">
        <v>266</v>
      </c>
      <c r="BM152" s="132" t="s">
        <v>330</v>
      </c>
    </row>
    <row r="153" spans="2:65" s="1" customFormat="1" ht="11.25">
      <c r="B153" s="32"/>
      <c r="D153" s="134" t="s">
        <v>267</v>
      </c>
      <c r="F153" s="135" t="s">
        <v>2040</v>
      </c>
      <c r="I153" s="136"/>
      <c r="L153" s="32"/>
      <c r="M153" s="137"/>
      <c r="T153" s="53"/>
      <c r="AT153" s="17" t="s">
        <v>267</v>
      </c>
      <c r="AU153" s="17" t="s">
        <v>77</v>
      </c>
    </row>
    <row r="154" spans="2:65" s="1" customFormat="1" ht="11.25">
      <c r="B154" s="32"/>
      <c r="D154" s="176" t="s">
        <v>1416</v>
      </c>
      <c r="F154" s="177" t="s">
        <v>2041</v>
      </c>
      <c r="I154" s="136"/>
      <c r="L154" s="32"/>
      <c r="M154" s="137"/>
      <c r="T154" s="53"/>
      <c r="AT154" s="17" t="s">
        <v>1416</v>
      </c>
      <c r="AU154" s="17" t="s">
        <v>77</v>
      </c>
    </row>
    <row r="155" spans="2:65" s="1" customFormat="1" ht="48.75">
      <c r="B155" s="32"/>
      <c r="D155" s="134" t="s">
        <v>269</v>
      </c>
      <c r="F155" s="138" t="s">
        <v>2042</v>
      </c>
      <c r="I155" s="136"/>
      <c r="L155" s="32"/>
      <c r="M155" s="137"/>
      <c r="T155" s="53"/>
      <c r="AT155" s="17" t="s">
        <v>269</v>
      </c>
      <c r="AU155" s="17" t="s">
        <v>77</v>
      </c>
    </row>
    <row r="156" spans="2:65" s="12" customFormat="1" ht="11.25">
      <c r="B156" s="162"/>
      <c r="D156" s="134" t="s">
        <v>774</v>
      </c>
      <c r="E156" s="163" t="s">
        <v>19</v>
      </c>
      <c r="F156" s="164" t="s">
        <v>2167</v>
      </c>
      <c r="H156" s="165">
        <v>3.7959999999999998</v>
      </c>
      <c r="I156" s="166"/>
      <c r="L156" s="162"/>
      <c r="M156" s="167"/>
      <c r="T156" s="168"/>
      <c r="AT156" s="163" t="s">
        <v>774</v>
      </c>
      <c r="AU156" s="163" t="s">
        <v>77</v>
      </c>
      <c r="AV156" s="12" t="s">
        <v>79</v>
      </c>
      <c r="AW156" s="12" t="s">
        <v>31</v>
      </c>
      <c r="AX156" s="12" t="s">
        <v>69</v>
      </c>
      <c r="AY156" s="163" t="s">
        <v>260</v>
      </c>
    </row>
    <row r="157" spans="2:65" s="13" customFormat="1" ht="11.25">
      <c r="B157" s="169"/>
      <c r="D157" s="134" t="s">
        <v>774</v>
      </c>
      <c r="E157" s="170" t="s">
        <v>19</v>
      </c>
      <c r="F157" s="171" t="s">
        <v>967</v>
      </c>
      <c r="H157" s="172">
        <v>3.7959999999999998</v>
      </c>
      <c r="I157" s="173"/>
      <c r="L157" s="169"/>
      <c r="M157" s="174"/>
      <c r="T157" s="175"/>
      <c r="AT157" s="170" t="s">
        <v>774</v>
      </c>
      <c r="AU157" s="170" t="s">
        <v>77</v>
      </c>
      <c r="AV157" s="13" t="s">
        <v>266</v>
      </c>
      <c r="AW157" s="13" t="s">
        <v>31</v>
      </c>
      <c r="AX157" s="13" t="s">
        <v>77</v>
      </c>
      <c r="AY157" s="170" t="s">
        <v>260</v>
      </c>
    </row>
    <row r="158" spans="2:65" s="1" customFormat="1" ht="16.5" customHeight="1">
      <c r="B158" s="32"/>
      <c r="C158" s="139" t="s">
        <v>332</v>
      </c>
      <c r="D158" s="139" t="s">
        <v>273</v>
      </c>
      <c r="E158" s="140" t="s">
        <v>1498</v>
      </c>
      <c r="F158" s="141" t="s">
        <v>1499</v>
      </c>
      <c r="G158" s="142" t="s">
        <v>973</v>
      </c>
      <c r="H158" s="143">
        <v>7.9720000000000004</v>
      </c>
      <c r="I158" s="144"/>
      <c r="J158" s="145">
        <f>ROUND(I158*H158,2)</f>
        <v>0</v>
      </c>
      <c r="K158" s="141" t="s">
        <v>1258</v>
      </c>
      <c r="L158" s="146"/>
      <c r="M158" s="147" t="s">
        <v>19</v>
      </c>
      <c r="N158" s="148" t="s">
        <v>40</v>
      </c>
      <c r="P158" s="130">
        <f>O158*H158</f>
        <v>0</v>
      </c>
      <c r="Q158" s="130">
        <v>1</v>
      </c>
      <c r="R158" s="130">
        <f>Q158*H158</f>
        <v>7.9720000000000004</v>
      </c>
      <c r="S158" s="130">
        <v>0</v>
      </c>
      <c r="T158" s="131">
        <f>S158*H158</f>
        <v>0</v>
      </c>
      <c r="AR158" s="132" t="s">
        <v>277</v>
      </c>
      <c r="AT158" s="132" t="s">
        <v>273</v>
      </c>
      <c r="AU158" s="132" t="s">
        <v>77</v>
      </c>
      <c r="AY158" s="17" t="s">
        <v>260</v>
      </c>
      <c r="BE158" s="133">
        <f>IF(N158="základní",J158,0)</f>
        <v>0</v>
      </c>
      <c r="BF158" s="133">
        <f>IF(N158="snížená",J158,0)</f>
        <v>0</v>
      </c>
      <c r="BG158" s="133">
        <f>IF(N158="zákl. přenesená",J158,0)</f>
        <v>0</v>
      </c>
      <c r="BH158" s="133">
        <f>IF(N158="sníž. přenesená",J158,0)</f>
        <v>0</v>
      </c>
      <c r="BI158" s="133">
        <f>IF(N158="nulová",J158,0)</f>
        <v>0</v>
      </c>
      <c r="BJ158" s="17" t="s">
        <v>77</v>
      </c>
      <c r="BK158" s="133">
        <f>ROUND(I158*H158,2)</f>
        <v>0</v>
      </c>
      <c r="BL158" s="17" t="s">
        <v>266</v>
      </c>
      <c r="BM158" s="132" t="s">
        <v>335</v>
      </c>
    </row>
    <row r="159" spans="2:65" s="1" customFormat="1" ht="11.25">
      <c r="B159" s="32"/>
      <c r="D159" s="134" t="s">
        <v>267</v>
      </c>
      <c r="F159" s="135" t="s">
        <v>1499</v>
      </c>
      <c r="I159" s="136"/>
      <c r="L159" s="32"/>
      <c r="M159" s="137"/>
      <c r="T159" s="53"/>
      <c r="AT159" s="17" t="s">
        <v>267</v>
      </c>
      <c r="AU159" s="17" t="s">
        <v>77</v>
      </c>
    </row>
    <row r="160" spans="2:65" s="12" customFormat="1" ht="11.25">
      <c r="B160" s="162"/>
      <c r="D160" s="134" t="s">
        <v>774</v>
      </c>
      <c r="E160" s="163" t="s">
        <v>19</v>
      </c>
      <c r="F160" s="164" t="s">
        <v>2168</v>
      </c>
      <c r="H160" s="165">
        <v>7.9720000000000004</v>
      </c>
      <c r="I160" s="166"/>
      <c r="L160" s="162"/>
      <c r="M160" s="167"/>
      <c r="T160" s="168"/>
      <c r="AT160" s="163" t="s">
        <v>774</v>
      </c>
      <c r="AU160" s="163" t="s">
        <v>77</v>
      </c>
      <c r="AV160" s="12" t="s">
        <v>79</v>
      </c>
      <c r="AW160" s="12" t="s">
        <v>31</v>
      </c>
      <c r="AX160" s="12" t="s">
        <v>69</v>
      </c>
      <c r="AY160" s="163" t="s">
        <v>260</v>
      </c>
    </row>
    <row r="161" spans="2:65" s="13" customFormat="1" ht="11.25">
      <c r="B161" s="169"/>
      <c r="D161" s="134" t="s">
        <v>774</v>
      </c>
      <c r="E161" s="170" t="s">
        <v>19</v>
      </c>
      <c r="F161" s="171" t="s">
        <v>967</v>
      </c>
      <c r="H161" s="172">
        <v>7.9720000000000004</v>
      </c>
      <c r="I161" s="173"/>
      <c r="L161" s="169"/>
      <c r="M161" s="174"/>
      <c r="T161" s="175"/>
      <c r="AT161" s="170" t="s">
        <v>774</v>
      </c>
      <c r="AU161" s="170" t="s">
        <v>77</v>
      </c>
      <c r="AV161" s="13" t="s">
        <v>266</v>
      </c>
      <c r="AW161" s="13" t="s">
        <v>31</v>
      </c>
      <c r="AX161" s="13" t="s">
        <v>77</v>
      </c>
      <c r="AY161" s="170" t="s">
        <v>260</v>
      </c>
    </row>
    <row r="162" spans="2:65" s="1" customFormat="1" ht="16.5" customHeight="1">
      <c r="B162" s="32"/>
      <c r="C162" s="121" t="s">
        <v>300</v>
      </c>
      <c r="D162" s="121" t="s">
        <v>261</v>
      </c>
      <c r="E162" s="122" t="s">
        <v>2045</v>
      </c>
      <c r="F162" s="123" t="s">
        <v>2046</v>
      </c>
      <c r="G162" s="124" t="s">
        <v>1297</v>
      </c>
      <c r="H162" s="125">
        <v>189.8</v>
      </c>
      <c r="I162" s="126"/>
      <c r="J162" s="127">
        <f>ROUND(I162*H162,2)</f>
        <v>0</v>
      </c>
      <c r="K162" s="123" t="s">
        <v>1258</v>
      </c>
      <c r="L162" s="32"/>
      <c r="M162" s="128" t="s">
        <v>19</v>
      </c>
      <c r="N162" s="129" t="s">
        <v>40</v>
      </c>
      <c r="P162" s="130">
        <f>O162*H162</f>
        <v>0</v>
      </c>
      <c r="Q162" s="130">
        <v>1.162E-2</v>
      </c>
      <c r="R162" s="130">
        <f>Q162*H162</f>
        <v>2.205476</v>
      </c>
      <c r="S162" s="130">
        <v>0</v>
      </c>
      <c r="T162" s="131">
        <f>S162*H162</f>
        <v>0</v>
      </c>
      <c r="AR162" s="132" t="s">
        <v>266</v>
      </c>
      <c r="AT162" s="132" t="s">
        <v>261</v>
      </c>
      <c r="AU162" s="132" t="s">
        <v>77</v>
      </c>
      <c r="AY162" s="17" t="s">
        <v>260</v>
      </c>
      <c r="BE162" s="133">
        <f>IF(N162="základní",J162,0)</f>
        <v>0</v>
      </c>
      <c r="BF162" s="133">
        <f>IF(N162="snížená",J162,0)</f>
        <v>0</v>
      </c>
      <c r="BG162" s="133">
        <f>IF(N162="zákl. přenesená",J162,0)</f>
        <v>0</v>
      </c>
      <c r="BH162" s="133">
        <f>IF(N162="sníž. přenesená",J162,0)</f>
        <v>0</v>
      </c>
      <c r="BI162" s="133">
        <f>IF(N162="nulová",J162,0)</f>
        <v>0</v>
      </c>
      <c r="BJ162" s="17" t="s">
        <v>77</v>
      </c>
      <c r="BK162" s="133">
        <f>ROUND(I162*H162,2)</f>
        <v>0</v>
      </c>
      <c r="BL162" s="17" t="s">
        <v>266</v>
      </c>
      <c r="BM162" s="132" t="s">
        <v>339</v>
      </c>
    </row>
    <row r="163" spans="2:65" s="1" customFormat="1" ht="11.25">
      <c r="B163" s="32"/>
      <c r="D163" s="134" t="s">
        <v>267</v>
      </c>
      <c r="F163" s="135" t="s">
        <v>2047</v>
      </c>
      <c r="I163" s="136"/>
      <c r="L163" s="32"/>
      <c r="M163" s="137"/>
      <c r="T163" s="53"/>
      <c r="AT163" s="17" t="s">
        <v>267</v>
      </c>
      <c r="AU163" s="17" t="s">
        <v>77</v>
      </c>
    </row>
    <row r="164" spans="2:65" s="1" customFormat="1" ht="11.25">
      <c r="B164" s="32"/>
      <c r="D164" s="176" t="s">
        <v>1416</v>
      </c>
      <c r="F164" s="177" t="s">
        <v>2048</v>
      </c>
      <c r="I164" s="136"/>
      <c r="L164" s="32"/>
      <c r="M164" s="137"/>
      <c r="T164" s="53"/>
      <c r="AT164" s="17" t="s">
        <v>1416</v>
      </c>
      <c r="AU164" s="17" t="s">
        <v>77</v>
      </c>
    </row>
    <row r="165" spans="2:65" s="1" customFormat="1" ht="68.25">
      <c r="B165" s="32"/>
      <c r="D165" s="134" t="s">
        <v>269</v>
      </c>
      <c r="F165" s="138" t="s">
        <v>2049</v>
      </c>
      <c r="I165" s="136"/>
      <c r="L165" s="32"/>
      <c r="M165" s="137"/>
      <c r="T165" s="53"/>
      <c r="AT165" s="17" t="s">
        <v>269</v>
      </c>
      <c r="AU165" s="17" t="s">
        <v>77</v>
      </c>
    </row>
    <row r="166" spans="2:65" s="12" customFormat="1" ht="11.25">
      <c r="B166" s="162"/>
      <c r="D166" s="134" t="s">
        <v>774</v>
      </c>
      <c r="E166" s="163" t="s">
        <v>19</v>
      </c>
      <c r="F166" s="164" t="s">
        <v>2166</v>
      </c>
      <c r="H166" s="165">
        <v>189.8</v>
      </c>
      <c r="I166" s="166"/>
      <c r="L166" s="162"/>
      <c r="M166" s="167"/>
      <c r="T166" s="168"/>
      <c r="AT166" s="163" t="s">
        <v>774</v>
      </c>
      <c r="AU166" s="163" t="s">
        <v>77</v>
      </c>
      <c r="AV166" s="12" t="s">
        <v>79</v>
      </c>
      <c r="AW166" s="12" t="s">
        <v>31</v>
      </c>
      <c r="AX166" s="12" t="s">
        <v>69</v>
      </c>
      <c r="AY166" s="163" t="s">
        <v>260</v>
      </c>
    </row>
    <row r="167" spans="2:65" s="13" customFormat="1" ht="11.25">
      <c r="B167" s="169"/>
      <c r="D167" s="134" t="s">
        <v>774</v>
      </c>
      <c r="E167" s="170" t="s">
        <v>19</v>
      </c>
      <c r="F167" s="171" t="s">
        <v>967</v>
      </c>
      <c r="H167" s="172">
        <v>189.8</v>
      </c>
      <c r="I167" s="173"/>
      <c r="L167" s="169"/>
      <c r="M167" s="174"/>
      <c r="T167" s="175"/>
      <c r="AT167" s="170" t="s">
        <v>774</v>
      </c>
      <c r="AU167" s="170" t="s">
        <v>77</v>
      </c>
      <c r="AV167" s="13" t="s">
        <v>266</v>
      </c>
      <c r="AW167" s="13" t="s">
        <v>31</v>
      </c>
      <c r="AX167" s="13" t="s">
        <v>77</v>
      </c>
      <c r="AY167" s="170" t="s">
        <v>260</v>
      </c>
    </row>
    <row r="168" spans="2:65" s="1" customFormat="1" ht="16.5" customHeight="1">
      <c r="B168" s="32"/>
      <c r="C168" s="121" t="s">
        <v>341</v>
      </c>
      <c r="D168" s="121" t="s">
        <v>261</v>
      </c>
      <c r="E168" s="122" t="s">
        <v>2050</v>
      </c>
      <c r="F168" s="123" t="s">
        <v>2051</v>
      </c>
      <c r="G168" s="124" t="s">
        <v>545</v>
      </c>
      <c r="H168" s="125">
        <v>36</v>
      </c>
      <c r="I168" s="126"/>
      <c r="J168" s="127">
        <f>ROUND(I168*H168,2)</f>
        <v>0</v>
      </c>
      <c r="K168" s="123" t="s">
        <v>1258</v>
      </c>
      <c r="L168" s="32"/>
      <c r="M168" s="128" t="s">
        <v>19</v>
      </c>
      <c r="N168" s="129" t="s">
        <v>40</v>
      </c>
      <c r="P168" s="130">
        <f>O168*H168</f>
        <v>0</v>
      </c>
      <c r="Q168" s="130">
        <v>1.01E-3</v>
      </c>
      <c r="R168" s="130">
        <f>Q168*H168</f>
        <v>3.6360000000000003E-2</v>
      </c>
      <c r="S168" s="130">
        <v>1E-3</v>
      </c>
      <c r="T168" s="131">
        <f>S168*H168</f>
        <v>3.6000000000000004E-2</v>
      </c>
      <c r="AR168" s="132" t="s">
        <v>266</v>
      </c>
      <c r="AT168" s="132" t="s">
        <v>261</v>
      </c>
      <c r="AU168" s="132" t="s">
        <v>77</v>
      </c>
      <c r="AY168" s="17" t="s">
        <v>260</v>
      </c>
      <c r="BE168" s="133">
        <f>IF(N168="základní",J168,0)</f>
        <v>0</v>
      </c>
      <c r="BF168" s="133">
        <f>IF(N168="snížená",J168,0)</f>
        <v>0</v>
      </c>
      <c r="BG168" s="133">
        <f>IF(N168="zákl. přenesená",J168,0)</f>
        <v>0</v>
      </c>
      <c r="BH168" s="133">
        <f>IF(N168="sníž. přenesená",J168,0)</f>
        <v>0</v>
      </c>
      <c r="BI168" s="133">
        <f>IF(N168="nulová",J168,0)</f>
        <v>0</v>
      </c>
      <c r="BJ168" s="17" t="s">
        <v>77</v>
      </c>
      <c r="BK168" s="133">
        <f>ROUND(I168*H168,2)</f>
        <v>0</v>
      </c>
      <c r="BL168" s="17" t="s">
        <v>266</v>
      </c>
      <c r="BM168" s="132" t="s">
        <v>344</v>
      </c>
    </row>
    <row r="169" spans="2:65" s="1" customFormat="1" ht="11.25">
      <c r="B169" s="32"/>
      <c r="D169" s="134" t="s">
        <v>267</v>
      </c>
      <c r="F169" s="135" t="s">
        <v>2052</v>
      </c>
      <c r="I169" s="136"/>
      <c r="L169" s="32"/>
      <c r="M169" s="137"/>
      <c r="T169" s="53"/>
      <c r="AT169" s="17" t="s">
        <v>267</v>
      </c>
      <c r="AU169" s="17" t="s">
        <v>77</v>
      </c>
    </row>
    <row r="170" spans="2:65" s="1" customFormat="1" ht="11.25">
      <c r="B170" s="32"/>
      <c r="D170" s="176" t="s">
        <v>1416</v>
      </c>
      <c r="F170" s="177" t="s">
        <v>2053</v>
      </c>
      <c r="I170" s="136"/>
      <c r="L170" s="32"/>
      <c r="M170" s="137"/>
      <c r="T170" s="53"/>
      <c r="AT170" s="17" t="s">
        <v>1416</v>
      </c>
      <c r="AU170" s="17" t="s">
        <v>77</v>
      </c>
    </row>
    <row r="171" spans="2:65" s="1" customFormat="1" ht="39">
      <c r="B171" s="32"/>
      <c r="D171" s="134" t="s">
        <v>269</v>
      </c>
      <c r="F171" s="138" t="s">
        <v>2054</v>
      </c>
      <c r="I171" s="136"/>
      <c r="L171" s="32"/>
      <c r="M171" s="137"/>
      <c r="T171" s="53"/>
      <c r="AT171" s="17" t="s">
        <v>269</v>
      </c>
      <c r="AU171" s="17" t="s">
        <v>77</v>
      </c>
    </row>
    <row r="172" spans="2:65" s="12" customFormat="1" ht="11.25">
      <c r="B172" s="162"/>
      <c r="D172" s="134" t="s">
        <v>774</v>
      </c>
      <c r="E172" s="163" t="s">
        <v>19</v>
      </c>
      <c r="F172" s="164" t="s">
        <v>2169</v>
      </c>
      <c r="H172" s="165">
        <v>36</v>
      </c>
      <c r="I172" s="166"/>
      <c r="L172" s="162"/>
      <c r="M172" s="167"/>
      <c r="T172" s="168"/>
      <c r="AT172" s="163" t="s">
        <v>774</v>
      </c>
      <c r="AU172" s="163" t="s">
        <v>77</v>
      </c>
      <c r="AV172" s="12" t="s">
        <v>79</v>
      </c>
      <c r="AW172" s="12" t="s">
        <v>31</v>
      </c>
      <c r="AX172" s="12" t="s">
        <v>69</v>
      </c>
      <c r="AY172" s="163" t="s">
        <v>260</v>
      </c>
    </row>
    <row r="173" spans="2:65" s="13" customFormat="1" ht="11.25">
      <c r="B173" s="169"/>
      <c r="D173" s="134" t="s">
        <v>774</v>
      </c>
      <c r="E173" s="170" t="s">
        <v>19</v>
      </c>
      <c r="F173" s="171" t="s">
        <v>967</v>
      </c>
      <c r="H173" s="172">
        <v>36</v>
      </c>
      <c r="I173" s="173"/>
      <c r="L173" s="169"/>
      <c r="M173" s="174"/>
      <c r="T173" s="175"/>
      <c r="AT173" s="170" t="s">
        <v>774</v>
      </c>
      <c r="AU173" s="170" t="s">
        <v>77</v>
      </c>
      <c r="AV173" s="13" t="s">
        <v>266</v>
      </c>
      <c r="AW173" s="13" t="s">
        <v>31</v>
      </c>
      <c r="AX173" s="13" t="s">
        <v>77</v>
      </c>
      <c r="AY173" s="170" t="s">
        <v>260</v>
      </c>
    </row>
    <row r="174" spans="2:65" s="1" customFormat="1" ht="16.5" customHeight="1">
      <c r="B174" s="32"/>
      <c r="C174" s="139" t="s">
        <v>305</v>
      </c>
      <c r="D174" s="139" t="s">
        <v>273</v>
      </c>
      <c r="E174" s="140" t="s">
        <v>2056</v>
      </c>
      <c r="F174" s="141" t="s">
        <v>2057</v>
      </c>
      <c r="G174" s="142" t="s">
        <v>973</v>
      </c>
      <c r="H174" s="143">
        <v>0.152</v>
      </c>
      <c r="I174" s="144"/>
      <c r="J174" s="145">
        <f>ROUND(I174*H174,2)</f>
        <v>0</v>
      </c>
      <c r="K174" s="141" t="s">
        <v>1258</v>
      </c>
      <c r="L174" s="146"/>
      <c r="M174" s="147" t="s">
        <v>19</v>
      </c>
      <c r="N174" s="148" t="s">
        <v>40</v>
      </c>
      <c r="P174" s="130">
        <f>O174*H174</f>
        <v>0</v>
      </c>
      <c r="Q174" s="130">
        <v>1</v>
      </c>
      <c r="R174" s="130">
        <f>Q174*H174</f>
        <v>0.152</v>
      </c>
      <c r="S174" s="130">
        <v>0</v>
      </c>
      <c r="T174" s="131">
        <f>S174*H174</f>
        <v>0</v>
      </c>
      <c r="AR174" s="132" t="s">
        <v>277</v>
      </c>
      <c r="AT174" s="132" t="s">
        <v>273</v>
      </c>
      <c r="AU174" s="132" t="s">
        <v>77</v>
      </c>
      <c r="AY174" s="17" t="s">
        <v>260</v>
      </c>
      <c r="BE174" s="133">
        <f>IF(N174="základní",J174,0)</f>
        <v>0</v>
      </c>
      <c r="BF174" s="133">
        <f>IF(N174="snížená",J174,0)</f>
        <v>0</v>
      </c>
      <c r="BG174" s="133">
        <f>IF(N174="zákl. přenesená",J174,0)</f>
        <v>0</v>
      </c>
      <c r="BH174" s="133">
        <f>IF(N174="sníž. přenesená",J174,0)</f>
        <v>0</v>
      </c>
      <c r="BI174" s="133">
        <f>IF(N174="nulová",J174,0)</f>
        <v>0</v>
      </c>
      <c r="BJ174" s="17" t="s">
        <v>77</v>
      </c>
      <c r="BK174" s="133">
        <f>ROUND(I174*H174,2)</f>
        <v>0</v>
      </c>
      <c r="BL174" s="17" t="s">
        <v>266</v>
      </c>
      <c r="BM174" s="132" t="s">
        <v>348</v>
      </c>
    </row>
    <row r="175" spans="2:65" s="1" customFormat="1" ht="11.25">
      <c r="B175" s="32"/>
      <c r="D175" s="134" t="s">
        <v>267</v>
      </c>
      <c r="F175" s="135" t="s">
        <v>2057</v>
      </c>
      <c r="I175" s="136"/>
      <c r="L175" s="32"/>
      <c r="M175" s="137"/>
      <c r="T175" s="53"/>
      <c r="AT175" s="17" t="s">
        <v>267</v>
      </c>
      <c r="AU175" s="17" t="s">
        <v>77</v>
      </c>
    </row>
    <row r="176" spans="2:65" s="1" customFormat="1" ht="21.75" customHeight="1">
      <c r="B176" s="32"/>
      <c r="C176" s="121" t="s">
        <v>350</v>
      </c>
      <c r="D176" s="121" t="s">
        <v>261</v>
      </c>
      <c r="E176" s="122" t="s">
        <v>2139</v>
      </c>
      <c r="F176" s="123" t="s">
        <v>2140</v>
      </c>
      <c r="G176" s="124" t="s">
        <v>545</v>
      </c>
      <c r="H176" s="125">
        <v>12</v>
      </c>
      <c r="I176" s="126"/>
      <c r="J176" s="127">
        <f>ROUND(I176*H176,2)</f>
        <v>0</v>
      </c>
      <c r="K176" s="123" t="s">
        <v>1258</v>
      </c>
      <c r="L176" s="32"/>
      <c r="M176" s="128" t="s">
        <v>19</v>
      </c>
      <c r="N176" s="129" t="s">
        <v>40</v>
      </c>
      <c r="P176" s="130">
        <f>O176*H176</f>
        <v>0</v>
      </c>
      <c r="Q176" s="130">
        <v>1.2239999999999999E-2</v>
      </c>
      <c r="R176" s="130">
        <f>Q176*H176</f>
        <v>0.14687999999999998</v>
      </c>
      <c r="S176" s="130">
        <v>0</v>
      </c>
      <c r="T176" s="131">
        <f>S176*H176</f>
        <v>0</v>
      </c>
      <c r="AR176" s="132" t="s">
        <v>266</v>
      </c>
      <c r="AT176" s="132" t="s">
        <v>261</v>
      </c>
      <c r="AU176" s="132" t="s">
        <v>77</v>
      </c>
      <c r="AY176" s="17" t="s">
        <v>260</v>
      </c>
      <c r="BE176" s="133">
        <f>IF(N176="základní",J176,0)</f>
        <v>0</v>
      </c>
      <c r="BF176" s="133">
        <f>IF(N176="snížená",J176,0)</f>
        <v>0</v>
      </c>
      <c r="BG176" s="133">
        <f>IF(N176="zákl. přenesená",J176,0)</f>
        <v>0</v>
      </c>
      <c r="BH176" s="133">
        <f>IF(N176="sníž. přenesená",J176,0)</f>
        <v>0</v>
      </c>
      <c r="BI176" s="133">
        <f>IF(N176="nulová",J176,0)</f>
        <v>0</v>
      </c>
      <c r="BJ176" s="17" t="s">
        <v>77</v>
      </c>
      <c r="BK176" s="133">
        <f>ROUND(I176*H176,2)</f>
        <v>0</v>
      </c>
      <c r="BL176" s="17" t="s">
        <v>266</v>
      </c>
      <c r="BM176" s="132" t="s">
        <v>353</v>
      </c>
    </row>
    <row r="177" spans="2:65" s="1" customFormat="1" ht="19.5">
      <c r="B177" s="32"/>
      <c r="D177" s="134" t="s">
        <v>267</v>
      </c>
      <c r="F177" s="135" t="s">
        <v>2142</v>
      </c>
      <c r="I177" s="136"/>
      <c r="L177" s="32"/>
      <c r="M177" s="137"/>
      <c r="T177" s="53"/>
      <c r="AT177" s="17" t="s">
        <v>267</v>
      </c>
      <c r="AU177" s="17" t="s">
        <v>77</v>
      </c>
    </row>
    <row r="178" spans="2:65" s="1" customFormat="1" ht="11.25">
      <c r="B178" s="32"/>
      <c r="D178" s="176" t="s">
        <v>1416</v>
      </c>
      <c r="F178" s="177" t="s">
        <v>2143</v>
      </c>
      <c r="I178" s="136"/>
      <c r="L178" s="32"/>
      <c r="M178" s="137"/>
      <c r="T178" s="53"/>
      <c r="AT178" s="17" t="s">
        <v>1416</v>
      </c>
      <c r="AU178" s="17" t="s">
        <v>77</v>
      </c>
    </row>
    <row r="179" spans="2:65" s="1" customFormat="1" ht="58.5">
      <c r="B179" s="32"/>
      <c r="D179" s="134" t="s">
        <v>269</v>
      </c>
      <c r="F179" s="138" t="s">
        <v>2144</v>
      </c>
      <c r="I179" s="136"/>
      <c r="L179" s="32"/>
      <c r="M179" s="137"/>
      <c r="T179" s="53"/>
      <c r="AT179" s="17" t="s">
        <v>269</v>
      </c>
      <c r="AU179" s="17" t="s">
        <v>77</v>
      </c>
    </row>
    <row r="180" spans="2:65" s="12" customFormat="1" ht="11.25">
      <c r="B180" s="162"/>
      <c r="D180" s="134" t="s">
        <v>774</v>
      </c>
      <c r="E180" s="163" t="s">
        <v>19</v>
      </c>
      <c r="F180" s="164" t="s">
        <v>2145</v>
      </c>
      <c r="H180" s="165">
        <v>12</v>
      </c>
      <c r="I180" s="166"/>
      <c r="L180" s="162"/>
      <c r="M180" s="167"/>
      <c r="T180" s="168"/>
      <c r="AT180" s="163" t="s">
        <v>774</v>
      </c>
      <c r="AU180" s="163" t="s">
        <v>77</v>
      </c>
      <c r="AV180" s="12" t="s">
        <v>79</v>
      </c>
      <c r="AW180" s="12" t="s">
        <v>31</v>
      </c>
      <c r="AX180" s="12" t="s">
        <v>69</v>
      </c>
      <c r="AY180" s="163" t="s">
        <v>260</v>
      </c>
    </row>
    <row r="181" spans="2:65" s="13" customFormat="1" ht="11.25">
      <c r="B181" s="169"/>
      <c r="D181" s="134" t="s">
        <v>774</v>
      </c>
      <c r="E181" s="170" t="s">
        <v>19</v>
      </c>
      <c r="F181" s="171" t="s">
        <v>967</v>
      </c>
      <c r="H181" s="172">
        <v>12</v>
      </c>
      <c r="I181" s="173"/>
      <c r="L181" s="169"/>
      <c r="M181" s="174"/>
      <c r="T181" s="175"/>
      <c r="AT181" s="170" t="s">
        <v>774</v>
      </c>
      <c r="AU181" s="170" t="s">
        <v>77</v>
      </c>
      <c r="AV181" s="13" t="s">
        <v>266</v>
      </c>
      <c r="AW181" s="13" t="s">
        <v>31</v>
      </c>
      <c r="AX181" s="13" t="s">
        <v>77</v>
      </c>
      <c r="AY181" s="170" t="s">
        <v>260</v>
      </c>
    </row>
    <row r="182" spans="2:65" s="1" customFormat="1" ht="21.75" customHeight="1">
      <c r="B182" s="32"/>
      <c r="C182" s="121" t="s">
        <v>310</v>
      </c>
      <c r="D182" s="121" t="s">
        <v>261</v>
      </c>
      <c r="E182" s="122" t="s">
        <v>2146</v>
      </c>
      <c r="F182" s="123" t="s">
        <v>2147</v>
      </c>
      <c r="G182" s="124" t="s">
        <v>545</v>
      </c>
      <c r="H182" s="125">
        <v>12</v>
      </c>
      <c r="I182" s="126"/>
      <c r="J182" s="127">
        <f>ROUND(I182*H182,2)</f>
        <v>0</v>
      </c>
      <c r="K182" s="123" t="s">
        <v>1258</v>
      </c>
      <c r="L182" s="32"/>
      <c r="M182" s="128" t="s">
        <v>19</v>
      </c>
      <c r="N182" s="129" t="s">
        <v>40</v>
      </c>
      <c r="P182" s="130">
        <f>O182*H182</f>
        <v>0</v>
      </c>
      <c r="Q182" s="130">
        <v>1.983E-2</v>
      </c>
      <c r="R182" s="130">
        <f>Q182*H182</f>
        <v>0.23796</v>
      </c>
      <c r="S182" s="130">
        <v>0</v>
      </c>
      <c r="T182" s="131">
        <f>S182*H182</f>
        <v>0</v>
      </c>
      <c r="AR182" s="132" t="s">
        <v>266</v>
      </c>
      <c r="AT182" s="132" t="s">
        <v>261</v>
      </c>
      <c r="AU182" s="132" t="s">
        <v>77</v>
      </c>
      <c r="AY182" s="17" t="s">
        <v>260</v>
      </c>
      <c r="BE182" s="133">
        <f>IF(N182="základní",J182,0)</f>
        <v>0</v>
      </c>
      <c r="BF182" s="133">
        <f>IF(N182="snížená",J182,0)</f>
        <v>0</v>
      </c>
      <c r="BG182" s="133">
        <f>IF(N182="zákl. přenesená",J182,0)</f>
        <v>0</v>
      </c>
      <c r="BH182" s="133">
        <f>IF(N182="sníž. přenesená",J182,0)</f>
        <v>0</v>
      </c>
      <c r="BI182" s="133">
        <f>IF(N182="nulová",J182,0)</f>
        <v>0</v>
      </c>
      <c r="BJ182" s="17" t="s">
        <v>77</v>
      </c>
      <c r="BK182" s="133">
        <f>ROUND(I182*H182,2)</f>
        <v>0</v>
      </c>
      <c r="BL182" s="17" t="s">
        <v>266</v>
      </c>
      <c r="BM182" s="132" t="s">
        <v>358</v>
      </c>
    </row>
    <row r="183" spans="2:65" s="1" customFormat="1" ht="19.5">
      <c r="B183" s="32"/>
      <c r="D183" s="134" t="s">
        <v>267</v>
      </c>
      <c r="F183" s="135" t="s">
        <v>2149</v>
      </c>
      <c r="I183" s="136"/>
      <c r="L183" s="32"/>
      <c r="M183" s="137"/>
      <c r="T183" s="53"/>
      <c r="AT183" s="17" t="s">
        <v>267</v>
      </c>
      <c r="AU183" s="17" t="s">
        <v>77</v>
      </c>
    </row>
    <row r="184" spans="2:65" s="1" customFormat="1" ht="11.25">
      <c r="B184" s="32"/>
      <c r="D184" s="176" t="s">
        <v>1416</v>
      </c>
      <c r="F184" s="177" t="s">
        <v>2150</v>
      </c>
      <c r="I184" s="136"/>
      <c r="L184" s="32"/>
      <c r="M184" s="137"/>
      <c r="T184" s="53"/>
      <c r="AT184" s="17" t="s">
        <v>1416</v>
      </c>
      <c r="AU184" s="17" t="s">
        <v>77</v>
      </c>
    </row>
    <row r="185" spans="2:65" s="1" customFormat="1" ht="58.5">
      <c r="B185" s="32"/>
      <c r="D185" s="134" t="s">
        <v>269</v>
      </c>
      <c r="F185" s="138" t="s">
        <v>2144</v>
      </c>
      <c r="I185" s="136"/>
      <c r="L185" s="32"/>
      <c r="M185" s="137"/>
      <c r="T185" s="53"/>
      <c r="AT185" s="17" t="s">
        <v>269</v>
      </c>
      <c r="AU185" s="17" t="s">
        <v>77</v>
      </c>
    </row>
    <row r="186" spans="2:65" s="12" customFormat="1" ht="11.25">
      <c r="B186" s="162"/>
      <c r="D186" s="134" t="s">
        <v>774</v>
      </c>
      <c r="E186" s="163" t="s">
        <v>19</v>
      </c>
      <c r="F186" s="164" t="s">
        <v>2145</v>
      </c>
      <c r="H186" s="165">
        <v>12</v>
      </c>
      <c r="I186" s="166"/>
      <c r="L186" s="162"/>
      <c r="M186" s="167"/>
      <c r="T186" s="168"/>
      <c r="AT186" s="163" t="s">
        <v>774</v>
      </c>
      <c r="AU186" s="163" t="s">
        <v>77</v>
      </c>
      <c r="AV186" s="12" t="s">
        <v>79</v>
      </c>
      <c r="AW186" s="12" t="s">
        <v>31</v>
      </c>
      <c r="AX186" s="12" t="s">
        <v>69</v>
      </c>
      <c r="AY186" s="163" t="s">
        <v>260</v>
      </c>
    </row>
    <row r="187" spans="2:65" s="13" customFormat="1" ht="11.25">
      <c r="B187" s="169"/>
      <c r="D187" s="134" t="s">
        <v>774</v>
      </c>
      <c r="E187" s="170" t="s">
        <v>19</v>
      </c>
      <c r="F187" s="171" t="s">
        <v>967</v>
      </c>
      <c r="H187" s="172">
        <v>12</v>
      </c>
      <c r="I187" s="173"/>
      <c r="L187" s="169"/>
      <c r="M187" s="174"/>
      <c r="T187" s="175"/>
      <c r="AT187" s="170" t="s">
        <v>774</v>
      </c>
      <c r="AU187" s="170" t="s">
        <v>77</v>
      </c>
      <c r="AV187" s="13" t="s">
        <v>266</v>
      </c>
      <c r="AW187" s="13" t="s">
        <v>31</v>
      </c>
      <c r="AX187" s="13" t="s">
        <v>77</v>
      </c>
      <c r="AY187" s="170" t="s">
        <v>260</v>
      </c>
    </row>
    <row r="188" spans="2:65" s="1" customFormat="1" ht="16.5" customHeight="1">
      <c r="B188" s="32"/>
      <c r="C188" s="121" t="s">
        <v>7</v>
      </c>
      <c r="D188" s="121" t="s">
        <v>261</v>
      </c>
      <c r="E188" s="122" t="s">
        <v>2058</v>
      </c>
      <c r="F188" s="123" t="s">
        <v>2059</v>
      </c>
      <c r="G188" s="124" t="s">
        <v>276</v>
      </c>
      <c r="H188" s="125">
        <v>2</v>
      </c>
      <c r="I188" s="126"/>
      <c r="J188" s="127">
        <f>ROUND(I188*H188,2)</f>
        <v>0</v>
      </c>
      <c r="K188" s="123" t="s">
        <v>19</v>
      </c>
      <c r="L188" s="32"/>
      <c r="M188" s="128" t="s">
        <v>19</v>
      </c>
      <c r="N188" s="129" t="s">
        <v>40</v>
      </c>
      <c r="P188" s="130">
        <f>O188*H188</f>
        <v>0</v>
      </c>
      <c r="Q188" s="130">
        <v>0</v>
      </c>
      <c r="R188" s="130">
        <f>Q188*H188</f>
        <v>0</v>
      </c>
      <c r="S188" s="130">
        <v>0</v>
      </c>
      <c r="T188" s="131">
        <f>S188*H188</f>
        <v>0</v>
      </c>
      <c r="AR188" s="132" t="s">
        <v>266</v>
      </c>
      <c r="AT188" s="132" t="s">
        <v>261</v>
      </c>
      <c r="AU188" s="132" t="s">
        <v>77</v>
      </c>
      <c r="AY188" s="17" t="s">
        <v>260</v>
      </c>
      <c r="BE188" s="133">
        <f>IF(N188="základní",J188,0)</f>
        <v>0</v>
      </c>
      <c r="BF188" s="133">
        <f>IF(N188="snížená",J188,0)</f>
        <v>0</v>
      </c>
      <c r="BG188" s="133">
        <f>IF(N188="zákl. přenesená",J188,0)</f>
        <v>0</v>
      </c>
      <c r="BH188" s="133">
        <f>IF(N188="sníž. přenesená",J188,0)</f>
        <v>0</v>
      </c>
      <c r="BI188" s="133">
        <f>IF(N188="nulová",J188,0)</f>
        <v>0</v>
      </c>
      <c r="BJ188" s="17" t="s">
        <v>77</v>
      </c>
      <c r="BK188" s="133">
        <f>ROUND(I188*H188,2)</f>
        <v>0</v>
      </c>
      <c r="BL188" s="17" t="s">
        <v>266</v>
      </c>
      <c r="BM188" s="132" t="s">
        <v>364</v>
      </c>
    </row>
    <row r="189" spans="2:65" s="1" customFormat="1" ht="11.25">
      <c r="B189" s="32"/>
      <c r="D189" s="134" t="s">
        <v>267</v>
      </c>
      <c r="F189" s="135" t="s">
        <v>2059</v>
      </c>
      <c r="I189" s="136"/>
      <c r="L189" s="32"/>
      <c r="M189" s="137"/>
      <c r="T189" s="53"/>
      <c r="AT189" s="17" t="s">
        <v>267</v>
      </c>
      <c r="AU189" s="17" t="s">
        <v>77</v>
      </c>
    </row>
    <row r="190" spans="2:65" s="1" customFormat="1" ht="16.5" customHeight="1">
      <c r="B190" s="32"/>
      <c r="C190" s="121" t="s">
        <v>315</v>
      </c>
      <c r="D190" s="121" t="s">
        <v>261</v>
      </c>
      <c r="E190" s="122" t="s">
        <v>2060</v>
      </c>
      <c r="F190" s="123" t="s">
        <v>2061</v>
      </c>
      <c r="G190" s="124" t="s">
        <v>363</v>
      </c>
      <c r="H190" s="125">
        <v>1</v>
      </c>
      <c r="I190" s="126"/>
      <c r="J190" s="127">
        <f>ROUND(I190*H190,2)</f>
        <v>0</v>
      </c>
      <c r="K190" s="123" t="s">
        <v>1258</v>
      </c>
      <c r="L190" s="32"/>
      <c r="M190" s="128" t="s">
        <v>19</v>
      </c>
      <c r="N190" s="129" t="s">
        <v>40</v>
      </c>
      <c r="P190" s="130">
        <f>O190*H190</f>
        <v>0</v>
      </c>
      <c r="Q190" s="130">
        <v>6.4900000000000001E-3</v>
      </c>
      <c r="R190" s="130">
        <f>Q190*H190</f>
        <v>6.4900000000000001E-3</v>
      </c>
      <c r="S190" s="130">
        <v>0</v>
      </c>
      <c r="T190" s="131">
        <f>S190*H190</f>
        <v>0</v>
      </c>
      <c r="AR190" s="132" t="s">
        <v>266</v>
      </c>
      <c r="AT190" s="132" t="s">
        <v>261</v>
      </c>
      <c r="AU190" s="132" t="s">
        <v>77</v>
      </c>
      <c r="AY190" s="17" t="s">
        <v>260</v>
      </c>
      <c r="BE190" s="133">
        <f>IF(N190="základní",J190,0)</f>
        <v>0</v>
      </c>
      <c r="BF190" s="133">
        <f>IF(N190="snížená",J190,0)</f>
        <v>0</v>
      </c>
      <c r="BG190" s="133">
        <f>IF(N190="zákl. přenesená",J190,0)</f>
        <v>0</v>
      </c>
      <c r="BH190" s="133">
        <f>IF(N190="sníž. přenesená",J190,0)</f>
        <v>0</v>
      </c>
      <c r="BI190" s="133">
        <f>IF(N190="nulová",J190,0)</f>
        <v>0</v>
      </c>
      <c r="BJ190" s="17" t="s">
        <v>77</v>
      </c>
      <c r="BK190" s="133">
        <f>ROUND(I190*H190,2)</f>
        <v>0</v>
      </c>
      <c r="BL190" s="17" t="s">
        <v>266</v>
      </c>
      <c r="BM190" s="132" t="s">
        <v>368</v>
      </c>
    </row>
    <row r="191" spans="2:65" s="1" customFormat="1" ht="11.25">
      <c r="B191" s="32"/>
      <c r="D191" s="134" t="s">
        <v>267</v>
      </c>
      <c r="F191" s="135" t="s">
        <v>2062</v>
      </c>
      <c r="I191" s="136"/>
      <c r="L191" s="32"/>
      <c r="M191" s="137"/>
      <c r="T191" s="53"/>
      <c r="AT191" s="17" t="s">
        <v>267</v>
      </c>
      <c r="AU191" s="17" t="s">
        <v>77</v>
      </c>
    </row>
    <row r="192" spans="2:65" s="1" customFormat="1" ht="11.25">
      <c r="B192" s="32"/>
      <c r="D192" s="176" t="s">
        <v>1416</v>
      </c>
      <c r="F192" s="177" t="s">
        <v>2063</v>
      </c>
      <c r="I192" s="136"/>
      <c r="L192" s="32"/>
      <c r="M192" s="137"/>
      <c r="T192" s="53"/>
      <c r="AT192" s="17" t="s">
        <v>1416</v>
      </c>
      <c r="AU192" s="17" t="s">
        <v>77</v>
      </c>
    </row>
    <row r="193" spans="2:65" s="10" customFormat="1" ht="25.9" customHeight="1">
      <c r="B193" s="111"/>
      <c r="D193" s="112" t="s">
        <v>68</v>
      </c>
      <c r="E193" s="113" t="s">
        <v>2074</v>
      </c>
      <c r="F193" s="113" t="s">
        <v>2075</v>
      </c>
      <c r="I193" s="114"/>
      <c r="J193" s="115">
        <f>BK193</f>
        <v>0</v>
      </c>
      <c r="L193" s="111"/>
      <c r="M193" s="116"/>
      <c r="P193" s="117">
        <f>SUM(P194:P206)</f>
        <v>0</v>
      </c>
      <c r="R193" s="117">
        <f>SUM(R194:R206)</f>
        <v>0</v>
      </c>
      <c r="T193" s="118">
        <f>SUM(T194:T206)</f>
        <v>0</v>
      </c>
      <c r="AR193" s="112" t="s">
        <v>77</v>
      </c>
      <c r="AT193" s="119" t="s">
        <v>68</v>
      </c>
      <c r="AU193" s="119" t="s">
        <v>69</v>
      </c>
      <c r="AY193" s="112" t="s">
        <v>260</v>
      </c>
      <c r="BK193" s="120">
        <f>SUM(BK194:BK206)</f>
        <v>0</v>
      </c>
    </row>
    <row r="194" spans="2:65" s="1" customFormat="1" ht="24.2" customHeight="1">
      <c r="B194" s="32"/>
      <c r="C194" s="121" t="s">
        <v>370</v>
      </c>
      <c r="D194" s="121" t="s">
        <v>261</v>
      </c>
      <c r="E194" s="122" t="s">
        <v>2081</v>
      </c>
      <c r="F194" s="123" t="s">
        <v>2082</v>
      </c>
      <c r="G194" s="124" t="s">
        <v>973</v>
      </c>
      <c r="H194" s="125">
        <v>37.058999999999997</v>
      </c>
      <c r="I194" s="126"/>
      <c r="J194" s="127">
        <f>ROUND(I194*H194,2)</f>
        <v>0</v>
      </c>
      <c r="K194" s="123" t="s">
        <v>1258</v>
      </c>
      <c r="L194" s="32"/>
      <c r="M194" s="128" t="s">
        <v>19</v>
      </c>
      <c r="N194" s="129" t="s">
        <v>40</v>
      </c>
      <c r="P194" s="130">
        <f>O194*H194</f>
        <v>0</v>
      </c>
      <c r="Q194" s="130">
        <v>0</v>
      </c>
      <c r="R194" s="130">
        <f>Q194*H194</f>
        <v>0</v>
      </c>
      <c r="S194" s="130">
        <v>0</v>
      </c>
      <c r="T194" s="131">
        <f>S194*H194</f>
        <v>0</v>
      </c>
      <c r="AR194" s="132" t="s">
        <v>266</v>
      </c>
      <c r="AT194" s="132" t="s">
        <v>261</v>
      </c>
      <c r="AU194" s="132" t="s">
        <v>77</v>
      </c>
      <c r="AY194" s="17" t="s">
        <v>260</v>
      </c>
      <c r="BE194" s="133">
        <f>IF(N194="základní",J194,0)</f>
        <v>0</v>
      </c>
      <c r="BF194" s="133">
        <f>IF(N194="snížená",J194,0)</f>
        <v>0</v>
      </c>
      <c r="BG194" s="133">
        <f>IF(N194="zákl. přenesená",J194,0)</f>
        <v>0</v>
      </c>
      <c r="BH194" s="133">
        <f>IF(N194="sníž. přenesená",J194,0)</f>
        <v>0</v>
      </c>
      <c r="BI194" s="133">
        <f>IF(N194="nulová",J194,0)</f>
        <v>0</v>
      </c>
      <c r="BJ194" s="17" t="s">
        <v>77</v>
      </c>
      <c r="BK194" s="133">
        <f>ROUND(I194*H194,2)</f>
        <v>0</v>
      </c>
      <c r="BL194" s="17" t="s">
        <v>266</v>
      </c>
      <c r="BM194" s="132" t="s">
        <v>373</v>
      </c>
    </row>
    <row r="195" spans="2:65" s="1" customFormat="1" ht="19.5">
      <c r="B195" s="32"/>
      <c r="D195" s="134" t="s">
        <v>267</v>
      </c>
      <c r="F195" s="135" t="s">
        <v>2083</v>
      </c>
      <c r="I195" s="136"/>
      <c r="L195" s="32"/>
      <c r="M195" s="137"/>
      <c r="T195" s="53"/>
      <c r="AT195" s="17" t="s">
        <v>267</v>
      </c>
      <c r="AU195" s="17" t="s">
        <v>77</v>
      </c>
    </row>
    <row r="196" spans="2:65" s="1" customFormat="1" ht="11.25">
      <c r="B196" s="32"/>
      <c r="D196" s="176" t="s">
        <v>1416</v>
      </c>
      <c r="F196" s="177" t="s">
        <v>2084</v>
      </c>
      <c r="I196" s="136"/>
      <c r="L196" s="32"/>
      <c r="M196" s="137"/>
      <c r="T196" s="53"/>
      <c r="AT196" s="17" t="s">
        <v>1416</v>
      </c>
      <c r="AU196" s="17" t="s">
        <v>77</v>
      </c>
    </row>
    <row r="197" spans="2:65" s="12" customFormat="1" ht="11.25">
      <c r="B197" s="162"/>
      <c r="D197" s="134" t="s">
        <v>774</v>
      </c>
      <c r="E197" s="163" t="s">
        <v>19</v>
      </c>
      <c r="F197" s="164" t="s">
        <v>2170</v>
      </c>
      <c r="H197" s="165">
        <v>37.058999999999997</v>
      </c>
      <c r="I197" s="166"/>
      <c r="L197" s="162"/>
      <c r="M197" s="167"/>
      <c r="T197" s="168"/>
      <c r="AT197" s="163" t="s">
        <v>774</v>
      </c>
      <c r="AU197" s="163" t="s">
        <v>77</v>
      </c>
      <c r="AV197" s="12" t="s">
        <v>79</v>
      </c>
      <c r="AW197" s="12" t="s">
        <v>31</v>
      </c>
      <c r="AX197" s="12" t="s">
        <v>69</v>
      </c>
      <c r="AY197" s="163" t="s">
        <v>260</v>
      </c>
    </row>
    <row r="198" spans="2:65" s="13" customFormat="1" ht="11.25">
      <c r="B198" s="169"/>
      <c r="D198" s="134" t="s">
        <v>774</v>
      </c>
      <c r="E198" s="170" t="s">
        <v>19</v>
      </c>
      <c r="F198" s="171" t="s">
        <v>967</v>
      </c>
      <c r="H198" s="172">
        <v>37.058999999999997</v>
      </c>
      <c r="I198" s="173"/>
      <c r="L198" s="169"/>
      <c r="M198" s="174"/>
      <c r="T198" s="175"/>
      <c r="AT198" s="170" t="s">
        <v>774</v>
      </c>
      <c r="AU198" s="170" t="s">
        <v>77</v>
      </c>
      <c r="AV198" s="13" t="s">
        <v>266</v>
      </c>
      <c r="AW198" s="13" t="s">
        <v>31</v>
      </c>
      <c r="AX198" s="13" t="s">
        <v>77</v>
      </c>
      <c r="AY198" s="170" t="s">
        <v>260</v>
      </c>
    </row>
    <row r="199" spans="2:65" s="1" customFormat="1" ht="16.5" customHeight="1">
      <c r="B199" s="32"/>
      <c r="C199" s="121" t="s">
        <v>320</v>
      </c>
      <c r="D199" s="121" t="s">
        <v>261</v>
      </c>
      <c r="E199" s="122" t="s">
        <v>2086</v>
      </c>
      <c r="F199" s="123" t="s">
        <v>2087</v>
      </c>
      <c r="G199" s="124" t="s">
        <v>973</v>
      </c>
      <c r="H199" s="125">
        <v>37.058</v>
      </c>
      <c r="I199" s="126"/>
      <c r="J199" s="127">
        <f>ROUND(I199*H199,2)</f>
        <v>0</v>
      </c>
      <c r="K199" s="123" t="s">
        <v>1258</v>
      </c>
      <c r="L199" s="32"/>
      <c r="M199" s="128" t="s">
        <v>19</v>
      </c>
      <c r="N199" s="129" t="s">
        <v>40</v>
      </c>
      <c r="P199" s="130">
        <f>O199*H199</f>
        <v>0</v>
      </c>
      <c r="Q199" s="130">
        <v>0</v>
      </c>
      <c r="R199" s="130">
        <f>Q199*H199</f>
        <v>0</v>
      </c>
      <c r="S199" s="130">
        <v>0</v>
      </c>
      <c r="T199" s="131">
        <f>S199*H199</f>
        <v>0</v>
      </c>
      <c r="AR199" s="132" t="s">
        <v>266</v>
      </c>
      <c r="AT199" s="132" t="s">
        <v>261</v>
      </c>
      <c r="AU199" s="132" t="s">
        <v>77</v>
      </c>
      <c r="AY199" s="17" t="s">
        <v>260</v>
      </c>
      <c r="BE199" s="133">
        <f>IF(N199="základní",J199,0)</f>
        <v>0</v>
      </c>
      <c r="BF199" s="133">
        <f>IF(N199="snížená",J199,0)</f>
        <v>0</v>
      </c>
      <c r="BG199" s="133">
        <f>IF(N199="zákl. přenesená",J199,0)</f>
        <v>0</v>
      </c>
      <c r="BH199" s="133">
        <f>IF(N199="sníž. přenesená",J199,0)</f>
        <v>0</v>
      </c>
      <c r="BI199" s="133">
        <f>IF(N199="nulová",J199,0)</f>
        <v>0</v>
      </c>
      <c r="BJ199" s="17" t="s">
        <v>77</v>
      </c>
      <c r="BK199" s="133">
        <f>ROUND(I199*H199,2)</f>
        <v>0</v>
      </c>
      <c r="BL199" s="17" t="s">
        <v>266</v>
      </c>
      <c r="BM199" s="132" t="s">
        <v>378</v>
      </c>
    </row>
    <row r="200" spans="2:65" s="1" customFormat="1" ht="11.25">
      <c r="B200" s="32"/>
      <c r="D200" s="134" t="s">
        <v>267</v>
      </c>
      <c r="F200" s="135" t="s">
        <v>2088</v>
      </c>
      <c r="I200" s="136"/>
      <c r="L200" s="32"/>
      <c r="M200" s="137"/>
      <c r="T200" s="53"/>
      <c r="AT200" s="17" t="s">
        <v>267</v>
      </c>
      <c r="AU200" s="17" t="s">
        <v>77</v>
      </c>
    </row>
    <row r="201" spans="2:65" s="1" customFormat="1" ht="11.25">
      <c r="B201" s="32"/>
      <c r="D201" s="176" t="s">
        <v>1416</v>
      </c>
      <c r="F201" s="177" t="s">
        <v>2089</v>
      </c>
      <c r="I201" s="136"/>
      <c r="L201" s="32"/>
      <c r="M201" s="137"/>
      <c r="T201" s="53"/>
      <c r="AT201" s="17" t="s">
        <v>1416</v>
      </c>
      <c r="AU201" s="17" t="s">
        <v>77</v>
      </c>
    </row>
    <row r="202" spans="2:65" s="1" customFormat="1" ht="16.5" customHeight="1">
      <c r="B202" s="32"/>
      <c r="C202" s="121" t="s">
        <v>381</v>
      </c>
      <c r="D202" s="121" t="s">
        <v>261</v>
      </c>
      <c r="E202" s="122" t="s">
        <v>2090</v>
      </c>
      <c r="F202" s="123" t="s">
        <v>2091</v>
      </c>
      <c r="G202" s="124" t="s">
        <v>973</v>
      </c>
      <c r="H202" s="125">
        <v>704.10199999999998</v>
      </c>
      <c r="I202" s="126"/>
      <c r="J202" s="127">
        <f>ROUND(I202*H202,2)</f>
        <v>0</v>
      </c>
      <c r="K202" s="123" t="s">
        <v>1258</v>
      </c>
      <c r="L202" s="32"/>
      <c r="M202" s="128" t="s">
        <v>19</v>
      </c>
      <c r="N202" s="129" t="s">
        <v>40</v>
      </c>
      <c r="P202" s="130">
        <f>O202*H202</f>
        <v>0</v>
      </c>
      <c r="Q202" s="130">
        <v>0</v>
      </c>
      <c r="R202" s="130">
        <f>Q202*H202</f>
        <v>0</v>
      </c>
      <c r="S202" s="130">
        <v>0</v>
      </c>
      <c r="T202" s="131">
        <f>S202*H202</f>
        <v>0</v>
      </c>
      <c r="AR202" s="132" t="s">
        <v>266</v>
      </c>
      <c r="AT202" s="132" t="s">
        <v>261</v>
      </c>
      <c r="AU202" s="132" t="s">
        <v>77</v>
      </c>
      <c r="AY202" s="17" t="s">
        <v>260</v>
      </c>
      <c r="BE202" s="133">
        <f>IF(N202="základní",J202,0)</f>
        <v>0</v>
      </c>
      <c r="BF202" s="133">
        <f>IF(N202="snížená",J202,0)</f>
        <v>0</v>
      </c>
      <c r="BG202" s="133">
        <f>IF(N202="zákl. přenesená",J202,0)</f>
        <v>0</v>
      </c>
      <c r="BH202" s="133">
        <f>IF(N202="sníž. přenesená",J202,0)</f>
        <v>0</v>
      </c>
      <c r="BI202" s="133">
        <f>IF(N202="nulová",J202,0)</f>
        <v>0</v>
      </c>
      <c r="BJ202" s="17" t="s">
        <v>77</v>
      </c>
      <c r="BK202" s="133">
        <f>ROUND(I202*H202,2)</f>
        <v>0</v>
      </c>
      <c r="BL202" s="17" t="s">
        <v>266</v>
      </c>
      <c r="BM202" s="132" t="s">
        <v>384</v>
      </c>
    </row>
    <row r="203" spans="2:65" s="1" customFormat="1" ht="19.5">
      <c r="B203" s="32"/>
      <c r="D203" s="134" t="s">
        <v>267</v>
      </c>
      <c r="F203" s="135" t="s">
        <v>2092</v>
      </c>
      <c r="I203" s="136"/>
      <c r="L203" s="32"/>
      <c r="M203" s="137"/>
      <c r="T203" s="53"/>
      <c r="AT203" s="17" t="s">
        <v>267</v>
      </c>
      <c r="AU203" s="17" t="s">
        <v>77</v>
      </c>
    </row>
    <row r="204" spans="2:65" s="1" customFormat="1" ht="11.25">
      <c r="B204" s="32"/>
      <c r="D204" s="176" t="s">
        <v>1416</v>
      </c>
      <c r="F204" s="177" t="s">
        <v>2093</v>
      </c>
      <c r="I204" s="136"/>
      <c r="L204" s="32"/>
      <c r="M204" s="137"/>
      <c r="T204" s="53"/>
      <c r="AT204" s="17" t="s">
        <v>1416</v>
      </c>
      <c r="AU204" s="17" t="s">
        <v>77</v>
      </c>
    </row>
    <row r="205" spans="2:65" s="12" customFormat="1" ht="11.25">
      <c r="B205" s="162"/>
      <c r="D205" s="134" t="s">
        <v>774</v>
      </c>
      <c r="E205" s="163" t="s">
        <v>19</v>
      </c>
      <c r="F205" s="164" t="s">
        <v>2171</v>
      </c>
      <c r="H205" s="165">
        <v>704.10199999999998</v>
      </c>
      <c r="I205" s="166"/>
      <c r="L205" s="162"/>
      <c r="M205" s="167"/>
      <c r="T205" s="168"/>
      <c r="AT205" s="163" t="s">
        <v>774</v>
      </c>
      <c r="AU205" s="163" t="s">
        <v>77</v>
      </c>
      <c r="AV205" s="12" t="s">
        <v>79</v>
      </c>
      <c r="AW205" s="12" t="s">
        <v>31</v>
      </c>
      <c r="AX205" s="12" t="s">
        <v>69</v>
      </c>
      <c r="AY205" s="163" t="s">
        <v>260</v>
      </c>
    </row>
    <row r="206" spans="2:65" s="13" customFormat="1" ht="11.25">
      <c r="B206" s="169"/>
      <c r="D206" s="134" t="s">
        <v>774</v>
      </c>
      <c r="E206" s="170" t="s">
        <v>19</v>
      </c>
      <c r="F206" s="171" t="s">
        <v>967</v>
      </c>
      <c r="H206" s="172">
        <v>704.10199999999998</v>
      </c>
      <c r="I206" s="173"/>
      <c r="L206" s="169"/>
      <c r="M206" s="174"/>
      <c r="T206" s="175"/>
      <c r="AT206" s="170" t="s">
        <v>774</v>
      </c>
      <c r="AU206" s="170" t="s">
        <v>77</v>
      </c>
      <c r="AV206" s="13" t="s">
        <v>266</v>
      </c>
      <c r="AW206" s="13" t="s">
        <v>31</v>
      </c>
      <c r="AX206" s="13" t="s">
        <v>77</v>
      </c>
      <c r="AY206" s="170" t="s">
        <v>260</v>
      </c>
    </row>
    <row r="207" spans="2:65" s="10" customFormat="1" ht="25.9" customHeight="1">
      <c r="B207" s="111"/>
      <c r="D207" s="112" t="s">
        <v>68</v>
      </c>
      <c r="E207" s="113" t="s">
        <v>2095</v>
      </c>
      <c r="F207" s="113" t="s">
        <v>2096</v>
      </c>
      <c r="I207" s="114"/>
      <c r="J207" s="115">
        <f>BK207</f>
        <v>0</v>
      </c>
      <c r="L207" s="111"/>
      <c r="M207" s="116"/>
      <c r="P207" s="117">
        <f>SUM(P208:P210)</f>
        <v>0</v>
      </c>
      <c r="R207" s="117">
        <f>SUM(R208:R210)</f>
        <v>0</v>
      </c>
      <c r="T207" s="118">
        <f>SUM(T208:T210)</f>
        <v>0</v>
      </c>
      <c r="AR207" s="112" t="s">
        <v>77</v>
      </c>
      <c r="AT207" s="119" t="s">
        <v>68</v>
      </c>
      <c r="AU207" s="119" t="s">
        <v>69</v>
      </c>
      <c r="AY207" s="112" t="s">
        <v>260</v>
      </c>
      <c r="BK207" s="120">
        <f>SUM(BK208:BK210)</f>
        <v>0</v>
      </c>
    </row>
    <row r="208" spans="2:65" s="1" customFormat="1" ht="16.5" customHeight="1">
      <c r="B208" s="32"/>
      <c r="C208" s="121" t="s">
        <v>326</v>
      </c>
      <c r="D208" s="121" t="s">
        <v>261</v>
      </c>
      <c r="E208" s="122" t="s">
        <v>2097</v>
      </c>
      <c r="F208" s="123" t="s">
        <v>2098</v>
      </c>
      <c r="G208" s="124" t="s">
        <v>973</v>
      </c>
      <c r="H208" s="125">
        <v>96.563000000000002</v>
      </c>
      <c r="I208" s="126"/>
      <c r="J208" s="127">
        <f>ROUND(I208*H208,2)</f>
        <v>0</v>
      </c>
      <c r="K208" s="123" t="s">
        <v>1258</v>
      </c>
      <c r="L208" s="32"/>
      <c r="M208" s="128" t="s">
        <v>19</v>
      </c>
      <c r="N208" s="129" t="s">
        <v>40</v>
      </c>
      <c r="P208" s="130">
        <f>O208*H208</f>
        <v>0</v>
      </c>
      <c r="Q208" s="130">
        <v>0</v>
      </c>
      <c r="R208" s="130">
        <f>Q208*H208</f>
        <v>0</v>
      </c>
      <c r="S208" s="130">
        <v>0</v>
      </c>
      <c r="T208" s="131">
        <f>S208*H208</f>
        <v>0</v>
      </c>
      <c r="AR208" s="132" t="s">
        <v>266</v>
      </c>
      <c r="AT208" s="132" t="s">
        <v>261</v>
      </c>
      <c r="AU208" s="132" t="s">
        <v>77</v>
      </c>
      <c r="AY208" s="17" t="s">
        <v>260</v>
      </c>
      <c r="BE208" s="133">
        <f>IF(N208="základní",J208,0)</f>
        <v>0</v>
      </c>
      <c r="BF208" s="133">
        <f>IF(N208="snížená",J208,0)</f>
        <v>0</v>
      </c>
      <c r="BG208" s="133">
        <f>IF(N208="zákl. přenesená",J208,0)</f>
        <v>0</v>
      </c>
      <c r="BH208" s="133">
        <f>IF(N208="sníž. přenesená",J208,0)</f>
        <v>0</v>
      </c>
      <c r="BI208" s="133">
        <f>IF(N208="nulová",J208,0)</f>
        <v>0</v>
      </c>
      <c r="BJ208" s="17" t="s">
        <v>77</v>
      </c>
      <c r="BK208" s="133">
        <f>ROUND(I208*H208,2)</f>
        <v>0</v>
      </c>
      <c r="BL208" s="17" t="s">
        <v>266</v>
      </c>
      <c r="BM208" s="132" t="s">
        <v>389</v>
      </c>
    </row>
    <row r="209" spans="2:47" s="1" customFormat="1" ht="19.5">
      <c r="B209" s="32"/>
      <c r="D209" s="134" t="s">
        <v>267</v>
      </c>
      <c r="F209" s="135" t="s">
        <v>2099</v>
      </c>
      <c r="I209" s="136"/>
      <c r="L209" s="32"/>
      <c r="M209" s="137"/>
      <c r="T209" s="53"/>
      <c r="AT209" s="17" t="s">
        <v>267</v>
      </c>
      <c r="AU209" s="17" t="s">
        <v>77</v>
      </c>
    </row>
    <row r="210" spans="2:47" s="1" customFormat="1" ht="11.25">
      <c r="B210" s="32"/>
      <c r="D210" s="176" t="s">
        <v>1416</v>
      </c>
      <c r="F210" s="177" t="s">
        <v>2100</v>
      </c>
      <c r="I210" s="136"/>
      <c r="L210" s="32"/>
      <c r="M210" s="149"/>
      <c r="N210" s="150"/>
      <c r="O210" s="150"/>
      <c r="P210" s="150"/>
      <c r="Q210" s="150"/>
      <c r="R210" s="150"/>
      <c r="S210" s="150"/>
      <c r="T210" s="151"/>
      <c r="AT210" s="17" t="s">
        <v>1416</v>
      </c>
      <c r="AU210" s="17" t="s">
        <v>77</v>
      </c>
    </row>
    <row r="211" spans="2:47" s="1" customFormat="1" ht="6.95" customHeight="1">
      <c r="B211" s="41"/>
      <c r="C211" s="42"/>
      <c r="D211" s="42"/>
      <c r="E211" s="42"/>
      <c r="F211" s="42"/>
      <c r="G211" s="42"/>
      <c r="H211" s="42"/>
      <c r="I211" s="42"/>
      <c r="J211" s="42"/>
      <c r="K211" s="42"/>
      <c r="L211" s="32"/>
    </row>
  </sheetData>
  <sheetProtection algorithmName="SHA-512" hashValue="JMiFGs7Z6ieJ4unCgrTFoqeHEbsAebEbpSplKg0Iyp6LFIeNLWqPBUAhQdc+SLCR/2LHSYj+Hnq3hKNKULmykQ==" saltValue="r9SigEGS6ngfX9HTshaS0v840IV2TwYapasRxI+ZKUBNM5ILJxugICZGSht5B4b8dYZQ7hrUkrxO+G/7y35ikg==" spinCount="100000" sheet="1" objects="1" scenarios="1" formatColumns="0" formatRows="0" autoFilter="0"/>
  <autoFilter ref="C83:K210" xr:uid="{00000000-0009-0000-0000-00000E000000}"/>
  <mergeCells count="9">
    <mergeCell ref="E50:H50"/>
    <mergeCell ref="E74:H74"/>
    <mergeCell ref="E76:H76"/>
    <mergeCell ref="L2:V2"/>
    <mergeCell ref="E7:H7"/>
    <mergeCell ref="E9:H9"/>
    <mergeCell ref="E18:H18"/>
    <mergeCell ref="E27:H27"/>
    <mergeCell ref="E48:H48"/>
  </mergeCells>
  <hyperlinks>
    <hyperlink ref="F88" r:id="rId1" xr:uid="{00000000-0004-0000-0E00-000000000000}"/>
    <hyperlink ref="F94" r:id="rId2" xr:uid="{00000000-0004-0000-0E00-000001000000}"/>
    <hyperlink ref="F99" r:id="rId3" xr:uid="{00000000-0004-0000-0E00-000002000000}"/>
    <hyperlink ref="F104" r:id="rId4" xr:uid="{00000000-0004-0000-0E00-000003000000}"/>
    <hyperlink ref="F110" r:id="rId5" xr:uid="{00000000-0004-0000-0E00-000004000000}"/>
    <hyperlink ref="F115" r:id="rId6" xr:uid="{00000000-0004-0000-0E00-000005000000}"/>
    <hyperlink ref="F120" r:id="rId7" xr:uid="{00000000-0004-0000-0E00-000006000000}"/>
    <hyperlink ref="F128" r:id="rId8" xr:uid="{00000000-0004-0000-0E00-000007000000}"/>
    <hyperlink ref="F142" r:id="rId9" xr:uid="{00000000-0004-0000-0E00-000008000000}"/>
    <hyperlink ref="F148" r:id="rId10" xr:uid="{00000000-0004-0000-0E00-000009000000}"/>
    <hyperlink ref="F154" r:id="rId11" xr:uid="{00000000-0004-0000-0E00-00000A000000}"/>
    <hyperlink ref="F164" r:id="rId12" xr:uid="{00000000-0004-0000-0E00-00000B000000}"/>
    <hyperlink ref="F170" r:id="rId13" xr:uid="{00000000-0004-0000-0E00-00000C000000}"/>
    <hyperlink ref="F178" r:id="rId14" xr:uid="{00000000-0004-0000-0E00-00000D000000}"/>
    <hyperlink ref="F184" r:id="rId15" xr:uid="{00000000-0004-0000-0E00-00000E000000}"/>
    <hyperlink ref="F192" r:id="rId16" xr:uid="{00000000-0004-0000-0E00-00000F000000}"/>
    <hyperlink ref="F196" r:id="rId17" xr:uid="{00000000-0004-0000-0E00-000010000000}"/>
    <hyperlink ref="F201" r:id="rId18" xr:uid="{00000000-0004-0000-0E00-000011000000}"/>
    <hyperlink ref="F204" r:id="rId19" xr:uid="{00000000-0004-0000-0E00-000012000000}"/>
    <hyperlink ref="F210" r:id="rId20" xr:uid="{00000000-0004-0000-0E00-000013000000}"/>
  </hyperlinks>
  <pageMargins left="0.39374999999999999" right="0.39374999999999999" top="0.39374999999999999" bottom="0.39374999999999999" header="0" footer="0"/>
  <pageSetup paperSize="9" fitToHeight="100" orientation="landscape" blackAndWhite="1"/>
  <headerFooter>
    <oddFooter>&amp;CStrana &amp;P z &amp;N</oddFooter>
  </headerFooter>
  <drawing r:id="rId2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B2:BM270"/>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121</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2172</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ROUND(J86,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ROUND((SUM(BE86:BE269)),  2)</f>
        <v>0</v>
      </c>
      <c r="I33" s="89">
        <v>0.21</v>
      </c>
      <c r="J33" s="88">
        <f>ROUND(((SUM(BE86:BE269))*I33),  2)</f>
        <v>0</v>
      </c>
      <c r="L33" s="32"/>
    </row>
    <row r="34" spans="2:12" s="1" customFormat="1" ht="14.45" customHeight="1">
      <c r="B34" s="32"/>
      <c r="E34" s="27" t="s">
        <v>41</v>
      </c>
      <c r="F34" s="88">
        <f>ROUND((SUM(BF86:BF269)),  2)</f>
        <v>0</v>
      </c>
      <c r="I34" s="89">
        <v>0.12</v>
      </c>
      <c r="J34" s="88">
        <f>ROUND(((SUM(BF86:BF269))*I34),  2)</f>
        <v>0</v>
      </c>
      <c r="L34" s="32"/>
    </row>
    <row r="35" spans="2:12" s="1" customFormat="1" ht="14.45" hidden="1" customHeight="1">
      <c r="B35" s="32"/>
      <c r="E35" s="27" t="s">
        <v>42</v>
      </c>
      <c r="F35" s="88">
        <f>ROUND((SUM(BG86:BG269)),  2)</f>
        <v>0</v>
      </c>
      <c r="I35" s="89">
        <v>0.21</v>
      </c>
      <c r="J35" s="88">
        <f>0</f>
        <v>0</v>
      </c>
      <c r="L35" s="32"/>
    </row>
    <row r="36" spans="2:12" s="1" customFormat="1" ht="14.45" hidden="1" customHeight="1">
      <c r="B36" s="32"/>
      <c r="E36" s="27" t="s">
        <v>43</v>
      </c>
      <c r="F36" s="88">
        <f>ROUND((SUM(BH86:BH269)),  2)</f>
        <v>0</v>
      </c>
      <c r="I36" s="89">
        <v>0.12</v>
      </c>
      <c r="J36" s="88">
        <f>0</f>
        <v>0</v>
      </c>
      <c r="L36" s="32"/>
    </row>
    <row r="37" spans="2:12" s="1" customFormat="1" ht="14.45" hidden="1" customHeight="1">
      <c r="B37" s="32"/>
      <c r="E37" s="27" t="s">
        <v>44</v>
      </c>
      <c r="F37" s="88">
        <f>ROUND((SUM(BI86:BI269)),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01-14-04 - Propustek v ev. km 28,631</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J86</f>
        <v>0</v>
      </c>
      <c r="L59" s="32"/>
      <c r="AU59" s="17" t="s">
        <v>242</v>
      </c>
    </row>
    <row r="60" spans="2:47" s="8" customFormat="1" ht="24.95" customHeight="1">
      <c r="B60" s="99"/>
      <c r="D60" s="100" t="s">
        <v>1827</v>
      </c>
      <c r="E60" s="101"/>
      <c r="F60" s="101"/>
      <c r="G60" s="101"/>
      <c r="H60" s="101"/>
      <c r="I60" s="101"/>
      <c r="J60" s="102">
        <f>J87</f>
        <v>0</v>
      </c>
      <c r="L60" s="99"/>
    </row>
    <row r="61" spans="2:47" s="8" customFormat="1" ht="24.95" customHeight="1">
      <c r="B61" s="99"/>
      <c r="D61" s="100" t="s">
        <v>1828</v>
      </c>
      <c r="E61" s="101"/>
      <c r="F61" s="101"/>
      <c r="G61" s="101"/>
      <c r="H61" s="101"/>
      <c r="I61" s="101"/>
      <c r="J61" s="102">
        <f>J148</f>
        <v>0</v>
      </c>
      <c r="L61" s="99"/>
    </row>
    <row r="62" spans="2:47" s="8" customFormat="1" ht="24.95" customHeight="1">
      <c r="B62" s="99"/>
      <c r="D62" s="100" t="s">
        <v>1831</v>
      </c>
      <c r="E62" s="101"/>
      <c r="F62" s="101"/>
      <c r="G62" s="101"/>
      <c r="H62" s="101"/>
      <c r="I62" s="101"/>
      <c r="J62" s="102">
        <f>J187</f>
        <v>0</v>
      </c>
      <c r="L62" s="99"/>
    </row>
    <row r="63" spans="2:47" s="8" customFormat="1" ht="24.95" customHeight="1">
      <c r="B63" s="99"/>
      <c r="D63" s="100" t="s">
        <v>2173</v>
      </c>
      <c r="E63" s="101"/>
      <c r="F63" s="101"/>
      <c r="G63" s="101"/>
      <c r="H63" s="101"/>
      <c r="I63" s="101"/>
      <c r="J63" s="102">
        <f>J222</f>
        <v>0</v>
      </c>
      <c r="L63" s="99"/>
    </row>
    <row r="64" spans="2:47" s="8" customFormat="1" ht="24.95" customHeight="1">
      <c r="B64" s="99"/>
      <c r="D64" s="100" t="s">
        <v>1833</v>
      </c>
      <c r="E64" s="101"/>
      <c r="F64" s="101"/>
      <c r="G64" s="101"/>
      <c r="H64" s="101"/>
      <c r="I64" s="101"/>
      <c r="J64" s="102">
        <f>J240</f>
        <v>0</v>
      </c>
      <c r="L64" s="99"/>
    </row>
    <row r="65" spans="2:12" s="8" customFormat="1" ht="24.95" customHeight="1">
      <c r="B65" s="99"/>
      <c r="D65" s="100" t="s">
        <v>1834</v>
      </c>
      <c r="E65" s="101"/>
      <c r="F65" s="101"/>
      <c r="G65" s="101"/>
      <c r="H65" s="101"/>
      <c r="I65" s="101"/>
      <c r="J65" s="102">
        <f>J254</f>
        <v>0</v>
      </c>
      <c r="L65" s="99"/>
    </row>
    <row r="66" spans="2:12" s="8" customFormat="1" ht="24.95" customHeight="1">
      <c r="B66" s="99"/>
      <c r="D66" s="100" t="s">
        <v>1835</v>
      </c>
      <c r="E66" s="101"/>
      <c r="F66" s="101"/>
      <c r="G66" s="101"/>
      <c r="H66" s="101"/>
      <c r="I66" s="101"/>
      <c r="J66" s="102">
        <f>J266</f>
        <v>0</v>
      </c>
      <c r="L66" s="99"/>
    </row>
    <row r="67" spans="2:12" s="1" customFormat="1" ht="21.75" customHeight="1">
      <c r="B67" s="32"/>
      <c r="L67" s="32"/>
    </row>
    <row r="68" spans="2:12" s="1" customFormat="1" ht="6.95" customHeight="1">
      <c r="B68" s="41"/>
      <c r="C68" s="42"/>
      <c r="D68" s="42"/>
      <c r="E68" s="42"/>
      <c r="F68" s="42"/>
      <c r="G68" s="42"/>
      <c r="H68" s="42"/>
      <c r="I68" s="42"/>
      <c r="J68" s="42"/>
      <c r="K68" s="42"/>
      <c r="L68" s="32"/>
    </row>
    <row r="72" spans="2:12" s="1" customFormat="1" ht="6.95" customHeight="1">
      <c r="B72" s="43"/>
      <c r="C72" s="44"/>
      <c r="D72" s="44"/>
      <c r="E72" s="44"/>
      <c r="F72" s="44"/>
      <c r="G72" s="44"/>
      <c r="H72" s="44"/>
      <c r="I72" s="44"/>
      <c r="J72" s="44"/>
      <c r="K72" s="44"/>
      <c r="L72" s="32"/>
    </row>
    <row r="73" spans="2:12" s="1" customFormat="1" ht="24.95" customHeight="1">
      <c r="B73" s="32"/>
      <c r="C73" s="21" t="s">
        <v>245</v>
      </c>
      <c r="L73" s="32"/>
    </row>
    <row r="74" spans="2:12" s="1" customFormat="1" ht="6.95" customHeight="1">
      <c r="B74" s="32"/>
      <c r="L74" s="32"/>
    </row>
    <row r="75" spans="2:12" s="1" customFormat="1" ht="12" customHeight="1">
      <c r="B75" s="32"/>
      <c r="C75" s="27" t="s">
        <v>16</v>
      </c>
      <c r="L75" s="32"/>
    </row>
    <row r="76" spans="2:12" s="1" customFormat="1" ht="16.5" customHeight="1">
      <c r="B76" s="32"/>
      <c r="E76" s="309" t="str">
        <f>E7</f>
        <v>Oprava trati v úseku Tanvald - Kořenov</v>
      </c>
      <c r="F76" s="310"/>
      <c r="G76" s="310"/>
      <c r="H76" s="310"/>
      <c r="L76" s="32"/>
    </row>
    <row r="77" spans="2:12" s="1" customFormat="1" ht="12" customHeight="1">
      <c r="B77" s="32"/>
      <c r="C77" s="27" t="s">
        <v>237</v>
      </c>
      <c r="L77" s="32"/>
    </row>
    <row r="78" spans="2:12" s="1" customFormat="1" ht="16.5" customHeight="1">
      <c r="B78" s="32"/>
      <c r="E78" s="305" t="str">
        <f>E9</f>
        <v>SO 01-14-04 - Propustek v ev. km 28,631</v>
      </c>
      <c r="F78" s="311"/>
      <c r="G78" s="311"/>
      <c r="H78" s="311"/>
      <c r="L78" s="32"/>
    </row>
    <row r="79" spans="2:12" s="1" customFormat="1" ht="6.95" customHeight="1">
      <c r="B79" s="32"/>
      <c r="L79" s="32"/>
    </row>
    <row r="80" spans="2:12" s="1" customFormat="1" ht="12" customHeight="1">
      <c r="B80" s="32"/>
      <c r="C80" s="27" t="s">
        <v>21</v>
      </c>
      <c r="F80" s="25" t="str">
        <f>F12</f>
        <v xml:space="preserve"> </v>
      </c>
      <c r="I80" s="27" t="s">
        <v>23</v>
      </c>
      <c r="J80" s="49" t="str">
        <f>IF(J12="","",J12)</f>
        <v>14. 6. 2023</v>
      </c>
      <c r="L80" s="32"/>
    </row>
    <row r="81" spans="2:65" s="1" customFormat="1" ht="6.95" customHeight="1">
      <c r="B81" s="32"/>
      <c r="L81" s="32"/>
    </row>
    <row r="82" spans="2:65" s="1" customFormat="1" ht="15.2" customHeight="1">
      <c r="B82" s="32"/>
      <c r="C82" s="27" t="s">
        <v>25</v>
      </c>
      <c r="F82" s="25" t="str">
        <f>E15</f>
        <v xml:space="preserve"> </v>
      </c>
      <c r="I82" s="27" t="s">
        <v>30</v>
      </c>
      <c r="J82" s="30" t="str">
        <f>E21</f>
        <v xml:space="preserve"> </v>
      </c>
      <c r="L82" s="32"/>
    </row>
    <row r="83" spans="2:65" s="1" customFormat="1" ht="15.2" customHeight="1">
      <c r="B83" s="32"/>
      <c r="C83" s="27" t="s">
        <v>28</v>
      </c>
      <c r="F83" s="25" t="str">
        <f>IF(E18="","",E18)</f>
        <v>Vyplň údaj</v>
      </c>
      <c r="I83" s="27" t="s">
        <v>32</v>
      </c>
      <c r="J83" s="30" t="str">
        <f>E24</f>
        <v xml:space="preserve"> </v>
      </c>
      <c r="L83" s="32"/>
    </row>
    <row r="84" spans="2:65" s="1" customFormat="1" ht="10.35" customHeight="1">
      <c r="B84" s="32"/>
      <c r="L84" s="32"/>
    </row>
    <row r="85" spans="2:65" s="9" customFormat="1" ht="29.25" customHeight="1">
      <c r="B85" s="103"/>
      <c r="C85" s="104" t="s">
        <v>246</v>
      </c>
      <c r="D85" s="105" t="s">
        <v>54</v>
      </c>
      <c r="E85" s="105" t="s">
        <v>50</v>
      </c>
      <c r="F85" s="105" t="s">
        <v>51</v>
      </c>
      <c r="G85" s="105" t="s">
        <v>247</v>
      </c>
      <c r="H85" s="105" t="s">
        <v>248</v>
      </c>
      <c r="I85" s="105" t="s">
        <v>249</v>
      </c>
      <c r="J85" s="105" t="s">
        <v>241</v>
      </c>
      <c r="K85" s="106" t="s">
        <v>250</v>
      </c>
      <c r="L85" s="103"/>
      <c r="M85" s="56" t="s">
        <v>19</v>
      </c>
      <c r="N85" s="57" t="s">
        <v>39</v>
      </c>
      <c r="O85" s="57" t="s">
        <v>251</v>
      </c>
      <c r="P85" s="57" t="s">
        <v>252</v>
      </c>
      <c r="Q85" s="57" t="s">
        <v>253</v>
      </c>
      <c r="R85" s="57" t="s">
        <v>254</v>
      </c>
      <c r="S85" s="57" t="s">
        <v>255</v>
      </c>
      <c r="T85" s="58" t="s">
        <v>256</v>
      </c>
    </row>
    <row r="86" spans="2:65" s="1" customFormat="1" ht="22.9" customHeight="1">
      <c r="B86" s="32"/>
      <c r="C86" s="61" t="s">
        <v>257</v>
      </c>
      <c r="J86" s="107">
        <f>BK86</f>
        <v>0</v>
      </c>
      <c r="L86" s="32"/>
      <c r="M86" s="59"/>
      <c r="N86" s="50"/>
      <c r="O86" s="50"/>
      <c r="P86" s="108">
        <f>P87+P148+P187+P222+P240+P254+P266</f>
        <v>0</v>
      </c>
      <c r="Q86" s="50"/>
      <c r="R86" s="108">
        <f>R87+R148+R187+R222+R240+R254+R266</f>
        <v>28.63046065</v>
      </c>
      <c r="S86" s="50"/>
      <c r="T86" s="109">
        <f>T87+T148+T187+T222+T240+T254+T266</f>
        <v>3.6603000000000003</v>
      </c>
      <c r="AT86" s="17" t="s">
        <v>68</v>
      </c>
      <c r="AU86" s="17" t="s">
        <v>242</v>
      </c>
      <c r="BK86" s="110">
        <f>BK87+BK148+BK187+BK222+BK240+BK254+BK266</f>
        <v>0</v>
      </c>
    </row>
    <row r="87" spans="2:65" s="10" customFormat="1" ht="25.9" customHeight="1">
      <c r="B87" s="111"/>
      <c r="D87" s="112" t="s">
        <v>68</v>
      </c>
      <c r="E87" s="113" t="s">
        <v>77</v>
      </c>
      <c r="F87" s="113" t="s">
        <v>1836</v>
      </c>
      <c r="I87" s="114"/>
      <c r="J87" s="115">
        <f>BK87</f>
        <v>0</v>
      </c>
      <c r="L87" s="111"/>
      <c r="M87" s="116"/>
      <c r="P87" s="117">
        <f>SUM(P88:P147)</f>
        <v>0</v>
      </c>
      <c r="R87" s="117">
        <f>SUM(R88:R147)</f>
        <v>16.422081200000001</v>
      </c>
      <c r="T87" s="118">
        <f>SUM(T88:T147)</f>
        <v>0</v>
      </c>
      <c r="AR87" s="112" t="s">
        <v>77</v>
      </c>
      <c r="AT87" s="119" t="s">
        <v>68</v>
      </c>
      <c r="AU87" s="119" t="s">
        <v>69</v>
      </c>
      <c r="AY87" s="112" t="s">
        <v>260</v>
      </c>
      <c r="BK87" s="120">
        <f>SUM(BK88:BK147)</f>
        <v>0</v>
      </c>
    </row>
    <row r="88" spans="2:65" s="1" customFormat="1" ht="16.5" customHeight="1">
      <c r="B88" s="32"/>
      <c r="C88" s="121" t="s">
        <v>77</v>
      </c>
      <c r="D88" s="121" t="s">
        <v>261</v>
      </c>
      <c r="E88" s="122" t="s">
        <v>2174</v>
      </c>
      <c r="F88" s="123" t="s">
        <v>2175</v>
      </c>
      <c r="G88" s="124" t="s">
        <v>1067</v>
      </c>
      <c r="H88" s="125">
        <v>9.8800000000000008</v>
      </c>
      <c r="I88" s="126"/>
      <c r="J88" s="127">
        <f>ROUND(I88*H88,2)</f>
        <v>0</v>
      </c>
      <c r="K88" s="123" t="s">
        <v>1258</v>
      </c>
      <c r="L88" s="32"/>
      <c r="M88" s="128" t="s">
        <v>19</v>
      </c>
      <c r="N88" s="129" t="s">
        <v>40</v>
      </c>
      <c r="P88" s="130">
        <f>O88*H88</f>
        <v>0</v>
      </c>
      <c r="Q88" s="130">
        <v>0</v>
      </c>
      <c r="R88" s="130">
        <f>Q88*H88</f>
        <v>0</v>
      </c>
      <c r="S88" s="130">
        <v>0</v>
      </c>
      <c r="T88" s="131">
        <f>S88*H88</f>
        <v>0</v>
      </c>
      <c r="AR88" s="132" t="s">
        <v>266</v>
      </c>
      <c r="AT88" s="132" t="s">
        <v>261</v>
      </c>
      <c r="AU88" s="132" t="s">
        <v>77</v>
      </c>
      <c r="AY88" s="17" t="s">
        <v>260</v>
      </c>
      <c r="BE88" s="133">
        <f>IF(N88="základní",J88,0)</f>
        <v>0</v>
      </c>
      <c r="BF88" s="133">
        <f>IF(N88="snížená",J88,0)</f>
        <v>0</v>
      </c>
      <c r="BG88" s="133">
        <f>IF(N88="zákl. přenesená",J88,0)</f>
        <v>0</v>
      </c>
      <c r="BH88" s="133">
        <f>IF(N88="sníž. přenesená",J88,0)</f>
        <v>0</v>
      </c>
      <c r="BI88" s="133">
        <f>IF(N88="nulová",J88,0)</f>
        <v>0</v>
      </c>
      <c r="BJ88" s="17" t="s">
        <v>77</v>
      </c>
      <c r="BK88" s="133">
        <f>ROUND(I88*H88,2)</f>
        <v>0</v>
      </c>
      <c r="BL88" s="17" t="s">
        <v>266</v>
      </c>
      <c r="BM88" s="132" t="s">
        <v>79</v>
      </c>
    </row>
    <row r="89" spans="2:65" s="1" customFormat="1" ht="19.5">
      <c r="B89" s="32"/>
      <c r="D89" s="134" t="s">
        <v>267</v>
      </c>
      <c r="F89" s="135" t="s">
        <v>2176</v>
      </c>
      <c r="I89" s="136"/>
      <c r="L89" s="32"/>
      <c r="M89" s="137"/>
      <c r="T89" s="53"/>
      <c r="AT89" s="17" t="s">
        <v>267</v>
      </c>
      <c r="AU89" s="17" t="s">
        <v>77</v>
      </c>
    </row>
    <row r="90" spans="2:65" s="1" customFormat="1" ht="11.25">
      <c r="B90" s="32"/>
      <c r="D90" s="176" t="s">
        <v>1416</v>
      </c>
      <c r="F90" s="177" t="s">
        <v>2177</v>
      </c>
      <c r="I90" s="136"/>
      <c r="L90" s="32"/>
      <c r="M90" s="137"/>
      <c r="T90" s="53"/>
      <c r="AT90" s="17" t="s">
        <v>1416</v>
      </c>
      <c r="AU90" s="17" t="s">
        <v>77</v>
      </c>
    </row>
    <row r="91" spans="2:65" s="12" customFormat="1" ht="11.25">
      <c r="B91" s="162"/>
      <c r="D91" s="134" t="s">
        <v>774</v>
      </c>
      <c r="E91" s="163" t="s">
        <v>19</v>
      </c>
      <c r="F91" s="164" t="s">
        <v>2178</v>
      </c>
      <c r="H91" s="165">
        <v>9.8800000000000008</v>
      </c>
      <c r="I91" s="166"/>
      <c r="L91" s="162"/>
      <c r="M91" s="167"/>
      <c r="T91" s="168"/>
      <c r="AT91" s="163" t="s">
        <v>774</v>
      </c>
      <c r="AU91" s="163" t="s">
        <v>77</v>
      </c>
      <c r="AV91" s="12" t="s">
        <v>79</v>
      </c>
      <c r="AW91" s="12" t="s">
        <v>31</v>
      </c>
      <c r="AX91" s="12" t="s">
        <v>69</v>
      </c>
      <c r="AY91" s="163" t="s">
        <v>260</v>
      </c>
    </row>
    <row r="92" spans="2:65" s="13" customFormat="1" ht="11.25">
      <c r="B92" s="169"/>
      <c r="D92" s="134" t="s">
        <v>774</v>
      </c>
      <c r="E92" s="170" t="s">
        <v>19</v>
      </c>
      <c r="F92" s="171" t="s">
        <v>967</v>
      </c>
      <c r="H92" s="172">
        <v>9.8800000000000008</v>
      </c>
      <c r="I92" s="173"/>
      <c r="L92" s="169"/>
      <c r="M92" s="174"/>
      <c r="T92" s="175"/>
      <c r="AT92" s="170" t="s">
        <v>774</v>
      </c>
      <c r="AU92" s="170" t="s">
        <v>77</v>
      </c>
      <c r="AV92" s="13" t="s">
        <v>266</v>
      </c>
      <c r="AW92" s="13" t="s">
        <v>31</v>
      </c>
      <c r="AX92" s="13" t="s">
        <v>77</v>
      </c>
      <c r="AY92" s="170" t="s">
        <v>260</v>
      </c>
    </row>
    <row r="93" spans="2:65" s="1" customFormat="1" ht="16.5" customHeight="1">
      <c r="B93" s="32"/>
      <c r="C93" s="121" t="s">
        <v>79</v>
      </c>
      <c r="D93" s="121" t="s">
        <v>261</v>
      </c>
      <c r="E93" s="122" t="s">
        <v>2179</v>
      </c>
      <c r="F93" s="123" t="s">
        <v>2180</v>
      </c>
      <c r="G93" s="124" t="s">
        <v>545</v>
      </c>
      <c r="H93" s="125">
        <v>42</v>
      </c>
      <c r="I93" s="126"/>
      <c r="J93" s="127">
        <f>ROUND(I93*H93,2)</f>
        <v>0</v>
      </c>
      <c r="K93" s="123" t="s">
        <v>1258</v>
      </c>
      <c r="L93" s="32"/>
      <c r="M93" s="128" t="s">
        <v>19</v>
      </c>
      <c r="N93" s="129" t="s">
        <v>40</v>
      </c>
      <c r="P93" s="130">
        <f>O93*H93</f>
        <v>0</v>
      </c>
      <c r="Q93" s="130">
        <v>1.0200000000000001E-3</v>
      </c>
      <c r="R93" s="130">
        <f>Q93*H93</f>
        <v>4.2840000000000003E-2</v>
      </c>
      <c r="S93" s="130">
        <v>0</v>
      </c>
      <c r="T93" s="131">
        <f>S93*H93</f>
        <v>0</v>
      </c>
      <c r="AR93" s="132" t="s">
        <v>266</v>
      </c>
      <c r="AT93" s="132" t="s">
        <v>261</v>
      </c>
      <c r="AU93" s="132" t="s">
        <v>77</v>
      </c>
      <c r="AY93" s="17" t="s">
        <v>260</v>
      </c>
      <c r="BE93" s="133">
        <f>IF(N93="základní",J93,0)</f>
        <v>0</v>
      </c>
      <c r="BF93" s="133">
        <f>IF(N93="snížená",J93,0)</f>
        <v>0</v>
      </c>
      <c r="BG93" s="133">
        <f>IF(N93="zákl. přenesená",J93,0)</f>
        <v>0</v>
      </c>
      <c r="BH93" s="133">
        <f>IF(N93="sníž. přenesená",J93,0)</f>
        <v>0</v>
      </c>
      <c r="BI93" s="133">
        <f>IF(N93="nulová",J93,0)</f>
        <v>0</v>
      </c>
      <c r="BJ93" s="17" t="s">
        <v>77</v>
      </c>
      <c r="BK93" s="133">
        <f>ROUND(I93*H93,2)</f>
        <v>0</v>
      </c>
      <c r="BL93" s="17" t="s">
        <v>266</v>
      </c>
      <c r="BM93" s="132" t="s">
        <v>266</v>
      </c>
    </row>
    <row r="94" spans="2:65" s="1" customFormat="1" ht="19.5">
      <c r="B94" s="32"/>
      <c r="D94" s="134" t="s">
        <v>267</v>
      </c>
      <c r="F94" s="135" t="s">
        <v>2181</v>
      </c>
      <c r="I94" s="136"/>
      <c r="L94" s="32"/>
      <c r="M94" s="137"/>
      <c r="T94" s="53"/>
      <c r="AT94" s="17" t="s">
        <v>267</v>
      </c>
      <c r="AU94" s="17" t="s">
        <v>77</v>
      </c>
    </row>
    <row r="95" spans="2:65" s="1" customFormat="1" ht="11.25">
      <c r="B95" s="32"/>
      <c r="D95" s="176" t="s">
        <v>1416</v>
      </c>
      <c r="F95" s="177" t="s">
        <v>2182</v>
      </c>
      <c r="I95" s="136"/>
      <c r="L95" s="32"/>
      <c r="M95" s="137"/>
      <c r="T95" s="53"/>
      <c r="AT95" s="17" t="s">
        <v>1416</v>
      </c>
      <c r="AU95" s="17" t="s">
        <v>77</v>
      </c>
    </row>
    <row r="96" spans="2:65" s="12" customFormat="1" ht="11.25">
      <c r="B96" s="162"/>
      <c r="D96" s="134" t="s">
        <v>774</v>
      </c>
      <c r="E96" s="163" t="s">
        <v>19</v>
      </c>
      <c r="F96" s="164" t="s">
        <v>2183</v>
      </c>
      <c r="H96" s="165">
        <v>42</v>
      </c>
      <c r="I96" s="166"/>
      <c r="L96" s="162"/>
      <c r="M96" s="167"/>
      <c r="T96" s="168"/>
      <c r="AT96" s="163" t="s">
        <v>774</v>
      </c>
      <c r="AU96" s="163" t="s">
        <v>77</v>
      </c>
      <c r="AV96" s="12" t="s">
        <v>79</v>
      </c>
      <c r="AW96" s="12" t="s">
        <v>31</v>
      </c>
      <c r="AX96" s="12" t="s">
        <v>69</v>
      </c>
      <c r="AY96" s="163" t="s">
        <v>260</v>
      </c>
    </row>
    <row r="97" spans="2:65" s="13" customFormat="1" ht="11.25">
      <c r="B97" s="169"/>
      <c r="D97" s="134" t="s">
        <v>774</v>
      </c>
      <c r="E97" s="170" t="s">
        <v>19</v>
      </c>
      <c r="F97" s="171" t="s">
        <v>967</v>
      </c>
      <c r="H97" s="172">
        <v>42</v>
      </c>
      <c r="I97" s="173"/>
      <c r="L97" s="169"/>
      <c r="M97" s="174"/>
      <c r="T97" s="175"/>
      <c r="AT97" s="170" t="s">
        <v>774</v>
      </c>
      <c r="AU97" s="170" t="s">
        <v>77</v>
      </c>
      <c r="AV97" s="13" t="s">
        <v>266</v>
      </c>
      <c r="AW97" s="13" t="s">
        <v>31</v>
      </c>
      <c r="AX97" s="13" t="s">
        <v>77</v>
      </c>
      <c r="AY97" s="170" t="s">
        <v>260</v>
      </c>
    </row>
    <row r="98" spans="2:65" s="1" customFormat="1" ht="16.5" customHeight="1">
      <c r="B98" s="32"/>
      <c r="C98" s="139" t="s">
        <v>279</v>
      </c>
      <c r="D98" s="139" t="s">
        <v>273</v>
      </c>
      <c r="E98" s="140" t="s">
        <v>2184</v>
      </c>
      <c r="F98" s="141" t="s">
        <v>2185</v>
      </c>
      <c r="G98" s="142" t="s">
        <v>973</v>
      </c>
      <c r="H98" s="143">
        <v>1.42</v>
      </c>
      <c r="I98" s="144"/>
      <c r="J98" s="145">
        <f>ROUND(I98*H98,2)</f>
        <v>0</v>
      </c>
      <c r="K98" s="141" t="s">
        <v>1258</v>
      </c>
      <c r="L98" s="146"/>
      <c r="M98" s="147" t="s">
        <v>19</v>
      </c>
      <c r="N98" s="148" t="s">
        <v>40</v>
      </c>
      <c r="P98" s="130">
        <f>O98*H98</f>
        <v>0</v>
      </c>
      <c r="Q98" s="130">
        <v>1</v>
      </c>
      <c r="R98" s="130">
        <f>Q98*H98</f>
        <v>1.42</v>
      </c>
      <c r="S98" s="130">
        <v>0</v>
      </c>
      <c r="T98" s="131">
        <f>S98*H98</f>
        <v>0</v>
      </c>
      <c r="AR98" s="132" t="s">
        <v>277</v>
      </c>
      <c r="AT98" s="132" t="s">
        <v>273</v>
      </c>
      <c r="AU98" s="132" t="s">
        <v>77</v>
      </c>
      <c r="AY98" s="17" t="s">
        <v>260</v>
      </c>
      <c r="BE98" s="133">
        <f>IF(N98="základní",J98,0)</f>
        <v>0</v>
      </c>
      <c r="BF98" s="133">
        <f>IF(N98="snížená",J98,0)</f>
        <v>0</v>
      </c>
      <c r="BG98" s="133">
        <f>IF(N98="zákl. přenesená",J98,0)</f>
        <v>0</v>
      </c>
      <c r="BH98" s="133">
        <f>IF(N98="sníž. přenesená",J98,0)</f>
        <v>0</v>
      </c>
      <c r="BI98" s="133">
        <f>IF(N98="nulová",J98,0)</f>
        <v>0</v>
      </c>
      <c r="BJ98" s="17" t="s">
        <v>77</v>
      </c>
      <c r="BK98" s="133">
        <f>ROUND(I98*H98,2)</f>
        <v>0</v>
      </c>
      <c r="BL98" s="17" t="s">
        <v>266</v>
      </c>
      <c r="BM98" s="132" t="s">
        <v>282</v>
      </c>
    </row>
    <row r="99" spans="2:65" s="1" customFormat="1" ht="11.25">
      <c r="B99" s="32"/>
      <c r="D99" s="134" t="s">
        <v>267</v>
      </c>
      <c r="F99" s="135" t="s">
        <v>2185</v>
      </c>
      <c r="I99" s="136"/>
      <c r="L99" s="32"/>
      <c r="M99" s="137"/>
      <c r="T99" s="53"/>
      <c r="AT99" s="17" t="s">
        <v>267</v>
      </c>
      <c r="AU99" s="17" t="s">
        <v>77</v>
      </c>
    </row>
    <row r="100" spans="2:65" s="12" customFormat="1" ht="11.25">
      <c r="B100" s="162"/>
      <c r="D100" s="134" t="s">
        <v>774</v>
      </c>
      <c r="E100" s="163" t="s">
        <v>19</v>
      </c>
      <c r="F100" s="164" t="s">
        <v>2186</v>
      </c>
      <c r="H100" s="165">
        <v>1.42</v>
      </c>
      <c r="I100" s="166"/>
      <c r="L100" s="162"/>
      <c r="M100" s="167"/>
      <c r="T100" s="168"/>
      <c r="AT100" s="163" t="s">
        <v>774</v>
      </c>
      <c r="AU100" s="163" t="s">
        <v>77</v>
      </c>
      <c r="AV100" s="12" t="s">
        <v>79</v>
      </c>
      <c r="AW100" s="12" t="s">
        <v>31</v>
      </c>
      <c r="AX100" s="12" t="s">
        <v>69</v>
      </c>
      <c r="AY100" s="163" t="s">
        <v>260</v>
      </c>
    </row>
    <row r="101" spans="2:65" s="13" customFormat="1" ht="11.25">
      <c r="B101" s="169"/>
      <c r="D101" s="134" t="s">
        <v>774</v>
      </c>
      <c r="E101" s="170" t="s">
        <v>19</v>
      </c>
      <c r="F101" s="171" t="s">
        <v>967</v>
      </c>
      <c r="H101" s="172">
        <v>1.42</v>
      </c>
      <c r="I101" s="173"/>
      <c r="L101" s="169"/>
      <c r="M101" s="174"/>
      <c r="T101" s="175"/>
      <c r="AT101" s="170" t="s">
        <v>774</v>
      </c>
      <c r="AU101" s="170" t="s">
        <v>77</v>
      </c>
      <c r="AV101" s="13" t="s">
        <v>266</v>
      </c>
      <c r="AW101" s="13" t="s">
        <v>31</v>
      </c>
      <c r="AX101" s="13" t="s">
        <v>77</v>
      </c>
      <c r="AY101" s="170" t="s">
        <v>260</v>
      </c>
    </row>
    <row r="102" spans="2:65" s="1" customFormat="1" ht="16.5" customHeight="1">
      <c r="B102" s="32"/>
      <c r="C102" s="121" t="s">
        <v>266</v>
      </c>
      <c r="D102" s="121" t="s">
        <v>261</v>
      </c>
      <c r="E102" s="122" t="s">
        <v>2187</v>
      </c>
      <c r="F102" s="123" t="s">
        <v>2188</v>
      </c>
      <c r="G102" s="124" t="s">
        <v>545</v>
      </c>
      <c r="H102" s="125">
        <v>42</v>
      </c>
      <c r="I102" s="126"/>
      <c r="J102" s="127">
        <f>ROUND(I102*H102,2)</f>
        <v>0</v>
      </c>
      <c r="K102" s="123" t="s">
        <v>1258</v>
      </c>
      <c r="L102" s="32"/>
      <c r="M102" s="128" t="s">
        <v>19</v>
      </c>
      <c r="N102" s="129" t="s">
        <v>40</v>
      </c>
      <c r="P102" s="130">
        <f>O102*H102</f>
        <v>0</v>
      </c>
      <c r="Q102" s="130">
        <v>0</v>
      </c>
      <c r="R102" s="130">
        <f>Q102*H102</f>
        <v>0</v>
      </c>
      <c r="S102" s="130">
        <v>0</v>
      </c>
      <c r="T102" s="131">
        <f>S102*H102</f>
        <v>0</v>
      </c>
      <c r="AR102" s="132" t="s">
        <v>266</v>
      </c>
      <c r="AT102" s="132" t="s">
        <v>261</v>
      </c>
      <c r="AU102" s="132" t="s">
        <v>77</v>
      </c>
      <c r="AY102" s="17" t="s">
        <v>260</v>
      </c>
      <c r="BE102" s="133">
        <f>IF(N102="základní",J102,0)</f>
        <v>0</v>
      </c>
      <c r="BF102" s="133">
        <f>IF(N102="snížená",J102,0)</f>
        <v>0</v>
      </c>
      <c r="BG102" s="133">
        <f>IF(N102="zákl. přenesená",J102,0)</f>
        <v>0</v>
      </c>
      <c r="BH102" s="133">
        <f>IF(N102="sníž. přenesená",J102,0)</f>
        <v>0</v>
      </c>
      <c r="BI102" s="133">
        <f>IF(N102="nulová",J102,0)</f>
        <v>0</v>
      </c>
      <c r="BJ102" s="17" t="s">
        <v>77</v>
      </c>
      <c r="BK102" s="133">
        <f>ROUND(I102*H102,2)</f>
        <v>0</v>
      </c>
      <c r="BL102" s="17" t="s">
        <v>266</v>
      </c>
      <c r="BM102" s="132" t="s">
        <v>277</v>
      </c>
    </row>
    <row r="103" spans="2:65" s="1" customFormat="1" ht="11.25">
      <c r="B103" s="32"/>
      <c r="D103" s="134" t="s">
        <v>267</v>
      </c>
      <c r="F103" s="135" t="s">
        <v>2189</v>
      </c>
      <c r="I103" s="136"/>
      <c r="L103" s="32"/>
      <c r="M103" s="137"/>
      <c r="T103" s="53"/>
      <c r="AT103" s="17" t="s">
        <v>267</v>
      </c>
      <c r="AU103" s="17" t="s">
        <v>77</v>
      </c>
    </row>
    <row r="104" spans="2:65" s="1" customFormat="1" ht="11.25">
      <c r="B104" s="32"/>
      <c r="D104" s="176" t="s">
        <v>1416</v>
      </c>
      <c r="F104" s="177" t="s">
        <v>2190</v>
      </c>
      <c r="I104" s="136"/>
      <c r="L104" s="32"/>
      <c r="M104" s="137"/>
      <c r="T104" s="53"/>
      <c r="AT104" s="17" t="s">
        <v>1416</v>
      </c>
      <c r="AU104" s="17" t="s">
        <v>77</v>
      </c>
    </row>
    <row r="105" spans="2:65" s="12" customFormat="1" ht="11.25">
      <c r="B105" s="162"/>
      <c r="D105" s="134" t="s">
        <v>774</v>
      </c>
      <c r="E105" s="163" t="s">
        <v>19</v>
      </c>
      <c r="F105" s="164" t="s">
        <v>2183</v>
      </c>
      <c r="H105" s="165">
        <v>42</v>
      </c>
      <c r="I105" s="166"/>
      <c r="L105" s="162"/>
      <c r="M105" s="167"/>
      <c r="T105" s="168"/>
      <c r="AT105" s="163" t="s">
        <v>774</v>
      </c>
      <c r="AU105" s="163" t="s">
        <v>77</v>
      </c>
      <c r="AV105" s="12" t="s">
        <v>79</v>
      </c>
      <c r="AW105" s="12" t="s">
        <v>31</v>
      </c>
      <c r="AX105" s="12" t="s">
        <v>69</v>
      </c>
      <c r="AY105" s="163" t="s">
        <v>260</v>
      </c>
    </row>
    <row r="106" spans="2:65" s="13" customFormat="1" ht="11.25">
      <c r="B106" s="169"/>
      <c r="D106" s="134" t="s">
        <v>774</v>
      </c>
      <c r="E106" s="170" t="s">
        <v>19</v>
      </c>
      <c r="F106" s="171" t="s">
        <v>967</v>
      </c>
      <c r="H106" s="172">
        <v>42</v>
      </c>
      <c r="I106" s="173"/>
      <c r="L106" s="169"/>
      <c r="M106" s="174"/>
      <c r="T106" s="175"/>
      <c r="AT106" s="170" t="s">
        <v>774</v>
      </c>
      <c r="AU106" s="170" t="s">
        <v>77</v>
      </c>
      <c r="AV106" s="13" t="s">
        <v>266</v>
      </c>
      <c r="AW106" s="13" t="s">
        <v>31</v>
      </c>
      <c r="AX106" s="13" t="s">
        <v>77</v>
      </c>
      <c r="AY106" s="170" t="s">
        <v>260</v>
      </c>
    </row>
    <row r="107" spans="2:65" s="1" customFormat="1" ht="16.5" customHeight="1">
      <c r="B107" s="32"/>
      <c r="C107" s="121" t="s">
        <v>258</v>
      </c>
      <c r="D107" s="121" t="s">
        <v>261</v>
      </c>
      <c r="E107" s="122" t="s">
        <v>2191</v>
      </c>
      <c r="F107" s="123" t="s">
        <v>2192</v>
      </c>
      <c r="G107" s="124" t="s">
        <v>545</v>
      </c>
      <c r="H107" s="125">
        <v>5.86</v>
      </c>
      <c r="I107" s="126"/>
      <c r="J107" s="127">
        <f>ROUND(I107*H107,2)</f>
        <v>0</v>
      </c>
      <c r="K107" s="123" t="s">
        <v>1258</v>
      </c>
      <c r="L107" s="32"/>
      <c r="M107" s="128" t="s">
        <v>19</v>
      </c>
      <c r="N107" s="129" t="s">
        <v>40</v>
      </c>
      <c r="P107" s="130">
        <f>O107*H107</f>
        <v>0</v>
      </c>
      <c r="Q107" s="130">
        <v>0.15478</v>
      </c>
      <c r="R107" s="130">
        <f>Q107*H107</f>
        <v>0.90701080000000001</v>
      </c>
      <c r="S107" s="130">
        <v>0</v>
      </c>
      <c r="T107" s="131">
        <f>S107*H107</f>
        <v>0</v>
      </c>
      <c r="AR107" s="132" t="s">
        <v>266</v>
      </c>
      <c r="AT107" s="132" t="s">
        <v>261</v>
      </c>
      <c r="AU107" s="132" t="s">
        <v>77</v>
      </c>
      <c r="AY107" s="17" t="s">
        <v>260</v>
      </c>
      <c r="BE107" s="133">
        <f>IF(N107="základní",J107,0)</f>
        <v>0</v>
      </c>
      <c r="BF107" s="133">
        <f>IF(N107="snížená",J107,0)</f>
        <v>0</v>
      </c>
      <c r="BG107" s="133">
        <f>IF(N107="zákl. přenesená",J107,0)</f>
        <v>0</v>
      </c>
      <c r="BH107" s="133">
        <f>IF(N107="sníž. přenesená",J107,0)</f>
        <v>0</v>
      </c>
      <c r="BI107" s="133">
        <f>IF(N107="nulová",J107,0)</f>
        <v>0</v>
      </c>
      <c r="BJ107" s="17" t="s">
        <v>77</v>
      </c>
      <c r="BK107" s="133">
        <f>ROUND(I107*H107,2)</f>
        <v>0</v>
      </c>
      <c r="BL107" s="17" t="s">
        <v>266</v>
      </c>
      <c r="BM107" s="132" t="s">
        <v>289</v>
      </c>
    </row>
    <row r="108" spans="2:65" s="1" customFormat="1" ht="11.25">
      <c r="B108" s="32"/>
      <c r="D108" s="134" t="s">
        <v>267</v>
      </c>
      <c r="F108" s="135" t="s">
        <v>2193</v>
      </c>
      <c r="I108" s="136"/>
      <c r="L108" s="32"/>
      <c r="M108" s="137"/>
      <c r="T108" s="53"/>
      <c r="AT108" s="17" t="s">
        <v>267</v>
      </c>
      <c r="AU108" s="17" t="s">
        <v>77</v>
      </c>
    </row>
    <row r="109" spans="2:65" s="1" customFormat="1" ht="11.25">
      <c r="B109" s="32"/>
      <c r="D109" s="176" t="s">
        <v>1416</v>
      </c>
      <c r="F109" s="177" t="s">
        <v>2194</v>
      </c>
      <c r="I109" s="136"/>
      <c r="L109" s="32"/>
      <c r="M109" s="137"/>
      <c r="T109" s="53"/>
      <c r="AT109" s="17" t="s">
        <v>1416</v>
      </c>
      <c r="AU109" s="17" t="s">
        <v>77</v>
      </c>
    </row>
    <row r="110" spans="2:65" s="12" customFormat="1" ht="11.25">
      <c r="B110" s="162"/>
      <c r="D110" s="134" t="s">
        <v>774</v>
      </c>
      <c r="E110" s="163" t="s">
        <v>19</v>
      </c>
      <c r="F110" s="164" t="s">
        <v>2195</v>
      </c>
      <c r="H110" s="165">
        <v>5.86</v>
      </c>
      <c r="I110" s="166"/>
      <c r="L110" s="162"/>
      <c r="M110" s="167"/>
      <c r="T110" s="168"/>
      <c r="AT110" s="163" t="s">
        <v>774</v>
      </c>
      <c r="AU110" s="163" t="s">
        <v>77</v>
      </c>
      <c r="AV110" s="12" t="s">
        <v>79</v>
      </c>
      <c r="AW110" s="12" t="s">
        <v>31</v>
      </c>
      <c r="AX110" s="12" t="s">
        <v>69</v>
      </c>
      <c r="AY110" s="163" t="s">
        <v>260</v>
      </c>
    </row>
    <row r="111" spans="2:65" s="13" customFormat="1" ht="11.25">
      <c r="B111" s="169"/>
      <c r="D111" s="134" t="s">
        <v>774</v>
      </c>
      <c r="E111" s="170" t="s">
        <v>19</v>
      </c>
      <c r="F111" s="171" t="s">
        <v>967</v>
      </c>
      <c r="H111" s="172">
        <v>5.86</v>
      </c>
      <c r="I111" s="173"/>
      <c r="L111" s="169"/>
      <c r="M111" s="174"/>
      <c r="T111" s="175"/>
      <c r="AT111" s="170" t="s">
        <v>774</v>
      </c>
      <c r="AU111" s="170" t="s">
        <v>77</v>
      </c>
      <c r="AV111" s="13" t="s">
        <v>266</v>
      </c>
      <c r="AW111" s="13" t="s">
        <v>31</v>
      </c>
      <c r="AX111" s="13" t="s">
        <v>77</v>
      </c>
      <c r="AY111" s="170" t="s">
        <v>260</v>
      </c>
    </row>
    <row r="112" spans="2:65" s="1" customFormat="1" ht="16.5" customHeight="1">
      <c r="B112" s="32"/>
      <c r="C112" s="121" t="s">
        <v>282</v>
      </c>
      <c r="D112" s="121" t="s">
        <v>261</v>
      </c>
      <c r="E112" s="122" t="s">
        <v>2196</v>
      </c>
      <c r="F112" s="123" t="s">
        <v>2197</v>
      </c>
      <c r="G112" s="124" t="s">
        <v>545</v>
      </c>
      <c r="H112" s="125">
        <v>5.86</v>
      </c>
      <c r="I112" s="126"/>
      <c r="J112" s="127">
        <f>ROUND(I112*H112,2)</f>
        <v>0</v>
      </c>
      <c r="K112" s="123" t="s">
        <v>1258</v>
      </c>
      <c r="L112" s="32"/>
      <c r="M112" s="128" t="s">
        <v>19</v>
      </c>
      <c r="N112" s="129" t="s">
        <v>40</v>
      </c>
      <c r="P112" s="130">
        <f>O112*H112</f>
        <v>0</v>
      </c>
      <c r="Q112" s="130">
        <v>0</v>
      </c>
      <c r="R112" s="130">
        <f>Q112*H112</f>
        <v>0</v>
      </c>
      <c r="S112" s="130">
        <v>0</v>
      </c>
      <c r="T112" s="131">
        <f>S112*H112</f>
        <v>0</v>
      </c>
      <c r="AR112" s="132" t="s">
        <v>266</v>
      </c>
      <c r="AT112" s="132" t="s">
        <v>261</v>
      </c>
      <c r="AU112" s="132" t="s">
        <v>77</v>
      </c>
      <c r="AY112" s="17" t="s">
        <v>260</v>
      </c>
      <c r="BE112" s="133">
        <f>IF(N112="základní",J112,0)</f>
        <v>0</v>
      </c>
      <c r="BF112" s="133">
        <f>IF(N112="snížená",J112,0)</f>
        <v>0</v>
      </c>
      <c r="BG112" s="133">
        <f>IF(N112="zákl. přenesená",J112,0)</f>
        <v>0</v>
      </c>
      <c r="BH112" s="133">
        <f>IF(N112="sníž. přenesená",J112,0)</f>
        <v>0</v>
      </c>
      <c r="BI112" s="133">
        <f>IF(N112="nulová",J112,0)</f>
        <v>0</v>
      </c>
      <c r="BJ112" s="17" t="s">
        <v>77</v>
      </c>
      <c r="BK112" s="133">
        <f>ROUND(I112*H112,2)</f>
        <v>0</v>
      </c>
      <c r="BL112" s="17" t="s">
        <v>266</v>
      </c>
      <c r="BM112" s="132" t="s">
        <v>8</v>
      </c>
    </row>
    <row r="113" spans="2:65" s="1" customFormat="1" ht="11.25">
      <c r="B113" s="32"/>
      <c r="D113" s="134" t="s">
        <v>267</v>
      </c>
      <c r="F113" s="135" t="s">
        <v>2198</v>
      </c>
      <c r="I113" s="136"/>
      <c r="L113" s="32"/>
      <c r="M113" s="137"/>
      <c r="T113" s="53"/>
      <c r="AT113" s="17" t="s">
        <v>267</v>
      </c>
      <c r="AU113" s="17" t="s">
        <v>77</v>
      </c>
    </row>
    <row r="114" spans="2:65" s="1" customFormat="1" ht="11.25">
      <c r="B114" s="32"/>
      <c r="D114" s="176" t="s">
        <v>1416</v>
      </c>
      <c r="F114" s="177" t="s">
        <v>2199</v>
      </c>
      <c r="I114" s="136"/>
      <c r="L114" s="32"/>
      <c r="M114" s="137"/>
      <c r="T114" s="53"/>
      <c r="AT114" s="17" t="s">
        <v>1416</v>
      </c>
      <c r="AU114" s="17" t="s">
        <v>77</v>
      </c>
    </row>
    <row r="115" spans="2:65" s="1" customFormat="1" ht="16.5" customHeight="1">
      <c r="B115" s="32"/>
      <c r="C115" s="121" t="s">
        <v>271</v>
      </c>
      <c r="D115" s="121" t="s">
        <v>261</v>
      </c>
      <c r="E115" s="122" t="s">
        <v>2200</v>
      </c>
      <c r="F115" s="123" t="s">
        <v>2201</v>
      </c>
      <c r="G115" s="124" t="s">
        <v>1297</v>
      </c>
      <c r="H115" s="125">
        <v>15.236000000000001</v>
      </c>
      <c r="I115" s="126"/>
      <c r="J115" s="127">
        <f>ROUND(I115*H115,2)</f>
        <v>0</v>
      </c>
      <c r="K115" s="123" t="s">
        <v>1258</v>
      </c>
      <c r="L115" s="32"/>
      <c r="M115" s="128" t="s">
        <v>19</v>
      </c>
      <c r="N115" s="129" t="s">
        <v>40</v>
      </c>
      <c r="P115" s="130">
        <f>O115*H115</f>
        <v>0</v>
      </c>
      <c r="Q115" s="130">
        <v>2.64E-2</v>
      </c>
      <c r="R115" s="130">
        <f>Q115*H115</f>
        <v>0.40223039999999999</v>
      </c>
      <c r="S115" s="130">
        <v>0</v>
      </c>
      <c r="T115" s="131">
        <f>S115*H115</f>
        <v>0</v>
      </c>
      <c r="AR115" s="132" t="s">
        <v>266</v>
      </c>
      <c r="AT115" s="132" t="s">
        <v>261</v>
      </c>
      <c r="AU115" s="132" t="s">
        <v>77</v>
      </c>
      <c r="AY115" s="17" t="s">
        <v>260</v>
      </c>
      <c r="BE115" s="133">
        <f>IF(N115="základní",J115,0)</f>
        <v>0</v>
      </c>
      <c r="BF115" s="133">
        <f>IF(N115="snížená",J115,0)</f>
        <v>0</v>
      </c>
      <c r="BG115" s="133">
        <f>IF(N115="zákl. přenesená",J115,0)</f>
        <v>0</v>
      </c>
      <c r="BH115" s="133">
        <f>IF(N115="sníž. přenesená",J115,0)</f>
        <v>0</v>
      </c>
      <c r="BI115" s="133">
        <f>IF(N115="nulová",J115,0)</f>
        <v>0</v>
      </c>
      <c r="BJ115" s="17" t="s">
        <v>77</v>
      </c>
      <c r="BK115" s="133">
        <f>ROUND(I115*H115,2)</f>
        <v>0</v>
      </c>
      <c r="BL115" s="17" t="s">
        <v>266</v>
      </c>
      <c r="BM115" s="132" t="s">
        <v>296</v>
      </c>
    </row>
    <row r="116" spans="2:65" s="1" customFormat="1" ht="11.25">
      <c r="B116" s="32"/>
      <c r="D116" s="134" t="s">
        <v>267</v>
      </c>
      <c r="F116" s="135" t="s">
        <v>2202</v>
      </c>
      <c r="I116" s="136"/>
      <c r="L116" s="32"/>
      <c r="M116" s="137"/>
      <c r="T116" s="53"/>
      <c r="AT116" s="17" t="s">
        <v>267</v>
      </c>
      <c r="AU116" s="17" t="s">
        <v>77</v>
      </c>
    </row>
    <row r="117" spans="2:65" s="1" customFormat="1" ht="11.25">
      <c r="B117" s="32"/>
      <c r="D117" s="176" t="s">
        <v>1416</v>
      </c>
      <c r="F117" s="177" t="s">
        <v>2203</v>
      </c>
      <c r="I117" s="136"/>
      <c r="L117" s="32"/>
      <c r="M117" s="137"/>
      <c r="T117" s="53"/>
      <c r="AT117" s="17" t="s">
        <v>1416</v>
      </c>
      <c r="AU117" s="17" t="s">
        <v>77</v>
      </c>
    </row>
    <row r="118" spans="2:65" s="12" customFormat="1" ht="11.25">
      <c r="B118" s="162"/>
      <c r="D118" s="134" t="s">
        <v>774</v>
      </c>
      <c r="E118" s="163" t="s">
        <v>19</v>
      </c>
      <c r="F118" s="164" t="s">
        <v>2204</v>
      </c>
      <c r="H118" s="165">
        <v>15.236000000000001</v>
      </c>
      <c r="I118" s="166"/>
      <c r="L118" s="162"/>
      <c r="M118" s="167"/>
      <c r="T118" s="168"/>
      <c r="AT118" s="163" t="s">
        <v>774</v>
      </c>
      <c r="AU118" s="163" t="s">
        <v>77</v>
      </c>
      <c r="AV118" s="12" t="s">
        <v>79</v>
      </c>
      <c r="AW118" s="12" t="s">
        <v>31</v>
      </c>
      <c r="AX118" s="12" t="s">
        <v>69</v>
      </c>
      <c r="AY118" s="163" t="s">
        <v>260</v>
      </c>
    </row>
    <row r="119" spans="2:65" s="13" customFormat="1" ht="11.25">
      <c r="B119" s="169"/>
      <c r="D119" s="134" t="s">
        <v>774</v>
      </c>
      <c r="E119" s="170" t="s">
        <v>19</v>
      </c>
      <c r="F119" s="171" t="s">
        <v>967</v>
      </c>
      <c r="H119" s="172">
        <v>15.236000000000001</v>
      </c>
      <c r="I119" s="173"/>
      <c r="L119" s="169"/>
      <c r="M119" s="174"/>
      <c r="T119" s="175"/>
      <c r="AT119" s="170" t="s">
        <v>774</v>
      </c>
      <c r="AU119" s="170" t="s">
        <v>77</v>
      </c>
      <c r="AV119" s="13" t="s">
        <v>266</v>
      </c>
      <c r="AW119" s="13" t="s">
        <v>31</v>
      </c>
      <c r="AX119" s="13" t="s">
        <v>77</v>
      </c>
      <c r="AY119" s="170" t="s">
        <v>260</v>
      </c>
    </row>
    <row r="120" spans="2:65" s="1" customFormat="1" ht="21.75" customHeight="1">
      <c r="B120" s="32"/>
      <c r="C120" s="121" t="s">
        <v>277</v>
      </c>
      <c r="D120" s="121" t="s">
        <v>261</v>
      </c>
      <c r="E120" s="122" t="s">
        <v>1847</v>
      </c>
      <c r="F120" s="123" t="s">
        <v>1848</v>
      </c>
      <c r="G120" s="124" t="s">
        <v>1067</v>
      </c>
      <c r="H120" s="125">
        <v>9.8800000000000008</v>
      </c>
      <c r="I120" s="126"/>
      <c r="J120" s="127">
        <f>ROUND(I120*H120,2)</f>
        <v>0</v>
      </c>
      <c r="K120" s="123" t="s">
        <v>1258</v>
      </c>
      <c r="L120" s="32"/>
      <c r="M120" s="128" t="s">
        <v>19</v>
      </c>
      <c r="N120" s="129" t="s">
        <v>40</v>
      </c>
      <c r="P120" s="130">
        <f>O120*H120</f>
        <v>0</v>
      </c>
      <c r="Q120" s="130">
        <v>0</v>
      </c>
      <c r="R120" s="130">
        <f>Q120*H120</f>
        <v>0</v>
      </c>
      <c r="S120" s="130">
        <v>0</v>
      </c>
      <c r="T120" s="131">
        <f>S120*H120</f>
        <v>0</v>
      </c>
      <c r="AR120" s="132" t="s">
        <v>266</v>
      </c>
      <c r="AT120" s="132" t="s">
        <v>261</v>
      </c>
      <c r="AU120" s="132" t="s">
        <v>77</v>
      </c>
      <c r="AY120" s="17" t="s">
        <v>260</v>
      </c>
      <c r="BE120" s="133">
        <f>IF(N120="základní",J120,0)</f>
        <v>0</v>
      </c>
      <c r="BF120" s="133">
        <f>IF(N120="snížená",J120,0)</f>
        <v>0</v>
      </c>
      <c r="BG120" s="133">
        <f>IF(N120="zákl. přenesená",J120,0)</f>
        <v>0</v>
      </c>
      <c r="BH120" s="133">
        <f>IF(N120="sníž. přenesená",J120,0)</f>
        <v>0</v>
      </c>
      <c r="BI120" s="133">
        <f>IF(N120="nulová",J120,0)</f>
        <v>0</v>
      </c>
      <c r="BJ120" s="17" t="s">
        <v>77</v>
      </c>
      <c r="BK120" s="133">
        <f>ROUND(I120*H120,2)</f>
        <v>0</v>
      </c>
      <c r="BL120" s="17" t="s">
        <v>266</v>
      </c>
      <c r="BM120" s="132" t="s">
        <v>300</v>
      </c>
    </row>
    <row r="121" spans="2:65" s="1" customFormat="1" ht="19.5">
      <c r="B121" s="32"/>
      <c r="D121" s="134" t="s">
        <v>267</v>
      </c>
      <c r="F121" s="135" t="s">
        <v>1849</v>
      </c>
      <c r="I121" s="136"/>
      <c r="L121" s="32"/>
      <c r="M121" s="137"/>
      <c r="T121" s="53"/>
      <c r="AT121" s="17" t="s">
        <v>267</v>
      </c>
      <c r="AU121" s="17" t="s">
        <v>77</v>
      </c>
    </row>
    <row r="122" spans="2:65" s="1" customFormat="1" ht="11.25">
      <c r="B122" s="32"/>
      <c r="D122" s="176" t="s">
        <v>1416</v>
      </c>
      <c r="F122" s="177" t="s">
        <v>1850</v>
      </c>
      <c r="I122" s="136"/>
      <c r="L122" s="32"/>
      <c r="M122" s="137"/>
      <c r="T122" s="53"/>
      <c r="AT122" s="17" t="s">
        <v>1416</v>
      </c>
      <c r="AU122" s="17" t="s">
        <v>77</v>
      </c>
    </row>
    <row r="123" spans="2:65" s="12" customFormat="1" ht="11.25">
      <c r="B123" s="162"/>
      <c r="D123" s="134" t="s">
        <v>774</v>
      </c>
      <c r="E123" s="163" t="s">
        <v>19</v>
      </c>
      <c r="F123" s="164" t="s">
        <v>2178</v>
      </c>
      <c r="H123" s="165">
        <v>9.8800000000000008</v>
      </c>
      <c r="I123" s="166"/>
      <c r="L123" s="162"/>
      <c r="M123" s="167"/>
      <c r="T123" s="168"/>
      <c r="AT123" s="163" t="s">
        <v>774</v>
      </c>
      <c r="AU123" s="163" t="s">
        <v>77</v>
      </c>
      <c r="AV123" s="12" t="s">
        <v>79</v>
      </c>
      <c r="AW123" s="12" t="s">
        <v>31</v>
      </c>
      <c r="AX123" s="12" t="s">
        <v>69</v>
      </c>
      <c r="AY123" s="163" t="s">
        <v>260</v>
      </c>
    </row>
    <row r="124" spans="2:65" s="13" customFormat="1" ht="11.25">
      <c r="B124" s="169"/>
      <c r="D124" s="134" t="s">
        <v>774</v>
      </c>
      <c r="E124" s="170" t="s">
        <v>19</v>
      </c>
      <c r="F124" s="171" t="s">
        <v>967</v>
      </c>
      <c r="H124" s="172">
        <v>9.8800000000000008</v>
      </c>
      <c r="I124" s="173"/>
      <c r="L124" s="169"/>
      <c r="M124" s="174"/>
      <c r="T124" s="175"/>
      <c r="AT124" s="170" t="s">
        <v>774</v>
      </c>
      <c r="AU124" s="170" t="s">
        <v>77</v>
      </c>
      <c r="AV124" s="13" t="s">
        <v>266</v>
      </c>
      <c r="AW124" s="13" t="s">
        <v>31</v>
      </c>
      <c r="AX124" s="13" t="s">
        <v>77</v>
      </c>
      <c r="AY124" s="170" t="s">
        <v>260</v>
      </c>
    </row>
    <row r="125" spans="2:65" s="1" customFormat="1" ht="24.2" customHeight="1">
      <c r="B125" s="32"/>
      <c r="C125" s="121" t="s">
        <v>302</v>
      </c>
      <c r="D125" s="121" t="s">
        <v>261</v>
      </c>
      <c r="E125" s="122" t="s">
        <v>1851</v>
      </c>
      <c r="F125" s="123" t="s">
        <v>1852</v>
      </c>
      <c r="G125" s="124" t="s">
        <v>1067</v>
      </c>
      <c r="H125" s="125">
        <v>49.4</v>
      </c>
      <c r="I125" s="126"/>
      <c r="J125" s="127">
        <f>ROUND(I125*H125,2)</f>
        <v>0</v>
      </c>
      <c r="K125" s="123" t="s">
        <v>1258</v>
      </c>
      <c r="L125" s="32"/>
      <c r="M125" s="128" t="s">
        <v>19</v>
      </c>
      <c r="N125" s="129" t="s">
        <v>40</v>
      </c>
      <c r="P125" s="130">
        <f>O125*H125</f>
        <v>0</v>
      </c>
      <c r="Q125" s="130">
        <v>0</v>
      </c>
      <c r="R125" s="130">
        <f>Q125*H125</f>
        <v>0</v>
      </c>
      <c r="S125" s="130">
        <v>0</v>
      </c>
      <c r="T125" s="131">
        <f>S125*H125</f>
        <v>0</v>
      </c>
      <c r="AR125" s="132" t="s">
        <v>266</v>
      </c>
      <c r="AT125" s="132" t="s">
        <v>261</v>
      </c>
      <c r="AU125" s="132" t="s">
        <v>77</v>
      </c>
      <c r="AY125" s="17" t="s">
        <v>260</v>
      </c>
      <c r="BE125" s="133">
        <f>IF(N125="základní",J125,0)</f>
        <v>0</v>
      </c>
      <c r="BF125" s="133">
        <f>IF(N125="snížená",J125,0)</f>
        <v>0</v>
      </c>
      <c r="BG125" s="133">
        <f>IF(N125="zákl. přenesená",J125,0)</f>
        <v>0</v>
      </c>
      <c r="BH125" s="133">
        <f>IF(N125="sníž. přenesená",J125,0)</f>
        <v>0</v>
      </c>
      <c r="BI125" s="133">
        <f>IF(N125="nulová",J125,0)</f>
        <v>0</v>
      </c>
      <c r="BJ125" s="17" t="s">
        <v>77</v>
      </c>
      <c r="BK125" s="133">
        <f>ROUND(I125*H125,2)</f>
        <v>0</v>
      </c>
      <c r="BL125" s="17" t="s">
        <v>266</v>
      </c>
      <c r="BM125" s="132" t="s">
        <v>305</v>
      </c>
    </row>
    <row r="126" spans="2:65" s="1" customFormat="1" ht="19.5">
      <c r="B126" s="32"/>
      <c r="D126" s="134" t="s">
        <v>267</v>
      </c>
      <c r="F126" s="135" t="s">
        <v>1853</v>
      </c>
      <c r="I126" s="136"/>
      <c r="L126" s="32"/>
      <c r="M126" s="137"/>
      <c r="T126" s="53"/>
      <c r="AT126" s="17" t="s">
        <v>267</v>
      </c>
      <c r="AU126" s="17" t="s">
        <v>77</v>
      </c>
    </row>
    <row r="127" spans="2:65" s="1" customFormat="1" ht="11.25">
      <c r="B127" s="32"/>
      <c r="D127" s="176" t="s">
        <v>1416</v>
      </c>
      <c r="F127" s="177" t="s">
        <v>1854</v>
      </c>
      <c r="I127" s="136"/>
      <c r="L127" s="32"/>
      <c r="M127" s="137"/>
      <c r="T127" s="53"/>
      <c r="AT127" s="17" t="s">
        <v>1416</v>
      </c>
      <c r="AU127" s="17" t="s">
        <v>77</v>
      </c>
    </row>
    <row r="128" spans="2:65" s="1" customFormat="1" ht="39">
      <c r="B128" s="32"/>
      <c r="D128" s="134" t="s">
        <v>269</v>
      </c>
      <c r="F128" s="138" t="s">
        <v>1855</v>
      </c>
      <c r="I128" s="136"/>
      <c r="L128" s="32"/>
      <c r="M128" s="137"/>
      <c r="T128" s="53"/>
      <c r="AT128" s="17" t="s">
        <v>269</v>
      </c>
      <c r="AU128" s="17" t="s">
        <v>77</v>
      </c>
    </row>
    <row r="129" spans="2:65" s="12" customFormat="1" ht="11.25">
      <c r="B129" s="162"/>
      <c r="D129" s="134" t="s">
        <v>774</v>
      </c>
      <c r="E129" s="163" t="s">
        <v>19</v>
      </c>
      <c r="F129" s="164" t="s">
        <v>2205</v>
      </c>
      <c r="H129" s="165">
        <v>49.4</v>
      </c>
      <c r="I129" s="166"/>
      <c r="L129" s="162"/>
      <c r="M129" s="167"/>
      <c r="T129" s="168"/>
      <c r="AT129" s="163" t="s">
        <v>774</v>
      </c>
      <c r="AU129" s="163" t="s">
        <v>77</v>
      </c>
      <c r="AV129" s="12" t="s">
        <v>79</v>
      </c>
      <c r="AW129" s="12" t="s">
        <v>31</v>
      </c>
      <c r="AX129" s="12" t="s">
        <v>69</v>
      </c>
      <c r="AY129" s="163" t="s">
        <v>260</v>
      </c>
    </row>
    <row r="130" spans="2:65" s="13" customFormat="1" ht="11.25">
      <c r="B130" s="169"/>
      <c r="D130" s="134" t="s">
        <v>774</v>
      </c>
      <c r="E130" s="170" t="s">
        <v>19</v>
      </c>
      <c r="F130" s="171" t="s">
        <v>967</v>
      </c>
      <c r="H130" s="172">
        <v>49.4</v>
      </c>
      <c r="I130" s="173"/>
      <c r="L130" s="169"/>
      <c r="M130" s="174"/>
      <c r="T130" s="175"/>
      <c r="AT130" s="170" t="s">
        <v>774</v>
      </c>
      <c r="AU130" s="170" t="s">
        <v>77</v>
      </c>
      <c r="AV130" s="13" t="s">
        <v>266</v>
      </c>
      <c r="AW130" s="13" t="s">
        <v>31</v>
      </c>
      <c r="AX130" s="13" t="s">
        <v>77</v>
      </c>
      <c r="AY130" s="170" t="s">
        <v>260</v>
      </c>
    </row>
    <row r="131" spans="2:65" s="1" customFormat="1" ht="16.5" customHeight="1">
      <c r="B131" s="32"/>
      <c r="C131" s="121" t="s">
        <v>289</v>
      </c>
      <c r="D131" s="121" t="s">
        <v>261</v>
      </c>
      <c r="E131" s="122" t="s">
        <v>1474</v>
      </c>
      <c r="F131" s="123" t="s">
        <v>1475</v>
      </c>
      <c r="G131" s="124" t="s">
        <v>973</v>
      </c>
      <c r="H131" s="125">
        <v>18.771999999999998</v>
      </c>
      <c r="I131" s="126"/>
      <c r="J131" s="127">
        <f>ROUND(I131*H131,2)</f>
        <v>0</v>
      </c>
      <c r="K131" s="123" t="s">
        <v>1258</v>
      </c>
      <c r="L131" s="32"/>
      <c r="M131" s="128" t="s">
        <v>19</v>
      </c>
      <c r="N131" s="129" t="s">
        <v>40</v>
      </c>
      <c r="P131" s="130">
        <f>O131*H131</f>
        <v>0</v>
      </c>
      <c r="Q131" s="130">
        <v>0</v>
      </c>
      <c r="R131" s="130">
        <f>Q131*H131</f>
        <v>0</v>
      </c>
      <c r="S131" s="130">
        <v>0</v>
      </c>
      <c r="T131" s="131">
        <f>S131*H131</f>
        <v>0</v>
      </c>
      <c r="AR131" s="132" t="s">
        <v>266</v>
      </c>
      <c r="AT131" s="132" t="s">
        <v>261</v>
      </c>
      <c r="AU131" s="132" t="s">
        <v>77</v>
      </c>
      <c r="AY131" s="17" t="s">
        <v>260</v>
      </c>
      <c r="BE131" s="133">
        <f>IF(N131="základní",J131,0)</f>
        <v>0</v>
      </c>
      <c r="BF131" s="133">
        <f>IF(N131="snížená",J131,0)</f>
        <v>0</v>
      </c>
      <c r="BG131" s="133">
        <f>IF(N131="zákl. přenesená",J131,0)</f>
        <v>0</v>
      </c>
      <c r="BH131" s="133">
        <f>IF(N131="sníž. přenesená",J131,0)</f>
        <v>0</v>
      </c>
      <c r="BI131" s="133">
        <f>IF(N131="nulová",J131,0)</f>
        <v>0</v>
      </c>
      <c r="BJ131" s="17" t="s">
        <v>77</v>
      </c>
      <c r="BK131" s="133">
        <f>ROUND(I131*H131,2)</f>
        <v>0</v>
      </c>
      <c r="BL131" s="17" t="s">
        <v>266</v>
      </c>
      <c r="BM131" s="132" t="s">
        <v>310</v>
      </c>
    </row>
    <row r="132" spans="2:65" s="1" customFormat="1" ht="11.25">
      <c r="B132" s="32"/>
      <c r="D132" s="134" t="s">
        <v>267</v>
      </c>
      <c r="F132" s="135" t="s">
        <v>1477</v>
      </c>
      <c r="I132" s="136"/>
      <c r="L132" s="32"/>
      <c r="M132" s="137"/>
      <c r="T132" s="53"/>
      <c r="AT132" s="17" t="s">
        <v>267</v>
      </c>
      <c r="AU132" s="17" t="s">
        <v>77</v>
      </c>
    </row>
    <row r="133" spans="2:65" s="1" customFormat="1" ht="11.25">
      <c r="B133" s="32"/>
      <c r="D133" s="176" t="s">
        <v>1416</v>
      </c>
      <c r="F133" s="177" t="s">
        <v>1478</v>
      </c>
      <c r="I133" s="136"/>
      <c r="L133" s="32"/>
      <c r="M133" s="137"/>
      <c r="T133" s="53"/>
      <c r="AT133" s="17" t="s">
        <v>1416</v>
      </c>
      <c r="AU133" s="17" t="s">
        <v>77</v>
      </c>
    </row>
    <row r="134" spans="2:65" s="12" customFormat="1" ht="11.25">
      <c r="B134" s="162"/>
      <c r="D134" s="134" t="s">
        <v>774</v>
      </c>
      <c r="E134" s="163" t="s">
        <v>19</v>
      </c>
      <c r="F134" s="164" t="s">
        <v>2206</v>
      </c>
      <c r="H134" s="165">
        <v>18.771999999999998</v>
      </c>
      <c r="I134" s="166"/>
      <c r="L134" s="162"/>
      <c r="M134" s="167"/>
      <c r="T134" s="168"/>
      <c r="AT134" s="163" t="s">
        <v>774</v>
      </c>
      <c r="AU134" s="163" t="s">
        <v>77</v>
      </c>
      <c r="AV134" s="12" t="s">
        <v>79</v>
      </c>
      <c r="AW134" s="12" t="s">
        <v>31</v>
      </c>
      <c r="AX134" s="12" t="s">
        <v>69</v>
      </c>
      <c r="AY134" s="163" t="s">
        <v>260</v>
      </c>
    </row>
    <row r="135" spans="2:65" s="13" customFormat="1" ht="11.25">
      <c r="B135" s="169"/>
      <c r="D135" s="134" t="s">
        <v>774</v>
      </c>
      <c r="E135" s="170" t="s">
        <v>19</v>
      </c>
      <c r="F135" s="171" t="s">
        <v>967</v>
      </c>
      <c r="H135" s="172">
        <v>18.771999999999998</v>
      </c>
      <c r="I135" s="173"/>
      <c r="L135" s="169"/>
      <c r="M135" s="174"/>
      <c r="T135" s="175"/>
      <c r="AT135" s="170" t="s">
        <v>774</v>
      </c>
      <c r="AU135" s="170" t="s">
        <v>77</v>
      </c>
      <c r="AV135" s="13" t="s">
        <v>266</v>
      </c>
      <c r="AW135" s="13" t="s">
        <v>31</v>
      </c>
      <c r="AX135" s="13" t="s">
        <v>77</v>
      </c>
      <c r="AY135" s="170" t="s">
        <v>260</v>
      </c>
    </row>
    <row r="136" spans="2:65" s="1" customFormat="1" ht="16.5" customHeight="1">
      <c r="B136" s="32"/>
      <c r="C136" s="121" t="s">
        <v>312</v>
      </c>
      <c r="D136" s="121" t="s">
        <v>261</v>
      </c>
      <c r="E136" s="122" t="s">
        <v>1858</v>
      </c>
      <c r="F136" s="123" t="s">
        <v>1859</v>
      </c>
      <c r="G136" s="124" t="s">
        <v>1067</v>
      </c>
      <c r="H136" s="125">
        <v>9.8800000000000008</v>
      </c>
      <c r="I136" s="126"/>
      <c r="J136" s="127">
        <f>ROUND(I136*H136,2)</f>
        <v>0</v>
      </c>
      <c r="K136" s="123" t="s">
        <v>1258</v>
      </c>
      <c r="L136" s="32"/>
      <c r="M136" s="128" t="s">
        <v>19</v>
      </c>
      <c r="N136" s="129" t="s">
        <v>40</v>
      </c>
      <c r="P136" s="130">
        <f>O136*H136</f>
        <v>0</v>
      </c>
      <c r="Q136" s="130">
        <v>0</v>
      </c>
      <c r="R136" s="130">
        <f>Q136*H136</f>
        <v>0</v>
      </c>
      <c r="S136" s="130">
        <v>0</v>
      </c>
      <c r="T136" s="131">
        <f>S136*H136</f>
        <v>0</v>
      </c>
      <c r="AR136" s="132" t="s">
        <v>266</v>
      </c>
      <c r="AT136" s="132" t="s">
        <v>261</v>
      </c>
      <c r="AU136" s="132" t="s">
        <v>77</v>
      </c>
      <c r="AY136" s="17" t="s">
        <v>260</v>
      </c>
      <c r="BE136" s="133">
        <f>IF(N136="základní",J136,0)</f>
        <v>0</v>
      </c>
      <c r="BF136" s="133">
        <f>IF(N136="snížená",J136,0)</f>
        <v>0</v>
      </c>
      <c r="BG136" s="133">
        <f>IF(N136="zákl. přenesená",J136,0)</f>
        <v>0</v>
      </c>
      <c r="BH136" s="133">
        <f>IF(N136="sníž. přenesená",J136,0)</f>
        <v>0</v>
      </c>
      <c r="BI136" s="133">
        <f>IF(N136="nulová",J136,0)</f>
        <v>0</v>
      </c>
      <c r="BJ136" s="17" t="s">
        <v>77</v>
      </c>
      <c r="BK136" s="133">
        <f>ROUND(I136*H136,2)</f>
        <v>0</v>
      </c>
      <c r="BL136" s="17" t="s">
        <v>266</v>
      </c>
      <c r="BM136" s="132" t="s">
        <v>315</v>
      </c>
    </row>
    <row r="137" spans="2:65" s="1" customFormat="1" ht="11.25">
      <c r="B137" s="32"/>
      <c r="D137" s="134" t="s">
        <v>267</v>
      </c>
      <c r="F137" s="135" t="s">
        <v>1860</v>
      </c>
      <c r="I137" s="136"/>
      <c r="L137" s="32"/>
      <c r="M137" s="137"/>
      <c r="T137" s="53"/>
      <c r="AT137" s="17" t="s">
        <v>267</v>
      </c>
      <c r="AU137" s="17" t="s">
        <v>77</v>
      </c>
    </row>
    <row r="138" spans="2:65" s="1" customFormat="1" ht="11.25">
      <c r="B138" s="32"/>
      <c r="D138" s="176" t="s">
        <v>1416</v>
      </c>
      <c r="F138" s="177" t="s">
        <v>1861</v>
      </c>
      <c r="I138" s="136"/>
      <c r="L138" s="32"/>
      <c r="M138" s="137"/>
      <c r="T138" s="53"/>
      <c r="AT138" s="17" t="s">
        <v>1416</v>
      </c>
      <c r="AU138" s="17" t="s">
        <v>77</v>
      </c>
    </row>
    <row r="139" spans="2:65" s="12" customFormat="1" ht="11.25">
      <c r="B139" s="162"/>
      <c r="D139" s="134" t="s">
        <v>774</v>
      </c>
      <c r="E139" s="163" t="s">
        <v>19</v>
      </c>
      <c r="F139" s="164" t="s">
        <v>2178</v>
      </c>
      <c r="H139" s="165">
        <v>9.8800000000000008</v>
      </c>
      <c r="I139" s="166"/>
      <c r="L139" s="162"/>
      <c r="M139" s="167"/>
      <c r="T139" s="168"/>
      <c r="AT139" s="163" t="s">
        <v>774</v>
      </c>
      <c r="AU139" s="163" t="s">
        <v>77</v>
      </c>
      <c r="AV139" s="12" t="s">
        <v>79</v>
      </c>
      <c r="AW139" s="12" t="s">
        <v>31</v>
      </c>
      <c r="AX139" s="12" t="s">
        <v>69</v>
      </c>
      <c r="AY139" s="163" t="s">
        <v>260</v>
      </c>
    </row>
    <row r="140" spans="2:65" s="13" customFormat="1" ht="11.25">
      <c r="B140" s="169"/>
      <c r="D140" s="134" t="s">
        <v>774</v>
      </c>
      <c r="E140" s="170" t="s">
        <v>19</v>
      </c>
      <c r="F140" s="171" t="s">
        <v>967</v>
      </c>
      <c r="H140" s="172">
        <v>9.8800000000000008</v>
      </c>
      <c r="I140" s="173"/>
      <c r="L140" s="169"/>
      <c r="M140" s="174"/>
      <c r="T140" s="175"/>
      <c r="AT140" s="170" t="s">
        <v>774</v>
      </c>
      <c r="AU140" s="170" t="s">
        <v>77</v>
      </c>
      <c r="AV140" s="13" t="s">
        <v>266</v>
      </c>
      <c r="AW140" s="13" t="s">
        <v>31</v>
      </c>
      <c r="AX140" s="13" t="s">
        <v>77</v>
      </c>
      <c r="AY140" s="170" t="s">
        <v>260</v>
      </c>
    </row>
    <row r="141" spans="2:65" s="1" customFormat="1" ht="16.5" customHeight="1">
      <c r="B141" s="32"/>
      <c r="C141" s="121" t="s">
        <v>8</v>
      </c>
      <c r="D141" s="121" t="s">
        <v>261</v>
      </c>
      <c r="E141" s="122" t="s">
        <v>1863</v>
      </c>
      <c r="F141" s="123" t="s">
        <v>1864</v>
      </c>
      <c r="G141" s="124" t="s">
        <v>1067</v>
      </c>
      <c r="H141" s="125">
        <v>6.5</v>
      </c>
      <c r="I141" s="126"/>
      <c r="J141" s="127">
        <f>ROUND(I141*H141,2)</f>
        <v>0</v>
      </c>
      <c r="K141" s="123" t="s">
        <v>1258</v>
      </c>
      <c r="L141" s="32"/>
      <c r="M141" s="128" t="s">
        <v>19</v>
      </c>
      <c r="N141" s="129" t="s">
        <v>40</v>
      </c>
      <c r="P141" s="130">
        <f>O141*H141</f>
        <v>0</v>
      </c>
      <c r="Q141" s="130">
        <v>0</v>
      </c>
      <c r="R141" s="130">
        <f>Q141*H141</f>
        <v>0</v>
      </c>
      <c r="S141" s="130">
        <v>0</v>
      </c>
      <c r="T141" s="131">
        <f>S141*H141</f>
        <v>0</v>
      </c>
      <c r="AR141" s="132" t="s">
        <v>266</v>
      </c>
      <c r="AT141" s="132" t="s">
        <v>261</v>
      </c>
      <c r="AU141" s="132" t="s">
        <v>77</v>
      </c>
      <c r="AY141" s="17" t="s">
        <v>260</v>
      </c>
      <c r="BE141" s="133">
        <f>IF(N141="základní",J141,0)</f>
        <v>0</v>
      </c>
      <c r="BF141" s="133">
        <f>IF(N141="snížená",J141,0)</f>
        <v>0</v>
      </c>
      <c r="BG141" s="133">
        <f>IF(N141="zákl. přenesená",J141,0)</f>
        <v>0</v>
      </c>
      <c r="BH141" s="133">
        <f>IF(N141="sníž. přenesená",J141,0)</f>
        <v>0</v>
      </c>
      <c r="BI141" s="133">
        <f>IF(N141="nulová",J141,0)</f>
        <v>0</v>
      </c>
      <c r="BJ141" s="17" t="s">
        <v>77</v>
      </c>
      <c r="BK141" s="133">
        <f>ROUND(I141*H141,2)</f>
        <v>0</v>
      </c>
      <c r="BL141" s="17" t="s">
        <v>266</v>
      </c>
      <c r="BM141" s="132" t="s">
        <v>320</v>
      </c>
    </row>
    <row r="142" spans="2:65" s="1" customFormat="1" ht="19.5">
      <c r="B142" s="32"/>
      <c r="D142" s="134" t="s">
        <v>267</v>
      </c>
      <c r="F142" s="135" t="s">
        <v>1865</v>
      </c>
      <c r="I142" s="136"/>
      <c r="L142" s="32"/>
      <c r="M142" s="137"/>
      <c r="T142" s="53"/>
      <c r="AT142" s="17" t="s">
        <v>267</v>
      </c>
      <c r="AU142" s="17" t="s">
        <v>77</v>
      </c>
    </row>
    <row r="143" spans="2:65" s="1" customFormat="1" ht="11.25">
      <c r="B143" s="32"/>
      <c r="D143" s="176" t="s">
        <v>1416</v>
      </c>
      <c r="F143" s="177" t="s">
        <v>1866</v>
      </c>
      <c r="I143" s="136"/>
      <c r="L143" s="32"/>
      <c r="M143" s="137"/>
      <c r="T143" s="53"/>
      <c r="AT143" s="17" t="s">
        <v>1416</v>
      </c>
      <c r="AU143" s="17" t="s">
        <v>77</v>
      </c>
    </row>
    <row r="144" spans="2:65" s="12" customFormat="1" ht="11.25">
      <c r="B144" s="162"/>
      <c r="D144" s="134" t="s">
        <v>774</v>
      </c>
      <c r="E144" s="163" t="s">
        <v>19</v>
      </c>
      <c r="F144" s="164" t="s">
        <v>2207</v>
      </c>
      <c r="H144" s="165">
        <v>6.5</v>
      </c>
      <c r="I144" s="166"/>
      <c r="L144" s="162"/>
      <c r="M144" s="167"/>
      <c r="T144" s="168"/>
      <c r="AT144" s="163" t="s">
        <v>774</v>
      </c>
      <c r="AU144" s="163" t="s">
        <v>77</v>
      </c>
      <c r="AV144" s="12" t="s">
        <v>79</v>
      </c>
      <c r="AW144" s="12" t="s">
        <v>31</v>
      </c>
      <c r="AX144" s="12" t="s">
        <v>69</v>
      </c>
      <c r="AY144" s="163" t="s">
        <v>260</v>
      </c>
    </row>
    <row r="145" spans="2:65" s="13" customFormat="1" ht="11.25">
      <c r="B145" s="169"/>
      <c r="D145" s="134" t="s">
        <v>774</v>
      </c>
      <c r="E145" s="170" t="s">
        <v>19</v>
      </c>
      <c r="F145" s="171" t="s">
        <v>967</v>
      </c>
      <c r="H145" s="172">
        <v>6.5</v>
      </c>
      <c r="I145" s="173"/>
      <c r="L145" s="169"/>
      <c r="M145" s="174"/>
      <c r="T145" s="175"/>
      <c r="AT145" s="170" t="s">
        <v>774</v>
      </c>
      <c r="AU145" s="170" t="s">
        <v>77</v>
      </c>
      <c r="AV145" s="13" t="s">
        <v>266</v>
      </c>
      <c r="AW145" s="13" t="s">
        <v>31</v>
      </c>
      <c r="AX145" s="13" t="s">
        <v>77</v>
      </c>
      <c r="AY145" s="170" t="s">
        <v>260</v>
      </c>
    </row>
    <row r="146" spans="2:65" s="1" customFormat="1" ht="16.5" customHeight="1">
      <c r="B146" s="32"/>
      <c r="C146" s="139" t="s">
        <v>322</v>
      </c>
      <c r="D146" s="139" t="s">
        <v>273</v>
      </c>
      <c r="E146" s="140" t="s">
        <v>1867</v>
      </c>
      <c r="F146" s="141" t="s">
        <v>1868</v>
      </c>
      <c r="G146" s="142" t="s">
        <v>973</v>
      </c>
      <c r="H146" s="143">
        <v>13.65</v>
      </c>
      <c r="I146" s="144"/>
      <c r="J146" s="145">
        <f>ROUND(I146*H146,2)</f>
        <v>0</v>
      </c>
      <c r="K146" s="141" t="s">
        <v>1258</v>
      </c>
      <c r="L146" s="146"/>
      <c r="M146" s="147" t="s">
        <v>19</v>
      </c>
      <c r="N146" s="148" t="s">
        <v>40</v>
      </c>
      <c r="P146" s="130">
        <f>O146*H146</f>
        <v>0</v>
      </c>
      <c r="Q146" s="130">
        <v>1</v>
      </c>
      <c r="R146" s="130">
        <f>Q146*H146</f>
        <v>13.65</v>
      </c>
      <c r="S146" s="130">
        <v>0</v>
      </c>
      <c r="T146" s="131">
        <f>S146*H146</f>
        <v>0</v>
      </c>
      <c r="AR146" s="132" t="s">
        <v>277</v>
      </c>
      <c r="AT146" s="132" t="s">
        <v>273</v>
      </c>
      <c r="AU146" s="132" t="s">
        <v>77</v>
      </c>
      <c r="AY146" s="17" t="s">
        <v>260</v>
      </c>
      <c r="BE146" s="133">
        <f>IF(N146="základní",J146,0)</f>
        <v>0</v>
      </c>
      <c r="BF146" s="133">
        <f>IF(N146="snížená",J146,0)</f>
        <v>0</v>
      </c>
      <c r="BG146" s="133">
        <f>IF(N146="zákl. přenesená",J146,0)</f>
        <v>0</v>
      </c>
      <c r="BH146" s="133">
        <f>IF(N146="sníž. přenesená",J146,0)</f>
        <v>0</v>
      </c>
      <c r="BI146" s="133">
        <f>IF(N146="nulová",J146,0)</f>
        <v>0</v>
      </c>
      <c r="BJ146" s="17" t="s">
        <v>77</v>
      </c>
      <c r="BK146" s="133">
        <f>ROUND(I146*H146,2)</f>
        <v>0</v>
      </c>
      <c r="BL146" s="17" t="s">
        <v>266</v>
      </c>
      <c r="BM146" s="132" t="s">
        <v>326</v>
      </c>
    </row>
    <row r="147" spans="2:65" s="1" customFormat="1" ht="11.25">
      <c r="B147" s="32"/>
      <c r="D147" s="134" t="s">
        <v>267</v>
      </c>
      <c r="F147" s="135" t="s">
        <v>1868</v>
      </c>
      <c r="I147" s="136"/>
      <c r="L147" s="32"/>
      <c r="M147" s="137"/>
      <c r="T147" s="53"/>
      <c r="AT147" s="17" t="s">
        <v>267</v>
      </c>
      <c r="AU147" s="17" t="s">
        <v>77</v>
      </c>
    </row>
    <row r="148" spans="2:65" s="10" customFormat="1" ht="25.9" customHeight="1">
      <c r="B148" s="111"/>
      <c r="D148" s="112" t="s">
        <v>68</v>
      </c>
      <c r="E148" s="113" t="s">
        <v>79</v>
      </c>
      <c r="F148" s="113" t="s">
        <v>1887</v>
      </c>
      <c r="I148" s="114"/>
      <c r="J148" s="115">
        <f>BK148</f>
        <v>0</v>
      </c>
      <c r="L148" s="111"/>
      <c r="M148" s="116"/>
      <c r="P148" s="117">
        <f>SUM(P149:P186)</f>
        <v>0</v>
      </c>
      <c r="R148" s="117">
        <f>SUM(R149:R186)</f>
        <v>11.875257450000001</v>
      </c>
      <c r="T148" s="118">
        <f>SUM(T149:T186)</f>
        <v>0</v>
      </c>
      <c r="AR148" s="112" t="s">
        <v>77</v>
      </c>
      <c r="AT148" s="119" t="s">
        <v>68</v>
      </c>
      <c r="AU148" s="119" t="s">
        <v>69</v>
      </c>
      <c r="AY148" s="112" t="s">
        <v>260</v>
      </c>
      <c r="BK148" s="120">
        <f>SUM(BK149:BK186)</f>
        <v>0</v>
      </c>
    </row>
    <row r="149" spans="2:65" s="1" customFormat="1" ht="16.5" customHeight="1">
      <c r="B149" s="32"/>
      <c r="C149" s="121" t="s">
        <v>296</v>
      </c>
      <c r="D149" s="121" t="s">
        <v>261</v>
      </c>
      <c r="E149" s="122" t="s">
        <v>2208</v>
      </c>
      <c r="F149" s="123" t="s">
        <v>2209</v>
      </c>
      <c r="G149" s="124" t="s">
        <v>545</v>
      </c>
      <c r="H149" s="125">
        <v>42</v>
      </c>
      <c r="I149" s="126"/>
      <c r="J149" s="127">
        <f>ROUND(I149*H149,2)</f>
        <v>0</v>
      </c>
      <c r="K149" s="123" t="s">
        <v>1258</v>
      </c>
      <c r="L149" s="32"/>
      <c r="M149" s="128" t="s">
        <v>19</v>
      </c>
      <c r="N149" s="129" t="s">
        <v>40</v>
      </c>
      <c r="P149" s="130">
        <f>O149*H149</f>
        <v>0</v>
      </c>
      <c r="Q149" s="130">
        <v>2.5999999999999998E-4</v>
      </c>
      <c r="R149" s="130">
        <f>Q149*H149</f>
        <v>1.0919999999999999E-2</v>
      </c>
      <c r="S149" s="130">
        <v>0</v>
      </c>
      <c r="T149" s="131">
        <f>S149*H149</f>
        <v>0</v>
      </c>
      <c r="AR149" s="132" t="s">
        <v>266</v>
      </c>
      <c r="AT149" s="132" t="s">
        <v>261</v>
      </c>
      <c r="AU149" s="132" t="s">
        <v>77</v>
      </c>
      <c r="AY149" s="17" t="s">
        <v>260</v>
      </c>
      <c r="BE149" s="133">
        <f>IF(N149="základní",J149,0)</f>
        <v>0</v>
      </c>
      <c r="BF149" s="133">
        <f>IF(N149="snížená",J149,0)</f>
        <v>0</v>
      </c>
      <c r="BG149" s="133">
        <f>IF(N149="zákl. přenesená",J149,0)</f>
        <v>0</v>
      </c>
      <c r="BH149" s="133">
        <f>IF(N149="sníž. přenesená",J149,0)</f>
        <v>0</v>
      </c>
      <c r="BI149" s="133">
        <f>IF(N149="nulová",J149,0)</f>
        <v>0</v>
      </c>
      <c r="BJ149" s="17" t="s">
        <v>77</v>
      </c>
      <c r="BK149" s="133">
        <f>ROUND(I149*H149,2)</f>
        <v>0</v>
      </c>
      <c r="BL149" s="17" t="s">
        <v>266</v>
      </c>
      <c r="BM149" s="132" t="s">
        <v>330</v>
      </c>
    </row>
    <row r="150" spans="2:65" s="1" customFormat="1" ht="11.25">
      <c r="B150" s="32"/>
      <c r="D150" s="134" t="s">
        <v>267</v>
      </c>
      <c r="F150" s="135" t="s">
        <v>2210</v>
      </c>
      <c r="I150" s="136"/>
      <c r="L150" s="32"/>
      <c r="M150" s="137"/>
      <c r="T150" s="53"/>
      <c r="AT150" s="17" t="s">
        <v>267</v>
      </c>
      <c r="AU150" s="17" t="s">
        <v>77</v>
      </c>
    </row>
    <row r="151" spans="2:65" s="1" customFormat="1" ht="11.25">
      <c r="B151" s="32"/>
      <c r="D151" s="176" t="s">
        <v>1416</v>
      </c>
      <c r="F151" s="177" t="s">
        <v>2211</v>
      </c>
      <c r="I151" s="136"/>
      <c r="L151" s="32"/>
      <c r="M151" s="137"/>
      <c r="T151" s="53"/>
      <c r="AT151" s="17" t="s">
        <v>1416</v>
      </c>
      <c r="AU151" s="17" t="s">
        <v>77</v>
      </c>
    </row>
    <row r="152" spans="2:65" s="12" customFormat="1" ht="11.25">
      <c r="B152" s="162"/>
      <c r="D152" s="134" t="s">
        <v>774</v>
      </c>
      <c r="E152" s="163" t="s">
        <v>19</v>
      </c>
      <c r="F152" s="164" t="s">
        <v>2183</v>
      </c>
      <c r="H152" s="165">
        <v>42</v>
      </c>
      <c r="I152" s="166"/>
      <c r="L152" s="162"/>
      <c r="M152" s="167"/>
      <c r="T152" s="168"/>
      <c r="AT152" s="163" t="s">
        <v>774</v>
      </c>
      <c r="AU152" s="163" t="s">
        <v>77</v>
      </c>
      <c r="AV152" s="12" t="s">
        <v>79</v>
      </c>
      <c r="AW152" s="12" t="s">
        <v>31</v>
      </c>
      <c r="AX152" s="12" t="s">
        <v>69</v>
      </c>
      <c r="AY152" s="163" t="s">
        <v>260</v>
      </c>
    </row>
    <row r="153" spans="2:65" s="13" customFormat="1" ht="11.25">
      <c r="B153" s="169"/>
      <c r="D153" s="134" t="s">
        <v>774</v>
      </c>
      <c r="E153" s="170" t="s">
        <v>19</v>
      </c>
      <c r="F153" s="171" t="s">
        <v>967</v>
      </c>
      <c r="H153" s="172">
        <v>42</v>
      </c>
      <c r="I153" s="173"/>
      <c r="L153" s="169"/>
      <c r="M153" s="174"/>
      <c r="T153" s="175"/>
      <c r="AT153" s="170" t="s">
        <v>774</v>
      </c>
      <c r="AU153" s="170" t="s">
        <v>77</v>
      </c>
      <c r="AV153" s="13" t="s">
        <v>266</v>
      </c>
      <c r="AW153" s="13" t="s">
        <v>31</v>
      </c>
      <c r="AX153" s="13" t="s">
        <v>77</v>
      </c>
      <c r="AY153" s="170" t="s">
        <v>260</v>
      </c>
    </row>
    <row r="154" spans="2:65" s="1" customFormat="1" ht="21.75" customHeight="1">
      <c r="B154" s="32"/>
      <c r="C154" s="121" t="s">
        <v>332</v>
      </c>
      <c r="D154" s="121" t="s">
        <v>261</v>
      </c>
      <c r="E154" s="122" t="s">
        <v>2212</v>
      </c>
      <c r="F154" s="123" t="s">
        <v>2213</v>
      </c>
      <c r="G154" s="124" t="s">
        <v>1067</v>
      </c>
      <c r="H154" s="125">
        <v>3.6960000000000002</v>
      </c>
      <c r="I154" s="126"/>
      <c r="J154" s="127">
        <f>ROUND(I154*H154,2)</f>
        <v>0</v>
      </c>
      <c r="K154" s="123" t="s">
        <v>1258</v>
      </c>
      <c r="L154" s="32"/>
      <c r="M154" s="128" t="s">
        <v>19</v>
      </c>
      <c r="N154" s="129" t="s">
        <v>40</v>
      </c>
      <c r="P154" s="130">
        <f>O154*H154</f>
        <v>0</v>
      </c>
      <c r="Q154" s="130">
        <v>2.5143</v>
      </c>
      <c r="R154" s="130">
        <f>Q154*H154</f>
        <v>9.2928528000000004</v>
      </c>
      <c r="S154" s="130">
        <v>0</v>
      </c>
      <c r="T154" s="131">
        <f>S154*H154</f>
        <v>0</v>
      </c>
      <c r="AR154" s="132" t="s">
        <v>266</v>
      </c>
      <c r="AT154" s="132" t="s">
        <v>261</v>
      </c>
      <c r="AU154" s="132" t="s">
        <v>77</v>
      </c>
      <c r="AY154" s="17" t="s">
        <v>260</v>
      </c>
      <c r="BE154" s="133">
        <f>IF(N154="základní",J154,0)</f>
        <v>0</v>
      </c>
      <c r="BF154" s="133">
        <f>IF(N154="snížená",J154,0)</f>
        <v>0</v>
      </c>
      <c r="BG154" s="133">
        <f>IF(N154="zákl. přenesená",J154,0)</f>
        <v>0</v>
      </c>
      <c r="BH154" s="133">
        <f>IF(N154="sníž. přenesená",J154,0)</f>
        <v>0</v>
      </c>
      <c r="BI154" s="133">
        <f>IF(N154="nulová",J154,0)</f>
        <v>0</v>
      </c>
      <c r="BJ154" s="17" t="s">
        <v>77</v>
      </c>
      <c r="BK154" s="133">
        <f>ROUND(I154*H154,2)</f>
        <v>0</v>
      </c>
      <c r="BL154" s="17" t="s">
        <v>266</v>
      </c>
      <c r="BM154" s="132" t="s">
        <v>335</v>
      </c>
    </row>
    <row r="155" spans="2:65" s="1" customFormat="1" ht="19.5">
      <c r="B155" s="32"/>
      <c r="D155" s="134" t="s">
        <v>267</v>
      </c>
      <c r="F155" s="135" t="s">
        <v>2214</v>
      </c>
      <c r="I155" s="136"/>
      <c r="L155" s="32"/>
      <c r="M155" s="137"/>
      <c r="T155" s="53"/>
      <c r="AT155" s="17" t="s">
        <v>267</v>
      </c>
      <c r="AU155" s="17" t="s">
        <v>77</v>
      </c>
    </row>
    <row r="156" spans="2:65" s="1" customFormat="1" ht="11.25">
      <c r="B156" s="32"/>
      <c r="D156" s="176" t="s">
        <v>1416</v>
      </c>
      <c r="F156" s="177" t="s">
        <v>2215</v>
      </c>
      <c r="I156" s="136"/>
      <c r="L156" s="32"/>
      <c r="M156" s="137"/>
      <c r="T156" s="53"/>
      <c r="AT156" s="17" t="s">
        <v>1416</v>
      </c>
      <c r="AU156" s="17" t="s">
        <v>77</v>
      </c>
    </row>
    <row r="157" spans="2:65" s="12" customFormat="1" ht="11.25">
      <c r="B157" s="162"/>
      <c r="D157" s="134" t="s">
        <v>774</v>
      </c>
      <c r="E157" s="163" t="s">
        <v>19</v>
      </c>
      <c r="F157" s="164" t="s">
        <v>2216</v>
      </c>
      <c r="H157" s="165">
        <v>3.6960000000000002</v>
      </c>
      <c r="I157" s="166"/>
      <c r="L157" s="162"/>
      <c r="M157" s="167"/>
      <c r="T157" s="168"/>
      <c r="AT157" s="163" t="s">
        <v>774</v>
      </c>
      <c r="AU157" s="163" t="s">
        <v>77</v>
      </c>
      <c r="AV157" s="12" t="s">
        <v>79</v>
      </c>
      <c r="AW157" s="12" t="s">
        <v>31</v>
      </c>
      <c r="AX157" s="12" t="s">
        <v>69</v>
      </c>
      <c r="AY157" s="163" t="s">
        <v>260</v>
      </c>
    </row>
    <row r="158" spans="2:65" s="13" customFormat="1" ht="11.25">
      <c r="B158" s="169"/>
      <c r="D158" s="134" t="s">
        <v>774</v>
      </c>
      <c r="E158" s="170" t="s">
        <v>19</v>
      </c>
      <c r="F158" s="171" t="s">
        <v>967</v>
      </c>
      <c r="H158" s="172">
        <v>3.6960000000000002</v>
      </c>
      <c r="I158" s="173"/>
      <c r="L158" s="169"/>
      <c r="M158" s="174"/>
      <c r="T158" s="175"/>
      <c r="AT158" s="170" t="s">
        <v>774</v>
      </c>
      <c r="AU158" s="170" t="s">
        <v>77</v>
      </c>
      <c r="AV158" s="13" t="s">
        <v>266</v>
      </c>
      <c r="AW158" s="13" t="s">
        <v>31</v>
      </c>
      <c r="AX158" s="13" t="s">
        <v>77</v>
      </c>
      <c r="AY158" s="170" t="s">
        <v>260</v>
      </c>
    </row>
    <row r="159" spans="2:65" s="1" customFormat="1" ht="16.5" customHeight="1">
      <c r="B159" s="32"/>
      <c r="C159" s="121" t="s">
        <v>300</v>
      </c>
      <c r="D159" s="121" t="s">
        <v>261</v>
      </c>
      <c r="E159" s="122" t="s">
        <v>2217</v>
      </c>
      <c r="F159" s="123" t="s">
        <v>2218</v>
      </c>
      <c r="G159" s="124" t="s">
        <v>1297</v>
      </c>
      <c r="H159" s="125">
        <v>21.36</v>
      </c>
      <c r="I159" s="126"/>
      <c r="J159" s="127">
        <f>ROUND(I159*H159,2)</f>
        <v>0</v>
      </c>
      <c r="K159" s="123" t="s">
        <v>1258</v>
      </c>
      <c r="L159" s="32"/>
      <c r="M159" s="128" t="s">
        <v>19</v>
      </c>
      <c r="N159" s="129" t="s">
        <v>40</v>
      </c>
      <c r="P159" s="130">
        <f>O159*H159</f>
        <v>0</v>
      </c>
      <c r="Q159" s="130">
        <v>2.47E-3</v>
      </c>
      <c r="R159" s="130">
        <f>Q159*H159</f>
        <v>5.2759199999999999E-2</v>
      </c>
      <c r="S159" s="130">
        <v>0</v>
      </c>
      <c r="T159" s="131">
        <f>S159*H159</f>
        <v>0</v>
      </c>
      <c r="AR159" s="132" t="s">
        <v>266</v>
      </c>
      <c r="AT159" s="132" t="s">
        <v>261</v>
      </c>
      <c r="AU159" s="132" t="s">
        <v>77</v>
      </c>
      <c r="AY159" s="17" t="s">
        <v>260</v>
      </c>
      <c r="BE159" s="133">
        <f>IF(N159="základní",J159,0)</f>
        <v>0</v>
      </c>
      <c r="BF159" s="133">
        <f>IF(N159="snížená",J159,0)</f>
        <v>0</v>
      </c>
      <c r="BG159" s="133">
        <f>IF(N159="zákl. přenesená",J159,0)</f>
        <v>0</v>
      </c>
      <c r="BH159" s="133">
        <f>IF(N159="sníž. přenesená",J159,0)</f>
        <v>0</v>
      </c>
      <c r="BI159" s="133">
        <f>IF(N159="nulová",J159,0)</f>
        <v>0</v>
      </c>
      <c r="BJ159" s="17" t="s">
        <v>77</v>
      </c>
      <c r="BK159" s="133">
        <f>ROUND(I159*H159,2)</f>
        <v>0</v>
      </c>
      <c r="BL159" s="17" t="s">
        <v>266</v>
      </c>
      <c r="BM159" s="132" t="s">
        <v>339</v>
      </c>
    </row>
    <row r="160" spans="2:65" s="1" customFormat="1" ht="19.5">
      <c r="B160" s="32"/>
      <c r="D160" s="134" t="s">
        <v>267</v>
      </c>
      <c r="F160" s="135" t="s">
        <v>2219</v>
      </c>
      <c r="I160" s="136"/>
      <c r="L160" s="32"/>
      <c r="M160" s="137"/>
      <c r="T160" s="53"/>
      <c r="AT160" s="17" t="s">
        <v>267</v>
      </c>
      <c r="AU160" s="17" t="s">
        <v>77</v>
      </c>
    </row>
    <row r="161" spans="2:65" s="1" customFormat="1" ht="11.25">
      <c r="B161" s="32"/>
      <c r="D161" s="176" t="s">
        <v>1416</v>
      </c>
      <c r="F161" s="177" t="s">
        <v>2220</v>
      </c>
      <c r="I161" s="136"/>
      <c r="L161" s="32"/>
      <c r="M161" s="137"/>
      <c r="T161" s="53"/>
      <c r="AT161" s="17" t="s">
        <v>1416</v>
      </c>
      <c r="AU161" s="17" t="s">
        <v>77</v>
      </c>
    </row>
    <row r="162" spans="2:65" s="12" customFormat="1" ht="11.25">
      <c r="B162" s="162"/>
      <c r="D162" s="134" t="s">
        <v>774</v>
      </c>
      <c r="E162" s="163" t="s">
        <v>19</v>
      </c>
      <c r="F162" s="164" t="s">
        <v>2221</v>
      </c>
      <c r="H162" s="165">
        <v>21.36</v>
      </c>
      <c r="I162" s="166"/>
      <c r="L162" s="162"/>
      <c r="M162" s="167"/>
      <c r="T162" s="168"/>
      <c r="AT162" s="163" t="s">
        <v>774</v>
      </c>
      <c r="AU162" s="163" t="s">
        <v>77</v>
      </c>
      <c r="AV162" s="12" t="s">
        <v>79</v>
      </c>
      <c r="AW162" s="12" t="s">
        <v>31</v>
      </c>
      <c r="AX162" s="12" t="s">
        <v>69</v>
      </c>
      <c r="AY162" s="163" t="s">
        <v>260</v>
      </c>
    </row>
    <row r="163" spans="2:65" s="13" customFormat="1" ht="11.25">
      <c r="B163" s="169"/>
      <c r="D163" s="134" t="s">
        <v>774</v>
      </c>
      <c r="E163" s="170" t="s">
        <v>19</v>
      </c>
      <c r="F163" s="171" t="s">
        <v>967</v>
      </c>
      <c r="H163" s="172">
        <v>21.36</v>
      </c>
      <c r="I163" s="173"/>
      <c r="L163" s="169"/>
      <c r="M163" s="174"/>
      <c r="T163" s="175"/>
      <c r="AT163" s="170" t="s">
        <v>774</v>
      </c>
      <c r="AU163" s="170" t="s">
        <v>77</v>
      </c>
      <c r="AV163" s="13" t="s">
        <v>266</v>
      </c>
      <c r="AW163" s="13" t="s">
        <v>31</v>
      </c>
      <c r="AX163" s="13" t="s">
        <v>77</v>
      </c>
      <c r="AY163" s="170" t="s">
        <v>260</v>
      </c>
    </row>
    <row r="164" spans="2:65" s="1" customFormat="1" ht="21.75" customHeight="1">
      <c r="B164" s="32"/>
      <c r="C164" s="121" t="s">
        <v>341</v>
      </c>
      <c r="D164" s="121" t="s">
        <v>261</v>
      </c>
      <c r="E164" s="122" t="s">
        <v>2222</v>
      </c>
      <c r="F164" s="123" t="s">
        <v>2223</v>
      </c>
      <c r="G164" s="124" t="s">
        <v>1297</v>
      </c>
      <c r="H164" s="125">
        <v>21.36</v>
      </c>
      <c r="I164" s="126"/>
      <c r="J164" s="127">
        <f>ROUND(I164*H164,2)</f>
        <v>0</v>
      </c>
      <c r="K164" s="123" t="s">
        <v>1258</v>
      </c>
      <c r="L164" s="32"/>
      <c r="M164" s="128" t="s">
        <v>19</v>
      </c>
      <c r="N164" s="129" t="s">
        <v>40</v>
      </c>
      <c r="P164" s="130">
        <f>O164*H164</f>
        <v>0</v>
      </c>
      <c r="Q164" s="130">
        <v>0</v>
      </c>
      <c r="R164" s="130">
        <f>Q164*H164</f>
        <v>0</v>
      </c>
      <c r="S164" s="130">
        <v>0</v>
      </c>
      <c r="T164" s="131">
        <f>S164*H164</f>
        <v>0</v>
      </c>
      <c r="AR164" s="132" t="s">
        <v>266</v>
      </c>
      <c r="AT164" s="132" t="s">
        <v>261</v>
      </c>
      <c r="AU164" s="132" t="s">
        <v>77</v>
      </c>
      <c r="AY164" s="17" t="s">
        <v>260</v>
      </c>
      <c r="BE164" s="133">
        <f>IF(N164="základní",J164,0)</f>
        <v>0</v>
      </c>
      <c r="BF164" s="133">
        <f>IF(N164="snížená",J164,0)</f>
        <v>0</v>
      </c>
      <c r="BG164" s="133">
        <f>IF(N164="zákl. přenesená",J164,0)</f>
        <v>0</v>
      </c>
      <c r="BH164" s="133">
        <f>IF(N164="sníž. přenesená",J164,0)</f>
        <v>0</v>
      </c>
      <c r="BI164" s="133">
        <f>IF(N164="nulová",J164,0)</f>
        <v>0</v>
      </c>
      <c r="BJ164" s="17" t="s">
        <v>77</v>
      </c>
      <c r="BK164" s="133">
        <f>ROUND(I164*H164,2)</f>
        <v>0</v>
      </c>
      <c r="BL164" s="17" t="s">
        <v>266</v>
      </c>
      <c r="BM164" s="132" t="s">
        <v>344</v>
      </c>
    </row>
    <row r="165" spans="2:65" s="1" customFormat="1" ht="19.5">
      <c r="B165" s="32"/>
      <c r="D165" s="134" t="s">
        <v>267</v>
      </c>
      <c r="F165" s="135" t="s">
        <v>2224</v>
      </c>
      <c r="I165" s="136"/>
      <c r="L165" s="32"/>
      <c r="M165" s="137"/>
      <c r="T165" s="53"/>
      <c r="AT165" s="17" t="s">
        <v>267</v>
      </c>
      <c r="AU165" s="17" t="s">
        <v>77</v>
      </c>
    </row>
    <row r="166" spans="2:65" s="1" customFormat="1" ht="11.25">
      <c r="B166" s="32"/>
      <c r="D166" s="176" t="s">
        <v>1416</v>
      </c>
      <c r="F166" s="177" t="s">
        <v>2225</v>
      </c>
      <c r="I166" s="136"/>
      <c r="L166" s="32"/>
      <c r="M166" s="137"/>
      <c r="T166" s="53"/>
      <c r="AT166" s="17" t="s">
        <v>1416</v>
      </c>
      <c r="AU166" s="17" t="s">
        <v>77</v>
      </c>
    </row>
    <row r="167" spans="2:65" s="1" customFormat="1" ht="16.5" customHeight="1">
      <c r="B167" s="32"/>
      <c r="C167" s="121" t="s">
        <v>305</v>
      </c>
      <c r="D167" s="121" t="s">
        <v>261</v>
      </c>
      <c r="E167" s="122" t="s">
        <v>2226</v>
      </c>
      <c r="F167" s="123" t="s">
        <v>2227</v>
      </c>
      <c r="G167" s="124" t="s">
        <v>973</v>
      </c>
      <c r="H167" s="125">
        <v>0.495</v>
      </c>
      <c r="I167" s="126"/>
      <c r="J167" s="127">
        <f>ROUND(I167*H167,2)</f>
        <v>0</v>
      </c>
      <c r="K167" s="123" t="s">
        <v>1258</v>
      </c>
      <c r="L167" s="32"/>
      <c r="M167" s="128" t="s">
        <v>19</v>
      </c>
      <c r="N167" s="129" t="s">
        <v>40</v>
      </c>
      <c r="P167" s="130">
        <f>O167*H167</f>
        <v>0</v>
      </c>
      <c r="Q167" s="130">
        <v>1.10907</v>
      </c>
      <c r="R167" s="130">
        <f>Q167*H167</f>
        <v>0.54898965</v>
      </c>
      <c r="S167" s="130">
        <v>0</v>
      </c>
      <c r="T167" s="131">
        <f>S167*H167</f>
        <v>0</v>
      </c>
      <c r="AR167" s="132" t="s">
        <v>266</v>
      </c>
      <c r="AT167" s="132" t="s">
        <v>261</v>
      </c>
      <c r="AU167" s="132" t="s">
        <v>77</v>
      </c>
      <c r="AY167" s="17" t="s">
        <v>260</v>
      </c>
      <c r="BE167" s="133">
        <f>IF(N167="základní",J167,0)</f>
        <v>0</v>
      </c>
      <c r="BF167" s="133">
        <f>IF(N167="snížená",J167,0)</f>
        <v>0</v>
      </c>
      <c r="BG167" s="133">
        <f>IF(N167="zákl. přenesená",J167,0)</f>
        <v>0</v>
      </c>
      <c r="BH167" s="133">
        <f>IF(N167="sníž. přenesená",J167,0)</f>
        <v>0</v>
      </c>
      <c r="BI167" s="133">
        <f>IF(N167="nulová",J167,0)</f>
        <v>0</v>
      </c>
      <c r="BJ167" s="17" t="s">
        <v>77</v>
      </c>
      <c r="BK167" s="133">
        <f>ROUND(I167*H167,2)</f>
        <v>0</v>
      </c>
      <c r="BL167" s="17" t="s">
        <v>266</v>
      </c>
      <c r="BM167" s="132" t="s">
        <v>348</v>
      </c>
    </row>
    <row r="168" spans="2:65" s="1" customFormat="1" ht="11.25">
      <c r="B168" s="32"/>
      <c r="D168" s="134" t="s">
        <v>267</v>
      </c>
      <c r="F168" s="135" t="s">
        <v>2228</v>
      </c>
      <c r="I168" s="136"/>
      <c r="L168" s="32"/>
      <c r="M168" s="137"/>
      <c r="T168" s="53"/>
      <c r="AT168" s="17" t="s">
        <v>267</v>
      </c>
      <c r="AU168" s="17" t="s">
        <v>77</v>
      </c>
    </row>
    <row r="169" spans="2:65" s="1" customFormat="1" ht="11.25">
      <c r="B169" s="32"/>
      <c r="D169" s="176" t="s">
        <v>1416</v>
      </c>
      <c r="F169" s="177" t="s">
        <v>2229</v>
      </c>
      <c r="I169" s="136"/>
      <c r="L169" s="32"/>
      <c r="M169" s="137"/>
      <c r="T169" s="53"/>
      <c r="AT169" s="17" t="s">
        <v>1416</v>
      </c>
      <c r="AU169" s="17" t="s">
        <v>77</v>
      </c>
    </row>
    <row r="170" spans="2:65" s="12" customFormat="1" ht="11.25">
      <c r="B170" s="162"/>
      <c r="D170" s="134" t="s">
        <v>774</v>
      </c>
      <c r="E170" s="163" t="s">
        <v>19</v>
      </c>
      <c r="F170" s="164" t="s">
        <v>2230</v>
      </c>
      <c r="H170" s="165">
        <v>0.495</v>
      </c>
      <c r="I170" s="166"/>
      <c r="L170" s="162"/>
      <c r="M170" s="167"/>
      <c r="T170" s="168"/>
      <c r="AT170" s="163" t="s">
        <v>774</v>
      </c>
      <c r="AU170" s="163" t="s">
        <v>77</v>
      </c>
      <c r="AV170" s="12" t="s">
        <v>79</v>
      </c>
      <c r="AW170" s="12" t="s">
        <v>31</v>
      </c>
      <c r="AX170" s="12" t="s">
        <v>69</v>
      </c>
      <c r="AY170" s="163" t="s">
        <v>260</v>
      </c>
    </row>
    <row r="171" spans="2:65" s="13" customFormat="1" ht="11.25">
      <c r="B171" s="169"/>
      <c r="D171" s="134" t="s">
        <v>774</v>
      </c>
      <c r="E171" s="170" t="s">
        <v>19</v>
      </c>
      <c r="F171" s="171" t="s">
        <v>967</v>
      </c>
      <c r="H171" s="172">
        <v>0.495</v>
      </c>
      <c r="I171" s="173"/>
      <c r="L171" s="169"/>
      <c r="M171" s="174"/>
      <c r="T171" s="175"/>
      <c r="AT171" s="170" t="s">
        <v>774</v>
      </c>
      <c r="AU171" s="170" t="s">
        <v>77</v>
      </c>
      <c r="AV171" s="13" t="s">
        <v>266</v>
      </c>
      <c r="AW171" s="13" t="s">
        <v>31</v>
      </c>
      <c r="AX171" s="13" t="s">
        <v>77</v>
      </c>
      <c r="AY171" s="170" t="s">
        <v>260</v>
      </c>
    </row>
    <row r="172" spans="2:65" s="1" customFormat="1" ht="16.5" customHeight="1">
      <c r="B172" s="32"/>
      <c r="C172" s="121" t="s">
        <v>350</v>
      </c>
      <c r="D172" s="121" t="s">
        <v>261</v>
      </c>
      <c r="E172" s="122" t="s">
        <v>2231</v>
      </c>
      <c r="F172" s="123" t="s">
        <v>2232</v>
      </c>
      <c r="G172" s="124" t="s">
        <v>1297</v>
      </c>
      <c r="H172" s="125">
        <v>3.61</v>
      </c>
      <c r="I172" s="126"/>
      <c r="J172" s="127">
        <f>ROUND(I172*H172,2)</f>
        <v>0</v>
      </c>
      <c r="K172" s="123" t="s">
        <v>1258</v>
      </c>
      <c r="L172" s="32"/>
      <c r="M172" s="128" t="s">
        <v>19</v>
      </c>
      <c r="N172" s="129" t="s">
        <v>40</v>
      </c>
      <c r="P172" s="130">
        <f>O172*H172</f>
        <v>0</v>
      </c>
      <c r="Q172" s="130">
        <v>0.22797999999999999</v>
      </c>
      <c r="R172" s="130">
        <f>Q172*H172</f>
        <v>0.82300779999999996</v>
      </c>
      <c r="S172" s="130">
        <v>0</v>
      </c>
      <c r="T172" s="131">
        <f>S172*H172</f>
        <v>0</v>
      </c>
      <c r="AR172" s="132" t="s">
        <v>266</v>
      </c>
      <c r="AT172" s="132" t="s">
        <v>261</v>
      </c>
      <c r="AU172" s="132" t="s">
        <v>77</v>
      </c>
      <c r="AY172" s="17" t="s">
        <v>260</v>
      </c>
      <c r="BE172" s="133">
        <f>IF(N172="základní",J172,0)</f>
        <v>0</v>
      </c>
      <c r="BF172" s="133">
        <f>IF(N172="snížená",J172,0)</f>
        <v>0</v>
      </c>
      <c r="BG172" s="133">
        <f>IF(N172="zákl. přenesená",J172,0)</f>
        <v>0</v>
      </c>
      <c r="BH172" s="133">
        <f>IF(N172="sníž. přenesená",J172,0)</f>
        <v>0</v>
      </c>
      <c r="BI172" s="133">
        <f>IF(N172="nulová",J172,0)</f>
        <v>0</v>
      </c>
      <c r="BJ172" s="17" t="s">
        <v>77</v>
      </c>
      <c r="BK172" s="133">
        <f>ROUND(I172*H172,2)</f>
        <v>0</v>
      </c>
      <c r="BL172" s="17" t="s">
        <v>266</v>
      </c>
      <c r="BM172" s="132" t="s">
        <v>353</v>
      </c>
    </row>
    <row r="173" spans="2:65" s="1" customFormat="1" ht="11.25">
      <c r="B173" s="32"/>
      <c r="D173" s="134" t="s">
        <v>267</v>
      </c>
      <c r="F173" s="135" t="s">
        <v>2233</v>
      </c>
      <c r="I173" s="136"/>
      <c r="L173" s="32"/>
      <c r="M173" s="137"/>
      <c r="T173" s="53"/>
      <c r="AT173" s="17" t="s">
        <v>267</v>
      </c>
      <c r="AU173" s="17" t="s">
        <v>77</v>
      </c>
    </row>
    <row r="174" spans="2:65" s="1" customFormat="1" ht="11.25">
      <c r="B174" s="32"/>
      <c r="D174" s="176" t="s">
        <v>1416</v>
      </c>
      <c r="F174" s="177" t="s">
        <v>2234</v>
      </c>
      <c r="I174" s="136"/>
      <c r="L174" s="32"/>
      <c r="M174" s="137"/>
      <c r="T174" s="53"/>
      <c r="AT174" s="17" t="s">
        <v>1416</v>
      </c>
      <c r="AU174" s="17" t="s">
        <v>77</v>
      </c>
    </row>
    <row r="175" spans="2:65" s="12" customFormat="1" ht="11.25">
      <c r="B175" s="162"/>
      <c r="D175" s="134" t="s">
        <v>774</v>
      </c>
      <c r="E175" s="163" t="s">
        <v>19</v>
      </c>
      <c r="F175" s="164" t="s">
        <v>2235</v>
      </c>
      <c r="H175" s="165">
        <v>3.61</v>
      </c>
      <c r="I175" s="166"/>
      <c r="L175" s="162"/>
      <c r="M175" s="167"/>
      <c r="T175" s="168"/>
      <c r="AT175" s="163" t="s">
        <v>774</v>
      </c>
      <c r="AU175" s="163" t="s">
        <v>77</v>
      </c>
      <c r="AV175" s="12" t="s">
        <v>79</v>
      </c>
      <c r="AW175" s="12" t="s">
        <v>31</v>
      </c>
      <c r="AX175" s="12" t="s">
        <v>69</v>
      </c>
      <c r="AY175" s="163" t="s">
        <v>260</v>
      </c>
    </row>
    <row r="176" spans="2:65" s="13" customFormat="1" ht="11.25">
      <c r="B176" s="169"/>
      <c r="D176" s="134" t="s">
        <v>774</v>
      </c>
      <c r="E176" s="170" t="s">
        <v>19</v>
      </c>
      <c r="F176" s="171" t="s">
        <v>967</v>
      </c>
      <c r="H176" s="172">
        <v>3.61</v>
      </c>
      <c r="I176" s="173"/>
      <c r="L176" s="169"/>
      <c r="M176" s="174"/>
      <c r="T176" s="175"/>
      <c r="AT176" s="170" t="s">
        <v>774</v>
      </c>
      <c r="AU176" s="170" t="s">
        <v>77</v>
      </c>
      <c r="AV176" s="13" t="s">
        <v>266</v>
      </c>
      <c r="AW176" s="13" t="s">
        <v>31</v>
      </c>
      <c r="AX176" s="13" t="s">
        <v>77</v>
      </c>
      <c r="AY176" s="170" t="s">
        <v>260</v>
      </c>
    </row>
    <row r="177" spans="2:65" s="1" customFormat="1" ht="16.5" customHeight="1">
      <c r="B177" s="32"/>
      <c r="C177" s="121" t="s">
        <v>310</v>
      </c>
      <c r="D177" s="121" t="s">
        <v>261</v>
      </c>
      <c r="E177" s="122" t="s">
        <v>2236</v>
      </c>
      <c r="F177" s="123" t="s">
        <v>2237</v>
      </c>
      <c r="G177" s="124" t="s">
        <v>1297</v>
      </c>
      <c r="H177" s="125">
        <v>0.8</v>
      </c>
      <c r="I177" s="126"/>
      <c r="J177" s="127">
        <f>ROUND(I177*H177,2)</f>
        <v>0</v>
      </c>
      <c r="K177" s="123" t="s">
        <v>1258</v>
      </c>
      <c r="L177" s="32"/>
      <c r="M177" s="128" t="s">
        <v>19</v>
      </c>
      <c r="N177" s="129" t="s">
        <v>40</v>
      </c>
      <c r="P177" s="130">
        <f>O177*H177</f>
        <v>0</v>
      </c>
      <c r="Q177" s="130">
        <v>0.49562</v>
      </c>
      <c r="R177" s="130">
        <f>Q177*H177</f>
        <v>0.39649600000000002</v>
      </c>
      <c r="S177" s="130">
        <v>0</v>
      </c>
      <c r="T177" s="131">
        <f>S177*H177</f>
        <v>0</v>
      </c>
      <c r="AR177" s="132" t="s">
        <v>266</v>
      </c>
      <c r="AT177" s="132" t="s">
        <v>261</v>
      </c>
      <c r="AU177" s="132" t="s">
        <v>77</v>
      </c>
      <c r="AY177" s="17" t="s">
        <v>260</v>
      </c>
      <c r="BE177" s="133">
        <f>IF(N177="základní",J177,0)</f>
        <v>0</v>
      </c>
      <c r="BF177" s="133">
        <f>IF(N177="snížená",J177,0)</f>
        <v>0</v>
      </c>
      <c r="BG177" s="133">
        <f>IF(N177="zákl. přenesená",J177,0)</f>
        <v>0</v>
      </c>
      <c r="BH177" s="133">
        <f>IF(N177="sníž. přenesená",J177,0)</f>
        <v>0</v>
      </c>
      <c r="BI177" s="133">
        <f>IF(N177="nulová",J177,0)</f>
        <v>0</v>
      </c>
      <c r="BJ177" s="17" t="s">
        <v>77</v>
      </c>
      <c r="BK177" s="133">
        <f>ROUND(I177*H177,2)</f>
        <v>0</v>
      </c>
      <c r="BL177" s="17" t="s">
        <v>266</v>
      </c>
      <c r="BM177" s="132" t="s">
        <v>358</v>
      </c>
    </row>
    <row r="178" spans="2:65" s="1" customFormat="1" ht="11.25">
      <c r="B178" s="32"/>
      <c r="D178" s="134" t="s">
        <v>267</v>
      </c>
      <c r="F178" s="135" t="s">
        <v>2238</v>
      </c>
      <c r="I178" s="136"/>
      <c r="L178" s="32"/>
      <c r="M178" s="137"/>
      <c r="T178" s="53"/>
      <c r="AT178" s="17" t="s">
        <v>267</v>
      </c>
      <c r="AU178" s="17" t="s">
        <v>77</v>
      </c>
    </row>
    <row r="179" spans="2:65" s="1" customFormat="1" ht="11.25">
      <c r="B179" s="32"/>
      <c r="D179" s="176" t="s">
        <v>1416</v>
      </c>
      <c r="F179" s="177" t="s">
        <v>2239</v>
      </c>
      <c r="I179" s="136"/>
      <c r="L179" s="32"/>
      <c r="M179" s="137"/>
      <c r="T179" s="53"/>
      <c r="AT179" s="17" t="s">
        <v>1416</v>
      </c>
      <c r="AU179" s="17" t="s">
        <v>77</v>
      </c>
    </row>
    <row r="180" spans="2:65" s="12" customFormat="1" ht="11.25">
      <c r="B180" s="162"/>
      <c r="D180" s="134" t="s">
        <v>774</v>
      </c>
      <c r="E180" s="163" t="s">
        <v>19</v>
      </c>
      <c r="F180" s="164" t="s">
        <v>2240</v>
      </c>
      <c r="H180" s="165">
        <v>0.8</v>
      </c>
      <c r="I180" s="166"/>
      <c r="L180" s="162"/>
      <c r="M180" s="167"/>
      <c r="T180" s="168"/>
      <c r="AT180" s="163" t="s">
        <v>774</v>
      </c>
      <c r="AU180" s="163" t="s">
        <v>77</v>
      </c>
      <c r="AV180" s="12" t="s">
        <v>79</v>
      </c>
      <c r="AW180" s="12" t="s">
        <v>31</v>
      </c>
      <c r="AX180" s="12" t="s">
        <v>69</v>
      </c>
      <c r="AY180" s="163" t="s">
        <v>260</v>
      </c>
    </row>
    <row r="181" spans="2:65" s="13" customFormat="1" ht="11.25">
      <c r="B181" s="169"/>
      <c r="D181" s="134" t="s">
        <v>774</v>
      </c>
      <c r="E181" s="170" t="s">
        <v>19</v>
      </c>
      <c r="F181" s="171" t="s">
        <v>967</v>
      </c>
      <c r="H181" s="172">
        <v>0.8</v>
      </c>
      <c r="I181" s="173"/>
      <c r="L181" s="169"/>
      <c r="M181" s="174"/>
      <c r="T181" s="175"/>
      <c r="AT181" s="170" t="s">
        <v>774</v>
      </c>
      <c r="AU181" s="170" t="s">
        <v>77</v>
      </c>
      <c r="AV181" s="13" t="s">
        <v>266</v>
      </c>
      <c r="AW181" s="13" t="s">
        <v>31</v>
      </c>
      <c r="AX181" s="13" t="s">
        <v>77</v>
      </c>
      <c r="AY181" s="170" t="s">
        <v>260</v>
      </c>
    </row>
    <row r="182" spans="2:65" s="1" customFormat="1" ht="16.5" customHeight="1">
      <c r="B182" s="32"/>
      <c r="C182" s="121" t="s">
        <v>7</v>
      </c>
      <c r="D182" s="121" t="s">
        <v>261</v>
      </c>
      <c r="E182" s="122" t="s">
        <v>2241</v>
      </c>
      <c r="F182" s="123" t="s">
        <v>2242</v>
      </c>
      <c r="G182" s="124" t="s">
        <v>1297</v>
      </c>
      <c r="H182" s="125">
        <v>0.8</v>
      </c>
      <c r="I182" s="126"/>
      <c r="J182" s="127">
        <f>ROUND(I182*H182,2)</f>
        <v>0</v>
      </c>
      <c r="K182" s="123" t="s">
        <v>1258</v>
      </c>
      <c r="L182" s="32"/>
      <c r="M182" s="128" t="s">
        <v>19</v>
      </c>
      <c r="N182" s="129" t="s">
        <v>40</v>
      </c>
      <c r="P182" s="130">
        <f>O182*H182</f>
        <v>0</v>
      </c>
      <c r="Q182" s="130">
        <v>0.93779000000000001</v>
      </c>
      <c r="R182" s="130">
        <f>Q182*H182</f>
        <v>0.75023200000000001</v>
      </c>
      <c r="S182" s="130">
        <v>0</v>
      </c>
      <c r="T182" s="131">
        <f>S182*H182</f>
        <v>0</v>
      </c>
      <c r="AR182" s="132" t="s">
        <v>266</v>
      </c>
      <c r="AT182" s="132" t="s">
        <v>261</v>
      </c>
      <c r="AU182" s="132" t="s">
        <v>77</v>
      </c>
      <c r="AY182" s="17" t="s">
        <v>260</v>
      </c>
      <c r="BE182" s="133">
        <f>IF(N182="základní",J182,0)</f>
        <v>0</v>
      </c>
      <c r="BF182" s="133">
        <f>IF(N182="snížená",J182,0)</f>
        <v>0</v>
      </c>
      <c r="BG182" s="133">
        <f>IF(N182="zákl. přenesená",J182,0)</f>
        <v>0</v>
      </c>
      <c r="BH182" s="133">
        <f>IF(N182="sníž. přenesená",J182,0)</f>
        <v>0</v>
      </c>
      <c r="BI182" s="133">
        <f>IF(N182="nulová",J182,0)</f>
        <v>0</v>
      </c>
      <c r="BJ182" s="17" t="s">
        <v>77</v>
      </c>
      <c r="BK182" s="133">
        <f>ROUND(I182*H182,2)</f>
        <v>0</v>
      </c>
      <c r="BL182" s="17" t="s">
        <v>266</v>
      </c>
      <c r="BM182" s="132" t="s">
        <v>364</v>
      </c>
    </row>
    <row r="183" spans="2:65" s="1" customFormat="1" ht="11.25">
      <c r="B183" s="32"/>
      <c r="D183" s="134" t="s">
        <v>267</v>
      </c>
      <c r="F183" s="135" t="s">
        <v>2243</v>
      </c>
      <c r="I183" s="136"/>
      <c r="L183" s="32"/>
      <c r="M183" s="137"/>
      <c r="T183" s="53"/>
      <c r="AT183" s="17" t="s">
        <v>267</v>
      </c>
      <c r="AU183" s="17" t="s">
        <v>77</v>
      </c>
    </row>
    <row r="184" spans="2:65" s="1" customFormat="1" ht="11.25">
      <c r="B184" s="32"/>
      <c r="D184" s="176" t="s">
        <v>1416</v>
      </c>
      <c r="F184" s="177" t="s">
        <v>2244</v>
      </c>
      <c r="I184" s="136"/>
      <c r="L184" s="32"/>
      <c r="M184" s="137"/>
      <c r="T184" s="53"/>
      <c r="AT184" s="17" t="s">
        <v>1416</v>
      </c>
      <c r="AU184" s="17" t="s">
        <v>77</v>
      </c>
    </row>
    <row r="185" spans="2:65" s="12" customFormat="1" ht="11.25">
      <c r="B185" s="162"/>
      <c r="D185" s="134" t="s">
        <v>774</v>
      </c>
      <c r="E185" s="163" t="s">
        <v>19</v>
      </c>
      <c r="F185" s="164" t="s">
        <v>2240</v>
      </c>
      <c r="H185" s="165">
        <v>0.8</v>
      </c>
      <c r="I185" s="166"/>
      <c r="L185" s="162"/>
      <c r="M185" s="167"/>
      <c r="T185" s="168"/>
      <c r="AT185" s="163" t="s">
        <v>774</v>
      </c>
      <c r="AU185" s="163" t="s">
        <v>77</v>
      </c>
      <c r="AV185" s="12" t="s">
        <v>79</v>
      </c>
      <c r="AW185" s="12" t="s">
        <v>31</v>
      </c>
      <c r="AX185" s="12" t="s">
        <v>69</v>
      </c>
      <c r="AY185" s="163" t="s">
        <v>260</v>
      </c>
    </row>
    <row r="186" spans="2:65" s="13" customFormat="1" ht="11.25">
      <c r="B186" s="169"/>
      <c r="D186" s="134" t="s">
        <v>774</v>
      </c>
      <c r="E186" s="170" t="s">
        <v>19</v>
      </c>
      <c r="F186" s="171" t="s">
        <v>967</v>
      </c>
      <c r="H186" s="172">
        <v>0.8</v>
      </c>
      <c r="I186" s="173"/>
      <c r="L186" s="169"/>
      <c r="M186" s="174"/>
      <c r="T186" s="175"/>
      <c r="AT186" s="170" t="s">
        <v>774</v>
      </c>
      <c r="AU186" s="170" t="s">
        <v>77</v>
      </c>
      <c r="AV186" s="13" t="s">
        <v>266</v>
      </c>
      <c r="AW186" s="13" t="s">
        <v>31</v>
      </c>
      <c r="AX186" s="13" t="s">
        <v>77</v>
      </c>
      <c r="AY186" s="170" t="s">
        <v>260</v>
      </c>
    </row>
    <row r="187" spans="2:65" s="10" customFormat="1" ht="25.9" customHeight="1">
      <c r="B187" s="111"/>
      <c r="D187" s="112" t="s">
        <v>68</v>
      </c>
      <c r="E187" s="113" t="s">
        <v>1941</v>
      </c>
      <c r="F187" s="113" t="s">
        <v>1942</v>
      </c>
      <c r="I187" s="114"/>
      <c r="J187" s="115">
        <f>BK187</f>
        <v>0</v>
      </c>
      <c r="L187" s="111"/>
      <c r="M187" s="116"/>
      <c r="P187" s="117">
        <f>SUM(P188:P221)</f>
        <v>0</v>
      </c>
      <c r="R187" s="117">
        <f>SUM(R188:R221)</f>
        <v>0.10794359999999999</v>
      </c>
      <c r="T187" s="118">
        <f>SUM(T188:T221)</f>
        <v>0</v>
      </c>
      <c r="AR187" s="112" t="s">
        <v>79</v>
      </c>
      <c r="AT187" s="119" t="s">
        <v>68</v>
      </c>
      <c r="AU187" s="119" t="s">
        <v>69</v>
      </c>
      <c r="AY187" s="112" t="s">
        <v>260</v>
      </c>
      <c r="BK187" s="120">
        <f>SUM(BK188:BK221)</f>
        <v>0</v>
      </c>
    </row>
    <row r="188" spans="2:65" s="1" customFormat="1" ht="16.5" customHeight="1">
      <c r="B188" s="32"/>
      <c r="C188" s="121" t="s">
        <v>315</v>
      </c>
      <c r="D188" s="121" t="s">
        <v>261</v>
      </c>
      <c r="E188" s="122" t="s">
        <v>1943</v>
      </c>
      <c r="F188" s="123" t="s">
        <v>1944</v>
      </c>
      <c r="G188" s="124" t="s">
        <v>1297</v>
      </c>
      <c r="H188" s="125">
        <v>0.8</v>
      </c>
      <c r="I188" s="126"/>
      <c r="J188" s="127">
        <f>ROUND(I188*H188,2)</f>
        <v>0</v>
      </c>
      <c r="K188" s="123" t="s">
        <v>1258</v>
      </c>
      <c r="L188" s="32"/>
      <c r="M188" s="128" t="s">
        <v>19</v>
      </c>
      <c r="N188" s="129" t="s">
        <v>40</v>
      </c>
      <c r="P188" s="130">
        <f>O188*H188</f>
        <v>0</v>
      </c>
      <c r="Q188" s="130">
        <v>4.0000000000000002E-4</v>
      </c>
      <c r="R188" s="130">
        <f>Q188*H188</f>
        <v>3.2000000000000003E-4</v>
      </c>
      <c r="S188" s="130">
        <v>0</v>
      </c>
      <c r="T188" s="131">
        <f>S188*H188</f>
        <v>0</v>
      </c>
      <c r="AR188" s="132" t="s">
        <v>300</v>
      </c>
      <c r="AT188" s="132" t="s">
        <v>261</v>
      </c>
      <c r="AU188" s="132" t="s">
        <v>77</v>
      </c>
      <c r="AY188" s="17" t="s">
        <v>260</v>
      </c>
      <c r="BE188" s="133">
        <f>IF(N188="základní",J188,0)</f>
        <v>0</v>
      </c>
      <c r="BF188" s="133">
        <f>IF(N188="snížená",J188,0)</f>
        <v>0</v>
      </c>
      <c r="BG188" s="133">
        <f>IF(N188="zákl. přenesená",J188,0)</f>
        <v>0</v>
      </c>
      <c r="BH188" s="133">
        <f>IF(N188="sníž. přenesená",J188,0)</f>
        <v>0</v>
      </c>
      <c r="BI188" s="133">
        <f>IF(N188="nulová",J188,0)</f>
        <v>0</v>
      </c>
      <c r="BJ188" s="17" t="s">
        <v>77</v>
      </c>
      <c r="BK188" s="133">
        <f>ROUND(I188*H188,2)</f>
        <v>0</v>
      </c>
      <c r="BL188" s="17" t="s">
        <v>300</v>
      </c>
      <c r="BM188" s="132" t="s">
        <v>368</v>
      </c>
    </row>
    <row r="189" spans="2:65" s="1" customFormat="1" ht="11.25">
      <c r="B189" s="32"/>
      <c r="D189" s="134" t="s">
        <v>267</v>
      </c>
      <c r="F189" s="135" t="s">
        <v>1945</v>
      </c>
      <c r="I189" s="136"/>
      <c r="L189" s="32"/>
      <c r="M189" s="137"/>
      <c r="T189" s="53"/>
      <c r="AT189" s="17" t="s">
        <v>267</v>
      </c>
      <c r="AU189" s="17" t="s">
        <v>77</v>
      </c>
    </row>
    <row r="190" spans="2:65" s="1" customFormat="1" ht="11.25">
      <c r="B190" s="32"/>
      <c r="D190" s="176" t="s">
        <v>1416</v>
      </c>
      <c r="F190" s="177" t="s">
        <v>1946</v>
      </c>
      <c r="I190" s="136"/>
      <c r="L190" s="32"/>
      <c r="M190" s="137"/>
      <c r="T190" s="53"/>
      <c r="AT190" s="17" t="s">
        <v>1416</v>
      </c>
      <c r="AU190" s="17" t="s">
        <v>77</v>
      </c>
    </row>
    <row r="191" spans="2:65" s="1" customFormat="1" ht="19.5">
      <c r="B191" s="32"/>
      <c r="D191" s="134" t="s">
        <v>269</v>
      </c>
      <c r="F191" s="138" t="s">
        <v>1947</v>
      </c>
      <c r="I191" s="136"/>
      <c r="L191" s="32"/>
      <c r="M191" s="137"/>
      <c r="T191" s="53"/>
      <c r="AT191" s="17" t="s">
        <v>269</v>
      </c>
      <c r="AU191" s="17" t="s">
        <v>77</v>
      </c>
    </row>
    <row r="192" spans="2:65" s="12" customFormat="1" ht="11.25">
      <c r="B192" s="162"/>
      <c r="D192" s="134" t="s">
        <v>774</v>
      </c>
      <c r="E192" s="163" t="s">
        <v>19</v>
      </c>
      <c r="F192" s="164" t="s">
        <v>2245</v>
      </c>
      <c r="H192" s="165">
        <v>0.8</v>
      </c>
      <c r="I192" s="166"/>
      <c r="L192" s="162"/>
      <c r="M192" s="167"/>
      <c r="T192" s="168"/>
      <c r="AT192" s="163" t="s">
        <v>774</v>
      </c>
      <c r="AU192" s="163" t="s">
        <v>77</v>
      </c>
      <c r="AV192" s="12" t="s">
        <v>79</v>
      </c>
      <c r="AW192" s="12" t="s">
        <v>31</v>
      </c>
      <c r="AX192" s="12" t="s">
        <v>69</v>
      </c>
      <c r="AY192" s="163" t="s">
        <v>260</v>
      </c>
    </row>
    <row r="193" spans="2:65" s="13" customFormat="1" ht="11.25">
      <c r="B193" s="169"/>
      <c r="D193" s="134" t="s">
        <v>774</v>
      </c>
      <c r="E193" s="170" t="s">
        <v>19</v>
      </c>
      <c r="F193" s="171" t="s">
        <v>967</v>
      </c>
      <c r="H193" s="172">
        <v>0.8</v>
      </c>
      <c r="I193" s="173"/>
      <c r="L193" s="169"/>
      <c r="M193" s="174"/>
      <c r="T193" s="175"/>
      <c r="AT193" s="170" t="s">
        <v>774</v>
      </c>
      <c r="AU193" s="170" t="s">
        <v>77</v>
      </c>
      <c r="AV193" s="13" t="s">
        <v>266</v>
      </c>
      <c r="AW193" s="13" t="s">
        <v>31</v>
      </c>
      <c r="AX193" s="13" t="s">
        <v>77</v>
      </c>
      <c r="AY193" s="170" t="s">
        <v>260</v>
      </c>
    </row>
    <row r="194" spans="2:65" s="1" customFormat="1" ht="24.2" customHeight="1">
      <c r="B194" s="32"/>
      <c r="C194" s="139" t="s">
        <v>370</v>
      </c>
      <c r="D194" s="139" t="s">
        <v>273</v>
      </c>
      <c r="E194" s="140" t="s">
        <v>1949</v>
      </c>
      <c r="F194" s="141" t="s">
        <v>1950</v>
      </c>
      <c r="G194" s="142" t="s">
        <v>1297</v>
      </c>
      <c r="H194" s="143">
        <v>19.533999999999999</v>
      </c>
      <c r="I194" s="144"/>
      <c r="J194" s="145">
        <f>ROUND(I194*H194,2)</f>
        <v>0</v>
      </c>
      <c r="K194" s="141" t="s">
        <v>1258</v>
      </c>
      <c r="L194" s="146"/>
      <c r="M194" s="147" t="s">
        <v>19</v>
      </c>
      <c r="N194" s="148" t="s">
        <v>40</v>
      </c>
      <c r="P194" s="130">
        <f>O194*H194</f>
        <v>0</v>
      </c>
      <c r="Q194" s="130">
        <v>5.4000000000000003E-3</v>
      </c>
      <c r="R194" s="130">
        <f>Q194*H194</f>
        <v>0.1054836</v>
      </c>
      <c r="S194" s="130">
        <v>0</v>
      </c>
      <c r="T194" s="131">
        <f>S194*H194</f>
        <v>0</v>
      </c>
      <c r="AR194" s="132" t="s">
        <v>339</v>
      </c>
      <c r="AT194" s="132" t="s">
        <v>273</v>
      </c>
      <c r="AU194" s="132" t="s">
        <v>77</v>
      </c>
      <c r="AY194" s="17" t="s">
        <v>260</v>
      </c>
      <c r="BE194" s="133">
        <f>IF(N194="základní",J194,0)</f>
        <v>0</v>
      </c>
      <c r="BF194" s="133">
        <f>IF(N194="snížená",J194,0)</f>
        <v>0</v>
      </c>
      <c r="BG194" s="133">
        <f>IF(N194="zákl. přenesená",J194,0)</f>
        <v>0</v>
      </c>
      <c r="BH194" s="133">
        <f>IF(N194="sníž. přenesená",J194,0)</f>
        <v>0</v>
      </c>
      <c r="BI194" s="133">
        <f>IF(N194="nulová",J194,0)</f>
        <v>0</v>
      </c>
      <c r="BJ194" s="17" t="s">
        <v>77</v>
      </c>
      <c r="BK194" s="133">
        <f>ROUND(I194*H194,2)</f>
        <v>0</v>
      </c>
      <c r="BL194" s="17" t="s">
        <v>300</v>
      </c>
      <c r="BM194" s="132" t="s">
        <v>373</v>
      </c>
    </row>
    <row r="195" spans="2:65" s="1" customFormat="1" ht="19.5">
      <c r="B195" s="32"/>
      <c r="D195" s="134" t="s">
        <v>267</v>
      </c>
      <c r="F195" s="135" t="s">
        <v>1950</v>
      </c>
      <c r="I195" s="136"/>
      <c r="L195" s="32"/>
      <c r="M195" s="137"/>
      <c r="T195" s="53"/>
      <c r="AT195" s="17" t="s">
        <v>267</v>
      </c>
      <c r="AU195" s="17" t="s">
        <v>77</v>
      </c>
    </row>
    <row r="196" spans="2:65" s="1" customFormat="1" ht="16.5" customHeight="1">
      <c r="B196" s="32"/>
      <c r="C196" s="121" t="s">
        <v>320</v>
      </c>
      <c r="D196" s="121" t="s">
        <v>261</v>
      </c>
      <c r="E196" s="122" t="s">
        <v>1951</v>
      </c>
      <c r="F196" s="123" t="s">
        <v>1952</v>
      </c>
      <c r="G196" s="124" t="s">
        <v>1297</v>
      </c>
      <c r="H196" s="125">
        <v>15.96</v>
      </c>
      <c r="I196" s="126"/>
      <c r="J196" s="127">
        <f>ROUND(I196*H196,2)</f>
        <v>0</v>
      </c>
      <c r="K196" s="123" t="s">
        <v>1258</v>
      </c>
      <c r="L196" s="32"/>
      <c r="M196" s="128" t="s">
        <v>19</v>
      </c>
      <c r="N196" s="129" t="s">
        <v>40</v>
      </c>
      <c r="P196" s="130">
        <f>O196*H196</f>
        <v>0</v>
      </c>
      <c r="Q196" s="130">
        <v>0</v>
      </c>
      <c r="R196" s="130">
        <f>Q196*H196</f>
        <v>0</v>
      </c>
      <c r="S196" s="130">
        <v>0</v>
      </c>
      <c r="T196" s="131">
        <f>S196*H196</f>
        <v>0</v>
      </c>
      <c r="AR196" s="132" t="s">
        <v>300</v>
      </c>
      <c r="AT196" s="132" t="s">
        <v>261</v>
      </c>
      <c r="AU196" s="132" t="s">
        <v>77</v>
      </c>
      <c r="AY196" s="17" t="s">
        <v>260</v>
      </c>
      <c r="BE196" s="133">
        <f>IF(N196="základní",J196,0)</f>
        <v>0</v>
      </c>
      <c r="BF196" s="133">
        <f>IF(N196="snížená",J196,0)</f>
        <v>0</v>
      </c>
      <c r="BG196" s="133">
        <f>IF(N196="zákl. přenesená",J196,0)</f>
        <v>0</v>
      </c>
      <c r="BH196" s="133">
        <f>IF(N196="sníž. přenesená",J196,0)</f>
        <v>0</v>
      </c>
      <c r="BI196" s="133">
        <f>IF(N196="nulová",J196,0)</f>
        <v>0</v>
      </c>
      <c r="BJ196" s="17" t="s">
        <v>77</v>
      </c>
      <c r="BK196" s="133">
        <f>ROUND(I196*H196,2)</f>
        <v>0</v>
      </c>
      <c r="BL196" s="17" t="s">
        <v>300</v>
      </c>
      <c r="BM196" s="132" t="s">
        <v>378</v>
      </c>
    </row>
    <row r="197" spans="2:65" s="1" customFormat="1" ht="11.25">
      <c r="B197" s="32"/>
      <c r="D197" s="134" t="s">
        <v>267</v>
      </c>
      <c r="F197" s="135" t="s">
        <v>1953</v>
      </c>
      <c r="I197" s="136"/>
      <c r="L197" s="32"/>
      <c r="M197" s="137"/>
      <c r="T197" s="53"/>
      <c r="AT197" s="17" t="s">
        <v>267</v>
      </c>
      <c r="AU197" s="17" t="s">
        <v>77</v>
      </c>
    </row>
    <row r="198" spans="2:65" s="1" customFormat="1" ht="11.25">
      <c r="B198" s="32"/>
      <c r="D198" s="176" t="s">
        <v>1416</v>
      </c>
      <c r="F198" s="177" t="s">
        <v>1954</v>
      </c>
      <c r="I198" s="136"/>
      <c r="L198" s="32"/>
      <c r="M198" s="137"/>
      <c r="T198" s="53"/>
      <c r="AT198" s="17" t="s">
        <v>1416</v>
      </c>
      <c r="AU198" s="17" t="s">
        <v>77</v>
      </c>
    </row>
    <row r="199" spans="2:65" s="1" customFormat="1" ht="19.5">
      <c r="B199" s="32"/>
      <c r="D199" s="134" t="s">
        <v>269</v>
      </c>
      <c r="F199" s="138" t="s">
        <v>1955</v>
      </c>
      <c r="I199" s="136"/>
      <c r="L199" s="32"/>
      <c r="M199" s="137"/>
      <c r="T199" s="53"/>
      <c r="AT199" s="17" t="s">
        <v>269</v>
      </c>
      <c r="AU199" s="17" t="s">
        <v>77</v>
      </c>
    </row>
    <row r="200" spans="2:65" s="12" customFormat="1" ht="11.25">
      <c r="B200" s="162"/>
      <c r="D200" s="134" t="s">
        <v>774</v>
      </c>
      <c r="E200" s="163" t="s">
        <v>19</v>
      </c>
      <c r="F200" s="164" t="s">
        <v>2246</v>
      </c>
      <c r="H200" s="165">
        <v>15.96</v>
      </c>
      <c r="I200" s="166"/>
      <c r="L200" s="162"/>
      <c r="M200" s="167"/>
      <c r="T200" s="168"/>
      <c r="AT200" s="163" t="s">
        <v>774</v>
      </c>
      <c r="AU200" s="163" t="s">
        <v>77</v>
      </c>
      <c r="AV200" s="12" t="s">
        <v>79</v>
      </c>
      <c r="AW200" s="12" t="s">
        <v>31</v>
      </c>
      <c r="AX200" s="12" t="s">
        <v>69</v>
      </c>
      <c r="AY200" s="163" t="s">
        <v>260</v>
      </c>
    </row>
    <row r="201" spans="2:65" s="13" customFormat="1" ht="11.25">
      <c r="B201" s="169"/>
      <c r="D201" s="134" t="s">
        <v>774</v>
      </c>
      <c r="E201" s="170" t="s">
        <v>19</v>
      </c>
      <c r="F201" s="171" t="s">
        <v>967</v>
      </c>
      <c r="H201" s="172">
        <v>15.96</v>
      </c>
      <c r="I201" s="173"/>
      <c r="L201" s="169"/>
      <c r="M201" s="174"/>
      <c r="T201" s="175"/>
      <c r="AT201" s="170" t="s">
        <v>774</v>
      </c>
      <c r="AU201" s="170" t="s">
        <v>77</v>
      </c>
      <c r="AV201" s="13" t="s">
        <v>266</v>
      </c>
      <c r="AW201" s="13" t="s">
        <v>31</v>
      </c>
      <c r="AX201" s="13" t="s">
        <v>77</v>
      </c>
      <c r="AY201" s="170" t="s">
        <v>260</v>
      </c>
    </row>
    <row r="202" spans="2:65" s="1" customFormat="1" ht="16.5" customHeight="1">
      <c r="B202" s="32"/>
      <c r="C202" s="121" t="s">
        <v>381</v>
      </c>
      <c r="D202" s="121" t="s">
        <v>261</v>
      </c>
      <c r="E202" s="122" t="s">
        <v>1957</v>
      </c>
      <c r="F202" s="123" t="s">
        <v>1958</v>
      </c>
      <c r="G202" s="124" t="s">
        <v>545</v>
      </c>
      <c r="H202" s="125">
        <v>6</v>
      </c>
      <c r="I202" s="126"/>
      <c r="J202" s="127">
        <f>ROUND(I202*H202,2)</f>
        <v>0</v>
      </c>
      <c r="K202" s="123" t="s">
        <v>1258</v>
      </c>
      <c r="L202" s="32"/>
      <c r="M202" s="128" t="s">
        <v>19</v>
      </c>
      <c r="N202" s="129" t="s">
        <v>40</v>
      </c>
      <c r="P202" s="130">
        <f>O202*H202</f>
        <v>0</v>
      </c>
      <c r="Q202" s="130">
        <v>1.1E-4</v>
      </c>
      <c r="R202" s="130">
        <f>Q202*H202</f>
        <v>6.6E-4</v>
      </c>
      <c r="S202" s="130">
        <v>0</v>
      </c>
      <c r="T202" s="131">
        <f>S202*H202</f>
        <v>0</v>
      </c>
      <c r="AR202" s="132" t="s">
        <v>300</v>
      </c>
      <c r="AT202" s="132" t="s">
        <v>261</v>
      </c>
      <c r="AU202" s="132" t="s">
        <v>77</v>
      </c>
      <c r="AY202" s="17" t="s">
        <v>260</v>
      </c>
      <c r="BE202" s="133">
        <f>IF(N202="základní",J202,0)</f>
        <v>0</v>
      </c>
      <c r="BF202" s="133">
        <f>IF(N202="snížená",J202,0)</f>
        <v>0</v>
      </c>
      <c r="BG202" s="133">
        <f>IF(N202="zákl. přenesená",J202,0)</f>
        <v>0</v>
      </c>
      <c r="BH202" s="133">
        <f>IF(N202="sníž. přenesená",J202,0)</f>
        <v>0</v>
      </c>
      <c r="BI202" s="133">
        <f>IF(N202="nulová",J202,0)</f>
        <v>0</v>
      </c>
      <c r="BJ202" s="17" t="s">
        <v>77</v>
      </c>
      <c r="BK202" s="133">
        <f>ROUND(I202*H202,2)</f>
        <v>0</v>
      </c>
      <c r="BL202" s="17" t="s">
        <v>300</v>
      </c>
      <c r="BM202" s="132" t="s">
        <v>384</v>
      </c>
    </row>
    <row r="203" spans="2:65" s="1" customFormat="1" ht="11.25">
      <c r="B203" s="32"/>
      <c r="D203" s="134" t="s">
        <v>267</v>
      </c>
      <c r="F203" s="135" t="s">
        <v>1959</v>
      </c>
      <c r="I203" s="136"/>
      <c r="L203" s="32"/>
      <c r="M203" s="137"/>
      <c r="T203" s="53"/>
      <c r="AT203" s="17" t="s">
        <v>267</v>
      </c>
      <c r="AU203" s="17" t="s">
        <v>77</v>
      </c>
    </row>
    <row r="204" spans="2:65" s="1" customFormat="1" ht="11.25">
      <c r="B204" s="32"/>
      <c r="D204" s="176" t="s">
        <v>1416</v>
      </c>
      <c r="F204" s="177" t="s">
        <v>1960</v>
      </c>
      <c r="I204" s="136"/>
      <c r="L204" s="32"/>
      <c r="M204" s="137"/>
      <c r="T204" s="53"/>
      <c r="AT204" s="17" t="s">
        <v>1416</v>
      </c>
      <c r="AU204" s="17" t="s">
        <v>77</v>
      </c>
    </row>
    <row r="205" spans="2:65" s="1" customFormat="1" ht="19.5">
      <c r="B205" s="32"/>
      <c r="D205" s="134" t="s">
        <v>269</v>
      </c>
      <c r="F205" s="138" t="s">
        <v>1961</v>
      </c>
      <c r="I205" s="136"/>
      <c r="L205" s="32"/>
      <c r="M205" s="137"/>
      <c r="T205" s="53"/>
      <c r="AT205" s="17" t="s">
        <v>269</v>
      </c>
      <c r="AU205" s="17" t="s">
        <v>77</v>
      </c>
    </row>
    <row r="206" spans="2:65" s="12" customFormat="1" ht="11.25">
      <c r="B206" s="162"/>
      <c r="D206" s="134" t="s">
        <v>774</v>
      </c>
      <c r="E206" s="163" t="s">
        <v>19</v>
      </c>
      <c r="F206" s="164" t="s">
        <v>2247</v>
      </c>
      <c r="H206" s="165">
        <v>6</v>
      </c>
      <c r="I206" s="166"/>
      <c r="L206" s="162"/>
      <c r="M206" s="167"/>
      <c r="T206" s="168"/>
      <c r="AT206" s="163" t="s">
        <v>774</v>
      </c>
      <c r="AU206" s="163" t="s">
        <v>77</v>
      </c>
      <c r="AV206" s="12" t="s">
        <v>79</v>
      </c>
      <c r="AW206" s="12" t="s">
        <v>31</v>
      </c>
      <c r="AX206" s="12" t="s">
        <v>69</v>
      </c>
      <c r="AY206" s="163" t="s">
        <v>260</v>
      </c>
    </row>
    <row r="207" spans="2:65" s="13" customFormat="1" ht="11.25">
      <c r="B207" s="169"/>
      <c r="D207" s="134" t="s">
        <v>774</v>
      </c>
      <c r="E207" s="170" t="s">
        <v>19</v>
      </c>
      <c r="F207" s="171" t="s">
        <v>967</v>
      </c>
      <c r="H207" s="172">
        <v>6</v>
      </c>
      <c r="I207" s="173"/>
      <c r="L207" s="169"/>
      <c r="M207" s="174"/>
      <c r="T207" s="175"/>
      <c r="AT207" s="170" t="s">
        <v>774</v>
      </c>
      <c r="AU207" s="170" t="s">
        <v>77</v>
      </c>
      <c r="AV207" s="13" t="s">
        <v>266</v>
      </c>
      <c r="AW207" s="13" t="s">
        <v>31</v>
      </c>
      <c r="AX207" s="13" t="s">
        <v>77</v>
      </c>
      <c r="AY207" s="170" t="s">
        <v>260</v>
      </c>
    </row>
    <row r="208" spans="2:65" s="1" customFormat="1" ht="16.5" customHeight="1">
      <c r="B208" s="32"/>
      <c r="C208" s="139" t="s">
        <v>326</v>
      </c>
      <c r="D208" s="139" t="s">
        <v>273</v>
      </c>
      <c r="E208" s="140" t="s">
        <v>2248</v>
      </c>
      <c r="F208" s="141" t="s">
        <v>2249</v>
      </c>
      <c r="G208" s="142" t="s">
        <v>545</v>
      </c>
      <c r="H208" s="143">
        <v>6</v>
      </c>
      <c r="I208" s="144"/>
      <c r="J208" s="145">
        <f>ROUND(I208*H208,2)</f>
        <v>0</v>
      </c>
      <c r="K208" s="141" t="s">
        <v>1258</v>
      </c>
      <c r="L208" s="146"/>
      <c r="M208" s="147" t="s">
        <v>19</v>
      </c>
      <c r="N208" s="148" t="s">
        <v>40</v>
      </c>
      <c r="P208" s="130">
        <f>O208*H208</f>
        <v>0</v>
      </c>
      <c r="Q208" s="130">
        <v>1.8000000000000001E-4</v>
      </c>
      <c r="R208" s="130">
        <f>Q208*H208</f>
        <v>1.08E-3</v>
      </c>
      <c r="S208" s="130">
        <v>0</v>
      </c>
      <c r="T208" s="131">
        <f>S208*H208</f>
        <v>0</v>
      </c>
      <c r="AR208" s="132" t="s">
        <v>339</v>
      </c>
      <c r="AT208" s="132" t="s">
        <v>273</v>
      </c>
      <c r="AU208" s="132" t="s">
        <v>77</v>
      </c>
      <c r="AY208" s="17" t="s">
        <v>260</v>
      </c>
      <c r="BE208" s="133">
        <f>IF(N208="základní",J208,0)</f>
        <v>0</v>
      </c>
      <c r="BF208" s="133">
        <f>IF(N208="snížená",J208,0)</f>
        <v>0</v>
      </c>
      <c r="BG208" s="133">
        <f>IF(N208="zákl. přenesená",J208,0)</f>
        <v>0</v>
      </c>
      <c r="BH208" s="133">
        <f>IF(N208="sníž. přenesená",J208,0)</f>
        <v>0</v>
      </c>
      <c r="BI208" s="133">
        <f>IF(N208="nulová",J208,0)</f>
        <v>0</v>
      </c>
      <c r="BJ208" s="17" t="s">
        <v>77</v>
      </c>
      <c r="BK208" s="133">
        <f>ROUND(I208*H208,2)</f>
        <v>0</v>
      </c>
      <c r="BL208" s="17" t="s">
        <v>300</v>
      </c>
      <c r="BM208" s="132" t="s">
        <v>389</v>
      </c>
    </row>
    <row r="209" spans="2:65" s="1" customFormat="1" ht="11.25">
      <c r="B209" s="32"/>
      <c r="D209" s="134" t="s">
        <v>267</v>
      </c>
      <c r="F209" s="135" t="s">
        <v>2249</v>
      </c>
      <c r="I209" s="136"/>
      <c r="L209" s="32"/>
      <c r="M209" s="137"/>
      <c r="T209" s="53"/>
      <c r="AT209" s="17" t="s">
        <v>267</v>
      </c>
      <c r="AU209" s="17" t="s">
        <v>77</v>
      </c>
    </row>
    <row r="210" spans="2:65" s="1" customFormat="1" ht="16.5" customHeight="1">
      <c r="B210" s="32"/>
      <c r="C210" s="139" t="s">
        <v>392</v>
      </c>
      <c r="D210" s="139" t="s">
        <v>273</v>
      </c>
      <c r="E210" s="140" t="s">
        <v>2250</v>
      </c>
      <c r="F210" s="141" t="s">
        <v>2251</v>
      </c>
      <c r="G210" s="142" t="s">
        <v>363</v>
      </c>
      <c r="H210" s="143">
        <v>20</v>
      </c>
      <c r="I210" s="144"/>
      <c r="J210" s="145">
        <f>ROUND(I210*H210,2)</f>
        <v>0</v>
      </c>
      <c r="K210" s="141" t="s">
        <v>1258</v>
      </c>
      <c r="L210" s="146"/>
      <c r="M210" s="147" t="s">
        <v>19</v>
      </c>
      <c r="N210" s="148" t="s">
        <v>40</v>
      </c>
      <c r="P210" s="130">
        <f>O210*H210</f>
        <v>0</v>
      </c>
      <c r="Q210" s="130">
        <v>2.0000000000000002E-5</v>
      </c>
      <c r="R210" s="130">
        <f>Q210*H210</f>
        <v>4.0000000000000002E-4</v>
      </c>
      <c r="S210" s="130">
        <v>0</v>
      </c>
      <c r="T210" s="131">
        <f>S210*H210</f>
        <v>0</v>
      </c>
      <c r="AR210" s="132" t="s">
        <v>339</v>
      </c>
      <c r="AT210" s="132" t="s">
        <v>273</v>
      </c>
      <c r="AU210" s="132" t="s">
        <v>77</v>
      </c>
      <c r="AY210" s="17" t="s">
        <v>260</v>
      </c>
      <c r="BE210" s="133">
        <f>IF(N210="základní",J210,0)</f>
        <v>0</v>
      </c>
      <c r="BF210" s="133">
        <f>IF(N210="snížená",J210,0)</f>
        <v>0</v>
      </c>
      <c r="BG210" s="133">
        <f>IF(N210="zákl. přenesená",J210,0)</f>
        <v>0</v>
      </c>
      <c r="BH210" s="133">
        <f>IF(N210="sníž. přenesená",J210,0)</f>
        <v>0</v>
      </c>
      <c r="BI210" s="133">
        <f>IF(N210="nulová",J210,0)</f>
        <v>0</v>
      </c>
      <c r="BJ210" s="17" t="s">
        <v>77</v>
      </c>
      <c r="BK210" s="133">
        <f>ROUND(I210*H210,2)</f>
        <v>0</v>
      </c>
      <c r="BL210" s="17" t="s">
        <v>300</v>
      </c>
      <c r="BM210" s="132" t="s">
        <v>395</v>
      </c>
    </row>
    <row r="211" spans="2:65" s="1" customFormat="1" ht="11.25">
      <c r="B211" s="32"/>
      <c r="D211" s="134" t="s">
        <v>267</v>
      </c>
      <c r="F211" s="135" t="s">
        <v>2251</v>
      </c>
      <c r="I211" s="136"/>
      <c r="L211" s="32"/>
      <c r="M211" s="137"/>
      <c r="T211" s="53"/>
      <c r="AT211" s="17" t="s">
        <v>267</v>
      </c>
      <c r="AU211" s="17" t="s">
        <v>77</v>
      </c>
    </row>
    <row r="212" spans="2:65" s="12" customFormat="1" ht="11.25">
      <c r="B212" s="162"/>
      <c r="D212" s="134" t="s">
        <v>774</v>
      </c>
      <c r="E212" s="163" t="s">
        <v>19</v>
      </c>
      <c r="F212" s="164" t="s">
        <v>2252</v>
      </c>
      <c r="H212" s="165">
        <v>20</v>
      </c>
      <c r="I212" s="166"/>
      <c r="L212" s="162"/>
      <c r="M212" s="167"/>
      <c r="T212" s="168"/>
      <c r="AT212" s="163" t="s">
        <v>774</v>
      </c>
      <c r="AU212" s="163" t="s">
        <v>77</v>
      </c>
      <c r="AV212" s="12" t="s">
        <v>79</v>
      </c>
      <c r="AW212" s="12" t="s">
        <v>31</v>
      </c>
      <c r="AX212" s="12" t="s">
        <v>69</v>
      </c>
      <c r="AY212" s="163" t="s">
        <v>260</v>
      </c>
    </row>
    <row r="213" spans="2:65" s="13" customFormat="1" ht="11.25">
      <c r="B213" s="169"/>
      <c r="D213" s="134" t="s">
        <v>774</v>
      </c>
      <c r="E213" s="170" t="s">
        <v>19</v>
      </c>
      <c r="F213" s="171" t="s">
        <v>967</v>
      </c>
      <c r="H213" s="172">
        <v>20</v>
      </c>
      <c r="I213" s="173"/>
      <c r="L213" s="169"/>
      <c r="M213" s="174"/>
      <c r="T213" s="175"/>
      <c r="AT213" s="170" t="s">
        <v>774</v>
      </c>
      <c r="AU213" s="170" t="s">
        <v>77</v>
      </c>
      <c r="AV213" s="13" t="s">
        <v>266</v>
      </c>
      <c r="AW213" s="13" t="s">
        <v>31</v>
      </c>
      <c r="AX213" s="13" t="s">
        <v>77</v>
      </c>
      <c r="AY213" s="170" t="s">
        <v>260</v>
      </c>
    </row>
    <row r="214" spans="2:65" s="1" customFormat="1" ht="16.5" customHeight="1">
      <c r="B214" s="32"/>
      <c r="C214" s="121" t="s">
        <v>330</v>
      </c>
      <c r="D214" s="121" t="s">
        <v>261</v>
      </c>
      <c r="E214" s="122" t="s">
        <v>1971</v>
      </c>
      <c r="F214" s="123" t="s">
        <v>1972</v>
      </c>
      <c r="G214" s="124" t="s">
        <v>973</v>
      </c>
      <c r="H214" s="125">
        <v>0.108</v>
      </c>
      <c r="I214" s="126"/>
      <c r="J214" s="127">
        <f>ROUND(I214*H214,2)</f>
        <v>0</v>
      </c>
      <c r="K214" s="123" t="s">
        <v>1258</v>
      </c>
      <c r="L214" s="32"/>
      <c r="M214" s="128" t="s">
        <v>19</v>
      </c>
      <c r="N214" s="129" t="s">
        <v>40</v>
      </c>
      <c r="P214" s="130">
        <f>O214*H214</f>
        <v>0</v>
      </c>
      <c r="Q214" s="130">
        <v>0</v>
      </c>
      <c r="R214" s="130">
        <f>Q214*H214</f>
        <v>0</v>
      </c>
      <c r="S214" s="130">
        <v>0</v>
      </c>
      <c r="T214" s="131">
        <f>S214*H214</f>
        <v>0</v>
      </c>
      <c r="AR214" s="132" t="s">
        <v>300</v>
      </c>
      <c r="AT214" s="132" t="s">
        <v>261</v>
      </c>
      <c r="AU214" s="132" t="s">
        <v>77</v>
      </c>
      <c r="AY214" s="17" t="s">
        <v>260</v>
      </c>
      <c r="BE214" s="133">
        <f>IF(N214="základní",J214,0)</f>
        <v>0</v>
      </c>
      <c r="BF214" s="133">
        <f>IF(N214="snížená",J214,0)</f>
        <v>0</v>
      </c>
      <c r="BG214" s="133">
        <f>IF(N214="zákl. přenesená",J214,0)</f>
        <v>0</v>
      </c>
      <c r="BH214" s="133">
        <f>IF(N214="sníž. přenesená",J214,0)</f>
        <v>0</v>
      </c>
      <c r="BI214" s="133">
        <f>IF(N214="nulová",J214,0)</f>
        <v>0</v>
      </c>
      <c r="BJ214" s="17" t="s">
        <v>77</v>
      </c>
      <c r="BK214" s="133">
        <f>ROUND(I214*H214,2)</f>
        <v>0</v>
      </c>
      <c r="BL214" s="17" t="s">
        <v>300</v>
      </c>
      <c r="BM214" s="132" t="s">
        <v>399</v>
      </c>
    </row>
    <row r="215" spans="2:65" s="1" customFormat="1" ht="19.5">
      <c r="B215" s="32"/>
      <c r="D215" s="134" t="s">
        <v>267</v>
      </c>
      <c r="F215" s="135" t="s">
        <v>1973</v>
      </c>
      <c r="I215" s="136"/>
      <c r="L215" s="32"/>
      <c r="M215" s="137"/>
      <c r="T215" s="53"/>
      <c r="AT215" s="17" t="s">
        <v>267</v>
      </c>
      <c r="AU215" s="17" t="s">
        <v>77</v>
      </c>
    </row>
    <row r="216" spans="2:65" s="1" customFormat="1" ht="11.25">
      <c r="B216" s="32"/>
      <c r="D216" s="176" t="s">
        <v>1416</v>
      </c>
      <c r="F216" s="177" t="s">
        <v>1974</v>
      </c>
      <c r="I216" s="136"/>
      <c r="L216" s="32"/>
      <c r="M216" s="137"/>
      <c r="T216" s="53"/>
      <c r="AT216" s="17" t="s">
        <v>1416</v>
      </c>
      <c r="AU216" s="17" t="s">
        <v>77</v>
      </c>
    </row>
    <row r="217" spans="2:65" s="1" customFormat="1" ht="16.5" customHeight="1">
      <c r="B217" s="32"/>
      <c r="C217" s="121" t="s">
        <v>401</v>
      </c>
      <c r="D217" s="121" t="s">
        <v>261</v>
      </c>
      <c r="E217" s="122" t="s">
        <v>1975</v>
      </c>
      <c r="F217" s="123" t="s">
        <v>1976</v>
      </c>
      <c r="G217" s="124" t="s">
        <v>973</v>
      </c>
      <c r="H217" s="125">
        <v>2.052</v>
      </c>
      <c r="I217" s="126"/>
      <c r="J217" s="127">
        <f>ROUND(I217*H217,2)</f>
        <v>0</v>
      </c>
      <c r="K217" s="123" t="s">
        <v>1258</v>
      </c>
      <c r="L217" s="32"/>
      <c r="M217" s="128" t="s">
        <v>19</v>
      </c>
      <c r="N217" s="129" t="s">
        <v>40</v>
      </c>
      <c r="P217" s="130">
        <f>O217*H217</f>
        <v>0</v>
      </c>
      <c r="Q217" s="130">
        <v>0</v>
      </c>
      <c r="R217" s="130">
        <f>Q217*H217</f>
        <v>0</v>
      </c>
      <c r="S217" s="130">
        <v>0</v>
      </c>
      <c r="T217" s="131">
        <f>S217*H217</f>
        <v>0</v>
      </c>
      <c r="AR217" s="132" t="s">
        <v>300</v>
      </c>
      <c r="AT217" s="132" t="s">
        <v>261</v>
      </c>
      <c r="AU217" s="132" t="s">
        <v>77</v>
      </c>
      <c r="AY217" s="17" t="s">
        <v>260</v>
      </c>
      <c r="BE217" s="133">
        <f>IF(N217="základní",J217,0)</f>
        <v>0</v>
      </c>
      <c r="BF217" s="133">
        <f>IF(N217="snížená",J217,0)</f>
        <v>0</v>
      </c>
      <c r="BG217" s="133">
        <f>IF(N217="zákl. přenesená",J217,0)</f>
        <v>0</v>
      </c>
      <c r="BH217" s="133">
        <f>IF(N217="sníž. přenesená",J217,0)</f>
        <v>0</v>
      </c>
      <c r="BI217" s="133">
        <f>IF(N217="nulová",J217,0)</f>
        <v>0</v>
      </c>
      <c r="BJ217" s="17" t="s">
        <v>77</v>
      </c>
      <c r="BK217" s="133">
        <f>ROUND(I217*H217,2)</f>
        <v>0</v>
      </c>
      <c r="BL217" s="17" t="s">
        <v>300</v>
      </c>
      <c r="BM217" s="132" t="s">
        <v>404</v>
      </c>
    </row>
    <row r="218" spans="2:65" s="1" customFormat="1" ht="19.5">
      <c r="B218" s="32"/>
      <c r="D218" s="134" t="s">
        <v>267</v>
      </c>
      <c r="F218" s="135" t="s">
        <v>1977</v>
      </c>
      <c r="I218" s="136"/>
      <c r="L218" s="32"/>
      <c r="M218" s="137"/>
      <c r="T218" s="53"/>
      <c r="AT218" s="17" t="s">
        <v>267</v>
      </c>
      <c r="AU218" s="17" t="s">
        <v>77</v>
      </c>
    </row>
    <row r="219" spans="2:65" s="1" customFormat="1" ht="11.25">
      <c r="B219" s="32"/>
      <c r="D219" s="176" t="s">
        <v>1416</v>
      </c>
      <c r="F219" s="177" t="s">
        <v>1978</v>
      </c>
      <c r="I219" s="136"/>
      <c r="L219" s="32"/>
      <c r="M219" s="137"/>
      <c r="T219" s="53"/>
      <c r="AT219" s="17" t="s">
        <v>1416</v>
      </c>
      <c r="AU219" s="17" t="s">
        <v>77</v>
      </c>
    </row>
    <row r="220" spans="2:65" s="12" customFormat="1" ht="11.25">
      <c r="B220" s="162"/>
      <c r="D220" s="134" t="s">
        <v>774</v>
      </c>
      <c r="E220" s="163" t="s">
        <v>19</v>
      </c>
      <c r="F220" s="164" t="s">
        <v>2253</v>
      </c>
      <c r="H220" s="165">
        <v>2.052</v>
      </c>
      <c r="I220" s="166"/>
      <c r="L220" s="162"/>
      <c r="M220" s="167"/>
      <c r="T220" s="168"/>
      <c r="AT220" s="163" t="s">
        <v>774</v>
      </c>
      <c r="AU220" s="163" t="s">
        <v>77</v>
      </c>
      <c r="AV220" s="12" t="s">
        <v>79</v>
      </c>
      <c r="AW220" s="12" t="s">
        <v>31</v>
      </c>
      <c r="AX220" s="12" t="s">
        <v>69</v>
      </c>
      <c r="AY220" s="163" t="s">
        <v>260</v>
      </c>
    </row>
    <row r="221" spans="2:65" s="13" customFormat="1" ht="11.25">
      <c r="B221" s="169"/>
      <c r="D221" s="134" t="s">
        <v>774</v>
      </c>
      <c r="E221" s="170" t="s">
        <v>19</v>
      </c>
      <c r="F221" s="171" t="s">
        <v>967</v>
      </c>
      <c r="H221" s="172">
        <v>2.052</v>
      </c>
      <c r="I221" s="173"/>
      <c r="L221" s="169"/>
      <c r="M221" s="174"/>
      <c r="T221" s="175"/>
      <c r="AT221" s="170" t="s">
        <v>774</v>
      </c>
      <c r="AU221" s="170" t="s">
        <v>77</v>
      </c>
      <c r="AV221" s="13" t="s">
        <v>266</v>
      </c>
      <c r="AW221" s="13" t="s">
        <v>31</v>
      </c>
      <c r="AX221" s="13" t="s">
        <v>77</v>
      </c>
      <c r="AY221" s="170" t="s">
        <v>260</v>
      </c>
    </row>
    <row r="222" spans="2:65" s="10" customFormat="1" ht="25.9" customHeight="1">
      <c r="B222" s="111"/>
      <c r="D222" s="112" t="s">
        <v>68</v>
      </c>
      <c r="E222" s="113" t="s">
        <v>2254</v>
      </c>
      <c r="F222" s="113" t="s">
        <v>2255</v>
      </c>
      <c r="I222" s="114"/>
      <c r="J222" s="115">
        <f>BK222</f>
        <v>0</v>
      </c>
      <c r="L222" s="111"/>
      <c r="M222" s="116"/>
      <c r="P222" s="117">
        <f>SUM(P223:P239)</f>
        <v>0</v>
      </c>
      <c r="R222" s="117">
        <f>SUM(R223:R239)</f>
        <v>2.7438400000000002E-2</v>
      </c>
      <c r="T222" s="118">
        <f>SUM(T223:T239)</f>
        <v>0</v>
      </c>
      <c r="AR222" s="112" t="s">
        <v>79</v>
      </c>
      <c r="AT222" s="119" t="s">
        <v>68</v>
      </c>
      <c r="AU222" s="119" t="s">
        <v>69</v>
      </c>
      <c r="AY222" s="112" t="s">
        <v>260</v>
      </c>
      <c r="BK222" s="120">
        <f>SUM(BK223:BK239)</f>
        <v>0</v>
      </c>
    </row>
    <row r="223" spans="2:65" s="1" customFormat="1" ht="21.75" customHeight="1">
      <c r="B223" s="32"/>
      <c r="C223" s="121" t="s">
        <v>335</v>
      </c>
      <c r="D223" s="121" t="s">
        <v>261</v>
      </c>
      <c r="E223" s="122" t="s">
        <v>2256</v>
      </c>
      <c r="F223" s="123" t="s">
        <v>2257</v>
      </c>
      <c r="G223" s="124" t="s">
        <v>1297</v>
      </c>
      <c r="H223" s="125">
        <v>1.76</v>
      </c>
      <c r="I223" s="126"/>
      <c r="J223" s="127">
        <f>ROUND(I223*H223,2)</f>
        <v>0</v>
      </c>
      <c r="K223" s="123" t="s">
        <v>1258</v>
      </c>
      <c r="L223" s="32"/>
      <c r="M223" s="128" t="s">
        <v>19</v>
      </c>
      <c r="N223" s="129" t="s">
        <v>40</v>
      </c>
      <c r="P223" s="130">
        <f>O223*H223</f>
        <v>0</v>
      </c>
      <c r="Q223" s="130">
        <v>4.8999999999999998E-4</v>
      </c>
      <c r="R223" s="130">
        <f>Q223*H223</f>
        <v>8.6239999999999993E-4</v>
      </c>
      <c r="S223" s="130">
        <v>0</v>
      </c>
      <c r="T223" s="131">
        <f>S223*H223</f>
        <v>0</v>
      </c>
      <c r="AR223" s="132" t="s">
        <v>300</v>
      </c>
      <c r="AT223" s="132" t="s">
        <v>261</v>
      </c>
      <c r="AU223" s="132" t="s">
        <v>77</v>
      </c>
      <c r="AY223" s="17" t="s">
        <v>260</v>
      </c>
      <c r="BE223" s="133">
        <f>IF(N223="základní",J223,0)</f>
        <v>0</v>
      </c>
      <c r="BF223" s="133">
        <f>IF(N223="snížená",J223,0)</f>
        <v>0</v>
      </c>
      <c r="BG223" s="133">
        <f>IF(N223="zákl. přenesená",J223,0)</f>
        <v>0</v>
      </c>
      <c r="BH223" s="133">
        <f>IF(N223="sníž. přenesená",J223,0)</f>
        <v>0</v>
      </c>
      <c r="BI223" s="133">
        <f>IF(N223="nulová",J223,0)</f>
        <v>0</v>
      </c>
      <c r="BJ223" s="17" t="s">
        <v>77</v>
      </c>
      <c r="BK223" s="133">
        <f>ROUND(I223*H223,2)</f>
        <v>0</v>
      </c>
      <c r="BL223" s="17" t="s">
        <v>300</v>
      </c>
      <c r="BM223" s="132" t="s">
        <v>409</v>
      </c>
    </row>
    <row r="224" spans="2:65" s="1" customFormat="1" ht="11.25">
      <c r="B224" s="32"/>
      <c r="D224" s="134" t="s">
        <v>267</v>
      </c>
      <c r="F224" s="135" t="s">
        <v>2258</v>
      </c>
      <c r="I224" s="136"/>
      <c r="L224" s="32"/>
      <c r="M224" s="137"/>
      <c r="T224" s="53"/>
      <c r="AT224" s="17" t="s">
        <v>267</v>
      </c>
      <c r="AU224" s="17" t="s">
        <v>77</v>
      </c>
    </row>
    <row r="225" spans="2:65" s="1" customFormat="1" ht="11.25">
      <c r="B225" s="32"/>
      <c r="D225" s="176" t="s">
        <v>1416</v>
      </c>
      <c r="F225" s="177" t="s">
        <v>2259</v>
      </c>
      <c r="I225" s="136"/>
      <c r="L225" s="32"/>
      <c r="M225" s="137"/>
      <c r="T225" s="53"/>
      <c r="AT225" s="17" t="s">
        <v>1416</v>
      </c>
      <c r="AU225" s="17" t="s">
        <v>77</v>
      </c>
    </row>
    <row r="226" spans="2:65" s="12" customFormat="1" ht="11.25">
      <c r="B226" s="162"/>
      <c r="D226" s="134" t="s">
        <v>774</v>
      </c>
      <c r="E226" s="163" t="s">
        <v>19</v>
      </c>
      <c r="F226" s="164" t="s">
        <v>2260</v>
      </c>
      <c r="H226" s="165">
        <v>1.76</v>
      </c>
      <c r="I226" s="166"/>
      <c r="L226" s="162"/>
      <c r="M226" s="167"/>
      <c r="T226" s="168"/>
      <c r="AT226" s="163" t="s">
        <v>774</v>
      </c>
      <c r="AU226" s="163" t="s">
        <v>77</v>
      </c>
      <c r="AV226" s="12" t="s">
        <v>79</v>
      </c>
      <c r="AW226" s="12" t="s">
        <v>31</v>
      </c>
      <c r="AX226" s="12" t="s">
        <v>69</v>
      </c>
      <c r="AY226" s="163" t="s">
        <v>260</v>
      </c>
    </row>
    <row r="227" spans="2:65" s="13" customFormat="1" ht="11.25">
      <c r="B227" s="169"/>
      <c r="D227" s="134" t="s">
        <v>774</v>
      </c>
      <c r="E227" s="170" t="s">
        <v>19</v>
      </c>
      <c r="F227" s="171" t="s">
        <v>967</v>
      </c>
      <c r="H227" s="172">
        <v>1.76</v>
      </c>
      <c r="I227" s="173"/>
      <c r="L227" s="169"/>
      <c r="M227" s="174"/>
      <c r="T227" s="175"/>
      <c r="AT227" s="170" t="s">
        <v>774</v>
      </c>
      <c r="AU227" s="170" t="s">
        <v>77</v>
      </c>
      <c r="AV227" s="13" t="s">
        <v>266</v>
      </c>
      <c r="AW227" s="13" t="s">
        <v>31</v>
      </c>
      <c r="AX227" s="13" t="s">
        <v>77</v>
      </c>
      <c r="AY227" s="170" t="s">
        <v>260</v>
      </c>
    </row>
    <row r="228" spans="2:65" s="1" customFormat="1" ht="16.5" customHeight="1">
      <c r="B228" s="32"/>
      <c r="C228" s="139" t="s">
        <v>412</v>
      </c>
      <c r="D228" s="139" t="s">
        <v>273</v>
      </c>
      <c r="E228" s="140" t="s">
        <v>2261</v>
      </c>
      <c r="F228" s="141" t="s">
        <v>2262</v>
      </c>
      <c r="G228" s="142" t="s">
        <v>1297</v>
      </c>
      <c r="H228" s="143">
        <v>1.76</v>
      </c>
      <c r="I228" s="144"/>
      <c r="J228" s="145">
        <f>ROUND(I228*H228,2)</f>
        <v>0</v>
      </c>
      <c r="K228" s="141" t="s">
        <v>1258</v>
      </c>
      <c r="L228" s="146"/>
      <c r="M228" s="147" t="s">
        <v>19</v>
      </c>
      <c r="N228" s="148" t="s">
        <v>40</v>
      </c>
      <c r="P228" s="130">
        <f>O228*H228</f>
        <v>0</v>
      </c>
      <c r="Q228" s="130">
        <v>1.5100000000000001E-2</v>
      </c>
      <c r="R228" s="130">
        <f>Q228*H228</f>
        <v>2.6576000000000002E-2</v>
      </c>
      <c r="S228" s="130">
        <v>0</v>
      </c>
      <c r="T228" s="131">
        <f>S228*H228</f>
        <v>0</v>
      </c>
      <c r="AR228" s="132" t="s">
        <v>339</v>
      </c>
      <c r="AT228" s="132" t="s">
        <v>273</v>
      </c>
      <c r="AU228" s="132" t="s">
        <v>77</v>
      </c>
      <c r="AY228" s="17" t="s">
        <v>260</v>
      </c>
      <c r="BE228" s="133">
        <f>IF(N228="základní",J228,0)</f>
        <v>0</v>
      </c>
      <c r="BF228" s="133">
        <f>IF(N228="snížená",J228,0)</f>
        <v>0</v>
      </c>
      <c r="BG228" s="133">
        <f>IF(N228="zákl. přenesená",J228,0)</f>
        <v>0</v>
      </c>
      <c r="BH228" s="133">
        <f>IF(N228="sníž. přenesená",J228,0)</f>
        <v>0</v>
      </c>
      <c r="BI228" s="133">
        <f>IF(N228="nulová",J228,0)</f>
        <v>0</v>
      </c>
      <c r="BJ228" s="17" t="s">
        <v>77</v>
      </c>
      <c r="BK228" s="133">
        <f>ROUND(I228*H228,2)</f>
        <v>0</v>
      </c>
      <c r="BL228" s="17" t="s">
        <v>300</v>
      </c>
      <c r="BM228" s="132" t="s">
        <v>415</v>
      </c>
    </row>
    <row r="229" spans="2:65" s="1" customFormat="1" ht="11.25">
      <c r="B229" s="32"/>
      <c r="D229" s="134" t="s">
        <v>267</v>
      </c>
      <c r="F229" s="135" t="s">
        <v>2262</v>
      </c>
      <c r="I229" s="136"/>
      <c r="L229" s="32"/>
      <c r="M229" s="137"/>
      <c r="T229" s="53"/>
      <c r="AT229" s="17" t="s">
        <v>267</v>
      </c>
      <c r="AU229" s="17" t="s">
        <v>77</v>
      </c>
    </row>
    <row r="230" spans="2:65" s="12" customFormat="1" ht="11.25">
      <c r="B230" s="162"/>
      <c r="D230" s="134" t="s">
        <v>774</v>
      </c>
      <c r="E230" s="163" t="s">
        <v>19</v>
      </c>
      <c r="F230" s="164" t="s">
        <v>2260</v>
      </c>
      <c r="H230" s="165">
        <v>1.76</v>
      </c>
      <c r="I230" s="166"/>
      <c r="L230" s="162"/>
      <c r="M230" s="167"/>
      <c r="T230" s="168"/>
      <c r="AT230" s="163" t="s">
        <v>774</v>
      </c>
      <c r="AU230" s="163" t="s">
        <v>77</v>
      </c>
      <c r="AV230" s="12" t="s">
        <v>79</v>
      </c>
      <c r="AW230" s="12" t="s">
        <v>31</v>
      </c>
      <c r="AX230" s="12" t="s">
        <v>69</v>
      </c>
      <c r="AY230" s="163" t="s">
        <v>260</v>
      </c>
    </row>
    <row r="231" spans="2:65" s="13" customFormat="1" ht="11.25">
      <c r="B231" s="169"/>
      <c r="D231" s="134" t="s">
        <v>774</v>
      </c>
      <c r="E231" s="170" t="s">
        <v>19</v>
      </c>
      <c r="F231" s="171" t="s">
        <v>967</v>
      </c>
      <c r="H231" s="172">
        <v>1.76</v>
      </c>
      <c r="I231" s="173"/>
      <c r="L231" s="169"/>
      <c r="M231" s="174"/>
      <c r="T231" s="175"/>
      <c r="AT231" s="170" t="s">
        <v>774</v>
      </c>
      <c r="AU231" s="170" t="s">
        <v>77</v>
      </c>
      <c r="AV231" s="13" t="s">
        <v>266</v>
      </c>
      <c r="AW231" s="13" t="s">
        <v>31</v>
      </c>
      <c r="AX231" s="13" t="s">
        <v>77</v>
      </c>
      <c r="AY231" s="170" t="s">
        <v>260</v>
      </c>
    </row>
    <row r="232" spans="2:65" s="1" customFormat="1" ht="16.5" customHeight="1">
      <c r="B232" s="32"/>
      <c r="C232" s="121" t="s">
        <v>339</v>
      </c>
      <c r="D232" s="121" t="s">
        <v>261</v>
      </c>
      <c r="E232" s="122" t="s">
        <v>2263</v>
      </c>
      <c r="F232" s="123" t="s">
        <v>2264</v>
      </c>
      <c r="G232" s="124" t="s">
        <v>973</v>
      </c>
      <c r="H232" s="125">
        <v>2.7E-2</v>
      </c>
      <c r="I232" s="126"/>
      <c r="J232" s="127">
        <f>ROUND(I232*H232,2)</f>
        <v>0</v>
      </c>
      <c r="K232" s="123" t="s">
        <v>1258</v>
      </c>
      <c r="L232" s="32"/>
      <c r="M232" s="128" t="s">
        <v>19</v>
      </c>
      <c r="N232" s="129" t="s">
        <v>40</v>
      </c>
      <c r="P232" s="130">
        <f>O232*H232</f>
        <v>0</v>
      </c>
      <c r="Q232" s="130">
        <v>0</v>
      </c>
      <c r="R232" s="130">
        <f>Q232*H232</f>
        <v>0</v>
      </c>
      <c r="S232" s="130">
        <v>0</v>
      </c>
      <c r="T232" s="131">
        <f>S232*H232</f>
        <v>0</v>
      </c>
      <c r="AR232" s="132" t="s">
        <v>300</v>
      </c>
      <c r="AT232" s="132" t="s">
        <v>261</v>
      </c>
      <c r="AU232" s="132" t="s">
        <v>77</v>
      </c>
      <c r="AY232" s="17" t="s">
        <v>260</v>
      </c>
      <c r="BE232" s="133">
        <f>IF(N232="základní",J232,0)</f>
        <v>0</v>
      </c>
      <c r="BF232" s="133">
        <f>IF(N232="snížená",J232,0)</f>
        <v>0</v>
      </c>
      <c r="BG232" s="133">
        <f>IF(N232="zákl. přenesená",J232,0)</f>
        <v>0</v>
      </c>
      <c r="BH232" s="133">
        <f>IF(N232="sníž. přenesená",J232,0)</f>
        <v>0</v>
      </c>
      <c r="BI232" s="133">
        <f>IF(N232="nulová",J232,0)</f>
        <v>0</v>
      </c>
      <c r="BJ232" s="17" t="s">
        <v>77</v>
      </c>
      <c r="BK232" s="133">
        <f>ROUND(I232*H232,2)</f>
        <v>0</v>
      </c>
      <c r="BL232" s="17" t="s">
        <v>300</v>
      </c>
      <c r="BM232" s="132" t="s">
        <v>419</v>
      </c>
    </row>
    <row r="233" spans="2:65" s="1" customFormat="1" ht="19.5">
      <c r="B233" s="32"/>
      <c r="D233" s="134" t="s">
        <v>267</v>
      </c>
      <c r="F233" s="135" t="s">
        <v>2265</v>
      </c>
      <c r="I233" s="136"/>
      <c r="L233" s="32"/>
      <c r="M233" s="137"/>
      <c r="T233" s="53"/>
      <c r="AT233" s="17" t="s">
        <v>267</v>
      </c>
      <c r="AU233" s="17" t="s">
        <v>77</v>
      </c>
    </row>
    <row r="234" spans="2:65" s="1" customFormat="1" ht="11.25">
      <c r="B234" s="32"/>
      <c r="D234" s="176" t="s">
        <v>1416</v>
      </c>
      <c r="F234" s="177" t="s">
        <v>2266</v>
      </c>
      <c r="I234" s="136"/>
      <c r="L234" s="32"/>
      <c r="M234" s="137"/>
      <c r="T234" s="53"/>
      <c r="AT234" s="17" t="s">
        <v>1416</v>
      </c>
      <c r="AU234" s="17" t="s">
        <v>77</v>
      </c>
    </row>
    <row r="235" spans="2:65" s="1" customFormat="1" ht="16.5" customHeight="1">
      <c r="B235" s="32"/>
      <c r="C235" s="121" t="s">
        <v>422</v>
      </c>
      <c r="D235" s="121" t="s">
        <v>261</v>
      </c>
      <c r="E235" s="122" t="s">
        <v>2267</v>
      </c>
      <c r="F235" s="123" t="s">
        <v>2268</v>
      </c>
      <c r="G235" s="124" t="s">
        <v>973</v>
      </c>
      <c r="H235" s="125">
        <v>0.51300000000000001</v>
      </c>
      <c r="I235" s="126"/>
      <c r="J235" s="127">
        <f>ROUND(I235*H235,2)</f>
        <v>0</v>
      </c>
      <c r="K235" s="123" t="s">
        <v>1258</v>
      </c>
      <c r="L235" s="32"/>
      <c r="M235" s="128" t="s">
        <v>19</v>
      </c>
      <c r="N235" s="129" t="s">
        <v>40</v>
      </c>
      <c r="P235" s="130">
        <f>O235*H235</f>
        <v>0</v>
      </c>
      <c r="Q235" s="130">
        <v>0</v>
      </c>
      <c r="R235" s="130">
        <f>Q235*H235</f>
        <v>0</v>
      </c>
      <c r="S235" s="130">
        <v>0</v>
      </c>
      <c r="T235" s="131">
        <f>S235*H235</f>
        <v>0</v>
      </c>
      <c r="AR235" s="132" t="s">
        <v>300</v>
      </c>
      <c r="AT235" s="132" t="s">
        <v>261</v>
      </c>
      <c r="AU235" s="132" t="s">
        <v>77</v>
      </c>
      <c r="AY235" s="17" t="s">
        <v>260</v>
      </c>
      <c r="BE235" s="133">
        <f>IF(N235="základní",J235,0)</f>
        <v>0</v>
      </c>
      <c r="BF235" s="133">
        <f>IF(N235="snížená",J235,0)</f>
        <v>0</v>
      </c>
      <c r="BG235" s="133">
        <f>IF(N235="zákl. přenesená",J235,0)</f>
        <v>0</v>
      </c>
      <c r="BH235" s="133">
        <f>IF(N235="sníž. přenesená",J235,0)</f>
        <v>0</v>
      </c>
      <c r="BI235" s="133">
        <f>IF(N235="nulová",J235,0)</f>
        <v>0</v>
      </c>
      <c r="BJ235" s="17" t="s">
        <v>77</v>
      </c>
      <c r="BK235" s="133">
        <f>ROUND(I235*H235,2)</f>
        <v>0</v>
      </c>
      <c r="BL235" s="17" t="s">
        <v>300</v>
      </c>
      <c r="BM235" s="132" t="s">
        <v>425</v>
      </c>
    </row>
    <row r="236" spans="2:65" s="1" customFormat="1" ht="19.5">
      <c r="B236" s="32"/>
      <c r="D236" s="134" t="s">
        <v>267</v>
      </c>
      <c r="F236" s="135" t="s">
        <v>2269</v>
      </c>
      <c r="I236" s="136"/>
      <c r="L236" s="32"/>
      <c r="M236" s="137"/>
      <c r="T236" s="53"/>
      <c r="AT236" s="17" t="s">
        <v>267</v>
      </c>
      <c r="AU236" s="17" t="s">
        <v>77</v>
      </c>
    </row>
    <row r="237" spans="2:65" s="1" customFormat="1" ht="11.25">
      <c r="B237" s="32"/>
      <c r="D237" s="176" t="s">
        <v>1416</v>
      </c>
      <c r="F237" s="177" t="s">
        <v>2270</v>
      </c>
      <c r="I237" s="136"/>
      <c r="L237" s="32"/>
      <c r="M237" s="137"/>
      <c r="T237" s="53"/>
      <c r="AT237" s="17" t="s">
        <v>1416</v>
      </c>
      <c r="AU237" s="17" t="s">
        <v>77</v>
      </c>
    </row>
    <row r="238" spans="2:65" s="12" customFormat="1" ht="11.25">
      <c r="B238" s="162"/>
      <c r="D238" s="134" t="s">
        <v>774</v>
      </c>
      <c r="E238" s="163" t="s">
        <v>19</v>
      </c>
      <c r="F238" s="164" t="s">
        <v>2271</v>
      </c>
      <c r="H238" s="165">
        <v>0.51300000000000001</v>
      </c>
      <c r="I238" s="166"/>
      <c r="L238" s="162"/>
      <c r="M238" s="167"/>
      <c r="T238" s="168"/>
      <c r="AT238" s="163" t="s">
        <v>774</v>
      </c>
      <c r="AU238" s="163" t="s">
        <v>77</v>
      </c>
      <c r="AV238" s="12" t="s">
        <v>79</v>
      </c>
      <c r="AW238" s="12" t="s">
        <v>31</v>
      </c>
      <c r="AX238" s="12" t="s">
        <v>69</v>
      </c>
      <c r="AY238" s="163" t="s">
        <v>260</v>
      </c>
    </row>
    <row r="239" spans="2:65" s="13" customFormat="1" ht="11.25">
      <c r="B239" s="169"/>
      <c r="D239" s="134" t="s">
        <v>774</v>
      </c>
      <c r="E239" s="170" t="s">
        <v>19</v>
      </c>
      <c r="F239" s="171" t="s">
        <v>967</v>
      </c>
      <c r="H239" s="172">
        <v>0.51300000000000001</v>
      </c>
      <c r="I239" s="173"/>
      <c r="L239" s="169"/>
      <c r="M239" s="174"/>
      <c r="T239" s="175"/>
      <c r="AT239" s="170" t="s">
        <v>774</v>
      </c>
      <c r="AU239" s="170" t="s">
        <v>77</v>
      </c>
      <c r="AV239" s="13" t="s">
        <v>266</v>
      </c>
      <c r="AW239" s="13" t="s">
        <v>31</v>
      </c>
      <c r="AX239" s="13" t="s">
        <v>77</v>
      </c>
      <c r="AY239" s="170" t="s">
        <v>260</v>
      </c>
    </row>
    <row r="240" spans="2:65" s="10" customFormat="1" ht="25.9" customHeight="1">
      <c r="B240" s="111"/>
      <c r="D240" s="112" t="s">
        <v>68</v>
      </c>
      <c r="E240" s="113" t="s">
        <v>302</v>
      </c>
      <c r="F240" s="113" t="s">
        <v>2012</v>
      </c>
      <c r="I240" s="114"/>
      <c r="J240" s="115">
        <f>BK240</f>
        <v>0</v>
      </c>
      <c r="L240" s="111"/>
      <c r="M240" s="116"/>
      <c r="P240" s="117">
        <f>SUM(P241:P253)</f>
        <v>0</v>
      </c>
      <c r="R240" s="117">
        <f>SUM(R241:R253)</f>
        <v>0.19774</v>
      </c>
      <c r="T240" s="118">
        <f>SUM(T241:T253)</f>
        <v>3.6603000000000003</v>
      </c>
      <c r="AR240" s="112" t="s">
        <v>77</v>
      </c>
      <c r="AT240" s="119" t="s">
        <v>68</v>
      </c>
      <c r="AU240" s="119" t="s">
        <v>69</v>
      </c>
      <c r="AY240" s="112" t="s">
        <v>260</v>
      </c>
      <c r="BK240" s="120">
        <f>SUM(BK241:BK253)</f>
        <v>0</v>
      </c>
    </row>
    <row r="241" spans="2:65" s="1" customFormat="1" ht="16.5" customHeight="1">
      <c r="B241" s="32"/>
      <c r="C241" s="121" t="s">
        <v>344</v>
      </c>
      <c r="D241" s="121" t="s">
        <v>261</v>
      </c>
      <c r="E241" s="122" t="s">
        <v>2272</v>
      </c>
      <c r="F241" s="123" t="s">
        <v>2273</v>
      </c>
      <c r="G241" s="124" t="s">
        <v>363</v>
      </c>
      <c r="H241" s="125">
        <v>5</v>
      </c>
      <c r="I241" s="126"/>
      <c r="J241" s="127">
        <f>ROUND(I241*H241,2)</f>
        <v>0</v>
      </c>
      <c r="K241" s="123" t="s">
        <v>1258</v>
      </c>
      <c r="L241" s="32"/>
      <c r="M241" s="128" t="s">
        <v>19</v>
      </c>
      <c r="N241" s="129" t="s">
        <v>40</v>
      </c>
      <c r="P241" s="130">
        <f>O241*H241</f>
        <v>0</v>
      </c>
      <c r="Q241" s="130">
        <v>1.81E-3</v>
      </c>
      <c r="R241" s="130">
        <f>Q241*H241</f>
        <v>9.049999999999999E-3</v>
      </c>
      <c r="S241" s="130">
        <v>0</v>
      </c>
      <c r="T241" s="131">
        <f>S241*H241</f>
        <v>0</v>
      </c>
      <c r="AR241" s="132" t="s">
        <v>266</v>
      </c>
      <c r="AT241" s="132" t="s">
        <v>261</v>
      </c>
      <c r="AU241" s="132" t="s">
        <v>77</v>
      </c>
      <c r="AY241" s="17" t="s">
        <v>260</v>
      </c>
      <c r="BE241" s="133">
        <f>IF(N241="základní",J241,0)</f>
        <v>0</v>
      </c>
      <c r="BF241" s="133">
        <f>IF(N241="snížená",J241,0)</f>
        <v>0</v>
      </c>
      <c r="BG241" s="133">
        <f>IF(N241="zákl. přenesená",J241,0)</f>
        <v>0</v>
      </c>
      <c r="BH241" s="133">
        <f>IF(N241="sníž. přenesená",J241,0)</f>
        <v>0</v>
      </c>
      <c r="BI241" s="133">
        <f>IF(N241="nulová",J241,0)</f>
        <v>0</v>
      </c>
      <c r="BJ241" s="17" t="s">
        <v>77</v>
      </c>
      <c r="BK241" s="133">
        <f>ROUND(I241*H241,2)</f>
        <v>0</v>
      </c>
      <c r="BL241" s="17" t="s">
        <v>266</v>
      </c>
      <c r="BM241" s="132" t="s">
        <v>430</v>
      </c>
    </row>
    <row r="242" spans="2:65" s="1" customFormat="1" ht="11.25">
      <c r="B242" s="32"/>
      <c r="D242" s="134" t="s">
        <v>267</v>
      </c>
      <c r="F242" s="135" t="s">
        <v>2274</v>
      </c>
      <c r="I242" s="136"/>
      <c r="L242" s="32"/>
      <c r="M242" s="137"/>
      <c r="T242" s="53"/>
      <c r="AT242" s="17" t="s">
        <v>267</v>
      </c>
      <c r="AU242" s="17" t="s">
        <v>77</v>
      </c>
    </row>
    <row r="243" spans="2:65" s="1" customFormat="1" ht="11.25">
      <c r="B243" s="32"/>
      <c r="D243" s="176" t="s">
        <v>1416</v>
      </c>
      <c r="F243" s="177" t="s">
        <v>2275</v>
      </c>
      <c r="I243" s="136"/>
      <c r="L243" s="32"/>
      <c r="M243" s="137"/>
      <c r="T243" s="53"/>
      <c r="AT243" s="17" t="s">
        <v>1416</v>
      </c>
      <c r="AU243" s="17" t="s">
        <v>77</v>
      </c>
    </row>
    <row r="244" spans="2:65" s="1" customFormat="1" ht="16.5" customHeight="1">
      <c r="B244" s="32"/>
      <c r="C244" s="139" t="s">
        <v>433</v>
      </c>
      <c r="D244" s="139" t="s">
        <v>273</v>
      </c>
      <c r="E244" s="140" t="s">
        <v>2276</v>
      </c>
      <c r="F244" s="141" t="s">
        <v>2277</v>
      </c>
      <c r="G244" s="142" t="s">
        <v>363</v>
      </c>
      <c r="H244" s="143">
        <v>5</v>
      </c>
      <c r="I244" s="144"/>
      <c r="J244" s="145">
        <f>ROUND(I244*H244,2)</f>
        <v>0</v>
      </c>
      <c r="K244" s="141" t="s">
        <v>1258</v>
      </c>
      <c r="L244" s="146"/>
      <c r="M244" s="147" t="s">
        <v>19</v>
      </c>
      <c r="N244" s="148" t="s">
        <v>40</v>
      </c>
      <c r="P244" s="130">
        <f>O244*H244</f>
        <v>0</v>
      </c>
      <c r="Q244" s="130">
        <v>1.16E-3</v>
      </c>
      <c r="R244" s="130">
        <f>Q244*H244</f>
        <v>5.7999999999999996E-3</v>
      </c>
      <c r="S244" s="130">
        <v>0</v>
      </c>
      <c r="T244" s="131">
        <f>S244*H244</f>
        <v>0</v>
      </c>
      <c r="AR244" s="132" t="s">
        <v>277</v>
      </c>
      <c r="AT244" s="132" t="s">
        <v>273</v>
      </c>
      <c r="AU244" s="132" t="s">
        <v>77</v>
      </c>
      <c r="AY244" s="17" t="s">
        <v>260</v>
      </c>
      <c r="BE244" s="133">
        <f>IF(N244="základní",J244,0)</f>
        <v>0</v>
      </c>
      <c r="BF244" s="133">
        <f>IF(N244="snížená",J244,0)</f>
        <v>0</v>
      </c>
      <c r="BG244" s="133">
        <f>IF(N244="zákl. přenesená",J244,0)</f>
        <v>0</v>
      </c>
      <c r="BH244" s="133">
        <f>IF(N244="sníž. přenesená",J244,0)</f>
        <v>0</v>
      </c>
      <c r="BI244" s="133">
        <f>IF(N244="nulová",J244,0)</f>
        <v>0</v>
      </c>
      <c r="BJ244" s="17" t="s">
        <v>77</v>
      </c>
      <c r="BK244" s="133">
        <f>ROUND(I244*H244,2)</f>
        <v>0</v>
      </c>
      <c r="BL244" s="17" t="s">
        <v>266</v>
      </c>
      <c r="BM244" s="132" t="s">
        <v>653</v>
      </c>
    </row>
    <row r="245" spans="2:65" s="1" customFormat="1" ht="11.25">
      <c r="B245" s="32"/>
      <c r="D245" s="134" t="s">
        <v>267</v>
      </c>
      <c r="F245" s="135" t="s">
        <v>2277</v>
      </c>
      <c r="I245" s="136"/>
      <c r="L245" s="32"/>
      <c r="M245" s="137"/>
      <c r="T245" s="53"/>
      <c r="AT245" s="17" t="s">
        <v>267</v>
      </c>
      <c r="AU245" s="17" t="s">
        <v>77</v>
      </c>
    </row>
    <row r="246" spans="2:65" s="1" customFormat="1" ht="16.5" customHeight="1">
      <c r="B246" s="32"/>
      <c r="C246" s="121" t="s">
        <v>348</v>
      </c>
      <c r="D246" s="121" t="s">
        <v>261</v>
      </c>
      <c r="E246" s="122" t="s">
        <v>2058</v>
      </c>
      <c r="F246" s="123" t="s">
        <v>2059</v>
      </c>
      <c r="G246" s="124" t="s">
        <v>276</v>
      </c>
      <c r="H246" s="125">
        <v>2</v>
      </c>
      <c r="I246" s="126"/>
      <c r="J246" s="127">
        <f>ROUND(I246*H246,2)</f>
        <v>0</v>
      </c>
      <c r="K246" s="123" t="s">
        <v>19</v>
      </c>
      <c r="L246" s="32"/>
      <c r="M246" s="128" t="s">
        <v>19</v>
      </c>
      <c r="N246" s="129" t="s">
        <v>40</v>
      </c>
      <c r="P246" s="130">
        <f>O246*H246</f>
        <v>0</v>
      </c>
      <c r="Q246" s="130">
        <v>0</v>
      </c>
      <c r="R246" s="130">
        <f>Q246*H246</f>
        <v>0</v>
      </c>
      <c r="S246" s="130">
        <v>0</v>
      </c>
      <c r="T246" s="131">
        <f>S246*H246</f>
        <v>0</v>
      </c>
      <c r="AR246" s="132" t="s">
        <v>266</v>
      </c>
      <c r="AT246" s="132" t="s">
        <v>261</v>
      </c>
      <c r="AU246" s="132" t="s">
        <v>77</v>
      </c>
      <c r="AY246" s="17" t="s">
        <v>260</v>
      </c>
      <c r="BE246" s="133">
        <f>IF(N246="základní",J246,0)</f>
        <v>0</v>
      </c>
      <c r="BF246" s="133">
        <f>IF(N246="snížená",J246,0)</f>
        <v>0</v>
      </c>
      <c r="BG246" s="133">
        <f>IF(N246="zákl. přenesená",J246,0)</f>
        <v>0</v>
      </c>
      <c r="BH246" s="133">
        <f>IF(N246="sníž. přenesená",J246,0)</f>
        <v>0</v>
      </c>
      <c r="BI246" s="133">
        <f>IF(N246="nulová",J246,0)</f>
        <v>0</v>
      </c>
      <c r="BJ246" s="17" t="s">
        <v>77</v>
      </c>
      <c r="BK246" s="133">
        <f>ROUND(I246*H246,2)</f>
        <v>0</v>
      </c>
      <c r="BL246" s="17" t="s">
        <v>266</v>
      </c>
      <c r="BM246" s="132" t="s">
        <v>441</v>
      </c>
    </row>
    <row r="247" spans="2:65" s="1" customFormat="1" ht="11.25">
      <c r="B247" s="32"/>
      <c r="D247" s="134" t="s">
        <v>267</v>
      </c>
      <c r="F247" s="135" t="s">
        <v>2059</v>
      </c>
      <c r="I247" s="136"/>
      <c r="L247" s="32"/>
      <c r="M247" s="137"/>
      <c r="T247" s="53"/>
      <c r="AT247" s="17" t="s">
        <v>267</v>
      </c>
      <c r="AU247" s="17" t="s">
        <v>77</v>
      </c>
    </row>
    <row r="248" spans="2:65" s="1" customFormat="1" ht="16.5" customHeight="1">
      <c r="B248" s="32"/>
      <c r="C248" s="121" t="s">
        <v>665</v>
      </c>
      <c r="D248" s="121" t="s">
        <v>261</v>
      </c>
      <c r="E248" s="122" t="s">
        <v>2060</v>
      </c>
      <c r="F248" s="123" t="s">
        <v>2061</v>
      </c>
      <c r="G248" s="124" t="s">
        <v>363</v>
      </c>
      <c r="H248" s="125">
        <v>1</v>
      </c>
      <c r="I248" s="126"/>
      <c r="J248" s="127">
        <f>ROUND(I248*H248,2)</f>
        <v>0</v>
      </c>
      <c r="K248" s="123" t="s">
        <v>1258</v>
      </c>
      <c r="L248" s="32"/>
      <c r="M248" s="128" t="s">
        <v>19</v>
      </c>
      <c r="N248" s="129" t="s">
        <v>40</v>
      </c>
      <c r="P248" s="130">
        <f>O248*H248</f>
        <v>0</v>
      </c>
      <c r="Q248" s="130">
        <v>6.4900000000000001E-3</v>
      </c>
      <c r="R248" s="130">
        <f>Q248*H248</f>
        <v>6.4900000000000001E-3</v>
      </c>
      <c r="S248" s="130">
        <v>0</v>
      </c>
      <c r="T248" s="131">
        <f>S248*H248</f>
        <v>0</v>
      </c>
      <c r="AR248" s="132" t="s">
        <v>266</v>
      </c>
      <c r="AT248" s="132" t="s">
        <v>261</v>
      </c>
      <c r="AU248" s="132" t="s">
        <v>77</v>
      </c>
      <c r="AY248" s="17" t="s">
        <v>260</v>
      </c>
      <c r="BE248" s="133">
        <f>IF(N248="základní",J248,0)</f>
        <v>0</v>
      </c>
      <c r="BF248" s="133">
        <f>IF(N248="snížená",J248,0)</f>
        <v>0</v>
      </c>
      <c r="BG248" s="133">
        <f>IF(N248="zákl. přenesená",J248,0)</f>
        <v>0</v>
      </c>
      <c r="BH248" s="133">
        <f>IF(N248="sníž. přenesená",J248,0)</f>
        <v>0</v>
      </c>
      <c r="BI248" s="133">
        <f>IF(N248="nulová",J248,0)</f>
        <v>0</v>
      </c>
      <c r="BJ248" s="17" t="s">
        <v>77</v>
      </c>
      <c r="BK248" s="133">
        <f>ROUND(I248*H248,2)</f>
        <v>0</v>
      </c>
      <c r="BL248" s="17" t="s">
        <v>266</v>
      </c>
      <c r="BM248" s="132" t="s">
        <v>662</v>
      </c>
    </row>
    <row r="249" spans="2:65" s="1" customFormat="1" ht="11.25">
      <c r="B249" s="32"/>
      <c r="D249" s="134" t="s">
        <v>267</v>
      </c>
      <c r="F249" s="135" t="s">
        <v>2062</v>
      </c>
      <c r="I249" s="136"/>
      <c r="L249" s="32"/>
      <c r="M249" s="137"/>
      <c r="T249" s="53"/>
      <c r="AT249" s="17" t="s">
        <v>267</v>
      </c>
      <c r="AU249" s="17" t="s">
        <v>77</v>
      </c>
    </row>
    <row r="250" spans="2:65" s="1" customFormat="1" ht="11.25">
      <c r="B250" s="32"/>
      <c r="D250" s="176" t="s">
        <v>1416</v>
      </c>
      <c r="F250" s="177" t="s">
        <v>2063</v>
      </c>
      <c r="I250" s="136"/>
      <c r="L250" s="32"/>
      <c r="M250" s="137"/>
      <c r="T250" s="53"/>
      <c r="AT250" s="17" t="s">
        <v>1416</v>
      </c>
      <c r="AU250" s="17" t="s">
        <v>77</v>
      </c>
    </row>
    <row r="251" spans="2:65" s="1" customFormat="1" ht="16.5" customHeight="1">
      <c r="B251" s="32"/>
      <c r="C251" s="121" t="s">
        <v>353</v>
      </c>
      <c r="D251" s="121" t="s">
        <v>261</v>
      </c>
      <c r="E251" s="122" t="s">
        <v>2126</v>
      </c>
      <c r="F251" s="123" t="s">
        <v>2127</v>
      </c>
      <c r="G251" s="124" t="s">
        <v>1067</v>
      </c>
      <c r="H251" s="125">
        <v>1.47</v>
      </c>
      <c r="I251" s="126"/>
      <c r="J251" s="127">
        <f>ROUND(I251*H251,2)</f>
        <v>0</v>
      </c>
      <c r="K251" s="123" t="s">
        <v>1258</v>
      </c>
      <c r="L251" s="32"/>
      <c r="M251" s="128" t="s">
        <v>19</v>
      </c>
      <c r="N251" s="129" t="s">
        <v>40</v>
      </c>
      <c r="P251" s="130">
        <f>O251*H251</f>
        <v>0</v>
      </c>
      <c r="Q251" s="130">
        <v>0.12</v>
      </c>
      <c r="R251" s="130">
        <f>Q251*H251</f>
        <v>0.1764</v>
      </c>
      <c r="S251" s="130">
        <v>2.4900000000000002</v>
      </c>
      <c r="T251" s="131">
        <f>S251*H251</f>
        <v>3.6603000000000003</v>
      </c>
      <c r="AR251" s="132" t="s">
        <v>266</v>
      </c>
      <c r="AT251" s="132" t="s">
        <v>261</v>
      </c>
      <c r="AU251" s="132" t="s">
        <v>77</v>
      </c>
      <c r="AY251" s="17" t="s">
        <v>260</v>
      </c>
      <c r="BE251" s="133">
        <f>IF(N251="základní",J251,0)</f>
        <v>0</v>
      </c>
      <c r="BF251" s="133">
        <f>IF(N251="snížená",J251,0)</f>
        <v>0</v>
      </c>
      <c r="BG251" s="133">
        <f>IF(N251="zákl. přenesená",J251,0)</f>
        <v>0</v>
      </c>
      <c r="BH251" s="133">
        <f>IF(N251="sníž. přenesená",J251,0)</f>
        <v>0</v>
      </c>
      <c r="BI251" s="133">
        <f>IF(N251="nulová",J251,0)</f>
        <v>0</v>
      </c>
      <c r="BJ251" s="17" t="s">
        <v>77</v>
      </c>
      <c r="BK251" s="133">
        <f>ROUND(I251*H251,2)</f>
        <v>0</v>
      </c>
      <c r="BL251" s="17" t="s">
        <v>266</v>
      </c>
      <c r="BM251" s="132" t="s">
        <v>668</v>
      </c>
    </row>
    <row r="252" spans="2:65" s="1" customFormat="1" ht="11.25">
      <c r="B252" s="32"/>
      <c r="D252" s="134" t="s">
        <v>267</v>
      </c>
      <c r="F252" s="135" t="s">
        <v>2129</v>
      </c>
      <c r="I252" s="136"/>
      <c r="L252" s="32"/>
      <c r="M252" s="137"/>
      <c r="T252" s="53"/>
      <c r="AT252" s="17" t="s">
        <v>267</v>
      </c>
      <c r="AU252" s="17" t="s">
        <v>77</v>
      </c>
    </row>
    <row r="253" spans="2:65" s="1" customFormat="1" ht="11.25">
      <c r="B253" s="32"/>
      <c r="D253" s="176" t="s">
        <v>1416</v>
      </c>
      <c r="F253" s="177" t="s">
        <v>2130</v>
      </c>
      <c r="I253" s="136"/>
      <c r="L253" s="32"/>
      <c r="M253" s="137"/>
      <c r="T253" s="53"/>
      <c r="AT253" s="17" t="s">
        <v>1416</v>
      </c>
      <c r="AU253" s="17" t="s">
        <v>77</v>
      </c>
    </row>
    <row r="254" spans="2:65" s="10" customFormat="1" ht="25.9" customHeight="1">
      <c r="B254" s="111"/>
      <c r="D254" s="112" t="s">
        <v>68</v>
      </c>
      <c r="E254" s="113" t="s">
        <v>2074</v>
      </c>
      <c r="F254" s="113" t="s">
        <v>2075</v>
      </c>
      <c r="I254" s="114"/>
      <c r="J254" s="115">
        <f>BK254</f>
        <v>0</v>
      </c>
      <c r="L254" s="111"/>
      <c r="M254" s="116"/>
      <c r="P254" s="117">
        <f>SUM(P255:P265)</f>
        <v>0</v>
      </c>
      <c r="R254" s="117">
        <f>SUM(R255:R265)</f>
        <v>0</v>
      </c>
      <c r="T254" s="118">
        <f>SUM(T255:T265)</f>
        <v>0</v>
      </c>
      <c r="AR254" s="112" t="s">
        <v>77</v>
      </c>
      <c r="AT254" s="119" t="s">
        <v>68</v>
      </c>
      <c r="AU254" s="119" t="s">
        <v>69</v>
      </c>
      <c r="AY254" s="112" t="s">
        <v>260</v>
      </c>
      <c r="BK254" s="120">
        <f>SUM(BK255:BK265)</f>
        <v>0</v>
      </c>
    </row>
    <row r="255" spans="2:65" s="1" customFormat="1" ht="24.2" customHeight="1">
      <c r="B255" s="32"/>
      <c r="C255" s="121" t="s">
        <v>674</v>
      </c>
      <c r="D255" s="121" t="s">
        <v>261</v>
      </c>
      <c r="E255" s="122" t="s">
        <v>2081</v>
      </c>
      <c r="F255" s="123" t="s">
        <v>2082</v>
      </c>
      <c r="G255" s="124" t="s">
        <v>973</v>
      </c>
      <c r="H255" s="125">
        <v>3.66</v>
      </c>
      <c r="I255" s="126"/>
      <c r="J255" s="127">
        <f>ROUND(I255*H255,2)</f>
        <v>0</v>
      </c>
      <c r="K255" s="123" t="s">
        <v>1258</v>
      </c>
      <c r="L255" s="32"/>
      <c r="M255" s="128" t="s">
        <v>19</v>
      </c>
      <c r="N255" s="129" t="s">
        <v>40</v>
      </c>
      <c r="P255" s="130">
        <f>O255*H255</f>
        <v>0</v>
      </c>
      <c r="Q255" s="130">
        <v>0</v>
      </c>
      <c r="R255" s="130">
        <f>Q255*H255</f>
        <v>0</v>
      </c>
      <c r="S255" s="130">
        <v>0</v>
      </c>
      <c r="T255" s="131">
        <f>S255*H255</f>
        <v>0</v>
      </c>
      <c r="AR255" s="132" t="s">
        <v>266</v>
      </c>
      <c r="AT255" s="132" t="s">
        <v>261</v>
      </c>
      <c r="AU255" s="132" t="s">
        <v>77</v>
      </c>
      <c r="AY255" s="17" t="s">
        <v>260</v>
      </c>
      <c r="BE255" s="133">
        <f>IF(N255="základní",J255,0)</f>
        <v>0</v>
      </c>
      <c r="BF255" s="133">
        <f>IF(N255="snížená",J255,0)</f>
        <v>0</v>
      </c>
      <c r="BG255" s="133">
        <f>IF(N255="zákl. přenesená",J255,0)</f>
        <v>0</v>
      </c>
      <c r="BH255" s="133">
        <f>IF(N255="sníž. přenesená",J255,0)</f>
        <v>0</v>
      </c>
      <c r="BI255" s="133">
        <f>IF(N255="nulová",J255,0)</f>
        <v>0</v>
      </c>
      <c r="BJ255" s="17" t="s">
        <v>77</v>
      </c>
      <c r="BK255" s="133">
        <f>ROUND(I255*H255,2)</f>
        <v>0</v>
      </c>
      <c r="BL255" s="17" t="s">
        <v>266</v>
      </c>
      <c r="BM255" s="132" t="s">
        <v>671</v>
      </c>
    </row>
    <row r="256" spans="2:65" s="1" customFormat="1" ht="19.5">
      <c r="B256" s="32"/>
      <c r="D256" s="134" t="s">
        <v>267</v>
      </c>
      <c r="F256" s="135" t="s">
        <v>2083</v>
      </c>
      <c r="I256" s="136"/>
      <c r="L256" s="32"/>
      <c r="M256" s="137"/>
      <c r="T256" s="53"/>
      <c r="AT256" s="17" t="s">
        <v>267</v>
      </c>
      <c r="AU256" s="17" t="s">
        <v>77</v>
      </c>
    </row>
    <row r="257" spans="2:65" s="1" customFormat="1" ht="11.25">
      <c r="B257" s="32"/>
      <c r="D257" s="176" t="s">
        <v>1416</v>
      </c>
      <c r="F257" s="177" t="s">
        <v>2084</v>
      </c>
      <c r="I257" s="136"/>
      <c r="L257" s="32"/>
      <c r="M257" s="137"/>
      <c r="T257" s="53"/>
      <c r="AT257" s="17" t="s">
        <v>1416</v>
      </c>
      <c r="AU257" s="17" t="s">
        <v>77</v>
      </c>
    </row>
    <row r="258" spans="2:65" s="1" customFormat="1" ht="16.5" customHeight="1">
      <c r="B258" s="32"/>
      <c r="C258" s="121" t="s">
        <v>358</v>
      </c>
      <c r="D258" s="121" t="s">
        <v>261</v>
      </c>
      <c r="E258" s="122" t="s">
        <v>2086</v>
      </c>
      <c r="F258" s="123" t="s">
        <v>2087</v>
      </c>
      <c r="G258" s="124" t="s">
        <v>973</v>
      </c>
      <c r="H258" s="125">
        <v>3.66</v>
      </c>
      <c r="I258" s="126"/>
      <c r="J258" s="127">
        <f>ROUND(I258*H258,2)</f>
        <v>0</v>
      </c>
      <c r="K258" s="123" t="s">
        <v>1258</v>
      </c>
      <c r="L258" s="32"/>
      <c r="M258" s="128" t="s">
        <v>19</v>
      </c>
      <c r="N258" s="129" t="s">
        <v>40</v>
      </c>
      <c r="P258" s="130">
        <f>O258*H258</f>
        <v>0</v>
      </c>
      <c r="Q258" s="130">
        <v>0</v>
      </c>
      <c r="R258" s="130">
        <f>Q258*H258</f>
        <v>0</v>
      </c>
      <c r="S258" s="130">
        <v>0</v>
      </c>
      <c r="T258" s="131">
        <f>S258*H258</f>
        <v>0</v>
      </c>
      <c r="AR258" s="132" t="s">
        <v>266</v>
      </c>
      <c r="AT258" s="132" t="s">
        <v>261</v>
      </c>
      <c r="AU258" s="132" t="s">
        <v>77</v>
      </c>
      <c r="AY258" s="17" t="s">
        <v>260</v>
      </c>
      <c r="BE258" s="133">
        <f>IF(N258="základní",J258,0)</f>
        <v>0</v>
      </c>
      <c r="BF258" s="133">
        <f>IF(N258="snížená",J258,0)</f>
        <v>0</v>
      </c>
      <c r="BG258" s="133">
        <f>IF(N258="zákl. přenesená",J258,0)</f>
        <v>0</v>
      </c>
      <c r="BH258" s="133">
        <f>IF(N258="sníž. přenesená",J258,0)</f>
        <v>0</v>
      </c>
      <c r="BI258" s="133">
        <f>IF(N258="nulová",J258,0)</f>
        <v>0</v>
      </c>
      <c r="BJ258" s="17" t="s">
        <v>77</v>
      </c>
      <c r="BK258" s="133">
        <f>ROUND(I258*H258,2)</f>
        <v>0</v>
      </c>
      <c r="BL258" s="17" t="s">
        <v>266</v>
      </c>
      <c r="BM258" s="132" t="s">
        <v>865</v>
      </c>
    </row>
    <row r="259" spans="2:65" s="1" customFormat="1" ht="11.25">
      <c r="B259" s="32"/>
      <c r="D259" s="134" t="s">
        <v>267</v>
      </c>
      <c r="F259" s="135" t="s">
        <v>2088</v>
      </c>
      <c r="I259" s="136"/>
      <c r="L259" s="32"/>
      <c r="M259" s="137"/>
      <c r="T259" s="53"/>
      <c r="AT259" s="17" t="s">
        <v>267</v>
      </c>
      <c r="AU259" s="17" t="s">
        <v>77</v>
      </c>
    </row>
    <row r="260" spans="2:65" s="1" customFormat="1" ht="11.25">
      <c r="B260" s="32"/>
      <c r="D260" s="176" t="s">
        <v>1416</v>
      </c>
      <c r="F260" s="177" t="s">
        <v>2089</v>
      </c>
      <c r="I260" s="136"/>
      <c r="L260" s="32"/>
      <c r="M260" s="137"/>
      <c r="T260" s="53"/>
      <c r="AT260" s="17" t="s">
        <v>1416</v>
      </c>
      <c r="AU260" s="17" t="s">
        <v>77</v>
      </c>
    </row>
    <row r="261" spans="2:65" s="1" customFormat="1" ht="16.5" customHeight="1">
      <c r="B261" s="32"/>
      <c r="C261" s="121" t="s">
        <v>680</v>
      </c>
      <c r="D261" s="121" t="s">
        <v>261</v>
      </c>
      <c r="E261" s="122" t="s">
        <v>2090</v>
      </c>
      <c r="F261" s="123" t="s">
        <v>2091</v>
      </c>
      <c r="G261" s="124" t="s">
        <v>973</v>
      </c>
      <c r="H261" s="125">
        <v>69.540000000000006</v>
      </c>
      <c r="I261" s="126"/>
      <c r="J261" s="127">
        <f>ROUND(I261*H261,2)</f>
        <v>0</v>
      </c>
      <c r="K261" s="123" t="s">
        <v>1258</v>
      </c>
      <c r="L261" s="32"/>
      <c r="M261" s="128" t="s">
        <v>19</v>
      </c>
      <c r="N261" s="129" t="s">
        <v>40</v>
      </c>
      <c r="P261" s="130">
        <f>O261*H261</f>
        <v>0</v>
      </c>
      <c r="Q261" s="130">
        <v>0</v>
      </c>
      <c r="R261" s="130">
        <f>Q261*H261</f>
        <v>0</v>
      </c>
      <c r="S261" s="130">
        <v>0</v>
      </c>
      <c r="T261" s="131">
        <f>S261*H261</f>
        <v>0</v>
      </c>
      <c r="AR261" s="132" t="s">
        <v>266</v>
      </c>
      <c r="AT261" s="132" t="s">
        <v>261</v>
      </c>
      <c r="AU261" s="132" t="s">
        <v>77</v>
      </c>
      <c r="AY261" s="17" t="s">
        <v>260</v>
      </c>
      <c r="BE261" s="133">
        <f>IF(N261="základní",J261,0)</f>
        <v>0</v>
      </c>
      <c r="BF261" s="133">
        <f>IF(N261="snížená",J261,0)</f>
        <v>0</v>
      </c>
      <c r="BG261" s="133">
        <f>IF(N261="zákl. přenesená",J261,0)</f>
        <v>0</v>
      </c>
      <c r="BH261" s="133">
        <f>IF(N261="sníž. přenesená",J261,0)</f>
        <v>0</v>
      </c>
      <c r="BI261" s="133">
        <f>IF(N261="nulová",J261,0)</f>
        <v>0</v>
      </c>
      <c r="BJ261" s="17" t="s">
        <v>77</v>
      </c>
      <c r="BK261" s="133">
        <f>ROUND(I261*H261,2)</f>
        <v>0</v>
      </c>
      <c r="BL261" s="17" t="s">
        <v>266</v>
      </c>
      <c r="BM261" s="132" t="s">
        <v>869</v>
      </c>
    </row>
    <row r="262" spans="2:65" s="1" customFormat="1" ht="19.5">
      <c r="B262" s="32"/>
      <c r="D262" s="134" t="s">
        <v>267</v>
      </c>
      <c r="F262" s="135" t="s">
        <v>2092</v>
      </c>
      <c r="I262" s="136"/>
      <c r="L262" s="32"/>
      <c r="M262" s="137"/>
      <c r="T262" s="53"/>
      <c r="AT262" s="17" t="s">
        <v>267</v>
      </c>
      <c r="AU262" s="17" t="s">
        <v>77</v>
      </c>
    </row>
    <row r="263" spans="2:65" s="1" customFormat="1" ht="11.25">
      <c r="B263" s="32"/>
      <c r="D263" s="176" t="s">
        <v>1416</v>
      </c>
      <c r="F263" s="177" t="s">
        <v>2093</v>
      </c>
      <c r="I263" s="136"/>
      <c r="L263" s="32"/>
      <c r="M263" s="137"/>
      <c r="T263" s="53"/>
      <c r="AT263" s="17" t="s">
        <v>1416</v>
      </c>
      <c r="AU263" s="17" t="s">
        <v>77</v>
      </c>
    </row>
    <row r="264" spans="2:65" s="12" customFormat="1" ht="11.25">
      <c r="B264" s="162"/>
      <c r="D264" s="134" t="s">
        <v>774</v>
      </c>
      <c r="E264" s="163" t="s">
        <v>19</v>
      </c>
      <c r="F264" s="164" t="s">
        <v>2278</v>
      </c>
      <c r="H264" s="165">
        <v>69.540000000000006</v>
      </c>
      <c r="I264" s="166"/>
      <c r="L264" s="162"/>
      <c r="M264" s="167"/>
      <c r="T264" s="168"/>
      <c r="AT264" s="163" t="s">
        <v>774</v>
      </c>
      <c r="AU264" s="163" t="s">
        <v>77</v>
      </c>
      <c r="AV264" s="12" t="s">
        <v>79</v>
      </c>
      <c r="AW264" s="12" t="s">
        <v>31</v>
      </c>
      <c r="AX264" s="12" t="s">
        <v>69</v>
      </c>
      <c r="AY264" s="163" t="s">
        <v>260</v>
      </c>
    </row>
    <row r="265" spans="2:65" s="13" customFormat="1" ht="11.25">
      <c r="B265" s="169"/>
      <c r="D265" s="134" t="s">
        <v>774</v>
      </c>
      <c r="E265" s="170" t="s">
        <v>19</v>
      </c>
      <c r="F265" s="171" t="s">
        <v>967</v>
      </c>
      <c r="H265" s="172">
        <v>69.540000000000006</v>
      </c>
      <c r="I265" s="173"/>
      <c r="L265" s="169"/>
      <c r="M265" s="174"/>
      <c r="T265" s="175"/>
      <c r="AT265" s="170" t="s">
        <v>774</v>
      </c>
      <c r="AU265" s="170" t="s">
        <v>77</v>
      </c>
      <c r="AV265" s="13" t="s">
        <v>266</v>
      </c>
      <c r="AW265" s="13" t="s">
        <v>31</v>
      </c>
      <c r="AX265" s="13" t="s">
        <v>77</v>
      </c>
      <c r="AY265" s="170" t="s">
        <v>260</v>
      </c>
    </row>
    <row r="266" spans="2:65" s="10" customFormat="1" ht="25.9" customHeight="1">
      <c r="B266" s="111"/>
      <c r="D266" s="112" t="s">
        <v>68</v>
      </c>
      <c r="E266" s="113" t="s">
        <v>2095</v>
      </c>
      <c r="F266" s="113" t="s">
        <v>2096</v>
      </c>
      <c r="I266" s="114"/>
      <c r="J266" s="115">
        <f>BK266</f>
        <v>0</v>
      </c>
      <c r="L266" s="111"/>
      <c r="M266" s="116"/>
      <c r="P266" s="117">
        <f>SUM(P267:P269)</f>
        <v>0</v>
      </c>
      <c r="R266" s="117">
        <f>SUM(R267:R269)</f>
        <v>0</v>
      </c>
      <c r="T266" s="118">
        <f>SUM(T267:T269)</f>
        <v>0</v>
      </c>
      <c r="AR266" s="112" t="s">
        <v>77</v>
      </c>
      <c r="AT266" s="119" t="s">
        <v>68</v>
      </c>
      <c r="AU266" s="119" t="s">
        <v>69</v>
      </c>
      <c r="AY266" s="112" t="s">
        <v>260</v>
      </c>
      <c r="BK266" s="120">
        <f>SUM(BK267:BK269)</f>
        <v>0</v>
      </c>
    </row>
    <row r="267" spans="2:65" s="1" customFormat="1" ht="16.5" customHeight="1">
      <c r="B267" s="32"/>
      <c r="C267" s="121" t="s">
        <v>364</v>
      </c>
      <c r="D267" s="121" t="s">
        <v>261</v>
      </c>
      <c r="E267" s="122" t="s">
        <v>2097</v>
      </c>
      <c r="F267" s="123" t="s">
        <v>2098</v>
      </c>
      <c r="G267" s="124" t="s">
        <v>973</v>
      </c>
      <c r="H267" s="125">
        <v>27.423999999999999</v>
      </c>
      <c r="I267" s="126"/>
      <c r="J267" s="127">
        <f>ROUND(I267*H267,2)</f>
        <v>0</v>
      </c>
      <c r="K267" s="123" t="s">
        <v>1258</v>
      </c>
      <c r="L267" s="32"/>
      <c r="M267" s="128" t="s">
        <v>19</v>
      </c>
      <c r="N267" s="129" t="s">
        <v>40</v>
      </c>
      <c r="P267" s="130">
        <f>O267*H267</f>
        <v>0</v>
      </c>
      <c r="Q267" s="130">
        <v>0</v>
      </c>
      <c r="R267" s="130">
        <f>Q267*H267</f>
        <v>0</v>
      </c>
      <c r="S267" s="130">
        <v>0</v>
      </c>
      <c r="T267" s="131">
        <f>S267*H267</f>
        <v>0</v>
      </c>
      <c r="AR267" s="132" t="s">
        <v>266</v>
      </c>
      <c r="AT267" s="132" t="s">
        <v>261</v>
      </c>
      <c r="AU267" s="132" t="s">
        <v>77</v>
      </c>
      <c r="AY267" s="17" t="s">
        <v>260</v>
      </c>
      <c r="BE267" s="133">
        <f>IF(N267="základní",J267,0)</f>
        <v>0</v>
      </c>
      <c r="BF267" s="133">
        <f>IF(N267="snížená",J267,0)</f>
        <v>0</v>
      </c>
      <c r="BG267" s="133">
        <f>IF(N267="zákl. přenesená",J267,0)</f>
        <v>0</v>
      </c>
      <c r="BH267" s="133">
        <f>IF(N267="sníž. přenesená",J267,0)</f>
        <v>0</v>
      </c>
      <c r="BI267" s="133">
        <f>IF(N267="nulová",J267,0)</f>
        <v>0</v>
      </c>
      <c r="BJ267" s="17" t="s">
        <v>77</v>
      </c>
      <c r="BK267" s="133">
        <f>ROUND(I267*H267,2)</f>
        <v>0</v>
      </c>
      <c r="BL267" s="17" t="s">
        <v>266</v>
      </c>
      <c r="BM267" s="132" t="s">
        <v>874</v>
      </c>
    </row>
    <row r="268" spans="2:65" s="1" customFormat="1" ht="19.5">
      <c r="B268" s="32"/>
      <c r="D268" s="134" t="s">
        <v>267</v>
      </c>
      <c r="F268" s="135" t="s">
        <v>2099</v>
      </c>
      <c r="I268" s="136"/>
      <c r="L268" s="32"/>
      <c r="M268" s="137"/>
      <c r="T268" s="53"/>
      <c r="AT268" s="17" t="s">
        <v>267</v>
      </c>
      <c r="AU268" s="17" t="s">
        <v>77</v>
      </c>
    </row>
    <row r="269" spans="2:65" s="1" customFormat="1" ht="11.25">
      <c r="B269" s="32"/>
      <c r="D269" s="176" t="s">
        <v>1416</v>
      </c>
      <c r="F269" s="177" t="s">
        <v>2100</v>
      </c>
      <c r="I269" s="136"/>
      <c r="L269" s="32"/>
      <c r="M269" s="149"/>
      <c r="N269" s="150"/>
      <c r="O269" s="150"/>
      <c r="P269" s="150"/>
      <c r="Q269" s="150"/>
      <c r="R269" s="150"/>
      <c r="S269" s="150"/>
      <c r="T269" s="151"/>
      <c r="AT269" s="17" t="s">
        <v>1416</v>
      </c>
      <c r="AU269" s="17" t="s">
        <v>77</v>
      </c>
    </row>
    <row r="270" spans="2:65" s="1" customFormat="1" ht="6.95" customHeight="1">
      <c r="B270" s="41"/>
      <c r="C270" s="42"/>
      <c r="D270" s="42"/>
      <c r="E270" s="42"/>
      <c r="F270" s="42"/>
      <c r="G270" s="42"/>
      <c r="H270" s="42"/>
      <c r="I270" s="42"/>
      <c r="J270" s="42"/>
      <c r="K270" s="42"/>
      <c r="L270" s="32"/>
    </row>
  </sheetData>
  <sheetProtection algorithmName="SHA-512" hashValue="2GEoIGeOEZyfHD1d4HirdVlbhzfZzk6HHDA69lL88BItUKid6vmdqVjLkqCsSrbFfmX8cHmu67/RrTS2c5FgjA==" saltValue="cIRXOP1Yckx1toZde5b4T0tFv9mrvDnSQpND0SWUXKVGk6jASLW14yHQuQXqqku1IWOqk8Ad+XPoqmgM4AwXbA==" spinCount="100000" sheet="1" objects="1" scenarios="1" formatColumns="0" formatRows="0" autoFilter="0"/>
  <autoFilter ref="C85:K269" xr:uid="{00000000-0009-0000-0000-00000F000000}"/>
  <mergeCells count="9">
    <mergeCell ref="E50:H50"/>
    <mergeCell ref="E76:H76"/>
    <mergeCell ref="E78:H78"/>
    <mergeCell ref="L2:V2"/>
    <mergeCell ref="E7:H7"/>
    <mergeCell ref="E9:H9"/>
    <mergeCell ref="E18:H18"/>
    <mergeCell ref="E27:H27"/>
    <mergeCell ref="E48:H48"/>
  </mergeCells>
  <hyperlinks>
    <hyperlink ref="F90" r:id="rId1" xr:uid="{00000000-0004-0000-0F00-000000000000}"/>
    <hyperlink ref="F95" r:id="rId2" xr:uid="{00000000-0004-0000-0F00-000001000000}"/>
    <hyperlink ref="F104" r:id="rId3" xr:uid="{00000000-0004-0000-0F00-000002000000}"/>
    <hyperlink ref="F109" r:id="rId4" xr:uid="{00000000-0004-0000-0F00-000003000000}"/>
    <hyperlink ref="F114" r:id="rId5" xr:uid="{00000000-0004-0000-0F00-000004000000}"/>
    <hyperlink ref="F117" r:id="rId6" xr:uid="{00000000-0004-0000-0F00-000005000000}"/>
    <hyperlink ref="F122" r:id="rId7" xr:uid="{00000000-0004-0000-0F00-000006000000}"/>
    <hyperlink ref="F127" r:id="rId8" xr:uid="{00000000-0004-0000-0F00-000007000000}"/>
    <hyperlink ref="F133" r:id="rId9" xr:uid="{00000000-0004-0000-0F00-000008000000}"/>
    <hyperlink ref="F138" r:id="rId10" xr:uid="{00000000-0004-0000-0F00-000009000000}"/>
    <hyperlink ref="F143" r:id="rId11" xr:uid="{00000000-0004-0000-0F00-00000A000000}"/>
    <hyperlink ref="F151" r:id="rId12" xr:uid="{00000000-0004-0000-0F00-00000B000000}"/>
    <hyperlink ref="F156" r:id="rId13" xr:uid="{00000000-0004-0000-0F00-00000C000000}"/>
    <hyperlink ref="F161" r:id="rId14" xr:uid="{00000000-0004-0000-0F00-00000D000000}"/>
    <hyperlink ref="F166" r:id="rId15" xr:uid="{00000000-0004-0000-0F00-00000E000000}"/>
    <hyperlink ref="F169" r:id="rId16" xr:uid="{00000000-0004-0000-0F00-00000F000000}"/>
    <hyperlink ref="F174" r:id="rId17" xr:uid="{00000000-0004-0000-0F00-000010000000}"/>
    <hyperlink ref="F179" r:id="rId18" xr:uid="{00000000-0004-0000-0F00-000011000000}"/>
    <hyperlink ref="F184" r:id="rId19" xr:uid="{00000000-0004-0000-0F00-000012000000}"/>
    <hyperlink ref="F190" r:id="rId20" xr:uid="{00000000-0004-0000-0F00-000013000000}"/>
    <hyperlink ref="F198" r:id="rId21" xr:uid="{00000000-0004-0000-0F00-000014000000}"/>
    <hyperlink ref="F204" r:id="rId22" xr:uid="{00000000-0004-0000-0F00-000015000000}"/>
    <hyperlink ref="F216" r:id="rId23" xr:uid="{00000000-0004-0000-0F00-000016000000}"/>
    <hyperlink ref="F219" r:id="rId24" xr:uid="{00000000-0004-0000-0F00-000017000000}"/>
    <hyperlink ref="F225" r:id="rId25" xr:uid="{00000000-0004-0000-0F00-000018000000}"/>
    <hyperlink ref="F234" r:id="rId26" xr:uid="{00000000-0004-0000-0F00-000019000000}"/>
    <hyperlink ref="F237" r:id="rId27" xr:uid="{00000000-0004-0000-0F00-00001A000000}"/>
    <hyperlink ref="F243" r:id="rId28" xr:uid="{00000000-0004-0000-0F00-00001B000000}"/>
    <hyperlink ref="F250" r:id="rId29" xr:uid="{00000000-0004-0000-0F00-00001C000000}"/>
    <hyperlink ref="F253" r:id="rId30" xr:uid="{00000000-0004-0000-0F00-00001D000000}"/>
    <hyperlink ref="F257" r:id="rId31" xr:uid="{00000000-0004-0000-0F00-00001E000000}"/>
    <hyperlink ref="F260" r:id="rId32" xr:uid="{00000000-0004-0000-0F00-00001F000000}"/>
    <hyperlink ref="F263" r:id="rId33" xr:uid="{00000000-0004-0000-0F00-000020000000}"/>
    <hyperlink ref="F269" r:id="rId34" xr:uid="{00000000-0004-0000-0F00-000021000000}"/>
  </hyperlinks>
  <pageMargins left="0.39374999999999999" right="0.39374999999999999" top="0.39374999999999999" bottom="0.39374999999999999" header="0" footer="0"/>
  <pageSetup paperSize="9" fitToHeight="100" orientation="landscape" blackAndWhite="1"/>
  <headerFooter>
    <oddFooter>&amp;CStrana &amp;P z &amp;N</oddFooter>
  </headerFooter>
  <drawing r:id="rId35"/>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B2:BM257"/>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124</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2279</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ROUND(J87,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ROUND((SUM(BE87:BE256)),  2)</f>
        <v>0</v>
      </c>
      <c r="I33" s="89">
        <v>0.21</v>
      </c>
      <c r="J33" s="88">
        <f>ROUND(((SUM(BE87:BE256))*I33),  2)</f>
        <v>0</v>
      </c>
      <c r="L33" s="32"/>
    </row>
    <row r="34" spans="2:12" s="1" customFormat="1" ht="14.45" customHeight="1">
      <c r="B34" s="32"/>
      <c r="E34" s="27" t="s">
        <v>41</v>
      </c>
      <c r="F34" s="88">
        <f>ROUND((SUM(BF87:BF256)),  2)</f>
        <v>0</v>
      </c>
      <c r="I34" s="89">
        <v>0.12</v>
      </c>
      <c r="J34" s="88">
        <f>ROUND(((SUM(BF87:BF256))*I34),  2)</f>
        <v>0</v>
      </c>
      <c r="L34" s="32"/>
    </row>
    <row r="35" spans="2:12" s="1" customFormat="1" ht="14.45" hidden="1" customHeight="1">
      <c r="B35" s="32"/>
      <c r="E35" s="27" t="s">
        <v>42</v>
      </c>
      <c r="F35" s="88">
        <f>ROUND((SUM(BG87:BG256)),  2)</f>
        <v>0</v>
      </c>
      <c r="I35" s="89">
        <v>0.21</v>
      </c>
      <c r="J35" s="88">
        <f>0</f>
        <v>0</v>
      </c>
      <c r="L35" s="32"/>
    </row>
    <row r="36" spans="2:12" s="1" customFormat="1" ht="14.45" hidden="1" customHeight="1">
      <c r="B36" s="32"/>
      <c r="E36" s="27" t="s">
        <v>43</v>
      </c>
      <c r="F36" s="88">
        <f>ROUND((SUM(BH87:BH256)),  2)</f>
        <v>0</v>
      </c>
      <c r="I36" s="89">
        <v>0.12</v>
      </c>
      <c r="J36" s="88">
        <f>0</f>
        <v>0</v>
      </c>
      <c r="L36" s="32"/>
    </row>
    <row r="37" spans="2:12" s="1" customFormat="1" ht="14.45" hidden="1" customHeight="1">
      <c r="B37" s="32"/>
      <c r="E37" s="27" t="s">
        <v>44</v>
      </c>
      <c r="F37" s="88">
        <f>ROUND((SUM(BI87:BI256)),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01-17-01 - Tunel Žďárský km 27,776 - 27,843</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J87</f>
        <v>0</v>
      </c>
      <c r="L59" s="32"/>
      <c r="AU59" s="17" t="s">
        <v>242</v>
      </c>
    </row>
    <row r="60" spans="2:47" s="8" customFormat="1" ht="24.95" customHeight="1">
      <c r="B60" s="99"/>
      <c r="D60" s="100" t="s">
        <v>1828</v>
      </c>
      <c r="E60" s="101"/>
      <c r="F60" s="101"/>
      <c r="G60" s="101"/>
      <c r="H60" s="101"/>
      <c r="I60" s="101"/>
      <c r="J60" s="102">
        <f>J88</f>
        <v>0</v>
      </c>
      <c r="L60" s="99"/>
    </row>
    <row r="61" spans="2:47" s="8" customFormat="1" ht="24.95" customHeight="1">
      <c r="B61" s="99"/>
      <c r="D61" s="100" t="s">
        <v>1829</v>
      </c>
      <c r="E61" s="101"/>
      <c r="F61" s="101"/>
      <c r="G61" s="101"/>
      <c r="H61" s="101"/>
      <c r="I61" s="101"/>
      <c r="J61" s="102">
        <f>J104</f>
        <v>0</v>
      </c>
      <c r="L61" s="99"/>
    </row>
    <row r="62" spans="2:47" s="8" customFormat="1" ht="24.95" customHeight="1">
      <c r="B62" s="99"/>
      <c r="D62" s="100" t="s">
        <v>2280</v>
      </c>
      <c r="E62" s="101"/>
      <c r="F62" s="101"/>
      <c r="G62" s="101"/>
      <c r="H62" s="101"/>
      <c r="I62" s="101"/>
      <c r="J62" s="102">
        <f>J123</f>
        <v>0</v>
      </c>
      <c r="L62" s="99"/>
    </row>
    <row r="63" spans="2:47" s="8" customFormat="1" ht="24.95" customHeight="1">
      <c r="B63" s="99"/>
      <c r="D63" s="100" t="s">
        <v>1831</v>
      </c>
      <c r="E63" s="101"/>
      <c r="F63" s="101"/>
      <c r="G63" s="101"/>
      <c r="H63" s="101"/>
      <c r="I63" s="101"/>
      <c r="J63" s="102">
        <f>J134</f>
        <v>0</v>
      </c>
      <c r="L63" s="99"/>
    </row>
    <row r="64" spans="2:47" s="8" customFormat="1" ht="24.95" customHeight="1">
      <c r="B64" s="99"/>
      <c r="D64" s="100" t="s">
        <v>2281</v>
      </c>
      <c r="E64" s="101"/>
      <c r="F64" s="101"/>
      <c r="G64" s="101"/>
      <c r="H64" s="101"/>
      <c r="I64" s="101"/>
      <c r="J64" s="102">
        <f>J138</f>
        <v>0</v>
      </c>
      <c r="L64" s="99"/>
    </row>
    <row r="65" spans="2:12" s="8" customFormat="1" ht="24.95" customHeight="1">
      <c r="B65" s="99"/>
      <c r="D65" s="100" t="s">
        <v>1833</v>
      </c>
      <c r="E65" s="101"/>
      <c r="F65" s="101"/>
      <c r="G65" s="101"/>
      <c r="H65" s="101"/>
      <c r="I65" s="101"/>
      <c r="J65" s="102">
        <f>J143</f>
        <v>0</v>
      </c>
      <c r="L65" s="99"/>
    </row>
    <row r="66" spans="2:12" s="8" customFormat="1" ht="24.95" customHeight="1">
      <c r="B66" s="99"/>
      <c r="D66" s="100" t="s">
        <v>1834</v>
      </c>
      <c r="E66" s="101"/>
      <c r="F66" s="101"/>
      <c r="G66" s="101"/>
      <c r="H66" s="101"/>
      <c r="I66" s="101"/>
      <c r="J66" s="102">
        <f>J231</f>
        <v>0</v>
      </c>
      <c r="L66" s="99"/>
    </row>
    <row r="67" spans="2:12" s="8" customFormat="1" ht="24.95" customHeight="1">
      <c r="B67" s="99"/>
      <c r="D67" s="100" t="s">
        <v>1835</v>
      </c>
      <c r="E67" s="101"/>
      <c r="F67" s="101"/>
      <c r="G67" s="101"/>
      <c r="H67" s="101"/>
      <c r="I67" s="101"/>
      <c r="J67" s="102">
        <f>J244</f>
        <v>0</v>
      </c>
      <c r="L67" s="99"/>
    </row>
    <row r="68" spans="2:12" s="1" customFormat="1" ht="21.75" customHeight="1">
      <c r="B68" s="32"/>
      <c r="L68" s="32"/>
    </row>
    <row r="69" spans="2:12" s="1" customFormat="1" ht="6.95" customHeight="1">
      <c r="B69" s="41"/>
      <c r="C69" s="42"/>
      <c r="D69" s="42"/>
      <c r="E69" s="42"/>
      <c r="F69" s="42"/>
      <c r="G69" s="42"/>
      <c r="H69" s="42"/>
      <c r="I69" s="42"/>
      <c r="J69" s="42"/>
      <c r="K69" s="42"/>
      <c r="L69" s="32"/>
    </row>
    <row r="73" spans="2:12" s="1" customFormat="1" ht="6.95" customHeight="1">
      <c r="B73" s="43"/>
      <c r="C73" s="44"/>
      <c r="D73" s="44"/>
      <c r="E73" s="44"/>
      <c r="F73" s="44"/>
      <c r="G73" s="44"/>
      <c r="H73" s="44"/>
      <c r="I73" s="44"/>
      <c r="J73" s="44"/>
      <c r="K73" s="44"/>
      <c r="L73" s="32"/>
    </row>
    <row r="74" spans="2:12" s="1" customFormat="1" ht="24.95" customHeight="1">
      <c r="B74" s="32"/>
      <c r="C74" s="21" t="s">
        <v>245</v>
      </c>
      <c r="L74" s="32"/>
    </row>
    <row r="75" spans="2:12" s="1" customFormat="1" ht="6.95" customHeight="1">
      <c r="B75" s="32"/>
      <c r="L75" s="32"/>
    </row>
    <row r="76" spans="2:12" s="1" customFormat="1" ht="12" customHeight="1">
      <c r="B76" s="32"/>
      <c r="C76" s="27" t="s">
        <v>16</v>
      </c>
      <c r="L76" s="32"/>
    </row>
    <row r="77" spans="2:12" s="1" customFormat="1" ht="16.5" customHeight="1">
      <c r="B77" s="32"/>
      <c r="E77" s="309" t="str">
        <f>E7</f>
        <v>Oprava trati v úseku Tanvald - Kořenov</v>
      </c>
      <c r="F77" s="310"/>
      <c r="G77" s="310"/>
      <c r="H77" s="310"/>
      <c r="L77" s="32"/>
    </row>
    <row r="78" spans="2:12" s="1" customFormat="1" ht="12" customHeight="1">
      <c r="B78" s="32"/>
      <c r="C78" s="27" t="s">
        <v>237</v>
      </c>
      <c r="L78" s="32"/>
    </row>
    <row r="79" spans="2:12" s="1" customFormat="1" ht="16.5" customHeight="1">
      <c r="B79" s="32"/>
      <c r="E79" s="305" t="str">
        <f>E9</f>
        <v>SO 01-17-01 - Tunel Žďárský km 27,776 - 27,843</v>
      </c>
      <c r="F79" s="311"/>
      <c r="G79" s="311"/>
      <c r="H79" s="311"/>
      <c r="L79" s="32"/>
    </row>
    <row r="80" spans="2:12" s="1" customFormat="1" ht="6.95" customHeight="1">
      <c r="B80" s="32"/>
      <c r="L80" s="32"/>
    </row>
    <row r="81" spans="2:65" s="1" customFormat="1" ht="12" customHeight="1">
      <c r="B81" s="32"/>
      <c r="C81" s="27" t="s">
        <v>21</v>
      </c>
      <c r="F81" s="25" t="str">
        <f>F12</f>
        <v xml:space="preserve"> </v>
      </c>
      <c r="I81" s="27" t="s">
        <v>23</v>
      </c>
      <c r="J81" s="49" t="str">
        <f>IF(J12="","",J12)</f>
        <v>14. 6. 2023</v>
      </c>
      <c r="L81" s="32"/>
    </row>
    <row r="82" spans="2:65" s="1" customFormat="1" ht="6.95" customHeight="1">
      <c r="B82" s="32"/>
      <c r="L82" s="32"/>
    </row>
    <row r="83" spans="2:65" s="1" customFormat="1" ht="15.2" customHeight="1">
      <c r="B83" s="32"/>
      <c r="C83" s="27" t="s">
        <v>25</v>
      </c>
      <c r="F83" s="25" t="str">
        <f>E15</f>
        <v xml:space="preserve"> </v>
      </c>
      <c r="I83" s="27" t="s">
        <v>30</v>
      </c>
      <c r="J83" s="30" t="str">
        <f>E21</f>
        <v xml:space="preserve"> </v>
      </c>
      <c r="L83" s="32"/>
    </row>
    <row r="84" spans="2:65" s="1" customFormat="1" ht="15.2" customHeight="1">
      <c r="B84" s="32"/>
      <c r="C84" s="27" t="s">
        <v>28</v>
      </c>
      <c r="F84" s="25" t="str">
        <f>IF(E18="","",E18)</f>
        <v>Vyplň údaj</v>
      </c>
      <c r="I84" s="27" t="s">
        <v>32</v>
      </c>
      <c r="J84" s="30" t="str">
        <f>E24</f>
        <v xml:space="preserve"> </v>
      </c>
      <c r="L84" s="32"/>
    </row>
    <row r="85" spans="2:65" s="1" customFormat="1" ht="10.35" customHeight="1">
      <c r="B85" s="32"/>
      <c r="L85" s="32"/>
    </row>
    <row r="86" spans="2:65" s="9" customFormat="1" ht="29.25" customHeight="1">
      <c r="B86" s="103"/>
      <c r="C86" s="104" t="s">
        <v>246</v>
      </c>
      <c r="D86" s="105" t="s">
        <v>54</v>
      </c>
      <c r="E86" s="105" t="s">
        <v>50</v>
      </c>
      <c r="F86" s="105" t="s">
        <v>51</v>
      </c>
      <c r="G86" s="105" t="s">
        <v>247</v>
      </c>
      <c r="H86" s="105" t="s">
        <v>248</v>
      </c>
      <c r="I86" s="105" t="s">
        <v>249</v>
      </c>
      <c r="J86" s="105" t="s">
        <v>241</v>
      </c>
      <c r="K86" s="106" t="s">
        <v>250</v>
      </c>
      <c r="L86" s="103"/>
      <c r="M86" s="56" t="s">
        <v>19</v>
      </c>
      <c r="N86" s="57" t="s">
        <v>39</v>
      </c>
      <c r="O86" s="57" t="s">
        <v>251</v>
      </c>
      <c r="P86" s="57" t="s">
        <v>252</v>
      </c>
      <c r="Q86" s="57" t="s">
        <v>253</v>
      </c>
      <c r="R86" s="57" t="s">
        <v>254</v>
      </c>
      <c r="S86" s="57" t="s">
        <v>255</v>
      </c>
      <c r="T86" s="58" t="s">
        <v>256</v>
      </c>
    </row>
    <row r="87" spans="2:65" s="1" customFormat="1" ht="22.9" customHeight="1">
      <c r="B87" s="32"/>
      <c r="C87" s="61" t="s">
        <v>257</v>
      </c>
      <c r="J87" s="107">
        <f>BK87</f>
        <v>0</v>
      </c>
      <c r="L87" s="32"/>
      <c r="M87" s="59"/>
      <c r="N87" s="50"/>
      <c r="O87" s="50"/>
      <c r="P87" s="108">
        <f>P88+P104+P123+P134+P138+P143+P231+P244</f>
        <v>0</v>
      </c>
      <c r="Q87" s="50"/>
      <c r="R87" s="108">
        <f>R88+R104+R123+R134+R138+R143+R231+R244</f>
        <v>194.14945518999994</v>
      </c>
      <c r="S87" s="50"/>
      <c r="T87" s="109">
        <f>T88+T104+T123+T134+T138+T143+T231+T244</f>
        <v>82.700846999999996</v>
      </c>
      <c r="AT87" s="17" t="s">
        <v>68</v>
      </c>
      <c r="AU87" s="17" t="s">
        <v>242</v>
      </c>
      <c r="BK87" s="110">
        <f>BK88+BK104+BK123+BK134+BK138+BK143+BK231+BK244</f>
        <v>0</v>
      </c>
    </row>
    <row r="88" spans="2:65" s="10" customFormat="1" ht="25.9" customHeight="1">
      <c r="B88" s="111"/>
      <c r="D88" s="112" t="s">
        <v>68</v>
      </c>
      <c r="E88" s="113" t="s">
        <v>79</v>
      </c>
      <c r="F88" s="113" t="s">
        <v>1887</v>
      </c>
      <c r="I88" s="114"/>
      <c r="J88" s="115">
        <f>BK88</f>
        <v>0</v>
      </c>
      <c r="L88" s="111"/>
      <c r="M88" s="116"/>
      <c r="P88" s="117">
        <f>SUM(P89:P103)</f>
        <v>0</v>
      </c>
      <c r="R88" s="117">
        <f>SUM(R89:R103)</f>
        <v>140.80769679999997</v>
      </c>
      <c r="T88" s="118">
        <f>SUM(T89:T103)</f>
        <v>0.49</v>
      </c>
      <c r="AR88" s="112" t="s">
        <v>77</v>
      </c>
      <c r="AT88" s="119" t="s">
        <v>68</v>
      </c>
      <c r="AU88" s="119" t="s">
        <v>69</v>
      </c>
      <c r="AY88" s="112" t="s">
        <v>260</v>
      </c>
      <c r="BK88" s="120">
        <f>SUM(BK89:BK103)</f>
        <v>0</v>
      </c>
    </row>
    <row r="89" spans="2:65" s="1" customFormat="1" ht="16.5" customHeight="1">
      <c r="B89" s="32"/>
      <c r="C89" s="121" t="s">
        <v>77</v>
      </c>
      <c r="D89" s="121" t="s">
        <v>261</v>
      </c>
      <c r="E89" s="122" t="s">
        <v>2282</v>
      </c>
      <c r="F89" s="123" t="s">
        <v>2283</v>
      </c>
      <c r="G89" s="124" t="s">
        <v>1067</v>
      </c>
      <c r="H89" s="125">
        <v>25.84</v>
      </c>
      <c r="I89" s="126"/>
      <c r="J89" s="127">
        <f>ROUND(I89*H89,2)</f>
        <v>0</v>
      </c>
      <c r="K89" s="123" t="s">
        <v>1258</v>
      </c>
      <c r="L89" s="32"/>
      <c r="M89" s="128" t="s">
        <v>19</v>
      </c>
      <c r="N89" s="129" t="s">
        <v>40</v>
      </c>
      <c r="P89" s="130">
        <f>O89*H89</f>
        <v>0</v>
      </c>
      <c r="Q89" s="130">
        <v>2.3010199999999998</v>
      </c>
      <c r="R89" s="130">
        <f>Q89*H89</f>
        <v>59.458356799999997</v>
      </c>
      <c r="S89" s="130">
        <v>0</v>
      </c>
      <c r="T89" s="131">
        <f>S89*H89</f>
        <v>0</v>
      </c>
      <c r="AR89" s="132" t="s">
        <v>266</v>
      </c>
      <c r="AT89" s="132" t="s">
        <v>261</v>
      </c>
      <c r="AU89" s="132" t="s">
        <v>77</v>
      </c>
      <c r="AY89" s="17" t="s">
        <v>260</v>
      </c>
      <c r="BE89" s="133">
        <f>IF(N89="základní",J89,0)</f>
        <v>0</v>
      </c>
      <c r="BF89" s="133">
        <f>IF(N89="snížená",J89,0)</f>
        <v>0</v>
      </c>
      <c r="BG89" s="133">
        <f>IF(N89="zákl. přenesená",J89,0)</f>
        <v>0</v>
      </c>
      <c r="BH89" s="133">
        <f>IF(N89="sníž. přenesená",J89,0)</f>
        <v>0</v>
      </c>
      <c r="BI89" s="133">
        <f>IF(N89="nulová",J89,0)</f>
        <v>0</v>
      </c>
      <c r="BJ89" s="17" t="s">
        <v>77</v>
      </c>
      <c r="BK89" s="133">
        <f>ROUND(I89*H89,2)</f>
        <v>0</v>
      </c>
      <c r="BL89" s="17" t="s">
        <v>266</v>
      </c>
      <c r="BM89" s="132" t="s">
        <v>79</v>
      </c>
    </row>
    <row r="90" spans="2:65" s="1" customFormat="1" ht="11.25">
      <c r="B90" s="32"/>
      <c r="D90" s="134" t="s">
        <v>267</v>
      </c>
      <c r="F90" s="135" t="s">
        <v>2283</v>
      </c>
      <c r="I90" s="136"/>
      <c r="L90" s="32"/>
      <c r="M90" s="137"/>
      <c r="T90" s="53"/>
      <c r="AT90" s="17" t="s">
        <v>267</v>
      </c>
      <c r="AU90" s="17" t="s">
        <v>77</v>
      </c>
    </row>
    <row r="91" spans="2:65" s="1" customFormat="1" ht="11.25">
      <c r="B91" s="32"/>
      <c r="D91" s="176" t="s">
        <v>1416</v>
      </c>
      <c r="F91" s="177" t="s">
        <v>2284</v>
      </c>
      <c r="I91" s="136"/>
      <c r="L91" s="32"/>
      <c r="M91" s="137"/>
      <c r="T91" s="53"/>
      <c r="AT91" s="17" t="s">
        <v>1416</v>
      </c>
      <c r="AU91" s="17" t="s">
        <v>77</v>
      </c>
    </row>
    <row r="92" spans="2:65" s="1" customFormat="1" ht="19.5">
      <c r="B92" s="32"/>
      <c r="D92" s="134" t="s">
        <v>269</v>
      </c>
      <c r="F92" s="138" t="s">
        <v>2285</v>
      </c>
      <c r="I92" s="136"/>
      <c r="L92" s="32"/>
      <c r="M92" s="137"/>
      <c r="T92" s="53"/>
      <c r="AT92" s="17" t="s">
        <v>269</v>
      </c>
      <c r="AU92" s="17" t="s">
        <v>77</v>
      </c>
    </row>
    <row r="93" spans="2:65" s="1" customFormat="1" ht="16.5" customHeight="1">
      <c r="B93" s="32"/>
      <c r="C93" s="121" t="s">
        <v>79</v>
      </c>
      <c r="D93" s="121" t="s">
        <v>261</v>
      </c>
      <c r="E93" s="122" t="s">
        <v>2286</v>
      </c>
      <c r="F93" s="123" t="s">
        <v>2287</v>
      </c>
      <c r="G93" s="124" t="s">
        <v>545</v>
      </c>
      <c r="H93" s="125">
        <v>10</v>
      </c>
      <c r="I93" s="126"/>
      <c r="J93" s="127">
        <f>ROUND(I93*H93,2)</f>
        <v>0</v>
      </c>
      <c r="K93" s="123" t="s">
        <v>1258</v>
      </c>
      <c r="L93" s="32"/>
      <c r="M93" s="128" t="s">
        <v>19</v>
      </c>
      <c r="N93" s="129" t="s">
        <v>40</v>
      </c>
      <c r="P93" s="130">
        <f>O93*H93</f>
        <v>0</v>
      </c>
      <c r="Q93" s="130">
        <v>0.24299000000000001</v>
      </c>
      <c r="R93" s="130">
        <f>Q93*H93</f>
        <v>2.4298999999999999</v>
      </c>
      <c r="S93" s="130">
        <v>0</v>
      </c>
      <c r="T93" s="131">
        <f>S93*H93</f>
        <v>0</v>
      </c>
      <c r="AR93" s="132" t="s">
        <v>266</v>
      </c>
      <c r="AT93" s="132" t="s">
        <v>261</v>
      </c>
      <c r="AU93" s="132" t="s">
        <v>77</v>
      </c>
      <c r="AY93" s="17" t="s">
        <v>260</v>
      </c>
      <c r="BE93" s="133">
        <f>IF(N93="základní",J93,0)</f>
        <v>0</v>
      </c>
      <c r="BF93" s="133">
        <f>IF(N93="snížená",J93,0)</f>
        <v>0</v>
      </c>
      <c r="BG93" s="133">
        <f>IF(N93="zákl. přenesená",J93,0)</f>
        <v>0</v>
      </c>
      <c r="BH93" s="133">
        <f>IF(N93="sníž. přenesená",J93,0)</f>
        <v>0</v>
      </c>
      <c r="BI93" s="133">
        <f>IF(N93="nulová",J93,0)</f>
        <v>0</v>
      </c>
      <c r="BJ93" s="17" t="s">
        <v>77</v>
      </c>
      <c r="BK93" s="133">
        <f>ROUND(I93*H93,2)</f>
        <v>0</v>
      </c>
      <c r="BL93" s="17" t="s">
        <v>266</v>
      </c>
      <c r="BM93" s="132" t="s">
        <v>266</v>
      </c>
    </row>
    <row r="94" spans="2:65" s="1" customFormat="1" ht="19.5">
      <c r="B94" s="32"/>
      <c r="D94" s="134" t="s">
        <v>267</v>
      </c>
      <c r="F94" s="135" t="s">
        <v>2288</v>
      </c>
      <c r="I94" s="136"/>
      <c r="L94" s="32"/>
      <c r="M94" s="137"/>
      <c r="T94" s="53"/>
      <c r="AT94" s="17" t="s">
        <v>267</v>
      </c>
      <c r="AU94" s="17" t="s">
        <v>77</v>
      </c>
    </row>
    <row r="95" spans="2:65" s="1" customFormat="1" ht="11.25">
      <c r="B95" s="32"/>
      <c r="D95" s="176" t="s">
        <v>1416</v>
      </c>
      <c r="F95" s="177" t="s">
        <v>2289</v>
      </c>
      <c r="I95" s="136"/>
      <c r="L95" s="32"/>
      <c r="M95" s="137"/>
      <c r="T95" s="53"/>
      <c r="AT95" s="17" t="s">
        <v>1416</v>
      </c>
      <c r="AU95" s="17" t="s">
        <v>77</v>
      </c>
    </row>
    <row r="96" spans="2:65" s="1" customFormat="1" ht="29.25">
      <c r="B96" s="32"/>
      <c r="D96" s="134" t="s">
        <v>269</v>
      </c>
      <c r="F96" s="138" t="s">
        <v>2290</v>
      </c>
      <c r="I96" s="136"/>
      <c r="L96" s="32"/>
      <c r="M96" s="137"/>
      <c r="T96" s="53"/>
      <c r="AT96" s="17" t="s">
        <v>269</v>
      </c>
      <c r="AU96" s="17" t="s">
        <v>77</v>
      </c>
    </row>
    <row r="97" spans="2:65" s="1" customFormat="1" ht="24.2" customHeight="1">
      <c r="B97" s="32"/>
      <c r="C97" s="121" t="s">
        <v>279</v>
      </c>
      <c r="D97" s="121" t="s">
        <v>261</v>
      </c>
      <c r="E97" s="122" t="s">
        <v>2291</v>
      </c>
      <c r="F97" s="123" t="s">
        <v>2292</v>
      </c>
      <c r="G97" s="124" t="s">
        <v>545</v>
      </c>
      <c r="H97" s="125">
        <v>136</v>
      </c>
      <c r="I97" s="126"/>
      <c r="J97" s="127">
        <f>ROUND(I97*H97,2)</f>
        <v>0</v>
      </c>
      <c r="K97" s="123" t="s">
        <v>1258</v>
      </c>
      <c r="L97" s="32"/>
      <c r="M97" s="128" t="s">
        <v>19</v>
      </c>
      <c r="N97" s="129" t="s">
        <v>40</v>
      </c>
      <c r="P97" s="130">
        <f>O97*H97</f>
        <v>0</v>
      </c>
      <c r="Q97" s="130">
        <v>0.58028999999999997</v>
      </c>
      <c r="R97" s="130">
        <f>Q97*H97</f>
        <v>78.919439999999994</v>
      </c>
      <c r="S97" s="130">
        <v>0</v>
      </c>
      <c r="T97" s="131">
        <f>S97*H97</f>
        <v>0</v>
      </c>
      <c r="AR97" s="132" t="s">
        <v>266</v>
      </c>
      <c r="AT97" s="132" t="s">
        <v>261</v>
      </c>
      <c r="AU97" s="132" t="s">
        <v>77</v>
      </c>
      <c r="AY97" s="17" t="s">
        <v>260</v>
      </c>
      <c r="BE97" s="133">
        <f>IF(N97="základní",J97,0)</f>
        <v>0</v>
      </c>
      <c r="BF97" s="133">
        <f>IF(N97="snížená",J97,0)</f>
        <v>0</v>
      </c>
      <c r="BG97" s="133">
        <f>IF(N97="zákl. přenesená",J97,0)</f>
        <v>0</v>
      </c>
      <c r="BH97" s="133">
        <f>IF(N97="sníž. přenesená",J97,0)</f>
        <v>0</v>
      </c>
      <c r="BI97" s="133">
        <f>IF(N97="nulová",J97,0)</f>
        <v>0</v>
      </c>
      <c r="BJ97" s="17" t="s">
        <v>77</v>
      </c>
      <c r="BK97" s="133">
        <f>ROUND(I97*H97,2)</f>
        <v>0</v>
      </c>
      <c r="BL97" s="17" t="s">
        <v>266</v>
      </c>
      <c r="BM97" s="132" t="s">
        <v>282</v>
      </c>
    </row>
    <row r="98" spans="2:65" s="1" customFormat="1" ht="19.5">
      <c r="B98" s="32"/>
      <c r="D98" s="134" t="s">
        <v>267</v>
      </c>
      <c r="F98" s="135" t="s">
        <v>2293</v>
      </c>
      <c r="I98" s="136"/>
      <c r="L98" s="32"/>
      <c r="M98" s="137"/>
      <c r="T98" s="53"/>
      <c r="AT98" s="17" t="s">
        <v>267</v>
      </c>
      <c r="AU98" s="17" t="s">
        <v>77</v>
      </c>
    </row>
    <row r="99" spans="2:65" s="1" customFormat="1" ht="11.25">
      <c r="B99" s="32"/>
      <c r="D99" s="176" t="s">
        <v>1416</v>
      </c>
      <c r="F99" s="177" t="s">
        <v>2294</v>
      </c>
      <c r="I99" s="136"/>
      <c r="L99" s="32"/>
      <c r="M99" s="137"/>
      <c r="T99" s="53"/>
      <c r="AT99" s="17" t="s">
        <v>1416</v>
      </c>
      <c r="AU99" s="17" t="s">
        <v>77</v>
      </c>
    </row>
    <row r="100" spans="2:65" s="1" customFormat="1" ht="29.25">
      <c r="B100" s="32"/>
      <c r="D100" s="134" t="s">
        <v>269</v>
      </c>
      <c r="F100" s="138" t="s">
        <v>2295</v>
      </c>
      <c r="I100" s="136"/>
      <c r="L100" s="32"/>
      <c r="M100" s="137"/>
      <c r="T100" s="53"/>
      <c r="AT100" s="17" t="s">
        <v>269</v>
      </c>
      <c r="AU100" s="17" t="s">
        <v>77</v>
      </c>
    </row>
    <row r="101" spans="2:65" s="1" customFormat="1" ht="16.5" customHeight="1">
      <c r="B101" s="32"/>
      <c r="C101" s="121" t="s">
        <v>364</v>
      </c>
      <c r="D101" s="121" t="s">
        <v>261</v>
      </c>
      <c r="E101" s="122" t="s">
        <v>2296</v>
      </c>
      <c r="F101" s="123" t="s">
        <v>2297</v>
      </c>
      <c r="G101" s="124" t="s">
        <v>545</v>
      </c>
      <c r="H101" s="125">
        <v>10</v>
      </c>
      <c r="I101" s="126"/>
      <c r="J101" s="127">
        <f>ROUND(I101*H101,2)</f>
        <v>0</v>
      </c>
      <c r="K101" s="123" t="s">
        <v>1258</v>
      </c>
      <c r="L101" s="32"/>
      <c r="M101" s="128" t="s">
        <v>19</v>
      </c>
      <c r="N101" s="129" t="s">
        <v>40</v>
      </c>
      <c r="P101" s="130">
        <f>O101*H101</f>
        <v>0</v>
      </c>
      <c r="Q101" s="130">
        <v>0</v>
      </c>
      <c r="R101" s="130">
        <f>Q101*H101</f>
        <v>0</v>
      </c>
      <c r="S101" s="130">
        <v>4.9000000000000002E-2</v>
      </c>
      <c r="T101" s="131">
        <f>S101*H101</f>
        <v>0.49</v>
      </c>
      <c r="AR101" s="132" t="s">
        <v>266</v>
      </c>
      <c r="AT101" s="132" t="s">
        <v>261</v>
      </c>
      <c r="AU101" s="132" t="s">
        <v>77</v>
      </c>
      <c r="AY101" s="17" t="s">
        <v>260</v>
      </c>
      <c r="BE101" s="133">
        <f>IF(N101="základní",J101,0)</f>
        <v>0</v>
      </c>
      <c r="BF101" s="133">
        <f>IF(N101="snížená",J101,0)</f>
        <v>0</v>
      </c>
      <c r="BG101" s="133">
        <f>IF(N101="zákl. přenesená",J101,0)</f>
        <v>0</v>
      </c>
      <c r="BH101" s="133">
        <f>IF(N101="sníž. přenesená",J101,0)</f>
        <v>0</v>
      </c>
      <c r="BI101" s="133">
        <f>IF(N101="nulová",J101,0)</f>
        <v>0</v>
      </c>
      <c r="BJ101" s="17" t="s">
        <v>77</v>
      </c>
      <c r="BK101" s="133">
        <f>ROUND(I101*H101,2)</f>
        <v>0</v>
      </c>
      <c r="BL101" s="17" t="s">
        <v>266</v>
      </c>
      <c r="BM101" s="132" t="s">
        <v>2298</v>
      </c>
    </row>
    <row r="102" spans="2:65" s="1" customFormat="1" ht="11.25">
      <c r="B102" s="32"/>
      <c r="D102" s="134" t="s">
        <v>267</v>
      </c>
      <c r="F102" s="135" t="s">
        <v>2299</v>
      </c>
      <c r="I102" s="136"/>
      <c r="L102" s="32"/>
      <c r="M102" s="137"/>
      <c r="T102" s="53"/>
      <c r="AT102" s="17" t="s">
        <v>267</v>
      </c>
      <c r="AU102" s="17" t="s">
        <v>77</v>
      </c>
    </row>
    <row r="103" spans="2:65" s="1" customFormat="1" ht="11.25">
      <c r="B103" s="32"/>
      <c r="D103" s="176" t="s">
        <v>1416</v>
      </c>
      <c r="F103" s="177" t="s">
        <v>2300</v>
      </c>
      <c r="I103" s="136"/>
      <c r="L103" s="32"/>
      <c r="M103" s="137"/>
      <c r="T103" s="53"/>
      <c r="AT103" s="17" t="s">
        <v>1416</v>
      </c>
      <c r="AU103" s="17" t="s">
        <v>77</v>
      </c>
    </row>
    <row r="104" spans="2:65" s="10" customFormat="1" ht="25.9" customHeight="1">
      <c r="B104" s="111"/>
      <c r="D104" s="112" t="s">
        <v>68</v>
      </c>
      <c r="E104" s="113" t="s">
        <v>279</v>
      </c>
      <c r="F104" s="113" t="s">
        <v>1897</v>
      </c>
      <c r="I104" s="114"/>
      <c r="J104" s="115">
        <f>BK104</f>
        <v>0</v>
      </c>
      <c r="L104" s="111"/>
      <c r="M104" s="116"/>
      <c r="P104" s="117">
        <f>SUM(P105:P122)</f>
        <v>0</v>
      </c>
      <c r="R104" s="117">
        <f>SUM(R105:R122)</f>
        <v>2.7333306000000004</v>
      </c>
      <c r="T104" s="118">
        <f>SUM(T105:T122)</f>
        <v>1.4071199999999999</v>
      </c>
      <c r="AR104" s="112" t="s">
        <v>77</v>
      </c>
      <c r="AT104" s="119" t="s">
        <v>68</v>
      </c>
      <c r="AU104" s="119" t="s">
        <v>69</v>
      </c>
      <c r="AY104" s="112" t="s">
        <v>260</v>
      </c>
      <c r="BK104" s="120">
        <f>SUM(BK105:BK122)</f>
        <v>0</v>
      </c>
    </row>
    <row r="105" spans="2:65" s="1" customFormat="1" ht="16.5" customHeight="1">
      <c r="B105" s="32"/>
      <c r="C105" s="121" t="s">
        <v>689</v>
      </c>
      <c r="D105" s="121" t="s">
        <v>261</v>
      </c>
      <c r="E105" s="122" t="s">
        <v>2301</v>
      </c>
      <c r="F105" s="123" t="s">
        <v>2302</v>
      </c>
      <c r="G105" s="124" t="s">
        <v>19</v>
      </c>
      <c r="H105" s="125">
        <v>153.69999999999999</v>
      </c>
      <c r="I105" s="126"/>
      <c r="J105" s="127">
        <f>ROUND(I105*H105,2)</f>
        <v>0</v>
      </c>
      <c r="K105" s="123" t="s">
        <v>19</v>
      </c>
      <c r="L105" s="32"/>
      <c r="M105" s="128" t="s">
        <v>19</v>
      </c>
      <c r="N105" s="129" t="s">
        <v>40</v>
      </c>
      <c r="P105" s="130">
        <f>O105*H105</f>
        <v>0</v>
      </c>
      <c r="Q105" s="130">
        <v>0</v>
      </c>
      <c r="R105" s="130">
        <f>Q105*H105</f>
        <v>0</v>
      </c>
      <c r="S105" s="130">
        <v>0</v>
      </c>
      <c r="T105" s="131">
        <f>S105*H105</f>
        <v>0</v>
      </c>
      <c r="AR105" s="132" t="s">
        <v>266</v>
      </c>
      <c r="AT105" s="132" t="s">
        <v>261</v>
      </c>
      <c r="AU105" s="132" t="s">
        <v>77</v>
      </c>
      <c r="AY105" s="17" t="s">
        <v>260</v>
      </c>
      <c r="BE105" s="133">
        <f>IF(N105="základní",J105,0)</f>
        <v>0</v>
      </c>
      <c r="BF105" s="133">
        <f>IF(N105="snížená",J105,0)</f>
        <v>0</v>
      </c>
      <c r="BG105" s="133">
        <f>IF(N105="zákl. přenesená",J105,0)</f>
        <v>0</v>
      </c>
      <c r="BH105" s="133">
        <f>IF(N105="sníž. přenesená",J105,0)</f>
        <v>0</v>
      </c>
      <c r="BI105" s="133">
        <f>IF(N105="nulová",J105,0)</f>
        <v>0</v>
      </c>
      <c r="BJ105" s="17" t="s">
        <v>77</v>
      </c>
      <c r="BK105" s="133">
        <f>ROUND(I105*H105,2)</f>
        <v>0</v>
      </c>
      <c r="BL105" s="17" t="s">
        <v>266</v>
      </c>
      <c r="BM105" s="132" t="s">
        <v>2303</v>
      </c>
    </row>
    <row r="106" spans="2:65" s="1" customFormat="1" ht="11.25">
      <c r="B106" s="32"/>
      <c r="D106" s="134" t="s">
        <v>267</v>
      </c>
      <c r="F106" s="135" t="s">
        <v>2302</v>
      </c>
      <c r="I106" s="136"/>
      <c r="L106" s="32"/>
      <c r="M106" s="137"/>
      <c r="T106" s="53"/>
      <c r="AT106" s="17" t="s">
        <v>267</v>
      </c>
      <c r="AU106" s="17" t="s">
        <v>77</v>
      </c>
    </row>
    <row r="107" spans="2:65" s="1" customFormat="1" ht="29.25">
      <c r="B107" s="32"/>
      <c r="D107" s="134" t="s">
        <v>269</v>
      </c>
      <c r="F107" s="138" t="s">
        <v>2304</v>
      </c>
      <c r="I107" s="136"/>
      <c r="L107" s="32"/>
      <c r="M107" s="137"/>
      <c r="T107" s="53"/>
      <c r="AT107" s="17" t="s">
        <v>269</v>
      </c>
      <c r="AU107" s="17" t="s">
        <v>77</v>
      </c>
    </row>
    <row r="108" spans="2:65" s="1" customFormat="1" ht="21.75" customHeight="1">
      <c r="B108" s="32"/>
      <c r="C108" s="121" t="s">
        <v>697</v>
      </c>
      <c r="D108" s="121" t="s">
        <v>261</v>
      </c>
      <c r="E108" s="122" t="s">
        <v>2305</v>
      </c>
      <c r="F108" s="123" t="s">
        <v>2306</v>
      </c>
      <c r="G108" s="124" t="s">
        <v>1297</v>
      </c>
      <c r="H108" s="125">
        <v>114.5</v>
      </c>
      <c r="I108" s="126"/>
      <c r="J108" s="127">
        <f>ROUND(I108*H108,2)</f>
        <v>0</v>
      </c>
      <c r="K108" s="123" t="s">
        <v>1258</v>
      </c>
      <c r="L108" s="32"/>
      <c r="M108" s="128" t="s">
        <v>19</v>
      </c>
      <c r="N108" s="129" t="s">
        <v>40</v>
      </c>
      <c r="P108" s="130">
        <f>O108*H108</f>
        <v>0</v>
      </c>
      <c r="Q108" s="130">
        <v>0</v>
      </c>
      <c r="R108" s="130">
        <f>Q108*H108</f>
        <v>0</v>
      </c>
      <c r="S108" s="130">
        <v>0</v>
      </c>
      <c r="T108" s="131">
        <f>S108*H108</f>
        <v>0</v>
      </c>
      <c r="AR108" s="132" t="s">
        <v>266</v>
      </c>
      <c r="AT108" s="132" t="s">
        <v>261</v>
      </c>
      <c r="AU108" s="132" t="s">
        <v>77</v>
      </c>
      <c r="AY108" s="17" t="s">
        <v>260</v>
      </c>
      <c r="BE108" s="133">
        <f>IF(N108="základní",J108,0)</f>
        <v>0</v>
      </c>
      <c r="BF108" s="133">
        <f>IF(N108="snížená",J108,0)</f>
        <v>0</v>
      </c>
      <c r="BG108" s="133">
        <f>IF(N108="zákl. přenesená",J108,0)</f>
        <v>0</v>
      </c>
      <c r="BH108" s="133">
        <f>IF(N108="sníž. přenesená",J108,0)</f>
        <v>0</v>
      </c>
      <c r="BI108" s="133">
        <f>IF(N108="nulová",J108,0)</f>
        <v>0</v>
      </c>
      <c r="BJ108" s="17" t="s">
        <v>77</v>
      </c>
      <c r="BK108" s="133">
        <f>ROUND(I108*H108,2)</f>
        <v>0</v>
      </c>
      <c r="BL108" s="17" t="s">
        <v>266</v>
      </c>
      <c r="BM108" s="132" t="s">
        <v>2307</v>
      </c>
    </row>
    <row r="109" spans="2:65" s="1" customFormat="1" ht="19.5">
      <c r="B109" s="32"/>
      <c r="D109" s="134" t="s">
        <v>267</v>
      </c>
      <c r="F109" s="135" t="s">
        <v>2308</v>
      </c>
      <c r="I109" s="136"/>
      <c r="L109" s="32"/>
      <c r="M109" s="137"/>
      <c r="T109" s="53"/>
      <c r="AT109" s="17" t="s">
        <v>267</v>
      </c>
      <c r="AU109" s="17" t="s">
        <v>77</v>
      </c>
    </row>
    <row r="110" spans="2:65" s="1" customFormat="1" ht="11.25">
      <c r="B110" s="32"/>
      <c r="D110" s="176" t="s">
        <v>1416</v>
      </c>
      <c r="F110" s="177" t="s">
        <v>2309</v>
      </c>
      <c r="I110" s="136"/>
      <c r="L110" s="32"/>
      <c r="M110" s="137"/>
      <c r="T110" s="53"/>
      <c r="AT110" s="17" t="s">
        <v>1416</v>
      </c>
      <c r="AU110" s="17" t="s">
        <v>77</v>
      </c>
    </row>
    <row r="111" spans="2:65" s="1" customFormat="1" ht="21.75" customHeight="1">
      <c r="B111" s="32"/>
      <c r="C111" s="121" t="s">
        <v>368</v>
      </c>
      <c r="D111" s="121" t="s">
        <v>261</v>
      </c>
      <c r="E111" s="122" t="s">
        <v>2310</v>
      </c>
      <c r="F111" s="123" t="s">
        <v>2311</v>
      </c>
      <c r="G111" s="124" t="s">
        <v>1297</v>
      </c>
      <c r="H111" s="125">
        <v>114.5</v>
      </c>
      <c r="I111" s="126"/>
      <c r="J111" s="127">
        <f>ROUND(I111*H111,2)</f>
        <v>0</v>
      </c>
      <c r="K111" s="123" t="s">
        <v>1258</v>
      </c>
      <c r="L111" s="32"/>
      <c r="M111" s="128" t="s">
        <v>19</v>
      </c>
      <c r="N111" s="129" t="s">
        <v>40</v>
      </c>
      <c r="P111" s="130">
        <f>O111*H111</f>
        <v>0</v>
      </c>
      <c r="Q111" s="130">
        <v>0</v>
      </c>
      <c r="R111" s="130">
        <f>Q111*H111</f>
        <v>0</v>
      </c>
      <c r="S111" s="130">
        <v>0</v>
      </c>
      <c r="T111" s="131">
        <f>S111*H111</f>
        <v>0</v>
      </c>
      <c r="AR111" s="132" t="s">
        <v>266</v>
      </c>
      <c r="AT111" s="132" t="s">
        <v>261</v>
      </c>
      <c r="AU111" s="132" t="s">
        <v>77</v>
      </c>
      <c r="AY111" s="17" t="s">
        <v>260</v>
      </c>
      <c r="BE111" s="133">
        <f>IF(N111="základní",J111,0)</f>
        <v>0</v>
      </c>
      <c r="BF111" s="133">
        <f>IF(N111="snížená",J111,0)</f>
        <v>0</v>
      </c>
      <c r="BG111" s="133">
        <f>IF(N111="zákl. přenesená",J111,0)</f>
        <v>0</v>
      </c>
      <c r="BH111" s="133">
        <f>IF(N111="sníž. přenesená",J111,0)</f>
        <v>0</v>
      </c>
      <c r="BI111" s="133">
        <f>IF(N111="nulová",J111,0)</f>
        <v>0</v>
      </c>
      <c r="BJ111" s="17" t="s">
        <v>77</v>
      </c>
      <c r="BK111" s="133">
        <f>ROUND(I111*H111,2)</f>
        <v>0</v>
      </c>
      <c r="BL111" s="17" t="s">
        <v>266</v>
      </c>
      <c r="BM111" s="132" t="s">
        <v>2312</v>
      </c>
    </row>
    <row r="112" spans="2:65" s="1" customFormat="1" ht="11.25">
      <c r="B112" s="32"/>
      <c r="D112" s="134" t="s">
        <v>267</v>
      </c>
      <c r="F112" s="135" t="s">
        <v>2313</v>
      </c>
      <c r="I112" s="136"/>
      <c r="L112" s="32"/>
      <c r="M112" s="137"/>
      <c r="T112" s="53"/>
      <c r="AT112" s="17" t="s">
        <v>267</v>
      </c>
      <c r="AU112" s="17" t="s">
        <v>77</v>
      </c>
    </row>
    <row r="113" spans="2:65" s="1" customFormat="1" ht="11.25">
      <c r="B113" s="32"/>
      <c r="D113" s="176" t="s">
        <v>1416</v>
      </c>
      <c r="F113" s="177" t="s">
        <v>2314</v>
      </c>
      <c r="I113" s="136"/>
      <c r="L113" s="32"/>
      <c r="M113" s="137"/>
      <c r="T113" s="53"/>
      <c r="AT113" s="17" t="s">
        <v>1416</v>
      </c>
      <c r="AU113" s="17" t="s">
        <v>77</v>
      </c>
    </row>
    <row r="114" spans="2:65" s="12" customFormat="1" ht="11.25">
      <c r="B114" s="162"/>
      <c r="D114" s="134" t="s">
        <v>774</v>
      </c>
      <c r="E114" s="163" t="s">
        <v>19</v>
      </c>
      <c r="F114" s="164" t="s">
        <v>2315</v>
      </c>
      <c r="H114" s="165">
        <v>114.5</v>
      </c>
      <c r="I114" s="166"/>
      <c r="L114" s="162"/>
      <c r="M114" s="167"/>
      <c r="T114" s="168"/>
      <c r="AT114" s="163" t="s">
        <v>774</v>
      </c>
      <c r="AU114" s="163" t="s">
        <v>77</v>
      </c>
      <c r="AV114" s="12" t="s">
        <v>79</v>
      </c>
      <c r="AW114" s="12" t="s">
        <v>31</v>
      </c>
      <c r="AX114" s="12" t="s">
        <v>77</v>
      </c>
      <c r="AY114" s="163" t="s">
        <v>260</v>
      </c>
    </row>
    <row r="115" spans="2:65" s="1" customFormat="1" ht="21.75" customHeight="1">
      <c r="B115" s="32"/>
      <c r="C115" s="121" t="s">
        <v>271</v>
      </c>
      <c r="D115" s="121" t="s">
        <v>261</v>
      </c>
      <c r="E115" s="122" t="s">
        <v>2316</v>
      </c>
      <c r="F115" s="123" t="s">
        <v>2317</v>
      </c>
      <c r="G115" s="124" t="s">
        <v>1297</v>
      </c>
      <c r="H115" s="125">
        <v>31.98</v>
      </c>
      <c r="I115" s="126"/>
      <c r="J115" s="127">
        <f>ROUND(I115*H115,2)</f>
        <v>0</v>
      </c>
      <c r="K115" s="123" t="s">
        <v>1258</v>
      </c>
      <c r="L115" s="32"/>
      <c r="M115" s="128" t="s">
        <v>19</v>
      </c>
      <c r="N115" s="129" t="s">
        <v>40</v>
      </c>
      <c r="P115" s="130">
        <f>O115*H115</f>
        <v>0</v>
      </c>
      <c r="Q115" s="130">
        <v>8.5470000000000004E-2</v>
      </c>
      <c r="R115" s="130">
        <f>Q115*H115</f>
        <v>2.7333306000000004</v>
      </c>
      <c r="S115" s="130">
        <v>0</v>
      </c>
      <c r="T115" s="131">
        <f>S115*H115</f>
        <v>0</v>
      </c>
      <c r="AR115" s="132" t="s">
        <v>266</v>
      </c>
      <c r="AT115" s="132" t="s">
        <v>261</v>
      </c>
      <c r="AU115" s="132" t="s">
        <v>77</v>
      </c>
      <c r="AY115" s="17" t="s">
        <v>260</v>
      </c>
      <c r="BE115" s="133">
        <f>IF(N115="základní",J115,0)</f>
        <v>0</v>
      </c>
      <c r="BF115" s="133">
        <f>IF(N115="snížená",J115,0)</f>
        <v>0</v>
      </c>
      <c r="BG115" s="133">
        <f>IF(N115="zákl. přenesená",J115,0)</f>
        <v>0</v>
      </c>
      <c r="BH115" s="133">
        <f>IF(N115="sníž. přenesená",J115,0)</f>
        <v>0</v>
      </c>
      <c r="BI115" s="133">
        <f>IF(N115="nulová",J115,0)</f>
        <v>0</v>
      </c>
      <c r="BJ115" s="17" t="s">
        <v>77</v>
      </c>
      <c r="BK115" s="133">
        <f>ROUND(I115*H115,2)</f>
        <v>0</v>
      </c>
      <c r="BL115" s="17" t="s">
        <v>266</v>
      </c>
      <c r="BM115" s="132" t="s">
        <v>296</v>
      </c>
    </row>
    <row r="116" spans="2:65" s="1" customFormat="1" ht="19.5">
      <c r="B116" s="32"/>
      <c r="D116" s="134" t="s">
        <v>267</v>
      </c>
      <c r="F116" s="135" t="s">
        <v>2318</v>
      </c>
      <c r="I116" s="136"/>
      <c r="L116" s="32"/>
      <c r="M116" s="137"/>
      <c r="T116" s="53"/>
      <c r="AT116" s="17" t="s">
        <v>267</v>
      </c>
      <c r="AU116" s="17" t="s">
        <v>77</v>
      </c>
    </row>
    <row r="117" spans="2:65" s="1" customFormat="1" ht="11.25">
      <c r="B117" s="32"/>
      <c r="D117" s="176" t="s">
        <v>1416</v>
      </c>
      <c r="F117" s="177" t="s">
        <v>2319</v>
      </c>
      <c r="I117" s="136"/>
      <c r="L117" s="32"/>
      <c r="M117" s="137"/>
      <c r="T117" s="53"/>
      <c r="AT117" s="17" t="s">
        <v>1416</v>
      </c>
      <c r="AU117" s="17" t="s">
        <v>77</v>
      </c>
    </row>
    <row r="118" spans="2:65" s="1" customFormat="1" ht="29.25">
      <c r="B118" s="32"/>
      <c r="D118" s="134" t="s">
        <v>269</v>
      </c>
      <c r="F118" s="138" t="s">
        <v>2320</v>
      </c>
      <c r="I118" s="136"/>
      <c r="L118" s="32"/>
      <c r="M118" s="137"/>
      <c r="T118" s="53"/>
      <c r="AT118" s="17" t="s">
        <v>269</v>
      </c>
      <c r="AU118" s="17" t="s">
        <v>77</v>
      </c>
    </row>
    <row r="119" spans="2:65" s="1" customFormat="1" ht="16.5" customHeight="1">
      <c r="B119" s="32"/>
      <c r="C119" s="121" t="s">
        <v>277</v>
      </c>
      <c r="D119" s="121" t="s">
        <v>261</v>
      </c>
      <c r="E119" s="122" t="s">
        <v>2321</v>
      </c>
      <c r="F119" s="123" t="s">
        <v>2322</v>
      </c>
      <c r="G119" s="124" t="s">
        <v>1297</v>
      </c>
      <c r="H119" s="125">
        <v>31.98</v>
      </c>
      <c r="I119" s="126"/>
      <c r="J119" s="127">
        <f>ROUND(I119*H119,2)</f>
        <v>0</v>
      </c>
      <c r="K119" s="123" t="s">
        <v>1258</v>
      </c>
      <c r="L119" s="32"/>
      <c r="M119" s="128" t="s">
        <v>19</v>
      </c>
      <c r="N119" s="129" t="s">
        <v>40</v>
      </c>
      <c r="P119" s="130">
        <f>O119*H119</f>
        <v>0</v>
      </c>
      <c r="Q119" s="130">
        <v>0</v>
      </c>
      <c r="R119" s="130">
        <f>Q119*H119</f>
        <v>0</v>
      </c>
      <c r="S119" s="130">
        <v>4.3999999999999997E-2</v>
      </c>
      <c r="T119" s="131">
        <f>S119*H119</f>
        <v>1.4071199999999999</v>
      </c>
      <c r="AR119" s="132" t="s">
        <v>266</v>
      </c>
      <c r="AT119" s="132" t="s">
        <v>261</v>
      </c>
      <c r="AU119" s="132" t="s">
        <v>77</v>
      </c>
      <c r="AY119" s="17" t="s">
        <v>260</v>
      </c>
      <c r="BE119" s="133">
        <f>IF(N119="základní",J119,0)</f>
        <v>0</v>
      </c>
      <c r="BF119" s="133">
        <f>IF(N119="snížená",J119,0)</f>
        <v>0</v>
      </c>
      <c r="BG119" s="133">
        <f>IF(N119="zákl. přenesená",J119,0)</f>
        <v>0</v>
      </c>
      <c r="BH119" s="133">
        <f>IF(N119="sníž. přenesená",J119,0)</f>
        <v>0</v>
      </c>
      <c r="BI119" s="133">
        <f>IF(N119="nulová",J119,0)</f>
        <v>0</v>
      </c>
      <c r="BJ119" s="17" t="s">
        <v>77</v>
      </c>
      <c r="BK119" s="133">
        <f>ROUND(I119*H119,2)</f>
        <v>0</v>
      </c>
      <c r="BL119" s="17" t="s">
        <v>266</v>
      </c>
      <c r="BM119" s="132" t="s">
        <v>300</v>
      </c>
    </row>
    <row r="120" spans="2:65" s="1" customFormat="1" ht="19.5">
      <c r="B120" s="32"/>
      <c r="D120" s="134" t="s">
        <v>267</v>
      </c>
      <c r="F120" s="135" t="s">
        <v>2323</v>
      </c>
      <c r="I120" s="136"/>
      <c r="L120" s="32"/>
      <c r="M120" s="137"/>
      <c r="T120" s="53"/>
      <c r="AT120" s="17" t="s">
        <v>267</v>
      </c>
      <c r="AU120" s="17" t="s">
        <v>77</v>
      </c>
    </row>
    <row r="121" spans="2:65" s="1" customFormat="1" ht="11.25">
      <c r="B121" s="32"/>
      <c r="D121" s="176" t="s">
        <v>1416</v>
      </c>
      <c r="F121" s="177" t="s">
        <v>2324</v>
      </c>
      <c r="I121" s="136"/>
      <c r="L121" s="32"/>
      <c r="M121" s="137"/>
      <c r="T121" s="53"/>
      <c r="AT121" s="17" t="s">
        <v>1416</v>
      </c>
      <c r="AU121" s="17" t="s">
        <v>77</v>
      </c>
    </row>
    <row r="122" spans="2:65" s="1" customFormat="1" ht="29.25">
      <c r="B122" s="32"/>
      <c r="D122" s="134" t="s">
        <v>269</v>
      </c>
      <c r="F122" s="138" t="s">
        <v>2325</v>
      </c>
      <c r="I122" s="136"/>
      <c r="L122" s="32"/>
      <c r="M122" s="137"/>
      <c r="T122" s="53"/>
      <c r="AT122" s="17" t="s">
        <v>269</v>
      </c>
      <c r="AU122" s="17" t="s">
        <v>77</v>
      </c>
    </row>
    <row r="123" spans="2:65" s="10" customFormat="1" ht="25.9" customHeight="1">
      <c r="B123" s="111"/>
      <c r="D123" s="112" t="s">
        <v>68</v>
      </c>
      <c r="E123" s="113" t="s">
        <v>2326</v>
      </c>
      <c r="F123" s="113" t="s">
        <v>2327</v>
      </c>
      <c r="I123" s="114"/>
      <c r="J123" s="115">
        <f>BK123</f>
        <v>0</v>
      </c>
      <c r="L123" s="111"/>
      <c r="M123" s="116"/>
      <c r="P123" s="117">
        <f>SUM(P124:P133)</f>
        <v>0</v>
      </c>
      <c r="R123" s="117">
        <f>SUM(R124:R133)</f>
        <v>10.7712</v>
      </c>
      <c r="T123" s="118">
        <f>SUM(T124:T133)</f>
        <v>0</v>
      </c>
      <c r="AR123" s="112" t="s">
        <v>279</v>
      </c>
      <c r="AT123" s="119" t="s">
        <v>68</v>
      </c>
      <c r="AU123" s="119" t="s">
        <v>69</v>
      </c>
      <c r="AY123" s="112" t="s">
        <v>260</v>
      </c>
      <c r="BK123" s="120">
        <f>SUM(BK124:BK133)</f>
        <v>0</v>
      </c>
    </row>
    <row r="124" spans="2:65" s="1" customFormat="1" ht="21.75" customHeight="1">
      <c r="B124" s="32"/>
      <c r="C124" s="121" t="s">
        <v>302</v>
      </c>
      <c r="D124" s="121" t="s">
        <v>261</v>
      </c>
      <c r="E124" s="122" t="s">
        <v>2328</v>
      </c>
      <c r="F124" s="123" t="s">
        <v>2329</v>
      </c>
      <c r="G124" s="124" t="s">
        <v>545</v>
      </c>
      <c r="H124" s="125">
        <v>136</v>
      </c>
      <c r="I124" s="126"/>
      <c r="J124" s="127">
        <f>ROUND(I124*H124,2)</f>
        <v>0</v>
      </c>
      <c r="K124" s="123" t="s">
        <v>1258</v>
      </c>
      <c r="L124" s="32"/>
      <c r="M124" s="128" t="s">
        <v>19</v>
      </c>
      <c r="N124" s="129" t="s">
        <v>40</v>
      </c>
      <c r="P124" s="130">
        <f>O124*H124</f>
        <v>0</v>
      </c>
      <c r="Q124" s="130">
        <v>0</v>
      </c>
      <c r="R124" s="130">
        <f>Q124*H124</f>
        <v>0</v>
      </c>
      <c r="S124" s="130">
        <v>0</v>
      </c>
      <c r="T124" s="131">
        <f>S124*H124</f>
        <v>0</v>
      </c>
      <c r="AR124" s="132" t="s">
        <v>419</v>
      </c>
      <c r="AT124" s="132" t="s">
        <v>261</v>
      </c>
      <c r="AU124" s="132" t="s">
        <v>77</v>
      </c>
      <c r="AY124" s="17" t="s">
        <v>260</v>
      </c>
      <c r="BE124" s="133">
        <f>IF(N124="základní",J124,0)</f>
        <v>0</v>
      </c>
      <c r="BF124" s="133">
        <f>IF(N124="snížená",J124,0)</f>
        <v>0</v>
      </c>
      <c r="BG124" s="133">
        <f>IF(N124="zákl. přenesená",J124,0)</f>
        <v>0</v>
      </c>
      <c r="BH124" s="133">
        <f>IF(N124="sníž. přenesená",J124,0)</f>
        <v>0</v>
      </c>
      <c r="BI124" s="133">
        <f>IF(N124="nulová",J124,0)</f>
        <v>0</v>
      </c>
      <c r="BJ124" s="17" t="s">
        <v>77</v>
      </c>
      <c r="BK124" s="133">
        <f>ROUND(I124*H124,2)</f>
        <v>0</v>
      </c>
      <c r="BL124" s="17" t="s">
        <v>419</v>
      </c>
      <c r="BM124" s="132" t="s">
        <v>305</v>
      </c>
    </row>
    <row r="125" spans="2:65" s="1" customFormat="1" ht="19.5">
      <c r="B125" s="32"/>
      <c r="D125" s="134" t="s">
        <v>267</v>
      </c>
      <c r="F125" s="135" t="s">
        <v>2330</v>
      </c>
      <c r="I125" s="136"/>
      <c r="L125" s="32"/>
      <c r="M125" s="137"/>
      <c r="T125" s="53"/>
      <c r="AT125" s="17" t="s">
        <v>267</v>
      </c>
      <c r="AU125" s="17" t="s">
        <v>77</v>
      </c>
    </row>
    <row r="126" spans="2:65" s="1" customFormat="1" ht="11.25">
      <c r="B126" s="32"/>
      <c r="D126" s="176" t="s">
        <v>1416</v>
      </c>
      <c r="F126" s="177" t="s">
        <v>2331</v>
      </c>
      <c r="I126" s="136"/>
      <c r="L126" s="32"/>
      <c r="M126" s="137"/>
      <c r="T126" s="53"/>
      <c r="AT126" s="17" t="s">
        <v>1416</v>
      </c>
      <c r="AU126" s="17" t="s">
        <v>77</v>
      </c>
    </row>
    <row r="127" spans="2:65" s="1" customFormat="1" ht="29.25">
      <c r="B127" s="32"/>
      <c r="D127" s="134" t="s">
        <v>269</v>
      </c>
      <c r="F127" s="138" t="s">
        <v>2332</v>
      </c>
      <c r="I127" s="136"/>
      <c r="L127" s="32"/>
      <c r="M127" s="137"/>
      <c r="T127" s="53"/>
      <c r="AT127" s="17" t="s">
        <v>269</v>
      </c>
      <c r="AU127" s="17" t="s">
        <v>77</v>
      </c>
    </row>
    <row r="128" spans="2:65" s="1" customFormat="1" ht="16.5" customHeight="1">
      <c r="B128" s="32"/>
      <c r="C128" s="139" t="s">
        <v>289</v>
      </c>
      <c r="D128" s="139" t="s">
        <v>273</v>
      </c>
      <c r="E128" s="140" t="s">
        <v>2333</v>
      </c>
      <c r="F128" s="141" t="s">
        <v>2334</v>
      </c>
      <c r="G128" s="142" t="s">
        <v>545</v>
      </c>
      <c r="H128" s="143">
        <v>136</v>
      </c>
      <c r="I128" s="144"/>
      <c r="J128" s="145">
        <f>ROUND(I128*H128,2)</f>
        <v>0</v>
      </c>
      <c r="K128" s="141" t="s">
        <v>1258</v>
      </c>
      <c r="L128" s="146"/>
      <c r="M128" s="147" t="s">
        <v>19</v>
      </c>
      <c r="N128" s="148" t="s">
        <v>40</v>
      </c>
      <c r="P128" s="130">
        <f>O128*H128</f>
        <v>0</v>
      </c>
      <c r="Q128" s="130">
        <v>0.06</v>
      </c>
      <c r="R128" s="130">
        <f>Q128*H128</f>
        <v>8.16</v>
      </c>
      <c r="S128" s="130">
        <v>0</v>
      </c>
      <c r="T128" s="131">
        <f>S128*H128</f>
        <v>0</v>
      </c>
      <c r="AR128" s="132" t="s">
        <v>2335</v>
      </c>
      <c r="AT128" s="132" t="s">
        <v>273</v>
      </c>
      <c r="AU128" s="132" t="s">
        <v>77</v>
      </c>
      <c r="AY128" s="17" t="s">
        <v>260</v>
      </c>
      <c r="BE128" s="133">
        <f>IF(N128="základní",J128,0)</f>
        <v>0</v>
      </c>
      <c r="BF128" s="133">
        <f>IF(N128="snížená",J128,0)</f>
        <v>0</v>
      </c>
      <c r="BG128" s="133">
        <f>IF(N128="zákl. přenesená",J128,0)</f>
        <v>0</v>
      </c>
      <c r="BH128" s="133">
        <f>IF(N128="sníž. přenesená",J128,0)</f>
        <v>0</v>
      </c>
      <c r="BI128" s="133">
        <f>IF(N128="nulová",J128,0)</f>
        <v>0</v>
      </c>
      <c r="BJ128" s="17" t="s">
        <v>77</v>
      </c>
      <c r="BK128" s="133">
        <f>ROUND(I128*H128,2)</f>
        <v>0</v>
      </c>
      <c r="BL128" s="17" t="s">
        <v>419</v>
      </c>
      <c r="BM128" s="132" t="s">
        <v>310</v>
      </c>
    </row>
    <row r="129" spans="2:65" s="1" customFormat="1" ht="11.25">
      <c r="B129" s="32"/>
      <c r="D129" s="134" t="s">
        <v>267</v>
      </c>
      <c r="F129" s="135" t="s">
        <v>2334</v>
      </c>
      <c r="I129" s="136"/>
      <c r="L129" s="32"/>
      <c r="M129" s="137"/>
      <c r="T129" s="53"/>
      <c r="AT129" s="17" t="s">
        <v>267</v>
      </c>
      <c r="AU129" s="17" t="s">
        <v>77</v>
      </c>
    </row>
    <row r="130" spans="2:65" s="1" customFormat="1" ht="19.5">
      <c r="B130" s="32"/>
      <c r="D130" s="134" t="s">
        <v>269</v>
      </c>
      <c r="F130" s="138" t="s">
        <v>2336</v>
      </c>
      <c r="I130" s="136"/>
      <c r="L130" s="32"/>
      <c r="M130" s="137"/>
      <c r="T130" s="53"/>
      <c r="AT130" s="17" t="s">
        <v>269</v>
      </c>
      <c r="AU130" s="17" t="s">
        <v>77</v>
      </c>
    </row>
    <row r="131" spans="2:65" s="1" customFormat="1" ht="16.5" customHeight="1">
      <c r="B131" s="32"/>
      <c r="C131" s="139" t="s">
        <v>312</v>
      </c>
      <c r="D131" s="139" t="s">
        <v>273</v>
      </c>
      <c r="E131" s="140" t="s">
        <v>2337</v>
      </c>
      <c r="F131" s="141" t="s">
        <v>2338</v>
      </c>
      <c r="G131" s="142" t="s">
        <v>363</v>
      </c>
      <c r="H131" s="143">
        <v>272</v>
      </c>
      <c r="I131" s="144"/>
      <c r="J131" s="145">
        <f>ROUND(I131*H131,2)</f>
        <v>0</v>
      </c>
      <c r="K131" s="141" t="s">
        <v>1258</v>
      </c>
      <c r="L131" s="146"/>
      <c r="M131" s="147" t="s">
        <v>19</v>
      </c>
      <c r="N131" s="148" t="s">
        <v>40</v>
      </c>
      <c r="P131" s="130">
        <f>O131*H131</f>
        <v>0</v>
      </c>
      <c r="Q131" s="130">
        <v>9.5999999999999992E-3</v>
      </c>
      <c r="R131" s="130">
        <f>Q131*H131</f>
        <v>2.6111999999999997</v>
      </c>
      <c r="S131" s="130">
        <v>0</v>
      </c>
      <c r="T131" s="131">
        <f>S131*H131</f>
        <v>0</v>
      </c>
      <c r="AR131" s="132" t="s">
        <v>2335</v>
      </c>
      <c r="AT131" s="132" t="s">
        <v>273</v>
      </c>
      <c r="AU131" s="132" t="s">
        <v>77</v>
      </c>
      <c r="AY131" s="17" t="s">
        <v>260</v>
      </c>
      <c r="BE131" s="133">
        <f>IF(N131="základní",J131,0)</f>
        <v>0</v>
      </c>
      <c r="BF131" s="133">
        <f>IF(N131="snížená",J131,0)</f>
        <v>0</v>
      </c>
      <c r="BG131" s="133">
        <f>IF(N131="zákl. přenesená",J131,0)</f>
        <v>0</v>
      </c>
      <c r="BH131" s="133">
        <f>IF(N131="sníž. přenesená",J131,0)</f>
        <v>0</v>
      </c>
      <c r="BI131" s="133">
        <f>IF(N131="nulová",J131,0)</f>
        <v>0</v>
      </c>
      <c r="BJ131" s="17" t="s">
        <v>77</v>
      </c>
      <c r="BK131" s="133">
        <f>ROUND(I131*H131,2)</f>
        <v>0</v>
      </c>
      <c r="BL131" s="17" t="s">
        <v>419</v>
      </c>
      <c r="BM131" s="132" t="s">
        <v>315</v>
      </c>
    </row>
    <row r="132" spans="2:65" s="1" customFormat="1" ht="11.25">
      <c r="B132" s="32"/>
      <c r="D132" s="134" t="s">
        <v>267</v>
      </c>
      <c r="F132" s="135" t="s">
        <v>2338</v>
      </c>
      <c r="I132" s="136"/>
      <c r="L132" s="32"/>
      <c r="M132" s="137"/>
      <c r="T132" s="53"/>
      <c r="AT132" s="17" t="s">
        <v>267</v>
      </c>
      <c r="AU132" s="17" t="s">
        <v>77</v>
      </c>
    </row>
    <row r="133" spans="2:65" s="1" customFormat="1" ht="19.5">
      <c r="B133" s="32"/>
      <c r="D133" s="134" t="s">
        <v>269</v>
      </c>
      <c r="F133" s="138" t="s">
        <v>2339</v>
      </c>
      <c r="I133" s="136"/>
      <c r="L133" s="32"/>
      <c r="M133" s="137"/>
      <c r="T133" s="53"/>
      <c r="AT133" s="17" t="s">
        <v>269</v>
      </c>
      <c r="AU133" s="17" t="s">
        <v>77</v>
      </c>
    </row>
    <row r="134" spans="2:65" s="10" customFormat="1" ht="25.9" customHeight="1">
      <c r="B134" s="111"/>
      <c r="D134" s="112" t="s">
        <v>68</v>
      </c>
      <c r="E134" s="113" t="s">
        <v>1941</v>
      </c>
      <c r="F134" s="113" t="s">
        <v>1942</v>
      </c>
      <c r="I134" s="114"/>
      <c r="J134" s="115">
        <f>BK134</f>
        <v>0</v>
      </c>
      <c r="L134" s="111"/>
      <c r="M134" s="116"/>
      <c r="P134" s="117">
        <f>SUM(P135:P137)</f>
        <v>0</v>
      </c>
      <c r="R134" s="117">
        <f>SUM(R135:R137)</f>
        <v>4.0075E-2</v>
      </c>
      <c r="T134" s="118">
        <f>SUM(T135:T137)</f>
        <v>0</v>
      </c>
      <c r="AR134" s="112" t="s">
        <v>79</v>
      </c>
      <c r="AT134" s="119" t="s">
        <v>68</v>
      </c>
      <c r="AU134" s="119" t="s">
        <v>69</v>
      </c>
      <c r="AY134" s="112" t="s">
        <v>260</v>
      </c>
      <c r="BK134" s="120">
        <f>SUM(BK135:BK137)</f>
        <v>0</v>
      </c>
    </row>
    <row r="135" spans="2:65" s="1" customFormat="1" ht="16.5" customHeight="1">
      <c r="B135" s="32"/>
      <c r="C135" s="121" t="s">
        <v>8</v>
      </c>
      <c r="D135" s="121" t="s">
        <v>261</v>
      </c>
      <c r="E135" s="122" t="s">
        <v>2340</v>
      </c>
      <c r="F135" s="123" t="s">
        <v>2341</v>
      </c>
      <c r="G135" s="124" t="s">
        <v>1061</v>
      </c>
      <c r="H135" s="125">
        <v>57.25</v>
      </c>
      <c r="I135" s="126"/>
      <c r="J135" s="127">
        <f>ROUND(I135*H135,2)</f>
        <v>0</v>
      </c>
      <c r="K135" s="123" t="s">
        <v>19</v>
      </c>
      <c r="L135" s="32"/>
      <c r="M135" s="128" t="s">
        <v>19</v>
      </c>
      <c r="N135" s="129" t="s">
        <v>40</v>
      </c>
      <c r="P135" s="130">
        <f>O135*H135</f>
        <v>0</v>
      </c>
      <c r="Q135" s="130">
        <v>6.9999999999999999E-4</v>
      </c>
      <c r="R135" s="130">
        <f>Q135*H135</f>
        <v>4.0075E-2</v>
      </c>
      <c r="S135" s="130">
        <v>0</v>
      </c>
      <c r="T135" s="131">
        <f>S135*H135</f>
        <v>0</v>
      </c>
      <c r="AR135" s="132" t="s">
        <v>300</v>
      </c>
      <c r="AT135" s="132" t="s">
        <v>261</v>
      </c>
      <c r="AU135" s="132" t="s">
        <v>77</v>
      </c>
      <c r="AY135" s="17" t="s">
        <v>260</v>
      </c>
      <c r="BE135" s="133">
        <f>IF(N135="základní",J135,0)</f>
        <v>0</v>
      </c>
      <c r="BF135" s="133">
        <f>IF(N135="snížená",J135,0)</f>
        <v>0</v>
      </c>
      <c r="BG135" s="133">
        <f>IF(N135="zákl. přenesená",J135,0)</f>
        <v>0</v>
      </c>
      <c r="BH135" s="133">
        <f>IF(N135="sníž. přenesená",J135,0)</f>
        <v>0</v>
      </c>
      <c r="BI135" s="133">
        <f>IF(N135="nulová",J135,0)</f>
        <v>0</v>
      </c>
      <c r="BJ135" s="17" t="s">
        <v>77</v>
      </c>
      <c r="BK135" s="133">
        <f>ROUND(I135*H135,2)</f>
        <v>0</v>
      </c>
      <c r="BL135" s="17" t="s">
        <v>300</v>
      </c>
      <c r="BM135" s="132" t="s">
        <v>320</v>
      </c>
    </row>
    <row r="136" spans="2:65" s="1" customFormat="1" ht="11.25">
      <c r="B136" s="32"/>
      <c r="D136" s="134" t="s">
        <v>267</v>
      </c>
      <c r="F136" s="135" t="s">
        <v>2341</v>
      </c>
      <c r="I136" s="136"/>
      <c r="L136" s="32"/>
      <c r="M136" s="137"/>
      <c r="T136" s="53"/>
      <c r="AT136" s="17" t="s">
        <v>267</v>
      </c>
      <c r="AU136" s="17" t="s">
        <v>77</v>
      </c>
    </row>
    <row r="137" spans="2:65" s="1" customFormat="1" ht="87.75">
      <c r="B137" s="32"/>
      <c r="D137" s="134" t="s">
        <v>269</v>
      </c>
      <c r="F137" s="138" t="s">
        <v>2342</v>
      </c>
      <c r="I137" s="136"/>
      <c r="L137" s="32"/>
      <c r="M137" s="137"/>
      <c r="T137" s="53"/>
      <c r="AT137" s="17" t="s">
        <v>269</v>
      </c>
      <c r="AU137" s="17" t="s">
        <v>77</v>
      </c>
    </row>
    <row r="138" spans="2:65" s="10" customFormat="1" ht="25.9" customHeight="1">
      <c r="B138" s="111"/>
      <c r="D138" s="112" t="s">
        <v>68</v>
      </c>
      <c r="E138" s="113" t="s">
        <v>277</v>
      </c>
      <c r="F138" s="113" t="s">
        <v>2343</v>
      </c>
      <c r="I138" s="114"/>
      <c r="J138" s="115">
        <f>BK138</f>
        <v>0</v>
      </c>
      <c r="L138" s="111"/>
      <c r="M138" s="116"/>
      <c r="P138" s="117">
        <f>SUM(P139:P142)</f>
        <v>0</v>
      </c>
      <c r="R138" s="117">
        <f>SUM(R139:R142)</f>
        <v>0</v>
      </c>
      <c r="T138" s="118">
        <f>SUM(T139:T142)</f>
        <v>0.68</v>
      </c>
      <c r="AR138" s="112" t="s">
        <v>77</v>
      </c>
      <c r="AT138" s="119" t="s">
        <v>68</v>
      </c>
      <c r="AU138" s="119" t="s">
        <v>69</v>
      </c>
      <c r="AY138" s="112" t="s">
        <v>260</v>
      </c>
      <c r="BK138" s="120">
        <f>SUM(BK139:BK142)</f>
        <v>0</v>
      </c>
    </row>
    <row r="139" spans="2:65" s="1" customFormat="1" ht="16.5" customHeight="1">
      <c r="B139" s="32"/>
      <c r="C139" s="121" t="s">
        <v>322</v>
      </c>
      <c r="D139" s="121" t="s">
        <v>261</v>
      </c>
      <c r="E139" s="122" t="s">
        <v>2344</v>
      </c>
      <c r="F139" s="123" t="s">
        <v>2345</v>
      </c>
      <c r="G139" s="124" t="s">
        <v>545</v>
      </c>
      <c r="H139" s="125">
        <v>136</v>
      </c>
      <c r="I139" s="126"/>
      <c r="J139" s="127">
        <f>ROUND(I139*H139,2)</f>
        <v>0</v>
      </c>
      <c r="K139" s="123" t="s">
        <v>1258</v>
      </c>
      <c r="L139" s="32"/>
      <c r="M139" s="128" t="s">
        <v>19</v>
      </c>
      <c r="N139" s="129" t="s">
        <v>40</v>
      </c>
      <c r="P139" s="130">
        <f>O139*H139</f>
        <v>0</v>
      </c>
      <c r="Q139" s="130">
        <v>0</v>
      </c>
      <c r="R139" s="130">
        <f>Q139*H139</f>
        <v>0</v>
      </c>
      <c r="S139" s="130">
        <v>5.0000000000000001E-3</v>
      </c>
      <c r="T139" s="131">
        <f>S139*H139</f>
        <v>0.68</v>
      </c>
      <c r="AR139" s="132" t="s">
        <v>266</v>
      </c>
      <c r="AT139" s="132" t="s">
        <v>261</v>
      </c>
      <c r="AU139" s="132" t="s">
        <v>77</v>
      </c>
      <c r="AY139" s="17" t="s">
        <v>260</v>
      </c>
      <c r="BE139" s="133">
        <f>IF(N139="základní",J139,0)</f>
        <v>0</v>
      </c>
      <c r="BF139" s="133">
        <f>IF(N139="snížená",J139,0)</f>
        <v>0</v>
      </c>
      <c r="BG139" s="133">
        <f>IF(N139="zákl. přenesená",J139,0)</f>
        <v>0</v>
      </c>
      <c r="BH139" s="133">
        <f>IF(N139="sníž. přenesená",J139,0)</f>
        <v>0</v>
      </c>
      <c r="BI139" s="133">
        <f>IF(N139="nulová",J139,0)</f>
        <v>0</v>
      </c>
      <c r="BJ139" s="17" t="s">
        <v>77</v>
      </c>
      <c r="BK139" s="133">
        <f>ROUND(I139*H139,2)</f>
        <v>0</v>
      </c>
      <c r="BL139" s="17" t="s">
        <v>266</v>
      </c>
      <c r="BM139" s="132" t="s">
        <v>326</v>
      </c>
    </row>
    <row r="140" spans="2:65" s="1" customFormat="1" ht="11.25">
      <c r="B140" s="32"/>
      <c r="D140" s="134" t="s">
        <v>267</v>
      </c>
      <c r="F140" s="135" t="s">
        <v>2346</v>
      </c>
      <c r="I140" s="136"/>
      <c r="L140" s="32"/>
      <c r="M140" s="137"/>
      <c r="T140" s="53"/>
      <c r="AT140" s="17" t="s">
        <v>267</v>
      </c>
      <c r="AU140" s="17" t="s">
        <v>77</v>
      </c>
    </row>
    <row r="141" spans="2:65" s="1" customFormat="1" ht="11.25">
      <c r="B141" s="32"/>
      <c r="D141" s="176" t="s">
        <v>1416</v>
      </c>
      <c r="F141" s="177" t="s">
        <v>2347</v>
      </c>
      <c r="I141" s="136"/>
      <c r="L141" s="32"/>
      <c r="M141" s="137"/>
      <c r="T141" s="53"/>
      <c r="AT141" s="17" t="s">
        <v>1416</v>
      </c>
      <c r="AU141" s="17" t="s">
        <v>77</v>
      </c>
    </row>
    <row r="142" spans="2:65" s="1" customFormat="1" ht="19.5">
      <c r="B142" s="32"/>
      <c r="D142" s="134" t="s">
        <v>269</v>
      </c>
      <c r="F142" s="138" t="s">
        <v>2348</v>
      </c>
      <c r="I142" s="136"/>
      <c r="L142" s="32"/>
      <c r="M142" s="137"/>
      <c r="T142" s="53"/>
      <c r="AT142" s="17" t="s">
        <v>269</v>
      </c>
      <c r="AU142" s="17" t="s">
        <v>77</v>
      </c>
    </row>
    <row r="143" spans="2:65" s="10" customFormat="1" ht="25.9" customHeight="1">
      <c r="B143" s="111"/>
      <c r="D143" s="112" t="s">
        <v>68</v>
      </c>
      <c r="E143" s="113" t="s">
        <v>302</v>
      </c>
      <c r="F143" s="113" t="s">
        <v>2012</v>
      </c>
      <c r="I143" s="114"/>
      <c r="J143" s="115">
        <f>BK143</f>
        <v>0</v>
      </c>
      <c r="L143" s="111"/>
      <c r="M143" s="116"/>
      <c r="P143" s="117">
        <f>SUM(P144:P230)</f>
        <v>0</v>
      </c>
      <c r="R143" s="117">
        <f>SUM(R144:R230)</f>
        <v>39.797152789999991</v>
      </c>
      <c r="T143" s="118">
        <f>SUM(T144:T230)</f>
        <v>80.123727000000002</v>
      </c>
      <c r="AR143" s="112" t="s">
        <v>77</v>
      </c>
      <c r="AT143" s="119" t="s">
        <v>68</v>
      </c>
      <c r="AU143" s="119" t="s">
        <v>69</v>
      </c>
      <c r="AY143" s="112" t="s">
        <v>260</v>
      </c>
      <c r="BK143" s="120">
        <f>SUM(BK144:BK230)</f>
        <v>0</v>
      </c>
    </row>
    <row r="144" spans="2:65" s="1" customFormat="1" ht="16.5" customHeight="1">
      <c r="B144" s="32"/>
      <c r="C144" s="121" t="s">
        <v>296</v>
      </c>
      <c r="D144" s="121" t="s">
        <v>261</v>
      </c>
      <c r="E144" s="122" t="s">
        <v>2349</v>
      </c>
      <c r="F144" s="123" t="s">
        <v>2350</v>
      </c>
      <c r="G144" s="124" t="s">
        <v>1061</v>
      </c>
      <c r="H144" s="125">
        <v>30.038</v>
      </c>
      <c r="I144" s="126"/>
      <c r="J144" s="127">
        <f>ROUND(I144*H144,2)</f>
        <v>0</v>
      </c>
      <c r="K144" s="123" t="s">
        <v>19</v>
      </c>
      <c r="L144" s="32"/>
      <c r="M144" s="128" t="s">
        <v>19</v>
      </c>
      <c r="N144" s="129" t="s">
        <v>40</v>
      </c>
      <c r="P144" s="130">
        <f>O144*H144</f>
        <v>0</v>
      </c>
      <c r="Q144" s="130">
        <v>2.5999999999999999E-3</v>
      </c>
      <c r="R144" s="130">
        <f>Q144*H144</f>
        <v>7.8098799999999996E-2</v>
      </c>
      <c r="S144" s="130">
        <v>0</v>
      </c>
      <c r="T144" s="131">
        <f>S144*H144</f>
        <v>0</v>
      </c>
      <c r="AR144" s="132" t="s">
        <v>266</v>
      </c>
      <c r="AT144" s="132" t="s">
        <v>261</v>
      </c>
      <c r="AU144" s="132" t="s">
        <v>77</v>
      </c>
      <c r="AY144" s="17" t="s">
        <v>260</v>
      </c>
      <c r="BE144" s="133">
        <f>IF(N144="základní",J144,0)</f>
        <v>0</v>
      </c>
      <c r="BF144" s="133">
        <f>IF(N144="snížená",J144,0)</f>
        <v>0</v>
      </c>
      <c r="BG144" s="133">
        <f>IF(N144="zákl. přenesená",J144,0)</f>
        <v>0</v>
      </c>
      <c r="BH144" s="133">
        <f>IF(N144="sníž. přenesená",J144,0)</f>
        <v>0</v>
      </c>
      <c r="BI144" s="133">
        <f>IF(N144="nulová",J144,0)</f>
        <v>0</v>
      </c>
      <c r="BJ144" s="17" t="s">
        <v>77</v>
      </c>
      <c r="BK144" s="133">
        <f>ROUND(I144*H144,2)</f>
        <v>0</v>
      </c>
      <c r="BL144" s="17" t="s">
        <v>266</v>
      </c>
      <c r="BM144" s="132" t="s">
        <v>330</v>
      </c>
    </row>
    <row r="145" spans="2:65" s="1" customFormat="1" ht="11.25">
      <c r="B145" s="32"/>
      <c r="D145" s="134" t="s">
        <v>267</v>
      </c>
      <c r="F145" s="135" t="s">
        <v>2350</v>
      </c>
      <c r="I145" s="136"/>
      <c r="L145" s="32"/>
      <c r="M145" s="137"/>
      <c r="T145" s="53"/>
      <c r="AT145" s="17" t="s">
        <v>267</v>
      </c>
      <c r="AU145" s="17" t="s">
        <v>77</v>
      </c>
    </row>
    <row r="146" spans="2:65" s="1" customFormat="1" ht="19.5">
      <c r="B146" s="32"/>
      <c r="D146" s="134" t="s">
        <v>269</v>
      </c>
      <c r="F146" s="138" t="s">
        <v>2351</v>
      </c>
      <c r="I146" s="136"/>
      <c r="L146" s="32"/>
      <c r="M146" s="137"/>
      <c r="T146" s="53"/>
      <c r="AT146" s="17" t="s">
        <v>269</v>
      </c>
      <c r="AU146" s="17" t="s">
        <v>77</v>
      </c>
    </row>
    <row r="147" spans="2:65" s="1" customFormat="1" ht="16.5" customHeight="1">
      <c r="B147" s="32"/>
      <c r="C147" s="121" t="s">
        <v>332</v>
      </c>
      <c r="D147" s="121" t="s">
        <v>261</v>
      </c>
      <c r="E147" s="122" t="s">
        <v>2060</v>
      </c>
      <c r="F147" s="123" t="s">
        <v>2061</v>
      </c>
      <c r="G147" s="124" t="s">
        <v>363</v>
      </c>
      <c r="H147" s="125">
        <v>1</v>
      </c>
      <c r="I147" s="126"/>
      <c r="J147" s="127">
        <f>ROUND(I147*H147,2)</f>
        <v>0</v>
      </c>
      <c r="K147" s="123" t="s">
        <v>1258</v>
      </c>
      <c r="L147" s="32"/>
      <c r="M147" s="128" t="s">
        <v>19</v>
      </c>
      <c r="N147" s="129" t="s">
        <v>40</v>
      </c>
      <c r="P147" s="130">
        <f>O147*H147</f>
        <v>0</v>
      </c>
      <c r="Q147" s="130">
        <v>6.4900000000000001E-3</v>
      </c>
      <c r="R147" s="130">
        <f>Q147*H147</f>
        <v>6.4900000000000001E-3</v>
      </c>
      <c r="S147" s="130">
        <v>0</v>
      </c>
      <c r="T147" s="131">
        <f>S147*H147</f>
        <v>0</v>
      </c>
      <c r="AR147" s="132" t="s">
        <v>266</v>
      </c>
      <c r="AT147" s="132" t="s">
        <v>261</v>
      </c>
      <c r="AU147" s="132" t="s">
        <v>77</v>
      </c>
      <c r="AY147" s="17" t="s">
        <v>260</v>
      </c>
      <c r="BE147" s="133">
        <f>IF(N147="základní",J147,0)</f>
        <v>0</v>
      </c>
      <c r="BF147" s="133">
        <f>IF(N147="snížená",J147,0)</f>
        <v>0</v>
      </c>
      <c r="BG147" s="133">
        <f>IF(N147="zákl. přenesená",J147,0)</f>
        <v>0</v>
      </c>
      <c r="BH147" s="133">
        <f>IF(N147="sníž. přenesená",J147,0)</f>
        <v>0</v>
      </c>
      <c r="BI147" s="133">
        <f>IF(N147="nulová",J147,0)</f>
        <v>0</v>
      </c>
      <c r="BJ147" s="17" t="s">
        <v>77</v>
      </c>
      <c r="BK147" s="133">
        <f>ROUND(I147*H147,2)</f>
        <v>0</v>
      </c>
      <c r="BL147" s="17" t="s">
        <v>266</v>
      </c>
      <c r="BM147" s="132" t="s">
        <v>335</v>
      </c>
    </row>
    <row r="148" spans="2:65" s="1" customFormat="1" ht="11.25">
      <c r="B148" s="32"/>
      <c r="D148" s="134" t="s">
        <v>267</v>
      </c>
      <c r="F148" s="135" t="s">
        <v>2062</v>
      </c>
      <c r="I148" s="136"/>
      <c r="L148" s="32"/>
      <c r="M148" s="137"/>
      <c r="T148" s="53"/>
      <c r="AT148" s="17" t="s">
        <v>267</v>
      </c>
      <c r="AU148" s="17" t="s">
        <v>77</v>
      </c>
    </row>
    <row r="149" spans="2:65" s="1" customFormat="1" ht="11.25">
      <c r="B149" s="32"/>
      <c r="D149" s="176" t="s">
        <v>1416</v>
      </c>
      <c r="F149" s="177" t="s">
        <v>2063</v>
      </c>
      <c r="I149" s="136"/>
      <c r="L149" s="32"/>
      <c r="M149" s="137"/>
      <c r="T149" s="53"/>
      <c r="AT149" s="17" t="s">
        <v>1416</v>
      </c>
      <c r="AU149" s="17" t="s">
        <v>77</v>
      </c>
    </row>
    <row r="150" spans="2:65" s="1" customFormat="1" ht="19.5">
      <c r="B150" s="32"/>
      <c r="D150" s="134" t="s">
        <v>269</v>
      </c>
      <c r="F150" s="138" t="s">
        <v>2352</v>
      </c>
      <c r="I150" s="136"/>
      <c r="L150" s="32"/>
      <c r="M150" s="137"/>
      <c r="T150" s="53"/>
      <c r="AT150" s="17" t="s">
        <v>269</v>
      </c>
      <c r="AU150" s="17" t="s">
        <v>77</v>
      </c>
    </row>
    <row r="151" spans="2:65" s="1" customFormat="1" ht="16.5" customHeight="1">
      <c r="B151" s="32"/>
      <c r="C151" s="121" t="s">
        <v>300</v>
      </c>
      <c r="D151" s="121" t="s">
        <v>261</v>
      </c>
      <c r="E151" s="122" t="s">
        <v>2022</v>
      </c>
      <c r="F151" s="123" t="s">
        <v>2023</v>
      </c>
      <c r="G151" s="124" t="s">
        <v>1297</v>
      </c>
      <c r="H151" s="125">
        <v>206.59</v>
      </c>
      <c r="I151" s="126"/>
      <c r="J151" s="127">
        <f>ROUND(I151*H151,2)</f>
        <v>0</v>
      </c>
      <c r="K151" s="123" t="s">
        <v>1258</v>
      </c>
      <c r="L151" s="32"/>
      <c r="M151" s="128" t="s">
        <v>19</v>
      </c>
      <c r="N151" s="129" t="s">
        <v>40</v>
      </c>
      <c r="P151" s="130">
        <f>O151*H151</f>
        <v>0</v>
      </c>
      <c r="Q151" s="130">
        <v>0</v>
      </c>
      <c r="R151" s="130">
        <f>Q151*H151</f>
        <v>0</v>
      </c>
      <c r="S151" s="130">
        <v>2.9999999999999997E-4</v>
      </c>
      <c r="T151" s="131">
        <f>S151*H151</f>
        <v>6.1976999999999997E-2</v>
      </c>
      <c r="AR151" s="132" t="s">
        <v>266</v>
      </c>
      <c r="AT151" s="132" t="s">
        <v>261</v>
      </c>
      <c r="AU151" s="132" t="s">
        <v>77</v>
      </c>
      <c r="AY151" s="17" t="s">
        <v>260</v>
      </c>
      <c r="BE151" s="133">
        <f>IF(N151="základní",J151,0)</f>
        <v>0</v>
      </c>
      <c r="BF151" s="133">
        <f>IF(N151="snížená",J151,0)</f>
        <v>0</v>
      </c>
      <c r="BG151" s="133">
        <f>IF(N151="zákl. přenesená",J151,0)</f>
        <v>0</v>
      </c>
      <c r="BH151" s="133">
        <f>IF(N151="sníž. přenesená",J151,0)</f>
        <v>0</v>
      </c>
      <c r="BI151" s="133">
        <f>IF(N151="nulová",J151,0)</f>
        <v>0</v>
      </c>
      <c r="BJ151" s="17" t="s">
        <v>77</v>
      </c>
      <c r="BK151" s="133">
        <f>ROUND(I151*H151,2)</f>
        <v>0</v>
      </c>
      <c r="BL151" s="17" t="s">
        <v>266</v>
      </c>
      <c r="BM151" s="132" t="s">
        <v>339</v>
      </c>
    </row>
    <row r="152" spans="2:65" s="1" customFormat="1" ht="11.25">
      <c r="B152" s="32"/>
      <c r="D152" s="134" t="s">
        <v>267</v>
      </c>
      <c r="F152" s="135" t="s">
        <v>2023</v>
      </c>
      <c r="I152" s="136"/>
      <c r="L152" s="32"/>
      <c r="M152" s="137"/>
      <c r="T152" s="53"/>
      <c r="AT152" s="17" t="s">
        <v>267</v>
      </c>
      <c r="AU152" s="17" t="s">
        <v>77</v>
      </c>
    </row>
    <row r="153" spans="2:65" s="1" customFormat="1" ht="11.25">
      <c r="B153" s="32"/>
      <c r="D153" s="176" t="s">
        <v>1416</v>
      </c>
      <c r="F153" s="177" t="s">
        <v>2024</v>
      </c>
      <c r="I153" s="136"/>
      <c r="L153" s="32"/>
      <c r="M153" s="137"/>
      <c r="T153" s="53"/>
      <c r="AT153" s="17" t="s">
        <v>1416</v>
      </c>
      <c r="AU153" s="17" t="s">
        <v>77</v>
      </c>
    </row>
    <row r="154" spans="2:65" s="1" customFormat="1" ht="19.5">
      <c r="B154" s="32"/>
      <c r="D154" s="134" t="s">
        <v>269</v>
      </c>
      <c r="F154" s="138" t="s">
        <v>2353</v>
      </c>
      <c r="I154" s="136"/>
      <c r="L154" s="32"/>
      <c r="M154" s="137"/>
      <c r="T154" s="53"/>
      <c r="AT154" s="17" t="s">
        <v>269</v>
      </c>
      <c r="AU154" s="17" t="s">
        <v>77</v>
      </c>
    </row>
    <row r="155" spans="2:65" s="1" customFormat="1" ht="16.5" customHeight="1">
      <c r="B155" s="32"/>
      <c r="C155" s="121" t="s">
        <v>341</v>
      </c>
      <c r="D155" s="121" t="s">
        <v>261</v>
      </c>
      <c r="E155" s="122" t="s">
        <v>2354</v>
      </c>
      <c r="F155" s="123" t="s">
        <v>2355</v>
      </c>
      <c r="G155" s="124" t="s">
        <v>1067</v>
      </c>
      <c r="H155" s="125">
        <v>1.2</v>
      </c>
      <c r="I155" s="126"/>
      <c r="J155" s="127">
        <f>ROUND(I155*H155,2)</f>
        <v>0</v>
      </c>
      <c r="K155" s="123" t="s">
        <v>1258</v>
      </c>
      <c r="L155" s="32"/>
      <c r="M155" s="128" t="s">
        <v>19</v>
      </c>
      <c r="N155" s="129" t="s">
        <v>40</v>
      </c>
      <c r="P155" s="130">
        <f>O155*H155</f>
        <v>0</v>
      </c>
      <c r="Q155" s="130">
        <v>0</v>
      </c>
      <c r="R155" s="130">
        <f>Q155*H155</f>
        <v>0</v>
      </c>
      <c r="S155" s="130">
        <v>0</v>
      </c>
      <c r="T155" s="131">
        <f>S155*H155</f>
        <v>0</v>
      </c>
      <c r="AR155" s="132" t="s">
        <v>266</v>
      </c>
      <c r="AT155" s="132" t="s">
        <v>261</v>
      </c>
      <c r="AU155" s="132" t="s">
        <v>77</v>
      </c>
      <c r="AY155" s="17" t="s">
        <v>260</v>
      </c>
      <c r="BE155" s="133">
        <f>IF(N155="základní",J155,0)</f>
        <v>0</v>
      </c>
      <c r="BF155" s="133">
        <f>IF(N155="snížená",J155,0)</f>
        <v>0</v>
      </c>
      <c r="BG155" s="133">
        <f>IF(N155="zákl. přenesená",J155,0)</f>
        <v>0</v>
      </c>
      <c r="BH155" s="133">
        <f>IF(N155="sníž. přenesená",J155,0)</f>
        <v>0</v>
      </c>
      <c r="BI155" s="133">
        <f>IF(N155="nulová",J155,0)</f>
        <v>0</v>
      </c>
      <c r="BJ155" s="17" t="s">
        <v>77</v>
      </c>
      <c r="BK155" s="133">
        <f>ROUND(I155*H155,2)</f>
        <v>0</v>
      </c>
      <c r="BL155" s="17" t="s">
        <v>266</v>
      </c>
      <c r="BM155" s="132" t="s">
        <v>344</v>
      </c>
    </row>
    <row r="156" spans="2:65" s="1" customFormat="1" ht="11.25">
      <c r="B156" s="32"/>
      <c r="D156" s="134" t="s">
        <v>267</v>
      </c>
      <c r="F156" s="135" t="s">
        <v>2356</v>
      </c>
      <c r="I156" s="136"/>
      <c r="L156" s="32"/>
      <c r="M156" s="137"/>
      <c r="T156" s="53"/>
      <c r="AT156" s="17" t="s">
        <v>267</v>
      </c>
      <c r="AU156" s="17" t="s">
        <v>77</v>
      </c>
    </row>
    <row r="157" spans="2:65" s="1" customFormat="1" ht="11.25">
      <c r="B157" s="32"/>
      <c r="D157" s="176" t="s">
        <v>1416</v>
      </c>
      <c r="F157" s="177" t="s">
        <v>2357</v>
      </c>
      <c r="I157" s="136"/>
      <c r="L157" s="32"/>
      <c r="M157" s="137"/>
      <c r="T157" s="53"/>
      <c r="AT157" s="17" t="s">
        <v>1416</v>
      </c>
      <c r="AU157" s="17" t="s">
        <v>77</v>
      </c>
    </row>
    <row r="158" spans="2:65" s="1" customFormat="1" ht="19.5">
      <c r="B158" s="32"/>
      <c r="D158" s="134" t="s">
        <v>269</v>
      </c>
      <c r="F158" s="138" t="s">
        <v>2358</v>
      </c>
      <c r="I158" s="136"/>
      <c r="L158" s="32"/>
      <c r="M158" s="137"/>
      <c r="T158" s="53"/>
      <c r="AT158" s="17" t="s">
        <v>269</v>
      </c>
      <c r="AU158" s="17" t="s">
        <v>77</v>
      </c>
    </row>
    <row r="159" spans="2:65" s="1" customFormat="1" ht="21.75" customHeight="1">
      <c r="B159" s="32"/>
      <c r="C159" s="121" t="s">
        <v>305</v>
      </c>
      <c r="D159" s="121" t="s">
        <v>261</v>
      </c>
      <c r="E159" s="122" t="s">
        <v>2359</v>
      </c>
      <c r="F159" s="123" t="s">
        <v>2360</v>
      </c>
      <c r="G159" s="124" t="s">
        <v>1067</v>
      </c>
      <c r="H159" s="125">
        <v>80</v>
      </c>
      <c r="I159" s="126"/>
      <c r="J159" s="127">
        <f>ROUND(I159*H159,2)</f>
        <v>0</v>
      </c>
      <c r="K159" s="123" t="s">
        <v>1258</v>
      </c>
      <c r="L159" s="32"/>
      <c r="M159" s="128" t="s">
        <v>19</v>
      </c>
      <c r="N159" s="129" t="s">
        <v>40</v>
      </c>
      <c r="P159" s="130">
        <f>O159*H159</f>
        <v>0</v>
      </c>
      <c r="Q159" s="130">
        <v>0</v>
      </c>
      <c r="R159" s="130">
        <f>Q159*H159</f>
        <v>0</v>
      </c>
      <c r="S159" s="130">
        <v>0</v>
      </c>
      <c r="T159" s="131">
        <f>S159*H159</f>
        <v>0</v>
      </c>
      <c r="AR159" s="132" t="s">
        <v>266</v>
      </c>
      <c r="AT159" s="132" t="s">
        <v>261</v>
      </c>
      <c r="AU159" s="132" t="s">
        <v>77</v>
      </c>
      <c r="AY159" s="17" t="s">
        <v>260</v>
      </c>
      <c r="BE159" s="133">
        <f>IF(N159="základní",J159,0)</f>
        <v>0</v>
      </c>
      <c r="BF159" s="133">
        <f>IF(N159="snížená",J159,0)</f>
        <v>0</v>
      </c>
      <c r="BG159" s="133">
        <f>IF(N159="zákl. přenesená",J159,0)</f>
        <v>0</v>
      </c>
      <c r="BH159" s="133">
        <f>IF(N159="sníž. přenesená",J159,0)</f>
        <v>0</v>
      </c>
      <c r="BI159" s="133">
        <f>IF(N159="nulová",J159,0)</f>
        <v>0</v>
      </c>
      <c r="BJ159" s="17" t="s">
        <v>77</v>
      </c>
      <c r="BK159" s="133">
        <f>ROUND(I159*H159,2)</f>
        <v>0</v>
      </c>
      <c r="BL159" s="17" t="s">
        <v>266</v>
      </c>
      <c r="BM159" s="132" t="s">
        <v>348</v>
      </c>
    </row>
    <row r="160" spans="2:65" s="1" customFormat="1" ht="19.5">
      <c r="B160" s="32"/>
      <c r="D160" s="134" t="s">
        <v>267</v>
      </c>
      <c r="F160" s="135" t="s">
        <v>2361</v>
      </c>
      <c r="I160" s="136"/>
      <c r="L160" s="32"/>
      <c r="M160" s="137"/>
      <c r="T160" s="53"/>
      <c r="AT160" s="17" t="s">
        <v>267</v>
      </c>
      <c r="AU160" s="17" t="s">
        <v>77</v>
      </c>
    </row>
    <row r="161" spans="2:65" s="1" customFormat="1" ht="11.25">
      <c r="B161" s="32"/>
      <c r="D161" s="176" t="s">
        <v>1416</v>
      </c>
      <c r="F161" s="177" t="s">
        <v>2362</v>
      </c>
      <c r="I161" s="136"/>
      <c r="L161" s="32"/>
      <c r="M161" s="137"/>
      <c r="T161" s="53"/>
      <c r="AT161" s="17" t="s">
        <v>1416</v>
      </c>
      <c r="AU161" s="17" t="s">
        <v>77</v>
      </c>
    </row>
    <row r="162" spans="2:65" s="1" customFormat="1" ht="29.25">
      <c r="B162" s="32"/>
      <c r="D162" s="134" t="s">
        <v>269</v>
      </c>
      <c r="F162" s="138" t="s">
        <v>2363</v>
      </c>
      <c r="I162" s="136"/>
      <c r="L162" s="32"/>
      <c r="M162" s="137"/>
      <c r="T162" s="53"/>
      <c r="AT162" s="17" t="s">
        <v>269</v>
      </c>
      <c r="AU162" s="17" t="s">
        <v>77</v>
      </c>
    </row>
    <row r="163" spans="2:65" s="1" customFormat="1" ht="21.75" customHeight="1">
      <c r="B163" s="32"/>
      <c r="C163" s="121" t="s">
        <v>350</v>
      </c>
      <c r="D163" s="121" t="s">
        <v>261</v>
      </c>
      <c r="E163" s="122" t="s">
        <v>2364</v>
      </c>
      <c r="F163" s="123" t="s">
        <v>2365</v>
      </c>
      <c r="G163" s="124" t="s">
        <v>1067</v>
      </c>
      <c r="H163" s="125">
        <v>2640</v>
      </c>
      <c r="I163" s="126"/>
      <c r="J163" s="127">
        <f>ROUND(I163*H163,2)</f>
        <v>0</v>
      </c>
      <c r="K163" s="123" t="s">
        <v>1258</v>
      </c>
      <c r="L163" s="32"/>
      <c r="M163" s="128" t="s">
        <v>19</v>
      </c>
      <c r="N163" s="129" t="s">
        <v>40</v>
      </c>
      <c r="P163" s="130">
        <f>O163*H163</f>
        <v>0</v>
      </c>
      <c r="Q163" s="130">
        <v>0</v>
      </c>
      <c r="R163" s="130">
        <f>Q163*H163</f>
        <v>0</v>
      </c>
      <c r="S163" s="130">
        <v>0</v>
      </c>
      <c r="T163" s="131">
        <f>S163*H163</f>
        <v>0</v>
      </c>
      <c r="AR163" s="132" t="s">
        <v>266</v>
      </c>
      <c r="AT163" s="132" t="s">
        <v>261</v>
      </c>
      <c r="AU163" s="132" t="s">
        <v>77</v>
      </c>
      <c r="AY163" s="17" t="s">
        <v>260</v>
      </c>
      <c r="BE163" s="133">
        <f>IF(N163="základní",J163,0)</f>
        <v>0</v>
      </c>
      <c r="BF163" s="133">
        <f>IF(N163="snížená",J163,0)</f>
        <v>0</v>
      </c>
      <c r="BG163" s="133">
        <f>IF(N163="zákl. přenesená",J163,0)</f>
        <v>0</v>
      </c>
      <c r="BH163" s="133">
        <f>IF(N163="sníž. přenesená",J163,0)</f>
        <v>0</v>
      </c>
      <c r="BI163" s="133">
        <f>IF(N163="nulová",J163,0)</f>
        <v>0</v>
      </c>
      <c r="BJ163" s="17" t="s">
        <v>77</v>
      </c>
      <c r="BK163" s="133">
        <f>ROUND(I163*H163,2)</f>
        <v>0</v>
      </c>
      <c r="BL163" s="17" t="s">
        <v>266</v>
      </c>
      <c r="BM163" s="132" t="s">
        <v>353</v>
      </c>
    </row>
    <row r="164" spans="2:65" s="1" customFormat="1" ht="19.5">
      <c r="B164" s="32"/>
      <c r="D164" s="134" t="s">
        <v>267</v>
      </c>
      <c r="F164" s="135" t="s">
        <v>2366</v>
      </c>
      <c r="I164" s="136"/>
      <c r="L164" s="32"/>
      <c r="M164" s="137"/>
      <c r="T164" s="53"/>
      <c r="AT164" s="17" t="s">
        <v>267</v>
      </c>
      <c r="AU164" s="17" t="s">
        <v>77</v>
      </c>
    </row>
    <row r="165" spans="2:65" s="1" customFormat="1" ht="11.25">
      <c r="B165" s="32"/>
      <c r="D165" s="176" t="s">
        <v>1416</v>
      </c>
      <c r="F165" s="177" t="s">
        <v>2367</v>
      </c>
      <c r="I165" s="136"/>
      <c r="L165" s="32"/>
      <c r="M165" s="137"/>
      <c r="T165" s="53"/>
      <c r="AT165" s="17" t="s">
        <v>1416</v>
      </c>
      <c r="AU165" s="17" t="s">
        <v>77</v>
      </c>
    </row>
    <row r="166" spans="2:65" s="1" customFormat="1" ht="29.25">
      <c r="B166" s="32"/>
      <c r="D166" s="134" t="s">
        <v>269</v>
      </c>
      <c r="F166" s="138" t="s">
        <v>2368</v>
      </c>
      <c r="I166" s="136"/>
      <c r="L166" s="32"/>
      <c r="M166" s="137"/>
      <c r="T166" s="53"/>
      <c r="AT166" s="17" t="s">
        <v>269</v>
      </c>
      <c r="AU166" s="17" t="s">
        <v>77</v>
      </c>
    </row>
    <row r="167" spans="2:65" s="1" customFormat="1" ht="16.5" customHeight="1">
      <c r="B167" s="32"/>
      <c r="C167" s="121" t="s">
        <v>310</v>
      </c>
      <c r="D167" s="121" t="s">
        <v>261</v>
      </c>
      <c r="E167" s="122" t="s">
        <v>2369</v>
      </c>
      <c r="F167" s="123" t="s">
        <v>2370</v>
      </c>
      <c r="G167" s="124" t="s">
        <v>1297</v>
      </c>
      <c r="H167" s="125">
        <v>20</v>
      </c>
      <c r="I167" s="126"/>
      <c r="J167" s="127">
        <f>ROUND(I167*H167,2)</f>
        <v>0</v>
      </c>
      <c r="K167" s="123" t="s">
        <v>1258</v>
      </c>
      <c r="L167" s="32"/>
      <c r="M167" s="128" t="s">
        <v>19</v>
      </c>
      <c r="N167" s="129" t="s">
        <v>40</v>
      </c>
      <c r="P167" s="130">
        <f>O167*H167</f>
        <v>0</v>
      </c>
      <c r="Q167" s="130">
        <v>0</v>
      </c>
      <c r="R167" s="130">
        <f>Q167*H167</f>
        <v>0</v>
      </c>
      <c r="S167" s="130">
        <v>0</v>
      </c>
      <c r="T167" s="131">
        <f>S167*H167</f>
        <v>0</v>
      </c>
      <c r="AR167" s="132" t="s">
        <v>266</v>
      </c>
      <c r="AT167" s="132" t="s">
        <v>261</v>
      </c>
      <c r="AU167" s="132" t="s">
        <v>77</v>
      </c>
      <c r="AY167" s="17" t="s">
        <v>260</v>
      </c>
      <c r="BE167" s="133">
        <f>IF(N167="základní",J167,0)</f>
        <v>0</v>
      </c>
      <c r="BF167" s="133">
        <f>IF(N167="snížená",J167,0)</f>
        <v>0</v>
      </c>
      <c r="BG167" s="133">
        <f>IF(N167="zákl. přenesená",J167,0)</f>
        <v>0</v>
      </c>
      <c r="BH167" s="133">
        <f>IF(N167="sníž. přenesená",J167,0)</f>
        <v>0</v>
      </c>
      <c r="BI167" s="133">
        <f>IF(N167="nulová",J167,0)</f>
        <v>0</v>
      </c>
      <c r="BJ167" s="17" t="s">
        <v>77</v>
      </c>
      <c r="BK167" s="133">
        <f>ROUND(I167*H167,2)</f>
        <v>0</v>
      </c>
      <c r="BL167" s="17" t="s">
        <v>266</v>
      </c>
      <c r="BM167" s="132" t="s">
        <v>358</v>
      </c>
    </row>
    <row r="168" spans="2:65" s="1" customFormat="1" ht="11.25">
      <c r="B168" s="32"/>
      <c r="D168" s="134" t="s">
        <v>267</v>
      </c>
      <c r="F168" s="135" t="s">
        <v>2371</v>
      </c>
      <c r="I168" s="136"/>
      <c r="L168" s="32"/>
      <c r="M168" s="137"/>
      <c r="T168" s="53"/>
      <c r="AT168" s="17" t="s">
        <v>267</v>
      </c>
      <c r="AU168" s="17" t="s">
        <v>77</v>
      </c>
    </row>
    <row r="169" spans="2:65" s="1" customFormat="1" ht="11.25">
      <c r="B169" s="32"/>
      <c r="D169" s="176" t="s">
        <v>1416</v>
      </c>
      <c r="F169" s="177" t="s">
        <v>2372</v>
      </c>
      <c r="I169" s="136"/>
      <c r="L169" s="32"/>
      <c r="M169" s="137"/>
      <c r="T169" s="53"/>
      <c r="AT169" s="17" t="s">
        <v>1416</v>
      </c>
      <c r="AU169" s="17" t="s">
        <v>77</v>
      </c>
    </row>
    <row r="170" spans="2:65" s="1" customFormat="1" ht="19.5">
      <c r="B170" s="32"/>
      <c r="D170" s="134" t="s">
        <v>269</v>
      </c>
      <c r="F170" s="138" t="s">
        <v>2373</v>
      </c>
      <c r="I170" s="136"/>
      <c r="L170" s="32"/>
      <c r="M170" s="137"/>
      <c r="T170" s="53"/>
      <c r="AT170" s="17" t="s">
        <v>269</v>
      </c>
      <c r="AU170" s="17" t="s">
        <v>77</v>
      </c>
    </row>
    <row r="171" spans="2:65" s="1" customFormat="1" ht="16.5" customHeight="1">
      <c r="B171" s="32"/>
      <c r="C171" s="121" t="s">
        <v>7</v>
      </c>
      <c r="D171" s="121" t="s">
        <v>261</v>
      </c>
      <c r="E171" s="122" t="s">
        <v>2374</v>
      </c>
      <c r="F171" s="123" t="s">
        <v>2375</v>
      </c>
      <c r="G171" s="124" t="s">
        <v>1297</v>
      </c>
      <c r="H171" s="125">
        <v>660</v>
      </c>
      <c r="I171" s="126"/>
      <c r="J171" s="127">
        <f>ROUND(I171*H171,2)</f>
        <v>0</v>
      </c>
      <c r="K171" s="123" t="s">
        <v>1258</v>
      </c>
      <c r="L171" s="32"/>
      <c r="M171" s="128" t="s">
        <v>19</v>
      </c>
      <c r="N171" s="129" t="s">
        <v>40</v>
      </c>
      <c r="P171" s="130">
        <f>O171*H171</f>
        <v>0</v>
      </c>
      <c r="Q171" s="130">
        <v>0</v>
      </c>
      <c r="R171" s="130">
        <f>Q171*H171</f>
        <v>0</v>
      </c>
      <c r="S171" s="130">
        <v>0</v>
      </c>
      <c r="T171" s="131">
        <f>S171*H171</f>
        <v>0</v>
      </c>
      <c r="AR171" s="132" t="s">
        <v>266</v>
      </c>
      <c r="AT171" s="132" t="s">
        <v>261</v>
      </c>
      <c r="AU171" s="132" t="s">
        <v>77</v>
      </c>
      <c r="AY171" s="17" t="s">
        <v>260</v>
      </c>
      <c r="BE171" s="133">
        <f>IF(N171="základní",J171,0)</f>
        <v>0</v>
      </c>
      <c r="BF171" s="133">
        <f>IF(N171="snížená",J171,0)</f>
        <v>0</v>
      </c>
      <c r="BG171" s="133">
        <f>IF(N171="zákl. přenesená",J171,0)</f>
        <v>0</v>
      </c>
      <c r="BH171" s="133">
        <f>IF(N171="sníž. přenesená",J171,0)</f>
        <v>0</v>
      </c>
      <c r="BI171" s="133">
        <f>IF(N171="nulová",J171,0)</f>
        <v>0</v>
      </c>
      <c r="BJ171" s="17" t="s">
        <v>77</v>
      </c>
      <c r="BK171" s="133">
        <f>ROUND(I171*H171,2)</f>
        <v>0</v>
      </c>
      <c r="BL171" s="17" t="s">
        <v>266</v>
      </c>
      <c r="BM171" s="132" t="s">
        <v>364</v>
      </c>
    </row>
    <row r="172" spans="2:65" s="1" customFormat="1" ht="19.5">
      <c r="B172" s="32"/>
      <c r="D172" s="134" t="s">
        <v>267</v>
      </c>
      <c r="F172" s="135" t="s">
        <v>2376</v>
      </c>
      <c r="I172" s="136"/>
      <c r="L172" s="32"/>
      <c r="M172" s="137"/>
      <c r="T172" s="53"/>
      <c r="AT172" s="17" t="s">
        <v>267</v>
      </c>
      <c r="AU172" s="17" t="s">
        <v>77</v>
      </c>
    </row>
    <row r="173" spans="2:65" s="1" customFormat="1" ht="11.25">
      <c r="B173" s="32"/>
      <c r="D173" s="176" t="s">
        <v>1416</v>
      </c>
      <c r="F173" s="177" t="s">
        <v>2377</v>
      </c>
      <c r="I173" s="136"/>
      <c r="L173" s="32"/>
      <c r="M173" s="137"/>
      <c r="T173" s="53"/>
      <c r="AT173" s="17" t="s">
        <v>1416</v>
      </c>
      <c r="AU173" s="17" t="s">
        <v>77</v>
      </c>
    </row>
    <row r="174" spans="2:65" s="1" customFormat="1" ht="29.25">
      <c r="B174" s="32"/>
      <c r="D174" s="134" t="s">
        <v>269</v>
      </c>
      <c r="F174" s="138" t="s">
        <v>2378</v>
      </c>
      <c r="I174" s="136"/>
      <c r="L174" s="32"/>
      <c r="M174" s="137"/>
      <c r="T174" s="53"/>
      <c r="AT174" s="17" t="s">
        <v>269</v>
      </c>
      <c r="AU174" s="17" t="s">
        <v>77</v>
      </c>
    </row>
    <row r="175" spans="2:65" s="1" customFormat="1" ht="16.5" customHeight="1">
      <c r="B175" s="32"/>
      <c r="C175" s="121" t="s">
        <v>315</v>
      </c>
      <c r="D175" s="121" t="s">
        <v>261</v>
      </c>
      <c r="E175" s="122" t="s">
        <v>2379</v>
      </c>
      <c r="F175" s="123" t="s">
        <v>2380</v>
      </c>
      <c r="G175" s="124" t="s">
        <v>1067</v>
      </c>
      <c r="H175" s="125">
        <v>11.17</v>
      </c>
      <c r="I175" s="126"/>
      <c r="J175" s="127">
        <f>ROUND(I175*H175,2)</f>
        <v>0</v>
      </c>
      <c r="K175" s="123" t="s">
        <v>1258</v>
      </c>
      <c r="L175" s="32"/>
      <c r="M175" s="128" t="s">
        <v>19</v>
      </c>
      <c r="N175" s="129" t="s">
        <v>40</v>
      </c>
      <c r="P175" s="130">
        <f>O175*H175</f>
        <v>0</v>
      </c>
      <c r="Q175" s="130">
        <v>0</v>
      </c>
      <c r="R175" s="130">
        <f>Q175*H175</f>
        <v>0</v>
      </c>
      <c r="S175" s="130">
        <v>1E-3</v>
      </c>
      <c r="T175" s="131">
        <f>S175*H175</f>
        <v>1.1169999999999999E-2</v>
      </c>
      <c r="AR175" s="132" t="s">
        <v>266</v>
      </c>
      <c r="AT175" s="132" t="s">
        <v>261</v>
      </c>
      <c r="AU175" s="132" t="s">
        <v>77</v>
      </c>
      <c r="AY175" s="17" t="s">
        <v>260</v>
      </c>
      <c r="BE175" s="133">
        <f>IF(N175="základní",J175,0)</f>
        <v>0</v>
      </c>
      <c r="BF175" s="133">
        <f>IF(N175="snížená",J175,0)</f>
        <v>0</v>
      </c>
      <c r="BG175" s="133">
        <f>IF(N175="zákl. přenesená",J175,0)</f>
        <v>0</v>
      </c>
      <c r="BH175" s="133">
        <f>IF(N175="sníž. přenesená",J175,0)</f>
        <v>0</v>
      </c>
      <c r="BI175" s="133">
        <f>IF(N175="nulová",J175,0)</f>
        <v>0</v>
      </c>
      <c r="BJ175" s="17" t="s">
        <v>77</v>
      </c>
      <c r="BK175" s="133">
        <f>ROUND(I175*H175,2)</f>
        <v>0</v>
      </c>
      <c r="BL175" s="17" t="s">
        <v>266</v>
      </c>
      <c r="BM175" s="132" t="s">
        <v>368</v>
      </c>
    </row>
    <row r="176" spans="2:65" s="1" customFormat="1" ht="11.25">
      <c r="B176" s="32"/>
      <c r="D176" s="134" t="s">
        <v>267</v>
      </c>
      <c r="F176" s="135" t="s">
        <v>2381</v>
      </c>
      <c r="I176" s="136"/>
      <c r="L176" s="32"/>
      <c r="M176" s="137"/>
      <c r="T176" s="53"/>
      <c r="AT176" s="17" t="s">
        <v>267</v>
      </c>
      <c r="AU176" s="17" t="s">
        <v>77</v>
      </c>
    </row>
    <row r="177" spans="2:65" s="1" customFormat="1" ht="11.25">
      <c r="B177" s="32"/>
      <c r="D177" s="176" t="s">
        <v>1416</v>
      </c>
      <c r="F177" s="177" t="s">
        <v>2382</v>
      </c>
      <c r="I177" s="136"/>
      <c r="L177" s="32"/>
      <c r="M177" s="137"/>
      <c r="T177" s="53"/>
      <c r="AT177" s="17" t="s">
        <v>1416</v>
      </c>
      <c r="AU177" s="17" t="s">
        <v>77</v>
      </c>
    </row>
    <row r="178" spans="2:65" s="1" customFormat="1" ht="19.5">
      <c r="B178" s="32"/>
      <c r="D178" s="134" t="s">
        <v>269</v>
      </c>
      <c r="F178" s="138" t="s">
        <v>2383</v>
      </c>
      <c r="I178" s="136"/>
      <c r="L178" s="32"/>
      <c r="M178" s="137"/>
      <c r="T178" s="53"/>
      <c r="AT178" s="17" t="s">
        <v>269</v>
      </c>
      <c r="AU178" s="17" t="s">
        <v>77</v>
      </c>
    </row>
    <row r="179" spans="2:65" s="1" customFormat="1" ht="16.5" customHeight="1">
      <c r="B179" s="32"/>
      <c r="C179" s="121" t="s">
        <v>370</v>
      </c>
      <c r="D179" s="121" t="s">
        <v>261</v>
      </c>
      <c r="E179" s="122" t="s">
        <v>2384</v>
      </c>
      <c r="F179" s="123" t="s">
        <v>2385</v>
      </c>
      <c r="G179" s="124" t="s">
        <v>363</v>
      </c>
      <c r="H179" s="125">
        <v>7</v>
      </c>
      <c r="I179" s="126"/>
      <c r="J179" s="127">
        <f>ROUND(I179*H179,2)</f>
        <v>0</v>
      </c>
      <c r="K179" s="123" t="s">
        <v>1258</v>
      </c>
      <c r="L179" s="32"/>
      <c r="M179" s="128" t="s">
        <v>19</v>
      </c>
      <c r="N179" s="129" t="s">
        <v>40</v>
      </c>
      <c r="P179" s="130">
        <f>O179*H179</f>
        <v>0</v>
      </c>
      <c r="Q179" s="130">
        <v>1.0000000000000001E-5</v>
      </c>
      <c r="R179" s="130">
        <f>Q179*H179</f>
        <v>7.0000000000000007E-5</v>
      </c>
      <c r="S179" s="130">
        <v>0</v>
      </c>
      <c r="T179" s="131">
        <f>S179*H179</f>
        <v>0</v>
      </c>
      <c r="AR179" s="132" t="s">
        <v>266</v>
      </c>
      <c r="AT179" s="132" t="s">
        <v>261</v>
      </c>
      <c r="AU179" s="132" t="s">
        <v>77</v>
      </c>
      <c r="AY179" s="17" t="s">
        <v>260</v>
      </c>
      <c r="BE179" s="133">
        <f>IF(N179="základní",J179,0)</f>
        <v>0</v>
      </c>
      <c r="BF179" s="133">
        <f>IF(N179="snížená",J179,0)</f>
        <v>0</v>
      </c>
      <c r="BG179" s="133">
        <f>IF(N179="zákl. přenesená",J179,0)</f>
        <v>0</v>
      </c>
      <c r="BH179" s="133">
        <f>IF(N179="sníž. přenesená",J179,0)</f>
        <v>0</v>
      </c>
      <c r="BI179" s="133">
        <f>IF(N179="nulová",J179,0)</f>
        <v>0</v>
      </c>
      <c r="BJ179" s="17" t="s">
        <v>77</v>
      </c>
      <c r="BK179" s="133">
        <f>ROUND(I179*H179,2)</f>
        <v>0</v>
      </c>
      <c r="BL179" s="17" t="s">
        <v>266</v>
      </c>
      <c r="BM179" s="132" t="s">
        <v>373</v>
      </c>
    </row>
    <row r="180" spans="2:65" s="1" customFormat="1" ht="11.25">
      <c r="B180" s="32"/>
      <c r="D180" s="134" t="s">
        <v>267</v>
      </c>
      <c r="F180" s="135" t="s">
        <v>2386</v>
      </c>
      <c r="I180" s="136"/>
      <c r="L180" s="32"/>
      <c r="M180" s="137"/>
      <c r="T180" s="53"/>
      <c r="AT180" s="17" t="s">
        <v>267</v>
      </c>
      <c r="AU180" s="17" t="s">
        <v>77</v>
      </c>
    </row>
    <row r="181" spans="2:65" s="1" customFormat="1" ht="11.25">
      <c r="B181" s="32"/>
      <c r="D181" s="176" t="s">
        <v>1416</v>
      </c>
      <c r="F181" s="177" t="s">
        <v>2387</v>
      </c>
      <c r="I181" s="136"/>
      <c r="L181" s="32"/>
      <c r="M181" s="137"/>
      <c r="T181" s="53"/>
      <c r="AT181" s="17" t="s">
        <v>1416</v>
      </c>
      <c r="AU181" s="17" t="s">
        <v>77</v>
      </c>
    </row>
    <row r="182" spans="2:65" s="1" customFormat="1" ht="19.5">
      <c r="B182" s="32"/>
      <c r="D182" s="134" t="s">
        <v>269</v>
      </c>
      <c r="F182" s="138" t="s">
        <v>2388</v>
      </c>
      <c r="I182" s="136"/>
      <c r="L182" s="32"/>
      <c r="M182" s="137"/>
      <c r="T182" s="53"/>
      <c r="AT182" s="17" t="s">
        <v>269</v>
      </c>
      <c r="AU182" s="17" t="s">
        <v>77</v>
      </c>
    </row>
    <row r="183" spans="2:65" s="1" customFormat="1" ht="16.5" customHeight="1">
      <c r="B183" s="32"/>
      <c r="C183" s="139" t="s">
        <v>320</v>
      </c>
      <c r="D183" s="139" t="s">
        <v>273</v>
      </c>
      <c r="E183" s="140" t="s">
        <v>2389</v>
      </c>
      <c r="F183" s="141" t="s">
        <v>2390</v>
      </c>
      <c r="G183" s="142" t="s">
        <v>276</v>
      </c>
      <c r="H183" s="143">
        <v>5</v>
      </c>
      <c r="I183" s="144"/>
      <c r="J183" s="145">
        <f>ROUND(I183*H183,2)</f>
        <v>0</v>
      </c>
      <c r="K183" s="141" t="s">
        <v>2391</v>
      </c>
      <c r="L183" s="146"/>
      <c r="M183" s="147" t="s">
        <v>19</v>
      </c>
      <c r="N183" s="148" t="s">
        <v>40</v>
      </c>
      <c r="P183" s="130">
        <f>O183*H183</f>
        <v>0</v>
      </c>
      <c r="Q183" s="130">
        <v>0</v>
      </c>
      <c r="R183" s="130">
        <f>Q183*H183</f>
        <v>0</v>
      </c>
      <c r="S183" s="130">
        <v>0</v>
      </c>
      <c r="T183" s="131">
        <f>S183*H183</f>
        <v>0</v>
      </c>
      <c r="AR183" s="132" t="s">
        <v>277</v>
      </c>
      <c r="AT183" s="132" t="s">
        <v>273</v>
      </c>
      <c r="AU183" s="132" t="s">
        <v>77</v>
      </c>
      <c r="AY183" s="17" t="s">
        <v>260</v>
      </c>
      <c r="BE183" s="133">
        <f>IF(N183="základní",J183,0)</f>
        <v>0</v>
      </c>
      <c r="BF183" s="133">
        <f>IF(N183="snížená",J183,0)</f>
        <v>0</v>
      </c>
      <c r="BG183" s="133">
        <f>IF(N183="zákl. přenesená",J183,0)</f>
        <v>0</v>
      </c>
      <c r="BH183" s="133">
        <f>IF(N183="sníž. přenesená",J183,0)</f>
        <v>0</v>
      </c>
      <c r="BI183" s="133">
        <f>IF(N183="nulová",J183,0)</f>
        <v>0</v>
      </c>
      <c r="BJ183" s="17" t="s">
        <v>77</v>
      </c>
      <c r="BK183" s="133">
        <f>ROUND(I183*H183,2)</f>
        <v>0</v>
      </c>
      <c r="BL183" s="17" t="s">
        <v>266</v>
      </c>
      <c r="BM183" s="132" t="s">
        <v>378</v>
      </c>
    </row>
    <row r="184" spans="2:65" s="1" customFormat="1" ht="11.25">
      <c r="B184" s="32"/>
      <c r="D184" s="134" t="s">
        <v>267</v>
      </c>
      <c r="F184" s="135" t="s">
        <v>2390</v>
      </c>
      <c r="I184" s="136"/>
      <c r="L184" s="32"/>
      <c r="M184" s="137"/>
      <c r="T184" s="53"/>
      <c r="AT184" s="17" t="s">
        <v>267</v>
      </c>
      <c r="AU184" s="17" t="s">
        <v>77</v>
      </c>
    </row>
    <row r="185" spans="2:65" s="1" customFormat="1" ht="19.5">
      <c r="B185" s="32"/>
      <c r="D185" s="134" t="s">
        <v>269</v>
      </c>
      <c r="F185" s="138" t="s">
        <v>2392</v>
      </c>
      <c r="I185" s="136"/>
      <c r="L185" s="32"/>
      <c r="M185" s="137"/>
      <c r="T185" s="53"/>
      <c r="AT185" s="17" t="s">
        <v>269</v>
      </c>
      <c r="AU185" s="17" t="s">
        <v>77</v>
      </c>
    </row>
    <row r="186" spans="2:65" s="1" customFormat="1" ht="16.5" customHeight="1">
      <c r="B186" s="32"/>
      <c r="C186" s="139" t="s">
        <v>381</v>
      </c>
      <c r="D186" s="139" t="s">
        <v>273</v>
      </c>
      <c r="E186" s="140" t="s">
        <v>2393</v>
      </c>
      <c r="F186" s="141" t="s">
        <v>2394</v>
      </c>
      <c r="G186" s="142" t="s">
        <v>276</v>
      </c>
      <c r="H186" s="143">
        <v>2</v>
      </c>
      <c r="I186" s="144"/>
      <c r="J186" s="145">
        <f>ROUND(I186*H186,2)</f>
        <v>0</v>
      </c>
      <c r="K186" s="141" t="s">
        <v>2391</v>
      </c>
      <c r="L186" s="146"/>
      <c r="M186" s="147" t="s">
        <v>19</v>
      </c>
      <c r="N186" s="148" t="s">
        <v>40</v>
      </c>
      <c r="P186" s="130">
        <f>O186*H186</f>
        <v>0</v>
      </c>
      <c r="Q186" s="130">
        <v>0</v>
      </c>
      <c r="R186" s="130">
        <f>Q186*H186</f>
        <v>0</v>
      </c>
      <c r="S186" s="130">
        <v>0</v>
      </c>
      <c r="T186" s="131">
        <f>S186*H186</f>
        <v>0</v>
      </c>
      <c r="AR186" s="132" t="s">
        <v>277</v>
      </c>
      <c r="AT186" s="132" t="s">
        <v>273</v>
      </c>
      <c r="AU186" s="132" t="s">
        <v>77</v>
      </c>
      <c r="AY186" s="17" t="s">
        <v>260</v>
      </c>
      <c r="BE186" s="133">
        <f>IF(N186="základní",J186,0)</f>
        <v>0</v>
      </c>
      <c r="BF186" s="133">
        <f>IF(N186="snížená",J186,0)</f>
        <v>0</v>
      </c>
      <c r="BG186" s="133">
        <f>IF(N186="zákl. přenesená",J186,0)</f>
        <v>0</v>
      </c>
      <c r="BH186" s="133">
        <f>IF(N186="sníž. přenesená",J186,0)</f>
        <v>0</v>
      </c>
      <c r="BI186" s="133">
        <f>IF(N186="nulová",J186,0)</f>
        <v>0</v>
      </c>
      <c r="BJ186" s="17" t="s">
        <v>77</v>
      </c>
      <c r="BK186" s="133">
        <f>ROUND(I186*H186,2)</f>
        <v>0</v>
      </c>
      <c r="BL186" s="17" t="s">
        <v>266</v>
      </c>
      <c r="BM186" s="132" t="s">
        <v>384</v>
      </c>
    </row>
    <row r="187" spans="2:65" s="1" customFormat="1" ht="11.25">
      <c r="B187" s="32"/>
      <c r="D187" s="134" t="s">
        <v>267</v>
      </c>
      <c r="F187" s="135" t="s">
        <v>2394</v>
      </c>
      <c r="I187" s="136"/>
      <c r="L187" s="32"/>
      <c r="M187" s="137"/>
      <c r="T187" s="53"/>
      <c r="AT187" s="17" t="s">
        <v>267</v>
      </c>
      <c r="AU187" s="17" t="s">
        <v>77</v>
      </c>
    </row>
    <row r="188" spans="2:65" s="1" customFormat="1" ht="19.5">
      <c r="B188" s="32"/>
      <c r="D188" s="134" t="s">
        <v>269</v>
      </c>
      <c r="F188" s="138" t="s">
        <v>2395</v>
      </c>
      <c r="I188" s="136"/>
      <c r="L188" s="32"/>
      <c r="M188" s="137"/>
      <c r="T188" s="53"/>
      <c r="AT188" s="17" t="s">
        <v>269</v>
      </c>
      <c r="AU188" s="17" t="s">
        <v>77</v>
      </c>
    </row>
    <row r="189" spans="2:65" s="1" customFormat="1" ht="16.5" customHeight="1">
      <c r="B189" s="32"/>
      <c r="C189" s="121" t="s">
        <v>326</v>
      </c>
      <c r="D189" s="121" t="s">
        <v>261</v>
      </c>
      <c r="E189" s="122" t="s">
        <v>2396</v>
      </c>
      <c r="F189" s="123" t="s">
        <v>2397</v>
      </c>
      <c r="G189" s="124" t="s">
        <v>1067</v>
      </c>
      <c r="H189" s="125">
        <v>22.847999999999999</v>
      </c>
      <c r="I189" s="126"/>
      <c r="J189" s="127">
        <f>ROUND(I189*H189,2)</f>
        <v>0</v>
      </c>
      <c r="K189" s="123" t="s">
        <v>1258</v>
      </c>
      <c r="L189" s="32"/>
      <c r="M189" s="128" t="s">
        <v>19</v>
      </c>
      <c r="N189" s="129" t="s">
        <v>40</v>
      </c>
      <c r="P189" s="130">
        <f>O189*H189</f>
        <v>0</v>
      </c>
      <c r="Q189" s="130">
        <v>1E-4</v>
      </c>
      <c r="R189" s="130">
        <f>Q189*H189</f>
        <v>2.2848E-3</v>
      </c>
      <c r="S189" s="130">
        <v>2.41</v>
      </c>
      <c r="T189" s="131">
        <f>S189*H189</f>
        <v>55.063679999999998</v>
      </c>
      <c r="AR189" s="132" t="s">
        <v>266</v>
      </c>
      <c r="AT189" s="132" t="s">
        <v>261</v>
      </c>
      <c r="AU189" s="132" t="s">
        <v>77</v>
      </c>
      <c r="AY189" s="17" t="s">
        <v>260</v>
      </c>
      <c r="BE189" s="133">
        <f>IF(N189="základní",J189,0)</f>
        <v>0</v>
      </c>
      <c r="BF189" s="133">
        <f>IF(N189="snížená",J189,0)</f>
        <v>0</v>
      </c>
      <c r="BG189" s="133">
        <f>IF(N189="zákl. přenesená",J189,0)</f>
        <v>0</v>
      </c>
      <c r="BH189" s="133">
        <f>IF(N189="sníž. přenesená",J189,0)</f>
        <v>0</v>
      </c>
      <c r="BI189" s="133">
        <f>IF(N189="nulová",J189,0)</f>
        <v>0</v>
      </c>
      <c r="BJ189" s="17" t="s">
        <v>77</v>
      </c>
      <c r="BK189" s="133">
        <f>ROUND(I189*H189,2)</f>
        <v>0</v>
      </c>
      <c r="BL189" s="17" t="s">
        <v>266</v>
      </c>
      <c r="BM189" s="132" t="s">
        <v>389</v>
      </c>
    </row>
    <row r="190" spans="2:65" s="1" customFormat="1" ht="11.25">
      <c r="B190" s="32"/>
      <c r="D190" s="134" t="s">
        <v>267</v>
      </c>
      <c r="F190" s="135" t="s">
        <v>2398</v>
      </c>
      <c r="I190" s="136"/>
      <c r="L190" s="32"/>
      <c r="M190" s="137"/>
      <c r="T190" s="53"/>
      <c r="AT190" s="17" t="s">
        <v>267</v>
      </c>
      <c r="AU190" s="17" t="s">
        <v>77</v>
      </c>
    </row>
    <row r="191" spans="2:65" s="1" customFormat="1" ht="11.25">
      <c r="B191" s="32"/>
      <c r="D191" s="176" t="s">
        <v>1416</v>
      </c>
      <c r="F191" s="177" t="s">
        <v>2399</v>
      </c>
      <c r="I191" s="136"/>
      <c r="L191" s="32"/>
      <c r="M191" s="137"/>
      <c r="T191" s="53"/>
      <c r="AT191" s="17" t="s">
        <v>1416</v>
      </c>
      <c r="AU191" s="17" t="s">
        <v>77</v>
      </c>
    </row>
    <row r="192" spans="2:65" s="1" customFormat="1" ht="19.5">
      <c r="B192" s="32"/>
      <c r="D192" s="134" t="s">
        <v>269</v>
      </c>
      <c r="F192" s="138" t="s">
        <v>2400</v>
      </c>
      <c r="I192" s="136"/>
      <c r="L192" s="32"/>
      <c r="M192" s="137"/>
      <c r="T192" s="53"/>
      <c r="AT192" s="17" t="s">
        <v>269</v>
      </c>
      <c r="AU192" s="17" t="s">
        <v>77</v>
      </c>
    </row>
    <row r="193" spans="2:65" s="1" customFormat="1" ht="16.5" customHeight="1">
      <c r="B193" s="32"/>
      <c r="C193" s="121" t="s">
        <v>392</v>
      </c>
      <c r="D193" s="121" t="s">
        <v>261</v>
      </c>
      <c r="E193" s="122" t="s">
        <v>2401</v>
      </c>
      <c r="F193" s="123" t="s">
        <v>2402</v>
      </c>
      <c r="G193" s="124" t="s">
        <v>1067</v>
      </c>
      <c r="H193" s="125">
        <v>3.6720000000000002</v>
      </c>
      <c r="I193" s="126"/>
      <c r="J193" s="127">
        <f>ROUND(I193*H193,2)</f>
        <v>0</v>
      </c>
      <c r="K193" s="123" t="s">
        <v>1258</v>
      </c>
      <c r="L193" s="32"/>
      <c r="M193" s="128" t="s">
        <v>19</v>
      </c>
      <c r="N193" s="129" t="s">
        <v>40</v>
      </c>
      <c r="P193" s="130">
        <f>O193*H193</f>
        <v>0</v>
      </c>
      <c r="Q193" s="130">
        <v>0</v>
      </c>
      <c r="R193" s="130">
        <f>Q193*H193</f>
        <v>0</v>
      </c>
      <c r="S193" s="130">
        <v>2.2000000000000002</v>
      </c>
      <c r="T193" s="131">
        <f>S193*H193</f>
        <v>8.0784000000000002</v>
      </c>
      <c r="AR193" s="132" t="s">
        <v>266</v>
      </c>
      <c r="AT193" s="132" t="s">
        <v>261</v>
      </c>
      <c r="AU193" s="132" t="s">
        <v>77</v>
      </c>
      <c r="AY193" s="17" t="s">
        <v>260</v>
      </c>
      <c r="BE193" s="133">
        <f>IF(N193="základní",J193,0)</f>
        <v>0</v>
      </c>
      <c r="BF193" s="133">
        <f>IF(N193="snížená",J193,0)</f>
        <v>0</v>
      </c>
      <c r="BG193" s="133">
        <f>IF(N193="zákl. přenesená",J193,0)</f>
        <v>0</v>
      </c>
      <c r="BH193" s="133">
        <f>IF(N193="sníž. přenesená",J193,0)</f>
        <v>0</v>
      </c>
      <c r="BI193" s="133">
        <f>IF(N193="nulová",J193,0)</f>
        <v>0</v>
      </c>
      <c r="BJ193" s="17" t="s">
        <v>77</v>
      </c>
      <c r="BK193" s="133">
        <f>ROUND(I193*H193,2)</f>
        <v>0</v>
      </c>
      <c r="BL193" s="17" t="s">
        <v>266</v>
      </c>
      <c r="BM193" s="132" t="s">
        <v>395</v>
      </c>
    </row>
    <row r="194" spans="2:65" s="1" customFormat="1" ht="11.25">
      <c r="B194" s="32"/>
      <c r="D194" s="134" t="s">
        <v>267</v>
      </c>
      <c r="F194" s="135" t="s">
        <v>2403</v>
      </c>
      <c r="I194" s="136"/>
      <c r="L194" s="32"/>
      <c r="M194" s="137"/>
      <c r="T194" s="53"/>
      <c r="AT194" s="17" t="s">
        <v>267</v>
      </c>
      <c r="AU194" s="17" t="s">
        <v>77</v>
      </c>
    </row>
    <row r="195" spans="2:65" s="1" customFormat="1" ht="11.25">
      <c r="B195" s="32"/>
      <c r="D195" s="176" t="s">
        <v>1416</v>
      </c>
      <c r="F195" s="177" t="s">
        <v>2404</v>
      </c>
      <c r="I195" s="136"/>
      <c r="L195" s="32"/>
      <c r="M195" s="137"/>
      <c r="T195" s="53"/>
      <c r="AT195" s="17" t="s">
        <v>1416</v>
      </c>
      <c r="AU195" s="17" t="s">
        <v>77</v>
      </c>
    </row>
    <row r="196" spans="2:65" s="1" customFormat="1" ht="19.5">
      <c r="B196" s="32"/>
      <c r="D196" s="134" t="s">
        <v>269</v>
      </c>
      <c r="F196" s="138" t="s">
        <v>2405</v>
      </c>
      <c r="I196" s="136"/>
      <c r="L196" s="32"/>
      <c r="M196" s="137"/>
      <c r="T196" s="53"/>
      <c r="AT196" s="17" t="s">
        <v>269</v>
      </c>
      <c r="AU196" s="17" t="s">
        <v>77</v>
      </c>
    </row>
    <row r="197" spans="2:65" s="1" customFormat="1" ht="16.5" customHeight="1">
      <c r="B197" s="32"/>
      <c r="C197" s="121" t="s">
        <v>330</v>
      </c>
      <c r="D197" s="121" t="s">
        <v>261</v>
      </c>
      <c r="E197" s="122" t="s">
        <v>2027</v>
      </c>
      <c r="F197" s="123" t="s">
        <v>2028</v>
      </c>
      <c r="G197" s="124" t="s">
        <v>1297</v>
      </c>
      <c r="H197" s="125">
        <v>241.55</v>
      </c>
      <c r="I197" s="126"/>
      <c r="J197" s="127">
        <f>ROUND(I197*H197,2)</f>
        <v>0</v>
      </c>
      <c r="K197" s="123" t="s">
        <v>1258</v>
      </c>
      <c r="L197" s="32"/>
      <c r="M197" s="128" t="s">
        <v>19</v>
      </c>
      <c r="N197" s="129" t="s">
        <v>40</v>
      </c>
      <c r="P197" s="130">
        <f>O197*H197</f>
        <v>0</v>
      </c>
      <c r="Q197" s="130">
        <v>0</v>
      </c>
      <c r="R197" s="130">
        <f>Q197*H197</f>
        <v>0</v>
      </c>
      <c r="S197" s="130">
        <v>7.0000000000000007E-2</v>
      </c>
      <c r="T197" s="131">
        <f>S197*H197</f>
        <v>16.908500000000004</v>
      </c>
      <c r="AR197" s="132" t="s">
        <v>266</v>
      </c>
      <c r="AT197" s="132" t="s">
        <v>261</v>
      </c>
      <c r="AU197" s="132" t="s">
        <v>77</v>
      </c>
      <c r="AY197" s="17" t="s">
        <v>260</v>
      </c>
      <c r="BE197" s="133">
        <f>IF(N197="základní",J197,0)</f>
        <v>0</v>
      </c>
      <c r="BF197" s="133">
        <f>IF(N197="snížená",J197,0)</f>
        <v>0</v>
      </c>
      <c r="BG197" s="133">
        <f>IF(N197="zákl. přenesená",J197,0)</f>
        <v>0</v>
      </c>
      <c r="BH197" s="133">
        <f>IF(N197="sníž. přenesená",J197,0)</f>
        <v>0</v>
      </c>
      <c r="BI197" s="133">
        <f>IF(N197="nulová",J197,0)</f>
        <v>0</v>
      </c>
      <c r="BJ197" s="17" t="s">
        <v>77</v>
      </c>
      <c r="BK197" s="133">
        <f>ROUND(I197*H197,2)</f>
        <v>0</v>
      </c>
      <c r="BL197" s="17" t="s">
        <v>266</v>
      </c>
      <c r="BM197" s="132" t="s">
        <v>399</v>
      </c>
    </row>
    <row r="198" spans="2:65" s="1" customFormat="1" ht="11.25">
      <c r="B198" s="32"/>
      <c r="D198" s="134" t="s">
        <v>267</v>
      </c>
      <c r="F198" s="135" t="s">
        <v>2029</v>
      </c>
      <c r="I198" s="136"/>
      <c r="L198" s="32"/>
      <c r="M198" s="137"/>
      <c r="T198" s="53"/>
      <c r="AT198" s="17" t="s">
        <v>267</v>
      </c>
      <c r="AU198" s="17" t="s">
        <v>77</v>
      </c>
    </row>
    <row r="199" spans="2:65" s="1" customFormat="1" ht="11.25">
      <c r="B199" s="32"/>
      <c r="D199" s="176" t="s">
        <v>1416</v>
      </c>
      <c r="F199" s="177" t="s">
        <v>2030</v>
      </c>
      <c r="I199" s="136"/>
      <c r="L199" s="32"/>
      <c r="M199" s="137"/>
      <c r="T199" s="53"/>
      <c r="AT199" s="17" t="s">
        <v>1416</v>
      </c>
      <c r="AU199" s="17" t="s">
        <v>77</v>
      </c>
    </row>
    <row r="200" spans="2:65" s="1" customFormat="1" ht="19.5">
      <c r="B200" s="32"/>
      <c r="D200" s="134" t="s">
        <v>269</v>
      </c>
      <c r="F200" s="138" t="s">
        <v>2406</v>
      </c>
      <c r="I200" s="136"/>
      <c r="L200" s="32"/>
      <c r="M200" s="137"/>
      <c r="T200" s="53"/>
      <c r="AT200" s="17" t="s">
        <v>269</v>
      </c>
      <c r="AU200" s="17" t="s">
        <v>77</v>
      </c>
    </row>
    <row r="201" spans="2:65" s="1" customFormat="1" ht="16.5" customHeight="1">
      <c r="B201" s="32"/>
      <c r="C201" s="121" t="s">
        <v>401</v>
      </c>
      <c r="D201" s="121" t="s">
        <v>261</v>
      </c>
      <c r="E201" s="122" t="s">
        <v>2407</v>
      </c>
      <c r="F201" s="123" t="s">
        <v>2408</v>
      </c>
      <c r="G201" s="124" t="s">
        <v>1297</v>
      </c>
      <c r="H201" s="125">
        <v>6</v>
      </c>
      <c r="I201" s="126"/>
      <c r="J201" s="127">
        <f>ROUND(I201*H201,2)</f>
        <v>0</v>
      </c>
      <c r="K201" s="123" t="s">
        <v>1258</v>
      </c>
      <c r="L201" s="32"/>
      <c r="M201" s="128" t="s">
        <v>19</v>
      </c>
      <c r="N201" s="129" t="s">
        <v>40</v>
      </c>
      <c r="P201" s="130">
        <f>O201*H201</f>
        <v>0</v>
      </c>
      <c r="Q201" s="130">
        <v>3.8850000000000003E-2</v>
      </c>
      <c r="R201" s="130">
        <f>Q201*H201</f>
        <v>0.23310000000000003</v>
      </c>
      <c r="S201" s="130">
        <v>0</v>
      </c>
      <c r="T201" s="131">
        <f>S201*H201</f>
        <v>0</v>
      </c>
      <c r="AR201" s="132" t="s">
        <v>266</v>
      </c>
      <c r="AT201" s="132" t="s">
        <v>261</v>
      </c>
      <c r="AU201" s="132" t="s">
        <v>77</v>
      </c>
      <c r="AY201" s="17" t="s">
        <v>260</v>
      </c>
      <c r="BE201" s="133">
        <f>IF(N201="základní",J201,0)</f>
        <v>0</v>
      </c>
      <c r="BF201" s="133">
        <f>IF(N201="snížená",J201,0)</f>
        <v>0</v>
      </c>
      <c r="BG201" s="133">
        <f>IF(N201="zákl. přenesená",J201,0)</f>
        <v>0</v>
      </c>
      <c r="BH201" s="133">
        <f>IF(N201="sníž. přenesená",J201,0)</f>
        <v>0</v>
      </c>
      <c r="BI201" s="133">
        <f>IF(N201="nulová",J201,0)</f>
        <v>0</v>
      </c>
      <c r="BJ201" s="17" t="s">
        <v>77</v>
      </c>
      <c r="BK201" s="133">
        <f>ROUND(I201*H201,2)</f>
        <v>0</v>
      </c>
      <c r="BL201" s="17" t="s">
        <v>266</v>
      </c>
      <c r="BM201" s="132" t="s">
        <v>404</v>
      </c>
    </row>
    <row r="202" spans="2:65" s="1" customFormat="1" ht="11.25">
      <c r="B202" s="32"/>
      <c r="D202" s="134" t="s">
        <v>267</v>
      </c>
      <c r="F202" s="135" t="s">
        <v>2409</v>
      </c>
      <c r="I202" s="136"/>
      <c r="L202" s="32"/>
      <c r="M202" s="137"/>
      <c r="T202" s="53"/>
      <c r="AT202" s="17" t="s">
        <v>267</v>
      </c>
      <c r="AU202" s="17" t="s">
        <v>77</v>
      </c>
    </row>
    <row r="203" spans="2:65" s="1" customFormat="1" ht="11.25">
      <c r="B203" s="32"/>
      <c r="D203" s="176" t="s">
        <v>1416</v>
      </c>
      <c r="F203" s="177" t="s">
        <v>2410</v>
      </c>
      <c r="I203" s="136"/>
      <c r="L203" s="32"/>
      <c r="M203" s="137"/>
      <c r="T203" s="53"/>
      <c r="AT203" s="17" t="s">
        <v>1416</v>
      </c>
      <c r="AU203" s="17" t="s">
        <v>77</v>
      </c>
    </row>
    <row r="204" spans="2:65" s="1" customFormat="1" ht="19.5">
      <c r="B204" s="32"/>
      <c r="D204" s="134" t="s">
        <v>269</v>
      </c>
      <c r="F204" s="138" t="s">
        <v>2411</v>
      </c>
      <c r="I204" s="136"/>
      <c r="L204" s="32"/>
      <c r="M204" s="137"/>
      <c r="T204" s="53"/>
      <c r="AT204" s="17" t="s">
        <v>269</v>
      </c>
      <c r="AU204" s="17" t="s">
        <v>77</v>
      </c>
    </row>
    <row r="205" spans="2:65" s="1" customFormat="1" ht="16.5" customHeight="1">
      <c r="B205" s="32"/>
      <c r="C205" s="121" t="s">
        <v>335</v>
      </c>
      <c r="D205" s="121" t="s">
        <v>261</v>
      </c>
      <c r="E205" s="122" t="s">
        <v>2412</v>
      </c>
      <c r="F205" s="123" t="s">
        <v>2413</v>
      </c>
      <c r="G205" s="124" t="s">
        <v>1297</v>
      </c>
      <c r="H205" s="125">
        <v>184.43</v>
      </c>
      <c r="I205" s="126"/>
      <c r="J205" s="127">
        <f>ROUND(I205*H205,2)</f>
        <v>0</v>
      </c>
      <c r="K205" s="123" t="s">
        <v>1258</v>
      </c>
      <c r="L205" s="32"/>
      <c r="M205" s="128" t="s">
        <v>19</v>
      </c>
      <c r="N205" s="129" t="s">
        <v>40</v>
      </c>
      <c r="P205" s="130">
        <f>O205*H205</f>
        <v>0</v>
      </c>
      <c r="Q205" s="130">
        <v>0.20143</v>
      </c>
      <c r="R205" s="130">
        <f>Q205*H205</f>
        <v>37.149734899999999</v>
      </c>
      <c r="S205" s="130">
        <v>0</v>
      </c>
      <c r="T205" s="131">
        <f>S205*H205</f>
        <v>0</v>
      </c>
      <c r="AR205" s="132" t="s">
        <v>266</v>
      </c>
      <c r="AT205" s="132" t="s">
        <v>261</v>
      </c>
      <c r="AU205" s="132" t="s">
        <v>77</v>
      </c>
      <c r="AY205" s="17" t="s">
        <v>260</v>
      </c>
      <c r="BE205" s="133">
        <f>IF(N205="základní",J205,0)</f>
        <v>0</v>
      </c>
      <c r="BF205" s="133">
        <f>IF(N205="snížená",J205,0)</f>
        <v>0</v>
      </c>
      <c r="BG205" s="133">
        <f>IF(N205="zákl. přenesená",J205,0)</f>
        <v>0</v>
      </c>
      <c r="BH205" s="133">
        <f>IF(N205="sníž. přenesená",J205,0)</f>
        <v>0</v>
      </c>
      <c r="BI205" s="133">
        <f>IF(N205="nulová",J205,0)</f>
        <v>0</v>
      </c>
      <c r="BJ205" s="17" t="s">
        <v>77</v>
      </c>
      <c r="BK205" s="133">
        <f>ROUND(I205*H205,2)</f>
        <v>0</v>
      </c>
      <c r="BL205" s="17" t="s">
        <v>266</v>
      </c>
      <c r="BM205" s="132" t="s">
        <v>409</v>
      </c>
    </row>
    <row r="206" spans="2:65" s="1" customFormat="1" ht="11.25">
      <c r="B206" s="32"/>
      <c r="D206" s="134" t="s">
        <v>267</v>
      </c>
      <c r="F206" s="135" t="s">
        <v>2414</v>
      </c>
      <c r="I206" s="136"/>
      <c r="L206" s="32"/>
      <c r="M206" s="137"/>
      <c r="T206" s="53"/>
      <c r="AT206" s="17" t="s">
        <v>267</v>
      </c>
      <c r="AU206" s="17" t="s">
        <v>77</v>
      </c>
    </row>
    <row r="207" spans="2:65" s="1" customFormat="1" ht="11.25">
      <c r="B207" s="32"/>
      <c r="D207" s="176" t="s">
        <v>1416</v>
      </c>
      <c r="F207" s="177" t="s">
        <v>2415</v>
      </c>
      <c r="I207" s="136"/>
      <c r="L207" s="32"/>
      <c r="M207" s="137"/>
      <c r="T207" s="53"/>
      <c r="AT207" s="17" t="s">
        <v>1416</v>
      </c>
      <c r="AU207" s="17" t="s">
        <v>77</v>
      </c>
    </row>
    <row r="208" spans="2:65" s="1" customFormat="1" ht="19.5">
      <c r="B208" s="32"/>
      <c r="D208" s="134" t="s">
        <v>269</v>
      </c>
      <c r="F208" s="138" t="s">
        <v>2416</v>
      </c>
      <c r="I208" s="136"/>
      <c r="L208" s="32"/>
      <c r="M208" s="137"/>
      <c r="T208" s="53"/>
      <c r="AT208" s="17" t="s">
        <v>269</v>
      </c>
      <c r="AU208" s="17" t="s">
        <v>77</v>
      </c>
    </row>
    <row r="209" spans="2:65" s="1" customFormat="1" ht="16.5" customHeight="1">
      <c r="B209" s="32"/>
      <c r="C209" s="121" t="s">
        <v>412</v>
      </c>
      <c r="D209" s="121" t="s">
        <v>261</v>
      </c>
      <c r="E209" s="122" t="s">
        <v>2417</v>
      </c>
      <c r="F209" s="123" t="s">
        <v>2418</v>
      </c>
      <c r="G209" s="124" t="s">
        <v>1297</v>
      </c>
      <c r="H209" s="125">
        <v>190.43</v>
      </c>
      <c r="I209" s="126"/>
      <c r="J209" s="127">
        <f>ROUND(I209*H209,2)</f>
        <v>0</v>
      </c>
      <c r="K209" s="123" t="s">
        <v>1258</v>
      </c>
      <c r="L209" s="32"/>
      <c r="M209" s="128" t="s">
        <v>19</v>
      </c>
      <c r="N209" s="129" t="s">
        <v>40</v>
      </c>
      <c r="P209" s="130">
        <f>O209*H209</f>
        <v>0</v>
      </c>
      <c r="Q209" s="130">
        <v>3.9699999999999996E-3</v>
      </c>
      <c r="R209" s="130">
        <f>Q209*H209</f>
        <v>0.75600709999999993</v>
      </c>
      <c r="S209" s="130">
        <v>0</v>
      </c>
      <c r="T209" s="131">
        <f>S209*H209</f>
        <v>0</v>
      </c>
      <c r="AR209" s="132" t="s">
        <v>266</v>
      </c>
      <c r="AT209" s="132" t="s">
        <v>261</v>
      </c>
      <c r="AU209" s="132" t="s">
        <v>77</v>
      </c>
      <c r="AY209" s="17" t="s">
        <v>260</v>
      </c>
      <c r="BE209" s="133">
        <f>IF(N209="základní",J209,0)</f>
        <v>0</v>
      </c>
      <c r="BF209" s="133">
        <f>IF(N209="snížená",J209,0)</f>
        <v>0</v>
      </c>
      <c r="BG209" s="133">
        <f>IF(N209="zákl. přenesená",J209,0)</f>
        <v>0</v>
      </c>
      <c r="BH209" s="133">
        <f>IF(N209="sníž. přenesená",J209,0)</f>
        <v>0</v>
      </c>
      <c r="BI209" s="133">
        <f>IF(N209="nulová",J209,0)</f>
        <v>0</v>
      </c>
      <c r="BJ209" s="17" t="s">
        <v>77</v>
      </c>
      <c r="BK209" s="133">
        <f>ROUND(I209*H209,2)</f>
        <v>0</v>
      </c>
      <c r="BL209" s="17" t="s">
        <v>266</v>
      </c>
      <c r="BM209" s="132" t="s">
        <v>415</v>
      </c>
    </row>
    <row r="210" spans="2:65" s="1" customFormat="1" ht="11.25">
      <c r="B210" s="32"/>
      <c r="D210" s="134" t="s">
        <v>267</v>
      </c>
      <c r="F210" s="135" t="s">
        <v>2419</v>
      </c>
      <c r="I210" s="136"/>
      <c r="L210" s="32"/>
      <c r="M210" s="137"/>
      <c r="T210" s="53"/>
      <c r="AT210" s="17" t="s">
        <v>267</v>
      </c>
      <c r="AU210" s="17" t="s">
        <v>77</v>
      </c>
    </row>
    <row r="211" spans="2:65" s="1" customFormat="1" ht="11.25">
      <c r="B211" s="32"/>
      <c r="D211" s="176" t="s">
        <v>1416</v>
      </c>
      <c r="F211" s="177" t="s">
        <v>2420</v>
      </c>
      <c r="I211" s="136"/>
      <c r="L211" s="32"/>
      <c r="M211" s="137"/>
      <c r="T211" s="53"/>
      <c r="AT211" s="17" t="s">
        <v>1416</v>
      </c>
      <c r="AU211" s="17" t="s">
        <v>77</v>
      </c>
    </row>
    <row r="212" spans="2:65" s="1" customFormat="1" ht="19.5">
      <c r="B212" s="32"/>
      <c r="D212" s="134" t="s">
        <v>269</v>
      </c>
      <c r="F212" s="138" t="s">
        <v>2421</v>
      </c>
      <c r="I212" s="136"/>
      <c r="L212" s="32"/>
      <c r="M212" s="137"/>
      <c r="T212" s="53"/>
      <c r="AT212" s="17" t="s">
        <v>269</v>
      </c>
      <c r="AU212" s="17" t="s">
        <v>77</v>
      </c>
    </row>
    <row r="213" spans="2:65" s="1" customFormat="1" ht="16.5" customHeight="1">
      <c r="B213" s="32"/>
      <c r="C213" s="121" t="s">
        <v>339</v>
      </c>
      <c r="D213" s="121" t="s">
        <v>261</v>
      </c>
      <c r="E213" s="122" t="s">
        <v>2422</v>
      </c>
      <c r="F213" s="123" t="s">
        <v>2423</v>
      </c>
      <c r="G213" s="124" t="s">
        <v>1297</v>
      </c>
      <c r="H213" s="125">
        <v>190.43</v>
      </c>
      <c r="I213" s="126"/>
      <c r="J213" s="127">
        <f>ROUND(I213*H213,2)</f>
        <v>0</v>
      </c>
      <c r="K213" s="123" t="s">
        <v>1258</v>
      </c>
      <c r="L213" s="32"/>
      <c r="M213" s="128" t="s">
        <v>19</v>
      </c>
      <c r="N213" s="129" t="s">
        <v>40</v>
      </c>
      <c r="P213" s="130">
        <f>O213*H213</f>
        <v>0</v>
      </c>
      <c r="Q213" s="130">
        <v>2.0999999999999999E-3</v>
      </c>
      <c r="R213" s="130">
        <f>Q213*H213</f>
        <v>0.39990300000000001</v>
      </c>
      <c r="S213" s="130">
        <v>0</v>
      </c>
      <c r="T213" s="131">
        <f>S213*H213</f>
        <v>0</v>
      </c>
      <c r="AR213" s="132" t="s">
        <v>266</v>
      </c>
      <c r="AT213" s="132" t="s">
        <v>261</v>
      </c>
      <c r="AU213" s="132" t="s">
        <v>77</v>
      </c>
      <c r="AY213" s="17" t="s">
        <v>260</v>
      </c>
      <c r="BE213" s="133">
        <f>IF(N213="základní",J213,0)</f>
        <v>0</v>
      </c>
      <c r="BF213" s="133">
        <f>IF(N213="snížená",J213,0)</f>
        <v>0</v>
      </c>
      <c r="BG213" s="133">
        <f>IF(N213="zákl. přenesená",J213,0)</f>
        <v>0</v>
      </c>
      <c r="BH213" s="133">
        <f>IF(N213="sníž. přenesená",J213,0)</f>
        <v>0</v>
      </c>
      <c r="BI213" s="133">
        <f>IF(N213="nulová",J213,0)</f>
        <v>0</v>
      </c>
      <c r="BJ213" s="17" t="s">
        <v>77</v>
      </c>
      <c r="BK213" s="133">
        <f>ROUND(I213*H213,2)</f>
        <v>0</v>
      </c>
      <c r="BL213" s="17" t="s">
        <v>266</v>
      </c>
      <c r="BM213" s="132" t="s">
        <v>419</v>
      </c>
    </row>
    <row r="214" spans="2:65" s="1" customFormat="1" ht="11.25">
      <c r="B214" s="32"/>
      <c r="D214" s="134" t="s">
        <v>267</v>
      </c>
      <c r="F214" s="135" t="s">
        <v>2424</v>
      </c>
      <c r="I214" s="136"/>
      <c r="L214" s="32"/>
      <c r="M214" s="137"/>
      <c r="T214" s="53"/>
      <c r="AT214" s="17" t="s">
        <v>267</v>
      </c>
      <c r="AU214" s="17" t="s">
        <v>77</v>
      </c>
    </row>
    <row r="215" spans="2:65" s="1" customFormat="1" ht="11.25">
      <c r="B215" s="32"/>
      <c r="D215" s="176" t="s">
        <v>1416</v>
      </c>
      <c r="F215" s="177" t="s">
        <v>2425</v>
      </c>
      <c r="I215" s="136"/>
      <c r="L215" s="32"/>
      <c r="M215" s="137"/>
      <c r="T215" s="53"/>
      <c r="AT215" s="17" t="s">
        <v>1416</v>
      </c>
      <c r="AU215" s="17" t="s">
        <v>77</v>
      </c>
    </row>
    <row r="216" spans="2:65" s="1" customFormat="1" ht="19.5">
      <c r="B216" s="32"/>
      <c r="D216" s="134" t="s">
        <v>269</v>
      </c>
      <c r="F216" s="138" t="s">
        <v>2426</v>
      </c>
      <c r="I216" s="136"/>
      <c r="L216" s="32"/>
      <c r="M216" s="137"/>
      <c r="T216" s="53"/>
      <c r="AT216" s="17" t="s">
        <v>269</v>
      </c>
      <c r="AU216" s="17" t="s">
        <v>77</v>
      </c>
    </row>
    <row r="217" spans="2:65" s="1" customFormat="1" ht="16.5" customHeight="1">
      <c r="B217" s="32"/>
      <c r="C217" s="121" t="s">
        <v>422</v>
      </c>
      <c r="D217" s="121" t="s">
        <v>261</v>
      </c>
      <c r="E217" s="122" t="s">
        <v>2427</v>
      </c>
      <c r="F217" s="123" t="s">
        <v>2428</v>
      </c>
      <c r="G217" s="124" t="s">
        <v>545</v>
      </c>
      <c r="H217" s="125">
        <v>172.90299999999999</v>
      </c>
      <c r="I217" s="126"/>
      <c r="J217" s="127">
        <f>ROUND(I217*H217,2)</f>
        <v>0</v>
      </c>
      <c r="K217" s="123" t="s">
        <v>1258</v>
      </c>
      <c r="L217" s="32"/>
      <c r="M217" s="128" t="s">
        <v>19</v>
      </c>
      <c r="N217" s="129" t="s">
        <v>40</v>
      </c>
      <c r="P217" s="130">
        <f>O217*H217</f>
        <v>0</v>
      </c>
      <c r="Q217" s="130">
        <v>3.3E-4</v>
      </c>
      <c r="R217" s="130">
        <f>Q217*H217</f>
        <v>5.7057989999999996E-2</v>
      </c>
      <c r="S217" s="130">
        <v>0</v>
      </c>
      <c r="T217" s="131">
        <f>S217*H217</f>
        <v>0</v>
      </c>
      <c r="AR217" s="132" t="s">
        <v>266</v>
      </c>
      <c r="AT217" s="132" t="s">
        <v>261</v>
      </c>
      <c r="AU217" s="132" t="s">
        <v>77</v>
      </c>
      <c r="AY217" s="17" t="s">
        <v>260</v>
      </c>
      <c r="BE217" s="133">
        <f>IF(N217="základní",J217,0)</f>
        <v>0</v>
      </c>
      <c r="BF217" s="133">
        <f>IF(N217="snížená",J217,0)</f>
        <v>0</v>
      </c>
      <c r="BG217" s="133">
        <f>IF(N217="zákl. přenesená",J217,0)</f>
        <v>0</v>
      </c>
      <c r="BH217" s="133">
        <f>IF(N217="sníž. přenesená",J217,0)</f>
        <v>0</v>
      </c>
      <c r="BI217" s="133">
        <f>IF(N217="nulová",J217,0)</f>
        <v>0</v>
      </c>
      <c r="BJ217" s="17" t="s">
        <v>77</v>
      </c>
      <c r="BK217" s="133">
        <f>ROUND(I217*H217,2)</f>
        <v>0</v>
      </c>
      <c r="BL217" s="17" t="s">
        <v>266</v>
      </c>
      <c r="BM217" s="132" t="s">
        <v>425</v>
      </c>
    </row>
    <row r="218" spans="2:65" s="1" customFormat="1" ht="11.25">
      <c r="B218" s="32"/>
      <c r="D218" s="134" t="s">
        <v>267</v>
      </c>
      <c r="F218" s="135" t="s">
        <v>2429</v>
      </c>
      <c r="I218" s="136"/>
      <c r="L218" s="32"/>
      <c r="M218" s="137"/>
      <c r="T218" s="53"/>
      <c r="AT218" s="17" t="s">
        <v>267</v>
      </c>
      <c r="AU218" s="17" t="s">
        <v>77</v>
      </c>
    </row>
    <row r="219" spans="2:65" s="1" customFormat="1" ht="11.25">
      <c r="B219" s="32"/>
      <c r="D219" s="176" t="s">
        <v>1416</v>
      </c>
      <c r="F219" s="177" t="s">
        <v>2430</v>
      </c>
      <c r="I219" s="136"/>
      <c r="L219" s="32"/>
      <c r="M219" s="137"/>
      <c r="T219" s="53"/>
      <c r="AT219" s="17" t="s">
        <v>1416</v>
      </c>
      <c r="AU219" s="17" t="s">
        <v>77</v>
      </c>
    </row>
    <row r="220" spans="2:65" s="1" customFormat="1" ht="19.5">
      <c r="B220" s="32"/>
      <c r="D220" s="134" t="s">
        <v>269</v>
      </c>
      <c r="F220" s="138" t="s">
        <v>2431</v>
      </c>
      <c r="I220" s="136"/>
      <c r="L220" s="32"/>
      <c r="M220" s="137"/>
      <c r="T220" s="53"/>
      <c r="AT220" s="17" t="s">
        <v>269</v>
      </c>
      <c r="AU220" s="17" t="s">
        <v>77</v>
      </c>
    </row>
    <row r="221" spans="2:65" s="1" customFormat="1" ht="16.5" customHeight="1">
      <c r="B221" s="32"/>
      <c r="C221" s="139" t="s">
        <v>344</v>
      </c>
      <c r="D221" s="139" t="s">
        <v>273</v>
      </c>
      <c r="E221" s="140" t="s">
        <v>2432</v>
      </c>
      <c r="F221" s="141" t="s">
        <v>2433</v>
      </c>
      <c r="G221" s="142" t="s">
        <v>973</v>
      </c>
      <c r="H221" s="143">
        <v>0.111</v>
      </c>
      <c r="I221" s="144"/>
      <c r="J221" s="145">
        <f>ROUND(I221*H221,2)</f>
        <v>0</v>
      </c>
      <c r="K221" s="141" t="s">
        <v>1258</v>
      </c>
      <c r="L221" s="146"/>
      <c r="M221" s="147" t="s">
        <v>19</v>
      </c>
      <c r="N221" s="148" t="s">
        <v>40</v>
      </c>
      <c r="P221" s="130">
        <f>O221*H221</f>
        <v>0</v>
      </c>
      <c r="Q221" s="130">
        <v>1</v>
      </c>
      <c r="R221" s="130">
        <f>Q221*H221</f>
        <v>0.111</v>
      </c>
      <c r="S221" s="130">
        <v>0</v>
      </c>
      <c r="T221" s="131">
        <f>S221*H221</f>
        <v>0</v>
      </c>
      <c r="AR221" s="132" t="s">
        <v>277</v>
      </c>
      <c r="AT221" s="132" t="s">
        <v>273</v>
      </c>
      <c r="AU221" s="132" t="s">
        <v>77</v>
      </c>
      <c r="AY221" s="17" t="s">
        <v>260</v>
      </c>
      <c r="BE221" s="133">
        <f>IF(N221="základní",J221,0)</f>
        <v>0</v>
      </c>
      <c r="BF221" s="133">
        <f>IF(N221="snížená",J221,0)</f>
        <v>0</v>
      </c>
      <c r="BG221" s="133">
        <f>IF(N221="zákl. přenesená",J221,0)</f>
        <v>0</v>
      </c>
      <c r="BH221" s="133">
        <f>IF(N221="sníž. přenesená",J221,0)</f>
        <v>0</v>
      </c>
      <c r="BI221" s="133">
        <f>IF(N221="nulová",J221,0)</f>
        <v>0</v>
      </c>
      <c r="BJ221" s="17" t="s">
        <v>77</v>
      </c>
      <c r="BK221" s="133">
        <f>ROUND(I221*H221,2)</f>
        <v>0</v>
      </c>
      <c r="BL221" s="17" t="s">
        <v>266</v>
      </c>
      <c r="BM221" s="132" t="s">
        <v>430</v>
      </c>
    </row>
    <row r="222" spans="2:65" s="1" customFormat="1" ht="11.25">
      <c r="B222" s="32"/>
      <c r="D222" s="134" t="s">
        <v>267</v>
      </c>
      <c r="F222" s="135" t="s">
        <v>2433</v>
      </c>
      <c r="I222" s="136"/>
      <c r="L222" s="32"/>
      <c r="M222" s="137"/>
      <c r="T222" s="53"/>
      <c r="AT222" s="17" t="s">
        <v>267</v>
      </c>
      <c r="AU222" s="17" t="s">
        <v>77</v>
      </c>
    </row>
    <row r="223" spans="2:65" s="1" customFormat="1" ht="19.5">
      <c r="B223" s="32"/>
      <c r="D223" s="134" t="s">
        <v>269</v>
      </c>
      <c r="F223" s="138" t="s">
        <v>2434</v>
      </c>
      <c r="I223" s="136"/>
      <c r="L223" s="32"/>
      <c r="M223" s="137"/>
      <c r="T223" s="53"/>
      <c r="AT223" s="17" t="s">
        <v>269</v>
      </c>
      <c r="AU223" s="17" t="s">
        <v>77</v>
      </c>
    </row>
    <row r="224" spans="2:65" s="1" customFormat="1" ht="21.75" customHeight="1">
      <c r="B224" s="32"/>
      <c r="C224" s="121" t="s">
        <v>373</v>
      </c>
      <c r="D224" s="121" t="s">
        <v>261</v>
      </c>
      <c r="E224" s="122" t="s">
        <v>2435</v>
      </c>
      <c r="F224" s="123" t="s">
        <v>2436</v>
      </c>
      <c r="G224" s="124" t="s">
        <v>545</v>
      </c>
      <c r="H224" s="125">
        <v>5</v>
      </c>
      <c r="I224" s="126"/>
      <c r="J224" s="127">
        <f>ROUND(I224*H224,2)</f>
        <v>0</v>
      </c>
      <c r="K224" s="123" t="s">
        <v>1258</v>
      </c>
      <c r="L224" s="32"/>
      <c r="M224" s="128" t="s">
        <v>19</v>
      </c>
      <c r="N224" s="129" t="s">
        <v>40</v>
      </c>
      <c r="P224" s="130">
        <f>O224*H224</f>
        <v>0</v>
      </c>
      <c r="Q224" s="130">
        <v>3.7100000000000002E-3</v>
      </c>
      <c r="R224" s="130">
        <f>Q224*H224</f>
        <v>1.8550000000000001E-2</v>
      </c>
      <c r="S224" s="130">
        <v>0</v>
      </c>
      <c r="T224" s="131">
        <f>S224*H224</f>
        <v>0</v>
      </c>
      <c r="AR224" s="132" t="s">
        <v>266</v>
      </c>
      <c r="AT224" s="132" t="s">
        <v>261</v>
      </c>
      <c r="AU224" s="132" t="s">
        <v>77</v>
      </c>
      <c r="AY224" s="17" t="s">
        <v>260</v>
      </c>
      <c r="BE224" s="133">
        <f>IF(N224="základní",J224,0)</f>
        <v>0</v>
      </c>
      <c r="BF224" s="133">
        <f>IF(N224="snížená",J224,0)</f>
        <v>0</v>
      </c>
      <c r="BG224" s="133">
        <f>IF(N224="zákl. přenesená",J224,0)</f>
        <v>0</v>
      </c>
      <c r="BH224" s="133">
        <f>IF(N224="sníž. přenesená",J224,0)</f>
        <v>0</v>
      </c>
      <c r="BI224" s="133">
        <f>IF(N224="nulová",J224,0)</f>
        <v>0</v>
      </c>
      <c r="BJ224" s="17" t="s">
        <v>77</v>
      </c>
      <c r="BK224" s="133">
        <f>ROUND(I224*H224,2)</f>
        <v>0</v>
      </c>
      <c r="BL224" s="17" t="s">
        <v>266</v>
      </c>
      <c r="BM224" s="132" t="s">
        <v>2437</v>
      </c>
    </row>
    <row r="225" spans="2:65" s="1" customFormat="1" ht="19.5">
      <c r="B225" s="32"/>
      <c r="D225" s="134" t="s">
        <v>267</v>
      </c>
      <c r="F225" s="135" t="s">
        <v>2438</v>
      </c>
      <c r="I225" s="136"/>
      <c r="L225" s="32"/>
      <c r="M225" s="137"/>
      <c r="T225" s="53"/>
      <c r="AT225" s="17" t="s">
        <v>267</v>
      </c>
      <c r="AU225" s="17" t="s">
        <v>77</v>
      </c>
    </row>
    <row r="226" spans="2:65" s="1" customFormat="1" ht="11.25">
      <c r="B226" s="32"/>
      <c r="D226" s="176" t="s">
        <v>1416</v>
      </c>
      <c r="F226" s="177" t="s">
        <v>2439</v>
      </c>
      <c r="I226" s="136"/>
      <c r="L226" s="32"/>
      <c r="M226" s="137"/>
      <c r="T226" s="53"/>
      <c r="AT226" s="17" t="s">
        <v>1416</v>
      </c>
      <c r="AU226" s="17" t="s">
        <v>77</v>
      </c>
    </row>
    <row r="227" spans="2:65" s="1" customFormat="1" ht="21.75" customHeight="1">
      <c r="B227" s="32"/>
      <c r="C227" s="121" t="s">
        <v>348</v>
      </c>
      <c r="D227" s="121" t="s">
        <v>261</v>
      </c>
      <c r="E227" s="122" t="s">
        <v>2440</v>
      </c>
      <c r="F227" s="123" t="s">
        <v>2441</v>
      </c>
      <c r="G227" s="124" t="s">
        <v>1297</v>
      </c>
      <c r="H227" s="125">
        <v>184.43</v>
      </c>
      <c r="I227" s="126"/>
      <c r="J227" s="127">
        <f>ROUND(I227*H227,2)</f>
        <v>0</v>
      </c>
      <c r="K227" s="123" t="s">
        <v>1258</v>
      </c>
      <c r="L227" s="32"/>
      <c r="M227" s="128" t="s">
        <v>19</v>
      </c>
      <c r="N227" s="129" t="s">
        <v>40</v>
      </c>
      <c r="P227" s="130">
        <f>O227*H227</f>
        <v>0</v>
      </c>
      <c r="Q227" s="130">
        <v>5.3400000000000001E-3</v>
      </c>
      <c r="R227" s="130">
        <f>Q227*H227</f>
        <v>0.98485620000000007</v>
      </c>
      <c r="S227" s="130">
        <v>0</v>
      </c>
      <c r="T227" s="131">
        <f>S227*H227</f>
        <v>0</v>
      </c>
      <c r="AR227" s="132" t="s">
        <v>266</v>
      </c>
      <c r="AT227" s="132" t="s">
        <v>261</v>
      </c>
      <c r="AU227" s="132" t="s">
        <v>77</v>
      </c>
      <c r="AY227" s="17" t="s">
        <v>260</v>
      </c>
      <c r="BE227" s="133">
        <f>IF(N227="základní",J227,0)</f>
        <v>0</v>
      </c>
      <c r="BF227" s="133">
        <f>IF(N227="snížená",J227,0)</f>
        <v>0</v>
      </c>
      <c r="BG227" s="133">
        <f>IF(N227="zákl. přenesená",J227,0)</f>
        <v>0</v>
      </c>
      <c r="BH227" s="133">
        <f>IF(N227="sníž. přenesená",J227,0)</f>
        <v>0</v>
      </c>
      <c r="BI227" s="133">
        <f>IF(N227="nulová",J227,0)</f>
        <v>0</v>
      </c>
      <c r="BJ227" s="17" t="s">
        <v>77</v>
      </c>
      <c r="BK227" s="133">
        <f>ROUND(I227*H227,2)</f>
        <v>0</v>
      </c>
      <c r="BL227" s="17" t="s">
        <v>266</v>
      </c>
      <c r="BM227" s="132" t="s">
        <v>441</v>
      </c>
    </row>
    <row r="228" spans="2:65" s="1" customFormat="1" ht="11.25">
      <c r="B228" s="32"/>
      <c r="D228" s="134" t="s">
        <v>267</v>
      </c>
      <c r="F228" s="135" t="s">
        <v>2442</v>
      </c>
      <c r="I228" s="136"/>
      <c r="L228" s="32"/>
      <c r="M228" s="137"/>
      <c r="T228" s="53"/>
      <c r="AT228" s="17" t="s">
        <v>267</v>
      </c>
      <c r="AU228" s="17" t="s">
        <v>77</v>
      </c>
    </row>
    <row r="229" spans="2:65" s="1" customFormat="1" ht="11.25">
      <c r="B229" s="32"/>
      <c r="D229" s="176" t="s">
        <v>1416</v>
      </c>
      <c r="F229" s="177" t="s">
        <v>2443</v>
      </c>
      <c r="I229" s="136"/>
      <c r="L229" s="32"/>
      <c r="M229" s="137"/>
      <c r="T229" s="53"/>
      <c r="AT229" s="17" t="s">
        <v>1416</v>
      </c>
      <c r="AU229" s="17" t="s">
        <v>77</v>
      </c>
    </row>
    <row r="230" spans="2:65" s="1" customFormat="1" ht="19.5">
      <c r="B230" s="32"/>
      <c r="D230" s="134" t="s">
        <v>269</v>
      </c>
      <c r="F230" s="138" t="s">
        <v>2444</v>
      </c>
      <c r="I230" s="136"/>
      <c r="L230" s="32"/>
      <c r="M230" s="137"/>
      <c r="T230" s="53"/>
      <c r="AT230" s="17" t="s">
        <v>269</v>
      </c>
      <c r="AU230" s="17" t="s">
        <v>77</v>
      </c>
    </row>
    <row r="231" spans="2:65" s="10" customFormat="1" ht="25.9" customHeight="1">
      <c r="B231" s="111"/>
      <c r="D231" s="112" t="s">
        <v>68</v>
      </c>
      <c r="E231" s="113" t="s">
        <v>2074</v>
      </c>
      <c r="F231" s="113" t="s">
        <v>2075</v>
      </c>
      <c r="I231" s="114"/>
      <c r="J231" s="115">
        <f>BK231</f>
        <v>0</v>
      </c>
      <c r="L231" s="111"/>
      <c r="M231" s="116"/>
      <c r="P231" s="117">
        <f>SUM(P232:P243)</f>
        <v>0</v>
      </c>
      <c r="R231" s="117">
        <f>SUM(R232:R243)</f>
        <v>0</v>
      </c>
      <c r="T231" s="118">
        <f>SUM(T232:T243)</f>
        <v>0</v>
      </c>
      <c r="AR231" s="112" t="s">
        <v>77</v>
      </c>
      <c r="AT231" s="119" t="s">
        <v>68</v>
      </c>
      <c r="AU231" s="119" t="s">
        <v>69</v>
      </c>
      <c r="AY231" s="112" t="s">
        <v>260</v>
      </c>
      <c r="BK231" s="120">
        <f>SUM(BK232:BK243)</f>
        <v>0</v>
      </c>
    </row>
    <row r="232" spans="2:65" s="1" customFormat="1" ht="16.5" customHeight="1">
      <c r="B232" s="32"/>
      <c r="C232" s="121" t="s">
        <v>665</v>
      </c>
      <c r="D232" s="121" t="s">
        <v>261</v>
      </c>
      <c r="E232" s="122" t="s">
        <v>2445</v>
      </c>
      <c r="F232" s="123" t="s">
        <v>2446</v>
      </c>
      <c r="G232" s="124" t="s">
        <v>973</v>
      </c>
      <c r="H232" s="125">
        <v>85.091999999999999</v>
      </c>
      <c r="I232" s="126"/>
      <c r="J232" s="127">
        <f>ROUND(I232*H232,2)</f>
        <v>0</v>
      </c>
      <c r="K232" s="123" t="s">
        <v>1258</v>
      </c>
      <c r="L232" s="32"/>
      <c r="M232" s="128" t="s">
        <v>19</v>
      </c>
      <c r="N232" s="129" t="s">
        <v>40</v>
      </c>
      <c r="P232" s="130">
        <f>O232*H232</f>
        <v>0</v>
      </c>
      <c r="Q232" s="130">
        <v>0</v>
      </c>
      <c r="R232" s="130">
        <f>Q232*H232</f>
        <v>0</v>
      </c>
      <c r="S232" s="130">
        <v>0</v>
      </c>
      <c r="T232" s="131">
        <f>S232*H232</f>
        <v>0</v>
      </c>
      <c r="AR232" s="132" t="s">
        <v>266</v>
      </c>
      <c r="AT232" s="132" t="s">
        <v>261</v>
      </c>
      <c r="AU232" s="132" t="s">
        <v>77</v>
      </c>
      <c r="AY232" s="17" t="s">
        <v>260</v>
      </c>
      <c r="BE232" s="133">
        <f>IF(N232="základní",J232,0)</f>
        <v>0</v>
      </c>
      <c r="BF232" s="133">
        <f>IF(N232="snížená",J232,0)</f>
        <v>0</v>
      </c>
      <c r="BG232" s="133">
        <f>IF(N232="zákl. přenesená",J232,0)</f>
        <v>0</v>
      </c>
      <c r="BH232" s="133">
        <f>IF(N232="sníž. přenesená",J232,0)</f>
        <v>0</v>
      </c>
      <c r="BI232" s="133">
        <f>IF(N232="nulová",J232,0)</f>
        <v>0</v>
      </c>
      <c r="BJ232" s="17" t="s">
        <v>77</v>
      </c>
      <c r="BK232" s="133">
        <f>ROUND(I232*H232,2)</f>
        <v>0</v>
      </c>
      <c r="BL232" s="17" t="s">
        <v>266</v>
      </c>
      <c r="BM232" s="132" t="s">
        <v>662</v>
      </c>
    </row>
    <row r="233" spans="2:65" s="1" customFormat="1" ht="11.25">
      <c r="B233" s="32"/>
      <c r="D233" s="134" t="s">
        <v>267</v>
      </c>
      <c r="F233" s="135" t="s">
        <v>2447</v>
      </c>
      <c r="I233" s="136"/>
      <c r="L233" s="32"/>
      <c r="M233" s="137"/>
      <c r="T233" s="53"/>
      <c r="AT233" s="17" t="s">
        <v>267</v>
      </c>
      <c r="AU233" s="17" t="s">
        <v>77</v>
      </c>
    </row>
    <row r="234" spans="2:65" s="1" customFormat="1" ht="11.25">
      <c r="B234" s="32"/>
      <c r="D234" s="176" t="s">
        <v>1416</v>
      </c>
      <c r="F234" s="177" t="s">
        <v>2448</v>
      </c>
      <c r="I234" s="136"/>
      <c r="L234" s="32"/>
      <c r="M234" s="137"/>
      <c r="T234" s="53"/>
      <c r="AT234" s="17" t="s">
        <v>1416</v>
      </c>
      <c r="AU234" s="17" t="s">
        <v>77</v>
      </c>
    </row>
    <row r="235" spans="2:65" s="1" customFormat="1" ht="19.5">
      <c r="B235" s="32"/>
      <c r="D235" s="134" t="s">
        <v>269</v>
      </c>
      <c r="F235" s="138" t="s">
        <v>2449</v>
      </c>
      <c r="I235" s="136"/>
      <c r="L235" s="32"/>
      <c r="M235" s="137"/>
      <c r="T235" s="53"/>
      <c r="AT235" s="17" t="s">
        <v>269</v>
      </c>
      <c r="AU235" s="17" t="s">
        <v>77</v>
      </c>
    </row>
    <row r="236" spans="2:65" s="1" customFormat="1" ht="16.5" customHeight="1">
      <c r="B236" s="32"/>
      <c r="C236" s="121" t="s">
        <v>353</v>
      </c>
      <c r="D236" s="121" t="s">
        <v>261</v>
      </c>
      <c r="E236" s="122" t="s">
        <v>2450</v>
      </c>
      <c r="F236" s="123" t="s">
        <v>2451</v>
      </c>
      <c r="G236" s="124" t="s">
        <v>973</v>
      </c>
      <c r="H236" s="125">
        <v>1616.748</v>
      </c>
      <c r="I236" s="126"/>
      <c r="J236" s="127">
        <f>ROUND(I236*H236,2)</f>
        <v>0</v>
      </c>
      <c r="K236" s="123" t="s">
        <v>1258</v>
      </c>
      <c r="L236" s="32"/>
      <c r="M236" s="128" t="s">
        <v>19</v>
      </c>
      <c r="N236" s="129" t="s">
        <v>40</v>
      </c>
      <c r="P236" s="130">
        <f>O236*H236</f>
        <v>0</v>
      </c>
      <c r="Q236" s="130">
        <v>0</v>
      </c>
      <c r="R236" s="130">
        <f>Q236*H236</f>
        <v>0</v>
      </c>
      <c r="S236" s="130">
        <v>0</v>
      </c>
      <c r="T236" s="131">
        <f>S236*H236</f>
        <v>0</v>
      </c>
      <c r="AR236" s="132" t="s">
        <v>266</v>
      </c>
      <c r="AT236" s="132" t="s">
        <v>261</v>
      </c>
      <c r="AU236" s="132" t="s">
        <v>77</v>
      </c>
      <c r="AY236" s="17" t="s">
        <v>260</v>
      </c>
      <c r="BE236" s="133">
        <f>IF(N236="základní",J236,0)</f>
        <v>0</v>
      </c>
      <c r="BF236" s="133">
        <f>IF(N236="snížená",J236,0)</f>
        <v>0</v>
      </c>
      <c r="BG236" s="133">
        <f>IF(N236="zákl. přenesená",J236,0)</f>
        <v>0</v>
      </c>
      <c r="BH236" s="133">
        <f>IF(N236="sníž. přenesená",J236,0)</f>
        <v>0</v>
      </c>
      <c r="BI236" s="133">
        <f>IF(N236="nulová",J236,0)</f>
        <v>0</v>
      </c>
      <c r="BJ236" s="17" t="s">
        <v>77</v>
      </c>
      <c r="BK236" s="133">
        <f>ROUND(I236*H236,2)</f>
        <v>0</v>
      </c>
      <c r="BL236" s="17" t="s">
        <v>266</v>
      </c>
      <c r="BM236" s="132" t="s">
        <v>668</v>
      </c>
    </row>
    <row r="237" spans="2:65" s="1" customFormat="1" ht="19.5">
      <c r="B237" s="32"/>
      <c r="D237" s="134" t="s">
        <v>267</v>
      </c>
      <c r="F237" s="135" t="s">
        <v>2452</v>
      </c>
      <c r="I237" s="136"/>
      <c r="L237" s="32"/>
      <c r="M237" s="137"/>
      <c r="T237" s="53"/>
      <c r="AT237" s="17" t="s">
        <v>267</v>
      </c>
      <c r="AU237" s="17" t="s">
        <v>77</v>
      </c>
    </row>
    <row r="238" spans="2:65" s="1" customFormat="1" ht="11.25">
      <c r="B238" s="32"/>
      <c r="D238" s="176" t="s">
        <v>1416</v>
      </c>
      <c r="F238" s="177" t="s">
        <v>2453</v>
      </c>
      <c r="I238" s="136"/>
      <c r="L238" s="32"/>
      <c r="M238" s="137"/>
      <c r="T238" s="53"/>
      <c r="AT238" s="17" t="s">
        <v>1416</v>
      </c>
      <c r="AU238" s="17" t="s">
        <v>77</v>
      </c>
    </row>
    <row r="239" spans="2:65" s="1" customFormat="1" ht="29.25">
      <c r="B239" s="32"/>
      <c r="D239" s="134" t="s">
        <v>269</v>
      </c>
      <c r="F239" s="138" t="s">
        <v>2454</v>
      </c>
      <c r="I239" s="136"/>
      <c r="L239" s="32"/>
      <c r="M239" s="137"/>
      <c r="T239" s="53"/>
      <c r="AT239" s="17" t="s">
        <v>269</v>
      </c>
      <c r="AU239" s="17" t="s">
        <v>77</v>
      </c>
    </row>
    <row r="240" spans="2:65" s="1" customFormat="1" ht="21.75" customHeight="1">
      <c r="B240" s="32"/>
      <c r="C240" s="121" t="s">
        <v>674</v>
      </c>
      <c r="D240" s="121" t="s">
        <v>261</v>
      </c>
      <c r="E240" s="122" t="s">
        <v>2455</v>
      </c>
      <c r="F240" s="123" t="s">
        <v>2456</v>
      </c>
      <c r="G240" s="124" t="s">
        <v>973</v>
      </c>
      <c r="H240" s="125">
        <v>85.091999999999999</v>
      </c>
      <c r="I240" s="126"/>
      <c r="J240" s="127">
        <f>ROUND(I240*H240,2)</f>
        <v>0</v>
      </c>
      <c r="K240" s="123" t="s">
        <v>1258</v>
      </c>
      <c r="L240" s="32"/>
      <c r="M240" s="128" t="s">
        <v>19</v>
      </c>
      <c r="N240" s="129" t="s">
        <v>40</v>
      </c>
      <c r="P240" s="130">
        <f>O240*H240</f>
        <v>0</v>
      </c>
      <c r="Q240" s="130">
        <v>0</v>
      </c>
      <c r="R240" s="130">
        <f>Q240*H240</f>
        <v>0</v>
      </c>
      <c r="S240" s="130">
        <v>0</v>
      </c>
      <c r="T240" s="131">
        <f>S240*H240</f>
        <v>0</v>
      </c>
      <c r="AR240" s="132" t="s">
        <v>266</v>
      </c>
      <c r="AT240" s="132" t="s">
        <v>261</v>
      </c>
      <c r="AU240" s="132" t="s">
        <v>77</v>
      </c>
      <c r="AY240" s="17" t="s">
        <v>260</v>
      </c>
      <c r="BE240" s="133">
        <f>IF(N240="základní",J240,0)</f>
        <v>0</v>
      </c>
      <c r="BF240" s="133">
        <f>IF(N240="snížená",J240,0)</f>
        <v>0</v>
      </c>
      <c r="BG240" s="133">
        <f>IF(N240="zákl. přenesená",J240,0)</f>
        <v>0</v>
      </c>
      <c r="BH240" s="133">
        <f>IF(N240="sníž. přenesená",J240,0)</f>
        <v>0</v>
      </c>
      <c r="BI240" s="133">
        <f>IF(N240="nulová",J240,0)</f>
        <v>0</v>
      </c>
      <c r="BJ240" s="17" t="s">
        <v>77</v>
      </c>
      <c r="BK240" s="133">
        <f>ROUND(I240*H240,2)</f>
        <v>0</v>
      </c>
      <c r="BL240" s="17" t="s">
        <v>266</v>
      </c>
      <c r="BM240" s="132" t="s">
        <v>671</v>
      </c>
    </row>
    <row r="241" spans="2:65" s="1" customFormat="1" ht="19.5">
      <c r="B241" s="32"/>
      <c r="D241" s="134" t="s">
        <v>267</v>
      </c>
      <c r="F241" s="135" t="s">
        <v>2457</v>
      </c>
      <c r="I241" s="136"/>
      <c r="L241" s="32"/>
      <c r="M241" s="137"/>
      <c r="T241" s="53"/>
      <c r="AT241" s="17" t="s">
        <v>267</v>
      </c>
      <c r="AU241" s="17" t="s">
        <v>77</v>
      </c>
    </row>
    <row r="242" spans="2:65" s="1" customFormat="1" ht="11.25">
      <c r="B242" s="32"/>
      <c r="D242" s="176" t="s">
        <v>1416</v>
      </c>
      <c r="F242" s="177" t="s">
        <v>2458</v>
      </c>
      <c r="I242" s="136"/>
      <c r="L242" s="32"/>
      <c r="M242" s="137"/>
      <c r="T242" s="53"/>
      <c r="AT242" s="17" t="s">
        <v>1416</v>
      </c>
      <c r="AU242" s="17" t="s">
        <v>77</v>
      </c>
    </row>
    <row r="243" spans="2:65" s="1" customFormat="1" ht="29.25">
      <c r="B243" s="32"/>
      <c r="D243" s="134" t="s">
        <v>269</v>
      </c>
      <c r="F243" s="138" t="s">
        <v>2459</v>
      </c>
      <c r="I243" s="136"/>
      <c r="L243" s="32"/>
      <c r="M243" s="137"/>
      <c r="T243" s="53"/>
      <c r="AT243" s="17" t="s">
        <v>269</v>
      </c>
      <c r="AU243" s="17" t="s">
        <v>77</v>
      </c>
    </row>
    <row r="244" spans="2:65" s="10" customFormat="1" ht="25.9" customHeight="1">
      <c r="B244" s="111"/>
      <c r="D244" s="112" t="s">
        <v>68</v>
      </c>
      <c r="E244" s="113" t="s">
        <v>2095</v>
      </c>
      <c r="F244" s="113" t="s">
        <v>2096</v>
      </c>
      <c r="I244" s="114"/>
      <c r="J244" s="115">
        <f>BK244</f>
        <v>0</v>
      </c>
      <c r="L244" s="111"/>
      <c r="M244" s="116"/>
      <c r="P244" s="117">
        <f>SUM(P245:P256)</f>
        <v>0</v>
      </c>
      <c r="R244" s="117">
        <f>SUM(R245:R256)</f>
        <v>0</v>
      </c>
      <c r="T244" s="118">
        <f>SUM(T245:T256)</f>
        <v>0</v>
      </c>
      <c r="AR244" s="112" t="s">
        <v>77</v>
      </c>
      <c r="AT244" s="119" t="s">
        <v>68</v>
      </c>
      <c r="AU244" s="119" t="s">
        <v>69</v>
      </c>
      <c r="AY244" s="112" t="s">
        <v>260</v>
      </c>
      <c r="BK244" s="120">
        <f>SUM(BK245:BK256)</f>
        <v>0</v>
      </c>
    </row>
    <row r="245" spans="2:65" s="1" customFormat="1" ht="16.5" customHeight="1">
      <c r="B245" s="32"/>
      <c r="C245" s="121" t="s">
        <v>358</v>
      </c>
      <c r="D245" s="121" t="s">
        <v>261</v>
      </c>
      <c r="E245" s="122" t="s">
        <v>2460</v>
      </c>
      <c r="F245" s="123" t="s">
        <v>2461</v>
      </c>
      <c r="G245" s="124" t="s">
        <v>973</v>
      </c>
      <c r="H245" s="125">
        <v>221.202</v>
      </c>
      <c r="I245" s="126"/>
      <c r="J245" s="127">
        <f>ROUND(I245*H245,2)</f>
        <v>0</v>
      </c>
      <c r="K245" s="123" t="s">
        <v>1258</v>
      </c>
      <c r="L245" s="32"/>
      <c r="M245" s="128" t="s">
        <v>19</v>
      </c>
      <c r="N245" s="129" t="s">
        <v>40</v>
      </c>
      <c r="P245" s="130">
        <f>O245*H245</f>
        <v>0</v>
      </c>
      <c r="Q245" s="130">
        <v>0</v>
      </c>
      <c r="R245" s="130">
        <f>Q245*H245</f>
        <v>0</v>
      </c>
      <c r="S245" s="130">
        <v>0</v>
      </c>
      <c r="T245" s="131">
        <f>S245*H245</f>
        <v>0</v>
      </c>
      <c r="AR245" s="132" t="s">
        <v>266</v>
      </c>
      <c r="AT245" s="132" t="s">
        <v>261</v>
      </c>
      <c r="AU245" s="132" t="s">
        <v>77</v>
      </c>
      <c r="AY245" s="17" t="s">
        <v>260</v>
      </c>
      <c r="BE245" s="133">
        <f>IF(N245="základní",J245,0)</f>
        <v>0</v>
      </c>
      <c r="BF245" s="133">
        <f>IF(N245="snížená",J245,0)</f>
        <v>0</v>
      </c>
      <c r="BG245" s="133">
        <f>IF(N245="zákl. přenesená",J245,0)</f>
        <v>0</v>
      </c>
      <c r="BH245" s="133">
        <f>IF(N245="sníž. přenesená",J245,0)</f>
        <v>0</v>
      </c>
      <c r="BI245" s="133">
        <f>IF(N245="nulová",J245,0)</f>
        <v>0</v>
      </c>
      <c r="BJ245" s="17" t="s">
        <v>77</v>
      </c>
      <c r="BK245" s="133">
        <f>ROUND(I245*H245,2)</f>
        <v>0</v>
      </c>
      <c r="BL245" s="17" t="s">
        <v>266</v>
      </c>
      <c r="BM245" s="132" t="s">
        <v>865</v>
      </c>
    </row>
    <row r="246" spans="2:65" s="1" customFormat="1" ht="11.25">
      <c r="B246" s="32"/>
      <c r="D246" s="134" t="s">
        <v>267</v>
      </c>
      <c r="F246" s="135" t="s">
        <v>2462</v>
      </c>
      <c r="I246" s="136"/>
      <c r="L246" s="32"/>
      <c r="M246" s="137"/>
      <c r="T246" s="53"/>
      <c r="AT246" s="17" t="s">
        <v>267</v>
      </c>
      <c r="AU246" s="17" t="s">
        <v>77</v>
      </c>
    </row>
    <row r="247" spans="2:65" s="1" customFormat="1" ht="11.25">
      <c r="B247" s="32"/>
      <c r="D247" s="176" t="s">
        <v>1416</v>
      </c>
      <c r="F247" s="177" t="s">
        <v>2463</v>
      </c>
      <c r="I247" s="136"/>
      <c r="L247" s="32"/>
      <c r="M247" s="137"/>
      <c r="T247" s="53"/>
      <c r="AT247" s="17" t="s">
        <v>1416</v>
      </c>
      <c r="AU247" s="17" t="s">
        <v>77</v>
      </c>
    </row>
    <row r="248" spans="2:65" s="1" customFormat="1" ht="19.5">
      <c r="B248" s="32"/>
      <c r="D248" s="134" t="s">
        <v>269</v>
      </c>
      <c r="F248" s="138" t="s">
        <v>2464</v>
      </c>
      <c r="I248" s="136"/>
      <c r="L248" s="32"/>
      <c r="M248" s="137"/>
      <c r="T248" s="53"/>
      <c r="AT248" s="17" t="s">
        <v>269</v>
      </c>
      <c r="AU248" s="17" t="s">
        <v>77</v>
      </c>
    </row>
    <row r="249" spans="2:65" s="12" customFormat="1" ht="11.25">
      <c r="B249" s="162"/>
      <c r="D249" s="134" t="s">
        <v>774</v>
      </c>
      <c r="E249" s="163" t="s">
        <v>19</v>
      </c>
      <c r="F249" s="164" t="s">
        <v>2465</v>
      </c>
      <c r="H249" s="165">
        <v>221.202</v>
      </c>
      <c r="I249" s="166"/>
      <c r="L249" s="162"/>
      <c r="M249" s="167"/>
      <c r="T249" s="168"/>
      <c r="AT249" s="163" t="s">
        <v>774</v>
      </c>
      <c r="AU249" s="163" t="s">
        <v>77</v>
      </c>
      <c r="AV249" s="12" t="s">
        <v>79</v>
      </c>
      <c r="AW249" s="12" t="s">
        <v>31</v>
      </c>
      <c r="AX249" s="12" t="s">
        <v>69</v>
      </c>
      <c r="AY249" s="163" t="s">
        <v>260</v>
      </c>
    </row>
    <row r="250" spans="2:65" s="13" customFormat="1" ht="11.25">
      <c r="B250" s="169"/>
      <c r="D250" s="134" t="s">
        <v>774</v>
      </c>
      <c r="E250" s="170" t="s">
        <v>19</v>
      </c>
      <c r="F250" s="171" t="s">
        <v>967</v>
      </c>
      <c r="H250" s="172">
        <v>221.202</v>
      </c>
      <c r="I250" s="173"/>
      <c r="L250" s="169"/>
      <c r="M250" s="174"/>
      <c r="T250" s="175"/>
      <c r="AT250" s="170" t="s">
        <v>774</v>
      </c>
      <c r="AU250" s="170" t="s">
        <v>77</v>
      </c>
      <c r="AV250" s="13" t="s">
        <v>266</v>
      </c>
      <c r="AW250" s="13" t="s">
        <v>31</v>
      </c>
      <c r="AX250" s="13" t="s">
        <v>77</v>
      </c>
      <c r="AY250" s="170" t="s">
        <v>260</v>
      </c>
    </row>
    <row r="251" spans="2:65" s="1" customFormat="1" ht="16.5" customHeight="1">
      <c r="B251" s="32"/>
      <c r="C251" s="121" t="s">
        <v>680</v>
      </c>
      <c r="D251" s="121" t="s">
        <v>261</v>
      </c>
      <c r="E251" s="122" t="s">
        <v>2466</v>
      </c>
      <c r="F251" s="123" t="s">
        <v>2467</v>
      </c>
      <c r="G251" s="124" t="s">
        <v>973</v>
      </c>
      <c r="H251" s="125">
        <v>442.404</v>
      </c>
      <c r="I251" s="126"/>
      <c r="J251" s="127">
        <f>ROUND(I251*H251,2)</f>
        <v>0</v>
      </c>
      <c r="K251" s="123" t="s">
        <v>1258</v>
      </c>
      <c r="L251" s="32"/>
      <c r="M251" s="128" t="s">
        <v>19</v>
      </c>
      <c r="N251" s="129" t="s">
        <v>40</v>
      </c>
      <c r="P251" s="130">
        <f>O251*H251</f>
        <v>0</v>
      </c>
      <c r="Q251" s="130">
        <v>0</v>
      </c>
      <c r="R251" s="130">
        <f>Q251*H251</f>
        <v>0</v>
      </c>
      <c r="S251" s="130">
        <v>0</v>
      </c>
      <c r="T251" s="131">
        <f>S251*H251</f>
        <v>0</v>
      </c>
      <c r="AR251" s="132" t="s">
        <v>266</v>
      </c>
      <c r="AT251" s="132" t="s">
        <v>261</v>
      </c>
      <c r="AU251" s="132" t="s">
        <v>77</v>
      </c>
      <c r="AY251" s="17" t="s">
        <v>260</v>
      </c>
      <c r="BE251" s="133">
        <f>IF(N251="základní",J251,0)</f>
        <v>0</v>
      </c>
      <c r="BF251" s="133">
        <f>IF(N251="snížená",J251,0)</f>
        <v>0</v>
      </c>
      <c r="BG251" s="133">
        <f>IF(N251="zákl. přenesená",J251,0)</f>
        <v>0</v>
      </c>
      <c r="BH251" s="133">
        <f>IF(N251="sníž. přenesená",J251,0)</f>
        <v>0</v>
      </c>
      <c r="BI251" s="133">
        <f>IF(N251="nulová",J251,0)</f>
        <v>0</v>
      </c>
      <c r="BJ251" s="17" t="s">
        <v>77</v>
      </c>
      <c r="BK251" s="133">
        <f>ROUND(I251*H251,2)</f>
        <v>0</v>
      </c>
      <c r="BL251" s="17" t="s">
        <v>266</v>
      </c>
      <c r="BM251" s="132" t="s">
        <v>869</v>
      </c>
    </row>
    <row r="252" spans="2:65" s="1" customFormat="1" ht="19.5">
      <c r="B252" s="32"/>
      <c r="D252" s="134" t="s">
        <v>267</v>
      </c>
      <c r="F252" s="135" t="s">
        <v>2468</v>
      </c>
      <c r="I252" s="136"/>
      <c r="L252" s="32"/>
      <c r="M252" s="137"/>
      <c r="T252" s="53"/>
      <c r="AT252" s="17" t="s">
        <v>267</v>
      </c>
      <c r="AU252" s="17" t="s">
        <v>77</v>
      </c>
    </row>
    <row r="253" spans="2:65" s="1" customFormat="1" ht="11.25">
      <c r="B253" s="32"/>
      <c r="D253" s="176" t="s">
        <v>1416</v>
      </c>
      <c r="F253" s="177" t="s">
        <v>2469</v>
      </c>
      <c r="I253" s="136"/>
      <c r="L253" s="32"/>
      <c r="M253" s="137"/>
      <c r="T253" s="53"/>
      <c r="AT253" s="17" t="s">
        <v>1416</v>
      </c>
      <c r="AU253" s="17" t="s">
        <v>77</v>
      </c>
    </row>
    <row r="254" spans="2:65" s="1" customFormat="1" ht="29.25">
      <c r="B254" s="32"/>
      <c r="D254" s="134" t="s">
        <v>269</v>
      </c>
      <c r="F254" s="138" t="s">
        <v>2470</v>
      </c>
      <c r="I254" s="136"/>
      <c r="L254" s="32"/>
      <c r="M254" s="137"/>
      <c r="T254" s="53"/>
      <c r="AT254" s="17" t="s">
        <v>269</v>
      </c>
      <c r="AU254" s="17" t="s">
        <v>77</v>
      </c>
    </row>
    <row r="255" spans="2:65" s="12" customFormat="1" ht="11.25">
      <c r="B255" s="162"/>
      <c r="D255" s="134" t="s">
        <v>774</v>
      </c>
      <c r="E255" s="163" t="s">
        <v>19</v>
      </c>
      <c r="F255" s="164" t="s">
        <v>2471</v>
      </c>
      <c r="H255" s="165">
        <v>442.404</v>
      </c>
      <c r="I255" s="166"/>
      <c r="L255" s="162"/>
      <c r="M255" s="167"/>
      <c r="T255" s="168"/>
      <c r="AT255" s="163" t="s">
        <v>774</v>
      </c>
      <c r="AU255" s="163" t="s">
        <v>77</v>
      </c>
      <c r="AV255" s="12" t="s">
        <v>79</v>
      </c>
      <c r="AW255" s="12" t="s">
        <v>31</v>
      </c>
      <c r="AX255" s="12" t="s">
        <v>69</v>
      </c>
      <c r="AY255" s="163" t="s">
        <v>260</v>
      </c>
    </row>
    <row r="256" spans="2:65" s="13" customFormat="1" ht="11.25">
      <c r="B256" s="169"/>
      <c r="D256" s="134" t="s">
        <v>774</v>
      </c>
      <c r="E256" s="170" t="s">
        <v>19</v>
      </c>
      <c r="F256" s="171" t="s">
        <v>967</v>
      </c>
      <c r="H256" s="172">
        <v>442.404</v>
      </c>
      <c r="I256" s="173"/>
      <c r="L256" s="169"/>
      <c r="M256" s="178"/>
      <c r="N256" s="179"/>
      <c r="O256" s="179"/>
      <c r="P256" s="179"/>
      <c r="Q256" s="179"/>
      <c r="R256" s="179"/>
      <c r="S256" s="179"/>
      <c r="T256" s="180"/>
      <c r="AT256" s="170" t="s">
        <v>774</v>
      </c>
      <c r="AU256" s="170" t="s">
        <v>77</v>
      </c>
      <c r="AV256" s="13" t="s">
        <v>266</v>
      </c>
      <c r="AW256" s="13" t="s">
        <v>31</v>
      </c>
      <c r="AX256" s="13" t="s">
        <v>77</v>
      </c>
      <c r="AY256" s="170" t="s">
        <v>260</v>
      </c>
    </row>
    <row r="257" spans="2:12" s="1" customFormat="1" ht="6.95" customHeight="1">
      <c r="B257" s="41"/>
      <c r="C257" s="42"/>
      <c r="D257" s="42"/>
      <c r="E257" s="42"/>
      <c r="F257" s="42"/>
      <c r="G257" s="42"/>
      <c r="H257" s="42"/>
      <c r="I257" s="42"/>
      <c r="J257" s="42"/>
      <c r="K257" s="42"/>
      <c r="L257" s="32"/>
    </row>
  </sheetData>
  <sheetProtection algorithmName="SHA-512" hashValue="nVo3l4xp7VRWZPfbHsEWTZC+d/ARzpJTW2I35cInU/ic+H12OiWm56j0Ze8moSkJusz01hvh3KUoLLSgyoHfWQ==" saltValue="dQwRJSg4Jeu9+UBn3ca2BuRvLPOasrdfOR1O1FRagZPeZWslGsAtGcSmU7omsCEtEOJKlMiQnU8Wa2ipFFIs5g==" spinCount="100000" sheet="1" objects="1" scenarios="1" formatColumns="0" formatRows="0" autoFilter="0"/>
  <autoFilter ref="C86:K256" xr:uid="{00000000-0009-0000-0000-000010000000}"/>
  <mergeCells count="9">
    <mergeCell ref="E50:H50"/>
    <mergeCell ref="E77:H77"/>
    <mergeCell ref="E79:H79"/>
    <mergeCell ref="L2:V2"/>
    <mergeCell ref="E7:H7"/>
    <mergeCell ref="E9:H9"/>
    <mergeCell ref="E18:H18"/>
    <mergeCell ref="E27:H27"/>
    <mergeCell ref="E48:H48"/>
  </mergeCells>
  <hyperlinks>
    <hyperlink ref="F91" r:id="rId1" xr:uid="{00000000-0004-0000-1000-000000000000}"/>
    <hyperlink ref="F95" r:id="rId2" xr:uid="{00000000-0004-0000-1000-000001000000}"/>
    <hyperlink ref="F99" r:id="rId3" xr:uid="{00000000-0004-0000-1000-000002000000}"/>
    <hyperlink ref="F103" r:id="rId4" xr:uid="{00000000-0004-0000-1000-000003000000}"/>
    <hyperlink ref="F110" r:id="rId5" xr:uid="{00000000-0004-0000-1000-000004000000}"/>
    <hyperlink ref="F113" r:id="rId6" xr:uid="{00000000-0004-0000-1000-000005000000}"/>
    <hyperlink ref="F117" r:id="rId7" xr:uid="{00000000-0004-0000-1000-000006000000}"/>
    <hyperlink ref="F121" r:id="rId8" xr:uid="{00000000-0004-0000-1000-000007000000}"/>
    <hyperlink ref="F126" r:id="rId9" xr:uid="{00000000-0004-0000-1000-000008000000}"/>
    <hyperlink ref="F141" r:id="rId10" xr:uid="{00000000-0004-0000-1000-000009000000}"/>
    <hyperlink ref="F149" r:id="rId11" xr:uid="{00000000-0004-0000-1000-00000A000000}"/>
    <hyperlink ref="F153" r:id="rId12" xr:uid="{00000000-0004-0000-1000-00000B000000}"/>
    <hyperlink ref="F157" r:id="rId13" xr:uid="{00000000-0004-0000-1000-00000C000000}"/>
    <hyperlink ref="F161" r:id="rId14" xr:uid="{00000000-0004-0000-1000-00000D000000}"/>
    <hyperlink ref="F165" r:id="rId15" xr:uid="{00000000-0004-0000-1000-00000E000000}"/>
    <hyperlink ref="F169" r:id="rId16" xr:uid="{00000000-0004-0000-1000-00000F000000}"/>
    <hyperlink ref="F173" r:id="rId17" xr:uid="{00000000-0004-0000-1000-000010000000}"/>
    <hyperlink ref="F177" r:id="rId18" xr:uid="{00000000-0004-0000-1000-000011000000}"/>
    <hyperlink ref="F181" r:id="rId19" xr:uid="{00000000-0004-0000-1000-000012000000}"/>
    <hyperlink ref="F191" r:id="rId20" xr:uid="{00000000-0004-0000-1000-000013000000}"/>
    <hyperlink ref="F195" r:id="rId21" xr:uid="{00000000-0004-0000-1000-000014000000}"/>
    <hyperlink ref="F199" r:id="rId22" xr:uid="{00000000-0004-0000-1000-000015000000}"/>
    <hyperlink ref="F203" r:id="rId23" xr:uid="{00000000-0004-0000-1000-000016000000}"/>
    <hyperlink ref="F207" r:id="rId24" xr:uid="{00000000-0004-0000-1000-000017000000}"/>
    <hyperlink ref="F211" r:id="rId25" xr:uid="{00000000-0004-0000-1000-000018000000}"/>
    <hyperlink ref="F215" r:id="rId26" xr:uid="{00000000-0004-0000-1000-000019000000}"/>
    <hyperlink ref="F219" r:id="rId27" xr:uid="{00000000-0004-0000-1000-00001A000000}"/>
    <hyperlink ref="F226" r:id="rId28" xr:uid="{00000000-0004-0000-1000-00001B000000}"/>
    <hyperlink ref="F229" r:id="rId29" xr:uid="{00000000-0004-0000-1000-00001C000000}"/>
    <hyperlink ref="F234" r:id="rId30" xr:uid="{00000000-0004-0000-1000-00001D000000}"/>
    <hyperlink ref="F238" r:id="rId31" xr:uid="{00000000-0004-0000-1000-00001E000000}"/>
    <hyperlink ref="F242" r:id="rId32" xr:uid="{00000000-0004-0000-1000-00001F000000}"/>
    <hyperlink ref="F247" r:id="rId33" xr:uid="{00000000-0004-0000-1000-000020000000}"/>
    <hyperlink ref="F253" r:id="rId34" xr:uid="{00000000-0004-0000-1000-000021000000}"/>
  </hyperlinks>
  <pageMargins left="0.39374999999999999" right="0.39374999999999999" top="0.39374999999999999" bottom="0.39374999999999999" header="0" footer="0"/>
  <pageSetup paperSize="9" fitToHeight="100" orientation="landscape" blackAndWhite="1"/>
  <headerFooter>
    <oddFooter>&amp;CStrana &amp;P z &amp;N</oddFooter>
  </headerFooter>
  <drawing r:id="rId35"/>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B2:BM375"/>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127</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2472</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ROUND(J83,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ROUND((SUM(BE83:BE374)),  2)</f>
        <v>0</v>
      </c>
      <c r="I33" s="89">
        <v>0.21</v>
      </c>
      <c r="J33" s="88">
        <f>ROUND(((SUM(BE83:BE374))*I33),  2)</f>
        <v>0</v>
      </c>
      <c r="L33" s="32"/>
    </row>
    <row r="34" spans="2:12" s="1" customFormat="1" ht="14.45" customHeight="1">
      <c r="B34" s="32"/>
      <c r="E34" s="27" t="s">
        <v>41</v>
      </c>
      <c r="F34" s="88">
        <f>ROUND((SUM(BF83:BF374)),  2)</f>
        <v>0</v>
      </c>
      <c r="I34" s="89">
        <v>0.12</v>
      </c>
      <c r="J34" s="88">
        <f>ROUND(((SUM(BF83:BF374))*I34),  2)</f>
        <v>0</v>
      </c>
      <c r="L34" s="32"/>
    </row>
    <row r="35" spans="2:12" s="1" customFormat="1" ht="14.45" hidden="1" customHeight="1">
      <c r="B35" s="32"/>
      <c r="E35" s="27" t="s">
        <v>42</v>
      </c>
      <c r="F35" s="88">
        <f>ROUND((SUM(BG83:BG374)),  2)</f>
        <v>0</v>
      </c>
      <c r="I35" s="89">
        <v>0.21</v>
      </c>
      <c r="J35" s="88">
        <f>0</f>
        <v>0</v>
      </c>
      <c r="L35" s="32"/>
    </row>
    <row r="36" spans="2:12" s="1" customFormat="1" ht="14.45" hidden="1" customHeight="1">
      <c r="B36" s="32"/>
      <c r="E36" s="27" t="s">
        <v>43</v>
      </c>
      <c r="F36" s="88">
        <f>ROUND((SUM(BH83:BH374)),  2)</f>
        <v>0</v>
      </c>
      <c r="I36" s="89">
        <v>0.12</v>
      </c>
      <c r="J36" s="88">
        <f>0</f>
        <v>0</v>
      </c>
      <c r="L36" s="32"/>
    </row>
    <row r="37" spans="2:12" s="1" customFormat="1" ht="14.45" hidden="1" customHeight="1">
      <c r="B37" s="32"/>
      <c r="E37" s="27" t="s">
        <v>44</v>
      </c>
      <c r="F37" s="88">
        <f>ROUND((SUM(BI83:BI374)),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02-10-01 - Dopravna Desná, železniční svršek</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J83</f>
        <v>0</v>
      </c>
      <c r="L59" s="32"/>
      <c r="AU59" s="17" t="s">
        <v>242</v>
      </c>
    </row>
    <row r="60" spans="2:47" s="8" customFormat="1" ht="24.95" customHeight="1">
      <c r="B60" s="99"/>
      <c r="D60" s="100" t="s">
        <v>765</v>
      </c>
      <c r="E60" s="101"/>
      <c r="F60" s="101"/>
      <c r="G60" s="101"/>
      <c r="H60" s="101"/>
      <c r="I60" s="101"/>
      <c r="J60" s="102">
        <f>J84</f>
        <v>0</v>
      </c>
      <c r="L60" s="99"/>
    </row>
    <row r="61" spans="2:47" s="8" customFormat="1" ht="24.95" customHeight="1">
      <c r="B61" s="99"/>
      <c r="D61" s="100" t="s">
        <v>766</v>
      </c>
      <c r="E61" s="101"/>
      <c r="F61" s="101"/>
      <c r="G61" s="101"/>
      <c r="H61" s="101"/>
      <c r="I61" s="101"/>
      <c r="J61" s="102">
        <f>J178</f>
        <v>0</v>
      </c>
      <c r="L61" s="99"/>
    </row>
    <row r="62" spans="2:47" s="8" customFormat="1" ht="24.95" customHeight="1">
      <c r="B62" s="99"/>
      <c r="D62" s="100" t="s">
        <v>994</v>
      </c>
      <c r="E62" s="101"/>
      <c r="F62" s="101"/>
      <c r="G62" s="101"/>
      <c r="H62" s="101"/>
      <c r="I62" s="101"/>
      <c r="J62" s="102">
        <f>J319</f>
        <v>0</v>
      </c>
      <c r="L62" s="99"/>
    </row>
    <row r="63" spans="2:47" s="8" customFormat="1" ht="24.95" customHeight="1">
      <c r="B63" s="99"/>
      <c r="D63" s="100" t="s">
        <v>995</v>
      </c>
      <c r="E63" s="101"/>
      <c r="F63" s="101"/>
      <c r="G63" s="101"/>
      <c r="H63" s="101"/>
      <c r="I63" s="101"/>
      <c r="J63" s="102">
        <f>J354</f>
        <v>0</v>
      </c>
      <c r="L63" s="99"/>
    </row>
    <row r="64" spans="2:47" s="1" customFormat="1" ht="21.75" customHeight="1">
      <c r="B64" s="32"/>
      <c r="L64" s="32"/>
    </row>
    <row r="65" spans="2:12" s="1" customFormat="1" ht="6.95" customHeight="1">
      <c r="B65" s="41"/>
      <c r="C65" s="42"/>
      <c r="D65" s="42"/>
      <c r="E65" s="42"/>
      <c r="F65" s="42"/>
      <c r="G65" s="42"/>
      <c r="H65" s="42"/>
      <c r="I65" s="42"/>
      <c r="J65" s="42"/>
      <c r="K65" s="42"/>
      <c r="L65" s="32"/>
    </row>
    <row r="69" spans="2:12" s="1" customFormat="1" ht="6.95" customHeight="1">
      <c r="B69" s="43"/>
      <c r="C69" s="44"/>
      <c r="D69" s="44"/>
      <c r="E69" s="44"/>
      <c r="F69" s="44"/>
      <c r="G69" s="44"/>
      <c r="H69" s="44"/>
      <c r="I69" s="44"/>
      <c r="J69" s="44"/>
      <c r="K69" s="44"/>
      <c r="L69" s="32"/>
    </row>
    <row r="70" spans="2:12" s="1" customFormat="1" ht="24.95" customHeight="1">
      <c r="B70" s="32"/>
      <c r="C70" s="21" t="s">
        <v>245</v>
      </c>
      <c r="L70" s="32"/>
    </row>
    <row r="71" spans="2:12" s="1" customFormat="1" ht="6.95" customHeight="1">
      <c r="B71" s="32"/>
      <c r="L71" s="32"/>
    </row>
    <row r="72" spans="2:12" s="1" customFormat="1" ht="12" customHeight="1">
      <c r="B72" s="32"/>
      <c r="C72" s="27" t="s">
        <v>16</v>
      </c>
      <c r="L72" s="32"/>
    </row>
    <row r="73" spans="2:12" s="1" customFormat="1" ht="16.5" customHeight="1">
      <c r="B73" s="32"/>
      <c r="E73" s="309" t="str">
        <f>E7</f>
        <v>Oprava trati v úseku Tanvald - Kořenov</v>
      </c>
      <c r="F73" s="310"/>
      <c r="G73" s="310"/>
      <c r="H73" s="310"/>
      <c r="L73" s="32"/>
    </row>
    <row r="74" spans="2:12" s="1" customFormat="1" ht="12" customHeight="1">
      <c r="B74" s="32"/>
      <c r="C74" s="27" t="s">
        <v>237</v>
      </c>
      <c r="L74" s="32"/>
    </row>
    <row r="75" spans="2:12" s="1" customFormat="1" ht="16.5" customHeight="1">
      <c r="B75" s="32"/>
      <c r="E75" s="305" t="str">
        <f>E9</f>
        <v>SO 02-10-01 - Dopravna Desná, železniční svršek</v>
      </c>
      <c r="F75" s="311"/>
      <c r="G75" s="311"/>
      <c r="H75" s="311"/>
      <c r="L75" s="32"/>
    </row>
    <row r="76" spans="2:12" s="1" customFormat="1" ht="6.95" customHeight="1">
      <c r="B76" s="32"/>
      <c r="L76" s="32"/>
    </row>
    <row r="77" spans="2:12" s="1" customFormat="1" ht="12" customHeight="1">
      <c r="B77" s="32"/>
      <c r="C77" s="27" t="s">
        <v>21</v>
      </c>
      <c r="F77" s="25" t="str">
        <f>F12</f>
        <v xml:space="preserve"> </v>
      </c>
      <c r="I77" s="27" t="s">
        <v>23</v>
      </c>
      <c r="J77" s="49" t="str">
        <f>IF(J12="","",J12)</f>
        <v>14. 6. 2023</v>
      </c>
      <c r="L77" s="32"/>
    </row>
    <row r="78" spans="2:12" s="1" customFormat="1" ht="6.95" customHeight="1">
      <c r="B78" s="32"/>
      <c r="L78" s="32"/>
    </row>
    <row r="79" spans="2:12" s="1" customFormat="1" ht="15.2" customHeight="1">
      <c r="B79" s="32"/>
      <c r="C79" s="27" t="s">
        <v>25</v>
      </c>
      <c r="F79" s="25" t="str">
        <f>E15</f>
        <v xml:space="preserve"> </v>
      </c>
      <c r="I79" s="27" t="s">
        <v>30</v>
      </c>
      <c r="J79" s="30" t="str">
        <f>E21</f>
        <v xml:space="preserve"> </v>
      </c>
      <c r="L79" s="32"/>
    </row>
    <row r="80" spans="2:12" s="1" customFormat="1" ht="15.2" customHeight="1">
      <c r="B80" s="32"/>
      <c r="C80" s="27" t="s">
        <v>28</v>
      </c>
      <c r="F80" s="25" t="str">
        <f>IF(E18="","",E18)</f>
        <v>Vyplň údaj</v>
      </c>
      <c r="I80" s="27" t="s">
        <v>32</v>
      </c>
      <c r="J80" s="30" t="str">
        <f>E24</f>
        <v xml:space="preserve"> </v>
      </c>
      <c r="L80" s="32"/>
    </row>
    <row r="81" spans="2:65" s="1" customFormat="1" ht="10.35" customHeight="1">
      <c r="B81" s="32"/>
      <c r="L81" s="32"/>
    </row>
    <row r="82" spans="2:65" s="9" customFormat="1" ht="29.25" customHeight="1">
      <c r="B82" s="103"/>
      <c r="C82" s="104" t="s">
        <v>246</v>
      </c>
      <c r="D82" s="105" t="s">
        <v>54</v>
      </c>
      <c r="E82" s="105" t="s">
        <v>50</v>
      </c>
      <c r="F82" s="105" t="s">
        <v>51</v>
      </c>
      <c r="G82" s="105" t="s">
        <v>247</v>
      </c>
      <c r="H82" s="105" t="s">
        <v>248</v>
      </c>
      <c r="I82" s="105" t="s">
        <v>249</v>
      </c>
      <c r="J82" s="105" t="s">
        <v>241</v>
      </c>
      <c r="K82" s="106" t="s">
        <v>250</v>
      </c>
      <c r="L82" s="103"/>
      <c r="M82" s="56" t="s">
        <v>19</v>
      </c>
      <c r="N82" s="57" t="s">
        <v>39</v>
      </c>
      <c r="O82" s="57" t="s">
        <v>251</v>
      </c>
      <c r="P82" s="57" t="s">
        <v>252</v>
      </c>
      <c r="Q82" s="57" t="s">
        <v>253</v>
      </c>
      <c r="R82" s="57" t="s">
        <v>254</v>
      </c>
      <c r="S82" s="57" t="s">
        <v>255</v>
      </c>
      <c r="T82" s="58" t="s">
        <v>256</v>
      </c>
    </row>
    <row r="83" spans="2:65" s="1" customFormat="1" ht="22.9" customHeight="1">
      <c r="B83" s="32"/>
      <c r="C83" s="61" t="s">
        <v>257</v>
      </c>
      <c r="J83" s="107">
        <f>BK83</f>
        <v>0</v>
      </c>
      <c r="L83" s="32"/>
      <c r="M83" s="59"/>
      <c r="N83" s="50"/>
      <c r="O83" s="50"/>
      <c r="P83" s="108">
        <f>P84+P178+P319+P354</f>
        <v>0</v>
      </c>
      <c r="Q83" s="50"/>
      <c r="R83" s="108">
        <f>R84+R178+R319+R354</f>
        <v>4037.9392760000005</v>
      </c>
      <c r="S83" s="50"/>
      <c r="T83" s="109">
        <f>T84+T178+T319+T354</f>
        <v>0</v>
      </c>
      <c r="AT83" s="17" t="s">
        <v>68</v>
      </c>
      <c r="AU83" s="17" t="s">
        <v>242</v>
      </c>
      <c r="BK83" s="110">
        <f>BK84+BK178+BK319+BK354</f>
        <v>0</v>
      </c>
    </row>
    <row r="84" spans="2:65" s="10" customFormat="1" ht="25.9" customHeight="1">
      <c r="B84" s="111"/>
      <c r="D84" s="112" t="s">
        <v>68</v>
      </c>
      <c r="E84" s="113" t="s">
        <v>77</v>
      </c>
      <c r="F84" s="113" t="s">
        <v>767</v>
      </c>
      <c r="I84" s="114"/>
      <c r="J84" s="115">
        <f>BK84</f>
        <v>0</v>
      </c>
      <c r="L84" s="111"/>
      <c r="M84" s="116"/>
      <c r="P84" s="117">
        <f>SUM(P85:P177)</f>
        <v>0</v>
      </c>
      <c r="R84" s="117">
        <f>SUM(R85:R177)</f>
        <v>4037.9392760000005</v>
      </c>
      <c r="T84" s="118">
        <f>SUM(T85:T177)</f>
        <v>0</v>
      </c>
      <c r="AR84" s="112" t="s">
        <v>77</v>
      </c>
      <c r="AT84" s="119" t="s">
        <v>68</v>
      </c>
      <c r="AU84" s="119" t="s">
        <v>69</v>
      </c>
      <c r="AY84" s="112" t="s">
        <v>260</v>
      </c>
      <c r="BK84" s="120">
        <f>SUM(BK85:BK177)</f>
        <v>0</v>
      </c>
    </row>
    <row r="85" spans="2:65" s="1" customFormat="1" ht="16.5" customHeight="1">
      <c r="B85" s="32"/>
      <c r="C85" s="139" t="s">
        <v>77</v>
      </c>
      <c r="D85" s="139" t="s">
        <v>273</v>
      </c>
      <c r="E85" s="140" t="s">
        <v>996</v>
      </c>
      <c r="F85" s="141" t="s">
        <v>997</v>
      </c>
      <c r="G85" s="142" t="s">
        <v>973</v>
      </c>
      <c r="H85" s="143">
        <v>2232.9</v>
      </c>
      <c r="I85" s="144"/>
      <c r="J85" s="145">
        <f>ROUND(I85*H85,2)</f>
        <v>0</v>
      </c>
      <c r="K85" s="141" t="s">
        <v>265</v>
      </c>
      <c r="L85" s="146"/>
      <c r="M85" s="147" t="s">
        <v>19</v>
      </c>
      <c r="N85" s="148" t="s">
        <v>40</v>
      </c>
      <c r="P85" s="130">
        <f>O85*H85</f>
        <v>0</v>
      </c>
      <c r="Q85" s="130">
        <v>1</v>
      </c>
      <c r="R85" s="130">
        <f>Q85*H85</f>
        <v>2232.9</v>
      </c>
      <c r="S85" s="130">
        <v>0</v>
      </c>
      <c r="T85" s="131">
        <f>S85*H85</f>
        <v>0</v>
      </c>
      <c r="AR85" s="132" t="s">
        <v>277</v>
      </c>
      <c r="AT85" s="132" t="s">
        <v>273</v>
      </c>
      <c r="AU85" s="132" t="s">
        <v>77</v>
      </c>
      <c r="AY85" s="17" t="s">
        <v>260</v>
      </c>
      <c r="BE85" s="133">
        <f>IF(N85="základní",J85,0)</f>
        <v>0</v>
      </c>
      <c r="BF85" s="133">
        <f>IF(N85="snížená",J85,0)</f>
        <v>0</v>
      </c>
      <c r="BG85" s="133">
        <f>IF(N85="zákl. přenesená",J85,0)</f>
        <v>0</v>
      </c>
      <c r="BH85" s="133">
        <f>IF(N85="sníž. přenesená",J85,0)</f>
        <v>0</v>
      </c>
      <c r="BI85" s="133">
        <f>IF(N85="nulová",J85,0)</f>
        <v>0</v>
      </c>
      <c r="BJ85" s="17" t="s">
        <v>77</v>
      </c>
      <c r="BK85" s="133">
        <f>ROUND(I85*H85,2)</f>
        <v>0</v>
      </c>
      <c r="BL85" s="17" t="s">
        <v>266</v>
      </c>
      <c r="BM85" s="132" t="s">
        <v>79</v>
      </c>
    </row>
    <row r="86" spans="2:65" s="1" customFormat="1" ht="11.25">
      <c r="B86" s="32"/>
      <c r="D86" s="134" t="s">
        <v>267</v>
      </c>
      <c r="F86" s="135" t="s">
        <v>997</v>
      </c>
      <c r="I86" s="136"/>
      <c r="L86" s="32"/>
      <c r="M86" s="137"/>
      <c r="T86" s="53"/>
      <c r="AT86" s="17" t="s">
        <v>267</v>
      </c>
      <c r="AU86" s="17" t="s">
        <v>77</v>
      </c>
    </row>
    <row r="87" spans="2:65" s="1" customFormat="1" ht="29.25">
      <c r="B87" s="32"/>
      <c r="D87" s="134" t="s">
        <v>269</v>
      </c>
      <c r="F87" s="138" t="s">
        <v>2473</v>
      </c>
      <c r="I87" s="136"/>
      <c r="L87" s="32"/>
      <c r="M87" s="137"/>
      <c r="T87" s="53"/>
      <c r="AT87" s="17" t="s">
        <v>269</v>
      </c>
      <c r="AU87" s="17" t="s">
        <v>77</v>
      </c>
    </row>
    <row r="88" spans="2:65" s="12" customFormat="1" ht="11.25">
      <c r="B88" s="162"/>
      <c r="D88" s="134" t="s">
        <v>774</v>
      </c>
      <c r="E88" s="163" t="s">
        <v>19</v>
      </c>
      <c r="F88" s="164" t="s">
        <v>2474</v>
      </c>
      <c r="H88" s="165">
        <v>2232.9</v>
      </c>
      <c r="I88" s="166"/>
      <c r="L88" s="162"/>
      <c r="M88" s="167"/>
      <c r="T88" s="168"/>
      <c r="AT88" s="163" t="s">
        <v>774</v>
      </c>
      <c r="AU88" s="163" t="s">
        <v>77</v>
      </c>
      <c r="AV88" s="12" t="s">
        <v>79</v>
      </c>
      <c r="AW88" s="12" t="s">
        <v>31</v>
      </c>
      <c r="AX88" s="12" t="s">
        <v>69</v>
      </c>
      <c r="AY88" s="163" t="s">
        <v>260</v>
      </c>
    </row>
    <row r="89" spans="2:65" s="13" customFormat="1" ht="11.25">
      <c r="B89" s="169"/>
      <c r="D89" s="134" t="s">
        <v>774</v>
      </c>
      <c r="E89" s="170" t="s">
        <v>19</v>
      </c>
      <c r="F89" s="171" t="s">
        <v>967</v>
      </c>
      <c r="H89" s="172">
        <v>2232.9</v>
      </c>
      <c r="I89" s="173"/>
      <c r="L89" s="169"/>
      <c r="M89" s="174"/>
      <c r="T89" s="175"/>
      <c r="AT89" s="170" t="s">
        <v>774</v>
      </c>
      <c r="AU89" s="170" t="s">
        <v>77</v>
      </c>
      <c r="AV89" s="13" t="s">
        <v>266</v>
      </c>
      <c r="AW89" s="13" t="s">
        <v>31</v>
      </c>
      <c r="AX89" s="13" t="s">
        <v>77</v>
      </c>
      <c r="AY89" s="170" t="s">
        <v>260</v>
      </c>
    </row>
    <row r="90" spans="2:65" s="1" customFormat="1" ht="16.5" customHeight="1">
      <c r="B90" s="32"/>
      <c r="C90" s="139" t="s">
        <v>79</v>
      </c>
      <c r="D90" s="139" t="s">
        <v>273</v>
      </c>
      <c r="E90" s="140" t="s">
        <v>1246</v>
      </c>
      <c r="F90" s="141" t="s">
        <v>1247</v>
      </c>
      <c r="G90" s="142" t="s">
        <v>973</v>
      </c>
      <c r="H90" s="143">
        <v>665.1</v>
      </c>
      <c r="I90" s="144"/>
      <c r="J90" s="145">
        <f>ROUND(I90*H90,2)</f>
        <v>0</v>
      </c>
      <c r="K90" s="141" t="s">
        <v>265</v>
      </c>
      <c r="L90" s="146"/>
      <c r="M90" s="147" t="s">
        <v>19</v>
      </c>
      <c r="N90" s="148" t="s">
        <v>40</v>
      </c>
      <c r="P90" s="130">
        <f>O90*H90</f>
        <v>0</v>
      </c>
      <c r="Q90" s="130">
        <v>1</v>
      </c>
      <c r="R90" s="130">
        <f>Q90*H90</f>
        <v>665.1</v>
      </c>
      <c r="S90" s="130">
        <v>0</v>
      </c>
      <c r="T90" s="131">
        <f>S90*H90</f>
        <v>0</v>
      </c>
      <c r="AR90" s="132" t="s">
        <v>277</v>
      </c>
      <c r="AT90" s="132" t="s">
        <v>273</v>
      </c>
      <c r="AU90" s="132" t="s">
        <v>77</v>
      </c>
      <c r="AY90" s="17" t="s">
        <v>260</v>
      </c>
      <c r="BE90" s="133">
        <f>IF(N90="základní",J90,0)</f>
        <v>0</v>
      </c>
      <c r="BF90" s="133">
        <f>IF(N90="snížená",J90,0)</f>
        <v>0</v>
      </c>
      <c r="BG90" s="133">
        <f>IF(N90="zákl. přenesená",J90,0)</f>
        <v>0</v>
      </c>
      <c r="BH90" s="133">
        <f>IF(N90="sníž. přenesená",J90,0)</f>
        <v>0</v>
      </c>
      <c r="BI90" s="133">
        <f>IF(N90="nulová",J90,0)</f>
        <v>0</v>
      </c>
      <c r="BJ90" s="17" t="s">
        <v>77</v>
      </c>
      <c r="BK90" s="133">
        <f>ROUND(I90*H90,2)</f>
        <v>0</v>
      </c>
      <c r="BL90" s="17" t="s">
        <v>266</v>
      </c>
      <c r="BM90" s="132" t="s">
        <v>266</v>
      </c>
    </row>
    <row r="91" spans="2:65" s="1" customFormat="1" ht="11.25">
      <c r="B91" s="32"/>
      <c r="D91" s="134" t="s">
        <v>267</v>
      </c>
      <c r="F91" s="135" t="s">
        <v>1247</v>
      </c>
      <c r="I91" s="136"/>
      <c r="L91" s="32"/>
      <c r="M91" s="137"/>
      <c r="T91" s="53"/>
      <c r="AT91" s="17" t="s">
        <v>267</v>
      </c>
      <c r="AU91" s="17" t="s">
        <v>77</v>
      </c>
    </row>
    <row r="92" spans="2:65" s="1" customFormat="1" ht="29.25">
      <c r="B92" s="32"/>
      <c r="D92" s="134" t="s">
        <v>269</v>
      </c>
      <c r="F92" s="138" t="s">
        <v>2475</v>
      </c>
      <c r="I92" s="136"/>
      <c r="L92" s="32"/>
      <c r="M92" s="137"/>
      <c r="T92" s="53"/>
      <c r="AT92" s="17" t="s">
        <v>269</v>
      </c>
      <c r="AU92" s="17" t="s">
        <v>77</v>
      </c>
    </row>
    <row r="93" spans="2:65" s="12" customFormat="1" ht="11.25">
      <c r="B93" s="162"/>
      <c r="D93" s="134" t="s">
        <v>774</v>
      </c>
      <c r="E93" s="163" t="s">
        <v>19</v>
      </c>
      <c r="F93" s="164" t="s">
        <v>2476</v>
      </c>
      <c r="H93" s="165">
        <v>665.1</v>
      </c>
      <c r="I93" s="166"/>
      <c r="L93" s="162"/>
      <c r="M93" s="167"/>
      <c r="T93" s="168"/>
      <c r="AT93" s="163" t="s">
        <v>774</v>
      </c>
      <c r="AU93" s="163" t="s">
        <v>77</v>
      </c>
      <c r="AV93" s="12" t="s">
        <v>79</v>
      </c>
      <c r="AW93" s="12" t="s">
        <v>31</v>
      </c>
      <c r="AX93" s="12" t="s">
        <v>69</v>
      </c>
      <c r="AY93" s="163" t="s">
        <v>260</v>
      </c>
    </row>
    <row r="94" spans="2:65" s="13" customFormat="1" ht="11.25">
      <c r="B94" s="169"/>
      <c r="D94" s="134" t="s">
        <v>774</v>
      </c>
      <c r="E94" s="170" t="s">
        <v>19</v>
      </c>
      <c r="F94" s="171" t="s">
        <v>967</v>
      </c>
      <c r="H94" s="172">
        <v>665.1</v>
      </c>
      <c r="I94" s="173"/>
      <c r="L94" s="169"/>
      <c r="M94" s="174"/>
      <c r="T94" s="175"/>
      <c r="AT94" s="170" t="s">
        <v>774</v>
      </c>
      <c r="AU94" s="170" t="s">
        <v>77</v>
      </c>
      <c r="AV94" s="13" t="s">
        <v>266</v>
      </c>
      <c r="AW94" s="13" t="s">
        <v>31</v>
      </c>
      <c r="AX94" s="13" t="s">
        <v>77</v>
      </c>
      <c r="AY94" s="170" t="s">
        <v>260</v>
      </c>
    </row>
    <row r="95" spans="2:65" s="1" customFormat="1" ht="16.5" customHeight="1">
      <c r="B95" s="32"/>
      <c r="C95" s="139" t="s">
        <v>279</v>
      </c>
      <c r="D95" s="139" t="s">
        <v>273</v>
      </c>
      <c r="E95" s="140" t="s">
        <v>999</v>
      </c>
      <c r="F95" s="141" t="s">
        <v>1000</v>
      </c>
      <c r="G95" s="142" t="s">
        <v>973</v>
      </c>
      <c r="H95" s="143">
        <v>665.1</v>
      </c>
      <c r="I95" s="144"/>
      <c r="J95" s="145">
        <f>ROUND(I95*H95,2)</f>
        <v>0</v>
      </c>
      <c r="K95" s="141" t="s">
        <v>19</v>
      </c>
      <c r="L95" s="146"/>
      <c r="M95" s="147" t="s">
        <v>19</v>
      </c>
      <c r="N95" s="148" t="s">
        <v>40</v>
      </c>
      <c r="P95" s="130">
        <f>O95*H95</f>
        <v>0</v>
      </c>
      <c r="Q95" s="130">
        <v>1</v>
      </c>
      <c r="R95" s="130">
        <f>Q95*H95</f>
        <v>665.1</v>
      </c>
      <c r="S95" s="130">
        <v>0</v>
      </c>
      <c r="T95" s="131">
        <f>S95*H95</f>
        <v>0</v>
      </c>
      <c r="AR95" s="132" t="s">
        <v>277</v>
      </c>
      <c r="AT95" s="132" t="s">
        <v>273</v>
      </c>
      <c r="AU95" s="132" t="s">
        <v>77</v>
      </c>
      <c r="AY95" s="17" t="s">
        <v>260</v>
      </c>
      <c r="BE95" s="133">
        <f>IF(N95="základní",J95,0)</f>
        <v>0</v>
      </c>
      <c r="BF95" s="133">
        <f>IF(N95="snížená",J95,0)</f>
        <v>0</v>
      </c>
      <c r="BG95" s="133">
        <f>IF(N95="zákl. přenesená",J95,0)</f>
        <v>0</v>
      </c>
      <c r="BH95" s="133">
        <f>IF(N95="sníž. přenesená",J95,0)</f>
        <v>0</v>
      </c>
      <c r="BI95" s="133">
        <f>IF(N95="nulová",J95,0)</f>
        <v>0</v>
      </c>
      <c r="BJ95" s="17" t="s">
        <v>77</v>
      </c>
      <c r="BK95" s="133">
        <f>ROUND(I95*H95,2)</f>
        <v>0</v>
      </c>
      <c r="BL95" s="17" t="s">
        <v>266</v>
      </c>
      <c r="BM95" s="132" t="s">
        <v>282</v>
      </c>
    </row>
    <row r="96" spans="2:65" s="1" customFormat="1" ht="11.25">
      <c r="B96" s="32"/>
      <c r="D96" s="134" t="s">
        <v>267</v>
      </c>
      <c r="F96" s="135" t="s">
        <v>1000</v>
      </c>
      <c r="I96" s="136"/>
      <c r="L96" s="32"/>
      <c r="M96" s="137"/>
      <c r="T96" s="53"/>
      <c r="AT96" s="17" t="s">
        <v>267</v>
      </c>
      <c r="AU96" s="17" t="s">
        <v>77</v>
      </c>
    </row>
    <row r="97" spans="2:65" s="1" customFormat="1" ht="29.25">
      <c r="B97" s="32"/>
      <c r="D97" s="134" t="s">
        <v>269</v>
      </c>
      <c r="F97" s="138" t="s">
        <v>2477</v>
      </c>
      <c r="I97" s="136"/>
      <c r="L97" s="32"/>
      <c r="M97" s="137"/>
      <c r="T97" s="53"/>
      <c r="AT97" s="17" t="s">
        <v>269</v>
      </c>
      <c r="AU97" s="17" t="s">
        <v>77</v>
      </c>
    </row>
    <row r="98" spans="2:65" s="12" customFormat="1" ht="11.25">
      <c r="B98" s="162"/>
      <c r="D98" s="134" t="s">
        <v>774</v>
      </c>
      <c r="E98" s="163" t="s">
        <v>19</v>
      </c>
      <c r="F98" s="164" t="s">
        <v>2476</v>
      </c>
      <c r="H98" s="165">
        <v>665.1</v>
      </c>
      <c r="I98" s="166"/>
      <c r="L98" s="162"/>
      <c r="M98" s="167"/>
      <c r="T98" s="168"/>
      <c r="AT98" s="163" t="s">
        <v>774</v>
      </c>
      <c r="AU98" s="163" t="s">
        <v>77</v>
      </c>
      <c r="AV98" s="12" t="s">
        <v>79</v>
      </c>
      <c r="AW98" s="12" t="s">
        <v>31</v>
      </c>
      <c r="AX98" s="12" t="s">
        <v>69</v>
      </c>
      <c r="AY98" s="163" t="s">
        <v>260</v>
      </c>
    </row>
    <row r="99" spans="2:65" s="13" customFormat="1" ht="11.25">
      <c r="B99" s="169"/>
      <c r="D99" s="134" t="s">
        <v>774</v>
      </c>
      <c r="E99" s="170" t="s">
        <v>19</v>
      </c>
      <c r="F99" s="171" t="s">
        <v>967</v>
      </c>
      <c r="H99" s="172">
        <v>665.1</v>
      </c>
      <c r="I99" s="173"/>
      <c r="L99" s="169"/>
      <c r="M99" s="174"/>
      <c r="T99" s="175"/>
      <c r="AT99" s="170" t="s">
        <v>774</v>
      </c>
      <c r="AU99" s="170" t="s">
        <v>77</v>
      </c>
      <c r="AV99" s="13" t="s">
        <v>266</v>
      </c>
      <c r="AW99" s="13" t="s">
        <v>31</v>
      </c>
      <c r="AX99" s="13" t="s">
        <v>77</v>
      </c>
      <c r="AY99" s="170" t="s">
        <v>260</v>
      </c>
    </row>
    <row r="100" spans="2:65" s="1" customFormat="1" ht="16.5" customHeight="1">
      <c r="B100" s="32"/>
      <c r="C100" s="139" t="s">
        <v>266</v>
      </c>
      <c r="D100" s="139" t="s">
        <v>273</v>
      </c>
      <c r="E100" s="140" t="s">
        <v>2478</v>
      </c>
      <c r="F100" s="141" t="s">
        <v>2479</v>
      </c>
      <c r="G100" s="142" t="s">
        <v>973</v>
      </c>
      <c r="H100" s="143">
        <v>155</v>
      </c>
      <c r="I100" s="144"/>
      <c r="J100" s="145">
        <f>ROUND(I100*H100,2)</f>
        <v>0</v>
      </c>
      <c r="K100" s="141" t="s">
        <v>265</v>
      </c>
      <c r="L100" s="146"/>
      <c r="M100" s="147" t="s">
        <v>19</v>
      </c>
      <c r="N100" s="148" t="s">
        <v>40</v>
      </c>
      <c r="P100" s="130">
        <f>O100*H100</f>
        <v>0</v>
      </c>
      <c r="Q100" s="130">
        <v>1</v>
      </c>
      <c r="R100" s="130">
        <f>Q100*H100</f>
        <v>155</v>
      </c>
      <c r="S100" s="130">
        <v>0</v>
      </c>
      <c r="T100" s="131">
        <f>S100*H100</f>
        <v>0</v>
      </c>
      <c r="AR100" s="132" t="s">
        <v>277</v>
      </c>
      <c r="AT100" s="132" t="s">
        <v>273</v>
      </c>
      <c r="AU100" s="132" t="s">
        <v>77</v>
      </c>
      <c r="AY100" s="17" t="s">
        <v>260</v>
      </c>
      <c r="BE100" s="133">
        <f>IF(N100="základní",J100,0)</f>
        <v>0</v>
      </c>
      <c r="BF100" s="133">
        <f>IF(N100="snížená",J100,0)</f>
        <v>0</v>
      </c>
      <c r="BG100" s="133">
        <f>IF(N100="zákl. přenesená",J100,0)</f>
        <v>0</v>
      </c>
      <c r="BH100" s="133">
        <f>IF(N100="sníž. přenesená",J100,0)</f>
        <v>0</v>
      </c>
      <c r="BI100" s="133">
        <f>IF(N100="nulová",J100,0)</f>
        <v>0</v>
      </c>
      <c r="BJ100" s="17" t="s">
        <v>77</v>
      </c>
      <c r="BK100" s="133">
        <f>ROUND(I100*H100,2)</f>
        <v>0</v>
      </c>
      <c r="BL100" s="17" t="s">
        <v>266</v>
      </c>
      <c r="BM100" s="132" t="s">
        <v>277</v>
      </c>
    </row>
    <row r="101" spans="2:65" s="1" customFormat="1" ht="11.25">
      <c r="B101" s="32"/>
      <c r="D101" s="134" t="s">
        <v>267</v>
      </c>
      <c r="F101" s="135" t="s">
        <v>2479</v>
      </c>
      <c r="I101" s="136"/>
      <c r="L101" s="32"/>
      <c r="M101" s="137"/>
      <c r="T101" s="53"/>
      <c r="AT101" s="17" t="s">
        <v>267</v>
      </c>
      <c r="AU101" s="17" t="s">
        <v>77</v>
      </c>
    </row>
    <row r="102" spans="2:65" s="1" customFormat="1" ht="29.25">
      <c r="B102" s="32"/>
      <c r="D102" s="134" t="s">
        <v>269</v>
      </c>
      <c r="F102" s="138" t="s">
        <v>2480</v>
      </c>
      <c r="I102" s="136"/>
      <c r="L102" s="32"/>
      <c r="M102" s="137"/>
      <c r="T102" s="53"/>
      <c r="AT102" s="17" t="s">
        <v>269</v>
      </c>
      <c r="AU102" s="17" t="s">
        <v>77</v>
      </c>
    </row>
    <row r="103" spans="2:65" s="1" customFormat="1" ht="16.5" customHeight="1">
      <c r="B103" s="32"/>
      <c r="C103" s="139" t="s">
        <v>258</v>
      </c>
      <c r="D103" s="139" t="s">
        <v>273</v>
      </c>
      <c r="E103" s="140" t="s">
        <v>1003</v>
      </c>
      <c r="F103" s="141" t="s">
        <v>1004</v>
      </c>
      <c r="G103" s="142" t="s">
        <v>363</v>
      </c>
      <c r="H103" s="143">
        <v>457</v>
      </c>
      <c r="I103" s="144"/>
      <c r="J103" s="145">
        <f>ROUND(I103*H103,2)</f>
        <v>0</v>
      </c>
      <c r="K103" s="141" t="s">
        <v>265</v>
      </c>
      <c r="L103" s="146"/>
      <c r="M103" s="147" t="s">
        <v>19</v>
      </c>
      <c r="N103" s="148" t="s">
        <v>40</v>
      </c>
      <c r="P103" s="130">
        <f>O103*H103</f>
        <v>0</v>
      </c>
      <c r="Q103" s="130">
        <v>0.14299999999999999</v>
      </c>
      <c r="R103" s="130">
        <f>Q103*H103</f>
        <v>65.350999999999999</v>
      </c>
      <c r="S103" s="130">
        <v>0</v>
      </c>
      <c r="T103" s="131">
        <f>S103*H103</f>
        <v>0</v>
      </c>
      <c r="AR103" s="132" t="s">
        <v>277</v>
      </c>
      <c r="AT103" s="132" t="s">
        <v>273</v>
      </c>
      <c r="AU103" s="132" t="s">
        <v>77</v>
      </c>
      <c r="AY103" s="17" t="s">
        <v>260</v>
      </c>
      <c r="BE103" s="133">
        <f>IF(N103="základní",J103,0)</f>
        <v>0</v>
      </c>
      <c r="BF103" s="133">
        <f>IF(N103="snížená",J103,0)</f>
        <v>0</v>
      </c>
      <c r="BG103" s="133">
        <f>IF(N103="zákl. přenesená",J103,0)</f>
        <v>0</v>
      </c>
      <c r="BH103" s="133">
        <f>IF(N103="sníž. přenesená",J103,0)</f>
        <v>0</v>
      </c>
      <c r="BI103" s="133">
        <f>IF(N103="nulová",J103,0)</f>
        <v>0</v>
      </c>
      <c r="BJ103" s="17" t="s">
        <v>77</v>
      </c>
      <c r="BK103" s="133">
        <f>ROUND(I103*H103,2)</f>
        <v>0</v>
      </c>
      <c r="BL103" s="17" t="s">
        <v>266</v>
      </c>
      <c r="BM103" s="132" t="s">
        <v>289</v>
      </c>
    </row>
    <row r="104" spans="2:65" s="1" customFormat="1" ht="11.25">
      <c r="B104" s="32"/>
      <c r="D104" s="134" t="s">
        <v>267</v>
      </c>
      <c r="F104" s="135" t="s">
        <v>1004</v>
      </c>
      <c r="I104" s="136"/>
      <c r="L104" s="32"/>
      <c r="M104" s="137"/>
      <c r="T104" s="53"/>
      <c r="AT104" s="17" t="s">
        <v>267</v>
      </c>
      <c r="AU104" s="17" t="s">
        <v>77</v>
      </c>
    </row>
    <row r="105" spans="2:65" s="1" customFormat="1" ht="29.25">
      <c r="B105" s="32"/>
      <c r="D105" s="134" t="s">
        <v>269</v>
      </c>
      <c r="F105" s="138" t="s">
        <v>2481</v>
      </c>
      <c r="I105" s="136"/>
      <c r="L105" s="32"/>
      <c r="M105" s="137"/>
      <c r="T105" s="53"/>
      <c r="AT105" s="17" t="s">
        <v>269</v>
      </c>
      <c r="AU105" s="17" t="s">
        <v>77</v>
      </c>
    </row>
    <row r="106" spans="2:65" s="12" customFormat="1" ht="11.25">
      <c r="B106" s="162"/>
      <c r="D106" s="134" t="s">
        <v>774</v>
      </c>
      <c r="E106" s="163" t="s">
        <v>19</v>
      </c>
      <c r="F106" s="164" t="s">
        <v>2482</v>
      </c>
      <c r="H106" s="165">
        <v>457</v>
      </c>
      <c r="I106" s="166"/>
      <c r="L106" s="162"/>
      <c r="M106" s="167"/>
      <c r="T106" s="168"/>
      <c r="AT106" s="163" t="s">
        <v>774</v>
      </c>
      <c r="AU106" s="163" t="s">
        <v>77</v>
      </c>
      <c r="AV106" s="12" t="s">
        <v>79</v>
      </c>
      <c r="AW106" s="12" t="s">
        <v>31</v>
      </c>
      <c r="AX106" s="12" t="s">
        <v>69</v>
      </c>
      <c r="AY106" s="163" t="s">
        <v>260</v>
      </c>
    </row>
    <row r="107" spans="2:65" s="13" customFormat="1" ht="11.25">
      <c r="B107" s="169"/>
      <c r="D107" s="134" t="s">
        <v>774</v>
      </c>
      <c r="E107" s="170" t="s">
        <v>19</v>
      </c>
      <c r="F107" s="171" t="s">
        <v>967</v>
      </c>
      <c r="H107" s="172">
        <v>457</v>
      </c>
      <c r="I107" s="173"/>
      <c r="L107" s="169"/>
      <c r="M107" s="174"/>
      <c r="T107" s="175"/>
      <c r="AT107" s="170" t="s">
        <v>774</v>
      </c>
      <c r="AU107" s="170" t="s">
        <v>77</v>
      </c>
      <c r="AV107" s="13" t="s">
        <v>266</v>
      </c>
      <c r="AW107" s="13" t="s">
        <v>31</v>
      </c>
      <c r="AX107" s="13" t="s">
        <v>77</v>
      </c>
      <c r="AY107" s="170" t="s">
        <v>260</v>
      </c>
    </row>
    <row r="108" spans="2:65" s="1" customFormat="1" ht="16.5" customHeight="1">
      <c r="B108" s="32"/>
      <c r="C108" s="139" t="s">
        <v>282</v>
      </c>
      <c r="D108" s="139" t="s">
        <v>273</v>
      </c>
      <c r="E108" s="140" t="s">
        <v>1008</v>
      </c>
      <c r="F108" s="141" t="s">
        <v>1009</v>
      </c>
      <c r="G108" s="142" t="s">
        <v>363</v>
      </c>
      <c r="H108" s="143">
        <v>6</v>
      </c>
      <c r="I108" s="144"/>
      <c r="J108" s="145">
        <f>ROUND(I108*H108,2)</f>
        <v>0</v>
      </c>
      <c r="K108" s="141" t="s">
        <v>265</v>
      </c>
      <c r="L108" s="146"/>
      <c r="M108" s="147" t="s">
        <v>19</v>
      </c>
      <c r="N108" s="148" t="s">
        <v>40</v>
      </c>
      <c r="P108" s="130">
        <f>O108*H108</f>
        <v>0</v>
      </c>
      <c r="Q108" s="130">
        <v>0.14299999999999999</v>
      </c>
      <c r="R108" s="130">
        <f>Q108*H108</f>
        <v>0.85799999999999987</v>
      </c>
      <c r="S108" s="130">
        <v>0</v>
      </c>
      <c r="T108" s="131">
        <f>S108*H108</f>
        <v>0</v>
      </c>
      <c r="AR108" s="132" t="s">
        <v>277</v>
      </c>
      <c r="AT108" s="132" t="s">
        <v>273</v>
      </c>
      <c r="AU108" s="132" t="s">
        <v>77</v>
      </c>
      <c r="AY108" s="17" t="s">
        <v>260</v>
      </c>
      <c r="BE108" s="133">
        <f>IF(N108="základní",J108,0)</f>
        <v>0</v>
      </c>
      <c r="BF108" s="133">
        <f>IF(N108="snížená",J108,0)</f>
        <v>0</v>
      </c>
      <c r="BG108" s="133">
        <f>IF(N108="zákl. přenesená",J108,0)</f>
        <v>0</v>
      </c>
      <c r="BH108" s="133">
        <f>IF(N108="sníž. přenesená",J108,0)</f>
        <v>0</v>
      </c>
      <c r="BI108" s="133">
        <f>IF(N108="nulová",J108,0)</f>
        <v>0</v>
      </c>
      <c r="BJ108" s="17" t="s">
        <v>77</v>
      </c>
      <c r="BK108" s="133">
        <f>ROUND(I108*H108,2)</f>
        <v>0</v>
      </c>
      <c r="BL108" s="17" t="s">
        <v>266</v>
      </c>
      <c r="BM108" s="132" t="s">
        <v>8</v>
      </c>
    </row>
    <row r="109" spans="2:65" s="1" customFormat="1" ht="11.25">
      <c r="B109" s="32"/>
      <c r="D109" s="134" t="s">
        <v>267</v>
      </c>
      <c r="F109" s="135" t="s">
        <v>1009</v>
      </c>
      <c r="I109" s="136"/>
      <c r="L109" s="32"/>
      <c r="M109" s="137"/>
      <c r="T109" s="53"/>
      <c r="AT109" s="17" t="s">
        <v>267</v>
      </c>
      <c r="AU109" s="17" t="s">
        <v>77</v>
      </c>
    </row>
    <row r="110" spans="2:65" s="1" customFormat="1" ht="29.25">
      <c r="B110" s="32"/>
      <c r="D110" s="134" t="s">
        <v>269</v>
      </c>
      <c r="F110" s="138" t="s">
        <v>2483</v>
      </c>
      <c r="I110" s="136"/>
      <c r="L110" s="32"/>
      <c r="M110" s="137"/>
      <c r="T110" s="53"/>
      <c r="AT110" s="17" t="s">
        <v>269</v>
      </c>
      <c r="AU110" s="17" t="s">
        <v>77</v>
      </c>
    </row>
    <row r="111" spans="2:65" s="1" customFormat="1" ht="16.5" customHeight="1">
      <c r="B111" s="32"/>
      <c r="C111" s="139" t="s">
        <v>271</v>
      </c>
      <c r="D111" s="139" t="s">
        <v>273</v>
      </c>
      <c r="E111" s="140" t="s">
        <v>1013</v>
      </c>
      <c r="F111" s="141" t="s">
        <v>1014</v>
      </c>
      <c r="G111" s="142" t="s">
        <v>363</v>
      </c>
      <c r="H111" s="143">
        <v>6</v>
      </c>
      <c r="I111" s="144"/>
      <c r="J111" s="145">
        <f>ROUND(I111*H111,2)</f>
        <v>0</v>
      </c>
      <c r="K111" s="141" t="s">
        <v>265</v>
      </c>
      <c r="L111" s="146"/>
      <c r="M111" s="147" t="s">
        <v>19</v>
      </c>
      <c r="N111" s="148" t="s">
        <v>40</v>
      </c>
      <c r="P111" s="130">
        <f>O111*H111</f>
        <v>0</v>
      </c>
      <c r="Q111" s="130">
        <v>0.14299999999999999</v>
      </c>
      <c r="R111" s="130">
        <f>Q111*H111</f>
        <v>0.85799999999999987</v>
      </c>
      <c r="S111" s="130">
        <v>0</v>
      </c>
      <c r="T111" s="131">
        <f>S111*H111</f>
        <v>0</v>
      </c>
      <c r="AR111" s="132" t="s">
        <v>277</v>
      </c>
      <c r="AT111" s="132" t="s">
        <v>273</v>
      </c>
      <c r="AU111" s="132" t="s">
        <v>77</v>
      </c>
      <c r="AY111" s="17" t="s">
        <v>260</v>
      </c>
      <c r="BE111" s="133">
        <f>IF(N111="základní",J111,0)</f>
        <v>0</v>
      </c>
      <c r="BF111" s="133">
        <f>IF(N111="snížená",J111,0)</f>
        <v>0</v>
      </c>
      <c r="BG111" s="133">
        <f>IF(N111="zákl. přenesená",J111,0)</f>
        <v>0</v>
      </c>
      <c r="BH111" s="133">
        <f>IF(N111="sníž. přenesená",J111,0)</f>
        <v>0</v>
      </c>
      <c r="BI111" s="133">
        <f>IF(N111="nulová",J111,0)</f>
        <v>0</v>
      </c>
      <c r="BJ111" s="17" t="s">
        <v>77</v>
      </c>
      <c r="BK111" s="133">
        <f>ROUND(I111*H111,2)</f>
        <v>0</v>
      </c>
      <c r="BL111" s="17" t="s">
        <v>266</v>
      </c>
      <c r="BM111" s="132" t="s">
        <v>296</v>
      </c>
    </row>
    <row r="112" spans="2:65" s="1" customFormat="1" ht="11.25">
      <c r="B112" s="32"/>
      <c r="D112" s="134" t="s">
        <v>267</v>
      </c>
      <c r="F112" s="135" t="s">
        <v>1014</v>
      </c>
      <c r="I112" s="136"/>
      <c r="L112" s="32"/>
      <c r="M112" s="137"/>
      <c r="T112" s="53"/>
      <c r="AT112" s="17" t="s">
        <v>267</v>
      </c>
      <c r="AU112" s="17" t="s">
        <v>77</v>
      </c>
    </row>
    <row r="113" spans="2:65" s="1" customFormat="1" ht="29.25">
      <c r="B113" s="32"/>
      <c r="D113" s="134" t="s">
        <v>269</v>
      </c>
      <c r="F113" s="138" t="s">
        <v>1015</v>
      </c>
      <c r="I113" s="136"/>
      <c r="L113" s="32"/>
      <c r="M113" s="137"/>
      <c r="T113" s="53"/>
      <c r="AT113" s="17" t="s">
        <v>269</v>
      </c>
      <c r="AU113" s="17" t="s">
        <v>77</v>
      </c>
    </row>
    <row r="114" spans="2:65" s="1" customFormat="1" ht="16.5" customHeight="1">
      <c r="B114" s="32"/>
      <c r="C114" s="139" t="s">
        <v>277</v>
      </c>
      <c r="D114" s="139" t="s">
        <v>273</v>
      </c>
      <c r="E114" s="140" t="s">
        <v>1030</v>
      </c>
      <c r="F114" s="141" t="s">
        <v>1031</v>
      </c>
      <c r="G114" s="142" t="s">
        <v>545</v>
      </c>
      <c r="H114" s="143">
        <v>73.5</v>
      </c>
      <c r="I114" s="144"/>
      <c r="J114" s="145">
        <f>ROUND(I114*H114,2)</f>
        <v>0</v>
      </c>
      <c r="K114" s="141" t="s">
        <v>265</v>
      </c>
      <c r="L114" s="146"/>
      <c r="M114" s="147" t="s">
        <v>19</v>
      </c>
      <c r="N114" s="148" t="s">
        <v>40</v>
      </c>
      <c r="P114" s="130">
        <f>O114*H114</f>
        <v>0</v>
      </c>
      <c r="Q114" s="130">
        <v>0.16</v>
      </c>
      <c r="R114" s="130">
        <f>Q114*H114</f>
        <v>11.76</v>
      </c>
      <c r="S114" s="130">
        <v>0</v>
      </c>
      <c r="T114" s="131">
        <f>S114*H114</f>
        <v>0</v>
      </c>
      <c r="AR114" s="132" t="s">
        <v>277</v>
      </c>
      <c r="AT114" s="132" t="s">
        <v>273</v>
      </c>
      <c r="AU114" s="132" t="s">
        <v>77</v>
      </c>
      <c r="AY114" s="17" t="s">
        <v>260</v>
      </c>
      <c r="BE114" s="133">
        <f>IF(N114="základní",J114,0)</f>
        <v>0</v>
      </c>
      <c r="BF114" s="133">
        <f>IF(N114="snížená",J114,0)</f>
        <v>0</v>
      </c>
      <c r="BG114" s="133">
        <f>IF(N114="zákl. přenesená",J114,0)</f>
        <v>0</v>
      </c>
      <c r="BH114" s="133">
        <f>IF(N114="sníž. přenesená",J114,0)</f>
        <v>0</v>
      </c>
      <c r="BI114" s="133">
        <f>IF(N114="nulová",J114,0)</f>
        <v>0</v>
      </c>
      <c r="BJ114" s="17" t="s">
        <v>77</v>
      </c>
      <c r="BK114" s="133">
        <f>ROUND(I114*H114,2)</f>
        <v>0</v>
      </c>
      <c r="BL114" s="17" t="s">
        <v>266</v>
      </c>
      <c r="BM114" s="132" t="s">
        <v>300</v>
      </c>
    </row>
    <row r="115" spans="2:65" s="1" customFormat="1" ht="11.25">
      <c r="B115" s="32"/>
      <c r="D115" s="134" t="s">
        <v>267</v>
      </c>
      <c r="F115" s="135" t="s">
        <v>1031</v>
      </c>
      <c r="I115" s="136"/>
      <c r="L115" s="32"/>
      <c r="M115" s="137"/>
      <c r="T115" s="53"/>
      <c r="AT115" s="17" t="s">
        <v>267</v>
      </c>
      <c r="AU115" s="17" t="s">
        <v>77</v>
      </c>
    </row>
    <row r="116" spans="2:65" s="1" customFormat="1" ht="29.25">
      <c r="B116" s="32"/>
      <c r="D116" s="134" t="s">
        <v>269</v>
      </c>
      <c r="F116" s="138" t="s">
        <v>2484</v>
      </c>
      <c r="I116" s="136"/>
      <c r="L116" s="32"/>
      <c r="M116" s="137"/>
      <c r="T116" s="53"/>
      <c r="AT116" s="17" t="s">
        <v>269</v>
      </c>
      <c r="AU116" s="17" t="s">
        <v>77</v>
      </c>
    </row>
    <row r="117" spans="2:65" s="12" customFormat="1" ht="11.25">
      <c r="B117" s="162"/>
      <c r="D117" s="134" t="s">
        <v>774</v>
      </c>
      <c r="E117" s="163" t="s">
        <v>19</v>
      </c>
      <c r="F117" s="164" t="s">
        <v>2485</v>
      </c>
      <c r="H117" s="165">
        <v>73.5</v>
      </c>
      <c r="I117" s="166"/>
      <c r="L117" s="162"/>
      <c r="M117" s="167"/>
      <c r="T117" s="168"/>
      <c r="AT117" s="163" t="s">
        <v>774</v>
      </c>
      <c r="AU117" s="163" t="s">
        <v>77</v>
      </c>
      <c r="AV117" s="12" t="s">
        <v>79</v>
      </c>
      <c r="AW117" s="12" t="s">
        <v>31</v>
      </c>
      <c r="AX117" s="12" t="s">
        <v>69</v>
      </c>
      <c r="AY117" s="163" t="s">
        <v>260</v>
      </c>
    </row>
    <row r="118" spans="2:65" s="13" customFormat="1" ht="11.25">
      <c r="B118" s="169"/>
      <c r="D118" s="134" t="s">
        <v>774</v>
      </c>
      <c r="E118" s="170" t="s">
        <v>19</v>
      </c>
      <c r="F118" s="171" t="s">
        <v>967</v>
      </c>
      <c r="H118" s="172">
        <v>73.5</v>
      </c>
      <c r="I118" s="173"/>
      <c r="L118" s="169"/>
      <c r="M118" s="174"/>
      <c r="T118" s="175"/>
      <c r="AT118" s="170" t="s">
        <v>774</v>
      </c>
      <c r="AU118" s="170" t="s">
        <v>77</v>
      </c>
      <c r="AV118" s="13" t="s">
        <v>266</v>
      </c>
      <c r="AW118" s="13" t="s">
        <v>31</v>
      </c>
      <c r="AX118" s="13" t="s">
        <v>77</v>
      </c>
      <c r="AY118" s="170" t="s">
        <v>260</v>
      </c>
    </row>
    <row r="119" spans="2:65" s="1" customFormat="1" ht="16.5" customHeight="1">
      <c r="B119" s="32"/>
      <c r="C119" s="139" t="s">
        <v>302</v>
      </c>
      <c r="D119" s="139" t="s">
        <v>273</v>
      </c>
      <c r="E119" s="140" t="s">
        <v>1026</v>
      </c>
      <c r="F119" s="141" t="s">
        <v>1027</v>
      </c>
      <c r="G119" s="142" t="s">
        <v>363</v>
      </c>
      <c r="H119" s="143">
        <v>4</v>
      </c>
      <c r="I119" s="144"/>
      <c r="J119" s="145">
        <f>ROUND(I119*H119,2)</f>
        <v>0</v>
      </c>
      <c r="K119" s="141" t="s">
        <v>265</v>
      </c>
      <c r="L119" s="146"/>
      <c r="M119" s="147" t="s">
        <v>19</v>
      </c>
      <c r="N119" s="148" t="s">
        <v>40</v>
      </c>
      <c r="P119" s="130">
        <f>O119*H119</f>
        <v>0</v>
      </c>
      <c r="Q119" s="130">
        <v>5.9268000000000001</v>
      </c>
      <c r="R119" s="130">
        <f>Q119*H119</f>
        <v>23.7072</v>
      </c>
      <c r="S119" s="130">
        <v>0</v>
      </c>
      <c r="T119" s="131">
        <f>S119*H119</f>
        <v>0</v>
      </c>
      <c r="AR119" s="132" t="s">
        <v>277</v>
      </c>
      <c r="AT119" s="132" t="s">
        <v>273</v>
      </c>
      <c r="AU119" s="132" t="s">
        <v>77</v>
      </c>
      <c r="AY119" s="17" t="s">
        <v>260</v>
      </c>
      <c r="BE119" s="133">
        <f>IF(N119="základní",J119,0)</f>
        <v>0</v>
      </c>
      <c r="BF119" s="133">
        <f>IF(N119="snížená",J119,0)</f>
        <v>0</v>
      </c>
      <c r="BG119" s="133">
        <f>IF(N119="zákl. přenesená",J119,0)</f>
        <v>0</v>
      </c>
      <c r="BH119" s="133">
        <f>IF(N119="sníž. přenesená",J119,0)</f>
        <v>0</v>
      </c>
      <c r="BI119" s="133">
        <f>IF(N119="nulová",J119,0)</f>
        <v>0</v>
      </c>
      <c r="BJ119" s="17" t="s">
        <v>77</v>
      </c>
      <c r="BK119" s="133">
        <f>ROUND(I119*H119,2)</f>
        <v>0</v>
      </c>
      <c r="BL119" s="17" t="s">
        <v>266</v>
      </c>
      <c r="BM119" s="132" t="s">
        <v>305</v>
      </c>
    </row>
    <row r="120" spans="2:65" s="1" customFormat="1" ht="11.25">
      <c r="B120" s="32"/>
      <c r="D120" s="134" t="s">
        <v>267</v>
      </c>
      <c r="F120" s="135" t="s">
        <v>1027</v>
      </c>
      <c r="I120" s="136"/>
      <c r="L120" s="32"/>
      <c r="M120" s="137"/>
      <c r="T120" s="53"/>
      <c r="AT120" s="17" t="s">
        <v>267</v>
      </c>
      <c r="AU120" s="17" t="s">
        <v>77</v>
      </c>
    </row>
    <row r="121" spans="2:65" s="1" customFormat="1" ht="29.25">
      <c r="B121" s="32"/>
      <c r="D121" s="134" t="s">
        <v>269</v>
      </c>
      <c r="F121" s="138" t="s">
        <v>2486</v>
      </c>
      <c r="I121" s="136"/>
      <c r="L121" s="32"/>
      <c r="M121" s="137"/>
      <c r="T121" s="53"/>
      <c r="AT121" s="17" t="s">
        <v>269</v>
      </c>
      <c r="AU121" s="17" t="s">
        <v>77</v>
      </c>
    </row>
    <row r="122" spans="2:65" s="1" customFormat="1" ht="16.5" customHeight="1">
      <c r="B122" s="32"/>
      <c r="C122" s="139" t="s">
        <v>289</v>
      </c>
      <c r="D122" s="139" t="s">
        <v>273</v>
      </c>
      <c r="E122" s="140" t="s">
        <v>2487</v>
      </c>
      <c r="F122" s="141" t="s">
        <v>2488</v>
      </c>
      <c r="G122" s="142" t="s">
        <v>363</v>
      </c>
      <c r="H122" s="143">
        <v>8</v>
      </c>
      <c r="I122" s="144"/>
      <c r="J122" s="145">
        <f>ROUND(I122*H122,2)</f>
        <v>0</v>
      </c>
      <c r="K122" s="141" t="s">
        <v>265</v>
      </c>
      <c r="L122" s="146"/>
      <c r="M122" s="147" t="s">
        <v>19</v>
      </c>
      <c r="N122" s="148" t="s">
        <v>40</v>
      </c>
      <c r="P122" s="130">
        <f>O122*H122</f>
        <v>0</v>
      </c>
      <c r="Q122" s="130">
        <v>3.70425</v>
      </c>
      <c r="R122" s="130">
        <f>Q122*H122</f>
        <v>29.634</v>
      </c>
      <c r="S122" s="130">
        <v>0</v>
      </c>
      <c r="T122" s="131">
        <f>S122*H122</f>
        <v>0</v>
      </c>
      <c r="AR122" s="132" t="s">
        <v>277</v>
      </c>
      <c r="AT122" s="132" t="s">
        <v>273</v>
      </c>
      <c r="AU122" s="132" t="s">
        <v>77</v>
      </c>
      <c r="AY122" s="17" t="s">
        <v>260</v>
      </c>
      <c r="BE122" s="133">
        <f>IF(N122="základní",J122,0)</f>
        <v>0</v>
      </c>
      <c r="BF122" s="133">
        <f>IF(N122="snížená",J122,0)</f>
        <v>0</v>
      </c>
      <c r="BG122" s="133">
        <f>IF(N122="zákl. přenesená",J122,0)</f>
        <v>0</v>
      </c>
      <c r="BH122" s="133">
        <f>IF(N122="sníž. přenesená",J122,0)</f>
        <v>0</v>
      </c>
      <c r="BI122" s="133">
        <f>IF(N122="nulová",J122,0)</f>
        <v>0</v>
      </c>
      <c r="BJ122" s="17" t="s">
        <v>77</v>
      </c>
      <c r="BK122" s="133">
        <f>ROUND(I122*H122,2)</f>
        <v>0</v>
      </c>
      <c r="BL122" s="17" t="s">
        <v>266</v>
      </c>
      <c r="BM122" s="132" t="s">
        <v>310</v>
      </c>
    </row>
    <row r="123" spans="2:65" s="1" customFormat="1" ht="11.25">
      <c r="B123" s="32"/>
      <c r="D123" s="134" t="s">
        <v>267</v>
      </c>
      <c r="F123" s="135" t="s">
        <v>2488</v>
      </c>
      <c r="I123" s="136"/>
      <c r="L123" s="32"/>
      <c r="M123" s="137"/>
      <c r="T123" s="53"/>
      <c r="AT123" s="17" t="s">
        <v>267</v>
      </c>
      <c r="AU123" s="17" t="s">
        <v>77</v>
      </c>
    </row>
    <row r="124" spans="2:65" s="1" customFormat="1" ht="29.25">
      <c r="B124" s="32"/>
      <c r="D124" s="134" t="s">
        <v>269</v>
      </c>
      <c r="F124" s="138" t="s">
        <v>2489</v>
      </c>
      <c r="I124" s="136"/>
      <c r="L124" s="32"/>
      <c r="M124" s="137"/>
      <c r="T124" s="53"/>
      <c r="AT124" s="17" t="s">
        <v>269</v>
      </c>
      <c r="AU124" s="17" t="s">
        <v>77</v>
      </c>
    </row>
    <row r="125" spans="2:65" s="1" customFormat="1" ht="16.5" customHeight="1">
      <c r="B125" s="32"/>
      <c r="C125" s="139" t="s">
        <v>312</v>
      </c>
      <c r="D125" s="139" t="s">
        <v>273</v>
      </c>
      <c r="E125" s="140" t="s">
        <v>2490</v>
      </c>
      <c r="F125" s="141" t="s">
        <v>2491</v>
      </c>
      <c r="G125" s="142" t="s">
        <v>545</v>
      </c>
      <c r="H125" s="143">
        <v>234.4</v>
      </c>
      <c r="I125" s="144"/>
      <c r="J125" s="145">
        <f>ROUND(I125*H125,2)</f>
        <v>0</v>
      </c>
      <c r="K125" s="141" t="s">
        <v>265</v>
      </c>
      <c r="L125" s="146"/>
      <c r="M125" s="147" t="s">
        <v>19</v>
      </c>
      <c r="N125" s="148" t="s">
        <v>40</v>
      </c>
      <c r="P125" s="130">
        <f>O125*H125</f>
        <v>0</v>
      </c>
      <c r="Q125" s="130">
        <v>4.9390000000000003E-2</v>
      </c>
      <c r="R125" s="130">
        <f>Q125*H125</f>
        <v>11.577016</v>
      </c>
      <c r="S125" s="130">
        <v>0</v>
      </c>
      <c r="T125" s="131">
        <f>S125*H125</f>
        <v>0</v>
      </c>
      <c r="AR125" s="132" t="s">
        <v>277</v>
      </c>
      <c r="AT125" s="132" t="s">
        <v>273</v>
      </c>
      <c r="AU125" s="132" t="s">
        <v>77</v>
      </c>
      <c r="AY125" s="17" t="s">
        <v>260</v>
      </c>
      <c r="BE125" s="133">
        <f>IF(N125="základní",J125,0)</f>
        <v>0</v>
      </c>
      <c r="BF125" s="133">
        <f>IF(N125="snížená",J125,0)</f>
        <v>0</v>
      </c>
      <c r="BG125" s="133">
        <f>IF(N125="zákl. přenesená",J125,0)</f>
        <v>0</v>
      </c>
      <c r="BH125" s="133">
        <f>IF(N125="sníž. přenesená",J125,0)</f>
        <v>0</v>
      </c>
      <c r="BI125" s="133">
        <f>IF(N125="nulová",J125,0)</f>
        <v>0</v>
      </c>
      <c r="BJ125" s="17" t="s">
        <v>77</v>
      </c>
      <c r="BK125" s="133">
        <f>ROUND(I125*H125,2)</f>
        <v>0</v>
      </c>
      <c r="BL125" s="17" t="s">
        <v>266</v>
      </c>
      <c r="BM125" s="132" t="s">
        <v>315</v>
      </c>
    </row>
    <row r="126" spans="2:65" s="1" customFormat="1" ht="11.25">
      <c r="B126" s="32"/>
      <c r="D126" s="134" t="s">
        <v>267</v>
      </c>
      <c r="F126" s="135" t="s">
        <v>2491</v>
      </c>
      <c r="I126" s="136"/>
      <c r="L126" s="32"/>
      <c r="M126" s="137"/>
      <c r="T126" s="53"/>
      <c r="AT126" s="17" t="s">
        <v>267</v>
      </c>
      <c r="AU126" s="17" t="s">
        <v>77</v>
      </c>
    </row>
    <row r="127" spans="2:65" s="1" customFormat="1" ht="29.25">
      <c r="B127" s="32"/>
      <c r="D127" s="134" t="s">
        <v>269</v>
      </c>
      <c r="F127" s="138" t="s">
        <v>2492</v>
      </c>
      <c r="I127" s="136"/>
      <c r="L127" s="32"/>
      <c r="M127" s="137"/>
      <c r="T127" s="53"/>
      <c r="AT127" s="17" t="s">
        <v>269</v>
      </c>
      <c r="AU127" s="17" t="s">
        <v>77</v>
      </c>
    </row>
    <row r="128" spans="2:65" s="12" customFormat="1" ht="11.25">
      <c r="B128" s="162"/>
      <c r="D128" s="134" t="s">
        <v>774</v>
      </c>
      <c r="E128" s="163" t="s">
        <v>19</v>
      </c>
      <c r="F128" s="164" t="s">
        <v>2493</v>
      </c>
      <c r="H128" s="165">
        <v>234.4</v>
      </c>
      <c r="I128" s="166"/>
      <c r="L128" s="162"/>
      <c r="M128" s="167"/>
      <c r="T128" s="168"/>
      <c r="AT128" s="163" t="s">
        <v>774</v>
      </c>
      <c r="AU128" s="163" t="s">
        <v>77</v>
      </c>
      <c r="AV128" s="12" t="s">
        <v>79</v>
      </c>
      <c r="AW128" s="12" t="s">
        <v>31</v>
      </c>
      <c r="AX128" s="12" t="s">
        <v>69</v>
      </c>
      <c r="AY128" s="163" t="s">
        <v>260</v>
      </c>
    </row>
    <row r="129" spans="2:65" s="13" customFormat="1" ht="11.25">
      <c r="B129" s="169"/>
      <c r="D129" s="134" t="s">
        <v>774</v>
      </c>
      <c r="E129" s="170" t="s">
        <v>19</v>
      </c>
      <c r="F129" s="171" t="s">
        <v>967</v>
      </c>
      <c r="H129" s="172">
        <v>234.4</v>
      </c>
      <c r="I129" s="173"/>
      <c r="L129" s="169"/>
      <c r="M129" s="174"/>
      <c r="T129" s="175"/>
      <c r="AT129" s="170" t="s">
        <v>774</v>
      </c>
      <c r="AU129" s="170" t="s">
        <v>77</v>
      </c>
      <c r="AV129" s="13" t="s">
        <v>266</v>
      </c>
      <c r="AW129" s="13" t="s">
        <v>31</v>
      </c>
      <c r="AX129" s="13" t="s">
        <v>77</v>
      </c>
      <c r="AY129" s="170" t="s">
        <v>260</v>
      </c>
    </row>
    <row r="130" spans="2:65" s="1" customFormat="1" ht="16.5" customHeight="1">
      <c r="B130" s="32"/>
      <c r="C130" s="139" t="s">
        <v>8</v>
      </c>
      <c r="D130" s="139" t="s">
        <v>273</v>
      </c>
      <c r="E130" s="140" t="s">
        <v>1033</v>
      </c>
      <c r="F130" s="141" t="s">
        <v>1034</v>
      </c>
      <c r="G130" s="142" t="s">
        <v>363</v>
      </c>
      <c r="H130" s="143">
        <v>120</v>
      </c>
      <c r="I130" s="144"/>
      <c r="J130" s="145">
        <f>ROUND(I130*H130,2)</f>
        <v>0</v>
      </c>
      <c r="K130" s="141" t="s">
        <v>265</v>
      </c>
      <c r="L130" s="146"/>
      <c r="M130" s="147" t="s">
        <v>19</v>
      </c>
      <c r="N130" s="148" t="s">
        <v>40</v>
      </c>
      <c r="P130" s="130">
        <f>O130*H130</f>
        <v>0</v>
      </c>
      <c r="Q130" s="130">
        <v>1.1100000000000001E-3</v>
      </c>
      <c r="R130" s="130">
        <f>Q130*H130</f>
        <v>0.13320000000000001</v>
      </c>
      <c r="S130" s="130">
        <v>0</v>
      </c>
      <c r="T130" s="131">
        <f>S130*H130</f>
        <v>0</v>
      </c>
      <c r="AR130" s="132" t="s">
        <v>277</v>
      </c>
      <c r="AT130" s="132" t="s">
        <v>273</v>
      </c>
      <c r="AU130" s="132" t="s">
        <v>77</v>
      </c>
      <c r="AY130" s="17" t="s">
        <v>260</v>
      </c>
      <c r="BE130" s="133">
        <f>IF(N130="základní",J130,0)</f>
        <v>0</v>
      </c>
      <c r="BF130" s="133">
        <f>IF(N130="snížená",J130,0)</f>
        <v>0</v>
      </c>
      <c r="BG130" s="133">
        <f>IF(N130="zákl. přenesená",J130,0)</f>
        <v>0</v>
      </c>
      <c r="BH130" s="133">
        <f>IF(N130="sníž. přenesená",J130,0)</f>
        <v>0</v>
      </c>
      <c r="BI130" s="133">
        <f>IF(N130="nulová",J130,0)</f>
        <v>0</v>
      </c>
      <c r="BJ130" s="17" t="s">
        <v>77</v>
      </c>
      <c r="BK130" s="133">
        <f>ROUND(I130*H130,2)</f>
        <v>0</v>
      </c>
      <c r="BL130" s="17" t="s">
        <v>266</v>
      </c>
      <c r="BM130" s="132" t="s">
        <v>320</v>
      </c>
    </row>
    <row r="131" spans="2:65" s="1" customFormat="1" ht="11.25">
      <c r="B131" s="32"/>
      <c r="D131" s="134" t="s">
        <v>267</v>
      </c>
      <c r="F131" s="135" t="s">
        <v>1034</v>
      </c>
      <c r="I131" s="136"/>
      <c r="L131" s="32"/>
      <c r="M131" s="137"/>
      <c r="T131" s="53"/>
      <c r="AT131" s="17" t="s">
        <v>267</v>
      </c>
      <c r="AU131" s="17" t="s">
        <v>77</v>
      </c>
    </row>
    <row r="132" spans="2:65" s="1" customFormat="1" ht="29.25">
      <c r="B132" s="32"/>
      <c r="D132" s="134" t="s">
        <v>269</v>
      </c>
      <c r="F132" s="138" t="s">
        <v>1035</v>
      </c>
      <c r="I132" s="136"/>
      <c r="L132" s="32"/>
      <c r="M132" s="137"/>
      <c r="T132" s="53"/>
      <c r="AT132" s="17" t="s">
        <v>269</v>
      </c>
      <c r="AU132" s="17" t="s">
        <v>77</v>
      </c>
    </row>
    <row r="133" spans="2:65" s="12" customFormat="1" ht="11.25">
      <c r="B133" s="162"/>
      <c r="D133" s="134" t="s">
        <v>774</v>
      </c>
      <c r="E133" s="163" t="s">
        <v>19</v>
      </c>
      <c r="F133" s="164" t="s">
        <v>2494</v>
      </c>
      <c r="H133" s="165">
        <v>120</v>
      </c>
      <c r="I133" s="166"/>
      <c r="L133" s="162"/>
      <c r="M133" s="167"/>
      <c r="T133" s="168"/>
      <c r="AT133" s="163" t="s">
        <v>774</v>
      </c>
      <c r="AU133" s="163" t="s">
        <v>77</v>
      </c>
      <c r="AV133" s="12" t="s">
        <v>79</v>
      </c>
      <c r="AW133" s="12" t="s">
        <v>31</v>
      </c>
      <c r="AX133" s="12" t="s">
        <v>69</v>
      </c>
      <c r="AY133" s="163" t="s">
        <v>260</v>
      </c>
    </row>
    <row r="134" spans="2:65" s="13" customFormat="1" ht="11.25">
      <c r="B134" s="169"/>
      <c r="D134" s="134" t="s">
        <v>774</v>
      </c>
      <c r="E134" s="170" t="s">
        <v>19</v>
      </c>
      <c r="F134" s="171" t="s">
        <v>967</v>
      </c>
      <c r="H134" s="172">
        <v>120</v>
      </c>
      <c r="I134" s="173"/>
      <c r="L134" s="169"/>
      <c r="M134" s="174"/>
      <c r="T134" s="175"/>
      <c r="AT134" s="170" t="s">
        <v>774</v>
      </c>
      <c r="AU134" s="170" t="s">
        <v>77</v>
      </c>
      <c r="AV134" s="13" t="s">
        <v>266</v>
      </c>
      <c r="AW134" s="13" t="s">
        <v>31</v>
      </c>
      <c r="AX134" s="13" t="s">
        <v>77</v>
      </c>
      <c r="AY134" s="170" t="s">
        <v>260</v>
      </c>
    </row>
    <row r="135" spans="2:65" s="1" customFormat="1" ht="16.5" customHeight="1">
      <c r="B135" s="32"/>
      <c r="C135" s="139" t="s">
        <v>322</v>
      </c>
      <c r="D135" s="139" t="s">
        <v>273</v>
      </c>
      <c r="E135" s="140" t="s">
        <v>1037</v>
      </c>
      <c r="F135" s="141" t="s">
        <v>1038</v>
      </c>
      <c r="G135" s="142" t="s">
        <v>363</v>
      </c>
      <c r="H135" s="143">
        <v>60</v>
      </c>
      <c r="I135" s="144"/>
      <c r="J135" s="145">
        <f>ROUND(I135*H135,2)</f>
        <v>0</v>
      </c>
      <c r="K135" s="141" t="s">
        <v>265</v>
      </c>
      <c r="L135" s="146"/>
      <c r="M135" s="147" t="s">
        <v>19</v>
      </c>
      <c r="N135" s="148" t="s">
        <v>40</v>
      </c>
      <c r="P135" s="130">
        <f>O135*H135</f>
        <v>0</v>
      </c>
      <c r="Q135" s="130">
        <v>8.5199999999999998E-3</v>
      </c>
      <c r="R135" s="130">
        <f>Q135*H135</f>
        <v>0.51119999999999999</v>
      </c>
      <c r="S135" s="130">
        <v>0</v>
      </c>
      <c r="T135" s="131">
        <f>S135*H135</f>
        <v>0</v>
      </c>
      <c r="AR135" s="132" t="s">
        <v>277</v>
      </c>
      <c r="AT135" s="132" t="s">
        <v>273</v>
      </c>
      <c r="AU135" s="132" t="s">
        <v>77</v>
      </c>
      <c r="AY135" s="17" t="s">
        <v>260</v>
      </c>
      <c r="BE135" s="133">
        <f>IF(N135="základní",J135,0)</f>
        <v>0</v>
      </c>
      <c r="BF135" s="133">
        <f>IF(N135="snížená",J135,0)</f>
        <v>0</v>
      </c>
      <c r="BG135" s="133">
        <f>IF(N135="zákl. přenesená",J135,0)</f>
        <v>0</v>
      </c>
      <c r="BH135" s="133">
        <f>IF(N135="sníž. přenesená",J135,0)</f>
        <v>0</v>
      </c>
      <c r="BI135" s="133">
        <f>IF(N135="nulová",J135,0)</f>
        <v>0</v>
      </c>
      <c r="BJ135" s="17" t="s">
        <v>77</v>
      </c>
      <c r="BK135" s="133">
        <f>ROUND(I135*H135,2)</f>
        <v>0</v>
      </c>
      <c r="BL135" s="17" t="s">
        <v>266</v>
      </c>
      <c r="BM135" s="132" t="s">
        <v>326</v>
      </c>
    </row>
    <row r="136" spans="2:65" s="1" customFormat="1" ht="11.25">
      <c r="B136" s="32"/>
      <c r="D136" s="134" t="s">
        <v>267</v>
      </c>
      <c r="F136" s="135" t="s">
        <v>1038</v>
      </c>
      <c r="I136" s="136"/>
      <c r="L136" s="32"/>
      <c r="M136" s="137"/>
      <c r="T136" s="53"/>
      <c r="AT136" s="17" t="s">
        <v>267</v>
      </c>
      <c r="AU136" s="17" t="s">
        <v>77</v>
      </c>
    </row>
    <row r="137" spans="2:65" s="1" customFormat="1" ht="29.25">
      <c r="B137" s="32"/>
      <c r="D137" s="134" t="s">
        <v>269</v>
      </c>
      <c r="F137" s="138" t="s">
        <v>2495</v>
      </c>
      <c r="I137" s="136"/>
      <c r="L137" s="32"/>
      <c r="M137" s="137"/>
      <c r="T137" s="53"/>
      <c r="AT137" s="17" t="s">
        <v>269</v>
      </c>
      <c r="AU137" s="17" t="s">
        <v>77</v>
      </c>
    </row>
    <row r="138" spans="2:65" s="12" customFormat="1" ht="11.25">
      <c r="B138" s="162"/>
      <c r="D138" s="134" t="s">
        <v>774</v>
      </c>
      <c r="E138" s="163" t="s">
        <v>19</v>
      </c>
      <c r="F138" s="164" t="s">
        <v>2496</v>
      </c>
      <c r="H138" s="165">
        <v>60</v>
      </c>
      <c r="I138" s="166"/>
      <c r="L138" s="162"/>
      <c r="M138" s="167"/>
      <c r="T138" s="168"/>
      <c r="AT138" s="163" t="s">
        <v>774</v>
      </c>
      <c r="AU138" s="163" t="s">
        <v>77</v>
      </c>
      <c r="AV138" s="12" t="s">
        <v>79</v>
      </c>
      <c r="AW138" s="12" t="s">
        <v>31</v>
      </c>
      <c r="AX138" s="12" t="s">
        <v>69</v>
      </c>
      <c r="AY138" s="163" t="s">
        <v>260</v>
      </c>
    </row>
    <row r="139" spans="2:65" s="13" customFormat="1" ht="11.25">
      <c r="B139" s="169"/>
      <c r="D139" s="134" t="s">
        <v>774</v>
      </c>
      <c r="E139" s="170" t="s">
        <v>19</v>
      </c>
      <c r="F139" s="171" t="s">
        <v>967</v>
      </c>
      <c r="H139" s="172">
        <v>60</v>
      </c>
      <c r="I139" s="173"/>
      <c r="L139" s="169"/>
      <c r="M139" s="174"/>
      <c r="T139" s="175"/>
      <c r="AT139" s="170" t="s">
        <v>774</v>
      </c>
      <c r="AU139" s="170" t="s">
        <v>77</v>
      </c>
      <c r="AV139" s="13" t="s">
        <v>266</v>
      </c>
      <c r="AW139" s="13" t="s">
        <v>31</v>
      </c>
      <c r="AX139" s="13" t="s">
        <v>77</v>
      </c>
      <c r="AY139" s="170" t="s">
        <v>260</v>
      </c>
    </row>
    <row r="140" spans="2:65" s="1" customFormat="1" ht="16.5" customHeight="1">
      <c r="B140" s="32"/>
      <c r="C140" s="139" t="s">
        <v>296</v>
      </c>
      <c r="D140" s="139" t="s">
        <v>273</v>
      </c>
      <c r="E140" s="140" t="s">
        <v>1041</v>
      </c>
      <c r="F140" s="141" t="s">
        <v>1042</v>
      </c>
      <c r="G140" s="142" t="s">
        <v>363</v>
      </c>
      <c r="H140" s="143">
        <v>60</v>
      </c>
      <c r="I140" s="144"/>
      <c r="J140" s="145">
        <f>ROUND(I140*H140,2)</f>
        <v>0</v>
      </c>
      <c r="K140" s="141" t="s">
        <v>265</v>
      </c>
      <c r="L140" s="146"/>
      <c r="M140" s="147" t="s">
        <v>19</v>
      </c>
      <c r="N140" s="148" t="s">
        <v>40</v>
      </c>
      <c r="P140" s="130">
        <f>O140*H140</f>
        <v>0</v>
      </c>
      <c r="Q140" s="130">
        <v>1.8000000000000001E-4</v>
      </c>
      <c r="R140" s="130">
        <f>Q140*H140</f>
        <v>1.0800000000000001E-2</v>
      </c>
      <c r="S140" s="130">
        <v>0</v>
      </c>
      <c r="T140" s="131">
        <f>S140*H140</f>
        <v>0</v>
      </c>
      <c r="AR140" s="132" t="s">
        <v>277</v>
      </c>
      <c r="AT140" s="132" t="s">
        <v>273</v>
      </c>
      <c r="AU140" s="132" t="s">
        <v>77</v>
      </c>
      <c r="AY140" s="17" t="s">
        <v>260</v>
      </c>
      <c r="BE140" s="133">
        <f>IF(N140="základní",J140,0)</f>
        <v>0</v>
      </c>
      <c r="BF140" s="133">
        <f>IF(N140="snížená",J140,0)</f>
        <v>0</v>
      </c>
      <c r="BG140" s="133">
        <f>IF(N140="zákl. přenesená",J140,0)</f>
        <v>0</v>
      </c>
      <c r="BH140" s="133">
        <f>IF(N140="sníž. přenesená",J140,0)</f>
        <v>0</v>
      </c>
      <c r="BI140" s="133">
        <f>IF(N140="nulová",J140,0)</f>
        <v>0</v>
      </c>
      <c r="BJ140" s="17" t="s">
        <v>77</v>
      </c>
      <c r="BK140" s="133">
        <f>ROUND(I140*H140,2)</f>
        <v>0</v>
      </c>
      <c r="BL140" s="17" t="s">
        <v>266</v>
      </c>
      <c r="BM140" s="132" t="s">
        <v>330</v>
      </c>
    </row>
    <row r="141" spans="2:65" s="1" customFormat="1" ht="11.25">
      <c r="B141" s="32"/>
      <c r="D141" s="134" t="s">
        <v>267</v>
      </c>
      <c r="F141" s="135" t="s">
        <v>1042</v>
      </c>
      <c r="I141" s="136"/>
      <c r="L141" s="32"/>
      <c r="M141" s="137"/>
      <c r="T141" s="53"/>
      <c r="AT141" s="17" t="s">
        <v>267</v>
      </c>
      <c r="AU141" s="17" t="s">
        <v>77</v>
      </c>
    </row>
    <row r="142" spans="2:65" s="1" customFormat="1" ht="29.25">
      <c r="B142" s="32"/>
      <c r="D142" s="134" t="s">
        <v>269</v>
      </c>
      <c r="F142" s="138" t="s">
        <v>1043</v>
      </c>
      <c r="I142" s="136"/>
      <c r="L142" s="32"/>
      <c r="M142" s="137"/>
      <c r="T142" s="53"/>
      <c r="AT142" s="17" t="s">
        <v>269</v>
      </c>
      <c r="AU142" s="17" t="s">
        <v>77</v>
      </c>
    </row>
    <row r="143" spans="2:65" s="12" customFormat="1" ht="11.25">
      <c r="B143" s="162"/>
      <c r="D143" s="134" t="s">
        <v>774</v>
      </c>
      <c r="E143" s="163" t="s">
        <v>19</v>
      </c>
      <c r="F143" s="164" t="s">
        <v>2496</v>
      </c>
      <c r="H143" s="165">
        <v>60</v>
      </c>
      <c r="I143" s="166"/>
      <c r="L143" s="162"/>
      <c r="M143" s="167"/>
      <c r="T143" s="168"/>
      <c r="AT143" s="163" t="s">
        <v>774</v>
      </c>
      <c r="AU143" s="163" t="s">
        <v>77</v>
      </c>
      <c r="AV143" s="12" t="s">
        <v>79</v>
      </c>
      <c r="AW143" s="12" t="s">
        <v>31</v>
      </c>
      <c r="AX143" s="12" t="s">
        <v>69</v>
      </c>
      <c r="AY143" s="163" t="s">
        <v>260</v>
      </c>
    </row>
    <row r="144" spans="2:65" s="13" customFormat="1" ht="11.25">
      <c r="B144" s="169"/>
      <c r="D144" s="134" t="s">
        <v>774</v>
      </c>
      <c r="E144" s="170" t="s">
        <v>19</v>
      </c>
      <c r="F144" s="171" t="s">
        <v>967</v>
      </c>
      <c r="H144" s="172">
        <v>60</v>
      </c>
      <c r="I144" s="173"/>
      <c r="L144" s="169"/>
      <c r="M144" s="174"/>
      <c r="T144" s="175"/>
      <c r="AT144" s="170" t="s">
        <v>774</v>
      </c>
      <c r="AU144" s="170" t="s">
        <v>77</v>
      </c>
      <c r="AV144" s="13" t="s">
        <v>266</v>
      </c>
      <c r="AW144" s="13" t="s">
        <v>31</v>
      </c>
      <c r="AX144" s="13" t="s">
        <v>77</v>
      </c>
      <c r="AY144" s="170" t="s">
        <v>260</v>
      </c>
    </row>
    <row r="145" spans="2:65" s="1" customFormat="1" ht="16.5" customHeight="1">
      <c r="B145" s="32"/>
      <c r="C145" s="139" t="s">
        <v>332</v>
      </c>
      <c r="D145" s="139" t="s">
        <v>273</v>
      </c>
      <c r="E145" s="140" t="s">
        <v>1044</v>
      </c>
      <c r="F145" s="141" t="s">
        <v>1045</v>
      </c>
      <c r="G145" s="142" t="s">
        <v>363</v>
      </c>
      <c r="H145" s="143">
        <v>60</v>
      </c>
      <c r="I145" s="144"/>
      <c r="J145" s="145">
        <f>ROUND(I145*H145,2)</f>
        <v>0</v>
      </c>
      <c r="K145" s="141" t="s">
        <v>265</v>
      </c>
      <c r="L145" s="146"/>
      <c r="M145" s="147" t="s">
        <v>19</v>
      </c>
      <c r="N145" s="148" t="s">
        <v>40</v>
      </c>
      <c r="P145" s="130">
        <f>O145*H145</f>
        <v>0</v>
      </c>
      <c r="Q145" s="130">
        <v>9.0000000000000006E-5</v>
      </c>
      <c r="R145" s="130">
        <f>Q145*H145</f>
        <v>5.4000000000000003E-3</v>
      </c>
      <c r="S145" s="130">
        <v>0</v>
      </c>
      <c r="T145" s="131">
        <f>S145*H145</f>
        <v>0</v>
      </c>
      <c r="AR145" s="132" t="s">
        <v>277</v>
      </c>
      <c r="AT145" s="132" t="s">
        <v>273</v>
      </c>
      <c r="AU145" s="132" t="s">
        <v>77</v>
      </c>
      <c r="AY145" s="17" t="s">
        <v>260</v>
      </c>
      <c r="BE145" s="133">
        <f>IF(N145="základní",J145,0)</f>
        <v>0</v>
      </c>
      <c r="BF145" s="133">
        <f>IF(N145="snížená",J145,0)</f>
        <v>0</v>
      </c>
      <c r="BG145" s="133">
        <f>IF(N145="zákl. přenesená",J145,0)</f>
        <v>0</v>
      </c>
      <c r="BH145" s="133">
        <f>IF(N145="sníž. přenesená",J145,0)</f>
        <v>0</v>
      </c>
      <c r="BI145" s="133">
        <f>IF(N145="nulová",J145,0)</f>
        <v>0</v>
      </c>
      <c r="BJ145" s="17" t="s">
        <v>77</v>
      </c>
      <c r="BK145" s="133">
        <f>ROUND(I145*H145,2)</f>
        <v>0</v>
      </c>
      <c r="BL145" s="17" t="s">
        <v>266</v>
      </c>
      <c r="BM145" s="132" t="s">
        <v>335</v>
      </c>
    </row>
    <row r="146" spans="2:65" s="1" customFormat="1" ht="11.25">
      <c r="B146" s="32"/>
      <c r="D146" s="134" t="s">
        <v>267</v>
      </c>
      <c r="F146" s="135" t="s">
        <v>1045</v>
      </c>
      <c r="I146" s="136"/>
      <c r="L146" s="32"/>
      <c r="M146" s="137"/>
      <c r="T146" s="53"/>
      <c r="AT146" s="17" t="s">
        <v>267</v>
      </c>
      <c r="AU146" s="17" t="s">
        <v>77</v>
      </c>
    </row>
    <row r="147" spans="2:65" s="1" customFormat="1" ht="29.25">
      <c r="B147" s="32"/>
      <c r="D147" s="134" t="s">
        <v>269</v>
      </c>
      <c r="F147" s="138" t="s">
        <v>1043</v>
      </c>
      <c r="I147" s="136"/>
      <c r="L147" s="32"/>
      <c r="M147" s="137"/>
      <c r="T147" s="53"/>
      <c r="AT147" s="17" t="s">
        <v>269</v>
      </c>
      <c r="AU147" s="17" t="s">
        <v>77</v>
      </c>
    </row>
    <row r="148" spans="2:65" s="12" customFormat="1" ht="11.25">
      <c r="B148" s="162"/>
      <c r="D148" s="134" t="s">
        <v>774</v>
      </c>
      <c r="E148" s="163" t="s">
        <v>19</v>
      </c>
      <c r="F148" s="164" t="s">
        <v>2496</v>
      </c>
      <c r="H148" s="165">
        <v>60</v>
      </c>
      <c r="I148" s="166"/>
      <c r="L148" s="162"/>
      <c r="M148" s="167"/>
      <c r="T148" s="168"/>
      <c r="AT148" s="163" t="s">
        <v>774</v>
      </c>
      <c r="AU148" s="163" t="s">
        <v>77</v>
      </c>
      <c r="AV148" s="12" t="s">
        <v>79</v>
      </c>
      <c r="AW148" s="12" t="s">
        <v>31</v>
      </c>
      <c r="AX148" s="12" t="s">
        <v>69</v>
      </c>
      <c r="AY148" s="163" t="s">
        <v>260</v>
      </c>
    </row>
    <row r="149" spans="2:65" s="13" customFormat="1" ht="11.25">
      <c r="B149" s="169"/>
      <c r="D149" s="134" t="s">
        <v>774</v>
      </c>
      <c r="E149" s="170" t="s">
        <v>19</v>
      </c>
      <c r="F149" s="171" t="s">
        <v>967</v>
      </c>
      <c r="H149" s="172">
        <v>60</v>
      </c>
      <c r="I149" s="173"/>
      <c r="L149" s="169"/>
      <c r="M149" s="174"/>
      <c r="T149" s="175"/>
      <c r="AT149" s="170" t="s">
        <v>774</v>
      </c>
      <c r="AU149" s="170" t="s">
        <v>77</v>
      </c>
      <c r="AV149" s="13" t="s">
        <v>266</v>
      </c>
      <c r="AW149" s="13" t="s">
        <v>31</v>
      </c>
      <c r="AX149" s="13" t="s">
        <v>77</v>
      </c>
      <c r="AY149" s="170" t="s">
        <v>260</v>
      </c>
    </row>
    <row r="150" spans="2:65" s="1" customFormat="1" ht="16.5" customHeight="1">
      <c r="B150" s="32"/>
      <c r="C150" s="139" t="s">
        <v>300</v>
      </c>
      <c r="D150" s="139" t="s">
        <v>273</v>
      </c>
      <c r="E150" s="140" t="s">
        <v>2497</v>
      </c>
      <c r="F150" s="141" t="s">
        <v>2498</v>
      </c>
      <c r="G150" s="142" t="s">
        <v>363</v>
      </c>
      <c r="H150" s="143">
        <v>1</v>
      </c>
      <c r="I150" s="144"/>
      <c r="J150" s="145">
        <f>ROUND(I150*H150,2)</f>
        <v>0</v>
      </c>
      <c r="K150" s="141" t="s">
        <v>19</v>
      </c>
      <c r="L150" s="146"/>
      <c r="M150" s="147" t="s">
        <v>19</v>
      </c>
      <c r="N150" s="148" t="s">
        <v>40</v>
      </c>
      <c r="P150" s="130">
        <f>O150*H150</f>
        <v>0</v>
      </c>
      <c r="Q150" s="130">
        <v>30.853999999999999</v>
      </c>
      <c r="R150" s="130">
        <f>Q150*H150</f>
        <v>30.853999999999999</v>
      </c>
      <c r="S150" s="130">
        <v>0</v>
      </c>
      <c r="T150" s="131">
        <f>S150*H150</f>
        <v>0</v>
      </c>
      <c r="AR150" s="132" t="s">
        <v>277</v>
      </c>
      <c r="AT150" s="132" t="s">
        <v>273</v>
      </c>
      <c r="AU150" s="132" t="s">
        <v>77</v>
      </c>
      <c r="AY150" s="17" t="s">
        <v>260</v>
      </c>
      <c r="BE150" s="133">
        <f>IF(N150="základní",J150,0)</f>
        <v>0</v>
      </c>
      <c r="BF150" s="133">
        <f>IF(N150="snížená",J150,0)</f>
        <v>0</v>
      </c>
      <c r="BG150" s="133">
        <f>IF(N150="zákl. přenesená",J150,0)</f>
        <v>0</v>
      </c>
      <c r="BH150" s="133">
        <f>IF(N150="sníž. přenesená",J150,0)</f>
        <v>0</v>
      </c>
      <c r="BI150" s="133">
        <f>IF(N150="nulová",J150,0)</f>
        <v>0</v>
      </c>
      <c r="BJ150" s="17" t="s">
        <v>77</v>
      </c>
      <c r="BK150" s="133">
        <f>ROUND(I150*H150,2)</f>
        <v>0</v>
      </c>
      <c r="BL150" s="17" t="s">
        <v>266</v>
      </c>
      <c r="BM150" s="132" t="s">
        <v>339</v>
      </c>
    </row>
    <row r="151" spans="2:65" s="1" customFormat="1" ht="11.25">
      <c r="B151" s="32"/>
      <c r="D151" s="134" t="s">
        <v>267</v>
      </c>
      <c r="F151" s="135" t="s">
        <v>2498</v>
      </c>
      <c r="I151" s="136"/>
      <c r="L151" s="32"/>
      <c r="M151" s="137"/>
      <c r="T151" s="53"/>
      <c r="AT151" s="17" t="s">
        <v>267</v>
      </c>
      <c r="AU151" s="17" t="s">
        <v>77</v>
      </c>
    </row>
    <row r="152" spans="2:65" s="1" customFormat="1" ht="29.25">
      <c r="B152" s="32"/>
      <c r="D152" s="134" t="s">
        <v>269</v>
      </c>
      <c r="F152" s="138" t="s">
        <v>2499</v>
      </c>
      <c r="I152" s="136"/>
      <c r="L152" s="32"/>
      <c r="M152" s="137"/>
      <c r="T152" s="53"/>
      <c r="AT152" s="17" t="s">
        <v>269</v>
      </c>
      <c r="AU152" s="17" t="s">
        <v>77</v>
      </c>
    </row>
    <row r="153" spans="2:65" s="1" customFormat="1" ht="16.5" customHeight="1">
      <c r="B153" s="32"/>
      <c r="C153" s="139" t="s">
        <v>341</v>
      </c>
      <c r="D153" s="139" t="s">
        <v>273</v>
      </c>
      <c r="E153" s="140" t="s">
        <v>2500</v>
      </c>
      <c r="F153" s="141" t="s">
        <v>2501</v>
      </c>
      <c r="G153" s="142" t="s">
        <v>363</v>
      </c>
      <c r="H153" s="143">
        <v>1</v>
      </c>
      <c r="I153" s="144"/>
      <c r="J153" s="145">
        <f>ROUND(I153*H153,2)</f>
        <v>0</v>
      </c>
      <c r="K153" s="141" t="s">
        <v>265</v>
      </c>
      <c r="L153" s="146"/>
      <c r="M153" s="147" t="s">
        <v>19</v>
      </c>
      <c r="N153" s="148" t="s">
        <v>40</v>
      </c>
      <c r="P153" s="130">
        <f>O153*H153</f>
        <v>0</v>
      </c>
      <c r="Q153" s="130">
        <v>31.443000000000001</v>
      </c>
      <c r="R153" s="130">
        <f>Q153*H153</f>
        <v>31.443000000000001</v>
      </c>
      <c r="S153" s="130">
        <v>0</v>
      </c>
      <c r="T153" s="131">
        <f>S153*H153</f>
        <v>0</v>
      </c>
      <c r="AR153" s="132" t="s">
        <v>277</v>
      </c>
      <c r="AT153" s="132" t="s">
        <v>273</v>
      </c>
      <c r="AU153" s="132" t="s">
        <v>77</v>
      </c>
      <c r="AY153" s="17" t="s">
        <v>260</v>
      </c>
      <c r="BE153" s="133">
        <f>IF(N153="základní",J153,0)</f>
        <v>0</v>
      </c>
      <c r="BF153" s="133">
        <f>IF(N153="snížená",J153,0)</f>
        <v>0</v>
      </c>
      <c r="BG153" s="133">
        <f>IF(N153="zákl. přenesená",J153,0)</f>
        <v>0</v>
      </c>
      <c r="BH153" s="133">
        <f>IF(N153="sníž. přenesená",J153,0)</f>
        <v>0</v>
      </c>
      <c r="BI153" s="133">
        <f>IF(N153="nulová",J153,0)</f>
        <v>0</v>
      </c>
      <c r="BJ153" s="17" t="s">
        <v>77</v>
      </c>
      <c r="BK153" s="133">
        <f>ROUND(I153*H153,2)</f>
        <v>0</v>
      </c>
      <c r="BL153" s="17" t="s">
        <v>266</v>
      </c>
      <c r="BM153" s="132" t="s">
        <v>344</v>
      </c>
    </row>
    <row r="154" spans="2:65" s="1" customFormat="1" ht="11.25">
      <c r="B154" s="32"/>
      <c r="D154" s="134" t="s">
        <v>267</v>
      </c>
      <c r="F154" s="135" t="s">
        <v>2501</v>
      </c>
      <c r="I154" s="136"/>
      <c r="L154" s="32"/>
      <c r="M154" s="137"/>
      <c r="T154" s="53"/>
      <c r="AT154" s="17" t="s">
        <v>267</v>
      </c>
      <c r="AU154" s="17" t="s">
        <v>77</v>
      </c>
    </row>
    <row r="155" spans="2:65" s="1" customFormat="1" ht="29.25">
      <c r="B155" s="32"/>
      <c r="D155" s="134" t="s">
        <v>269</v>
      </c>
      <c r="F155" s="138" t="s">
        <v>2502</v>
      </c>
      <c r="I155" s="136"/>
      <c r="L155" s="32"/>
      <c r="M155" s="137"/>
      <c r="T155" s="53"/>
      <c r="AT155" s="17" t="s">
        <v>269</v>
      </c>
      <c r="AU155" s="17" t="s">
        <v>77</v>
      </c>
    </row>
    <row r="156" spans="2:65" s="1" customFormat="1" ht="16.5" customHeight="1">
      <c r="B156" s="32"/>
      <c r="C156" s="139" t="s">
        <v>305</v>
      </c>
      <c r="D156" s="139" t="s">
        <v>273</v>
      </c>
      <c r="E156" s="140" t="s">
        <v>2503</v>
      </c>
      <c r="F156" s="141" t="s">
        <v>2504</v>
      </c>
      <c r="G156" s="142" t="s">
        <v>363</v>
      </c>
      <c r="H156" s="143">
        <v>2</v>
      </c>
      <c r="I156" s="144"/>
      <c r="J156" s="145">
        <f>ROUND(I156*H156,2)</f>
        <v>0</v>
      </c>
      <c r="K156" s="141" t="s">
        <v>265</v>
      </c>
      <c r="L156" s="146"/>
      <c r="M156" s="147" t="s">
        <v>19</v>
      </c>
      <c r="N156" s="148" t="s">
        <v>40</v>
      </c>
      <c r="P156" s="130">
        <f>O156*H156</f>
        <v>0</v>
      </c>
      <c r="Q156" s="130">
        <v>37.996000000000002</v>
      </c>
      <c r="R156" s="130">
        <f>Q156*H156</f>
        <v>75.992000000000004</v>
      </c>
      <c r="S156" s="130">
        <v>0</v>
      </c>
      <c r="T156" s="131">
        <f>S156*H156</f>
        <v>0</v>
      </c>
      <c r="AR156" s="132" t="s">
        <v>277</v>
      </c>
      <c r="AT156" s="132" t="s">
        <v>273</v>
      </c>
      <c r="AU156" s="132" t="s">
        <v>77</v>
      </c>
      <c r="AY156" s="17" t="s">
        <v>260</v>
      </c>
      <c r="BE156" s="133">
        <f>IF(N156="základní",J156,0)</f>
        <v>0</v>
      </c>
      <c r="BF156" s="133">
        <f>IF(N156="snížená",J156,0)</f>
        <v>0</v>
      </c>
      <c r="BG156" s="133">
        <f>IF(N156="zákl. přenesená",J156,0)</f>
        <v>0</v>
      </c>
      <c r="BH156" s="133">
        <f>IF(N156="sníž. přenesená",J156,0)</f>
        <v>0</v>
      </c>
      <c r="BI156" s="133">
        <f>IF(N156="nulová",J156,0)</f>
        <v>0</v>
      </c>
      <c r="BJ156" s="17" t="s">
        <v>77</v>
      </c>
      <c r="BK156" s="133">
        <f>ROUND(I156*H156,2)</f>
        <v>0</v>
      </c>
      <c r="BL156" s="17" t="s">
        <v>266</v>
      </c>
      <c r="BM156" s="132" t="s">
        <v>348</v>
      </c>
    </row>
    <row r="157" spans="2:65" s="1" customFormat="1" ht="11.25">
      <c r="B157" s="32"/>
      <c r="D157" s="134" t="s">
        <v>267</v>
      </c>
      <c r="F157" s="135" t="s">
        <v>2504</v>
      </c>
      <c r="I157" s="136"/>
      <c r="L157" s="32"/>
      <c r="M157" s="137"/>
      <c r="T157" s="53"/>
      <c r="AT157" s="17" t="s">
        <v>267</v>
      </c>
      <c r="AU157" s="17" t="s">
        <v>77</v>
      </c>
    </row>
    <row r="158" spans="2:65" s="1" customFormat="1" ht="29.25">
      <c r="B158" s="32"/>
      <c r="D158" s="134" t="s">
        <v>269</v>
      </c>
      <c r="F158" s="138" t="s">
        <v>2505</v>
      </c>
      <c r="I158" s="136"/>
      <c r="L158" s="32"/>
      <c r="M158" s="137"/>
      <c r="T158" s="53"/>
      <c r="AT158" s="17" t="s">
        <v>269</v>
      </c>
      <c r="AU158" s="17" t="s">
        <v>77</v>
      </c>
    </row>
    <row r="159" spans="2:65" s="1" customFormat="1" ht="16.5" customHeight="1">
      <c r="B159" s="32"/>
      <c r="C159" s="139" t="s">
        <v>350</v>
      </c>
      <c r="D159" s="139" t="s">
        <v>273</v>
      </c>
      <c r="E159" s="140" t="s">
        <v>2506</v>
      </c>
      <c r="F159" s="141" t="s">
        <v>2507</v>
      </c>
      <c r="G159" s="142" t="s">
        <v>363</v>
      </c>
      <c r="H159" s="143">
        <v>1</v>
      </c>
      <c r="I159" s="144"/>
      <c r="J159" s="145">
        <f>ROUND(I159*H159,2)</f>
        <v>0</v>
      </c>
      <c r="K159" s="141" t="s">
        <v>265</v>
      </c>
      <c r="L159" s="146"/>
      <c r="M159" s="147" t="s">
        <v>19</v>
      </c>
      <c r="N159" s="148" t="s">
        <v>40</v>
      </c>
      <c r="P159" s="130">
        <f>O159*H159</f>
        <v>0</v>
      </c>
      <c r="Q159" s="130">
        <v>0.75526000000000004</v>
      </c>
      <c r="R159" s="130">
        <f>Q159*H159</f>
        <v>0.75526000000000004</v>
      </c>
      <c r="S159" s="130">
        <v>0</v>
      </c>
      <c r="T159" s="131">
        <f>S159*H159</f>
        <v>0</v>
      </c>
      <c r="AR159" s="132" t="s">
        <v>277</v>
      </c>
      <c r="AT159" s="132" t="s">
        <v>273</v>
      </c>
      <c r="AU159" s="132" t="s">
        <v>77</v>
      </c>
      <c r="AY159" s="17" t="s">
        <v>260</v>
      </c>
      <c r="BE159" s="133">
        <f>IF(N159="základní",J159,0)</f>
        <v>0</v>
      </c>
      <c r="BF159" s="133">
        <f>IF(N159="snížená",J159,0)</f>
        <v>0</v>
      </c>
      <c r="BG159" s="133">
        <f>IF(N159="zákl. přenesená",J159,0)</f>
        <v>0</v>
      </c>
      <c r="BH159" s="133">
        <f>IF(N159="sníž. přenesená",J159,0)</f>
        <v>0</v>
      </c>
      <c r="BI159" s="133">
        <f>IF(N159="nulová",J159,0)</f>
        <v>0</v>
      </c>
      <c r="BJ159" s="17" t="s">
        <v>77</v>
      </c>
      <c r="BK159" s="133">
        <f>ROUND(I159*H159,2)</f>
        <v>0</v>
      </c>
      <c r="BL159" s="17" t="s">
        <v>266</v>
      </c>
      <c r="BM159" s="132" t="s">
        <v>353</v>
      </c>
    </row>
    <row r="160" spans="2:65" s="1" customFormat="1" ht="11.25">
      <c r="B160" s="32"/>
      <c r="D160" s="134" t="s">
        <v>267</v>
      </c>
      <c r="F160" s="135" t="s">
        <v>2507</v>
      </c>
      <c r="I160" s="136"/>
      <c r="L160" s="32"/>
      <c r="M160" s="137"/>
      <c r="T160" s="53"/>
      <c r="AT160" s="17" t="s">
        <v>267</v>
      </c>
      <c r="AU160" s="17" t="s">
        <v>77</v>
      </c>
    </row>
    <row r="161" spans="2:65" s="1" customFormat="1" ht="29.25">
      <c r="B161" s="32"/>
      <c r="D161" s="134" t="s">
        <v>269</v>
      </c>
      <c r="F161" s="138" t="s">
        <v>2508</v>
      </c>
      <c r="I161" s="136"/>
      <c r="L161" s="32"/>
      <c r="M161" s="137"/>
      <c r="T161" s="53"/>
      <c r="AT161" s="17" t="s">
        <v>269</v>
      </c>
      <c r="AU161" s="17" t="s">
        <v>77</v>
      </c>
    </row>
    <row r="162" spans="2:65" s="1" customFormat="1" ht="16.5" customHeight="1">
      <c r="B162" s="32"/>
      <c r="C162" s="139" t="s">
        <v>310</v>
      </c>
      <c r="D162" s="139" t="s">
        <v>273</v>
      </c>
      <c r="E162" s="140" t="s">
        <v>2509</v>
      </c>
      <c r="F162" s="141" t="s">
        <v>2510</v>
      </c>
      <c r="G162" s="142" t="s">
        <v>363</v>
      </c>
      <c r="H162" s="143">
        <v>1</v>
      </c>
      <c r="I162" s="144"/>
      <c r="J162" s="145">
        <f>ROUND(I162*H162,2)</f>
        <v>0</v>
      </c>
      <c r="K162" s="141" t="s">
        <v>265</v>
      </c>
      <c r="L162" s="146"/>
      <c r="M162" s="147" t="s">
        <v>19</v>
      </c>
      <c r="N162" s="148" t="s">
        <v>40</v>
      </c>
      <c r="P162" s="130">
        <f>O162*H162</f>
        <v>0</v>
      </c>
      <c r="Q162" s="130">
        <v>0.74719999999999998</v>
      </c>
      <c r="R162" s="130">
        <f>Q162*H162</f>
        <v>0.74719999999999998</v>
      </c>
      <c r="S162" s="130">
        <v>0</v>
      </c>
      <c r="T162" s="131">
        <f>S162*H162</f>
        <v>0</v>
      </c>
      <c r="AR162" s="132" t="s">
        <v>277</v>
      </c>
      <c r="AT162" s="132" t="s">
        <v>273</v>
      </c>
      <c r="AU162" s="132" t="s">
        <v>77</v>
      </c>
      <c r="AY162" s="17" t="s">
        <v>260</v>
      </c>
      <c r="BE162" s="133">
        <f>IF(N162="základní",J162,0)</f>
        <v>0</v>
      </c>
      <c r="BF162" s="133">
        <f>IF(N162="snížená",J162,0)</f>
        <v>0</v>
      </c>
      <c r="BG162" s="133">
        <f>IF(N162="zákl. přenesená",J162,0)</f>
        <v>0</v>
      </c>
      <c r="BH162" s="133">
        <f>IF(N162="sníž. přenesená",J162,0)</f>
        <v>0</v>
      </c>
      <c r="BI162" s="133">
        <f>IF(N162="nulová",J162,0)</f>
        <v>0</v>
      </c>
      <c r="BJ162" s="17" t="s">
        <v>77</v>
      </c>
      <c r="BK162" s="133">
        <f>ROUND(I162*H162,2)</f>
        <v>0</v>
      </c>
      <c r="BL162" s="17" t="s">
        <v>266</v>
      </c>
      <c r="BM162" s="132" t="s">
        <v>358</v>
      </c>
    </row>
    <row r="163" spans="2:65" s="1" customFormat="1" ht="11.25">
      <c r="B163" s="32"/>
      <c r="D163" s="134" t="s">
        <v>267</v>
      </c>
      <c r="F163" s="135" t="s">
        <v>2510</v>
      </c>
      <c r="I163" s="136"/>
      <c r="L163" s="32"/>
      <c r="M163" s="137"/>
      <c r="T163" s="53"/>
      <c r="AT163" s="17" t="s">
        <v>267</v>
      </c>
      <c r="AU163" s="17" t="s">
        <v>77</v>
      </c>
    </row>
    <row r="164" spans="2:65" s="1" customFormat="1" ht="29.25">
      <c r="B164" s="32"/>
      <c r="D164" s="134" t="s">
        <v>269</v>
      </c>
      <c r="F164" s="138" t="s">
        <v>2508</v>
      </c>
      <c r="I164" s="136"/>
      <c r="L164" s="32"/>
      <c r="M164" s="137"/>
      <c r="T164" s="53"/>
      <c r="AT164" s="17" t="s">
        <v>269</v>
      </c>
      <c r="AU164" s="17" t="s">
        <v>77</v>
      </c>
    </row>
    <row r="165" spans="2:65" s="1" customFormat="1" ht="16.5" customHeight="1">
      <c r="B165" s="32"/>
      <c r="C165" s="139" t="s">
        <v>7</v>
      </c>
      <c r="D165" s="139" t="s">
        <v>273</v>
      </c>
      <c r="E165" s="140" t="s">
        <v>2511</v>
      </c>
      <c r="F165" s="141" t="s">
        <v>2512</v>
      </c>
      <c r="G165" s="142" t="s">
        <v>363</v>
      </c>
      <c r="H165" s="143">
        <v>2</v>
      </c>
      <c r="I165" s="144"/>
      <c r="J165" s="145">
        <f>ROUND(I165*H165,2)</f>
        <v>0</v>
      </c>
      <c r="K165" s="141" t="s">
        <v>265</v>
      </c>
      <c r="L165" s="146"/>
      <c r="M165" s="147" t="s">
        <v>19</v>
      </c>
      <c r="N165" s="148" t="s">
        <v>40</v>
      </c>
      <c r="P165" s="130">
        <f>O165*H165</f>
        <v>0</v>
      </c>
      <c r="Q165" s="130">
        <v>0.08</v>
      </c>
      <c r="R165" s="130">
        <f>Q165*H165</f>
        <v>0.16</v>
      </c>
      <c r="S165" s="130">
        <v>0</v>
      </c>
      <c r="T165" s="131">
        <f>S165*H165</f>
        <v>0</v>
      </c>
      <c r="AR165" s="132" t="s">
        <v>277</v>
      </c>
      <c r="AT165" s="132" t="s">
        <v>273</v>
      </c>
      <c r="AU165" s="132" t="s">
        <v>77</v>
      </c>
      <c r="AY165" s="17" t="s">
        <v>260</v>
      </c>
      <c r="BE165" s="133">
        <f>IF(N165="základní",J165,0)</f>
        <v>0</v>
      </c>
      <c r="BF165" s="133">
        <f>IF(N165="snížená",J165,0)</f>
        <v>0</v>
      </c>
      <c r="BG165" s="133">
        <f>IF(N165="zákl. přenesená",J165,0)</f>
        <v>0</v>
      </c>
      <c r="BH165" s="133">
        <f>IF(N165="sníž. přenesená",J165,0)</f>
        <v>0</v>
      </c>
      <c r="BI165" s="133">
        <f>IF(N165="nulová",J165,0)</f>
        <v>0</v>
      </c>
      <c r="BJ165" s="17" t="s">
        <v>77</v>
      </c>
      <c r="BK165" s="133">
        <f>ROUND(I165*H165,2)</f>
        <v>0</v>
      </c>
      <c r="BL165" s="17" t="s">
        <v>266</v>
      </c>
      <c r="BM165" s="132" t="s">
        <v>364</v>
      </c>
    </row>
    <row r="166" spans="2:65" s="1" customFormat="1" ht="11.25">
      <c r="B166" s="32"/>
      <c r="D166" s="134" t="s">
        <v>267</v>
      </c>
      <c r="F166" s="135" t="s">
        <v>2512</v>
      </c>
      <c r="I166" s="136"/>
      <c r="L166" s="32"/>
      <c r="M166" s="137"/>
      <c r="T166" s="53"/>
      <c r="AT166" s="17" t="s">
        <v>267</v>
      </c>
      <c r="AU166" s="17" t="s">
        <v>77</v>
      </c>
    </row>
    <row r="167" spans="2:65" s="1" customFormat="1" ht="29.25">
      <c r="B167" s="32"/>
      <c r="D167" s="134" t="s">
        <v>269</v>
      </c>
      <c r="F167" s="138" t="s">
        <v>2513</v>
      </c>
      <c r="I167" s="136"/>
      <c r="L167" s="32"/>
      <c r="M167" s="137"/>
      <c r="T167" s="53"/>
      <c r="AT167" s="17" t="s">
        <v>269</v>
      </c>
      <c r="AU167" s="17" t="s">
        <v>77</v>
      </c>
    </row>
    <row r="168" spans="2:65" s="1" customFormat="1" ht="16.5" customHeight="1">
      <c r="B168" s="32"/>
      <c r="C168" s="139" t="s">
        <v>315</v>
      </c>
      <c r="D168" s="139" t="s">
        <v>273</v>
      </c>
      <c r="E168" s="140" t="s">
        <v>2514</v>
      </c>
      <c r="F168" s="141" t="s">
        <v>2515</v>
      </c>
      <c r="G168" s="142" t="s">
        <v>363</v>
      </c>
      <c r="H168" s="143">
        <v>2</v>
      </c>
      <c r="I168" s="144"/>
      <c r="J168" s="145">
        <f>ROUND(I168*H168,2)</f>
        <v>0</v>
      </c>
      <c r="K168" s="141" t="s">
        <v>265</v>
      </c>
      <c r="L168" s="146"/>
      <c r="M168" s="147" t="s">
        <v>19</v>
      </c>
      <c r="N168" s="148" t="s">
        <v>40</v>
      </c>
      <c r="P168" s="130">
        <f>O168*H168</f>
        <v>0</v>
      </c>
      <c r="Q168" s="130">
        <v>17.741</v>
      </c>
      <c r="R168" s="130">
        <f>Q168*H168</f>
        <v>35.481999999999999</v>
      </c>
      <c r="S168" s="130">
        <v>0</v>
      </c>
      <c r="T168" s="131">
        <f>S168*H168</f>
        <v>0</v>
      </c>
      <c r="AR168" s="132" t="s">
        <v>277</v>
      </c>
      <c r="AT168" s="132" t="s">
        <v>273</v>
      </c>
      <c r="AU168" s="132" t="s">
        <v>77</v>
      </c>
      <c r="AY168" s="17" t="s">
        <v>260</v>
      </c>
      <c r="BE168" s="133">
        <f>IF(N168="základní",J168,0)</f>
        <v>0</v>
      </c>
      <c r="BF168" s="133">
        <f>IF(N168="snížená",J168,0)</f>
        <v>0</v>
      </c>
      <c r="BG168" s="133">
        <f>IF(N168="zákl. přenesená",J168,0)</f>
        <v>0</v>
      </c>
      <c r="BH168" s="133">
        <f>IF(N168="sníž. přenesená",J168,0)</f>
        <v>0</v>
      </c>
      <c r="BI168" s="133">
        <f>IF(N168="nulová",J168,0)</f>
        <v>0</v>
      </c>
      <c r="BJ168" s="17" t="s">
        <v>77</v>
      </c>
      <c r="BK168" s="133">
        <f>ROUND(I168*H168,2)</f>
        <v>0</v>
      </c>
      <c r="BL168" s="17" t="s">
        <v>266</v>
      </c>
      <c r="BM168" s="132" t="s">
        <v>368</v>
      </c>
    </row>
    <row r="169" spans="2:65" s="1" customFormat="1" ht="11.25">
      <c r="B169" s="32"/>
      <c r="D169" s="134" t="s">
        <v>267</v>
      </c>
      <c r="F169" s="135" t="s">
        <v>2515</v>
      </c>
      <c r="I169" s="136"/>
      <c r="L169" s="32"/>
      <c r="M169" s="137"/>
      <c r="T169" s="53"/>
      <c r="AT169" s="17" t="s">
        <v>267</v>
      </c>
      <c r="AU169" s="17" t="s">
        <v>77</v>
      </c>
    </row>
    <row r="170" spans="2:65" s="1" customFormat="1" ht="29.25">
      <c r="B170" s="32"/>
      <c r="D170" s="134" t="s">
        <v>269</v>
      </c>
      <c r="F170" s="138" t="s">
        <v>2513</v>
      </c>
      <c r="I170" s="136"/>
      <c r="L170" s="32"/>
      <c r="M170" s="137"/>
      <c r="T170" s="53"/>
      <c r="AT170" s="17" t="s">
        <v>269</v>
      </c>
      <c r="AU170" s="17" t="s">
        <v>77</v>
      </c>
    </row>
    <row r="171" spans="2:65" s="1" customFormat="1" ht="16.5" customHeight="1">
      <c r="B171" s="32"/>
      <c r="C171" s="139" t="s">
        <v>370</v>
      </c>
      <c r="D171" s="139" t="s">
        <v>273</v>
      </c>
      <c r="E171" s="140" t="s">
        <v>1050</v>
      </c>
      <c r="F171" s="141" t="s">
        <v>1051</v>
      </c>
      <c r="G171" s="142" t="s">
        <v>363</v>
      </c>
      <c r="H171" s="143">
        <v>9</v>
      </c>
      <c r="I171" s="144"/>
      <c r="J171" s="145">
        <f>ROUND(I171*H171,2)</f>
        <v>0</v>
      </c>
      <c r="K171" s="141" t="s">
        <v>265</v>
      </c>
      <c r="L171" s="146"/>
      <c r="M171" s="147" t="s">
        <v>19</v>
      </c>
      <c r="N171" s="148" t="s">
        <v>40</v>
      </c>
      <c r="P171" s="130">
        <f>O171*H171</f>
        <v>0</v>
      </c>
      <c r="Q171" s="130">
        <v>0</v>
      </c>
      <c r="R171" s="130">
        <f>Q171*H171</f>
        <v>0</v>
      </c>
      <c r="S171" s="130">
        <v>0</v>
      </c>
      <c r="T171" s="131">
        <f>S171*H171</f>
        <v>0</v>
      </c>
      <c r="AR171" s="132" t="s">
        <v>277</v>
      </c>
      <c r="AT171" s="132" t="s">
        <v>273</v>
      </c>
      <c r="AU171" s="132" t="s">
        <v>77</v>
      </c>
      <c r="AY171" s="17" t="s">
        <v>260</v>
      </c>
      <c r="BE171" s="133">
        <f>IF(N171="základní",J171,0)</f>
        <v>0</v>
      </c>
      <c r="BF171" s="133">
        <f>IF(N171="snížená",J171,0)</f>
        <v>0</v>
      </c>
      <c r="BG171" s="133">
        <f>IF(N171="zákl. přenesená",J171,0)</f>
        <v>0</v>
      </c>
      <c r="BH171" s="133">
        <f>IF(N171="sníž. přenesená",J171,0)</f>
        <v>0</v>
      </c>
      <c r="BI171" s="133">
        <f>IF(N171="nulová",J171,0)</f>
        <v>0</v>
      </c>
      <c r="BJ171" s="17" t="s">
        <v>77</v>
      </c>
      <c r="BK171" s="133">
        <f>ROUND(I171*H171,2)</f>
        <v>0</v>
      </c>
      <c r="BL171" s="17" t="s">
        <v>266</v>
      </c>
      <c r="BM171" s="132" t="s">
        <v>373</v>
      </c>
    </row>
    <row r="172" spans="2:65" s="1" customFormat="1" ht="11.25">
      <c r="B172" s="32"/>
      <c r="D172" s="134" t="s">
        <v>267</v>
      </c>
      <c r="F172" s="135" t="s">
        <v>1051</v>
      </c>
      <c r="I172" s="136"/>
      <c r="L172" s="32"/>
      <c r="M172" s="137"/>
      <c r="T172" s="53"/>
      <c r="AT172" s="17" t="s">
        <v>267</v>
      </c>
      <c r="AU172" s="17" t="s">
        <v>77</v>
      </c>
    </row>
    <row r="173" spans="2:65" s="1" customFormat="1" ht="29.25">
      <c r="B173" s="32"/>
      <c r="D173" s="134" t="s">
        <v>269</v>
      </c>
      <c r="F173" s="138" t="s">
        <v>1052</v>
      </c>
      <c r="I173" s="136"/>
      <c r="L173" s="32"/>
      <c r="M173" s="137"/>
      <c r="T173" s="53"/>
      <c r="AT173" s="17" t="s">
        <v>269</v>
      </c>
      <c r="AU173" s="17" t="s">
        <v>77</v>
      </c>
    </row>
    <row r="174" spans="2:65" s="1" customFormat="1" ht="16.5" customHeight="1">
      <c r="B174" s="32"/>
      <c r="C174" s="139" t="s">
        <v>320</v>
      </c>
      <c r="D174" s="139" t="s">
        <v>273</v>
      </c>
      <c r="E174" s="140" t="s">
        <v>2516</v>
      </c>
      <c r="F174" s="141" t="s">
        <v>2517</v>
      </c>
      <c r="G174" s="142" t="s">
        <v>363</v>
      </c>
      <c r="H174" s="143">
        <v>9</v>
      </c>
      <c r="I174" s="144"/>
      <c r="J174" s="145">
        <f>ROUND(I174*H174,2)</f>
        <v>0</v>
      </c>
      <c r="K174" s="141" t="s">
        <v>265</v>
      </c>
      <c r="L174" s="146"/>
      <c r="M174" s="147" t="s">
        <v>19</v>
      </c>
      <c r="N174" s="148" t="s">
        <v>40</v>
      </c>
      <c r="P174" s="130">
        <f>O174*H174</f>
        <v>0</v>
      </c>
      <c r="Q174" s="130">
        <v>0</v>
      </c>
      <c r="R174" s="130">
        <f>Q174*H174</f>
        <v>0</v>
      </c>
      <c r="S174" s="130">
        <v>0</v>
      </c>
      <c r="T174" s="131">
        <f>S174*H174</f>
        <v>0</v>
      </c>
      <c r="AR174" s="132" t="s">
        <v>277</v>
      </c>
      <c r="AT174" s="132" t="s">
        <v>273</v>
      </c>
      <c r="AU174" s="132" t="s">
        <v>77</v>
      </c>
      <c r="AY174" s="17" t="s">
        <v>260</v>
      </c>
      <c r="BE174" s="133">
        <f>IF(N174="základní",J174,0)</f>
        <v>0</v>
      </c>
      <c r="BF174" s="133">
        <f>IF(N174="snížená",J174,0)</f>
        <v>0</v>
      </c>
      <c r="BG174" s="133">
        <f>IF(N174="zákl. přenesená",J174,0)</f>
        <v>0</v>
      </c>
      <c r="BH174" s="133">
        <f>IF(N174="sníž. přenesená",J174,0)</f>
        <v>0</v>
      </c>
      <c r="BI174" s="133">
        <f>IF(N174="nulová",J174,0)</f>
        <v>0</v>
      </c>
      <c r="BJ174" s="17" t="s">
        <v>77</v>
      </c>
      <c r="BK174" s="133">
        <f>ROUND(I174*H174,2)</f>
        <v>0</v>
      </c>
      <c r="BL174" s="17" t="s">
        <v>266</v>
      </c>
      <c r="BM174" s="132" t="s">
        <v>2518</v>
      </c>
    </row>
    <row r="175" spans="2:65" s="1" customFormat="1" ht="11.25">
      <c r="B175" s="32"/>
      <c r="D175" s="134" t="s">
        <v>267</v>
      </c>
      <c r="F175" s="135" t="s">
        <v>2517</v>
      </c>
      <c r="I175" s="136"/>
      <c r="L175" s="32"/>
      <c r="M175" s="137"/>
      <c r="T175" s="53"/>
      <c r="AT175" s="17" t="s">
        <v>267</v>
      </c>
      <c r="AU175" s="17" t="s">
        <v>77</v>
      </c>
    </row>
    <row r="176" spans="2:65" s="1" customFormat="1" ht="16.5" customHeight="1">
      <c r="B176" s="32"/>
      <c r="C176" s="139" t="s">
        <v>381</v>
      </c>
      <c r="D176" s="139" t="s">
        <v>273</v>
      </c>
      <c r="E176" s="140" t="s">
        <v>2519</v>
      </c>
      <c r="F176" s="141" t="s">
        <v>2520</v>
      </c>
      <c r="G176" s="142" t="s">
        <v>363</v>
      </c>
      <c r="H176" s="143">
        <v>9</v>
      </c>
      <c r="I176" s="144"/>
      <c r="J176" s="145">
        <f>ROUND(I176*H176,2)</f>
        <v>0</v>
      </c>
      <c r="K176" s="141" t="s">
        <v>265</v>
      </c>
      <c r="L176" s="146"/>
      <c r="M176" s="147" t="s">
        <v>19</v>
      </c>
      <c r="N176" s="148" t="s">
        <v>40</v>
      </c>
      <c r="P176" s="130">
        <f>O176*H176</f>
        <v>0</v>
      </c>
      <c r="Q176" s="130">
        <v>0</v>
      </c>
      <c r="R176" s="130">
        <f>Q176*H176</f>
        <v>0</v>
      </c>
      <c r="S176" s="130">
        <v>0</v>
      </c>
      <c r="T176" s="131">
        <f>S176*H176</f>
        <v>0</v>
      </c>
      <c r="AR176" s="132" t="s">
        <v>277</v>
      </c>
      <c r="AT176" s="132" t="s">
        <v>273</v>
      </c>
      <c r="AU176" s="132" t="s">
        <v>77</v>
      </c>
      <c r="AY176" s="17" t="s">
        <v>260</v>
      </c>
      <c r="BE176" s="133">
        <f>IF(N176="základní",J176,0)</f>
        <v>0</v>
      </c>
      <c r="BF176" s="133">
        <f>IF(N176="snížená",J176,0)</f>
        <v>0</v>
      </c>
      <c r="BG176" s="133">
        <f>IF(N176="zákl. přenesená",J176,0)</f>
        <v>0</v>
      </c>
      <c r="BH176" s="133">
        <f>IF(N176="sníž. přenesená",J176,0)</f>
        <v>0</v>
      </c>
      <c r="BI176" s="133">
        <f>IF(N176="nulová",J176,0)</f>
        <v>0</v>
      </c>
      <c r="BJ176" s="17" t="s">
        <v>77</v>
      </c>
      <c r="BK176" s="133">
        <f>ROUND(I176*H176,2)</f>
        <v>0</v>
      </c>
      <c r="BL176" s="17" t="s">
        <v>266</v>
      </c>
      <c r="BM176" s="132" t="s">
        <v>2521</v>
      </c>
    </row>
    <row r="177" spans="2:65" s="1" customFormat="1" ht="11.25">
      <c r="B177" s="32"/>
      <c r="D177" s="134" t="s">
        <v>267</v>
      </c>
      <c r="F177" s="135" t="s">
        <v>2520</v>
      </c>
      <c r="I177" s="136"/>
      <c r="L177" s="32"/>
      <c r="M177" s="137"/>
      <c r="T177" s="53"/>
      <c r="AT177" s="17" t="s">
        <v>267</v>
      </c>
      <c r="AU177" s="17" t="s">
        <v>77</v>
      </c>
    </row>
    <row r="178" spans="2:65" s="10" customFormat="1" ht="25.9" customHeight="1">
      <c r="B178" s="111"/>
      <c r="D178" s="112" t="s">
        <v>68</v>
      </c>
      <c r="E178" s="113" t="s">
        <v>79</v>
      </c>
      <c r="F178" s="113" t="s">
        <v>834</v>
      </c>
      <c r="I178" s="114"/>
      <c r="J178" s="115">
        <f>BK178</f>
        <v>0</v>
      </c>
      <c r="L178" s="111"/>
      <c r="M178" s="116"/>
      <c r="P178" s="117">
        <f>SUM(P179:P318)</f>
        <v>0</v>
      </c>
      <c r="R178" s="117">
        <f>SUM(R179:R318)</f>
        <v>0</v>
      </c>
      <c r="T178" s="118">
        <f>SUM(T179:T318)</f>
        <v>0</v>
      </c>
      <c r="AR178" s="112" t="s">
        <v>77</v>
      </c>
      <c r="AT178" s="119" t="s">
        <v>68</v>
      </c>
      <c r="AU178" s="119" t="s">
        <v>69</v>
      </c>
      <c r="AY178" s="112" t="s">
        <v>260</v>
      </c>
      <c r="BK178" s="120">
        <f>SUM(BK179:BK318)</f>
        <v>0</v>
      </c>
    </row>
    <row r="179" spans="2:65" s="1" customFormat="1" ht="16.5" customHeight="1">
      <c r="B179" s="32"/>
      <c r="C179" s="121" t="s">
        <v>326</v>
      </c>
      <c r="D179" s="121" t="s">
        <v>261</v>
      </c>
      <c r="E179" s="122" t="s">
        <v>2522</v>
      </c>
      <c r="F179" s="123" t="s">
        <v>2523</v>
      </c>
      <c r="G179" s="124" t="s">
        <v>1297</v>
      </c>
      <c r="H179" s="125">
        <v>1632</v>
      </c>
      <c r="I179" s="126"/>
      <c r="J179" s="127">
        <f>ROUND(I179*H179,2)</f>
        <v>0</v>
      </c>
      <c r="K179" s="123" t="s">
        <v>265</v>
      </c>
      <c r="L179" s="32"/>
      <c r="M179" s="128" t="s">
        <v>19</v>
      </c>
      <c r="N179" s="129" t="s">
        <v>40</v>
      </c>
      <c r="P179" s="130">
        <f>O179*H179</f>
        <v>0</v>
      </c>
      <c r="Q179" s="130">
        <v>0</v>
      </c>
      <c r="R179" s="130">
        <f>Q179*H179</f>
        <v>0</v>
      </c>
      <c r="S179" s="130">
        <v>0</v>
      </c>
      <c r="T179" s="131">
        <f>S179*H179</f>
        <v>0</v>
      </c>
      <c r="AR179" s="132" t="s">
        <v>266</v>
      </c>
      <c r="AT179" s="132" t="s">
        <v>261</v>
      </c>
      <c r="AU179" s="132" t="s">
        <v>77</v>
      </c>
      <c r="AY179" s="17" t="s">
        <v>260</v>
      </c>
      <c r="BE179" s="133">
        <f>IF(N179="základní",J179,0)</f>
        <v>0</v>
      </c>
      <c r="BF179" s="133">
        <f>IF(N179="snížená",J179,0)</f>
        <v>0</v>
      </c>
      <c r="BG179" s="133">
        <f>IF(N179="zákl. přenesená",J179,0)</f>
        <v>0</v>
      </c>
      <c r="BH179" s="133">
        <f>IF(N179="sníž. přenesená",J179,0)</f>
        <v>0</v>
      </c>
      <c r="BI179" s="133">
        <f>IF(N179="nulová",J179,0)</f>
        <v>0</v>
      </c>
      <c r="BJ179" s="17" t="s">
        <v>77</v>
      </c>
      <c r="BK179" s="133">
        <f>ROUND(I179*H179,2)</f>
        <v>0</v>
      </c>
      <c r="BL179" s="17" t="s">
        <v>266</v>
      </c>
      <c r="BM179" s="132" t="s">
        <v>389</v>
      </c>
    </row>
    <row r="180" spans="2:65" s="1" customFormat="1" ht="29.25">
      <c r="B180" s="32"/>
      <c r="D180" s="134" t="s">
        <v>267</v>
      </c>
      <c r="F180" s="135" t="s">
        <v>2524</v>
      </c>
      <c r="I180" s="136"/>
      <c r="L180" s="32"/>
      <c r="M180" s="137"/>
      <c r="T180" s="53"/>
      <c r="AT180" s="17" t="s">
        <v>267</v>
      </c>
      <c r="AU180" s="17" t="s">
        <v>77</v>
      </c>
    </row>
    <row r="181" spans="2:65" s="1" customFormat="1" ht="19.5">
      <c r="B181" s="32"/>
      <c r="D181" s="134" t="s">
        <v>269</v>
      </c>
      <c r="F181" s="138" t="s">
        <v>306</v>
      </c>
      <c r="I181" s="136"/>
      <c r="L181" s="32"/>
      <c r="M181" s="137"/>
      <c r="T181" s="53"/>
      <c r="AT181" s="17" t="s">
        <v>269</v>
      </c>
      <c r="AU181" s="17" t="s">
        <v>77</v>
      </c>
    </row>
    <row r="182" spans="2:65" s="12" customFormat="1" ht="11.25">
      <c r="B182" s="162"/>
      <c r="D182" s="134" t="s">
        <v>774</v>
      </c>
      <c r="E182" s="163" t="s">
        <v>19</v>
      </c>
      <c r="F182" s="164" t="s">
        <v>2525</v>
      </c>
      <c r="H182" s="165">
        <v>1632</v>
      </c>
      <c r="I182" s="166"/>
      <c r="L182" s="162"/>
      <c r="M182" s="167"/>
      <c r="T182" s="168"/>
      <c r="AT182" s="163" t="s">
        <v>774</v>
      </c>
      <c r="AU182" s="163" t="s">
        <v>77</v>
      </c>
      <c r="AV182" s="12" t="s">
        <v>79</v>
      </c>
      <c r="AW182" s="12" t="s">
        <v>31</v>
      </c>
      <c r="AX182" s="12" t="s">
        <v>69</v>
      </c>
      <c r="AY182" s="163" t="s">
        <v>260</v>
      </c>
    </row>
    <row r="183" spans="2:65" s="13" customFormat="1" ht="11.25">
      <c r="B183" s="169"/>
      <c r="D183" s="134" t="s">
        <v>774</v>
      </c>
      <c r="E183" s="170" t="s">
        <v>19</v>
      </c>
      <c r="F183" s="171" t="s">
        <v>967</v>
      </c>
      <c r="H183" s="172">
        <v>1632</v>
      </c>
      <c r="I183" s="173"/>
      <c r="L183" s="169"/>
      <c r="M183" s="174"/>
      <c r="T183" s="175"/>
      <c r="AT183" s="170" t="s">
        <v>774</v>
      </c>
      <c r="AU183" s="170" t="s">
        <v>77</v>
      </c>
      <c r="AV183" s="13" t="s">
        <v>266</v>
      </c>
      <c r="AW183" s="13" t="s">
        <v>31</v>
      </c>
      <c r="AX183" s="13" t="s">
        <v>77</v>
      </c>
      <c r="AY183" s="170" t="s">
        <v>260</v>
      </c>
    </row>
    <row r="184" spans="2:65" s="1" customFormat="1" ht="16.5" customHeight="1">
      <c r="B184" s="32"/>
      <c r="C184" s="121" t="s">
        <v>392</v>
      </c>
      <c r="D184" s="121" t="s">
        <v>261</v>
      </c>
      <c r="E184" s="122" t="s">
        <v>2526</v>
      </c>
      <c r="F184" s="123" t="s">
        <v>2527</v>
      </c>
      <c r="G184" s="124" t="s">
        <v>1067</v>
      </c>
      <c r="H184" s="125">
        <v>82</v>
      </c>
      <c r="I184" s="126"/>
      <c r="J184" s="127">
        <f>ROUND(I184*H184,2)</f>
        <v>0</v>
      </c>
      <c r="K184" s="123" t="s">
        <v>265</v>
      </c>
      <c r="L184" s="32"/>
      <c r="M184" s="128" t="s">
        <v>19</v>
      </c>
      <c r="N184" s="129" t="s">
        <v>40</v>
      </c>
      <c r="P184" s="130">
        <f>O184*H184</f>
        <v>0</v>
      </c>
      <c r="Q184" s="130">
        <v>0</v>
      </c>
      <c r="R184" s="130">
        <f>Q184*H184</f>
        <v>0</v>
      </c>
      <c r="S184" s="130">
        <v>0</v>
      </c>
      <c r="T184" s="131">
        <f>S184*H184</f>
        <v>0</v>
      </c>
      <c r="AR184" s="132" t="s">
        <v>266</v>
      </c>
      <c r="AT184" s="132" t="s">
        <v>261</v>
      </c>
      <c r="AU184" s="132" t="s">
        <v>77</v>
      </c>
      <c r="AY184" s="17" t="s">
        <v>260</v>
      </c>
      <c r="BE184" s="133">
        <f>IF(N184="základní",J184,0)</f>
        <v>0</v>
      </c>
      <c r="BF184" s="133">
        <f>IF(N184="snížená",J184,0)</f>
        <v>0</v>
      </c>
      <c r="BG184" s="133">
        <f>IF(N184="zákl. přenesená",J184,0)</f>
        <v>0</v>
      </c>
      <c r="BH184" s="133">
        <f>IF(N184="sníž. přenesená",J184,0)</f>
        <v>0</v>
      </c>
      <c r="BI184" s="133">
        <f>IF(N184="nulová",J184,0)</f>
        <v>0</v>
      </c>
      <c r="BJ184" s="17" t="s">
        <v>77</v>
      </c>
      <c r="BK184" s="133">
        <f>ROUND(I184*H184,2)</f>
        <v>0</v>
      </c>
      <c r="BL184" s="17" t="s">
        <v>266</v>
      </c>
      <c r="BM184" s="132" t="s">
        <v>395</v>
      </c>
    </row>
    <row r="185" spans="2:65" s="1" customFormat="1" ht="29.25">
      <c r="B185" s="32"/>
      <c r="D185" s="134" t="s">
        <v>267</v>
      </c>
      <c r="F185" s="135" t="s">
        <v>2528</v>
      </c>
      <c r="I185" s="136"/>
      <c r="L185" s="32"/>
      <c r="M185" s="137"/>
      <c r="T185" s="53"/>
      <c r="AT185" s="17" t="s">
        <v>267</v>
      </c>
      <c r="AU185" s="17" t="s">
        <v>77</v>
      </c>
    </row>
    <row r="186" spans="2:65" s="1" customFormat="1" ht="19.5">
      <c r="B186" s="32"/>
      <c r="D186" s="134" t="s">
        <v>269</v>
      </c>
      <c r="F186" s="138" t="s">
        <v>306</v>
      </c>
      <c r="I186" s="136"/>
      <c r="L186" s="32"/>
      <c r="M186" s="137"/>
      <c r="T186" s="53"/>
      <c r="AT186" s="17" t="s">
        <v>269</v>
      </c>
      <c r="AU186" s="17" t="s">
        <v>77</v>
      </c>
    </row>
    <row r="187" spans="2:65" s="1" customFormat="1" ht="16.5" customHeight="1">
      <c r="B187" s="32"/>
      <c r="C187" s="121" t="s">
        <v>330</v>
      </c>
      <c r="D187" s="121" t="s">
        <v>261</v>
      </c>
      <c r="E187" s="122" t="s">
        <v>1065</v>
      </c>
      <c r="F187" s="123" t="s">
        <v>1066</v>
      </c>
      <c r="G187" s="124" t="s">
        <v>1067</v>
      </c>
      <c r="H187" s="125">
        <v>1161</v>
      </c>
      <c r="I187" s="126"/>
      <c r="J187" s="127">
        <f>ROUND(I187*H187,2)</f>
        <v>0</v>
      </c>
      <c r="K187" s="123" t="s">
        <v>265</v>
      </c>
      <c r="L187" s="32"/>
      <c r="M187" s="128" t="s">
        <v>19</v>
      </c>
      <c r="N187" s="129" t="s">
        <v>40</v>
      </c>
      <c r="P187" s="130">
        <f>O187*H187</f>
        <v>0</v>
      </c>
      <c r="Q187" s="130">
        <v>0</v>
      </c>
      <c r="R187" s="130">
        <f>Q187*H187</f>
        <v>0</v>
      </c>
      <c r="S187" s="130">
        <v>0</v>
      </c>
      <c r="T187" s="131">
        <f>S187*H187</f>
        <v>0</v>
      </c>
      <c r="AR187" s="132" t="s">
        <v>266</v>
      </c>
      <c r="AT187" s="132" t="s">
        <v>261</v>
      </c>
      <c r="AU187" s="132" t="s">
        <v>77</v>
      </c>
      <c r="AY187" s="17" t="s">
        <v>260</v>
      </c>
      <c r="BE187" s="133">
        <f>IF(N187="základní",J187,0)</f>
        <v>0</v>
      </c>
      <c r="BF187" s="133">
        <f>IF(N187="snížená",J187,0)</f>
        <v>0</v>
      </c>
      <c r="BG187" s="133">
        <f>IF(N187="zákl. přenesená",J187,0)</f>
        <v>0</v>
      </c>
      <c r="BH187" s="133">
        <f>IF(N187="sníž. přenesená",J187,0)</f>
        <v>0</v>
      </c>
      <c r="BI187" s="133">
        <f>IF(N187="nulová",J187,0)</f>
        <v>0</v>
      </c>
      <c r="BJ187" s="17" t="s">
        <v>77</v>
      </c>
      <c r="BK187" s="133">
        <f>ROUND(I187*H187,2)</f>
        <v>0</v>
      </c>
      <c r="BL187" s="17" t="s">
        <v>266</v>
      </c>
      <c r="BM187" s="132" t="s">
        <v>399</v>
      </c>
    </row>
    <row r="188" spans="2:65" s="1" customFormat="1" ht="29.25">
      <c r="B188" s="32"/>
      <c r="D188" s="134" t="s">
        <v>267</v>
      </c>
      <c r="F188" s="135" t="s">
        <v>1068</v>
      </c>
      <c r="I188" s="136"/>
      <c r="L188" s="32"/>
      <c r="M188" s="137"/>
      <c r="T188" s="53"/>
      <c r="AT188" s="17" t="s">
        <v>267</v>
      </c>
      <c r="AU188" s="17" t="s">
        <v>77</v>
      </c>
    </row>
    <row r="189" spans="2:65" s="1" customFormat="1" ht="19.5">
      <c r="B189" s="32"/>
      <c r="D189" s="134" t="s">
        <v>269</v>
      </c>
      <c r="F189" s="138" t="s">
        <v>306</v>
      </c>
      <c r="I189" s="136"/>
      <c r="L189" s="32"/>
      <c r="M189" s="137"/>
      <c r="T189" s="53"/>
      <c r="AT189" s="17" t="s">
        <v>269</v>
      </c>
      <c r="AU189" s="17" t="s">
        <v>77</v>
      </c>
    </row>
    <row r="190" spans="2:65" s="1" customFormat="1" ht="16.5" customHeight="1">
      <c r="B190" s="32"/>
      <c r="C190" s="121" t="s">
        <v>401</v>
      </c>
      <c r="D190" s="121" t="s">
        <v>261</v>
      </c>
      <c r="E190" s="122" t="s">
        <v>2529</v>
      </c>
      <c r="F190" s="123" t="s">
        <v>2530</v>
      </c>
      <c r="G190" s="124" t="s">
        <v>1067</v>
      </c>
      <c r="H190" s="125">
        <v>225</v>
      </c>
      <c r="I190" s="126"/>
      <c r="J190" s="127">
        <f>ROUND(I190*H190,2)</f>
        <v>0</v>
      </c>
      <c r="K190" s="123" t="s">
        <v>265</v>
      </c>
      <c r="L190" s="32"/>
      <c r="M190" s="128" t="s">
        <v>19</v>
      </c>
      <c r="N190" s="129" t="s">
        <v>40</v>
      </c>
      <c r="P190" s="130">
        <f>O190*H190</f>
        <v>0</v>
      </c>
      <c r="Q190" s="130">
        <v>0</v>
      </c>
      <c r="R190" s="130">
        <f>Q190*H190</f>
        <v>0</v>
      </c>
      <c r="S190" s="130">
        <v>0</v>
      </c>
      <c r="T190" s="131">
        <f>S190*H190</f>
        <v>0</v>
      </c>
      <c r="AR190" s="132" t="s">
        <v>266</v>
      </c>
      <c r="AT190" s="132" t="s">
        <v>261</v>
      </c>
      <c r="AU190" s="132" t="s">
        <v>77</v>
      </c>
      <c r="AY190" s="17" t="s">
        <v>260</v>
      </c>
      <c r="BE190" s="133">
        <f>IF(N190="základní",J190,0)</f>
        <v>0</v>
      </c>
      <c r="BF190" s="133">
        <f>IF(N190="snížená",J190,0)</f>
        <v>0</v>
      </c>
      <c r="BG190" s="133">
        <f>IF(N190="zákl. přenesená",J190,0)</f>
        <v>0</v>
      </c>
      <c r="BH190" s="133">
        <f>IF(N190="sníž. přenesená",J190,0)</f>
        <v>0</v>
      </c>
      <c r="BI190" s="133">
        <f>IF(N190="nulová",J190,0)</f>
        <v>0</v>
      </c>
      <c r="BJ190" s="17" t="s">
        <v>77</v>
      </c>
      <c r="BK190" s="133">
        <f>ROUND(I190*H190,2)</f>
        <v>0</v>
      </c>
      <c r="BL190" s="17" t="s">
        <v>266</v>
      </c>
      <c r="BM190" s="132" t="s">
        <v>404</v>
      </c>
    </row>
    <row r="191" spans="2:65" s="1" customFormat="1" ht="29.25">
      <c r="B191" s="32"/>
      <c r="D191" s="134" t="s">
        <v>267</v>
      </c>
      <c r="F191" s="135" t="s">
        <v>2531</v>
      </c>
      <c r="I191" s="136"/>
      <c r="L191" s="32"/>
      <c r="M191" s="137"/>
      <c r="T191" s="53"/>
      <c r="AT191" s="17" t="s">
        <v>267</v>
      </c>
      <c r="AU191" s="17" t="s">
        <v>77</v>
      </c>
    </row>
    <row r="192" spans="2:65" s="1" customFormat="1" ht="19.5">
      <c r="B192" s="32"/>
      <c r="D192" s="134" t="s">
        <v>269</v>
      </c>
      <c r="F192" s="138" t="s">
        <v>306</v>
      </c>
      <c r="I192" s="136"/>
      <c r="L192" s="32"/>
      <c r="M192" s="137"/>
      <c r="T192" s="53"/>
      <c r="AT192" s="17" t="s">
        <v>269</v>
      </c>
      <c r="AU192" s="17" t="s">
        <v>77</v>
      </c>
    </row>
    <row r="193" spans="2:65" s="12" customFormat="1" ht="11.25">
      <c r="B193" s="162"/>
      <c r="D193" s="134" t="s">
        <v>774</v>
      </c>
      <c r="E193" s="163" t="s">
        <v>19</v>
      </c>
      <c r="F193" s="164" t="s">
        <v>2532</v>
      </c>
      <c r="H193" s="165">
        <v>225</v>
      </c>
      <c r="I193" s="166"/>
      <c r="L193" s="162"/>
      <c r="M193" s="167"/>
      <c r="T193" s="168"/>
      <c r="AT193" s="163" t="s">
        <v>774</v>
      </c>
      <c r="AU193" s="163" t="s">
        <v>77</v>
      </c>
      <c r="AV193" s="12" t="s">
        <v>79</v>
      </c>
      <c r="AW193" s="12" t="s">
        <v>31</v>
      </c>
      <c r="AX193" s="12" t="s">
        <v>69</v>
      </c>
      <c r="AY193" s="163" t="s">
        <v>260</v>
      </c>
    </row>
    <row r="194" spans="2:65" s="13" customFormat="1" ht="11.25">
      <c r="B194" s="169"/>
      <c r="D194" s="134" t="s">
        <v>774</v>
      </c>
      <c r="E194" s="170" t="s">
        <v>19</v>
      </c>
      <c r="F194" s="171" t="s">
        <v>967</v>
      </c>
      <c r="H194" s="172">
        <v>225</v>
      </c>
      <c r="I194" s="173"/>
      <c r="L194" s="169"/>
      <c r="M194" s="174"/>
      <c r="T194" s="175"/>
      <c r="AT194" s="170" t="s">
        <v>774</v>
      </c>
      <c r="AU194" s="170" t="s">
        <v>77</v>
      </c>
      <c r="AV194" s="13" t="s">
        <v>266</v>
      </c>
      <c r="AW194" s="13" t="s">
        <v>31</v>
      </c>
      <c r="AX194" s="13" t="s">
        <v>77</v>
      </c>
      <c r="AY194" s="170" t="s">
        <v>260</v>
      </c>
    </row>
    <row r="195" spans="2:65" s="1" customFormat="1" ht="16.5" customHeight="1">
      <c r="B195" s="32"/>
      <c r="C195" s="121" t="s">
        <v>335</v>
      </c>
      <c r="D195" s="121" t="s">
        <v>261</v>
      </c>
      <c r="E195" s="122" t="s">
        <v>1070</v>
      </c>
      <c r="F195" s="123" t="s">
        <v>1071</v>
      </c>
      <c r="G195" s="124" t="s">
        <v>1067</v>
      </c>
      <c r="H195" s="125">
        <v>1749</v>
      </c>
      <c r="I195" s="126"/>
      <c r="J195" s="127">
        <f>ROUND(I195*H195,2)</f>
        <v>0</v>
      </c>
      <c r="K195" s="123" t="s">
        <v>265</v>
      </c>
      <c r="L195" s="32"/>
      <c r="M195" s="128" t="s">
        <v>19</v>
      </c>
      <c r="N195" s="129" t="s">
        <v>40</v>
      </c>
      <c r="P195" s="130">
        <f>O195*H195</f>
        <v>0</v>
      </c>
      <c r="Q195" s="130">
        <v>0</v>
      </c>
      <c r="R195" s="130">
        <f>Q195*H195</f>
        <v>0</v>
      </c>
      <c r="S195" s="130">
        <v>0</v>
      </c>
      <c r="T195" s="131">
        <f>S195*H195</f>
        <v>0</v>
      </c>
      <c r="AR195" s="132" t="s">
        <v>266</v>
      </c>
      <c r="AT195" s="132" t="s">
        <v>261</v>
      </c>
      <c r="AU195" s="132" t="s">
        <v>77</v>
      </c>
      <c r="AY195" s="17" t="s">
        <v>260</v>
      </c>
      <c r="BE195" s="133">
        <f>IF(N195="základní",J195,0)</f>
        <v>0</v>
      </c>
      <c r="BF195" s="133">
        <f>IF(N195="snížená",J195,0)</f>
        <v>0</v>
      </c>
      <c r="BG195" s="133">
        <f>IF(N195="zákl. přenesená",J195,0)</f>
        <v>0</v>
      </c>
      <c r="BH195" s="133">
        <f>IF(N195="sníž. přenesená",J195,0)</f>
        <v>0</v>
      </c>
      <c r="BI195" s="133">
        <f>IF(N195="nulová",J195,0)</f>
        <v>0</v>
      </c>
      <c r="BJ195" s="17" t="s">
        <v>77</v>
      </c>
      <c r="BK195" s="133">
        <f>ROUND(I195*H195,2)</f>
        <v>0</v>
      </c>
      <c r="BL195" s="17" t="s">
        <v>266</v>
      </c>
      <c r="BM195" s="132" t="s">
        <v>409</v>
      </c>
    </row>
    <row r="196" spans="2:65" s="1" customFormat="1" ht="29.25">
      <c r="B196" s="32"/>
      <c r="D196" s="134" t="s">
        <v>267</v>
      </c>
      <c r="F196" s="135" t="s">
        <v>1072</v>
      </c>
      <c r="I196" s="136"/>
      <c r="L196" s="32"/>
      <c r="M196" s="137"/>
      <c r="T196" s="53"/>
      <c r="AT196" s="17" t="s">
        <v>267</v>
      </c>
      <c r="AU196" s="17" t="s">
        <v>77</v>
      </c>
    </row>
    <row r="197" spans="2:65" s="1" customFormat="1" ht="29.25">
      <c r="B197" s="32"/>
      <c r="D197" s="134" t="s">
        <v>269</v>
      </c>
      <c r="F197" s="138" t="s">
        <v>2533</v>
      </c>
      <c r="I197" s="136"/>
      <c r="L197" s="32"/>
      <c r="M197" s="137"/>
      <c r="T197" s="53"/>
      <c r="AT197" s="17" t="s">
        <v>269</v>
      </c>
      <c r="AU197" s="17" t="s">
        <v>77</v>
      </c>
    </row>
    <row r="198" spans="2:65" s="1" customFormat="1" ht="16.5" customHeight="1">
      <c r="B198" s="32"/>
      <c r="C198" s="121" t="s">
        <v>412</v>
      </c>
      <c r="D198" s="121" t="s">
        <v>261</v>
      </c>
      <c r="E198" s="122" t="s">
        <v>2534</v>
      </c>
      <c r="F198" s="123" t="s">
        <v>2535</v>
      </c>
      <c r="G198" s="124" t="s">
        <v>1067</v>
      </c>
      <c r="H198" s="125">
        <v>231</v>
      </c>
      <c r="I198" s="126"/>
      <c r="J198" s="127">
        <f>ROUND(I198*H198,2)</f>
        <v>0</v>
      </c>
      <c r="K198" s="123" t="s">
        <v>265</v>
      </c>
      <c r="L198" s="32"/>
      <c r="M198" s="128" t="s">
        <v>19</v>
      </c>
      <c r="N198" s="129" t="s">
        <v>40</v>
      </c>
      <c r="P198" s="130">
        <f>O198*H198</f>
        <v>0</v>
      </c>
      <c r="Q198" s="130">
        <v>0</v>
      </c>
      <c r="R198" s="130">
        <f>Q198*H198</f>
        <v>0</v>
      </c>
      <c r="S198" s="130">
        <v>0</v>
      </c>
      <c r="T198" s="131">
        <f>S198*H198</f>
        <v>0</v>
      </c>
      <c r="AR198" s="132" t="s">
        <v>266</v>
      </c>
      <c r="AT198" s="132" t="s">
        <v>261</v>
      </c>
      <c r="AU198" s="132" t="s">
        <v>77</v>
      </c>
      <c r="AY198" s="17" t="s">
        <v>260</v>
      </c>
      <c r="BE198" s="133">
        <f>IF(N198="základní",J198,0)</f>
        <v>0</v>
      </c>
      <c r="BF198" s="133">
        <f>IF(N198="snížená",J198,0)</f>
        <v>0</v>
      </c>
      <c r="BG198" s="133">
        <f>IF(N198="zákl. přenesená",J198,0)</f>
        <v>0</v>
      </c>
      <c r="BH198" s="133">
        <f>IF(N198="sníž. přenesená",J198,0)</f>
        <v>0</v>
      </c>
      <c r="BI198" s="133">
        <f>IF(N198="nulová",J198,0)</f>
        <v>0</v>
      </c>
      <c r="BJ198" s="17" t="s">
        <v>77</v>
      </c>
      <c r="BK198" s="133">
        <f>ROUND(I198*H198,2)</f>
        <v>0</v>
      </c>
      <c r="BL198" s="17" t="s">
        <v>266</v>
      </c>
      <c r="BM198" s="132" t="s">
        <v>415</v>
      </c>
    </row>
    <row r="199" spans="2:65" s="1" customFormat="1" ht="29.25">
      <c r="B199" s="32"/>
      <c r="D199" s="134" t="s">
        <v>267</v>
      </c>
      <c r="F199" s="135" t="s">
        <v>2536</v>
      </c>
      <c r="I199" s="136"/>
      <c r="L199" s="32"/>
      <c r="M199" s="137"/>
      <c r="T199" s="53"/>
      <c r="AT199" s="17" t="s">
        <v>267</v>
      </c>
      <c r="AU199" s="17" t="s">
        <v>77</v>
      </c>
    </row>
    <row r="200" spans="2:65" s="1" customFormat="1" ht="19.5">
      <c r="B200" s="32"/>
      <c r="D200" s="134" t="s">
        <v>269</v>
      </c>
      <c r="F200" s="138" t="s">
        <v>306</v>
      </c>
      <c r="I200" s="136"/>
      <c r="L200" s="32"/>
      <c r="M200" s="137"/>
      <c r="T200" s="53"/>
      <c r="AT200" s="17" t="s">
        <v>269</v>
      </c>
      <c r="AU200" s="17" t="s">
        <v>77</v>
      </c>
    </row>
    <row r="201" spans="2:65" s="12" customFormat="1" ht="11.25">
      <c r="B201" s="162"/>
      <c r="D201" s="134" t="s">
        <v>774</v>
      </c>
      <c r="E201" s="163" t="s">
        <v>19</v>
      </c>
      <c r="F201" s="164" t="s">
        <v>2537</v>
      </c>
      <c r="H201" s="165">
        <v>231</v>
      </c>
      <c r="I201" s="166"/>
      <c r="L201" s="162"/>
      <c r="M201" s="167"/>
      <c r="T201" s="168"/>
      <c r="AT201" s="163" t="s">
        <v>774</v>
      </c>
      <c r="AU201" s="163" t="s">
        <v>77</v>
      </c>
      <c r="AV201" s="12" t="s">
        <v>79</v>
      </c>
      <c r="AW201" s="12" t="s">
        <v>31</v>
      </c>
      <c r="AX201" s="12" t="s">
        <v>69</v>
      </c>
      <c r="AY201" s="163" t="s">
        <v>260</v>
      </c>
    </row>
    <row r="202" spans="2:65" s="13" customFormat="1" ht="11.25">
      <c r="B202" s="169"/>
      <c r="D202" s="134" t="s">
        <v>774</v>
      </c>
      <c r="E202" s="170" t="s">
        <v>19</v>
      </c>
      <c r="F202" s="171" t="s">
        <v>967</v>
      </c>
      <c r="H202" s="172">
        <v>231</v>
      </c>
      <c r="I202" s="173"/>
      <c r="L202" s="169"/>
      <c r="M202" s="174"/>
      <c r="T202" s="175"/>
      <c r="AT202" s="170" t="s">
        <v>774</v>
      </c>
      <c r="AU202" s="170" t="s">
        <v>77</v>
      </c>
      <c r="AV202" s="13" t="s">
        <v>266</v>
      </c>
      <c r="AW202" s="13" t="s">
        <v>31</v>
      </c>
      <c r="AX202" s="13" t="s">
        <v>77</v>
      </c>
      <c r="AY202" s="170" t="s">
        <v>260</v>
      </c>
    </row>
    <row r="203" spans="2:65" s="1" customFormat="1" ht="16.5" customHeight="1">
      <c r="B203" s="32"/>
      <c r="C203" s="121" t="s">
        <v>339</v>
      </c>
      <c r="D203" s="121" t="s">
        <v>261</v>
      </c>
      <c r="E203" s="122" t="s">
        <v>1075</v>
      </c>
      <c r="F203" s="123" t="s">
        <v>1076</v>
      </c>
      <c r="G203" s="124" t="s">
        <v>1067</v>
      </c>
      <c r="H203" s="125">
        <v>1749</v>
      </c>
      <c r="I203" s="126"/>
      <c r="J203" s="127">
        <f>ROUND(I203*H203,2)</f>
        <v>0</v>
      </c>
      <c r="K203" s="123" t="s">
        <v>265</v>
      </c>
      <c r="L203" s="32"/>
      <c r="M203" s="128" t="s">
        <v>19</v>
      </c>
      <c r="N203" s="129" t="s">
        <v>40</v>
      </c>
      <c r="P203" s="130">
        <f>O203*H203</f>
        <v>0</v>
      </c>
      <c r="Q203" s="130">
        <v>0</v>
      </c>
      <c r="R203" s="130">
        <f>Q203*H203</f>
        <v>0</v>
      </c>
      <c r="S203" s="130">
        <v>0</v>
      </c>
      <c r="T203" s="131">
        <f>S203*H203</f>
        <v>0</v>
      </c>
      <c r="AR203" s="132" t="s">
        <v>266</v>
      </c>
      <c r="AT203" s="132" t="s">
        <v>261</v>
      </c>
      <c r="AU203" s="132" t="s">
        <v>77</v>
      </c>
      <c r="AY203" s="17" t="s">
        <v>260</v>
      </c>
      <c r="BE203" s="133">
        <f>IF(N203="základní",J203,0)</f>
        <v>0</v>
      </c>
      <c r="BF203" s="133">
        <f>IF(N203="snížená",J203,0)</f>
        <v>0</v>
      </c>
      <c r="BG203" s="133">
        <f>IF(N203="zákl. přenesená",J203,0)</f>
        <v>0</v>
      </c>
      <c r="BH203" s="133">
        <f>IF(N203="sníž. přenesená",J203,0)</f>
        <v>0</v>
      </c>
      <c r="BI203" s="133">
        <f>IF(N203="nulová",J203,0)</f>
        <v>0</v>
      </c>
      <c r="BJ203" s="17" t="s">
        <v>77</v>
      </c>
      <c r="BK203" s="133">
        <f>ROUND(I203*H203,2)</f>
        <v>0</v>
      </c>
      <c r="BL203" s="17" t="s">
        <v>266</v>
      </c>
      <c r="BM203" s="132" t="s">
        <v>419</v>
      </c>
    </row>
    <row r="204" spans="2:65" s="1" customFormat="1" ht="19.5">
      <c r="B204" s="32"/>
      <c r="D204" s="134" t="s">
        <v>267</v>
      </c>
      <c r="F204" s="135" t="s">
        <v>1077</v>
      </c>
      <c r="I204" s="136"/>
      <c r="L204" s="32"/>
      <c r="M204" s="137"/>
      <c r="T204" s="53"/>
      <c r="AT204" s="17" t="s">
        <v>267</v>
      </c>
      <c r="AU204" s="17" t="s">
        <v>77</v>
      </c>
    </row>
    <row r="205" spans="2:65" s="1" customFormat="1" ht="29.25">
      <c r="B205" s="32"/>
      <c r="D205" s="134" t="s">
        <v>269</v>
      </c>
      <c r="F205" s="138" t="s">
        <v>2533</v>
      </c>
      <c r="I205" s="136"/>
      <c r="L205" s="32"/>
      <c r="M205" s="137"/>
      <c r="T205" s="53"/>
      <c r="AT205" s="17" t="s">
        <v>269</v>
      </c>
      <c r="AU205" s="17" t="s">
        <v>77</v>
      </c>
    </row>
    <row r="206" spans="2:65" s="1" customFormat="1" ht="16.5" customHeight="1">
      <c r="B206" s="32"/>
      <c r="C206" s="121" t="s">
        <v>422</v>
      </c>
      <c r="D206" s="121" t="s">
        <v>261</v>
      </c>
      <c r="E206" s="122" t="s">
        <v>2538</v>
      </c>
      <c r="F206" s="123" t="s">
        <v>2539</v>
      </c>
      <c r="G206" s="124" t="s">
        <v>1067</v>
      </c>
      <c r="H206" s="125">
        <v>231</v>
      </c>
      <c r="I206" s="126"/>
      <c r="J206" s="127">
        <f>ROUND(I206*H206,2)</f>
        <v>0</v>
      </c>
      <c r="K206" s="123" t="s">
        <v>265</v>
      </c>
      <c r="L206" s="32"/>
      <c r="M206" s="128" t="s">
        <v>19</v>
      </c>
      <c r="N206" s="129" t="s">
        <v>40</v>
      </c>
      <c r="P206" s="130">
        <f>O206*H206</f>
        <v>0</v>
      </c>
      <c r="Q206" s="130">
        <v>0</v>
      </c>
      <c r="R206" s="130">
        <f>Q206*H206</f>
        <v>0</v>
      </c>
      <c r="S206" s="130">
        <v>0</v>
      </c>
      <c r="T206" s="131">
        <f>S206*H206</f>
        <v>0</v>
      </c>
      <c r="AR206" s="132" t="s">
        <v>266</v>
      </c>
      <c r="AT206" s="132" t="s">
        <v>261</v>
      </c>
      <c r="AU206" s="132" t="s">
        <v>77</v>
      </c>
      <c r="AY206" s="17" t="s">
        <v>260</v>
      </c>
      <c r="BE206" s="133">
        <f>IF(N206="základní",J206,0)</f>
        <v>0</v>
      </c>
      <c r="BF206" s="133">
        <f>IF(N206="snížená",J206,0)</f>
        <v>0</v>
      </c>
      <c r="BG206" s="133">
        <f>IF(N206="zákl. přenesená",J206,0)</f>
        <v>0</v>
      </c>
      <c r="BH206" s="133">
        <f>IF(N206="sníž. přenesená",J206,0)</f>
        <v>0</v>
      </c>
      <c r="BI206" s="133">
        <f>IF(N206="nulová",J206,0)</f>
        <v>0</v>
      </c>
      <c r="BJ206" s="17" t="s">
        <v>77</v>
      </c>
      <c r="BK206" s="133">
        <f>ROUND(I206*H206,2)</f>
        <v>0</v>
      </c>
      <c r="BL206" s="17" t="s">
        <v>266</v>
      </c>
      <c r="BM206" s="132" t="s">
        <v>425</v>
      </c>
    </row>
    <row r="207" spans="2:65" s="1" customFormat="1" ht="29.25">
      <c r="B207" s="32"/>
      <c r="D207" s="134" t="s">
        <v>267</v>
      </c>
      <c r="F207" s="135" t="s">
        <v>2540</v>
      </c>
      <c r="I207" s="136"/>
      <c r="L207" s="32"/>
      <c r="M207" s="137"/>
      <c r="T207" s="53"/>
      <c r="AT207" s="17" t="s">
        <v>267</v>
      </c>
      <c r="AU207" s="17" t="s">
        <v>77</v>
      </c>
    </row>
    <row r="208" spans="2:65" s="1" customFormat="1" ht="19.5">
      <c r="B208" s="32"/>
      <c r="D208" s="134" t="s">
        <v>269</v>
      </c>
      <c r="F208" s="138" t="s">
        <v>306</v>
      </c>
      <c r="I208" s="136"/>
      <c r="L208" s="32"/>
      <c r="M208" s="137"/>
      <c r="T208" s="53"/>
      <c r="AT208" s="17" t="s">
        <v>269</v>
      </c>
      <c r="AU208" s="17" t="s">
        <v>77</v>
      </c>
    </row>
    <row r="209" spans="2:65" s="12" customFormat="1" ht="11.25">
      <c r="B209" s="162"/>
      <c r="D209" s="134" t="s">
        <v>774</v>
      </c>
      <c r="E209" s="163" t="s">
        <v>19</v>
      </c>
      <c r="F209" s="164" t="s">
        <v>2537</v>
      </c>
      <c r="H209" s="165">
        <v>231</v>
      </c>
      <c r="I209" s="166"/>
      <c r="L209" s="162"/>
      <c r="M209" s="167"/>
      <c r="T209" s="168"/>
      <c r="AT209" s="163" t="s">
        <v>774</v>
      </c>
      <c r="AU209" s="163" t="s">
        <v>77</v>
      </c>
      <c r="AV209" s="12" t="s">
        <v>79</v>
      </c>
      <c r="AW209" s="12" t="s">
        <v>31</v>
      </c>
      <c r="AX209" s="12" t="s">
        <v>69</v>
      </c>
      <c r="AY209" s="163" t="s">
        <v>260</v>
      </c>
    </row>
    <row r="210" spans="2:65" s="13" customFormat="1" ht="11.25">
      <c r="B210" s="169"/>
      <c r="D210" s="134" t="s">
        <v>774</v>
      </c>
      <c r="E210" s="170" t="s">
        <v>19</v>
      </c>
      <c r="F210" s="171" t="s">
        <v>967</v>
      </c>
      <c r="H210" s="172">
        <v>231</v>
      </c>
      <c r="I210" s="173"/>
      <c r="L210" s="169"/>
      <c r="M210" s="174"/>
      <c r="T210" s="175"/>
      <c r="AT210" s="170" t="s">
        <v>774</v>
      </c>
      <c r="AU210" s="170" t="s">
        <v>77</v>
      </c>
      <c r="AV210" s="13" t="s">
        <v>266</v>
      </c>
      <c r="AW210" s="13" t="s">
        <v>31</v>
      </c>
      <c r="AX210" s="13" t="s">
        <v>77</v>
      </c>
      <c r="AY210" s="170" t="s">
        <v>260</v>
      </c>
    </row>
    <row r="211" spans="2:65" s="1" customFormat="1" ht="16.5" customHeight="1">
      <c r="B211" s="32"/>
      <c r="C211" s="121" t="s">
        <v>344</v>
      </c>
      <c r="D211" s="121" t="s">
        <v>261</v>
      </c>
      <c r="E211" s="122" t="s">
        <v>1078</v>
      </c>
      <c r="F211" s="123" t="s">
        <v>1079</v>
      </c>
      <c r="G211" s="124" t="s">
        <v>1080</v>
      </c>
      <c r="H211" s="125">
        <v>0.65800000000000003</v>
      </c>
      <c r="I211" s="126"/>
      <c r="J211" s="127">
        <f>ROUND(I211*H211,2)</f>
        <v>0</v>
      </c>
      <c r="K211" s="123" t="s">
        <v>265</v>
      </c>
      <c r="L211" s="32"/>
      <c r="M211" s="128" t="s">
        <v>19</v>
      </c>
      <c r="N211" s="129" t="s">
        <v>40</v>
      </c>
      <c r="P211" s="130">
        <f>O211*H211</f>
        <v>0</v>
      </c>
      <c r="Q211" s="130">
        <v>0</v>
      </c>
      <c r="R211" s="130">
        <f>Q211*H211</f>
        <v>0</v>
      </c>
      <c r="S211" s="130">
        <v>0</v>
      </c>
      <c r="T211" s="131">
        <f>S211*H211</f>
        <v>0</v>
      </c>
      <c r="AR211" s="132" t="s">
        <v>266</v>
      </c>
      <c r="AT211" s="132" t="s">
        <v>261</v>
      </c>
      <c r="AU211" s="132" t="s">
        <v>77</v>
      </c>
      <c r="AY211" s="17" t="s">
        <v>260</v>
      </c>
      <c r="BE211" s="133">
        <f>IF(N211="základní",J211,0)</f>
        <v>0</v>
      </c>
      <c r="BF211" s="133">
        <f>IF(N211="snížená",J211,0)</f>
        <v>0</v>
      </c>
      <c r="BG211" s="133">
        <f>IF(N211="zákl. přenesená",J211,0)</f>
        <v>0</v>
      </c>
      <c r="BH211" s="133">
        <f>IF(N211="sníž. přenesená",J211,0)</f>
        <v>0</v>
      </c>
      <c r="BI211" s="133">
        <f>IF(N211="nulová",J211,0)</f>
        <v>0</v>
      </c>
      <c r="BJ211" s="17" t="s">
        <v>77</v>
      </c>
      <c r="BK211" s="133">
        <f>ROUND(I211*H211,2)</f>
        <v>0</v>
      </c>
      <c r="BL211" s="17" t="s">
        <v>266</v>
      </c>
      <c r="BM211" s="132" t="s">
        <v>430</v>
      </c>
    </row>
    <row r="212" spans="2:65" s="1" customFormat="1" ht="19.5">
      <c r="B212" s="32"/>
      <c r="D212" s="134" t="s">
        <v>267</v>
      </c>
      <c r="F212" s="135" t="s">
        <v>1081</v>
      </c>
      <c r="I212" s="136"/>
      <c r="L212" s="32"/>
      <c r="M212" s="137"/>
      <c r="T212" s="53"/>
      <c r="AT212" s="17" t="s">
        <v>267</v>
      </c>
      <c r="AU212" s="17" t="s">
        <v>77</v>
      </c>
    </row>
    <row r="213" spans="2:65" s="1" customFormat="1" ht="19.5">
      <c r="B213" s="32"/>
      <c r="D213" s="134" t="s">
        <v>269</v>
      </c>
      <c r="F213" s="138" t="s">
        <v>306</v>
      </c>
      <c r="I213" s="136"/>
      <c r="L213" s="32"/>
      <c r="M213" s="137"/>
      <c r="T213" s="53"/>
      <c r="AT213" s="17" t="s">
        <v>269</v>
      </c>
      <c r="AU213" s="17" t="s">
        <v>77</v>
      </c>
    </row>
    <row r="214" spans="2:65" s="1" customFormat="1" ht="16.5" customHeight="1">
      <c r="B214" s="32"/>
      <c r="C214" s="121" t="s">
        <v>433</v>
      </c>
      <c r="D214" s="121" t="s">
        <v>261</v>
      </c>
      <c r="E214" s="122" t="s">
        <v>2541</v>
      </c>
      <c r="F214" s="123" t="s">
        <v>2542</v>
      </c>
      <c r="G214" s="124" t="s">
        <v>545</v>
      </c>
      <c r="H214" s="125">
        <v>187</v>
      </c>
      <c r="I214" s="126"/>
      <c r="J214" s="127">
        <f>ROUND(I214*H214,2)</f>
        <v>0</v>
      </c>
      <c r="K214" s="123" t="s">
        <v>265</v>
      </c>
      <c r="L214" s="32"/>
      <c r="M214" s="128" t="s">
        <v>19</v>
      </c>
      <c r="N214" s="129" t="s">
        <v>40</v>
      </c>
      <c r="P214" s="130">
        <f>O214*H214</f>
        <v>0</v>
      </c>
      <c r="Q214" s="130">
        <v>0</v>
      </c>
      <c r="R214" s="130">
        <f>Q214*H214</f>
        <v>0</v>
      </c>
      <c r="S214" s="130">
        <v>0</v>
      </c>
      <c r="T214" s="131">
        <f>S214*H214</f>
        <v>0</v>
      </c>
      <c r="AR214" s="132" t="s">
        <v>266</v>
      </c>
      <c r="AT214" s="132" t="s">
        <v>261</v>
      </c>
      <c r="AU214" s="132" t="s">
        <v>77</v>
      </c>
      <c r="AY214" s="17" t="s">
        <v>260</v>
      </c>
      <c r="BE214" s="133">
        <f>IF(N214="základní",J214,0)</f>
        <v>0</v>
      </c>
      <c r="BF214" s="133">
        <f>IF(N214="snížená",J214,0)</f>
        <v>0</v>
      </c>
      <c r="BG214" s="133">
        <f>IF(N214="zákl. přenesená",J214,0)</f>
        <v>0</v>
      </c>
      <c r="BH214" s="133">
        <f>IF(N214="sníž. přenesená",J214,0)</f>
        <v>0</v>
      </c>
      <c r="BI214" s="133">
        <f>IF(N214="nulová",J214,0)</f>
        <v>0</v>
      </c>
      <c r="BJ214" s="17" t="s">
        <v>77</v>
      </c>
      <c r="BK214" s="133">
        <f>ROUND(I214*H214,2)</f>
        <v>0</v>
      </c>
      <c r="BL214" s="17" t="s">
        <v>266</v>
      </c>
      <c r="BM214" s="132" t="s">
        <v>653</v>
      </c>
    </row>
    <row r="215" spans="2:65" s="1" customFormat="1" ht="19.5">
      <c r="B215" s="32"/>
      <c r="D215" s="134" t="s">
        <v>267</v>
      </c>
      <c r="F215" s="135" t="s">
        <v>2543</v>
      </c>
      <c r="I215" s="136"/>
      <c r="L215" s="32"/>
      <c r="M215" s="137"/>
      <c r="T215" s="53"/>
      <c r="AT215" s="17" t="s">
        <v>267</v>
      </c>
      <c r="AU215" s="17" t="s">
        <v>77</v>
      </c>
    </row>
    <row r="216" spans="2:65" s="1" customFormat="1" ht="19.5">
      <c r="B216" s="32"/>
      <c r="D216" s="134" t="s">
        <v>269</v>
      </c>
      <c r="F216" s="138" t="s">
        <v>306</v>
      </c>
      <c r="I216" s="136"/>
      <c r="L216" s="32"/>
      <c r="M216" s="137"/>
      <c r="T216" s="53"/>
      <c r="AT216" s="17" t="s">
        <v>269</v>
      </c>
      <c r="AU216" s="17" t="s">
        <v>77</v>
      </c>
    </row>
    <row r="217" spans="2:65" s="12" customFormat="1" ht="11.25">
      <c r="B217" s="162"/>
      <c r="D217" s="134" t="s">
        <v>774</v>
      </c>
      <c r="E217" s="163" t="s">
        <v>19</v>
      </c>
      <c r="F217" s="164" t="s">
        <v>2544</v>
      </c>
      <c r="H217" s="165">
        <v>187</v>
      </c>
      <c r="I217" s="166"/>
      <c r="L217" s="162"/>
      <c r="M217" s="167"/>
      <c r="T217" s="168"/>
      <c r="AT217" s="163" t="s">
        <v>774</v>
      </c>
      <c r="AU217" s="163" t="s">
        <v>77</v>
      </c>
      <c r="AV217" s="12" t="s">
        <v>79</v>
      </c>
      <c r="AW217" s="12" t="s">
        <v>31</v>
      </c>
      <c r="AX217" s="12" t="s">
        <v>69</v>
      </c>
      <c r="AY217" s="163" t="s">
        <v>260</v>
      </c>
    </row>
    <row r="218" spans="2:65" s="13" customFormat="1" ht="11.25">
      <c r="B218" s="169"/>
      <c r="D218" s="134" t="s">
        <v>774</v>
      </c>
      <c r="E218" s="170" t="s">
        <v>19</v>
      </c>
      <c r="F218" s="171" t="s">
        <v>967</v>
      </c>
      <c r="H218" s="172">
        <v>187</v>
      </c>
      <c r="I218" s="173"/>
      <c r="L218" s="169"/>
      <c r="M218" s="174"/>
      <c r="T218" s="175"/>
      <c r="AT218" s="170" t="s">
        <v>774</v>
      </c>
      <c r="AU218" s="170" t="s">
        <v>77</v>
      </c>
      <c r="AV218" s="13" t="s">
        <v>266</v>
      </c>
      <c r="AW218" s="13" t="s">
        <v>31</v>
      </c>
      <c r="AX218" s="13" t="s">
        <v>77</v>
      </c>
      <c r="AY218" s="170" t="s">
        <v>260</v>
      </c>
    </row>
    <row r="219" spans="2:65" s="1" customFormat="1" ht="16.5" customHeight="1">
      <c r="B219" s="32"/>
      <c r="C219" s="121" t="s">
        <v>348</v>
      </c>
      <c r="D219" s="121" t="s">
        <v>261</v>
      </c>
      <c r="E219" s="122" t="s">
        <v>1083</v>
      </c>
      <c r="F219" s="123" t="s">
        <v>1084</v>
      </c>
      <c r="G219" s="124" t="s">
        <v>1085</v>
      </c>
      <c r="H219" s="125">
        <v>60</v>
      </c>
      <c r="I219" s="126"/>
      <c r="J219" s="127">
        <f>ROUND(I219*H219,2)</f>
        <v>0</v>
      </c>
      <c r="K219" s="123" t="s">
        <v>265</v>
      </c>
      <c r="L219" s="32"/>
      <c r="M219" s="128" t="s">
        <v>19</v>
      </c>
      <c r="N219" s="129" t="s">
        <v>40</v>
      </c>
      <c r="P219" s="130">
        <f>O219*H219</f>
        <v>0</v>
      </c>
      <c r="Q219" s="130">
        <v>0</v>
      </c>
      <c r="R219" s="130">
        <f>Q219*H219</f>
        <v>0</v>
      </c>
      <c r="S219" s="130">
        <v>0</v>
      </c>
      <c r="T219" s="131">
        <f>S219*H219</f>
        <v>0</v>
      </c>
      <c r="AR219" s="132" t="s">
        <v>266</v>
      </c>
      <c r="AT219" s="132" t="s">
        <v>261</v>
      </c>
      <c r="AU219" s="132" t="s">
        <v>77</v>
      </c>
      <c r="AY219" s="17" t="s">
        <v>260</v>
      </c>
      <c r="BE219" s="133">
        <f>IF(N219="základní",J219,0)</f>
        <v>0</v>
      </c>
      <c r="BF219" s="133">
        <f>IF(N219="snížená",J219,0)</f>
        <v>0</v>
      </c>
      <c r="BG219" s="133">
        <f>IF(N219="zákl. přenesená",J219,0)</f>
        <v>0</v>
      </c>
      <c r="BH219" s="133">
        <f>IF(N219="sníž. přenesená",J219,0)</f>
        <v>0</v>
      </c>
      <c r="BI219" s="133">
        <f>IF(N219="nulová",J219,0)</f>
        <v>0</v>
      </c>
      <c r="BJ219" s="17" t="s">
        <v>77</v>
      </c>
      <c r="BK219" s="133">
        <f>ROUND(I219*H219,2)</f>
        <v>0</v>
      </c>
      <c r="BL219" s="17" t="s">
        <v>266</v>
      </c>
      <c r="BM219" s="132" t="s">
        <v>441</v>
      </c>
    </row>
    <row r="220" spans="2:65" s="1" customFormat="1" ht="29.25">
      <c r="B220" s="32"/>
      <c r="D220" s="134" t="s">
        <v>267</v>
      </c>
      <c r="F220" s="135" t="s">
        <v>1086</v>
      </c>
      <c r="I220" s="136"/>
      <c r="L220" s="32"/>
      <c r="M220" s="137"/>
      <c r="T220" s="53"/>
      <c r="AT220" s="17" t="s">
        <v>267</v>
      </c>
      <c r="AU220" s="17" t="s">
        <v>77</v>
      </c>
    </row>
    <row r="221" spans="2:65" s="1" customFormat="1" ht="29.25">
      <c r="B221" s="32"/>
      <c r="D221" s="134" t="s">
        <v>269</v>
      </c>
      <c r="F221" s="138" t="s">
        <v>1043</v>
      </c>
      <c r="I221" s="136"/>
      <c r="L221" s="32"/>
      <c r="M221" s="137"/>
      <c r="T221" s="53"/>
      <c r="AT221" s="17" t="s">
        <v>269</v>
      </c>
      <c r="AU221" s="17" t="s">
        <v>77</v>
      </c>
    </row>
    <row r="222" spans="2:65" s="12" customFormat="1" ht="11.25">
      <c r="B222" s="162"/>
      <c r="D222" s="134" t="s">
        <v>774</v>
      </c>
      <c r="E222" s="163" t="s">
        <v>19</v>
      </c>
      <c r="F222" s="164" t="s">
        <v>2496</v>
      </c>
      <c r="H222" s="165">
        <v>60</v>
      </c>
      <c r="I222" s="166"/>
      <c r="L222" s="162"/>
      <c r="M222" s="167"/>
      <c r="T222" s="168"/>
      <c r="AT222" s="163" t="s">
        <v>774</v>
      </c>
      <c r="AU222" s="163" t="s">
        <v>77</v>
      </c>
      <c r="AV222" s="12" t="s">
        <v>79</v>
      </c>
      <c r="AW222" s="12" t="s">
        <v>31</v>
      </c>
      <c r="AX222" s="12" t="s">
        <v>69</v>
      </c>
      <c r="AY222" s="163" t="s">
        <v>260</v>
      </c>
    </row>
    <row r="223" spans="2:65" s="13" customFormat="1" ht="11.25">
      <c r="B223" s="169"/>
      <c r="D223" s="134" t="s">
        <v>774</v>
      </c>
      <c r="E223" s="170" t="s">
        <v>19</v>
      </c>
      <c r="F223" s="171" t="s">
        <v>967</v>
      </c>
      <c r="H223" s="172">
        <v>60</v>
      </c>
      <c r="I223" s="173"/>
      <c r="L223" s="169"/>
      <c r="M223" s="174"/>
      <c r="T223" s="175"/>
      <c r="AT223" s="170" t="s">
        <v>774</v>
      </c>
      <c r="AU223" s="170" t="s">
        <v>77</v>
      </c>
      <c r="AV223" s="13" t="s">
        <v>266</v>
      </c>
      <c r="AW223" s="13" t="s">
        <v>31</v>
      </c>
      <c r="AX223" s="13" t="s">
        <v>77</v>
      </c>
      <c r="AY223" s="170" t="s">
        <v>260</v>
      </c>
    </row>
    <row r="224" spans="2:65" s="1" customFormat="1" ht="16.5" customHeight="1">
      <c r="B224" s="32"/>
      <c r="C224" s="121" t="s">
        <v>665</v>
      </c>
      <c r="D224" s="121" t="s">
        <v>261</v>
      </c>
      <c r="E224" s="122" t="s">
        <v>2545</v>
      </c>
      <c r="F224" s="123" t="s">
        <v>1088</v>
      </c>
      <c r="G224" s="124" t="s">
        <v>1080</v>
      </c>
      <c r="H224" s="125">
        <v>0.41</v>
      </c>
      <c r="I224" s="126"/>
      <c r="J224" s="127">
        <f>ROUND(I224*H224,2)</f>
        <v>0</v>
      </c>
      <c r="K224" s="123" t="s">
        <v>265</v>
      </c>
      <c r="L224" s="32"/>
      <c r="M224" s="128" t="s">
        <v>19</v>
      </c>
      <c r="N224" s="129" t="s">
        <v>40</v>
      </c>
      <c r="P224" s="130">
        <f>O224*H224</f>
        <v>0</v>
      </c>
      <c r="Q224" s="130">
        <v>0</v>
      </c>
      <c r="R224" s="130">
        <f>Q224*H224</f>
        <v>0</v>
      </c>
      <c r="S224" s="130">
        <v>0</v>
      </c>
      <c r="T224" s="131">
        <f>S224*H224</f>
        <v>0</v>
      </c>
      <c r="AR224" s="132" t="s">
        <v>266</v>
      </c>
      <c r="AT224" s="132" t="s">
        <v>261</v>
      </c>
      <c r="AU224" s="132" t="s">
        <v>77</v>
      </c>
      <c r="AY224" s="17" t="s">
        <v>260</v>
      </c>
      <c r="BE224" s="133">
        <f>IF(N224="základní",J224,0)</f>
        <v>0</v>
      </c>
      <c r="BF224" s="133">
        <f>IF(N224="snížená",J224,0)</f>
        <v>0</v>
      </c>
      <c r="BG224" s="133">
        <f>IF(N224="zákl. přenesená",J224,0)</f>
        <v>0</v>
      </c>
      <c r="BH224" s="133">
        <f>IF(N224="sníž. přenesená",J224,0)</f>
        <v>0</v>
      </c>
      <c r="BI224" s="133">
        <f>IF(N224="nulová",J224,0)</f>
        <v>0</v>
      </c>
      <c r="BJ224" s="17" t="s">
        <v>77</v>
      </c>
      <c r="BK224" s="133">
        <f>ROUND(I224*H224,2)</f>
        <v>0</v>
      </c>
      <c r="BL224" s="17" t="s">
        <v>266</v>
      </c>
      <c r="BM224" s="132" t="s">
        <v>2546</v>
      </c>
    </row>
    <row r="225" spans="2:65" s="1" customFormat="1" ht="29.25">
      <c r="B225" s="32"/>
      <c r="D225" s="134" t="s">
        <v>267</v>
      </c>
      <c r="F225" s="135" t="s">
        <v>1089</v>
      </c>
      <c r="I225" s="136"/>
      <c r="L225" s="32"/>
      <c r="M225" s="137"/>
      <c r="T225" s="53"/>
      <c r="AT225" s="17" t="s">
        <v>267</v>
      </c>
      <c r="AU225" s="17" t="s">
        <v>77</v>
      </c>
    </row>
    <row r="226" spans="2:65" s="1" customFormat="1" ht="16.5" customHeight="1">
      <c r="B226" s="32"/>
      <c r="C226" s="121" t="s">
        <v>353</v>
      </c>
      <c r="D226" s="121" t="s">
        <v>261</v>
      </c>
      <c r="E226" s="122" t="s">
        <v>1091</v>
      </c>
      <c r="F226" s="123" t="s">
        <v>1092</v>
      </c>
      <c r="G226" s="124" t="s">
        <v>1080</v>
      </c>
      <c r="H226" s="125">
        <v>0.61599999999999999</v>
      </c>
      <c r="I226" s="126"/>
      <c r="J226" s="127">
        <f>ROUND(I226*H226,2)</f>
        <v>0</v>
      </c>
      <c r="K226" s="123" t="s">
        <v>265</v>
      </c>
      <c r="L226" s="32"/>
      <c r="M226" s="128" t="s">
        <v>19</v>
      </c>
      <c r="N226" s="129" t="s">
        <v>40</v>
      </c>
      <c r="P226" s="130">
        <f>O226*H226</f>
        <v>0</v>
      </c>
      <c r="Q226" s="130">
        <v>0</v>
      </c>
      <c r="R226" s="130">
        <f>Q226*H226</f>
        <v>0</v>
      </c>
      <c r="S226" s="130">
        <v>0</v>
      </c>
      <c r="T226" s="131">
        <f>S226*H226</f>
        <v>0</v>
      </c>
      <c r="AR226" s="132" t="s">
        <v>266</v>
      </c>
      <c r="AT226" s="132" t="s">
        <v>261</v>
      </c>
      <c r="AU226" s="132" t="s">
        <v>77</v>
      </c>
      <c r="AY226" s="17" t="s">
        <v>260</v>
      </c>
      <c r="BE226" s="133">
        <f>IF(N226="základní",J226,0)</f>
        <v>0</v>
      </c>
      <c r="BF226" s="133">
        <f>IF(N226="snížená",J226,0)</f>
        <v>0</v>
      </c>
      <c r="BG226" s="133">
        <f>IF(N226="zákl. přenesená",J226,0)</f>
        <v>0</v>
      </c>
      <c r="BH226" s="133">
        <f>IF(N226="sníž. přenesená",J226,0)</f>
        <v>0</v>
      </c>
      <c r="BI226" s="133">
        <f>IF(N226="nulová",J226,0)</f>
        <v>0</v>
      </c>
      <c r="BJ226" s="17" t="s">
        <v>77</v>
      </c>
      <c r="BK226" s="133">
        <f>ROUND(I226*H226,2)</f>
        <v>0</v>
      </c>
      <c r="BL226" s="17" t="s">
        <v>266</v>
      </c>
      <c r="BM226" s="132" t="s">
        <v>2547</v>
      </c>
    </row>
    <row r="227" spans="2:65" s="1" customFormat="1" ht="29.25">
      <c r="B227" s="32"/>
      <c r="D227" s="134" t="s">
        <v>267</v>
      </c>
      <c r="F227" s="135" t="s">
        <v>1093</v>
      </c>
      <c r="I227" s="136"/>
      <c r="L227" s="32"/>
      <c r="M227" s="137"/>
      <c r="T227" s="53"/>
      <c r="AT227" s="17" t="s">
        <v>267</v>
      </c>
      <c r="AU227" s="17" t="s">
        <v>77</v>
      </c>
    </row>
    <row r="228" spans="2:65" s="1" customFormat="1" ht="16.5" customHeight="1">
      <c r="B228" s="32"/>
      <c r="C228" s="121" t="s">
        <v>674</v>
      </c>
      <c r="D228" s="121" t="s">
        <v>261</v>
      </c>
      <c r="E228" s="122" t="s">
        <v>2548</v>
      </c>
      <c r="F228" s="123" t="s">
        <v>2549</v>
      </c>
      <c r="G228" s="124" t="s">
        <v>1080</v>
      </c>
      <c r="H228" s="125">
        <v>0.72599999999999998</v>
      </c>
      <c r="I228" s="126"/>
      <c r="J228" s="127">
        <f>ROUND(I228*H228,2)</f>
        <v>0</v>
      </c>
      <c r="K228" s="123" t="s">
        <v>265</v>
      </c>
      <c r="L228" s="32"/>
      <c r="M228" s="128" t="s">
        <v>19</v>
      </c>
      <c r="N228" s="129" t="s">
        <v>40</v>
      </c>
      <c r="P228" s="130">
        <f>O228*H228</f>
        <v>0</v>
      </c>
      <c r="Q228" s="130">
        <v>0</v>
      </c>
      <c r="R228" s="130">
        <f>Q228*H228</f>
        <v>0</v>
      </c>
      <c r="S228" s="130">
        <v>0</v>
      </c>
      <c r="T228" s="131">
        <f>S228*H228</f>
        <v>0</v>
      </c>
      <c r="AR228" s="132" t="s">
        <v>266</v>
      </c>
      <c r="AT228" s="132" t="s">
        <v>261</v>
      </c>
      <c r="AU228" s="132" t="s">
        <v>77</v>
      </c>
      <c r="AY228" s="17" t="s">
        <v>260</v>
      </c>
      <c r="BE228" s="133">
        <f>IF(N228="základní",J228,0)</f>
        <v>0</v>
      </c>
      <c r="BF228" s="133">
        <f>IF(N228="snížená",J228,0)</f>
        <v>0</v>
      </c>
      <c r="BG228" s="133">
        <f>IF(N228="zákl. přenesená",J228,0)</f>
        <v>0</v>
      </c>
      <c r="BH228" s="133">
        <f>IF(N228="sníž. přenesená",J228,0)</f>
        <v>0</v>
      </c>
      <c r="BI228" s="133">
        <f>IF(N228="nulová",J228,0)</f>
        <v>0</v>
      </c>
      <c r="BJ228" s="17" t="s">
        <v>77</v>
      </c>
      <c r="BK228" s="133">
        <f>ROUND(I228*H228,2)</f>
        <v>0</v>
      </c>
      <c r="BL228" s="17" t="s">
        <v>266</v>
      </c>
      <c r="BM228" s="132" t="s">
        <v>2550</v>
      </c>
    </row>
    <row r="229" spans="2:65" s="1" customFormat="1" ht="29.25">
      <c r="B229" s="32"/>
      <c r="D229" s="134" t="s">
        <v>267</v>
      </c>
      <c r="F229" s="135" t="s">
        <v>2551</v>
      </c>
      <c r="I229" s="136"/>
      <c r="L229" s="32"/>
      <c r="M229" s="137"/>
      <c r="T229" s="53"/>
      <c r="AT229" s="17" t="s">
        <v>267</v>
      </c>
      <c r="AU229" s="17" t="s">
        <v>77</v>
      </c>
    </row>
    <row r="230" spans="2:65" s="1" customFormat="1" ht="16.5" customHeight="1">
      <c r="B230" s="32"/>
      <c r="C230" s="121" t="s">
        <v>358</v>
      </c>
      <c r="D230" s="121" t="s">
        <v>261</v>
      </c>
      <c r="E230" s="122" t="s">
        <v>1104</v>
      </c>
      <c r="F230" s="123" t="s">
        <v>1105</v>
      </c>
      <c r="G230" s="124" t="s">
        <v>363</v>
      </c>
      <c r="H230" s="125">
        <v>76</v>
      </c>
      <c r="I230" s="126"/>
      <c r="J230" s="127">
        <f>ROUND(I230*H230,2)</f>
        <v>0</v>
      </c>
      <c r="K230" s="123" t="s">
        <v>265</v>
      </c>
      <c r="L230" s="32"/>
      <c r="M230" s="128" t="s">
        <v>19</v>
      </c>
      <c r="N230" s="129" t="s">
        <v>40</v>
      </c>
      <c r="P230" s="130">
        <f>O230*H230</f>
        <v>0</v>
      </c>
      <c r="Q230" s="130">
        <v>0</v>
      </c>
      <c r="R230" s="130">
        <f>Q230*H230</f>
        <v>0</v>
      </c>
      <c r="S230" s="130">
        <v>0</v>
      </c>
      <c r="T230" s="131">
        <f>S230*H230</f>
        <v>0</v>
      </c>
      <c r="AR230" s="132" t="s">
        <v>266</v>
      </c>
      <c r="AT230" s="132" t="s">
        <v>261</v>
      </c>
      <c r="AU230" s="132" t="s">
        <v>77</v>
      </c>
      <c r="AY230" s="17" t="s">
        <v>260</v>
      </c>
      <c r="BE230" s="133">
        <f>IF(N230="základní",J230,0)</f>
        <v>0</v>
      </c>
      <c r="BF230" s="133">
        <f>IF(N230="snížená",J230,0)</f>
        <v>0</v>
      </c>
      <c r="BG230" s="133">
        <f>IF(N230="zákl. přenesená",J230,0)</f>
        <v>0</v>
      </c>
      <c r="BH230" s="133">
        <f>IF(N230="sníž. přenesená",J230,0)</f>
        <v>0</v>
      </c>
      <c r="BI230" s="133">
        <f>IF(N230="nulová",J230,0)</f>
        <v>0</v>
      </c>
      <c r="BJ230" s="17" t="s">
        <v>77</v>
      </c>
      <c r="BK230" s="133">
        <f>ROUND(I230*H230,2)</f>
        <v>0</v>
      </c>
      <c r="BL230" s="17" t="s">
        <v>266</v>
      </c>
      <c r="BM230" s="132" t="s">
        <v>865</v>
      </c>
    </row>
    <row r="231" spans="2:65" s="1" customFormat="1" ht="19.5">
      <c r="B231" s="32"/>
      <c r="D231" s="134" t="s">
        <v>267</v>
      </c>
      <c r="F231" s="135" t="s">
        <v>1106</v>
      </c>
      <c r="I231" s="136"/>
      <c r="L231" s="32"/>
      <c r="M231" s="137"/>
      <c r="T231" s="53"/>
      <c r="AT231" s="17" t="s">
        <v>267</v>
      </c>
      <c r="AU231" s="17" t="s">
        <v>77</v>
      </c>
    </row>
    <row r="232" spans="2:65" s="1" customFormat="1" ht="29.25">
      <c r="B232" s="32"/>
      <c r="D232" s="134" t="s">
        <v>269</v>
      </c>
      <c r="F232" s="138" t="s">
        <v>2552</v>
      </c>
      <c r="I232" s="136"/>
      <c r="L232" s="32"/>
      <c r="M232" s="137"/>
      <c r="T232" s="53"/>
      <c r="AT232" s="17" t="s">
        <v>269</v>
      </c>
      <c r="AU232" s="17" t="s">
        <v>77</v>
      </c>
    </row>
    <row r="233" spans="2:65" s="12" customFormat="1" ht="11.25">
      <c r="B233" s="162"/>
      <c r="D233" s="134" t="s">
        <v>774</v>
      </c>
      <c r="E233" s="163" t="s">
        <v>19</v>
      </c>
      <c r="F233" s="164" t="s">
        <v>2553</v>
      </c>
      <c r="H233" s="165">
        <v>76</v>
      </c>
      <c r="I233" s="166"/>
      <c r="L233" s="162"/>
      <c r="M233" s="167"/>
      <c r="T233" s="168"/>
      <c r="AT233" s="163" t="s">
        <v>774</v>
      </c>
      <c r="AU233" s="163" t="s">
        <v>77</v>
      </c>
      <c r="AV233" s="12" t="s">
        <v>79</v>
      </c>
      <c r="AW233" s="12" t="s">
        <v>31</v>
      </c>
      <c r="AX233" s="12" t="s">
        <v>69</v>
      </c>
      <c r="AY233" s="163" t="s">
        <v>260</v>
      </c>
    </row>
    <row r="234" spans="2:65" s="13" customFormat="1" ht="11.25">
      <c r="B234" s="169"/>
      <c r="D234" s="134" t="s">
        <v>774</v>
      </c>
      <c r="E234" s="170" t="s">
        <v>19</v>
      </c>
      <c r="F234" s="171" t="s">
        <v>967</v>
      </c>
      <c r="H234" s="172">
        <v>76</v>
      </c>
      <c r="I234" s="173"/>
      <c r="L234" s="169"/>
      <c r="M234" s="174"/>
      <c r="T234" s="175"/>
      <c r="AT234" s="170" t="s">
        <v>774</v>
      </c>
      <c r="AU234" s="170" t="s">
        <v>77</v>
      </c>
      <c r="AV234" s="13" t="s">
        <v>266</v>
      </c>
      <c r="AW234" s="13" t="s">
        <v>31</v>
      </c>
      <c r="AX234" s="13" t="s">
        <v>77</v>
      </c>
      <c r="AY234" s="170" t="s">
        <v>260</v>
      </c>
    </row>
    <row r="235" spans="2:65" s="1" customFormat="1" ht="16.5" customHeight="1">
      <c r="B235" s="32"/>
      <c r="C235" s="121" t="s">
        <v>680</v>
      </c>
      <c r="D235" s="121" t="s">
        <v>261</v>
      </c>
      <c r="E235" s="122" t="s">
        <v>2554</v>
      </c>
      <c r="F235" s="123" t="s">
        <v>2555</v>
      </c>
      <c r="G235" s="124" t="s">
        <v>1080</v>
      </c>
      <c r="H235" s="125">
        <v>4.1000000000000002E-2</v>
      </c>
      <c r="I235" s="126"/>
      <c r="J235" s="127">
        <f>ROUND(I235*H235,2)</f>
        <v>0</v>
      </c>
      <c r="K235" s="123" t="s">
        <v>265</v>
      </c>
      <c r="L235" s="32"/>
      <c r="M235" s="128" t="s">
        <v>19</v>
      </c>
      <c r="N235" s="129" t="s">
        <v>40</v>
      </c>
      <c r="P235" s="130">
        <f>O235*H235</f>
        <v>0</v>
      </c>
      <c r="Q235" s="130">
        <v>0</v>
      </c>
      <c r="R235" s="130">
        <f>Q235*H235</f>
        <v>0</v>
      </c>
      <c r="S235" s="130">
        <v>0</v>
      </c>
      <c r="T235" s="131">
        <f>S235*H235</f>
        <v>0</v>
      </c>
      <c r="AR235" s="132" t="s">
        <v>266</v>
      </c>
      <c r="AT235" s="132" t="s">
        <v>261</v>
      </c>
      <c r="AU235" s="132" t="s">
        <v>77</v>
      </c>
      <c r="AY235" s="17" t="s">
        <v>260</v>
      </c>
      <c r="BE235" s="133">
        <f>IF(N235="základní",J235,0)</f>
        <v>0</v>
      </c>
      <c r="BF235" s="133">
        <f>IF(N235="snížená",J235,0)</f>
        <v>0</v>
      </c>
      <c r="BG235" s="133">
        <f>IF(N235="zákl. přenesená",J235,0)</f>
        <v>0</v>
      </c>
      <c r="BH235" s="133">
        <f>IF(N235="sníž. přenesená",J235,0)</f>
        <v>0</v>
      </c>
      <c r="BI235" s="133">
        <f>IF(N235="nulová",J235,0)</f>
        <v>0</v>
      </c>
      <c r="BJ235" s="17" t="s">
        <v>77</v>
      </c>
      <c r="BK235" s="133">
        <f>ROUND(I235*H235,2)</f>
        <v>0</v>
      </c>
      <c r="BL235" s="17" t="s">
        <v>266</v>
      </c>
      <c r="BM235" s="132" t="s">
        <v>869</v>
      </c>
    </row>
    <row r="236" spans="2:65" s="1" customFormat="1" ht="39">
      <c r="B236" s="32"/>
      <c r="D236" s="134" t="s">
        <v>267</v>
      </c>
      <c r="F236" s="135" t="s">
        <v>2556</v>
      </c>
      <c r="I236" s="136"/>
      <c r="L236" s="32"/>
      <c r="M236" s="137"/>
      <c r="T236" s="53"/>
      <c r="AT236" s="17" t="s">
        <v>267</v>
      </c>
      <c r="AU236" s="17" t="s">
        <v>77</v>
      </c>
    </row>
    <row r="237" spans="2:65" s="1" customFormat="1" ht="29.25">
      <c r="B237" s="32"/>
      <c r="D237" s="134" t="s">
        <v>269</v>
      </c>
      <c r="F237" s="138" t="s">
        <v>1090</v>
      </c>
      <c r="I237" s="136"/>
      <c r="L237" s="32"/>
      <c r="M237" s="137"/>
      <c r="T237" s="53"/>
      <c r="AT237" s="17" t="s">
        <v>269</v>
      </c>
      <c r="AU237" s="17" t="s">
        <v>77</v>
      </c>
    </row>
    <row r="238" spans="2:65" s="1" customFormat="1" ht="16.5" customHeight="1">
      <c r="B238" s="32"/>
      <c r="C238" s="121" t="s">
        <v>364</v>
      </c>
      <c r="D238" s="121" t="s">
        <v>261</v>
      </c>
      <c r="E238" s="122" t="s">
        <v>1115</v>
      </c>
      <c r="F238" s="123" t="s">
        <v>1116</v>
      </c>
      <c r="G238" s="124" t="s">
        <v>1080</v>
      </c>
      <c r="H238" s="125">
        <v>0.61599999999999999</v>
      </c>
      <c r="I238" s="126"/>
      <c r="J238" s="127">
        <f>ROUND(I238*H238,2)</f>
        <v>0</v>
      </c>
      <c r="K238" s="123" t="s">
        <v>265</v>
      </c>
      <c r="L238" s="32"/>
      <c r="M238" s="128" t="s">
        <v>19</v>
      </c>
      <c r="N238" s="129" t="s">
        <v>40</v>
      </c>
      <c r="P238" s="130">
        <f>O238*H238</f>
        <v>0</v>
      </c>
      <c r="Q238" s="130">
        <v>0</v>
      </c>
      <c r="R238" s="130">
        <f>Q238*H238</f>
        <v>0</v>
      </c>
      <c r="S238" s="130">
        <v>0</v>
      </c>
      <c r="T238" s="131">
        <f>S238*H238</f>
        <v>0</v>
      </c>
      <c r="AR238" s="132" t="s">
        <v>266</v>
      </c>
      <c r="AT238" s="132" t="s">
        <v>261</v>
      </c>
      <c r="AU238" s="132" t="s">
        <v>77</v>
      </c>
      <c r="AY238" s="17" t="s">
        <v>260</v>
      </c>
      <c r="BE238" s="133">
        <f>IF(N238="základní",J238,0)</f>
        <v>0</v>
      </c>
      <c r="BF238" s="133">
        <f>IF(N238="snížená",J238,0)</f>
        <v>0</v>
      </c>
      <c r="BG238" s="133">
        <f>IF(N238="zákl. přenesená",J238,0)</f>
        <v>0</v>
      </c>
      <c r="BH238" s="133">
        <f>IF(N238="sníž. přenesená",J238,0)</f>
        <v>0</v>
      </c>
      <c r="BI238" s="133">
        <f>IF(N238="nulová",J238,0)</f>
        <v>0</v>
      </c>
      <c r="BJ238" s="17" t="s">
        <v>77</v>
      </c>
      <c r="BK238" s="133">
        <f>ROUND(I238*H238,2)</f>
        <v>0</v>
      </c>
      <c r="BL238" s="17" t="s">
        <v>266</v>
      </c>
      <c r="BM238" s="132" t="s">
        <v>874</v>
      </c>
    </row>
    <row r="239" spans="2:65" s="1" customFormat="1" ht="39">
      <c r="B239" s="32"/>
      <c r="D239" s="134" t="s">
        <v>267</v>
      </c>
      <c r="F239" s="135" t="s">
        <v>1117</v>
      </c>
      <c r="I239" s="136"/>
      <c r="L239" s="32"/>
      <c r="M239" s="137"/>
      <c r="T239" s="53"/>
      <c r="AT239" s="17" t="s">
        <v>267</v>
      </c>
      <c r="AU239" s="17" t="s">
        <v>77</v>
      </c>
    </row>
    <row r="240" spans="2:65" s="1" customFormat="1" ht="29.25">
      <c r="B240" s="32"/>
      <c r="D240" s="134" t="s">
        <v>269</v>
      </c>
      <c r="F240" s="138" t="s">
        <v>2557</v>
      </c>
      <c r="I240" s="136"/>
      <c r="L240" s="32"/>
      <c r="M240" s="137"/>
      <c r="T240" s="53"/>
      <c r="AT240" s="17" t="s">
        <v>269</v>
      </c>
      <c r="AU240" s="17" t="s">
        <v>77</v>
      </c>
    </row>
    <row r="241" spans="2:65" s="1" customFormat="1" ht="16.5" customHeight="1">
      <c r="B241" s="32"/>
      <c r="C241" s="121" t="s">
        <v>689</v>
      </c>
      <c r="D241" s="121" t="s">
        <v>261</v>
      </c>
      <c r="E241" s="122" t="s">
        <v>2558</v>
      </c>
      <c r="F241" s="123" t="s">
        <v>2559</v>
      </c>
      <c r="G241" s="124" t="s">
        <v>545</v>
      </c>
      <c r="H241" s="125">
        <v>187</v>
      </c>
      <c r="I241" s="126"/>
      <c r="J241" s="127">
        <f>ROUND(I241*H241,2)</f>
        <v>0</v>
      </c>
      <c r="K241" s="123" t="s">
        <v>265</v>
      </c>
      <c r="L241" s="32"/>
      <c r="M241" s="128" t="s">
        <v>19</v>
      </c>
      <c r="N241" s="129" t="s">
        <v>40</v>
      </c>
      <c r="P241" s="130">
        <f>O241*H241</f>
        <v>0</v>
      </c>
      <c r="Q241" s="130">
        <v>0</v>
      </c>
      <c r="R241" s="130">
        <f>Q241*H241</f>
        <v>0</v>
      </c>
      <c r="S241" s="130">
        <v>0</v>
      </c>
      <c r="T241" s="131">
        <f>S241*H241</f>
        <v>0</v>
      </c>
      <c r="AR241" s="132" t="s">
        <v>266</v>
      </c>
      <c r="AT241" s="132" t="s">
        <v>261</v>
      </c>
      <c r="AU241" s="132" t="s">
        <v>77</v>
      </c>
      <c r="AY241" s="17" t="s">
        <v>260</v>
      </c>
      <c r="BE241" s="133">
        <f>IF(N241="základní",J241,0)</f>
        <v>0</v>
      </c>
      <c r="BF241" s="133">
        <f>IF(N241="snížená",J241,0)</f>
        <v>0</v>
      </c>
      <c r="BG241" s="133">
        <f>IF(N241="zákl. přenesená",J241,0)</f>
        <v>0</v>
      </c>
      <c r="BH241" s="133">
        <f>IF(N241="sníž. přenesená",J241,0)</f>
        <v>0</v>
      </c>
      <c r="BI241" s="133">
        <f>IF(N241="nulová",J241,0)</f>
        <v>0</v>
      </c>
      <c r="BJ241" s="17" t="s">
        <v>77</v>
      </c>
      <c r="BK241" s="133">
        <f>ROUND(I241*H241,2)</f>
        <v>0</v>
      </c>
      <c r="BL241" s="17" t="s">
        <v>266</v>
      </c>
      <c r="BM241" s="132" t="s">
        <v>1139</v>
      </c>
    </row>
    <row r="242" spans="2:65" s="1" customFormat="1" ht="39">
      <c r="B242" s="32"/>
      <c r="D242" s="134" t="s">
        <v>267</v>
      </c>
      <c r="F242" s="135" t="s">
        <v>2560</v>
      </c>
      <c r="I242" s="136"/>
      <c r="L242" s="32"/>
      <c r="M242" s="137"/>
      <c r="T242" s="53"/>
      <c r="AT242" s="17" t="s">
        <v>267</v>
      </c>
      <c r="AU242" s="17" t="s">
        <v>77</v>
      </c>
    </row>
    <row r="243" spans="2:65" s="1" customFormat="1" ht="19.5">
      <c r="B243" s="32"/>
      <c r="D243" s="134" t="s">
        <v>269</v>
      </c>
      <c r="F243" s="138" t="s">
        <v>306</v>
      </c>
      <c r="I243" s="136"/>
      <c r="L243" s="32"/>
      <c r="M243" s="137"/>
      <c r="T243" s="53"/>
      <c r="AT243" s="17" t="s">
        <v>269</v>
      </c>
      <c r="AU243" s="17" t="s">
        <v>77</v>
      </c>
    </row>
    <row r="244" spans="2:65" s="12" customFormat="1" ht="11.25">
      <c r="B244" s="162"/>
      <c r="D244" s="134" t="s">
        <v>774</v>
      </c>
      <c r="E244" s="163" t="s">
        <v>19</v>
      </c>
      <c r="F244" s="164" t="s">
        <v>2544</v>
      </c>
      <c r="H244" s="165">
        <v>187</v>
      </c>
      <c r="I244" s="166"/>
      <c r="L244" s="162"/>
      <c r="M244" s="167"/>
      <c r="T244" s="168"/>
      <c r="AT244" s="163" t="s">
        <v>774</v>
      </c>
      <c r="AU244" s="163" t="s">
        <v>77</v>
      </c>
      <c r="AV244" s="12" t="s">
        <v>79</v>
      </c>
      <c r="AW244" s="12" t="s">
        <v>31</v>
      </c>
      <c r="AX244" s="12" t="s">
        <v>69</v>
      </c>
      <c r="AY244" s="163" t="s">
        <v>260</v>
      </c>
    </row>
    <row r="245" spans="2:65" s="13" customFormat="1" ht="11.25">
      <c r="B245" s="169"/>
      <c r="D245" s="134" t="s">
        <v>774</v>
      </c>
      <c r="E245" s="170" t="s">
        <v>19</v>
      </c>
      <c r="F245" s="171" t="s">
        <v>967</v>
      </c>
      <c r="H245" s="172">
        <v>187</v>
      </c>
      <c r="I245" s="173"/>
      <c r="L245" s="169"/>
      <c r="M245" s="174"/>
      <c r="T245" s="175"/>
      <c r="AT245" s="170" t="s">
        <v>774</v>
      </c>
      <c r="AU245" s="170" t="s">
        <v>77</v>
      </c>
      <c r="AV245" s="13" t="s">
        <v>266</v>
      </c>
      <c r="AW245" s="13" t="s">
        <v>31</v>
      </c>
      <c r="AX245" s="13" t="s">
        <v>77</v>
      </c>
      <c r="AY245" s="170" t="s">
        <v>260</v>
      </c>
    </row>
    <row r="246" spans="2:65" s="1" customFormat="1" ht="16.5" customHeight="1">
      <c r="B246" s="32"/>
      <c r="C246" s="121" t="s">
        <v>368</v>
      </c>
      <c r="D246" s="121" t="s">
        <v>261</v>
      </c>
      <c r="E246" s="122" t="s">
        <v>1118</v>
      </c>
      <c r="F246" s="123" t="s">
        <v>1119</v>
      </c>
      <c r="G246" s="124" t="s">
        <v>1080</v>
      </c>
      <c r="H246" s="125">
        <v>0.65700000000000003</v>
      </c>
      <c r="I246" s="126"/>
      <c r="J246" s="127">
        <f>ROUND(I246*H246,2)</f>
        <v>0</v>
      </c>
      <c r="K246" s="123" t="s">
        <v>265</v>
      </c>
      <c r="L246" s="32"/>
      <c r="M246" s="128" t="s">
        <v>19</v>
      </c>
      <c r="N246" s="129" t="s">
        <v>40</v>
      </c>
      <c r="P246" s="130">
        <f>O246*H246</f>
        <v>0</v>
      </c>
      <c r="Q246" s="130">
        <v>0</v>
      </c>
      <c r="R246" s="130">
        <f>Q246*H246</f>
        <v>0</v>
      </c>
      <c r="S246" s="130">
        <v>0</v>
      </c>
      <c r="T246" s="131">
        <f>S246*H246</f>
        <v>0</v>
      </c>
      <c r="AR246" s="132" t="s">
        <v>266</v>
      </c>
      <c r="AT246" s="132" t="s">
        <v>261</v>
      </c>
      <c r="AU246" s="132" t="s">
        <v>77</v>
      </c>
      <c r="AY246" s="17" t="s">
        <v>260</v>
      </c>
      <c r="BE246" s="133">
        <f>IF(N246="základní",J246,0)</f>
        <v>0</v>
      </c>
      <c r="BF246" s="133">
        <f>IF(N246="snížená",J246,0)</f>
        <v>0</v>
      </c>
      <c r="BG246" s="133">
        <f>IF(N246="zákl. přenesená",J246,0)</f>
        <v>0</v>
      </c>
      <c r="BH246" s="133">
        <f>IF(N246="sníž. přenesená",J246,0)</f>
        <v>0</v>
      </c>
      <c r="BI246" s="133">
        <f>IF(N246="nulová",J246,0)</f>
        <v>0</v>
      </c>
      <c r="BJ246" s="17" t="s">
        <v>77</v>
      </c>
      <c r="BK246" s="133">
        <f>ROUND(I246*H246,2)</f>
        <v>0</v>
      </c>
      <c r="BL246" s="17" t="s">
        <v>266</v>
      </c>
      <c r="BM246" s="132" t="s">
        <v>1141</v>
      </c>
    </row>
    <row r="247" spans="2:65" s="1" customFormat="1" ht="19.5">
      <c r="B247" s="32"/>
      <c r="D247" s="134" t="s">
        <v>267</v>
      </c>
      <c r="F247" s="135" t="s">
        <v>1120</v>
      </c>
      <c r="I247" s="136"/>
      <c r="L247" s="32"/>
      <c r="M247" s="137"/>
      <c r="T247" s="53"/>
      <c r="AT247" s="17" t="s">
        <v>267</v>
      </c>
      <c r="AU247" s="17" t="s">
        <v>77</v>
      </c>
    </row>
    <row r="248" spans="2:65" s="1" customFormat="1" ht="19.5">
      <c r="B248" s="32"/>
      <c r="D248" s="134" t="s">
        <v>269</v>
      </c>
      <c r="F248" s="138" t="s">
        <v>306</v>
      </c>
      <c r="I248" s="136"/>
      <c r="L248" s="32"/>
      <c r="M248" s="137"/>
      <c r="T248" s="53"/>
      <c r="AT248" s="17" t="s">
        <v>269</v>
      </c>
      <c r="AU248" s="17" t="s">
        <v>77</v>
      </c>
    </row>
    <row r="249" spans="2:65" s="1" customFormat="1" ht="16.5" customHeight="1">
      <c r="B249" s="32"/>
      <c r="C249" s="121" t="s">
        <v>697</v>
      </c>
      <c r="D249" s="121" t="s">
        <v>261</v>
      </c>
      <c r="E249" s="122" t="s">
        <v>2561</v>
      </c>
      <c r="F249" s="123" t="s">
        <v>2562</v>
      </c>
      <c r="G249" s="124" t="s">
        <v>545</v>
      </c>
      <c r="H249" s="125">
        <v>187</v>
      </c>
      <c r="I249" s="126"/>
      <c r="J249" s="127">
        <f>ROUND(I249*H249,2)</f>
        <v>0</v>
      </c>
      <c r="K249" s="123" t="s">
        <v>265</v>
      </c>
      <c r="L249" s="32"/>
      <c r="M249" s="128" t="s">
        <v>19</v>
      </c>
      <c r="N249" s="129" t="s">
        <v>40</v>
      </c>
      <c r="P249" s="130">
        <f>O249*H249</f>
        <v>0</v>
      </c>
      <c r="Q249" s="130">
        <v>0</v>
      </c>
      <c r="R249" s="130">
        <f>Q249*H249</f>
        <v>0</v>
      </c>
      <c r="S249" s="130">
        <v>0</v>
      </c>
      <c r="T249" s="131">
        <f>S249*H249</f>
        <v>0</v>
      </c>
      <c r="AR249" s="132" t="s">
        <v>266</v>
      </c>
      <c r="AT249" s="132" t="s">
        <v>261</v>
      </c>
      <c r="AU249" s="132" t="s">
        <v>77</v>
      </c>
      <c r="AY249" s="17" t="s">
        <v>260</v>
      </c>
      <c r="BE249" s="133">
        <f>IF(N249="základní",J249,0)</f>
        <v>0</v>
      </c>
      <c r="BF249" s="133">
        <f>IF(N249="snížená",J249,0)</f>
        <v>0</v>
      </c>
      <c r="BG249" s="133">
        <f>IF(N249="zákl. přenesená",J249,0)</f>
        <v>0</v>
      </c>
      <c r="BH249" s="133">
        <f>IF(N249="sníž. přenesená",J249,0)</f>
        <v>0</v>
      </c>
      <c r="BI249" s="133">
        <f>IF(N249="nulová",J249,0)</f>
        <v>0</v>
      </c>
      <c r="BJ249" s="17" t="s">
        <v>77</v>
      </c>
      <c r="BK249" s="133">
        <f>ROUND(I249*H249,2)</f>
        <v>0</v>
      </c>
      <c r="BL249" s="17" t="s">
        <v>266</v>
      </c>
      <c r="BM249" s="132" t="s">
        <v>695</v>
      </c>
    </row>
    <row r="250" spans="2:65" s="1" customFormat="1" ht="19.5">
      <c r="B250" s="32"/>
      <c r="D250" s="134" t="s">
        <v>267</v>
      </c>
      <c r="F250" s="135" t="s">
        <v>2563</v>
      </c>
      <c r="I250" s="136"/>
      <c r="L250" s="32"/>
      <c r="M250" s="137"/>
      <c r="T250" s="53"/>
      <c r="AT250" s="17" t="s">
        <v>267</v>
      </c>
      <c r="AU250" s="17" t="s">
        <v>77</v>
      </c>
    </row>
    <row r="251" spans="2:65" s="1" customFormat="1" ht="19.5">
      <c r="B251" s="32"/>
      <c r="D251" s="134" t="s">
        <v>269</v>
      </c>
      <c r="F251" s="138" t="s">
        <v>306</v>
      </c>
      <c r="I251" s="136"/>
      <c r="L251" s="32"/>
      <c r="M251" s="137"/>
      <c r="T251" s="53"/>
      <c r="AT251" s="17" t="s">
        <v>269</v>
      </c>
      <c r="AU251" s="17" t="s">
        <v>77</v>
      </c>
    </row>
    <row r="252" spans="2:65" s="12" customFormat="1" ht="11.25">
      <c r="B252" s="162"/>
      <c r="D252" s="134" t="s">
        <v>774</v>
      </c>
      <c r="E252" s="163" t="s">
        <v>19</v>
      </c>
      <c r="F252" s="164" t="s">
        <v>2544</v>
      </c>
      <c r="H252" s="165">
        <v>187</v>
      </c>
      <c r="I252" s="166"/>
      <c r="L252" s="162"/>
      <c r="M252" s="167"/>
      <c r="T252" s="168"/>
      <c r="AT252" s="163" t="s">
        <v>774</v>
      </c>
      <c r="AU252" s="163" t="s">
        <v>77</v>
      </c>
      <c r="AV252" s="12" t="s">
        <v>79</v>
      </c>
      <c r="AW252" s="12" t="s">
        <v>31</v>
      </c>
      <c r="AX252" s="12" t="s">
        <v>69</v>
      </c>
      <c r="AY252" s="163" t="s">
        <v>260</v>
      </c>
    </row>
    <row r="253" spans="2:65" s="13" customFormat="1" ht="11.25">
      <c r="B253" s="169"/>
      <c r="D253" s="134" t="s">
        <v>774</v>
      </c>
      <c r="E253" s="170" t="s">
        <v>19</v>
      </c>
      <c r="F253" s="171" t="s">
        <v>967</v>
      </c>
      <c r="H253" s="172">
        <v>187</v>
      </c>
      <c r="I253" s="173"/>
      <c r="L253" s="169"/>
      <c r="M253" s="174"/>
      <c r="T253" s="175"/>
      <c r="AT253" s="170" t="s">
        <v>774</v>
      </c>
      <c r="AU253" s="170" t="s">
        <v>77</v>
      </c>
      <c r="AV253" s="13" t="s">
        <v>266</v>
      </c>
      <c r="AW253" s="13" t="s">
        <v>31</v>
      </c>
      <c r="AX253" s="13" t="s">
        <v>77</v>
      </c>
      <c r="AY253" s="170" t="s">
        <v>260</v>
      </c>
    </row>
    <row r="254" spans="2:65" s="1" customFormat="1" ht="16.5" customHeight="1">
      <c r="B254" s="32"/>
      <c r="C254" s="121" t="s">
        <v>373</v>
      </c>
      <c r="D254" s="121" t="s">
        <v>261</v>
      </c>
      <c r="E254" s="122" t="s">
        <v>1121</v>
      </c>
      <c r="F254" s="123" t="s">
        <v>1122</v>
      </c>
      <c r="G254" s="124" t="s">
        <v>1123</v>
      </c>
      <c r="H254" s="125">
        <v>32</v>
      </c>
      <c r="I254" s="126"/>
      <c r="J254" s="127">
        <f>ROUND(I254*H254,2)</f>
        <v>0</v>
      </c>
      <c r="K254" s="123" t="s">
        <v>265</v>
      </c>
      <c r="L254" s="32"/>
      <c r="M254" s="128" t="s">
        <v>19</v>
      </c>
      <c r="N254" s="129" t="s">
        <v>40</v>
      </c>
      <c r="P254" s="130">
        <f>O254*H254</f>
        <v>0</v>
      </c>
      <c r="Q254" s="130">
        <v>0</v>
      </c>
      <c r="R254" s="130">
        <f>Q254*H254</f>
        <v>0</v>
      </c>
      <c r="S254" s="130">
        <v>0</v>
      </c>
      <c r="T254" s="131">
        <f>S254*H254</f>
        <v>0</v>
      </c>
      <c r="AR254" s="132" t="s">
        <v>266</v>
      </c>
      <c r="AT254" s="132" t="s">
        <v>261</v>
      </c>
      <c r="AU254" s="132" t="s">
        <v>77</v>
      </c>
      <c r="AY254" s="17" t="s">
        <v>260</v>
      </c>
      <c r="BE254" s="133">
        <f>IF(N254="základní",J254,0)</f>
        <v>0</v>
      </c>
      <c r="BF254" s="133">
        <f>IF(N254="snížená",J254,0)</f>
        <v>0</v>
      </c>
      <c r="BG254" s="133">
        <f>IF(N254="zákl. přenesená",J254,0)</f>
        <v>0</v>
      </c>
      <c r="BH254" s="133">
        <f>IF(N254="sníž. přenesená",J254,0)</f>
        <v>0</v>
      </c>
      <c r="BI254" s="133">
        <f>IF(N254="nulová",J254,0)</f>
        <v>0</v>
      </c>
      <c r="BJ254" s="17" t="s">
        <v>77</v>
      </c>
      <c r="BK254" s="133">
        <f>ROUND(I254*H254,2)</f>
        <v>0</v>
      </c>
      <c r="BL254" s="17" t="s">
        <v>266</v>
      </c>
      <c r="BM254" s="132" t="s">
        <v>700</v>
      </c>
    </row>
    <row r="255" spans="2:65" s="1" customFormat="1" ht="39">
      <c r="B255" s="32"/>
      <c r="D255" s="134" t="s">
        <v>267</v>
      </c>
      <c r="F255" s="135" t="s">
        <v>1124</v>
      </c>
      <c r="I255" s="136"/>
      <c r="L255" s="32"/>
      <c r="M255" s="137"/>
      <c r="T255" s="53"/>
      <c r="AT255" s="17" t="s">
        <v>267</v>
      </c>
      <c r="AU255" s="17" t="s">
        <v>77</v>
      </c>
    </row>
    <row r="256" spans="2:65" s="1" customFormat="1" ht="29.25">
      <c r="B256" s="32"/>
      <c r="D256" s="134" t="s">
        <v>269</v>
      </c>
      <c r="F256" s="138" t="s">
        <v>1132</v>
      </c>
      <c r="I256" s="136"/>
      <c r="L256" s="32"/>
      <c r="M256" s="137"/>
      <c r="T256" s="53"/>
      <c r="AT256" s="17" t="s">
        <v>269</v>
      </c>
      <c r="AU256" s="17" t="s">
        <v>77</v>
      </c>
    </row>
    <row r="257" spans="2:65" s="12" customFormat="1" ht="11.25">
      <c r="B257" s="162"/>
      <c r="D257" s="134" t="s">
        <v>774</v>
      </c>
      <c r="E257" s="163" t="s">
        <v>19</v>
      </c>
      <c r="F257" s="164" t="s">
        <v>2564</v>
      </c>
      <c r="H257" s="165">
        <v>32</v>
      </c>
      <c r="I257" s="166"/>
      <c r="L257" s="162"/>
      <c r="M257" s="167"/>
      <c r="T257" s="168"/>
      <c r="AT257" s="163" t="s">
        <v>774</v>
      </c>
      <c r="AU257" s="163" t="s">
        <v>77</v>
      </c>
      <c r="AV257" s="12" t="s">
        <v>79</v>
      </c>
      <c r="AW257" s="12" t="s">
        <v>31</v>
      </c>
      <c r="AX257" s="12" t="s">
        <v>69</v>
      </c>
      <c r="AY257" s="163" t="s">
        <v>260</v>
      </c>
    </row>
    <row r="258" spans="2:65" s="13" customFormat="1" ht="11.25">
      <c r="B258" s="169"/>
      <c r="D258" s="134" t="s">
        <v>774</v>
      </c>
      <c r="E258" s="170" t="s">
        <v>19</v>
      </c>
      <c r="F258" s="171" t="s">
        <v>967</v>
      </c>
      <c r="H258" s="172">
        <v>32</v>
      </c>
      <c r="I258" s="173"/>
      <c r="L258" s="169"/>
      <c r="M258" s="174"/>
      <c r="T258" s="175"/>
      <c r="AT258" s="170" t="s">
        <v>774</v>
      </c>
      <c r="AU258" s="170" t="s">
        <v>77</v>
      </c>
      <c r="AV258" s="13" t="s">
        <v>266</v>
      </c>
      <c r="AW258" s="13" t="s">
        <v>31</v>
      </c>
      <c r="AX258" s="13" t="s">
        <v>77</v>
      </c>
      <c r="AY258" s="170" t="s">
        <v>260</v>
      </c>
    </row>
    <row r="259" spans="2:65" s="1" customFormat="1" ht="16.5" customHeight="1">
      <c r="B259" s="32"/>
      <c r="C259" s="121" t="s">
        <v>1150</v>
      </c>
      <c r="D259" s="121" t="s">
        <v>261</v>
      </c>
      <c r="E259" s="122" t="s">
        <v>1126</v>
      </c>
      <c r="F259" s="123" t="s">
        <v>1127</v>
      </c>
      <c r="G259" s="124" t="s">
        <v>1123</v>
      </c>
      <c r="H259" s="125">
        <v>18</v>
      </c>
      <c r="I259" s="126"/>
      <c r="J259" s="127">
        <f>ROUND(I259*H259,2)</f>
        <v>0</v>
      </c>
      <c r="K259" s="123" t="s">
        <v>265</v>
      </c>
      <c r="L259" s="32"/>
      <c r="M259" s="128" t="s">
        <v>19</v>
      </c>
      <c r="N259" s="129" t="s">
        <v>40</v>
      </c>
      <c r="P259" s="130">
        <f>O259*H259</f>
        <v>0</v>
      </c>
      <c r="Q259" s="130">
        <v>0</v>
      </c>
      <c r="R259" s="130">
        <f>Q259*H259</f>
        <v>0</v>
      </c>
      <c r="S259" s="130">
        <v>0</v>
      </c>
      <c r="T259" s="131">
        <f>S259*H259</f>
        <v>0</v>
      </c>
      <c r="AR259" s="132" t="s">
        <v>266</v>
      </c>
      <c r="AT259" s="132" t="s">
        <v>261</v>
      </c>
      <c r="AU259" s="132" t="s">
        <v>77</v>
      </c>
      <c r="AY259" s="17" t="s">
        <v>260</v>
      </c>
      <c r="BE259" s="133">
        <f>IF(N259="základní",J259,0)</f>
        <v>0</v>
      </c>
      <c r="BF259" s="133">
        <f>IF(N259="snížená",J259,0)</f>
        <v>0</v>
      </c>
      <c r="BG259" s="133">
        <f>IF(N259="zákl. přenesená",J259,0)</f>
        <v>0</v>
      </c>
      <c r="BH259" s="133">
        <f>IF(N259="sníž. přenesená",J259,0)</f>
        <v>0</v>
      </c>
      <c r="BI259" s="133">
        <f>IF(N259="nulová",J259,0)</f>
        <v>0</v>
      </c>
      <c r="BJ259" s="17" t="s">
        <v>77</v>
      </c>
      <c r="BK259" s="133">
        <f>ROUND(I259*H259,2)</f>
        <v>0</v>
      </c>
      <c r="BL259" s="17" t="s">
        <v>266</v>
      </c>
      <c r="BM259" s="132" t="s">
        <v>1153</v>
      </c>
    </row>
    <row r="260" spans="2:65" s="1" customFormat="1" ht="19.5">
      <c r="B260" s="32"/>
      <c r="D260" s="134" t="s">
        <v>267</v>
      </c>
      <c r="F260" s="135" t="s">
        <v>1128</v>
      </c>
      <c r="I260" s="136"/>
      <c r="L260" s="32"/>
      <c r="M260" s="137"/>
      <c r="T260" s="53"/>
      <c r="AT260" s="17" t="s">
        <v>267</v>
      </c>
      <c r="AU260" s="17" t="s">
        <v>77</v>
      </c>
    </row>
    <row r="261" spans="2:65" s="1" customFormat="1" ht="29.25">
      <c r="B261" s="32"/>
      <c r="D261" s="134" t="s">
        <v>269</v>
      </c>
      <c r="F261" s="138" t="s">
        <v>2565</v>
      </c>
      <c r="I261" s="136"/>
      <c r="L261" s="32"/>
      <c r="M261" s="137"/>
      <c r="T261" s="53"/>
      <c r="AT261" s="17" t="s">
        <v>269</v>
      </c>
      <c r="AU261" s="17" t="s">
        <v>77</v>
      </c>
    </row>
    <row r="262" spans="2:65" s="12" customFormat="1" ht="11.25">
      <c r="B262" s="162"/>
      <c r="D262" s="134" t="s">
        <v>774</v>
      </c>
      <c r="E262" s="163" t="s">
        <v>19</v>
      </c>
      <c r="F262" s="164" t="s">
        <v>2566</v>
      </c>
      <c r="H262" s="165">
        <v>18</v>
      </c>
      <c r="I262" s="166"/>
      <c r="L262" s="162"/>
      <c r="M262" s="167"/>
      <c r="T262" s="168"/>
      <c r="AT262" s="163" t="s">
        <v>774</v>
      </c>
      <c r="AU262" s="163" t="s">
        <v>77</v>
      </c>
      <c r="AV262" s="12" t="s">
        <v>79</v>
      </c>
      <c r="AW262" s="12" t="s">
        <v>31</v>
      </c>
      <c r="AX262" s="12" t="s">
        <v>69</v>
      </c>
      <c r="AY262" s="163" t="s">
        <v>260</v>
      </c>
    </row>
    <row r="263" spans="2:65" s="13" customFormat="1" ht="11.25">
      <c r="B263" s="169"/>
      <c r="D263" s="134" t="s">
        <v>774</v>
      </c>
      <c r="E263" s="170" t="s">
        <v>19</v>
      </c>
      <c r="F263" s="171" t="s">
        <v>967</v>
      </c>
      <c r="H263" s="172">
        <v>18</v>
      </c>
      <c r="I263" s="173"/>
      <c r="L263" s="169"/>
      <c r="M263" s="174"/>
      <c r="T263" s="175"/>
      <c r="AT263" s="170" t="s">
        <v>774</v>
      </c>
      <c r="AU263" s="170" t="s">
        <v>77</v>
      </c>
      <c r="AV263" s="13" t="s">
        <v>266</v>
      </c>
      <c r="AW263" s="13" t="s">
        <v>31</v>
      </c>
      <c r="AX263" s="13" t="s">
        <v>77</v>
      </c>
      <c r="AY263" s="170" t="s">
        <v>260</v>
      </c>
    </row>
    <row r="264" spans="2:65" s="1" customFormat="1" ht="16.5" customHeight="1">
      <c r="B264" s="32"/>
      <c r="C264" s="121" t="s">
        <v>378</v>
      </c>
      <c r="D264" s="121" t="s">
        <v>261</v>
      </c>
      <c r="E264" s="122" t="s">
        <v>1129</v>
      </c>
      <c r="F264" s="123" t="s">
        <v>1130</v>
      </c>
      <c r="G264" s="124" t="s">
        <v>1123</v>
      </c>
      <c r="H264" s="125">
        <v>12</v>
      </c>
      <c r="I264" s="126"/>
      <c r="J264" s="127">
        <f>ROUND(I264*H264,2)</f>
        <v>0</v>
      </c>
      <c r="K264" s="123" t="s">
        <v>265</v>
      </c>
      <c r="L264" s="32"/>
      <c r="M264" s="128" t="s">
        <v>19</v>
      </c>
      <c r="N264" s="129" t="s">
        <v>40</v>
      </c>
      <c r="P264" s="130">
        <f>O264*H264</f>
        <v>0</v>
      </c>
      <c r="Q264" s="130">
        <v>0</v>
      </c>
      <c r="R264" s="130">
        <f>Q264*H264</f>
        <v>0</v>
      </c>
      <c r="S264" s="130">
        <v>0</v>
      </c>
      <c r="T264" s="131">
        <f>S264*H264</f>
        <v>0</v>
      </c>
      <c r="AR264" s="132" t="s">
        <v>266</v>
      </c>
      <c r="AT264" s="132" t="s">
        <v>261</v>
      </c>
      <c r="AU264" s="132" t="s">
        <v>77</v>
      </c>
      <c r="AY264" s="17" t="s">
        <v>260</v>
      </c>
      <c r="BE264" s="133">
        <f>IF(N264="základní",J264,0)</f>
        <v>0</v>
      </c>
      <c r="BF264" s="133">
        <f>IF(N264="snížená",J264,0)</f>
        <v>0</v>
      </c>
      <c r="BG264" s="133">
        <f>IF(N264="zákl. přenesená",J264,0)</f>
        <v>0</v>
      </c>
      <c r="BH264" s="133">
        <f>IF(N264="sníž. přenesená",J264,0)</f>
        <v>0</v>
      </c>
      <c r="BI264" s="133">
        <f>IF(N264="nulová",J264,0)</f>
        <v>0</v>
      </c>
      <c r="BJ264" s="17" t="s">
        <v>77</v>
      </c>
      <c r="BK264" s="133">
        <f>ROUND(I264*H264,2)</f>
        <v>0</v>
      </c>
      <c r="BL264" s="17" t="s">
        <v>266</v>
      </c>
      <c r="BM264" s="132" t="s">
        <v>1158</v>
      </c>
    </row>
    <row r="265" spans="2:65" s="1" customFormat="1" ht="29.25">
      <c r="B265" s="32"/>
      <c r="D265" s="134" t="s">
        <v>267</v>
      </c>
      <c r="F265" s="135" t="s">
        <v>1131</v>
      </c>
      <c r="I265" s="136"/>
      <c r="L265" s="32"/>
      <c r="M265" s="137"/>
      <c r="T265" s="53"/>
      <c r="AT265" s="17" t="s">
        <v>267</v>
      </c>
      <c r="AU265" s="17" t="s">
        <v>77</v>
      </c>
    </row>
    <row r="266" spans="2:65" s="1" customFormat="1" ht="19.5">
      <c r="B266" s="32"/>
      <c r="D266" s="134" t="s">
        <v>269</v>
      </c>
      <c r="F266" s="138" t="s">
        <v>306</v>
      </c>
      <c r="I266" s="136"/>
      <c r="L266" s="32"/>
      <c r="M266" s="137"/>
      <c r="T266" s="53"/>
      <c r="AT266" s="17" t="s">
        <v>269</v>
      </c>
      <c r="AU266" s="17" t="s">
        <v>77</v>
      </c>
    </row>
    <row r="267" spans="2:65" s="1" customFormat="1" ht="16.5" customHeight="1">
      <c r="B267" s="32"/>
      <c r="C267" s="121" t="s">
        <v>1169</v>
      </c>
      <c r="D267" s="121" t="s">
        <v>261</v>
      </c>
      <c r="E267" s="122" t="s">
        <v>2567</v>
      </c>
      <c r="F267" s="123" t="s">
        <v>2568</v>
      </c>
      <c r="G267" s="124" t="s">
        <v>1123</v>
      </c>
      <c r="H267" s="125">
        <v>8</v>
      </c>
      <c r="I267" s="126"/>
      <c r="J267" s="127">
        <f>ROUND(I267*H267,2)</f>
        <v>0</v>
      </c>
      <c r="K267" s="123" t="s">
        <v>265</v>
      </c>
      <c r="L267" s="32"/>
      <c r="M267" s="128" t="s">
        <v>19</v>
      </c>
      <c r="N267" s="129" t="s">
        <v>40</v>
      </c>
      <c r="P267" s="130">
        <f>O267*H267</f>
        <v>0</v>
      </c>
      <c r="Q267" s="130">
        <v>0</v>
      </c>
      <c r="R267" s="130">
        <f>Q267*H267</f>
        <v>0</v>
      </c>
      <c r="S267" s="130">
        <v>0</v>
      </c>
      <c r="T267" s="131">
        <f>S267*H267</f>
        <v>0</v>
      </c>
      <c r="AR267" s="132" t="s">
        <v>266</v>
      </c>
      <c r="AT267" s="132" t="s">
        <v>261</v>
      </c>
      <c r="AU267" s="132" t="s">
        <v>77</v>
      </c>
      <c r="AY267" s="17" t="s">
        <v>260</v>
      </c>
      <c r="BE267" s="133">
        <f>IF(N267="základní",J267,0)</f>
        <v>0</v>
      </c>
      <c r="BF267" s="133">
        <f>IF(N267="snížená",J267,0)</f>
        <v>0</v>
      </c>
      <c r="BG267" s="133">
        <f>IF(N267="zákl. přenesená",J267,0)</f>
        <v>0</v>
      </c>
      <c r="BH267" s="133">
        <f>IF(N267="sníž. přenesená",J267,0)</f>
        <v>0</v>
      </c>
      <c r="BI267" s="133">
        <f>IF(N267="nulová",J267,0)</f>
        <v>0</v>
      </c>
      <c r="BJ267" s="17" t="s">
        <v>77</v>
      </c>
      <c r="BK267" s="133">
        <f>ROUND(I267*H267,2)</f>
        <v>0</v>
      </c>
      <c r="BL267" s="17" t="s">
        <v>266</v>
      </c>
      <c r="BM267" s="132" t="s">
        <v>1172</v>
      </c>
    </row>
    <row r="268" spans="2:65" s="1" customFormat="1" ht="29.25">
      <c r="B268" s="32"/>
      <c r="D268" s="134" t="s">
        <v>267</v>
      </c>
      <c r="F268" s="135" t="s">
        <v>2569</v>
      </c>
      <c r="I268" s="136"/>
      <c r="L268" s="32"/>
      <c r="M268" s="137"/>
      <c r="T268" s="53"/>
      <c r="AT268" s="17" t="s">
        <v>267</v>
      </c>
      <c r="AU268" s="17" t="s">
        <v>77</v>
      </c>
    </row>
    <row r="269" spans="2:65" s="1" customFormat="1" ht="19.5">
      <c r="B269" s="32"/>
      <c r="D269" s="134" t="s">
        <v>269</v>
      </c>
      <c r="F269" s="138" t="s">
        <v>306</v>
      </c>
      <c r="I269" s="136"/>
      <c r="L269" s="32"/>
      <c r="M269" s="137"/>
      <c r="T269" s="53"/>
      <c r="AT269" s="17" t="s">
        <v>269</v>
      </c>
      <c r="AU269" s="17" t="s">
        <v>77</v>
      </c>
    </row>
    <row r="270" spans="2:65" s="1" customFormat="1" ht="16.5" customHeight="1">
      <c r="B270" s="32"/>
      <c r="C270" s="121" t="s">
        <v>384</v>
      </c>
      <c r="D270" s="121" t="s">
        <v>261</v>
      </c>
      <c r="E270" s="122" t="s">
        <v>2570</v>
      </c>
      <c r="F270" s="123" t="s">
        <v>2571</v>
      </c>
      <c r="G270" s="124" t="s">
        <v>545</v>
      </c>
      <c r="H270" s="125">
        <v>1314</v>
      </c>
      <c r="I270" s="126"/>
      <c r="J270" s="127">
        <f>ROUND(I270*H270,2)</f>
        <v>0</v>
      </c>
      <c r="K270" s="123" t="s">
        <v>265</v>
      </c>
      <c r="L270" s="32"/>
      <c r="M270" s="128" t="s">
        <v>19</v>
      </c>
      <c r="N270" s="129" t="s">
        <v>40</v>
      </c>
      <c r="P270" s="130">
        <f>O270*H270</f>
        <v>0</v>
      </c>
      <c r="Q270" s="130">
        <v>0</v>
      </c>
      <c r="R270" s="130">
        <f>Q270*H270</f>
        <v>0</v>
      </c>
      <c r="S270" s="130">
        <v>0</v>
      </c>
      <c r="T270" s="131">
        <f>S270*H270</f>
        <v>0</v>
      </c>
      <c r="AR270" s="132" t="s">
        <v>266</v>
      </c>
      <c r="AT270" s="132" t="s">
        <v>261</v>
      </c>
      <c r="AU270" s="132" t="s">
        <v>77</v>
      </c>
      <c r="AY270" s="17" t="s">
        <v>260</v>
      </c>
      <c r="BE270" s="133">
        <f>IF(N270="základní",J270,0)</f>
        <v>0</v>
      </c>
      <c r="BF270" s="133">
        <f>IF(N270="snížená",J270,0)</f>
        <v>0</v>
      </c>
      <c r="BG270" s="133">
        <f>IF(N270="zákl. přenesená",J270,0)</f>
        <v>0</v>
      </c>
      <c r="BH270" s="133">
        <f>IF(N270="sníž. přenesená",J270,0)</f>
        <v>0</v>
      </c>
      <c r="BI270" s="133">
        <f>IF(N270="nulová",J270,0)</f>
        <v>0</v>
      </c>
      <c r="BJ270" s="17" t="s">
        <v>77</v>
      </c>
      <c r="BK270" s="133">
        <f>ROUND(I270*H270,2)</f>
        <v>0</v>
      </c>
      <c r="BL270" s="17" t="s">
        <v>266</v>
      </c>
      <c r="BM270" s="132" t="s">
        <v>2572</v>
      </c>
    </row>
    <row r="271" spans="2:65" s="1" customFormat="1" ht="29.25">
      <c r="B271" s="32"/>
      <c r="D271" s="134" t="s">
        <v>267</v>
      </c>
      <c r="F271" s="135" t="s">
        <v>2573</v>
      </c>
      <c r="I271" s="136"/>
      <c r="L271" s="32"/>
      <c r="M271" s="137"/>
      <c r="T271" s="53"/>
      <c r="AT271" s="17" t="s">
        <v>267</v>
      </c>
      <c r="AU271" s="17" t="s">
        <v>77</v>
      </c>
    </row>
    <row r="272" spans="2:65" s="12" customFormat="1" ht="11.25">
      <c r="B272" s="162"/>
      <c r="D272" s="134" t="s">
        <v>774</v>
      </c>
      <c r="E272" s="163" t="s">
        <v>19</v>
      </c>
      <c r="F272" s="164" t="s">
        <v>2574</v>
      </c>
      <c r="H272" s="165">
        <v>1314</v>
      </c>
      <c r="I272" s="166"/>
      <c r="L272" s="162"/>
      <c r="M272" s="167"/>
      <c r="T272" s="168"/>
      <c r="AT272" s="163" t="s">
        <v>774</v>
      </c>
      <c r="AU272" s="163" t="s">
        <v>77</v>
      </c>
      <c r="AV272" s="12" t="s">
        <v>79</v>
      </c>
      <c r="AW272" s="12" t="s">
        <v>31</v>
      </c>
      <c r="AX272" s="12" t="s">
        <v>77</v>
      </c>
      <c r="AY272" s="163" t="s">
        <v>260</v>
      </c>
    </row>
    <row r="273" spans="2:65" s="1" customFormat="1" ht="16.5" customHeight="1">
      <c r="B273" s="32"/>
      <c r="C273" s="121" t="s">
        <v>1185</v>
      </c>
      <c r="D273" s="121" t="s">
        <v>261</v>
      </c>
      <c r="E273" s="122" t="s">
        <v>2575</v>
      </c>
      <c r="F273" s="123" t="s">
        <v>2576</v>
      </c>
      <c r="G273" s="124" t="s">
        <v>545</v>
      </c>
      <c r="H273" s="125">
        <v>1314</v>
      </c>
      <c r="I273" s="126"/>
      <c r="J273" s="127">
        <f>ROUND(I273*H273,2)</f>
        <v>0</v>
      </c>
      <c r="K273" s="123" t="s">
        <v>265</v>
      </c>
      <c r="L273" s="32"/>
      <c r="M273" s="128" t="s">
        <v>19</v>
      </c>
      <c r="N273" s="129" t="s">
        <v>40</v>
      </c>
      <c r="P273" s="130">
        <f>O273*H273</f>
        <v>0</v>
      </c>
      <c r="Q273" s="130">
        <v>0</v>
      </c>
      <c r="R273" s="130">
        <f>Q273*H273</f>
        <v>0</v>
      </c>
      <c r="S273" s="130">
        <v>0</v>
      </c>
      <c r="T273" s="131">
        <f>S273*H273</f>
        <v>0</v>
      </c>
      <c r="AR273" s="132" t="s">
        <v>266</v>
      </c>
      <c r="AT273" s="132" t="s">
        <v>261</v>
      </c>
      <c r="AU273" s="132" t="s">
        <v>77</v>
      </c>
      <c r="AY273" s="17" t="s">
        <v>260</v>
      </c>
      <c r="BE273" s="133">
        <f>IF(N273="základní",J273,0)</f>
        <v>0</v>
      </c>
      <c r="BF273" s="133">
        <f>IF(N273="snížená",J273,0)</f>
        <v>0</v>
      </c>
      <c r="BG273" s="133">
        <f>IF(N273="zákl. přenesená",J273,0)</f>
        <v>0</v>
      </c>
      <c r="BH273" s="133">
        <f>IF(N273="sníž. přenesená",J273,0)</f>
        <v>0</v>
      </c>
      <c r="BI273" s="133">
        <f>IF(N273="nulová",J273,0)</f>
        <v>0</v>
      </c>
      <c r="BJ273" s="17" t="s">
        <v>77</v>
      </c>
      <c r="BK273" s="133">
        <f>ROUND(I273*H273,2)</f>
        <v>0</v>
      </c>
      <c r="BL273" s="17" t="s">
        <v>266</v>
      </c>
      <c r="BM273" s="132" t="s">
        <v>2577</v>
      </c>
    </row>
    <row r="274" spans="2:65" s="1" customFormat="1" ht="29.25">
      <c r="B274" s="32"/>
      <c r="D274" s="134" t="s">
        <v>267</v>
      </c>
      <c r="F274" s="135" t="s">
        <v>2578</v>
      </c>
      <c r="I274" s="136"/>
      <c r="L274" s="32"/>
      <c r="M274" s="137"/>
      <c r="T274" s="53"/>
      <c r="AT274" s="17" t="s">
        <v>267</v>
      </c>
      <c r="AU274" s="17" t="s">
        <v>77</v>
      </c>
    </row>
    <row r="275" spans="2:65" s="12" customFormat="1" ht="11.25">
      <c r="B275" s="162"/>
      <c r="D275" s="134" t="s">
        <v>774</v>
      </c>
      <c r="E275" s="163" t="s">
        <v>19</v>
      </c>
      <c r="F275" s="164" t="s">
        <v>2574</v>
      </c>
      <c r="H275" s="165">
        <v>1314</v>
      </c>
      <c r="I275" s="166"/>
      <c r="L275" s="162"/>
      <c r="M275" s="167"/>
      <c r="T275" s="168"/>
      <c r="AT275" s="163" t="s">
        <v>774</v>
      </c>
      <c r="AU275" s="163" t="s">
        <v>77</v>
      </c>
      <c r="AV275" s="12" t="s">
        <v>79</v>
      </c>
      <c r="AW275" s="12" t="s">
        <v>31</v>
      </c>
      <c r="AX275" s="12" t="s">
        <v>77</v>
      </c>
      <c r="AY275" s="163" t="s">
        <v>260</v>
      </c>
    </row>
    <row r="276" spans="2:65" s="1" customFormat="1" ht="16.5" customHeight="1">
      <c r="B276" s="32"/>
      <c r="C276" s="121" t="s">
        <v>389</v>
      </c>
      <c r="D276" s="121" t="s">
        <v>261</v>
      </c>
      <c r="E276" s="122" t="s">
        <v>2579</v>
      </c>
      <c r="F276" s="123" t="s">
        <v>2580</v>
      </c>
      <c r="G276" s="124" t="s">
        <v>545</v>
      </c>
      <c r="H276" s="125">
        <v>187</v>
      </c>
      <c r="I276" s="126"/>
      <c r="J276" s="127">
        <f>ROUND(I276*H276,2)</f>
        <v>0</v>
      </c>
      <c r="K276" s="123" t="s">
        <v>265</v>
      </c>
      <c r="L276" s="32"/>
      <c r="M276" s="128" t="s">
        <v>19</v>
      </c>
      <c r="N276" s="129" t="s">
        <v>40</v>
      </c>
      <c r="P276" s="130">
        <f>O276*H276</f>
        <v>0</v>
      </c>
      <c r="Q276" s="130">
        <v>0</v>
      </c>
      <c r="R276" s="130">
        <f>Q276*H276</f>
        <v>0</v>
      </c>
      <c r="S276" s="130">
        <v>0</v>
      </c>
      <c r="T276" s="131">
        <f>S276*H276</f>
        <v>0</v>
      </c>
      <c r="AR276" s="132" t="s">
        <v>266</v>
      </c>
      <c r="AT276" s="132" t="s">
        <v>261</v>
      </c>
      <c r="AU276" s="132" t="s">
        <v>77</v>
      </c>
      <c r="AY276" s="17" t="s">
        <v>260</v>
      </c>
      <c r="BE276" s="133">
        <f>IF(N276="základní",J276,0)</f>
        <v>0</v>
      </c>
      <c r="BF276" s="133">
        <f>IF(N276="snížená",J276,0)</f>
        <v>0</v>
      </c>
      <c r="BG276" s="133">
        <f>IF(N276="zákl. přenesená",J276,0)</f>
        <v>0</v>
      </c>
      <c r="BH276" s="133">
        <f>IF(N276="sníž. přenesená",J276,0)</f>
        <v>0</v>
      </c>
      <c r="BI276" s="133">
        <f>IF(N276="nulová",J276,0)</f>
        <v>0</v>
      </c>
      <c r="BJ276" s="17" t="s">
        <v>77</v>
      </c>
      <c r="BK276" s="133">
        <f>ROUND(I276*H276,2)</f>
        <v>0</v>
      </c>
      <c r="BL276" s="17" t="s">
        <v>266</v>
      </c>
      <c r="BM276" s="132" t="s">
        <v>1193</v>
      </c>
    </row>
    <row r="277" spans="2:65" s="1" customFormat="1" ht="19.5">
      <c r="B277" s="32"/>
      <c r="D277" s="134" t="s">
        <v>267</v>
      </c>
      <c r="F277" s="135" t="s">
        <v>2581</v>
      </c>
      <c r="I277" s="136"/>
      <c r="L277" s="32"/>
      <c r="M277" s="137"/>
      <c r="T277" s="53"/>
      <c r="AT277" s="17" t="s">
        <v>267</v>
      </c>
      <c r="AU277" s="17" t="s">
        <v>77</v>
      </c>
    </row>
    <row r="278" spans="2:65" s="1" customFormat="1" ht="19.5">
      <c r="B278" s="32"/>
      <c r="D278" s="134" t="s">
        <v>269</v>
      </c>
      <c r="F278" s="138" t="s">
        <v>306</v>
      </c>
      <c r="I278" s="136"/>
      <c r="L278" s="32"/>
      <c r="M278" s="137"/>
      <c r="T278" s="53"/>
      <c r="AT278" s="17" t="s">
        <v>269</v>
      </c>
      <c r="AU278" s="17" t="s">
        <v>77</v>
      </c>
    </row>
    <row r="279" spans="2:65" s="12" customFormat="1" ht="11.25">
      <c r="B279" s="162"/>
      <c r="D279" s="134" t="s">
        <v>774</v>
      </c>
      <c r="E279" s="163" t="s">
        <v>19</v>
      </c>
      <c r="F279" s="164" t="s">
        <v>2544</v>
      </c>
      <c r="H279" s="165">
        <v>187</v>
      </c>
      <c r="I279" s="166"/>
      <c r="L279" s="162"/>
      <c r="M279" s="167"/>
      <c r="T279" s="168"/>
      <c r="AT279" s="163" t="s">
        <v>774</v>
      </c>
      <c r="AU279" s="163" t="s">
        <v>77</v>
      </c>
      <c r="AV279" s="12" t="s">
        <v>79</v>
      </c>
      <c r="AW279" s="12" t="s">
        <v>31</v>
      </c>
      <c r="AX279" s="12" t="s">
        <v>69</v>
      </c>
      <c r="AY279" s="163" t="s">
        <v>260</v>
      </c>
    </row>
    <row r="280" spans="2:65" s="13" customFormat="1" ht="11.25">
      <c r="B280" s="169"/>
      <c r="D280" s="134" t="s">
        <v>774</v>
      </c>
      <c r="E280" s="170" t="s">
        <v>19</v>
      </c>
      <c r="F280" s="171" t="s">
        <v>967</v>
      </c>
      <c r="H280" s="172">
        <v>187</v>
      </c>
      <c r="I280" s="173"/>
      <c r="L280" s="169"/>
      <c r="M280" s="174"/>
      <c r="T280" s="175"/>
      <c r="AT280" s="170" t="s">
        <v>774</v>
      </c>
      <c r="AU280" s="170" t="s">
        <v>77</v>
      </c>
      <c r="AV280" s="13" t="s">
        <v>266</v>
      </c>
      <c r="AW280" s="13" t="s">
        <v>31</v>
      </c>
      <c r="AX280" s="13" t="s">
        <v>77</v>
      </c>
      <c r="AY280" s="170" t="s">
        <v>260</v>
      </c>
    </row>
    <row r="281" spans="2:65" s="1" customFormat="1" ht="16.5" customHeight="1">
      <c r="B281" s="32"/>
      <c r="C281" s="121" t="s">
        <v>1196</v>
      </c>
      <c r="D281" s="121" t="s">
        <v>261</v>
      </c>
      <c r="E281" s="122" t="s">
        <v>2582</v>
      </c>
      <c r="F281" s="123" t="s">
        <v>2583</v>
      </c>
      <c r="G281" s="124" t="s">
        <v>545</v>
      </c>
      <c r="H281" s="125">
        <v>187</v>
      </c>
      <c r="I281" s="126"/>
      <c r="J281" s="127">
        <f>ROUND(I281*H281,2)</f>
        <v>0</v>
      </c>
      <c r="K281" s="123" t="s">
        <v>265</v>
      </c>
      <c r="L281" s="32"/>
      <c r="M281" s="128" t="s">
        <v>19</v>
      </c>
      <c r="N281" s="129" t="s">
        <v>40</v>
      </c>
      <c r="P281" s="130">
        <f>O281*H281</f>
        <v>0</v>
      </c>
      <c r="Q281" s="130">
        <v>0</v>
      </c>
      <c r="R281" s="130">
        <f>Q281*H281</f>
        <v>0</v>
      </c>
      <c r="S281" s="130">
        <v>0</v>
      </c>
      <c r="T281" s="131">
        <f>S281*H281</f>
        <v>0</v>
      </c>
      <c r="AR281" s="132" t="s">
        <v>266</v>
      </c>
      <c r="AT281" s="132" t="s">
        <v>261</v>
      </c>
      <c r="AU281" s="132" t="s">
        <v>77</v>
      </c>
      <c r="AY281" s="17" t="s">
        <v>260</v>
      </c>
      <c r="BE281" s="133">
        <f>IF(N281="základní",J281,0)</f>
        <v>0</v>
      </c>
      <c r="BF281" s="133">
        <f>IF(N281="snížená",J281,0)</f>
        <v>0</v>
      </c>
      <c r="BG281" s="133">
        <f>IF(N281="zákl. přenesená",J281,0)</f>
        <v>0</v>
      </c>
      <c r="BH281" s="133">
        <f>IF(N281="sníž. přenesená",J281,0)</f>
        <v>0</v>
      </c>
      <c r="BI281" s="133">
        <f>IF(N281="nulová",J281,0)</f>
        <v>0</v>
      </c>
      <c r="BJ281" s="17" t="s">
        <v>77</v>
      </c>
      <c r="BK281" s="133">
        <f>ROUND(I281*H281,2)</f>
        <v>0</v>
      </c>
      <c r="BL281" s="17" t="s">
        <v>266</v>
      </c>
      <c r="BM281" s="132" t="s">
        <v>1197</v>
      </c>
    </row>
    <row r="282" spans="2:65" s="1" customFormat="1" ht="19.5">
      <c r="B282" s="32"/>
      <c r="D282" s="134" t="s">
        <v>267</v>
      </c>
      <c r="F282" s="135" t="s">
        <v>2584</v>
      </c>
      <c r="I282" s="136"/>
      <c r="L282" s="32"/>
      <c r="M282" s="137"/>
      <c r="T282" s="53"/>
      <c r="AT282" s="17" t="s">
        <v>267</v>
      </c>
      <c r="AU282" s="17" t="s">
        <v>77</v>
      </c>
    </row>
    <row r="283" spans="2:65" s="1" customFormat="1" ht="19.5">
      <c r="B283" s="32"/>
      <c r="D283" s="134" t="s">
        <v>269</v>
      </c>
      <c r="F283" s="138" t="s">
        <v>306</v>
      </c>
      <c r="I283" s="136"/>
      <c r="L283" s="32"/>
      <c r="M283" s="137"/>
      <c r="T283" s="53"/>
      <c r="AT283" s="17" t="s">
        <v>269</v>
      </c>
      <c r="AU283" s="17" t="s">
        <v>77</v>
      </c>
    </row>
    <row r="284" spans="2:65" s="12" customFormat="1" ht="11.25">
      <c r="B284" s="162"/>
      <c r="D284" s="134" t="s">
        <v>774</v>
      </c>
      <c r="E284" s="163" t="s">
        <v>19</v>
      </c>
      <c r="F284" s="164" t="s">
        <v>2544</v>
      </c>
      <c r="H284" s="165">
        <v>187</v>
      </c>
      <c r="I284" s="166"/>
      <c r="L284" s="162"/>
      <c r="M284" s="167"/>
      <c r="T284" s="168"/>
      <c r="AT284" s="163" t="s">
        <v>774</v>
      </c>
      <c r="AU284" s="163" t="s">
        <v>77</v>
      </c>
      <c r="AV284" s="12" t="s">
        <v>79</v>
      </c>
      <c r="AW284" s="12" t="s">
        <v>31</v>
      </c>
      <c r="AX284" s="12" t="s">
        <v>69</v>
      </c>
      <c r="AY284" s="163" t="s">
        <v>260</v>
      </c>
    </row>
    <row r="285" spans="2:65" s="13" customFormat="1" ht="11.25">
      <c r="B285" s="169"/>
      <c r="D285" s="134" t="s">
        <v>774</v>
      </c>
      <c r="E285" s="170" t="s">
        <v>19</v>
      </c>
      <c r="F285" s="171" t="s">
        <v>967</v>
      </c>
      <c r="H285" s="172">
        <v>187</v>
      </c>
      <c r="I285" s="173"/>
      <c r="L285" s="169"/>
      <c r="M285" s="174"/>
      <c r="T285" s="175"/>
      <c r="AT285" s="170" t="s">
        <v>774</v>
      </c>
      <c r="AU285" s="170" t="s">
        <v>77</v>
      </c>
      <c r="AV285" s="13" t="s">
        <v>266</v>
      </c>
      <c r="AW285" s="13" t="s">
        <v>31</v>
      </c>
      <c r="AX285" s="13" t="s">
        <v>77</v>
      </c>
      <c r="AY285" s="170" t="s">
        <v>260</v>
      </c>
    </row>
    <row r="286" spans="2:65" s="1" customFormat="1" ht="16.5" customHeight="1">
      <c r="B286" s="32"/>
      <c r="C286" s="121" t="s">
        <v>395</v>
      </c>
      <c r="D286" s="121" t="s">
        <v>261</v>
      </c>
      <c r="E286" s="122" t="s">
        <v>2585</v>
      </c>
      <c r="F286" s="123" t="s">
        <v>2586</v>
      </c>
      <c r="G286" s="124" t="s">
        <v>545</v>
      </c>
      <c r="H286" s="125">
        <v>187</v>
      </c>
      <c r="I286" s="126"/>
      <c r="J286" s="127">
        <f>ROUND(I286*H286,2)</f>
        <v>0</v>
      </c>
      <c r="K286" s="123" t="s">
        <v>265</v>
      </c>
      <c r="L286" s="32"/>
      <c r="M286" s="128" t="s">
        <v>19</v>
      </c>
      <c r="N286" s="129" t="s">
        <v>40</v>
      </c>
      <c r="P286" s="130">
        <f>O286*H286</f>
        <v>0</v>
      </c>
      <c r="Q286" s="130">
        <v>0</v>
      </c>
      <c r="R286" s="130">
        <f>Q286*H286</f>
        <v>0</v>
      </c>
      <c r="S286" s="130">
        <v>0</v>
      </c>
      <c r="T286" s="131">
        <f>S286*H286</f>
        <v>0</v>
      </c>
      <c r="AR286" s="132" t="s">
        <v>266</v>
      </c>
      <c r="AT286" s="132" t="s">
        <v>261</v>
      </c>
      <c r="AU286" s="132" t="s">
        <v>77</v>
      </c>
      <c r="AY286" s="17" t="s">
        <v>260</v>
      </c>
      <c r="BE286" s="133">
        <f>IF(N286="základní",J286,0)</f>
        <v>0</v>
      </c>
      <c r="BF286" s="133">
        <f>IF(N286="snížená",J286,0)</f>
        <v>0</v>
      </c>
      <c r="BG286" s="133">
        <f>IF(N286="zákl. přenesená",J286,0)</f>
        <v>0</v>
      </c>
      <c r="BH286" s="133">
        <f>IF(N286="sníž. přenesená",J286,0)</f>
        <v>0</v>
      </c>
      <c r="BI286" s="133">
        <f>IF(N286="nulová",J286,0)</f>
        <v>0</v>
      </c>
      <c r="BJ286" s="17" t="s">
        <v>77</v>
      </c>
      <c r="BK286" s="133">
        <f>ROUND(I286*H286,2)</f>
        <v>0</v>
      </c>
      <c r="BL286" s="17" t="s">
        <v>266</v>
      </c>
      <c r="BM286" s="132" t="s">
        <v>1201</v>
      </c>
    </row>
    <row r="287" spans="2:65" s="1" customFormat="1" ht="29.25">
      <c r="B287" s="32"/>
      <c r="D287" s="134" t="s">
        <v>267</v>
      </c>
      <c r="F287" s="135" t="s">
        <v>2587</v>
      </c>
      <c r="I287" s="136"/>
      <c r="L287" s="32"/>
      <c r="M287" s="137"/>
      <c r="T287" s="53"/>
      <c r="AT287" s="17" t="s">
        <v>267</v>
      </c>
      <c r="AU287" s="17" t="s">
        <v>77</v>
      </c>
    </row>
    <row r="288" spans="2:65" s="1" customFormat="1" ht="19.5">
      <c r="B288" s="32"/>
      <c r="D288" s="134" t="s">
        <v>269</v>
      </c>
      <c r="F288" s="138" t="s">
        <v>306</v>
      </c>
      <c r="I288" s="136"/>
      <c r="L288" s="32"/>
      <c r="M288" s="137"/>
      <c r="T288" s="53"/>
      <c r="AT288" s="17" t="s">
        <v>269</v>
      </c>
      <c r="AU288" s="17" t="s">
        <v>77</v>
      </c>
    </row>
    <row r="289" spans="2:65" s="12" customFormat="1" ht="11.25">
      <c r="B289" s="162"/>
      <c r="D289" s="134" t="s">
        <v>774</v>
      </c>
      <c r="E289" s="163" t="s">
        <v>19</v>
      </c>
      <c r="F289" s="164" t="s">
        <v>2544</v>
      </c>
      <c r="H289" s="165">
        <v>187</v>
      </c>
      <c r="I289" s="166"/>
      <c r="L289" s="162"/>
      <c r="M289" s="167"/>
      <c r="T289" s="168"/>
      <c r="AT289" s="163" t="s">
        <v>774</v>
      </c>
      <c r="AU289" s="163" t="s">
        <v>77</v>
      </c>
      <c r="AV289" s="12" t="s">
        <v>79</v>
      </c>
      <c r="AW289" s="12" t="s">
        <v>31</v>
      </c>
      <c r="AX289" s="12" t="s">
        <v>69</v>
      </c>
      <c r="AY289" s="163" t="s">
        <v>260</v>
      </c>
    </row>
    <row r="290" spans="2:65" s="13" customFormat="1" ht="11.25">
      <c r="B290" s="169"/>
      <c r="D290" s="134" t="s">
        <v>774</v>
      </c>
      <c r="E290" s="170" t="s">
        <v>19</v>
      </c>
      <c r="F290" s="171" t="s">
        <v>967</v>
      </c>
      <c r="H290" s="172">
        <v>187</v>
      </c>
      <c r="I290" s="173"/>
      <c r="L290" s="169"/>
      <c r="M290" s="174"/>
      <c r="T290" s="175"/>
      <c r="AT290" s="170" t="s">
        <v>774</v>
      </c>
      <c r="AU290" s="170" t="s">
        <v>77</v>
      </c>
      <c r="AV290" s="13" t="s">
        <v>266</v>
      </c>
      <c r="AW290" s="13" t="s">
        <v>31</v>
      </c>
      <c r="AX290" s="13" t="s">
        <v>77</v>
      </c>
      <c r="AY290" s="170" t="s">
        <v>260</v>
      </c>
    </row>
    <row r="291" spans="2:65" s="1" customFormat="1" ht="16.5" customHeight="1">
      <c r="B291" s="32"/>
      <c r="C291" s="121" t="s">
        <v>1204</v>
      </c>
      <c r="D291" s="121" t="s">
        <v>261</v>
      </c>
      <c r="E291" s="122" t="s">
        <v>2588</v>
      </c>
      <c r="F291" s="123" t="s">
        <v>2589</v>
      </c>
      <c r="G291" s="124" t="s">
        <v>545</v>
      </c>
      <c r="H291" s="125">
        <v>225</v>
      </c>
      <c r="I291" s="126"/>
      <c r="J291" s="127">
        <f>ROUND(I291*H291,2)</f>
        <v>0</v>
      </c>
      <c r="K291" s="123" t="s">
        <v>265</v>
      </c>
      <c r="L291" s="32"/>
      <c r="M291" s="128" t="s">
        <v>19</v>
      </c>
      <c r="N291" s="129" t="s">
        <v>40</v>
      </c>
      <c r="P291" s="130">
        <f>O291*H291</f>
        <v>0</v>
      </c>
      <c r="Q291" s="130">
        <v>0</v>
      </c>
      <c r="R291" s="130">
        <f>Q291*H291</f>
        <v>0</v>
      </c>
      <c r="S291" s="130">
        <v>0</v>
      </c>
      <c r="T291" s="131">
        <f>S291*H291</f>
        <v>0</v>
      </c>
      <c r="AR291" s="132" t="s">
        <v>266</v>
      </c>
      <c r="AT291" s="132" t="s">
        <v>261</v>
      </c>
      <c r="AU291" s="132" t="s">
        <v>77</v>
      </c>
      <c r="AY291" s="17" t="s">
        <v>260</v>
      </c>
      <c r="BE291" s="133">
        <f>IF(N291="základní",J291,0)</f>
        <v>0</v>
      </c>
      <c r="BF291" s="133">
        <f>IF(N291="snížená",J291,0)</f>
        <v>0</v>
      </c>
      <c r="BG291" s="133">
        <f>IF(N291="zákl. přenesená",J291,0)</f>
        <v>0</v>
      </c>
      <c r="BH291" s="133">
        <f>IF(N291="sníž. přenesená",J291,0)</f>
        <v>0</v>
      </c>
      <c r="BI291" s="133">
        <f>IF(N291="nulová",J291,0)</f>
        <v>0</v>
      </c>
      <c r="BJ291" s="17" t="s">
        <v>77</v>
      </c>
      <c r="BK291" s="133">
        <f>ROUND(I291*H291,2)</f>
        <v>0</v>
      </c>
      <c r="BL291" s="17" t="s">
        <v>266</v>
      </c>
      <c r="BM291" s="132" t="s">
        <v>1207</v>
      </c>
    </row>
    <row r="292" spans="2:65" s="1" customFormat="1" ht="19.5">
      <c r="B292" s="32"/>
      <c r="D292" s="134" t="s">
        <v>267</v>
      </c>
      <c r="F292" s="135" t="s">
        <v>2590</v>
      </c>
      <c r="I292" s="136"/>
      <c r="L292" s="32"/>
      <c r="M292" s="137"/>
      <c r="T292" s="53"/>
      <c r="AT292" s="17" t="s">
        <v>267</v>
      </c>
      <c r="AU292" s="17" t="s">
        <v>77</v>
      </c>
    </row>
    <row r="293" spans="2:65" s="1" customFormat="1" ht="19.5">
      <c r="B293" s="32"/>
      <c r="D293" s="134" t="s">
        <v>269</v>
      </c>
      <c r="F293" s="138" t="s">
        <v>306</v>
      </c>
      <c r="I293" s="136"/>
      <c r="L293" s="32"/>
      <c r="M293" s="137"/>
      <c r="T293" s="53"/>
      <c r="AT293" s="17" t="s">
        <v>269</v>
      </c>
      <c r="AU293" s="17" t="s">
        <v>77</v>
      </c>
    </row>
    <row r="294" spans="2:65" s="12" customFormat="1" ht="11.25">
      <c r="B294" s="162"/>
      <c r="D294" s="134" t="s">
        <v>774</v>
      </c>
      <c r="E294" s="163" t="s">
        <v>19</v>
      </c>
      <c r="F294" s="164" t="s">
        <v>2532</v>
      </c>
      <c r="H294" s="165">
        <v>225</v>
      </c>
      <c r="I294" s="166"/>
      <c r="L294" s="162"/>
      <c r="M294" s="167"/>
      <c r="T294" s="168"/>
      <c r="AT294" s="163" t="s">
        <v>774</v>
      </c>
      <c r="AU294" s="163" t="s">
        <v>77</v>
      </c>
      <c r="AV294" s="12" t="s">
        <v>79</v>
      </c>
      <c r="AW294" s="12" t="s">
        <v>31</v>
      </c>
      <c r="AX294" s="12" t="s">
        <v>69</v>
      </c>
      <c r="AY294" s="163" t="s">
        <v>260</v>
      </c>
    </row>
    <row r="295" spans="2:65" s="13" customFormat="1" ht="11.25">
      <c r="B295" s="169"/>
      <c r="D295" s="134" t="s">
        <v>774</v>
      </c>
      <c r="E295" s="170" t="s">
        <v>19</v>
      </c>
      <c r="F295" s="171" t="s">
        <v>967</v>
      </c>
      <c r="H295" s="172">
        <v>225</v>
      </c>
      <c r="I295" s="173"/>
      <c r="L295" s="169"/>
      <c r="M295" s="174"/>
      <c r="T295" s="175"/>
      <c r="AT295" s="170" t="s">
        <v>774</v>
      </c>
      <c r="AU295" s="170" t="s">
        <v>77</v>
      </c>
      <c r="AV295" s="13" t="s">
        <v>266</v>
      </c>
      <c r="AW295" s="13" t="s">
        <v>31</v>
      </c>
      <c r="AX295" s="13" t="s">
        <v>77</v>
      </c>
      <c r="AY295" s="170" t="s">
        <v>260</v>
      </c>
    </row>
    <row r="296" spans="2:65" s="1" customFormat="1" ht="16.5" customHeight="1">
      <c r="B296" s="32"/>
      <c r="C296" s="121" t="s">
        <v>399</v>
      </c>
      <c r="D296" s="121" t="s">
        <v>261</v>
      </c>
      <c r="E296" s="122" t="s">
        <v>2591</v>
      </c>
      <c r="F296" s="123" t="s">
        <v>2592</v>
      </c>
      <c r="G296" s="124" t="s">
        <v>363</v>
      </c>
      <c r="H296" s="125">
        <v>2</v>
      </c>
      <c r="I296" s="126"/>
      <c r="J296" s="127">
        <f>ROUND(I296*H296,2)</f>
        <v>0</v>
      </c>
      <c r="K296" s="123" t="s">
        <v>265</v>
      </c>
      <c r="L296" s="32"/>
      <c r="M296" s="128" t="s">
        <v>19</v>
      </c>
      <c r="N296" s="129" t="s">
        <v>40</v>
      </c>
      <c r="P296" s="130">
        <f>O296*H296</f>
        <v>0</v>
      </c>
      <c r="Q296" s="130">
        <v>0</v>
      </c>
      <c r="R296" s="130">
        <f>Q296*H296</f>
        <v>0</v>
      </c>
      <c r="S296" s="130">
        <v>0</v>
      </c>
      <c r="T296" s="131">
        <f>S296*H296</f>
        <v>0</v>
      </c>
      <c r="AR296" s="132" t="s">
        <v>266</v>
      </c>
      <c r="AT296" s="132" t="s">
        <v>261</v>
      </c>
      <c r="AU296" s="132" t="s">
        <v>77</v>
      </c>
      <c r="AY296" s="17" t="s">
        <v>260</v>
      </c>
      <c r="BE296" s="133">
        <f>IF(N296="základní",J296,0)</f>
        <v>0</v>
      </c>
      <c r="BF296" s="133">
        <f>IF(N296="snížená",J296,0)</f>
        <v>0</v>
      </c>
      <c r="BG296" s="133">
        <f>IF(N296="zákl. přenesená",J296,0)</f>
        <v>0</v>
      </c>
      <c r="BH296" s="133">
        <f>IF(N296="sníž. přenesená",J296,0)</f>
        <v>0</v>
      </c>
      <c r="BI296" s="133">
        <f>IF(N296="nulová",J296,0)</f>
        <v>0</v>
      </c>
      <c r="BJ296" s="17" t="s">
        <v>77</v>
      </c>
      <c r="BK296" s="133">
        <f>ROUND(I296*H296,2)</f>
        <v>0</v>
      </c>
      <c r="BL296" s="17" t="s">
        <v>266</v>
      </c>
      <c r="BM296" s="132" t="s">
        <v>1218</v>
      </c>
    </row>
    <row r="297" spans="2:65" s="1" customFormat="1" ht="39">
      <c r="B297" s="32"/>
      <c r="D297" s="134" t="s">
        <v>267</v>
      </c>
      <c r="F297" s="135" t="s">
        <v>2593</v>
      </c>
      <c r="I297" s="136"/>
      <c r="L297" s="32"/>
      <c r="M297" s="137"/>
      <c r="T297" s="53"/>
      <c r="AT297" s="17" t="s">
        <v>267</v>
      </c>
      <c r="AU297" s="17" t="s">
        <v>77</v>
      </c>
    </row>
    <row r="298" spans="2:65" s="1" customFormat="1" ht="29.25">
      <c r="B298" s="32"/>
      <c r="D298" s="134" t="s">
        <v>269</v>
      </c>
      <c r="F298" s="138" t="s">
        <v>2594</v>
      </c>
      <c r="I298" s="136"/>
      <c r="L298" s="32"/>
      <c r="M298" s="137"/>
      <c r="T298" s="53"/>
      <c r="AT298" s="17" t="s">
        <v>269</v>
      </c>
      <c r="AU298" s="17" t="s">
        <v>77</v>
      </c>
    </row>
    <row r="299" spans="2:65" s="1" customFormat="1" ht="16.5" customHeight="1">
      <c r="B299" s="32"/>
      <c r="C299" s="121" t="s">
        <v>1215</v>
      </c>
      <c r="D299" s="121" t="s">
        <v>261</v>
      </c>
      <c r="E299" s="122" t="s">
        <v>1147</v>
      </c>
      <c r="F299" s="123" t="s">
        <v>1148</v>
      </c>
      <c r="G299" s="124" t="s">
        <v>363</v>
      </c>
      <c r="H299" s="125">
        <v>9</v>
      </c>
      <c r="I299" s="126"/>
      <c r="J299" s="127">
        <f>ROUND(I299*H299,2)</f>
        <v>0</v>
      </c>
      <c r="K299" s="123" t="s">
        <v>265</v>
      </c>
      <c r="L299" s="32"/>
      <c r="M299" s="128" t="s">
        <v>19</v>
      </c>
      <c r="N299" s="129" t="s">
        <v>40</v>
      </c>
      <c r="P299" s="130">
        <f>O299*H299</f>
        <v>0</v>
      </c>
      <c r="Q299" s="130">
        <v>0</v>
      </c>
      <c r="R299" s="130">
        <f>Q299*H299</f>
        <v>0</v>
      </c>
      <c r="S299" s="130">
        <v>0</v>
      </c>
      <c r="T299" s="131">
        <f>S299*H299</f>
        <v>0</v>
      </c>
      <c r="AR299" s="132" t="s">
        <v>266</v>
      </c>
      <c r="AT299" s="132" t="s">
        <v>261</v>
      </c>
      <c r="AU299" s="132" t="s">
        <v>77</v>
      </c>
      <c r="AY299" s="17" t="s">
        <v>260</v>
      </c>
      <c r="BE299" s="133">
        <f>IF(N299="základní",J299,0)</f>
        <v>0</v>
      </c>
      <c r="BF299" s="133">
        <f>IF(N299="snížená",J299,0)</f>
        <v>0</v>
      </c>
      <c r="BG299" s="133">
        <f>IF(N299="zákl. přenesená",J299,0)</f>
        <v>0</v>
      </c>
      <c r="BH299" s="133">
        <f>IF(N299="sníž. přenesená",J299,0)</f>
        <v>0</v>
      </c>
      <c r="BI299" s="133">
        <f>IF(N299="nulová",J299,0)</f>
        <v>0</v>
      </c>
      <c r="BJ299" s="17" t="s">
        <v>77</v>
      </c>
      <c r="BK299" s="133">
        <f>ROUND(I299*H299,2)</f>
        <v>0</v>
      </c>
      <c r="BL299" s="17" t="s">
        <v>266</v>
      </c>
      <c r="BM299" s="132" t="s">
        <v>2595</v>
      </c>
    </row>
    <row r="300" spans="2:65" s="1" customFormat="1" ht="19.5">
      <c r="B300" s="32"/>
      <c r="D300" s="134" t="s">
        <v>267</v>
      </c>
      <c r="F300" s="135" t="s">
        <v>1149</v>
      </c>
      <c r="I300" s="136"/>
      <c r="L300" s="32"/>
      <c r="M300" s="137"/>
      <c r="T300" s="53"/>
      <c r="AT300" s="17" t="s">
        <v>267</v>
      </c>
      <c r="AU300" s="17" t="s">
        <v>77</v>
      </c>
    </row>
    <row r="301" spans="2:65" s="1" customFormat="1" ht="16.5" customHeight="1">
      <c r="B301" s="32"/>
      <c r="C301" s="121" t="s">
        <v>404</v>
      </c>
      <c r="D301" s="121" t="s">
        <v>261</v>
      </c>
      <c r="E301" s="122" t="s">
        <v>2596</v>
      </c>
      <c r="F301" s="123" t="s">
        <v>2597</v>
      </c>
      <c r="G301" s="124" t="s">
        <v>363</v>
      </c>
      <c r="H301" s="125">
        <v>1</v>
      </c>
      <c r="I301" s="126"/>
      <c r="J301" s="127">
        <f>ROUND(I301*H301,2)</f>
        <v>0</v>
      </c>
      <c r="K301" s="123" t="s">
        <v>265</v>
      </c>
      <c r="L301" s="32"/>
      <c r="M301" s="128" t="s">
        <v>19</v>
      </c>
      <c r="N301" s="129" t="s">
        <v>40</v>
      </c>
      <c r="P301" s="130">
        <f>O301*H301</f>
        <v>0</v>
      </c>
      <c r="Q301" s="130">
        <v>0</v>
      </c>
      <c r="R301" s="130">
        <f>Q301*H301</f>
        <v>0</v>
      </c>
      <c r="S301" s="130">
        <v>0</v>
      </c>
      <c r="T301" s="131">
        <f>S301*H301</f>
        <v>0</v>
      </c>
      <c r="AR301" s="132" t="s">
        <v>266</v>
      </c>
      <c r="AT301" s="132" t="s">
        <v>261</v>
      </c>
      <c r="AU301" s="132" t="s">
        <v>77</v>
      </c>
      <c r="AY301" s="17" t="s">
        <v>260</v>
      </c>
      <c r="BE301" s="133">
        <f>IF(N301="základní",J301,0)</f>
        <v>0</v>
      </c>
      <c r="BF301" s="133">
        <f>IF(N301="snížená",J301,0)</f>
        <v>0</v>
      </c>
      <c r="BG301" s="133">
        <f>IF(N301="zákl. přenesená",J301,0)</f>
        <v>0</v>
      </c>
      <c r="BH301" s="133">
        <f>IF(N301="sníž. přenesená",J301,0)</f>
        <v>0</v>
      </c>
      <c r="BI301" s="133">
        <f>IF(N301="nulová",J301,0)</f>
        <v>0</v>
      </c>
      <c r="BJ301" s="17" t="s">
        <v>77</v>
      </c>
      <c r="BK301" s="133">
        <f>ROUND(I301*H301,2)</f>
        <v>0</v>
      </c>
      <c r="BL301" s="17" t="s">
        <v>266</v>
      </c>
      <c r="BM301" s="132" t="s">
        <v>1230</v>
      </c>
    </row>
    <row r="302" spans="2:65" s="1" customFormat="1" ht="19.5">
      <c r="B302" s="32"/>
      <c r="D302" s="134" t="s">
        <v>267</v>
      </c>
      <c r="F302" s="135" t="s">
        <v>2598</v>
      </c>
      <c r="I302" s="136"/>
      <c r="L302" s="32"/>
      <c r="M302" s="137"/>
      <c r="T302" s="53"/>
      <c r="AT302" s="17" t="s">
        <v>267</v>
      </c>
      <c r="AU302" s="17" t="s">
        <v>77</v>
      </c>
    </row>
    <row r="303" spans="2:65" s="1" customFormat="1" ht="19.5">
      <c r="B303" s="32"/>
      <c r="D303" s="134" t="s">
        <v>269</v>
      </c>
      <c r="F303" s="138" t="s">
        <v>306</v>
      </c>
      <c r="I303" s="136"/>
      <c r="L303" s="32"/>
      <c r="M303" s="137"/>
      <c r="T303" s="53"/>
      <c r="AT303" s="17" t="s">
        <v>269</v>
      </c>
      <c r="AU303" s="17" t="s">
        <v>77</v>
      </c>
    </row>
    <row r="304" spans="2:65" s="1" customFormat="1" ht="16.5" customHeight="1">
      <c r="B304" s="32"/>
      <c r="C304" s="121" t="s">
        <v>1227</v>
      </c>
      <c r="D304" s="121" t="s">
        <v>261</v>
      </c>
      <c r="E304" s="122" t="s">
        <v>1701</v>
      </c>
      <c r="F304" s="123" t="s">
        <v>1702</v>
      </c>
      <c r="G304" s="124" t="s">
        <v>1067</v>
      </c>
      <c r="H304" s="125">
        <v>500</v>
      </c>
      <c r="I304" s="126"/>
      <c r="J304" s="127">
        <f>ROUND(I304*H304,2)</f>
        <v>0</v>
      </c>
      <c r="K304" s="123" t="s">
        <v>265</v>
      </c>
      <c r="L304" s="32"/>
      <c r="M304" s="128" t="s">
        <v>19</v>
      </c>
      <c r="N304" s="129" t="s">
        <v>40</v>
      </c>
      <c r="P304" s="130">
        <f>O304*H304</f>
        <v>0</v>
      </c>
      <c r="Q304" s="130">
        <v>0</v>
      </c>
      <c r="R304" s="130">
        <f>Q304*H304</f>
        <v>0</v>
      </c>
      <c r="S304" s="130">
        <v>0</v>
      </c>
      <c r="T304" s="131">
        <f>S304*H304</f>
        <v>0</v>
      </c>
      <c r="AR304" s="132" t="s">
        <v>266</v>
      </c>
      <c r="AT304" s="132" t="s">
        <v>261</v>
      </c>
      <c r="AU304" s="132" t="s">
        <v>77</v>
      </c>
      <c r="AY304" s="17" t="s">
        <v>260</v>
      </c>
      <c r="BE304" s="133">
        <f>IF(N304="základní",J304,0)</f>
        <v>0</v>
      </c>
      <c r="BF304" s="133">
        <f>IF(N304="snížená",J304,0)</f>
        <v>0</v>
      </c>
      <c r="BG304" s="133">
        <f>IF(N304="zákl. přenesená",J304,0)</f>
        <v>0</v>
      </c>
      <c r="BH304" s="133">
        <f>IF(N304="sníž. přenesená",J304,0)</f>
        <v>0</v>
      </c>
      <c r="BI304" s="133">
        <f>IF(N304="nulová",J304,0)</f>
        <v>0</v>
      </c>
      <c r="BJ304" s="17" t="s">
        <v>77</v>
      </c>
      <c r="BK304" s="133">
        <f>ROUND(I304*H304,2)</f>
        <v>0</v>
      </c>
      <c r="BL304" s="17" t="s">
        <v>266</v>
      </c>
      <c r="BM304" s="132" t="s">
        <v>1234</v>
      </c>
    </row>
    <row r="305" spans="2:65" s="1" customFormat="1" ht="19.5">
      <c r="B305" s="32"/>
      <c r="D305" s="134" t="s">
        <v>267</v>
      </c>
      <c r="F305" s="135" t="s">
        <v>1703</v>
      </c>
      <c r="I305" s="136"/>
      <c r="L305" s="32"/>
      <c r="M305" s="137"/>
      <c r="T305" s="53"/>
      <c r="AT305" s="17" t="s">
        <v>267</v>
      </c>
      <c r="AU305" s="17" t="s">
        <v>77</v>
      </c>
    </row>
    <row r="306" spans="2:65" s="1" customFormat="1" ht="29.25">
      <c r="B306" s="32"/>
      <c r="D306" s="134" t="s">
        <v>269</v>
      </c>
      <c r="F306" s="138" t="s">
        <v>2599</v>
      </c>
      <c r="I306" s="136"/>
      <c r="L306" s="32"/>
      <c r="M306" s="137"/>
      <c r="T306" s="53"/>
      <c r="AT306" s="17" t="s">
        <v>269</v>
      </c>
      <c r="AU306" s="17" t="s">
        <v>77</v>
      </c>
    </row>
    <row r="307" spans="2:65" s="12" customFormat="1" ht="11.25">
      <c r="B307" s="162"/>
      <c r="D307" s="134" t="s">
        <v>774</v>
      </c>
      <c r="E307" s="163" t="s">
        <v>19</v>
      </c>
      <c r="F307" s="164" t="s">
        <v>2600</v>
      </c>
      <c r="H307" s="165">
        <v>500</v>
      </c>
      <c r="I307" s="166"/>
      <c r="L307" s="162"/>
      <c r="M307" s="167"/>
      <c r="T307" s="168"/>
      <c r="AT307" s="163" t="s">
        <v>774</v>
      </c>
      <c r="AU307" s="163" t="s">
        <v>77</v>
      </c>
      <c r="AV307" s="12" t="s">
        <v>79</v>
      </c>
      <c r="AW307" s="12" t="s">
        <v>31</v>
      </c>
      <c r="AX307" s="12" t="s">
        <v>69</v>
      </c>
      <c r="AY307" s="163" t="s">
        <v>260</v>
      </c>
    </row>
    <row r="308" spans="2:65" s="13" customFormat="1" ht="11.25">
      <c r="B308" s="169"/>
      <c r="D308" s="134" t="s">
        <v>774</v>
      </c>
      <c r="E308" s="170" t="s">
        <v>19</v>
      </c>
      <c r="F308" s="171" t="s">
        <v>967</v>
      </c>
      <c r="H308" s="172">
        <v>500</v>
      </c>
      <c r="I308" s="173"/>
      <c r="L308" s="169"/>
      <c r="M308" s="174"/>
      <c r="T308" s="175"/>
      <c r="AT308" s="170" t="s">
        <v>774</v>
      </c>
      <c r="AU308" s="170" t="s">
        <v>77</v>
      </c>
      <c r="AV308" s="13" t="s">
        <v>266</v>
      </c>
      <c r="AW308" s="13" t="s">
        <v>31</v>
      </c>
      <c r="AX308" s="13" t="s">
        <v>77</v>
      </c>
      <c r="AY308" s="170" t="s">
        <v>260</v>
      </c>
    </row>
    <row r="309" spans="2:65" s="1" customFormat="1" ht="16.5" customHeight="1">
      <c r="B309" s="32"/>
      <c r="C309" s="121" t="s">
        <v>409</v>
      </c>
      <c r="D309" s="121" t="s">
        <v>261</v>
      </c>
      <c r="E309" s="122" t="s">
        <v>2601</v>
      </c>
      <c r="F309" s="123" t="s">
        <v>2602</v>
      </c>
      <c r="G309" s="124" t="s">
        <v>973</v>
      </c>
      <c r="H309" s="125">
        <v>65</v>
      </c>
      <c r="I309" s="126"/>
      <c r="J309" s="127">
        <f>ROUND(I309*H309,2)</f>
        <v>0</v>
      </c>
      <c r="K309" s="123" t="s">
        <v>265</v>
      </c>
      <c r="L309" s="32"/>
      <c r="M309" s="128" t="s">
        <v>19</v>
      </c>
      <c r="N309" s="129" t="s">
        <v>40</v>
      </c>
      <c r="P309" s="130">
        <f>O309*H309</f>
        <v>0</v>
      </c>
      <c r="Q309" s="130">
        <v>0</v>
      </c>
      <c r="R309" s="130">
        <f>Q309*H309</f>
        <v>0</v>
      </c>
      <c r="S309" s="130">
        <v>0</v>
      </c>
      <c r="T309" s="131">
        <f>S309*H309</f>
        <v>0</v>
      </c>
      <c r="AR309" s="132" t="s">
        <v>266</v>
      </c>
      <c r="AT309" s="132" t="s">
        <v>261</v>
      </c>
      <c r="AU309" s="132" t="s">
        <v>77</v>
      </c>
      <c r="AY309" s="17" t="s">
        <v>260</v>
      </c>
      <c r="BE309" s="133">
        <f>IF(N309="základní",J309,0)</f>
        <v>0</v>
      </c>
      <c r="BF309" s="133">
        <f>IF(N309="snížená",J309,0)</f>
        <v>0</v>
      </c>
      <c r="BG309" s="133">
        <f>IF(N309="zákl. přenesená",J309,0)</f>
        <v>0</v>
      </c>
      <c r="BH309" s="133">
        <f>IF(N309="sníž. přenesená",J309,0)</f>
        <v>0</v>
      </c>
      <c r="BI309" s="133">
        <f>IF(N309="nulová",J309,0)</f>
        <v>0</v>
      </c>
      <c r="BJ309" s="17" t="s">
        <v>77</v>
      </c>
      <c r="BK309" s="133">
        <f>ROUND(I309*H309,2)</f>
        <v>0</v>
      </c>
      <c r="BL309" s="17" t="s">
        <v>266</v>
      </c>
      <c r="BM309" s="132" t="s">
        <v>1240</v>
      </c>
    </row>
    <row r="310" spans="2:65" s="1" customFormat="1" ht="29.25">
      <c r="B310" s="32"/>
      <c r="D310" s="134" t="s">
        <v>267</v>
      </c>
      <c r="F310" s="135" t="s">
        <v>2603</v>
      </c>
      <c r="I310" s="136"/>
      <c r="L310" s="32"/>
      <c r="M310" s="137"/>
      <c r="T310" s="53"/>
      <c r="AT310" s="17" t="s">
        <v>267</v>
      </c>
      <c r="AU310" s="17" t="s">
        <v>77</v>
      </c>
    </row>
    <row r="311" spans="2:65" s="1" customFormat="1" ht="29.25">
      <c r="B311" s="32"/>
      <c r="D311" s="134" t="s">
        <v>269</v>
      </c>
      <c r="F311" s="138" t="s">
        <v>2604</v>
      </c>
      <c r="I311" s="136"/>
      <c r="L311" s="32"/>
      <c r="M311" s="137"/>
      <c r="T311" s="53"/>
      <c r="AT311" s="17" t="s">
        <v>269</v>
      </c>
      <c r="AU311" s="17" t="s">
        <v>77</v>
      </c>
    </row>
    <row r="312" spans="2:65" s="12" customFormat="1" ht="11.25">
      <c r="B312" s="162"/>
      <c r="D312" s="134" t="s">
        <v>774</v>
      </c>
      <c r="E312" s="163" t="s">
        <v>19</v>
      </c>
      <c r="F312" s="164" t="s">
        <v>2605</v>
      </c>
      <c r="H312" s="165">
        <v>65</v>
      </c>
      <c r="I312" s="166"/>
      <c r="L312" s="162"/>
      <c r="M312" s="167"/>
      <c r="T312" s="168"/>
      <c r="AT312" s="163" t="s">
        <v>774</v>
      </c>
      <c r="AU312" s="163" t="s">
        <v>77</v>
      </c>
      <c r="AV312" s="12" t="s">
        <v>79</v>
      </c>
      <c r="AW312" s="12" t="s">
        <v>31</v>
      </c>
      <c r="AX312" s="12" t="s">
        <v>69</v>
      </c>
      <c r="AY312" s="163" t="s">
        <v>260</v>
      </c>
    </row>
    <row r="313" spans="2:65" s="13" customFormat="1" ht="11.25">
      <c r="B313" s="169"/>
      <c r="D313" s="134" t="s">
        <v>774</v>
      </c>
      <c r="E313" s="170" t="s">
        <v>19</v>
      </c>
      <c r="F313" s="171" t="s">
        <v>967</v>
      </c>
      <c r="H313" s="172">
        <v>65</v>
      </c>
      <c r="I313" s="173"/>
      <c r="L313" s="169"/>
      <c r="M313" s="174"/>
      <c r="T313" s="175"/>
      <c r="AT313" s="170" t="s">
        <v>774</v>
      </c>
      <c r="AU313" s="170" t="s">
        <v>77</v>
      </c>
      <c r="AV313" s="13" t="s">
        <v>266</v>
      </c>
      <c r="AW313" s="13" t="s">
        <v>31</v>
      </c>
      <c r="AX313" s="13" t="s">
        <v>77</v>
      </c>
      <c r="AY313" s="170" t="s">
        <v>260</v>
      </c>
    </row>
    <row r="314" spans="2:65" s="1" customFormat="1" ht="16.5" customHeight="1">
      <c r="B314" s="32"/>
      <c r="C314" s="121" t="s">
        <v>1237</v>
      </c>
      <c r="D314" s="121" t="s">
        <v>261</v>
      </c>
      <c r="E314" s="122" t="s">
        <v>2606</v>
      </c>
      <c r="F314" s="123" t="s">
        <v>2607</v>
      </c>
      <c r="G314" s="124" t="s">
        <v>973</v>
      </c>
      <c r="H314" s="125">
        <v>139</v>
      </c>
      <c r="I314" s="126"/>
      <c r="J314" s="127">
        <f>ROUND(I314*H314,2)</f>
        <v>0</v>
      </c>
      <c r="K314" s="123" t="s">
        <v>265</v>
      </c>
      <c r="L314" s="32"/>
      <c r="M314" s="128" t="s">
        <v>19</v>
      </c>
      <c r="N314" s="129" t="s">
        <v>40</v>
      </c>
      <c r="P314" s="130">
        <f>O314*H314</f>
        <v>0</v>
      </c>
      <c r="Q314" s="130">
        <v>0</v>
      </c>
      <c r="R314" s="130">
        <f>Q314*H314</f>
        <v>0</v>
      </c>
      <c r="S314" s="130">
        <v>0</v>
      </c>
      <c r="T314" s="131">
        <f>S314*H314</f>
        <v>0</v>
      </c>
      <c r="AR314" s="132" t="s">
        <v>266</v>
      </c>
      <c r="AT314" s="132" t="s">
        <v>261</v>
      </c>
      <c r="AU314" s="132" t="s">
        <v>77</v>
      </c>
      <c r="AY314" s="17" t="s">
        <v>260</v>
      </c>
      <c r="BE314" s="133">
        <f>IF(N314="základní",J314,0)</f>
        <v>0</v>
      </c>
      <c r="BF314" s="133">
        <f>IF(N314="snížená",J314,0)</f>
        <v>0</v>
      </c>
      <c r="BG314" s="133">
        <f>IF(N314="zákl. přenesená",J314,0)</f>
        <v>0</v>
      </c>
      <c r="BH314" s="133">
        <f>IF(N314="sníž. přenesená",J314,0)</f>
        <v>0</v>
      </c>
      <c r="BI314" s="133">
        <f>IF(N314="nulová",J314,0)</f>
        <v>0</v>
      </c>
      <c r="BJ314" s="17" t="s">
        <v>77</v>
      </c>
      <c r="BK314" s="133">
        <f>ROUND(I314*H314,2)</f>
        <v>0</v>
      </c>
      <c r="BL314" s="17" t="s">
        <v>266</v>
      </c>
      <c r="BM314" s="132" t="s">
        <v>1476</v>
      </c>
    </row>
    <row r="315" spans="2:65" s="1" customFormat="1" ht="19.5">
      <c r="B315" s="32"/>
      <c r="D315" s="134" t="s">
        <v>267</v>
      </c>
      <c r="F315" s="135" t="s">
        <v>2608</v>
      </c>
      <c r="I315" s="136"/>
      <c r="L315" s="32"/>
      <c r="M315" s="137"/>
      <c r="T315" s="53"/>
      <c r="AT315" s="17" t="s">
        <v>267</v>
      </c>
      <c r="AU315" s="17" t="s">
        <v>77</v>
      </c>
    </row>
    <row r="316" spans="2:65" s="1" customFormat="1" ht="29.25">
      <c r="B316" s="32"/>
      <c r="D316" s="134" t="s">
        <v>269</v>
      </c>
      <c r="F316" s="138" t="s">
        <v>2609</v>
      </c>
      <c r="I316" s="136"/>
      <c r="L316" s="32"/>
      <c r="M316" s="137"/>
      <c r="T316" s="53"/>
      <c r="AT316" s="17" t="s">
        <v>269</v>
      </c>
      <c r="AU316" s="17" t="s">
        <v>77</v>
      </c>
    </row>
    <row r="317" spans="2:65" s="12" customFormat="1" ht="11.25">
      <c r="B317" s="162"/>
      <c r="D317" s="134" t="s">
        <v>774</v>
      </c>
      <c r="E317" s="163" t="s">
        <v>19</v>
      </c>
      <c r="F317" s="164" t="s">
        <v>2610</v>
      </c>
      <c r="H317" s="165">
        <v>139</v>
      </c>
      <c r="I317" s="166"/>
      <c r="L317" s="162"/>
      <c r="M317" s="167"/>
      <c r="T317" s="168"/>
      <c r="AT317" s="163" t="s">
        <v>774</v>
      </c>
      <c r="AU317" s="163" t="s">
        <v>77</v>
      </c>
      <c r="AV317" s="12" t="s">
        <v>79</v>
      </c>
      <c r="AW317" s="12" t="s">
        <v>31</v>
      </c>
      <c r="AX317" s="12" t="s">
        <v>69</v>
      </c>
      <c r="AY317" s="163" t="s">
        <v>260</v>
      </c>
    </row>
    <row r="318" spans="2:65" s="13" customFormat="1" ht="11.25">
      <c r="B318" s="169"/>
      <c r="D318" s="134" t="s">
        <v>774</v>
      </c>
      <c r="E318" s="170" t="s">
        <v>19</v>
      </c>
      <c r="F318" s="171" t="s">
        <v>967</v>
      </c>
      <c r="H318" s="172">
        <v>139</v>
      </c>
      <c r="I318" s="173"/>
      <c r="L318" s="169"/>
      <c r="M318" s="174"/>
      <c r="T318" s="175"/>
      <c r="AT318" s="170" t="s">
        <v>774</v>
      </c>
      <c r="AU318" s="170" t="s">
        <v>77</v>
      </c>
      <c r="AV318" s="13" t="s">
        <v>266</v>
      </c>
      <c r="AW318" s="13" t="s">
        <v>31</v>
      </c>
      <c r="AX318" s="13" t="s">
        <v>77</v>
      </c>
      <c r="AY318" s="170" t="s">
        <v>260</v>
      </c>
    </row>
    <row r="319" spans="2:65" s="10" customFormat="1" ht="25.9" customHeight="1">
      <c r="B319" s="111"/>
      <c r="D319" s="112" t="s">
        <v>68</v>
      </c>
      <c r="E319" s="113" t="s">
        <v>279</v>
      </c>
      <c r="F319" s="113" t="s">
        <v>1161</v>
      </c>
      <c r="I319" s="114"/>
      <c r="J319" s="115">
        <f>BK319</f>
        <v>0</v>
      </c>
      <c r="L319" s="111"/>
      <c r="M319" s="116"/>
      <c r="P319" s="117">
        <f>SUM(P320:P353)</f>
        <v>0</v>
      </c>
      <c r="R319" s="117">
        <f>SUM(R320:R353)</f>
        <v>0</v>
      </c>
      <c r="T319" s="118">
        <f>SUM(T320:T353)</f>
        <v>0</v>
      </c>
      <c r="AR319" s="112" t="s">
        <v>77</v>
      </c>
      <c r="AT319" s="119" t="s">
        <v>68</v>
      </c>
      <c r="AU319" s="119" t="s">
        <v>69</v>
      </c>
      <c r="AY319" s="112" t="s">
        <v>260</v>
      </c>
      <c r="BK319" s="120">
        <f>SUM(BK320:BK353)</f>
        <v>0</v>
      </c>
    </row>
    <row r="320" spans="2:65" s="1" customFormat="1" ht="24.2" customHeight="1">
      <c r="B320" s="32"/>
      <c r="C320" s="121" t="s">
        <v>415</v>
      </c>
      <c r="D320" s="121" t="s">
        <v>261</v>
      </c>
      <c r="E320" s="122" t="s">
        <v>1170</v>
      </c>
      <c r="F320" s="123" t="s">
        <v>1171</v>
      </c>
      <c r="G320" s="124" t="s">
        <v>973</v>
      </c>
      <c r="H320" s="125">
        <v>2898</v>
      </c>
      <c r="I320" s="126"/>
      <c r="J320" s="127">
        <f>ROUND(I320*H320,2)</f>
        <v>0</v>
      </c>
      <c r="K320" s="123" t="s">
        <v>265</v>
      </c>
      <c r="L320" s="32"/>
      <c r="M320" s="128" t="s">
        <v>19</v>
      </c>
      <c r="N320" s="129" t="s">
        <v>40</v>
      </c>
      <c r="P320" s="130">
        <f>O320*H320</f>
        <v>0</v>
      </c>
      <c r="Q320" s="130">
        <v>0</v>
      </c>
      <c r="R320" s="130">
        <f>Q320*H320</f>
        <v>0</v>
      </c>
      <c r="S320" s="130">
        <v>0</v>
      </c>
      <c r="T320" s="131">
        <f>S320*H320</f>
        <v>0</v>
      </c>
      <c r="AR320" s="132" t="s">
        <v>266</v>
      </c>
      <c r="AT320" s="132" t="s">
        <v>261</v>
      </c>
      <c r="AU320" s="132" t="s">
        <v>77</v>
      </c>
      <c r="AY320" s="17" t="s">
        <v>260</v>
      </c>
      <c r="BE320" s="133">
        <f>IF(N320="základní",J320,0)</f>
        <v>0</v>
      </c>
      <c r="BF320" s="133">
        <f>IF(N320="snížená",J320,0)</f>
        <v>0</v>
      </c>
      <c r="BG320" s="133">
        <f>IF(N320="zákl. přenesená",J320,0)</f>
        <v>0</v>
      </c>
      <c r="BH320" s="133">
        <f>IF(N320="sníž. přenesená",J320,0)</f>
        <v>0</v>
      </c>
      <c r="BI320" s="133">
        <f>IF(N320="nulová",J320,0)</f>
        <v>0</v>
      </c>
      <c r="BJ320" s="17" t="s">
        <v>77</v>
      </c>
      <c r="BK320" s="133">
        <f>ROUND(I320*H320,2)</f>
        <v>0</v>
      </c>
      <c r="BL320" s="17" t="s">
        <v>266</v>
      </c>
      <c r="BM320" s="132" t="s">
        <v>1481</v>
      </c>
    </row>
    <row r="321" spans="2:65" s="1" customFormat="1" ht="48.75">
      <c r="B321" s="32"/>
      <c r="D321" s="134" t="s">
        <v>267</v>
      </c>
      <c r="F321" s="135" t="s">
        <v>1173</v>
      </c>
      <c r="I321" s="136"/>
      <c r="L321" s="32"/>
      <c r="M321" s="137"/>
      <c r="T321" s="53"/>
      <c r="AT321" s="17" t="s">
        <v>267</v>
      </c>
      <c r="AU321" s="17" t="s">
        <v>77</v>
      </c>
    </row>
    <row r="322" spans="2:65" s="1" customFormat="1" ht="29.25">
      <c r="B322" s="32"/>
      <c r="D322" s="134" t="s">
        <v>269</v>
      </c>
      <c r="F322" s="138" t="s">
        <v>1174</v>
      </c>
      <c r="I322" s="136"/>
      <c r="L322" s="32"/>
      <c r="M322" s="137"/>
      <c r="T322" s="53"/>
      <c r="AT322" s="17" t="s">
        <v>269</v>
      </c>
      <c r="AU322" s="17" t="s">
        <v>77</v>
      </c>
    </row>
    <row r="323" spans="2:65" s="1" customFormat="1" ht="24.2" customHeight="1">
      <c r="B323" s="32"/>
      <c r="C323" s="121" t="s">
        <v>1162</v>
      </c>
      <c r="D323" s="121" t="s">
        <v>261</v>
      </c>
      <c r="E323" s="122" t="s">
        <v>1163</v>
      </c>
      <c r="F323" s="123" t="s">
        <v>1164</v>
      </c>
      <c r="G323" s="124" t="s">
        <v>973</v>
      </c>
      <c r="H323" s="125">
        <v>152.37</v>
      </c>
      <c r="I323" s="126"/>
      <c r="J323" s="127">
        <f>ROUND(I323*H323,2)</f>
        <v>0</v>
      </c>
      <c r="K323" s="123" t="s">
        <v>265</v>
      </c>
      <c r="L323" s="32"/>
      <c r="M323" s="128" t="s">
        <v>19</v>
      </c>
      <c r="N323" s="129" t="s">
        <v>40</v>
      </c>
      <c r="P323" s="130">
        <f>O323*H323</f>
        <v>0</v>
      </c>
      <c r="Q323" s="130">
        <v>0</v>
      </c>
      <c r="R323" s="130">
        <f>Q323*H323</f>
        <v>0</v>
      </c>
      <c r="S323" s="130">
        <v>0</v>
      </c>
      <c r="T323" s="131">
        <f>S323*H323</f>
        <v>0</v>
      </c>
      <c r="AR323" s="132" t="s">
        <v>266</v>
      </c>
      <c r="AT323" s="132" t="s">
        <v>261</v>
      </c>
      <c r="AU323" s="132" t="s">
        <v>77</v>
      </c>
      <c r="AY323" s="17" t="s">
        <v>260</v>
      </c>
      <c r="BE323" s="133">
        <f>IF(N323="základní",J323,0)</f>
        <v>0</v>
      </c>
      <c r="BF323" s="133">
        <f>IF(N323="snížená",J323,0)</f>
        <v>0</v>
      </c>
      <c r="BG323" s="133">
        <f>IF(N323="zákl. přenesená",J323,0)</f>
        <v>0</v>
      </c>
      <c r="BH323" s="133">
        <f>IF(N323="sníž. přenesená",J323,0)</f>
        <v>0</v>
      </c>
      <c r="BI323" s="133">
        <f>IF(N323="nulová",J323,0)</f>
        <v>0</v>
      </c>
      <c r="BJ323" s="17" t="s">
        <v>77</v>
      </c>
      <c r="BK323" s="133">
        <f>ROUND(I323*H323,2)</f>
        <v>0</v>
      </c>
      <c r="BL323" s="17" t="s">
        <v>266</v>
      </c>
      <c r="BM323" s="132" t="s">
        <v>1488</v>
      </c>
    </row>
    <row r="324" spans="2:65" s="1" customFormat="1" ht="48.75">
      <c r="B324" s="32"/>
      <c r="D324" s="134" t="s">
        <v>267</v>
      </c>
      <c r="F324" s="135" t="s">
        <v>1166</v>
      </c>
      <c r="I324" s="136"/>
      <c r="L324" s="32"/>
      <c r="M324" s="137"/>
      <c r="T324" s="53"/>
      <c r="AT324" s="17" t="s">
        <v>267</v>
      </c>
      <c r="AU324" s="17" t="s">
        <v>77</v>
      </c>
    </row>
    <row r="325" spans="2:65" s="1" customFormat="1" ht="29.25">
      <c r="B325" s="32"/>
      <c r="D325" s="134" t="s">
        <v>269</v>
      </c>
      <c r="F325" s="138" t="s">
        <v>2611</v>
      </c>
      <c r="I325" s="136"/>
      <c r="L325" s="32"/>
      <c r="M325" s="137"/>
      <c r="T325" s="53"/>
      <c r="AT325" s="17" t="s">
        <v>269</v>
      </c>
      <c r="AU325" s="17" t="s">
        <v>77</v>
      </c>
    </row>
    <row r="326" spans="2:65" s="1" customFormat="1" ht="21.75" customHeight="1">
      <c r="B326" s="32"/>
      <c r="C326" s="121" t="s">
        <v>662</v>
      </c>
      <c r="D326" s="121" t="s">
        <v>261</v>
      </c>
      <c r="E326" s="122" t="s">
        <v>1175</v>
      </c>
      <c r="F326" s="123" t="s">
        <v>1176</v>
      </c>
      <c r="G326" s="124" t="s">
        <v>973</v>
      </c>
      <c r="H326" s="125">
        <v>67.069999999999993</v>
      </c>
      <c r="I326" s="126"/>
      <c r="J326" s="127">
        <f>ROUND(I326*H326,2)</f>
        <v>0</v>
      </c>
      <c r="K326" s="123" t="s">
        <v>19</v>
      </c>
      <c r="L326" s="32"/>
      <c r="M326" s="128" t="s">
        <v>19</v>
      </c>
      <c r="N326" s="129" t="s">
        <v>40</v>
      </c>
      <c r="P326" s="130">
        <f>O326*H326</f>
        <v>0</v>
      </c>
      <c r="Q326" s="130">
        <v>0</v>
      </c>
      <c r="R326" s="130">
        <f>Q326*H326</f>
        <v>0</v>
      </c>
      <c r="S326" s="130">
        <v>0</v>
      </c>
      <c r="T326" s="131">
        <f>S326*H326</f>
        <v>0</v>
      </c>
      <c r="AR326" s="132" t="s">
        <v>266</v>
      </c>
      <c r="AT326" s="132" t="s">
        <v>261</v>
      </c>
      <c r="AU326" s="132" t="s">
        <v>77</v>
      </c>
      <c r="AY326" s="17" t="s">
        <v>260</v>
      </c>
      <c r="BE326" s="133">
        <f>IF(N326="základní",J326,0)</f>
        <v>0</v>
      </c>
      <c r="BF326" s="133">
        <f>IF(N326="snížená",J326,0)</f>
        <v>0</v>
      </c>
      <c r="BG326" s="133">
        <f>IF(N326="zákl. přenesená",J326,0)</f>
        <v>0</v>
      </c>
      <c r="BH326" s="133">
        <f>IF(N326="sníž. přenesená",J326,0)</f>
        <v>0</v>
      </c>
      <c r="BI326" s="133">
        <f>IF(N326="nulová",J326,0)</f>
        <v>0</v>
      </c>
      <c r="BJ326" s="17" t="s">
        <v>77</v>
      </c>
      <c r="BK326" s="133">
        <f>ROUND(I326*H326,2)</f>
        <v>0</v>
      </c>
      <c r="BL326" s="17" t="s">
        <v>266</v>
      </c>
      <c r="BM326" s="132" t="s">
        <v>2612</v>
      </c>
    </row>
    <row r="327" spans="2:65" s="1" customFormat="1" ht="11.25">
      <c r="B327" s="32"/>
      <c r="D327" s="134" t="s">
        <v>267</v>
      </c>
      <c r="F327" s="135" t="s">
        <v>1176</v>
      </c>
      <c r="I327" s="136"/>
      <c r="L327" s="32"/>
      <c r="M327" s="137"/>
      <c r="T327" s="53"/>
      <c r="AT327" s="17" t="s">
        <v>267</v>
      </c>
      <c r="AU327" s="17" t="s">
        <v>77</v>
      </c>
    </row>
    <row r="328" spans="2:65" s="1" customFormat="1" ht="19.5">
      <c r="B328" s="32"/>
      <c r="D328" s="134" t="s">
        <v>269</v>
      </c>
      <c r="F328" s="138" t="s">
        <v>1178</v>
      </c>
      <c r="I328" s="136"/>
      <c r="L328" s="32"/>
      <c r="M328" s="137"/>
      <c r="T328" s="53"/>
      <c r="AT328" s="17" t="s">
        <v>269</v>
      </c>
      <c r="AU328" s="17" t="s">
        <v>77</v>
      </c>
    </row>
    <row r="329" spans="2:65" s="12" customFormat="1" ht="11.25">
      <c r="B329" s="162"/>
      <c r="D329" s="134" t="s">
        <v>774</v>
      </c>
      <c r="E329" s="163" t="s">
        <v>19</v>
      </c>
      <c r="F329" s="164" t="s">
        <v>2613</v>
      </c>
      <c r="H329" s="165">
        <v>67.069999999999993</v>
      </c>
      <c r="I329" s="166"/>
      <c r="L329" s="162"/>
      <c r="M329" s="167"/>
      <c r="T329" s="168"/>
      <c r="AT329" s="163" t="s">
        <v>774</v>
      </c>
      <c r="AU329" s="163" t="s">
        <v>77</v>
      </c>
      <c r="AV329" s="12" t="s">
        <v>79</v>
      </c>
      <c r="AW329" s="12" t="s">
        <v>31</v>
      </c>
      <c r="AX329" s="12" t="s">
        <v>77</v>
      </c>
      <c r="AY329" s="163" t="s">
        <v>260</v>
      </c>
    </row>
    <row r="330" spans="2:65" s="1" customFormat="1" ht="24.2" customHeight="1">
      <c r="B330" s="32"/>
      <c r="C330" s="121" t="s">
        <v>419</v>
      </c>
      <c r="D330" s="121" t="s">
        <v>261</v>
      </c>
      <c r="E330" s="122" t="s">
        <v>1180</v>
      </c>
      <c r="F330" s="123" t="s">
        <v>1181</v>
      </c>
      <c r="G330" s="124" t="s">
        <v>973</v>
      </c>
      <c r="H330" s="125">
        <v>64.92</v>
      </c>
      <c r="I330" s="126"/>
      <c r="J330" s="127">
        <f>ROUND(I330*H330,2)</f>
        <v>0</v>
      </c>
      <c r="K330" s="123" t="s">
        <v>265</v>
      </c>
      <c r="L330" s="32"/>
      <c r="M330" s="128" t="s">
        <v>19</v>
      </c>
      <c r="N330" s="129" t="s">
        <v>40</v>
      </c>
      <c r="P330" s="130">
        <f>O330*H330</f>
        <v>0</v>
      </c>
      <c r="Q330" s="130">
        <v>0</v>
      </c>
      <c r="R330" s="130">
        <f>Q330*H330</f>
        <v>0</v>
      </c>
      <c r="S330" s="130">
        <v>0</v>
      </c>
      <c r="T330" s="131">
        <f>S330*H330</f>
        <v>0</v>
      </c>
      <c r="AR330" s="132" t="s">
        <v>266</v>
      </c>
      <c r="AT330" s="132" t="s">
        <v>261</v>
      </c>
      <c r="AU330" s="132" t="s">
        <v>77</v>
      </c>
      <c r="AY330" s="17" t="s">
        <v>260</v>
      </c>
      <c r="BE330" s="133">
        <f>IF(N330="základní",J330,0)</f>
        <v>0</v>
      </c>
      <c r="BF330" s="133">
        <f>IF(N330="snížená",J330,0)</f>
        <v>0</v>
      </c>
      <c r="BG330" s="133">
        <f>IF(N330="zákl. přenesená",J330,0)</f>
        <v>0</v>
      </c>
      <c r="BH330" s="133">
        <f>IF(N330="sníž. přenesená",J330,0)</f>
        <v>0</v>
      </c>
      <c r="BI330" s="133">
        <f>IF(N330="nulová",J330,0)</f>
        <v>0</v>
      </c>
      <c r="BJ330" s="17" t="s">
        <v>77</v>
      </c>
      <c r="BK330" s="133">
        <f>ROUND(I330*H330,2)</f>
        <v>0</v>
      </c>
      <c r="BL330" s="17" t="s">
        <v>266</v>
      </c>
      <c r="BM330" s="132" t="s">
        <v>1491</v>
      </c>
    </row>
    <row r="331" spans="2:65" s="1" customFormat="1" ht="48.75">
      <c r="B331" s="32"/>
      <c r="D331" s="134" t="s">
        <v>267</v>
      </c>
      <c r="F331" s="135" t="s">
        <v>1183</v>
      </c>
      <c r="I331" s="136"/>
      <c r="L331" s="32"/>
      <c r="M331" s="137"/>
      <c r="T331" s="53"/>
      <c r="AT331" s="17" t="s">
        <v>267</v>
      </c>
      <c r="AU331" s="17" t="s">
        <v>77</v>
      </c>
    </row>
    <row r="332" spans="2:65" s="1" customFormat="1" ht="29.25">
      <c r="B332" s="32"/>
      <c r="D332" s="134" t="s">
        <v>269</v>
      </c>
      <c r="F332" s="138" t="s">
        <v>1184</v>
      </c>
      <c r="I332" s="136"/>
      <c r="L332" s="32"/>
      <c r="M332" s="137"/>
      <c r="T332" s="53"/>
      <c r="AT332" s="17" t="s">
        <v>269</v>
      </c>
      <c r="AU332" s="17" t="s">
        <v>77</v>
      </c>
    </row>
    <row r="333" spans="2:65" s="1" customFormat="1" ht="24.2" customHeight="1">
      <c r="B333" s="32"/>
      <c r="C333" s="121" t="s">
        <v>1494</v>
      </c>
      <c r="D333" s="121" t="s">
        <v>261</v>
      </c>
      <c r="E333" s="122" t="s">
        <v>1186</v>
      </c>
      <c r="F333" s="123" t="s">
        <v>1187</v>
      </c>
      <c r="G333" s="124" t="s">
        <v>973</v>
      </c>
      <c r="H333" s="125">
        <v>1.63</v>
      </c>
      <c r="I333" s="126"/>
      <c r="J333" s="127">
        <f>ROUND(I333*H333,2)</f>
        <v>0</v>
      </c>
      <c r="K333" s="123" t="s">
        <v>265</v>
      </c>
      <c r="L333" s="32"/>
      <c r="M333" s="128" t="s">
        <v>19</v>
      </c>
      <c r="N333" s="129" t="s">
        <v>40</v>
      </c>
      <c r="P333" s="130">
        <f>O333*H333</f>
        <v>0</v>
      </c>
      <c r="Q333" s="130">
        <v>0</v>
      </c>
      <c r="R333" s="130">
        <f>Q333*H333</f>
        <v>0</v>
      </c>
      <c r="S333" s="130">
        <v>0</v>
      </c>
      <c r="T333" s="131">
        <f>S333*H333</f>
        <v>0</v>
      </c>
      <c r="AR333" s="132" t="s">
        <v>266</v>
      </c>
      <c r="AT333" s="132" t="s">
        <v>261</v>
      </c>
      <c r="AU333" s="132" t="s">
        <v>77</v>
      </c>
      <c r="AY333" s="17" t="s">
        <v>260</v>
      </c>
      <c r="BE333" s="133">
        <f>IF(N333="základní",J333,0)</f>
        <v>0</v>
      </c>
      <c r="BF333" s="133">
        <f>IF(N333="snížená",J333,0)</f>
        <v>0</v>
      </c>
      <c r="BG333" s="133">
        <f>IF(N333="zákl. přenesená",J333,0)</f>
        <v>0</v>
      </c>
      <c r="BH333" s="133">
        <f>IF(N333="sníž. přenesená",J333,0)</f>
        <v>0</v>
      </c>
      <c r="BI333" s="133">
        <f>IF(N333="nulová",J333,0)</f>
        <v>0</v>
      </c>
      <c r="BJ333" s="17" t="s">
        <v>77</v>
      </c>
      <c r="BK333" s="133">
        <f>ROUND(I333*H333,2)</f>
        <v>0</v>
      </c>
      <c r="BL333" s="17" t="s">
        <v>266</v>
      </c>
      <c r="BM333" s="132" t="s">
        <v>1497</v>
      </c>
    </row>
    <row r="334" spans="2:65" s="1" customFormat="1" ht="39">
      <c r="B334" s="32"/>
      <c r="D334" s="134" t="s">
        <v>267</v>
      </c>
      <c r="F334" s="135" t="s">
        <v>1189</v>
      </c>
      <c r="I334" s="136"/>
      <c r="L334" s="32"/>
      <c r="M334" s="137"/>
      <c r="T334" s="53"/>
      <c r="AT334" s="17" t="s">
        <v>267</v>
      </c>
      <c r="AU334" s="17" t="s">
        <v>77</v>
      </c>
    </row>
    <row r="335" spans="2:65" s="1" customFormat="1" ht="29.25">
      <c r="B335" s="32"/>
      <c r="D335" s="134" t="s">
        <v>269</v>
      </c>
      <c r="F335" s="138" t="s">
        <v>2614</v>
      </c>
      <c r="I335" s="136"/>
      <c r="L335" s="32"/>
      <c r="M335" s="137"/>
      <c r="T335" s="53"/>
      <c r="AT335" s="17" t="s">
        <v>269</v>
      </c>
      <c r="AU335" s="17" t="s">
        <v>77</v>
      </c>
    </row>
    <row r="336" spans="2:65" s="1" customFormat="1" ht="16.5" customHeight="1">
      <c r="B336" s="32"/>
      <c r="C336" s="121" t="s">
        <v>425</v>
      </c>
      <c r="D336" s="121" t="s">
        <v>261</v>
      </c>
      <c r="E336" s="122" t="s">
        <v>1191</v>
      </c>
      <c r="F336" s="123" t="s">
        <v>1192</v>
      </c>
      <c r="G336" s="124" t="s">
        <v>973</v>
      </c>
      <c r="H336" s="125">
        <v>820.1</v>
      </c>
      <c r="I336" s="126"/>
      <c r="J336" s="127">
        <f>ROUND(I336*H336,2)</f>
        <v>0</v>
      </c>
      <c r="K336" s="123" t="s">
        <v>265</v>
      </c>
      <c r="L336" s="32"/>
      <c r="M336" s="128" t="s">
        <v>19</v>
      </c>
      <c r="N336" s="129" t="s">
        <v>40</v>
      </c>
      <c r="P336" s="130">
        <f>O336*H336</f>
        <v>0</v>
      </c>
      <c r="Q336" s="130">
        <v>0</v>
      </c>
      <c r="R336" s="130">
        <f>Q336*H336</f>
        <v>0</v>
      </c>
      <c r="S336" s="130">
        <v>0</v>
      </c>
      <c r="T336" s="131">
        <f>S336*H336</f>
        <v>0</v>
      </c>
      <c r="AR336" s="132" t="s">
        <v>266</v>
      </c>
      <c r="AT336" s="132" t="s">
        <v>261</v>
      </c>
      <c r="AU336" s="132" t="s">
        <v>77</v>
      </c>
      <c r="AY336" s="17" t="s">
        <v>260</v>
      </c>
      <c r="BE336" s="133">
        <f>IF(N336="základní",J336,0)</f>
        <v>0</v>
      </c>
      <c r="BF336" s="133">
        <f>IF(N336="snížená",J336,0)</f>
        <v>0</v>
      </c>
      <c r="BG336" s="133">
        <f>IF(N336="zákl. přenesená",J336,0)</f>
        <v>0</v>
      </c>
      <c r="BH336" s="133">
        <f>IF(N336="sníž. přenesená",J336,0)</f>
        <v>0</v>
      </c>
      <c r="BI336" s="133">
        <f>IF(N336="nulová",J336,0)</f>
        <v>0</v>
      </c>
      <c r="BJ336" s="17" t="s">
        <v>77</v>
      </c>
      <c r="BK336" s="133">
        <f>ROUND(I336*H336,2)</f>
        <v>0</v>
      </c>
      <c r="BL336" s="17" t="s">
        <v>266</v>
      </c>
      <c r="BM336" s="132" t="s">
        <v>1500</v>
      </c>
    </row>
    <row r="337" spans="2:65" s="1" customFormat="1" ht="29.25">
      <c r="B337" s="32"/>
      <c r="D337" s="134" t="s">
        <v>267</v>
      </c>
      <c r="F337" s="135" t="s">
        <v>1194</v>
      </c>
      <c r="I337" s="136"/>
      <c r="L337" s="32"/>
      <c r="M337" s="137"/>
      <c r="T337" s="53"/>
      <c r="AT337" s="17" t="s">
        <v>267</v>
      </c>
      <c r="AU337" s="17" t="s">
        <v>77</v>
      </c>
    </row>
    <row r="338" spans="2:65" s="1" customFormat="1" ht="29.25">
      <c r="B338" s="32"/>
      <c r="D338" s="134" t="s">
        <v>269</v>
      </c>
      <c r="F338" s="138" t="s">
        <v>1195</v>
      </c>
      <c r="I338" s="136"/>
      <c r="L338" s="32"/>
      <c r="M338" s="137"/>
      <c r="T338" s="53"/>
      <c r="AT338" s="17" t="s">
        <v>269</v>
      </c>
      <c r="AU338" s="17" t="s">
        <v>77</v>
      </c>
    </row>
    <row r="339" spans="2:65" s="12" customFormat="1" ht="11.25">
      <c r="B339" s="162"/>
      <c r="D339" s="134" t="s">
        <v>774</v>
      </c>
      <c r="E339" s="163" t="s">
        <v>19</v>
      </c>
      <c r="F339" s="164" t="s">
        <v>2615</v>
      </c>
      <c r="H339" s="165">
        <v>820.1</v>
      </c>
      <c r="I339" s="166"/>
      <c r="L339" s="162"/>
      <c r="M339" s="167"/>
      <c r="T339" s="168"/>
      <c r="AT339" s="163" t="s">
        <v>774</v>
      </c>
      <c r="AU339" s="163" t="s">
        <v>77</v>
      </c>
      <c r="AV339" s="12" t="s">
        <v>79</v>
      </c>
      <c r="AW339" s="12" t="s">
        <v>31</v>
      </c>
      <c r="AX339" s="12" t="s">
        <v>69</v>
      </c>
      <c r="AY339" s="163" t="s">
        <v>260</v>
      </c>
    </row>
    <row r="340" spans="2:65" s="13" customFormat="1" ht="11.25">
      <c r="B340" s="169"/>
      <c r="D340" s="134" t="s">
        <v>774</v>
      </c>
      <c r="E340" s="170" t="s">
        <v>19</v>
      </c>
      <c r="F340" s="171" t="s">
        <v>967</v>
      </c>
      <c r="H340" s="172">
        <v>820.1</v>
      </c>
      <c r="I340" s="173"/>
      <c r="L340" s="169"/>
      <c r="M340" s="174"/>
      <c r="T340" s="175"/>
      <c r="AT340" s="170" t="s">
        <v>774</v>
      </c>
      <c r="AU340" s="170" t="s">
        <v>77</v>
      </c>
      <c r="AV340" s="13" t="s">
        <v>266</v>
      </c>
      <c r="AW340" s="13" t="s">
        <v>31</v>
      </c>
      <c r="AX340" s="13" t="s">
        <v>77</v>
      </c>
      <c r="AY340" s="170" t="s">
        <v>260</v>
      </c>
    </row>
    <row r="341" spans="2:65" s="1" customFormat="1" ht="16.5" customHeight="1">
      <c r="B341" s="32"/>
      <c r="C341" s="121" t="s">
        <v>1502</v>
      </c>
      <c r="D341" s="121" t="s">
        <v>261</v>
      </c>
      <c r="E341" s="122" t="s">
        <v>1191</v>
      </c>
      <c r="F341" s="123" t="s">
        <v>1192</v>
      </c>
      <c r="G341" s="124" t="s">
        <v>973</v>
      </c>
      <c r="H341" s="125">
        <v>1813.3</v>
      </c>
      <c r="I341" s="126"/>
      <c r="J341" s="127">
        <f>ROUND(I341*H341,2)</f>
        <v>0</v>
      </c>
      <c r="K341" s="123" t="s">
        <v>265</v>
      </c>
      <c r="L341" s="32"/>
      <c r="M341" s="128" t="s">
        <v>19</v>
      </c>
      <c r="N341" s="129" t="s">
        <v>40</v>
      </c>
      <c r="P341" s="130">
        <f>O341*H341</f>
        <v>0</v>
      </c>
      <c r="Q341" s="130">
        <v>0</v>
      </c>
      <c r="R341" s="130">
        <f>Q341*H341</f>
        <v>0</v>
      </c>
      <c r="S341" s="130">
        <v>0</v>
      </c>
      <c r="T341" s="131">
        <f>S341*H341</f>
        <v>0</v>
      </c>
      <c r="AR341" s="132" t="s">
        <v>266</v>
      </c>
      <c r="AT341" s="132" t="s">
        <v>261</v>
      </c>
      <c r="AU341" s="132" t="s">
        <v>77</v>
      </c>
      <c r="AY341" s="17" t="s">
        <v>260</v>
      </c>
      <c r="BE341" s="133">
        <f>IF(N341="základní",J341,0)</f>
        <v>0</v>
      </c>
      <c r="BF341" s="133">
        <f>IF(N341="snížená",J341,0)</f>
        <v>0</v>
      </c>
      <c r="BG341" s="133">
        <f>IF(N341="zákl. přenesená",J341,0)</f>
        <v>0</v>
      </c>
      <c r="BH341" s="133">
        <f>IF(N341="sníž. přenesená",J341,0)</f>
        <v>0</v>
      </c>
      <c r="BI341" s="133">
        <f>IF(N341="nulová",J341,0)</f>
        <v>0</v>
      </c>
      <c r="BJ341" s="17" t="s">
        <v>77</v>
      </c>
      <c r="BK341" s="133">
        <f>ROUND(I341*H341,2)</f>
        <v>0</v>
      </c>
      <c r="BL341" s="17" t="s">
        <v>266</v>
      </c>
      <c r="BM341" s="132" t="s">
        <v>1505</v>
      </c>
    </row>
    <row r="342" spans="2:65" s="1" customFormat="1" ht="29.25">
      <c r="B342" s="32"/>
      <c r="D342" s="134" t="s">
        <v>267</v>
      </c>
      <c r="F342" s="135" t="s">
        <v>1194</v>
      </c>
      <c r="I342" s="136"/>
      <c r="L342" s="32"/>
      <c r="M342" s="137"/>
      <c r="T342" s="53"/>
      <c r="AT342" s="17" t="s">
        <v>267</v>
      </c>
      <c r="AU342" s="17" t="s">
        <v>77</v>
      </c>
    </row>
    <row r="343" spans="2:65" s="1" customFormat="1" ht="29.25">
      <c r="B343" s="32"/>
      <c r="D343" s="134" t="s">
        <v>269</v>
      </c>
      <c r="F343" s="138" t="s">
        <v>1198</v>
      </c>
      <c r="I343" s="136"/>
      <c r="L343" s="32"/>
      <c r="M343" s="137"/>
      <c r="T343" s="53"/>
      <c r="AT343" s="17" t="s">
        <v>269</v>
      </c>
      <c r="AU343" s="17" t="s">
        <v>77</v>
      </c>
    </row>
    <row r="344" spans="2:65" s="12" customFormat="1" ht="11.25">
      <c r="B344" s="162"/>
      <c r="D344" s="134" t="s">
        <v>774</v>
      </c>
      <c r="E344" s="163" t="s">
        <v>19</v>
      </c>
      <c r="F344" s="164" t="s">
        <v>2616</v>
      </c>
      <c r="H344" s="165">
        <v>1813.3</v>
      </c>
      <c r="I344" s="166"/>
      <c r="L344" s="162"/>
      <c r="M344" s="167"/>
      <c r="T344" s="168"/>
      <c r="AT344" s="163" t="s">
        <v>774</v>
      </c>
      <c r="AU344" s="163" t="s">
        <v>77</v>
      </c>
      <c r="AV344" s="12" t="s">
        <v>79</v>
      </c>
      <c r="AW344" s="12" t="s">
        <v>31</v>
      </c>
      <c r="AX344" s="12" t="s">
        <v>69</v>
      </c>
      <c r="AY344" s="163" t="s">
        <v>260</v>
      </c>
    </row>
    <row r="345" spans="2:65" s="13" customFormat="1" ht="11.25">
      <c r="B345" s="169"/>
      <c r="D345" s="134" t="s">
        <v>774</v>
      </c>
      <c r="E345" s="170" t="s">
        <v>19</v>
      </c>
      <c r="F345" s="171" t="s">
        <v>967</v>
      </c>
      <c r="H345" s="172">
        <v>1813.3</v>
      </c>
      <c r="I345" s="173"/>
      <c r="L345" s="169"/>
      <c r="M345" s="174"/>
      <c r="T345" s="175"/>
      <c r="AT345" s="170" t="s">
        <v>774</v>
      </c>
      <c r="AU345" s="170" t="s">
        <v>77</v>
      </c>
      <c r="AV345" s="13" t="s">
        <v>266</v>
      </c>
      <c r="AW345" s="13" t="s">
        <v>31</v>
      </c>
      <c r="AX345" s="13" t="s">
        <v>77</v>
      </c>
      <c r="AY345" s="170" t="s">
        <v>260</v>
      </c>
    </row>
    <row r="346" spans="2:65" s="1" customFormat="1" ht="24.2" customHeight="1">
      <c r="B346" s="32"/>
      <c r="C346" s="121" t="s">
        <v>430</v>
      </c>
      <c r="D346" s="121" t="s">
        <v>261</v>
      </c>
      <c r="E346" s="122" t="s">
        <v>1205</v>
      </c>
      <c r="F346" s="123" t="s">
        <v>1206</v>
      </c>
      <c r="G346" s="124" t="s">
        <v>973</v>
      </c>
      <c r="H346" s="125">
        <v>2813.3</v>
      </c>
      <c r="I346" s="126"/>
      <c r="J346" s="127">
        <f>ROUND(I346*H346,2)</f>
        <v>0</v>
      </c>
      <c r="K346" s="123" t="s">
        <v>265</v>
      </c>
      <c r="L346" s="32"/>
      <c r="M346" s="128" t="s">
        <v>19</v>
      </c>
      <c r="N346" s="129" t="s">
        <v>40</v>
      </c>
      <c r="P346" s="130">
        <f>O346*H346</f>
        <v>0</v>
      </c>
      <c r="Q346" s="130">
        <v>0</v>
      </c>
      <c r="R346" s="130">
        <f>Q346*H346</f>
        <v>0</v>
      </c>
      <c r="S346" s="130">
        <v>0</v>
      </c>
      <c r="T346" s="131">
        <f>S346*H346</f>
        <v>0</v>
      </c>
      <c r="AR346" s="132" t="s">
        <v>266</v>
      </c>
      <c r="AT346" s="132" t="s">
        <v>261</v>
      </c>
      <c r="AU346" s="132" t="s">
        <v>77</v>
      </c>
      <c r="AY346" s="17" t="s">
        <v>260</v>
      </c>
      <c r="BE346" s="133">
        <f>IF(N346="základní",J346,0)</f>
        <v>0</v>
      </c>
      <c r="BF346" s="133">
        <f>IF(N346="snížená",J346,0)</f>
        <v>0</v>
      </c>
      <c r="BG346" s="133">
        <f>IF(N346="zákl. přenesená",J346,0)</f>
        <v>0</v>
      </c>
      <c r="BH346" s="133">
        <f>IF(N346="sníž. přenesená",J346,0)</f>
        <v>0</v>
      </c>
      <c r="BI346" s="133">
        <f>IF(N346="nulová",J346,0)</f>
        <v>0</v>
      </c>
      <c r="BJ346" s="17" t="s">
        <v>77</v>
      </c>
      <c r="BK346" s="133">
        <f>ROUND(I346*H346,2)</f>
        <v>0</v>
      </c>
      <c r="BL346" s="17" t="s">
        <v>266</v>
      </c>
      <c r="BM346" s="132" t="s">
        <v>2617</v>
      </c>
    </row>
    <row r="347" spans="2:65" s="1" customFormat="1" ht="29.25">
      <c r="B347" s="32"/>
      <c r="D347" s="134" t="s">
        <v>267</v>
      </c>
      <c r="F347" s="135" t="s">
        <v>1208</v>
      </c>
      <c r="I347" s="136"/>
      <c r="L347" s="32"/>
      <c r="M347" s="137"/>
      <c r="T347" s="53"/>
      <c r="AT347" s="17" t="s">
        <v>267</v>
      </c>
      <c r="AU347" s="17" t="s">
        <v>77</v>
      </c>
    </row>
    <row r="348" spans="2:65" s="1" customFormat="1" ht="29.25">
      <c r="B348" s="32"/>
      <c r="D348" s="134" t="s">
        <v>269</v>
      </c>
      <c r="F348" s="138" t="s">
        <v>2618</v>
      </c>
      <c r="I348" s="136"/>
      <c r="L348" s="32"/>
      <c r="M348" s="137"/>
      <c r="T348" s="53"/>
      <c r="AT348" s="17" t="s">
        <v>269</v>
      </c>
      <c r="AU348" s="17" t="s">
        <v>77</v>
      </c>
    </row>
    <row r="349" spans="2:65" s="12" customFormat="1" ht="11.25">
      <c r="B349" s="162"/>
      <c r="D349" s="134" t="s">
        <v>774</v>
      </c>
      <c r="E349" s="163" t="s">
        <v>19</v>
      </c>
      <c r="F349" s="164" t="s">
        <v>2619</v>
      </c>
      <c r="H349" s="165">
        <v>2813.3</v>
      </c>
      <c r="I349" s="166"/>
      <c r="L349" s="162"/>
      <c r="M349" s="167"/>
      <c r="T349" s="168"/>
      <c r="AT349" s="163" t="s">
        <v>774</v>
      </c>
      <c r="AU349" s="163" t="s">
        <v>77</v>
      </c>
      <c r="AV349" s="12" t="s">
        <v>79</v>
      </c>
      <c r="AW349" s="12" t="s">
        <v>31</v>
      </c>
      <c r="AX349" s="12" t="s">
        <v>69</v>
      </c>
      <c r="AY349" s="163" t="s">
        <v>260</v>
      </c>
    </row>
    <row r="350" spans="2:65" s="13" customFormat="1" ht="11.25">
      <c r="B350" s="169"/>
      <c r="D350" s="134" t="s">
        <v>774</v>
      </c>
      <c r="E350" s="170" t="s">
        <v>19</v>
      </c>
      <c r="F350" s="171" t="s">
        <v>967</v>
      </c>
      <c r="H350" s="172">
        <v>2813.3</v>
      </c>
      <c r="I350" s="173"/>
      <c r="L350" s="169"/>
      <c r="M350" s="174"/>
      <c r="T350" s="175"/>
      <c r="AT350" s="170" t="s">
        <v>774</v>
      </c>
      <c r="AU350" s="170" t="s">
        <v>77</v>
      </c>
      <c r="AV350" s="13" t="s">
        <v>266</v>
      </c>
      <c r="AW350" s="13" t="s">
        <v>31</v>
      </c>
      <c r="AX350" s="13" t="s">
        <v>77</v>
      </c>
      <c r="AY350" s="170" t="s">
        <v>260</v>
      </c>
    </row>
    <row r="351" spans="2:65" s="1" customFormat="1" ht="16.5" customHeight="1">
      <c r="B351" s="32"/>
      <c r="C351" s="121" t="s">
        <v>1514</v>
      </c>
      <c r="D351" s="121" t="s">
        <v>261</v>
      </c>
      <c r="E351" s="122" t="s">
        <v>1216</v>
      </c>
      <c r="F351" s="123" t="s">
        <v>1217</v>
      </c>
      <c r="G351" s="124" t="s">
        <v>363</v>
      </c>
      <c r="H351" s="125">
        <v>6</v>
      </c>
      <c r="I351" s="126"/>
      <c r="J351" s="127">
        <f>ROUND(I351*H351,2)</f>
        <v>0</v>
      </c>
      <c r="K351" s="123" t="s">
        <v>265</v>
      </c>
      <c r="L351" s="32"/>
      <c r="M351" s="128" t="s">
        <v>19</v>
      </c>
      <c r="N351" s="129" t="s">
        <v>40</v>
      </c>
      <c r="P351" s="130">
        <f>O351*H351</f>
        <v>0</v>
      </c>
      <c r="Q351" s="130">
        <v>0</v>
      </c>
      <c r="R351" s="130">
        <f>Q351*H351</f>
        <v>0</v>
      </c>
      <c r="S351" s="130">
        <v>0</v>
      </c>
      <c r="T351" s="131">
        <f>S351*H351</f>
        <v>0</v>
      </c>
      <c r="AR351" s="132" t="s">
        <v>266</v>
      </c>
      <c r="AT351" s="132" t="s">
        <v>261</v>
      </c>
      <c r="AU351" s="132" t="s">
        <v>77</v>
      </c>
      <c r="AY351" s="17" t="s">
        <v>260</v>
      </c>
      <c r="BE351" s="133">
        <f>IF(N351="základní",J351,0)</f>
        <v>0</v>
      </c>
      <c r="BF351" s="133">
        <f>IF(N351="snížená",J351,0)</f>
        <v>0</v>
      </c>
      <c r="BG351" s="133">
        <f>IF(N351="zákl. přenesená",J351,0)</f>
        <v>0</v>
      </c>
      <c r="BH351" s="133">
        <f>IF(N351="sníž. přenesená",J351,0)</f>
        <v>0</v>
      </c>
      <c r="BI351" s="133">
        <f>IF(N351="nulová",J351,0)</f>
        <v>0</v>
      </c>
      <c r="BJ351" s="17" t="s">
        <v>77</v>
      </c>
      <c r="BK351" s="133">
        <f>ROUND(I351*H351,2)</f>
        <v>0</v>
      </c>
      <c r="BL351" s="17" t="s">
        <v>266</v>
      </c>
      <c r="BM351" s="132" t="s">
        <v>1517</v>
      </c>
    </row>
    <row r="352" spans="2:65" s="1" customFormat="1" ht="29.25">
      <c r="B352" s="32"/>
      <c r="D352" s="134" t="s">
        <v>267</v>
      </c>
      <c r="F352" s="135" t="s">
        <v>1219</v>
      </c>
      <c r="I352" s="136"/>
      <c r="L352" s="32"/>
      <c r="M352" s="137"/>
      <c r="T352" s="53"/>
      <c r="AT352" s="17" t="s">
        <v>267</v>
      </c>
      <c r="AU352" s="17" t="s">
        <v>77</v>
      </c>
    </row>
    <row r="353" spans="2:65" s="1" customFormat="1" ht="29.25">
      <c r="B353" s="32"/>
      <c r="D353" s="134" t="s">
        <v>269</v>
      </c>
      <c r="F353" s="138" t="s">
        <v>2620</v>
      </c>
      <c r="I353" s="136"/>
      <c r="L353" s="32"/>
      <c r="M353" s="137"/>
      <c r="T353" s="53"/>
      <c r="AT353" s="17" t="s">
        <v>269</v>
      </c>
      <c r="AU353" s="17" t="s">
        <v>77</v>
      </c>
    </row>
    <row r="354" spans="2:65" s="10" customFormat="1" ht="25.9" customHeight="1">
      <c r="B354" s="111"/>
      <c r="D354" s="112" t="s">
        <v>68</v>
      </c>
      <c r="E354" s="113" t="s">
        <v>266</v>
      </c>
      <c r="F354" s="113" t="s">
        <v>1221</v>
      </c>
      <c r="I354" s="114"/>
      <c r="J354" s="115">
        <f>BK354</f>
        <v>0</v>
      </c>
      <c r="L354" s="111"/>
      <c r="M354" s="116"/>
      <c r="P354" s="117">
        <f>SUM(P355:P374)</f>
        <v>0</v>
      </c>
      <c r="R354" s="117">
        <f>SUM(R355:R374)</f>
        <v>0</v>
      </c>
      <c r="T354" s="118">
        <f>SUM(T355:T374)</f>
        <v>0</v>
      </c>
      <c r="AR354" s="112" t="s">
        <v>77</v>
      </c>
      <c r="AT354" s="119" t="s">
        <v>68</v>
      </c>
      <c r="AU354" s="119" t="s">
        <v>69</v>
      </c>
      <c r="AY354" s="112" t="s">
        <v>260</v>
      </c>
      <c r="BK354" s="120">
        <f>SUM(BK355:BK374)</f>
        <v>0</v>
      </c>
    </row>
    <row r="355" spans="2:65" s="1" customFormat="1" ht="16.5" customHeight="1">
      <c r="B355" s="32"/>
      <c r="C355" s="121" t="s">
        <v>653</v>
      </c>
      <c r="D355" s="121" t="s">
        <v>261</v>
      </c>
      <c r="E355" s="122" t="s">
        <v>989</v>
      </c>
      <c r="F355" s="123" t="s">
        <v>990</v>
      </c>
      <c r="G355" s="124" t="s">
        <v>973</v>
      </c>
      <c r="H355" s="125">
        <v>1000</v>
      </c>
      <c r="I355" s="126"/>
      <c r="J355" s="127">
        <f>ROUND(I355*H355,2)</f>
        <v>0</v>
      </c>
      <c r="K355" s="123" t="s">
        <v>265</v>
      </c>
      <c r="L355" s="32"/>
      <c r="M355" s="128" t="s">
        <v>19</v>
      </c>
      <c r="N355" s="129" t="s">
        <v>40</v>
      </c>
      <c r="P355" s="130">
        <f>O355*H355</f>
        <v>0</v>
      </c>
      <c r="Q355" s="130">
        <v>0</v>
      </c>
      <c r="R355" s="130">
        <f>Q355*H355</f>
        <v>0</v>
      </c>
      <c r="S355" s="130">
        <v>0</v>
      </c>
      <c r="T355" s="131">
        <f>S355*H355</f>
        <v>0</v>
      </c>
      <c r="AR355" s="132" t="s">
        <v>266</v>
      </c>
      <c r="AT355" s="132" t="s">
        <v>261</v>
      </c>
      <c r="AU355" s="132" t="s">
        <v>77</v>
      </c>
      <c r="AY355" s="17" t="s">
        <v>260</v>
      </c>
      <c r="BE355" s="133">
        <f>IF(N355="základní",J355,0)</f>
        <v>0</v>
      </c>
      <c r="BF355" s="133">
        <f>IF(N355="snížená",J355,0)</f>
        <v>0</v>
      </c>
      <c r="BG355" s="133">
        <f>IF(N355="zákl. přenesená",J355,0)</f>
        <v>0</v>
      </c>
      <c r="BH355" s="133">
        <f>IF(N355="sníž. přenesená",J355,0)</f>
        <v>0</v>
      </c>
      <c r="BI355" s="133">
        <f>IF(N355="nulová",J355,0)</f>
        <v>0</v>
      </c>
      <c r="BJ355" s="17" t="s">
        <v>77</v>
      </c>
      <c r="BK355" s="133">
        <f>ROUND(I355*H355,2)</f>
        <v>0</v>
      </c>
      <c r="BL355" s="17" t="s">
        <v>266</v>
      </c>
      <c r="BM355" s="132" t="s">
        <v>1522</v>
      </c>
    </row>
    <row r="356" spans="2:65" s="1" customFormat="1" ht="29.25">
      <c r="B356" s="32"/>
      <c r="D356" s="134" t="s">
        <v>267</v>
      </c>
      <c r="F356" s="135" t="s">
        <v>991</v>
      </c>
      <c r="I356" s="136"/>
      <c r="L356" s="32"/>
      <c r="M356" s="137"/>
      <c r="T356" s="53"/>
      <c r="AT356" s="17" t="s">
        <v>267</v>
      </c>
      <c r="AU356" s="17" t="s">
        <v>77</v>
      </c>
    </row>
    <row r="357" spans="2:65" s="1" customFormat="1" ht="19.5">
      <c r="B357" s="32"/>
      <c r="D357" s="134" t="s">
        <v>269</v>
      </c>
      <c r="F357" s="138" t="s">
        <v>306</v>
      </c>
      <c r="I357" s="136"/>
      <c r="L357" s="32"/>
      <c r="M357" s="137"/>
      <c r="T357" s="53"/>
      <c r="AT357" s="17" t="s">
        <v>269</v>
      </c>
      <c r="AU357" s="17" t="s">
        <v>77</v>
      </c>
    </row>
    <row r="358" spans="2:65" s="12" customFormat="1" ht="11.25">
      <c r="B358" s="162"/>
      <c r="D358" s="134" t="s">
        <v>774</v>
      </c>
      <c r="E358" s="163" t="s">
        <v>19</v>
      </c>
      <c r="F358" s="164" t="s">
        <v>2621</v>
      </c>
      <c r="H358" s="165">
        <v>1000</v>
      </c>
      <c r="I358" s="166"/>
      <c r="L358" s="162"/>
      <c r="M358" s="167"/>
      <c r="T358" s="168"/>
      <c r="AT358" s="163" t="s">
        <v>774</v>
      </c>
      <c r="AU358" s="163" t="s">
        <v>77</v>
      </c>
      <c r="AV358" s="12" t="s">
        <v>79</v>
      </c>
      <c r="AW358" s="12" t="s">
        <v>31</v>
      </c>
      <c r="AX358" s="12" t="s">
        <v>69</v>
      </c>
      <c r="AY358" s="163" t="s">
        <v>260</v>
      </c>
    </row>
    <row r="359" spans="2:65" s="13" customFormat="1" ht="11.25">
      <c r="B359" s="169"/>
      <c r="D359" s="134" t="s">
        <v>774</v>
      </c>
      <c r="E359" s="170" t="s">
        <v>19</v>
      </c>
      <c r="F359" s="171" t="s">
        <v>967</v>
      </c>
      <c r="H359" s="172">
        <v>1000</v>
      </c>
      <c r="I359" s="173"/>
      <c r="L359" s="169"/>
      <c r="M359" s="174"/>
      <c r="T359" s="175"/>
      <c r="AT359" s="170" t="s">
        <v>774</v>
      </c>
      <c r="AU359" s="170" t="s">
        <v>77</v>
      </c>
      <c r="AV359" s="13" t="s">
        <v>266</v>
      </c>
      <c r="AW359" s="13" t="s">
        <v>31</v>
      </c>
      <c r="AX359" s="13" t="s">
        <v>77</v>
      </c>
      <c r="AY359" s="170" t="s">
        <v>260</v>
      </c>
    </row>
    <row r="360" spans="2:65" s="1" customFormat="1" ht="16.5" customHeight="1">
      <c r="B360" s="32"/>
      <c r="C360" s="121" t="s">
        <v>1524</v>
      </c>
      <c r="D360" s="121" t="s">
        <v>261</v>
      </c>
      <c r="E360" s="122" t="s">
        <v>2622</v>
      </c>
      <c r="F360" s="123" t="s">
        <v>2623</v>
      </c>
      <c r="G360" s="124" t="s">
        <v>973</v>
      </c>
      <c r="H360" s="125">
        <v>1813.3</v>
      </c>
      <c r="I360" s="126"/>
      <c r="J360" s="127">
        <f>ROUND(I360*H360,2)</f>
        <v>0</v>
      </c>
      <c r="K360" s="123" t="s">
        <v>265</v>
      </c>
      <c r="L360" s="32"/>
      <c r="M360" s="128" t="s">
        <v>19</v>
      </c>
      <c r="N360" s="129" t="s">
        <v>40</v>
      </c>
      <c r="P360" s="130">
        <f>O360*H360</f>
        <v>0</v>
      </c>
      <c r="Q360" s="130">
        <v>0</v>
      </c>
      <c r="R360" s="130">
        <f>Q360*H360</f>
        <v>0</v>
      </c>
      <c r="S360" s="130">
        <v>0</v>
      </c>
      <c r="T360" s="131">
        <f>S360*H360</f>
        <v>0</v>
      </c>
      <c r="AR360" s="132" t="s">
        <v>266</v>
      </c>
      <c r="AT360" s="132" t="s">
        <v>261</v>
      </c>
      <c r="AU360" s="132" t="s">
        <v>77</v>
      </c>
      <c r="AY360" s="17" t="s">
        <v>260</v>
      </c>
      <c r="BE360" s="133">
        <f>IF(N360="základní",J360,0)</f>
        <v>0</v>
      </c>
      <c r="BF360" s="133">
        <f>IF(N360="snížená",J360,0)</f>
        <v>0</v>
      </c>
      <c r="BG360" s="133">
        <f>IF(N360="zákl. přenesená",J360,0)</f>
        <v>0</v>
      </c>
      <c r="BH360" s="133">
        <f>IF(N360="sníž. přenesená",J360,0)</f>
        <v>0</v>
      </c>
      <c r="BI360" s="133">
        <f>IF(N360="nulová",J360,0)</f>
        <v>0</v>
      </c>
      <c r="BJ360" s="17" t="s">
        <v>77</v>
      </c>
      <c r="BK360" s="133">
        <f>ROUND(I360*H360,2)</f>
        <v>0</v>
      </c>
      <c r="BL360" s="17" t="s">
        <v>266</v>
      </c>
      <c r="BM360" s="132" t="s">
        <v>1527</v>
      </c>
    </row>
    <row r="361" spans="2:65" s="1" customFormat="1" ht="29.25">
      <c r="B361" s="32"/>
      <c r="D361" s="134" t="s">
        <v>267</v>
      </c>
      <c r="F361" s="135" t="s">
        <v>2624</v>
      </c>
      <c r="I361" s="136"/>
      <c r="L361" s="32"/>
      <c r="M361" s="137"/>
      <c r="T361" s="53"/>
      <c r="AT361" s="17" t="s">
        <v>267</v>
      </c>
      <c r="AU361" s="17" t="s">
        <v>77</v>
      </c>
    </row>
    <row r="362" spans="2:65" s="1" customFormat="1" ht="19.5">
      <c r="B362" s="32"/>
      <c r="D362" s="134" t="s">
        <v>269</v>
      </c>
      <c r="F362" s="138" t="s">
        <v>306</v>
      </c>
      <c r="I362" s="136"/>
      <c r="L362" s="32"/>
      <c r="M362" s="137"/>
      <c r="T362" s="53"/>
      <c r="AT362" s="17" t="s">
        <v>269</v>
      </c>
      <c r="AU362" s="17" t="s">
        <v>77</v>
      </c>
    </row>
    <row r="363" spans="2:65" s="12" customFormat="1" ht="11.25">
      <c r="B363" s="162"/>
      <c r="D363" s="134" t="s">
        <v>774</v>
      </c>
      <c r="E363" s="163" t="s">
        <v>19</v>
      </c>
      <c r="F363" s="164" t="s">
        <v>2616</v>
      </c>
      <c r="H363" s="165">
        <v>1813.3</v>
      </c>
      <c r="I363" s="166"/>
      <c r="L363" s="162"/>
      <c r="M363" s="167"/>
      <c r="T363" s="168"/>
      <c r="AT363" s="163" t="s">
        <v>774</v>
      </c>
      <c r="AU363" s="163" t="s">
        <v>77</v>
      </c>
      <c r="AV363" s="12" t="s">
        <v>79</v>
      </c>
      <c r="AW363" s="12" t="s">
        <v>31</v>
      </c>
      <c r="AX363" s="12" t="s">
        <v>69</v>
      </c>
      <c r="AY363" s="163" t="s">
        <v>260</v>
      </c>
    </row>
    <row r="364" spans="2:65" s="13" customFormat="1" ht="11.25">
      <c r="B364" s="169"/>
      <c r="D364" s="134" t="s">
        <v>774</v>
      </c>
      <c r="E364" s="170" t="s">
        <v>19</v>
      </c>
      <c r="F364" s="171" t="s">
        <v>967</v>
      </c>
      <c r="H364" s="172">
        <v>1813.3</v>
      </c>
      <c r="I364" s="173"/>
      <c r="L364" s="169"/>
      <c r="M364" s="174"/>
      <c r="T364" s="175"/>
      <c r="AT364" s="170" t="s">
        <v>774</v>
      </c>
      <c r="AU364" s="170" t="s">
        <v>77</v>
      </c>
      <c r="AV364" s="13" t="s">
        <v>266</v>
      </c>
      <c r="AW364" s="13" t="s">
        <v>31</v>
      </c>
      <c r="AX364" s="13" t="s">
        <v>77</v>
      </c>
      <c r="AY364" s="170" t="s">
        <v>260</v>
      </c>
    </row>
    <row r="365" spans="2:65" s="1" customFormat="1" ht="16.5" customHeight="1">
      <c r="B365" s="32"/>
      <c r="C365" s="121" t="s">
        <v>441</v>
      </c>
      <c r="D365" s="121" t="s">
        <v>261</v>
      </c>
      <c r="E365" s="122" t="s">
        <v>1228</v>
      </c>
      <c r="F365" s="123" t="s">
        <v>1229</v>
      </c>
      <c r="G365" s="124" t="s">
        <v>973</v>
      </c>
      <c r="H365" s="125">
        <v>0.34599999999999997</v>
      </c>
      <c r="I365" s="126"/>
      <c r="J365" s="127">
        <f>ROUND(I365*H365,2)</f>
        <v>0</v>
      </c>
      <c r="K365" s="123" t="s">
        <v>265</v>
      </c>
      <c r="L365" s="32"/>
      <c r="M365" s="128" t="s">
        <v>19</v>
      </c>
      <c r="N365" s="129" t="s">
        <v>40</v>
      </c>
      <c r="P365" s="130">
        <f>O365*H365</f>
        <v>0</v>
      </c>
      <c r="Q365" s="130">
        <v>0</v>
      </c>
      <c r="R365" s="130">
        <f>Q365*H365</f>
        <v>0</v>
      </c>
      <c r="S365" s="130">
        <v>0</v>
      </c>
      <c r="T365" s="131">
        <f>S365*H365</f>
        <v>0</v>
      </c>
      <c r="AR365" s="132" t="s">
        <v>266</v>
      </c>
      <c r="AT365" s="132" t="s">
        <v>261</v>
      </c>
      <c r="AU365" s="132" t="s">
        <v>77</v>
      </c>
      <c r="AY365" s="17" t="s">
        <v>260</v>
      </c>
      <c r="BE365" s="133">
        <f>IF(N365="základní",J365,0)</f>
        <v>0</v>
      </c>
      <c r="BF365" s="133">
        <f>IF(N365="snížená",J365,0)</f>
        <v>0</v>
      </c>
      <c r="BG365" s="133">
        <f>IF(N365="zákl. přenesená",J365,0)</f>
        <v>0</v>
      </c>
      <c r="BH365" s="133">
        <f>IF(N365="sníž. přenesená",J365,0)</f>
        <v>0</v>
      </c>
      <c r="BI365" s="133">
        <f>IF(N365="nulová",J365,0)</f>
        <v>0</v>
      </c>
      <c r="BJ365" s="17" t="s">
        <v>77</v>
      </c>
      <c r="BK365" s="133">
        <f>ROUND(I365*H365,2)</f>
        <v>0</v>
      </c>
      <c r="BL365" s="17" t="s">
        <v>266</v>
      </c>
      <c r="BM365" s="132" t="s">
        <v>1532</v>
      </c>
    </row>
    <row r="366" spans="2:65" s="1" customFormat="1" ht="29.25">
      <c r="B366" s="32"/>
      <c r="D366" s="134" t="s">
        <v>267</v>
      </c>
      <c r="F366" s="135" t="s">
        <v>1231</v>
      </c>
      <c r="I366" s="136"/>
      <c r="L366" s="32"/>
      <c r="M366" s="137"/>
      <c r="T366" s="53"/>
      <c r="AT366" s="17" t="s">
        <v>267</v>
      </c>
      <c r="AU366" s="17" t="s">
        <v>77</v>
      </c>
    </row>
    <row r="367" spans="2:65" s="1" customFormat="1" ht="29.25">
      <c r="B367" s="32"/>
      <c r="D367" s="134" t="s">
        <v>269</v>
      </c>
      <c r="F367" s="138" t="s">
        <v>1232</v>
      </c>
      <c r="I367" s="136"/>
      <c r="L367" s="32"/>
      <c r="M367" s="137"/>
      <c r="T367" s="53"/>
      <c r="AT367" s="17" t="s">
        <v>269</v>
      </c>
      <c r="AU367" s="17" t="s">
        <v>77</v>
      </c>
    </row>
    <row r="368" spans="2:65" s="12" customFormat="1" ht="11.25">
      <c r="B368" s="162"/>
      <c r="D368" s="134" t="s">
        <v>774</v>
      </c>
      <c r="E368" s="163" t="s">
        <v>19</v>
      </c>
      <c r="F368" s="164" t="s">
        <v>2625</v>
      </c>
      <c r="H368" s="165">
        <v>0.34599999999999997</v>
      </c>
      <c r="I368" s="166"/>
      <c r="L368" s="162"/>
      <c r="M368" s="167"/>
      <c r="T368" s="168"/>
      <c r="AT368" s="163" t="s">
        <v>774</v>
      </c>
      <c r="AU368" s="163" t="s">
        <v>77</v>
      </c>
      <c r="AV368" s="12" t="s">
        <v>79</v>
      </c>
      <c r="AW368" s="12" t="s">
        <v>31</v>
      </c>
      <c r="AX368" s="12" t="s">
        <v>69</v>
      </c>
      <c r="AY368" s="163" t="s">
        <v>260</v>
      </c>
    </row>
    <row r="369" spans="2:65" s="13" customFormat="1" ht="11.25">
      <c r="B369" s="169"/>
      <c r="D369" s="134" t="s">
        <v>774</v>
      </c>
      <c r="E369" s="170" t="s">
        <v>19</v>
      </c>
      <c r="F369" s="171" t="s">
        <v>967</v>
      </c>
      <c r="H369" s="172">
        <v>0.34599999999999997</v>
      </c>
      <c r="I369" s="173"/>
      <c r="L369" s="169"/>
      <c r="M369" s="174"/>
      <c r="T369" s="175"/>
      <c r="AT369" s="170" t="s">
        <v>774</v>
      </c>
      <c r="AU369" s="170" t="s">
        <v>77</v>
      </c>
      <c r="AV369" s="13" t="s">
        <v>266</v>
      </c>
      <c r="AW369" s="13" t="s">
        <v>31</v>
      </c>
      <c r="AX369" s="13" t="s">
        <v>77</v>
      </c>
      <c r="AY369" s="170" t="s">
        <v>260</v>
      </c>
    </row>
    <row r="370" spans="2:65" s="1" customFormat="1" ht="16.5" customHeight="1">
      <c r="B370" s="32"/>
      <c r="C370" s="121" t="s">
        <v>1535</v>
      </c>
      <c r="D370" s="121" t="s">
        <v>261</v>
      </c>
      <c r="E370" s="122" t="s">
        <v>1238</v>
      </c>
      <c r="F370" s="123" t="s">
        <v>1239</v>
      </c>
      <c r="G370" s="124" t="s">
        <v>973</v>
      </c>
      <c r="H370" s="125">
        <v>2633.4</v>
      </c>
      <c r="I370" s="126"/>
      <c r="J370" s="127">
        <f>ROUND(I370*H370,2)</f>
        <v>0</v>
      </c>
      <c r="K370" s="123" t="s">
        <v>265</v>
      </c>
      <c r="L370" s="32"/>
      <c r="M370" s="128" t="s">
        <v>19</v>
      </c>
      <c r="N370" s="129" t="s">
        <v>40</v>
      </c>
      <c r="P370" s="130">
        <f>O370*H370</f>
        <v>0</v>
      </c>
      <c r="Q370" s="130">
        <v>0</v>
      </c>
      <c r="R370" s="130">
        <f>Q370*H370</f>
        <v>0</v>
      </c>
      <c r="S370" s="130">
        <v>0</v>
      </c>
      <c r="T370" s="131">
        <f>S370*H370</f>
        <v>0</v>
      </c>
      <c r="AR370" s="132" t="s">
        <v>266</v>
      </c>
      <c r="AT370" s="132" t="s">
        <v>261</v>
      </c>
      <c r="AU370" s="132" t="s">
        <v>77</v>
      </c>
      <c r="AY370" s="17" t="s">
        <v>260</v>
      </c>
      <c r="BE370" s="133">
        <f>IF(N370="základní",J370,0)</f>
        <v>0</v>
      </c>
      <c r="BF370" s="133">
        <f>IF(N370="snížená",J370,0)</f>
        <v>0</v>
      </c>
      <c r="BG370" s="133">
        <f>IF(N370="zákl. přenesená",J370,0)</f>
        <v>0</v>
      </c>
      <c r="BH370" s="133">
        <f>IF(N370="sníž. přenesená",J370,0)</f>
        <v>0</v>
      </c>
      <c r="BI370" s="133">
        <f>IF(N370="nulová",J370,0)</f>
        <v>0</v>
      </c>
      <c r="BJ370" s="17" t="s">
        <v>77</v>
      </c>
      <c r="BK370" s="133">
        <f>ROUND(I370*H370,2)</f>
        <v>0</v>
      </c>
      <c r="BL370" s="17" t="s">
        <v>266</v>
      </c>
      <c r="BM370" s="132" t="s">
        <v>1536</v>
      </c>
    </row>
    <row r="371" spans="2:65" s="1" customFormat="1" ht="29.25">
      <c r="B371" s="32"/>
      <c r="D371" s="134" t="s">
        <v>267</v>
      </c>
      <c r="F371" s="135" t="s">
        <v>1241</v>
      </c>
      <c r="I371" s="136"/>
      <c r="L371" s="32"/>
      <c r="M371" s="137"/>
      <c r="T371" s="53"/>
      <c r="AT371" s="17" t="s">
        <v>267</v>
      </c>
      <c r="AU371" s="17" t="s">
        <v>77</v>
      </c>
    </row>
    <row r="372" spans="2:65" s="1" customFormat="1" ht="19.5">
      <c r="B372" s="32"/>
      <c r="D372" s="134" t="s">
        <v>269</v>
      </c>
      <c r="F372" s="138" t="s">
        <v>306</v>
      </c>
      <c r="I372" s="136"/>
      <c r="L372" s="32"/>
      <c r="M372" s="137"/>
      <c r="T372" s="53"/>
      <c r="AT372" s="17" t="s">
        <v>269</v>
      </c>
      <c r="AU372" s="17" t="s">
        <v>77</v>
      </c>
    </row>
    <row r="373" spans="2:65" s="12" customFormat="1" ht="11.25">
      <c r="B373" s="162"/>
      <c r="D373" s="134" t="s">
        <v>774</v>
      </c>
      <c r="E373" s="163" t="s">
        <v>19</v>
      </c>
      <c r="F373" s="164" t="s">
        <v>2626</v>
      </c>
      <c r="H373" s="165">
        <v>2633.4</v>
      </c>
      <c r="I373" s="166"/>
      <c r="L373" s="162"/>
      <c r="M373" s="167"/>
      <c r="T373" s="168"/>
      <c r="AT373" s="163" t="s">
        <v>774</v>
      </c>
      <c r="AU373" s="163" t="s">
        <v>77</v>
      </c>
      <c r="AV373" s="12" t="s">
        <v>79</v>
      </c>
      <c r="AW373" s="12" t="s">
        <v>31</v>
      </c>
      <c r="AX373" s="12" t="s">
        <v>69</v>
      </c>
      <c r="AY373" s="163" t="s">
        <v>260</v>
      </c>
    </row>
    <row r="374" spans="2:65" s="13" customFormat="1" ht="11.25">
      <c r="B374" s="169"/>
      <c r="D374" s="134" t="s">
        <v>774</v>
      </c>
      <c r="E374" s="170" t="s">
        <v>19</v>
      </c>
      <c r="F374" s="171" t="s">
        <v>967</v>
      </c>
      <c r="H374" s="172">
        <v>2633.4</v>
      </c>
      <c r="I374" s="173"/>
      <c r="L374" s="169"/>
      <c r="M374" s="178"/>
      <c r="N374" s="179"/>
      <c r="O374" s="179"/>
      <c r="P374" s="179"/>
      <c r="Q374" s="179"/>
      <c r="R374" s="179"/>
      <c r="S374" s="179"/>
      <c r="T374" s="180"/>
      <c r="AT374" s="170" t="s">
        <v>774</v>
      </c>
      <c r="AU374" s="170" t="s">
        <v>77</v>
      </c>
      <c r="AV374" s="13" t="s">
        <v>266</v>
      </c>
      <c r="AW374" s="13" t="s">
        <v>31</v>
      </c>
      <c r="AX374" s="13" t="s">
        <v>77</v>
      </c>
      <c r="AY374" s="170" t="s">
        <v>260</v>
      </c>
    </row>
    <row r="375" spans="2:65" s="1" customFormat="1" ht="6.95" customHeight="1">
      <c r="B375" s="41"/>
      <c r="C375" s="42"/>
      <c r="D375" s="42"/>
      <c r="E375" s="42"/>
      <c r="F375" s="42"/>
      <c r="G375" s="42"/>
      <c r="H375" s="42"/>
      <c r="I375" s="42"/>
      <c r="J375" s="42"/>
      <c r="K375" s="42"/>
      <c r="L375" s="32"/>
    </row>
  </sheetData>
  <sheetProtection algorithmName="SHA-512" hashValue="PaBoMdIxrlMvKmM/TBeohWxRTpLkFFx5OjQ+KhsYZG4/HWa8SpxMnyt3t/iSRrff+CPlejXj4zkSH/bEKeoZMA==" saltValue="Gf8omfBdE39+Xs6dORgRX56+Gu/q8wOxBpPkWzmA+CSOxo64JWnP5Ay9whYBp77lXrp+5IwDAn4o0O+ItcaaNg==" spinCount="100000" sheet="1" objects="1" scenarios="1" formatColumns="0" formatRows="0" autoFilter="0"/>
  <autoFilter ref="C82:K374" xr:uid="{00000000-0009-0000-0000-000011000000}"/>
  <mergeCells count="9">
    <mergeCell ref="E50:H50"/>
    <mergeCell ref="E73:H73"/>
    <mergeCell ref="E75:H75"/>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B2:BM255"/>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130</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2627</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ROUND(J83,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ROUND((SUM(BE83:BE254)),  2)</f>
        <v>0</v>
      </c>
      <c r="I33" s="89">
        <v>0.21</v>
      </c>
      <c r="J33" s="88">
        <f>ROUND(((SUM(BE83:BE254))*I33),  2)</f>
        <v>0</v>
      </c>
      <c r="L33" s="32"/>
    </row>
    <row r="34" spans="2:12" s="1" customFormat="1" ht="14.45" customHeight="1">
      <c r="B34" s="32"/>
      <c r="E34" s="27" t="s">
        <v>41</v>
      </c>
      <c r="F34" s="88">
        <f>ROUND((SUM(BF83:BF254)),  2)</f>
        <v>0</v>
      </c>
      <c r="I34" s="89">
        <v>0.12</v>
      </c>
      <c r="J34" s="88">
        <f>ROUND(((SUM(BF83:BF254))*I34),  2)</f>
        <v>0</v>
      </c>
      <c r="L34" s="32"/>
    </row>
    <row r="35" spans="2:12" s="1" customFormat="1" ht="14.45" hidden="1" customHeight="1">
      <c r="B35" s="32"/>
      <c r="E35" s="27" t="s">
        <v>42</v>
      </c>
      <c r="F35" s="88">
        <f>ROUND((SUM(BG83:BG254)),  2)</f>
        <v>0</v>
      </c>
      <c r="I35" s="89">
        <v>0.21</v>
      </c>
      <c r="J35" s="88">
        <f>0</f>
        <v>0</v>
      </c>
      <c r="L35" s="32"/>
    </row>
    <row r="36" spans="2:12" s="1" customFormat="1" ht="14.45" hidden="1" customHeight="1">
      <c r="B36" s="32"/>
      <c r="E36" s="27" t="s">
        <v>43</v>
      </c>
      <c r="F36" s="88">
        <f>ROUND((SUM(BH83:BH254)),  2)</f>
        <v>0</v>
      </c>
      <c r="I36" s="89">
        <v>0.12</v>
      </c>
      <c r="J36" s="88">
        <f>0</f>
        <v>0</v>
      </c>
      <c r="L36" s="32"/>
    </row>
    <row r="37" spans="2:12" s="1" customFormat="1" ht="14.45" hidden="1" customHeight="1">
      <c r="B37" s="32"/>
      <c r="E37" s="27" t="s">
        <v>44</v>
      </c>
      <c r="F37" s="88">
        <f>ROUND((SUM(BI83:BI254)),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02-11-01 - Dopravna Desná, železniční spodek</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J83</f>
        <v>0</v>
      </c>
      <c r="L59" s="32"/>
      <c r="AU59" s="17" t="s">
        <v>242</v>
      </c>
    </row>
    <row r="60" spans="2:47" s="8" customFormat="1" ht="24.95" customHeight="1">
      <c r="B60" s="99"/>
      <c r="D60" s="100" t="s">
        <v>765</v>
      </c>
      <c r="E60" s="101"/>
      <c r="F60" s="101"/>
      <c r="G60" s="101"/>
      <c r="H60" s="101"/>
      <c r="I60" s="101"/>
      <c r="J60" s="102">
        <f>J84</f>
        <v>0</v>
      </c>
      <c r="L60" s="99"/>
    </row>
    <row r="61" spans="2:47" s="8" customFormat="1" ht="24.95" customHeight="1">
      <c r="B61" s="99"/>
      <c r="D61" s="100" t="s">
        <v>766</v>
      </c>
      <c r="E61" s="101"/>
      <c r="F61" s="101"/>
      <c r="G61" s="101"/>
      <c r="H61" s="101"/>
      <c r="I61" s="101"/>
      <c r="J61" s="102">
        <f>J170</f>
        <v>0</v>
      </c>
      <c r="L61" s="99"/>
    </row>
    <row r="62" spans="2:47" s="8" customFormat="1" ht="24.95" customHeight="1">
      <c r="B62" s="99"/>
      <c r="D62" s="100" t="s">
        <v>994</v>
      </c>
      <c r="E62" s="101"/>
      <c r="F62" s="101"/>
      <c r="G62" s="101"/>
      <c r="H62" s="101"/>
      <c r="I62" s="101"/>
      <c r="J62" s="102">
        <f>J237</f>
        <v>0</v>
      </c>
      <c r="L62" s="99"/>
    </row>
    <row r="63" spans="2:47" s="8" customFormat="1" ht="24.95" customHeight="1">
      <c r="B63" s="99"/>
      <c r="D63" s="100" t="s">
        <v>995</v>
      </c>
      <c r="E63" s="101"/>
      <c r="F63" s="101"/>
      <c r="G63" s="101"/>
      <c r="H63" s="101"/>
      <c r="I63" s="101"/>
      <c r="J63" s="102">
        <f>J252</f>
        <v>0</v>
      </c>
      <c r="L63" s="99"/>
    </row>
    <row r="64" spans="2:47" s="1" customFormat="1" ht="21.75" customHeight="1">
      <c r="B64" s="32"/>
      <c r="L64" s="32"/>
    </row>
    <row r="65" spans="2:12" s="1" customFormat="1" ht="6.95" customHeight="1">
      <c r="B65" s="41"/>
      <c r="C65" s="42"/>
      <c r="D65" s="42"/>
      <c r="E65" s="42"/>
      <c r="F65" s="42"/>
      <c r="G65" s="42"/>
      <c r="H65" s="42"/>
      <c r="I65" s="42"/>
      <c r="J65" s="42"/>
      <c r="K65" s="42"/>
      <c r="L65" s="32"/>
    </row>
    <row r="69" spans="2:12" s="1" customFormat="1" ht="6.95" customHeight="1">
      <c r="B69" s="43"/>
      <c r="C69" s="44"/>
      <c r="D69" s="44"/>
      <c r="E69" s="44"/>
      <c r="F69" s="44"/>
      <c r="G69" s="44"/>
      <c r="H69" s="44"/>
      <c r="I69" s="44"/>
      <c r="J69" s="44"/>
      <c r="K69" s="44"/>
      <c r="L69" s="32"/>
    </row>
    <row r="70" spans="2:12" s="1" customFormat="1" ht="24.95" customHeight="1">
      <c r="B70" s="32"/>
      <c r="C70" s="21" t="s">
        <v>245</v>
      </c>
      <c r="L70" s="32"/>
    </row>
    <row r="71" spans="2:12" s="1" customFormat="1" ht="6.95" customHeight="1">
      <c r="B71" s="32"/>
      <c r="L71" s="32"/>
    </row>
    <row r="72" spans="2:12" s="1" customFormat="1" ht="12" customHeight="1">
      <c r="B72" s="32"/>
      <c r="C72" s="27" t="s">
        <v>16</v>
      </c>
      <c r="L72" s="32"/>
    </row>
    <row r="73" spans="2:12" s="1" customFormat="1" ht="16.5" customHeight="1">
      <c r="B73" s="32"/>
      <c r="E73" s="309" t="str">
        <f>E7</f>
        <v>Oprava trati v úseku Tanvald - Kořenov</v>
      </c>
      <c r="F73" s="310"/>
      <c r="G73" s="310"/>
      <c r="H73" s="310"/>
      <c r="L73" s="32"/>
    </row>
    <row r="74" spans="2:12" s="1" customFormat="1" ht="12" customHeight="1">
      <c r="B74" s="32"/>
      <c r="C74" s="27" t="s">
        <v>237</v>
      </c>
      <c r="L74" s="32"/>
    </row>
    <row r="75" spans="2:12" s="1" customFormat="1" ht="16.5" customHeight="1">
      <c r="B75" s="32"/>
      <c r="E75" s="305" t="str">
        <f>E9</f>
        <v>SO 02-11-01 - Dopravna Desná, železniční spodek</v>
      </c>
      <c r="F75" s="311"/>
      <c r="G75" s="311"/>
      <c r="H75" s="311"/>
      <c r="L75" s="32"/>
    </row>
    <row r="76" spans="2:12" s="1" customFormat="1" ht="6.95" customHeight="1">
      <c r="B76" s="32"/>
      <c r="L76" s="32"/>
    </row>
    <row r="77" spans="2:12" s="1" customFormat="1" ht="12" customHeight="1">
      <c r="B77" s="32"/>
      <c r="C77" s="27" t="s">
        <v>21</v>
      </c>
      <c r="F77" s="25" t="str">
        <f>F12</f>
        <v xml:space="preserve"> </v>
      </c>
      <c r="I77" s="27" t="s">
        <v>23</v>
      </c>
      <c r="J77" s="49" t="str">
        <f>IF(J12="","",J12)</f>
        <v>14. 6. 2023</v>
      </c>
      <c r="L77" s="32"/>
    </row>
    <row r="78" spans="2:12" s="1" customFormat="1" ht="6.95" customHeight="1">
      <c r="B78" s="32"/>
      <c r="L78" s="32"/>
    </row>
    <row r="79" spans="2:12" s="1" customFormat="1" ht="15.2" customHeight="1">
      <c r="B79" s="32"/>
      <c r="C79" s="27" t="s">
        <v>25</v>
      </c>
      <c r="F79" s="25" t="str">
        <f>E15</f>
        <v xml:space="preserve"> </v>
      </c>
      <c r="I79" s="27" t="s">
        <v>30</v>
      </c>
      <c r="J79" s="30" t="str">
        <f>E21</f>
        <v xml:space="preserve"> </v>
      </c>
      <c r="L79" s="32"/>
    </row>
    <row r="80" spans="2:12" s="1" customFormat="1" ht="15.2" customHeight="1">
      <c r="B80" s="32"/>
      <c r="C80" s="27" t="s">
        <v>28</v>
      </c>
      <c r="F80" s="25" t="str">
        <f>IF(E18="","",E18)</f>
        <v>Vyplň údaj</v>
      </c>
      <c r="I80" s="27" t="s">
        <v>32</v>
      </c>
      <c r="J80" s="30" t="str">
        <f>E24</f>
        <v xml:space="preserve"> </v>
      </c>
      <c r="L80" s="32"/>
    </row>
    <row r="81" spans="2:65" s="1" customFormat="1" ht="10.35" customHeight="1">
      <c r="B81" s="32"/>
      <c r="L81" s="32"/>
    </row>
    <row r="82" spans="2:65" s="9" customFormat="1" ht="29.25" customHeight="1">
      <c r="B82" s="103"/>
      <c r="C82" s="104" t="s">
        <v>246</v>
      </c>
      <c r="D82" s="105" t="s">
        <v>54</v>
      </c>
      <c r="E82" s="105" t="s">
        <v>50</v>
      </c>
      <c r="F82" s="105" t="s">
        <v>51</v>
      </c>
      <c r="G82" s="105" t="s">
        <v>247</v>
      </c>
      <c r="H82" s="105" t="s">
        <v>248</v>
      </c>
      <c r="I82" s="105" t="s">
        <v>249</v>
      </c>
      <c r="J82" s="105" t="s">
        <v>241</v>
      </c>
      <c r="K82" s="106" t="s">
        <v>250</v>
      </c>
      <c r="L82" s="103"/>
      <c r="M82" s="56" t="s">
        <v>19</v>
      </c>
      <c r="N82" s="57" t="s">
        <v>39</v>
      </c>
      <c r="O82" s="57" t="s">
        <v>251</v>
      </c>
      <c r="P82" s="57" t="s">
        <v>252</v>
      </c>
      <c r="Q82" s="57" t="s">
        <v>253</v>
      </c>
      <c r="R82" s="57" t="s">
        <v>254</v>
      </c>
      <c r="S82" s="57" t="s">
        <v>255</v>
      </c>
      <c r="T82" s="58" t="s">
        <v>256</v>
      </c>
    </row>
    <row r="83" spans="2:65" s="1" customFormat="1" ht="22.9" customHeight="1">
      <c r="B83" s="32"/>
      <c r="C83" s="61" t="s">
        <v>257</v>
      </c>
      <c r="J83" s="107">
        <f>BK83</f>
        <v>0</v>
      </c>
      <c r="L83" s="32"/>
      <c r="M83" s="59"/>
      <c r="N83" s="50"/>
      <c r="O83" s="50"/>
      <c r="P83" s="108">
        <f>P84+P170+P237+P252</f>
        <v>0</v>
      </c>
      <c r="Q83" s="50"/>
      <c r="R83" s="108">
        <f>R84+R170+R237+R252</f>
        <v>2121.6102800000003</v>
      </c>
      <c r="S83" s="50"/>
      <c r="T83" s="109">
        <f>T84+T170+T237+T252</f>
        <v>0</v>
      </c>
      <c r="AT83" s="17" t="s">
        <v>68</v>
      </c>
      <c r="AU83" s="17" t="s">
        <v>242</v>
      </c>
      <c r="BK83" s="110">
        <f>BK84+BK170+BK237+BK252</f>
        <v>0</v>
      </c>
    </row>
    <row r="84" spans="2:65" s="10" customFormat="1" ht="25.9" customHeight="1">
      <c r="B84" s="111"/>
      <c r="D84" s="112" t="s">
        <v>68</v>
      </c>
      <c r="E84" s="113" t="s">
        <v>77</v>
      </c>
      <c r="F84" s="113" t="s">
        <v>767</v>
      </c>
      <c r="I84" s="114"/>
      <c r="J84" s="115">
        <f>BK84</f>
        <v>0</v>
      </c>
      <c r="L84" s="111"/>
      <c r="M84" s="116"/>
      <c r="P84" s="117">
        <f>SUM(P85:P169)</f>
        <v>0</v>
      </c>
      <c r="R84" s="117">
        <f>SUM(R85:R169)</f>
        <v>2121.6102800000003</v>
      </c>
      <c r="T84" s="118">
        <f>SUM(T85:T169)</f>
        <v>0</v>
      </c>
      <c r="AR84" s="112" t="s">
        <v>77</v>
      </c>
      <c r="AT84" s="119" t="s">
        <v>68</v>
      </c>
      <c r="AU84" s="119" t="s">
        <v>69</v>
      </c>
      <c r="AY84" s="112" t="s">
        <v>260</v>
      </c>
      <c r="BK84" s="120">
        <f>SUM(BK85:BK169)</f>
        <v>0</v>
      </c>
    </row>
    <row r="85" spans="2:65" s="1" customFormat="1" ht="16.5" customHeight="1">
      <c r="B85" s="32"/>
      <c r="C85" s="139" t="s">
        <v>77</v>
      </c>
      <c r="D85" s="139" t="s">
        <v>273</v>
      </c>
      <c r="E85" s="140" t="s">
        <v>1246</v>
      </c>
      <c r="F85" s="141" t="s">
        <v>1247</v>
      </c>
      <c r="G85" s="142" t="s">
        <v>973</v>
      </c>
      <c r="H85" s="143">
        <v>374.60399999999998</v>
      </c>
      <c r="I85" s="144"/>
      <c r="J85" s="145">
        <f>ROUND(I85*H85,2)</f>
        <v>0</v>
      </c>
      <c r="K85" s="141" t="s">
        <v>265</v>
      </c>
      <c r="L85" s="146"/>
      <c r="M85" s="147" t="s">
        <v>19</v>
      </c>
      <c r="N85" s="148" t="s">
        <v>40</v>
      </c>
      <c r="P85" s="130">
        <f>O85*H85</f>
        <v>0</v>
      </c>
      <c r="Q85" s="130">
        <v>1</v>
      </c>
      <c r="R85" s="130">
        <f>Q85*H85</f>
        <v>374.60399999999998</v>
      </c>
      <c r="S85" s="130">
        <v>0</v>
      </c>
      <c r="T85" s="131">
        <f>S85*H85</f>
        <v>0</v>
      </c>
      <c r="AR85" s="132" t="s">
        <v>277</v>
      </c>
      <c r="AT85" s="132" t="s">
        <v>273</v>
      </c>
      <c r="AU85" s="132" t="s">
        <v>77</v>
      </c>
      <c r="AY85" s="17" t="s">
        <v>260</v>
      </c>
      <c r="BE85" s="133">
        <f>IF(N85="základní",J85,0)</f>
        <v>0</v>
      </c>
      <c r="BF85" s="133">
        <f>IF(N85="snížená",J85,0)</f>
        <v>0</v>
      </c>
      <c r="BG85" s="133">
        <f>IF(N85="zákl. přenesená",J85,0)</f>
        <v>0</v>
      </c>
      <c r="BH85" s="133">
        <f>IF(N85="sníž. přenesená",J85,0)</f>
        <v>0</v>
      </c>
      <c r="BI85" s="133">
        <f>IF(N85="nulová",J85,0)</f>
        <v>0</v>
      </c>
      <c r="BJ85" s="17" t="s">
        <v>77</v>
      </c>
      <c r="BK85" s="133">
        <f>ROUND(I85*H85,2)</f>
        <v>0</v>
      </c>
      <c r="BL85" s="17" t="s">
        <v>266</v>
      </c>
      <c r="BM85" s="132" t="s">
        <v>79</v>
      </c>
    </row>
    <row r="86" spans="2:65" s="1" customFormat="1" ht="11.25">
      <c r="B86" s="32"/>
      <c r="D86" s="134" t="s">
        <v>267</v>
      </c>
      <c r="F86" s="135" t="s">
        <v>1247</v>
      </c>
      <c r="I86" s="136"/>
      <c r="L86" s="32"/>
      <c r="M86" s="137"/>
      <c r="T86" s="53"/>
      <c r="AT86" s="17" t="s">
        <v>267</v>
      </c>
      <c r="AU86" s="17" t="s">
        <v>77</v>
      </c>
    </row>
    <row r="87" spans="2:65" s="1" customFormat="1" ht="29.25">
      <c r="B87" s="32"/>
      <c r="D87" s="134" t="s">
        <v>269</v>
      </c>
      <c r="F87" s="138" t="s">
        <v>2628</v>
      </c>
      <c r="I87" s="136"/>
      <c r="L87" s="32"/>
      <c r="M87" s="137"/>
      <c r="T87" s="53"/>
      <c r="AT87" s="17" t="s">
        <v>269</v>
      </c>
      <c r="AU87" s="17" t="s">
        <v>77</v>
      </c>
    </row>
    <row r="88" spans="2:65" s="12" customFormat="1" ht="11.25">
      <c r="B88" s="162"/>
      <c r="D88" s="134" t="s">
        <v>774</v>
      </c>
      <c r="E88" s="163" t="s">
        <v>19</v>
      </c>
      <c r="F88" s="164" t="s">
        <v>2629</v>
      </c>
      <c r="H88" s="165">
        <v>374.60399999999998</v>
      </c>
      <c r="I88" s="166"/>
      <c r="L88" s="162"/>
      <c r="M88" s="167"/>
      <c r="T88" s="168"/>
      <c r="AT88" s="163" t="s">
        <v>774</v>
      </c>
      <c r="AU88" s="163" t="s">
        <v>77</v>
      </c>
      <c r="AV88" s="12" t="s">
        <v>79</v>
      </c>
      <c r="AW88" s="12" t="s">
        <v>31</v>
      </c>
      <c r="AX88" s="12" t="s">
        <v>69</v>
      </c>
      <c r="AY88" s="163" t="s">
        <v>260</v>
      </c>
    </row>
    <row r="89" spans="2:65" s="13" customFormat="1" ht="11.25">
      <c r="B89" s="169"/>
      <c r="D89" s="134" t="s">
        <v>774</v>
      </c>
      <c r="E89" s="170" t="s">
        <v>19</v>
      </c>
      <c r="F89" s="171" t="s">
        <v>967</v>
      </c>
      <c r="H89" s="172">
        <v>374.60399999999998</v>
      </c>
      <c r="I89" s="173"/>
      <c r="L89" s="169"/>
      <c r="M89" s="174"/>
      <c r="T89" s="175"/>
      <c r="AT89" s="170" t="s">
        <v>774</v>
      </c>
      <c r="AU89" s="170" t="s">
        <v>77</v>
      </c>
      <c r="AV89" s="13" t="s">
        <v>266</v>
      </c>
      <c r="AW89" s="13" t="s">
        <v>31</v>
      </c>
      <c r="AX89" s="13" t="s">
        <v>77</v>
      </c>
      <c r="AY89" s="170" t="s">
        <v>260</v>
      </c>
    </row>
    <row r="90" spans="2:65" s="1" customFormat="1" ht="16.5" customHeight="1">
      <c r="B90" s="32"/>
      <c r="C90" s="139" t="s">
        <v>79</v>
      </c>
      <c r="D90" s="139" t="s">
        <v>273</v>
      </c>
      <c r="E90" s="140" t="s">
        <v>1252</v>
      </c>
      <c r="F90" s="141" t="s">
        <v>1253</v>
      </c>
      <c r="G90" s="142" t="s">
        <v>973</v>
      </c>
      <c r="H90" s="143">
        <v>561.91</v>
      </c>
      <c r="I90" s="144"/>
      <c r="J90" s="145">
        <f>ROUND(I90*H90,2)</f>
        <v>0</v>
      </c>
      <c r="K90" s="141" t="s">
        <v>265</v>
      </c>
      <c r="L90" s="146"/>
      <c r="M90" s="147" t="s">
        <v>19</v>
      </c>
      <c r="N90" s="148" t="s">
        <v>40</v>
      </c>
      <c r="P90" s="130">
        <f>O90*H90</f>
        <v>0</v>
      </c>
      <c r="Q90" s="130">
        <v>1</v>
      </c>
      <c r="R90" s="130">
        <f>Q90*H90</f>
        <v>561.91</v>
      </c>
      <c r="S90" s="130">
        <v>0</v>
      </c>
      <c r="T90" s="131">
        <f>S90*H90</f>
        <v>0</v>
      </c>
      <c r="AR90" s="132" t="s">
        <v>277</v>
      </c>
      <c r="AT90" s="132" t="s">
        <v>273</v>
      </c>
      <c r="AU90" s="132" t="s">
        <v>77</v>
      </c>
      <c r="AY90" s="17" t="s">
        <v>260</v>
      </c>
      <c r="BE90" s="133">
        <f>IF(N90="základní",J90,0)</f>
        <v>0</v>
      </c>
      <c r="BF90" s="133">
        <f>IF(N90="snížená",J90,0)</f>
        <v>0</v>
      </c>
      <c r="BG90" s="133">
        <f>IF(N90="zákl. přenesená",J90,0)</f>
        <v>0</v>
      </c>
      <c r="BH90" s="133">
        <f>IF(N90="sníž. přenesená",J90,0)</f>
        <v>0</v>
      </c>
      <c r="BI90" s="133">
        <f>IF(N90="nulová",J90,0)</f>
        <v>0</v>
      </c>
      <c r="BJ90" s="17" t="s">
        <v>77</v>
      </c>
      <c r="BK90" s="133">
        <f>ROUND(I90*H90,2)</f>
        <v>0</v>
      </c>
      <c r="BL90" s="17" t="s">
        <v>266</v>
      </c>
      <c r="BM90" s="132" t="s">
        <v>266</v>
      </c>
    </row>
    <row r="91" spans="2:65" s="1" customFormat="1" ht="11.25">
      <c r="B91" s="32"/>
      <c r="D91" s="134" t="s">
        <v>267</v>
      </c>
      <c r="F91" s="135" t="s">
        <v>1253</v>
      </c>
      <c r="I91" s="136"/>
      <c r="L91" s="32"/>
      <c r="M91" s="137"/>
      <c r="T91" s="53"/>
      <c r="AT91" s="17" t="s">
        <v>267</v>
      </c>
      <c r="AU91" s="17" t="s">
        <v>77</v>
      </c>
    </row>
    <row r="92" spans="2:65" s="1" customFormat="1" ht="29.25">
      <c r="B92" s="32"/>
      <c r="D92" s="134" t="s">
        <v>269</v>
      </c>
      <c r="F92" s="138" t="s">
        <v>2630</v>
      </c>
      <c r="I92" s="136"/>
      <c r="L92" s="32"/>
      <c r="M92" s="137"/>
      <c r="T92" s="53"/>
      <c r="AT92" s="17" t="s">
        <v>269</v>
      </c>
      <c r="AU92" s="17" t="s">
        <v>77</v>
      </c>
    </row>
    <row r="93" spans="2:65" s="12" customFormat="1" ht="11.25">
      <c r="B93" s="162"/>
      <c r="D93" s="134" t="s">
        <v>774</v>
      </c>
      <c r="E93" s="163" t="s">
        <v>19</v>
      </c>
      <c r="F93" s="164" t="s">
        <v>2631</v>
      </c>
      <c r="H93" s="165">
        <v>561.91</v>
      </c>
      <c r="I93" s="166"/>
      <c r="L93" s="162"/>
      <c r="M93" s="167"/>
      <c r="T93" s="168"/>
      <c r="AT93" s="163" t="s">
        <v>774</v>
      </c>
      <c r="AU93" s="163" t="s">
        <v>77</v>
      </c>
      <c r="AV93" s="12" t="s">
        <v>79</v>
      </c>
      <c r="AW93" s="12" t="s">
        <v>31</v>
      </c>
      <c r="AX93" s="12" t="s">
        <v>69</v>
      </c>
      <c r="AY93" s="163" t="s">
        <v>260</v>
      </c>
    </row>
    <row r="94" spans="2:65" s="13" customFormat="1" ht="11.25">
      <c r="B94" s="169"/>
      <c r="D94" s="134" t="s">
        <v>774</v>
      </c>
      <c r="E94" s="170" t="s">
        <v>19</v>
      </c>
      <c r="F94" s="171" t="s">
        <v>967</v>
      </c>
      <c r="H94" s="172">
        <v>561.91</v>
      </c>
      <c r="I94" s="173"/>
      <c r="L94" s="169"/>
      <c r="M94" s="174"/>
      <c r="T94" s="175"/>
      <c r="AT94" s="170" t="s">
        <v>774</v>
      </c>
      <c r="AU94" s="170" t="s">
        <v>77</v>
      </c>
      <c r="AV94" s="13" t="s">
        <v>266</v>
      </c>
      <c r="AW94" s="13" t="s">
        <v>31</v>
      </c>
      <c r="AX94" s="13" t="s">
        <v>77</v>
      </c>
      <c r="AY94" s="170" t="s">
        <v>260</v>
      </c>
    </row>
    <row r="95" spans="2:65" s="1" customFormat="1" ht="16.5" customHeight="1">
      <c r="B95" s="32"/>
      <c r="C95" s="139" t="s">
        <v>279</v>
      </c>
      <c r="D95" s="139" t="s">
        <v>273</v>
      </c>
      <c r="E95" s="140" t="s">
        <v>2632</v>
      </c>
      <c r="F95" s="141" t="s">
        <v>1257</v>
      </c>
      <c r="G95" s="142" t="s">
        <v>1067</v>
      </c>
      <c r="H95" s="143">
        <v>420</v>
      </c>
      <c r="I95" s="144"/>
      <c r="J95" s="145">
        <f>ROUND(I95*H95,2)</f>
        <v>0</v>
      </c>
      <c r="K95" s="141" t="s">
        <v>19</v>
      </c>
      <c r="L95" s="146"/>
      <c r="M95" s="147" t="s">
        <v>19</v>
      </c>
      <c r="N95" s="148" t="s">
        <v>40</v>
      </c>
      <c r="P95" s="130">
        <f>O95*H95</f>
        <v>0</v>
      </c>
      <c r="Q95" s="130">
        <v>2.5289999999999999</v>
      </c>
      <c r="R95" s="130">
        <f>Q95*H95</f>
        <v>1062.18</v>
      </c>
      <c r="S95" s="130">
        <v>0</v>
      </c>
      <c r="T95" s="131">
        <f>S95*H95</f>
        <v>0</v>
      </c>
      <c r="AR95" s="132" t="s">
        <v>277</v>
      </c>
      <c r="AT95" s="132" t="s">
        <v>273</v>
      </c>
      <c r="AU95" s="132" t="s">
        <v>77</v>
      </c>
      <c r="AY95" s="17" t="s">
        <v>260</v>
      </c>
      <c r="BE95" s="133">
        <f>IF(N95="základní",J95,0)</f>
        <v>0</v>
      </c>
      <c r="BF95" s="133">
        <f>IF(N95="snížená",J95,0)</f>
        <v>0</v>
      </c>
      <c r="BG95" s="133">
        <f>IF(N95="zákl. přenesená",J95,0)</f>
        <v>0</v>
      </c>
      <c r="BH95" s="133">
        <f>IF(N95="sníž. přenesená",J95,0)</f>
        <v>0</v>
      </c>
      <c r="BI95" s="133">
        <f>IF(N95="nulová",J95,0)</f>
        <v>0</v>
      </c>
      <c r="BJ95" s="17" t="s">
        <v>77</v>
      </c>
      <c r="BK95" s="133">
        <f>ROUND(I95*H95,2)</f>
        <v>0</v>
      </c>
      <c r="BL95" s="17" t="s">
        <v>266</v>
      </c>
      <c r="BM95" s="132" t="s">
        <v>282</v>
      </c>
    </row>
    <row r="96" spans="2:65" s="1" customFormat="1" ht="11.25">
      <c r="B96" s="32"/>
      <c r="D96" s="134" t="s">
        <v>267</v>
      </c>
      <c r="F96" s="135" t="s">
        <v>1257</v>
      </c>
      <c r="I96" s="136"/>
      <c r="L96" s="32"/>
      <c r="M96" s="137"/>
      <c r="T96" s="53"/>
      <c r="AT96" s="17" t="s">
        <v>267</v>
      </c>
      <c r="AU96" s="17" t="s">
        <v>77</v>
      </c>
    </row>
    <row r="97" spans="2:65" s="1" customFormat="1" ht="29.25">
      <c r="B97" s="32"/>
      <c r="D97" s="134" t="s">
        <v>269</v>
      </c>
      <c r="F97" s="138" t="s">
        <v>1259</v>
      </c>
      <c r="I97" s="136"/>
      <c r="L97" s="32"/>
      <c r="M97" s="137"/>
      <c r="T97" s="53"/>
      <c r="AT97" s="17" t="s">
        <v>269</v>
      </c>
      <c r="AU97" s="17" t="s">
        <v>77</v>
      </c>
    </row>
    <row r="98" spans="2:65" s="12" customFormat="1" ht="11.25">
      <c r="B98" s="162"/>
      <c r="D98" s="134" t="s">
        <v>774</v>
      </c>
      <c r="E98" s="163" t="s">
        <v>19</v>
      </c>
      <c r="F98" s="164" t="s">
        <v>2633</v>
      </c>
      <c r="H98" s="165">
        <v>420</v>
      </c>
      <c r="I98" s="166"/>
      <c r="L98" s="162"/>
      <c r="M98" s="167"/>
      <c r="T98" s="168"/>
      <c r="AT98" s="163" t="s">
        <v>774</v>
      </c>
      <c r="AU98" s="163" t="s">
        <v>77</v>
      </c>
      <c r="AV98" s="12" t="s">
        <v>79</v>
      </c>
      <c r="AW98" s="12" t="s">
        <v>31</v>
      </c>
      <c r="AX98" s="12" t="s">
        <v>69</v>
      </c>
      <c r="AY98" s="163" t="s">
        <v>260</v>
      </c>
    </row>
    <row r="99" spans="2:65" s="13" customFormat="1" ht="11.25">
      <c r="B99" s="169"/>
      <c r="D99" s="134" t="s">
        <v>774</v>
      </c>
      <c r="E99" s="170" t="s">
        <v>19</v>
      </c>
      <c r="F99" s="171" t="s">
        <v>967</v>
      </c>
      <c r="H99" s="172">
        <v>420</v>
      </c>
      <c r="I99" s="173"/>
      <c r="L99" s="169"/>
      <c r="M99" s="174"/>
      <c r="T99" s="175"/>
      <c r="AT99" s="170" t="s">
        <v>774</v>
      </c>
      <c r="AU99" s="170" t="s">
        <v>77</v>
      </c>
      <c r="AV99" s="13" t="s">
        <v>266</v>
      </c>
      <c r="AW99" s="13" t="s">
        <v>31</v>
      </c>
      <c r="AX99" s="13" t="s">
        <v>77</v>
      </c>
      <c r="AY99" s="170" t="s">
        <v>260</v>
      </c>
    </row>
    <row r="100" spans="2:65" s="1" customFormat="1" ht="16.5" customHeight="1">
      <c r="B100" s="32"/>
      <c r="C100" s="139" t="s">
        <v>266</v>
      </c>
      <c r="D100" s="139" t="s">
        <v>273</v>
      </c>
      <c r="E100" s="140" t="s">
        <v>1261</v>
      </c>
      <c r="F100" s="141" t="s">
        <v>1262</v>
      </c>
      <c r="G100" s="142" t="s">
        <v>973</v>
      </c>
      <c r="H100" s="143">
        <v>18.288</v>
      </c>
      <c r="I100" s="144"/>
      <c r="J100" s="145">
        <f>ROUND(I100*H100,2)</f>
        <v>0</v>
      </c>
      <c r="K100" s="141" t="s">
        <v>265</v>
      </c>
      <c r="L100" s="146"/>
      <c r="M100" s="147" t="s">
        <v>19</v>
      </c>
      <c r="N100" s="148" t="s">
        <v>40</v>
      </c>
      <c r="P100" s="130">
        <f>O100*H100</f>
        <v>0</v>
      </c>
      <c r="Q100" s="130">
        <v>1</v>
      </c>
      <c r="R100" s="130">
        <f>Q100*H100</f>
        <v>18.288</v>
      </c>
      <c r="S100" s="130">
        <v>0</v>
      </c>
      <c r="T100" s="131">
        <f>S100*H100</f>
        <v>0</v>
      </c>
      <c r="AR100" s="132" t="s">
        <v>277</v>
      </c>
      <c r="AT100" s="132" t="s">
        <v>273</v>
      </c>
      <c r="AU100" s="132" t="s">
        <v>77</v>
      </c>
      <c r="AY100" s="17" t="s">
        <v>260</v>
      </c>
      <c r="BE100" s="133">
        <f>IF(N100="základní",J100,0)</f>
        <v>0</v>
      </c>
      <c r="BF100" s="133">
        <f>IF(N100="snížená",J100,0)</f>
        <v>0</v>
      </c>
      <c r="BG100" s="133">
        <f>IF(N100="zákl. přenesená",J100,0)</f>
        <v>0</v>
      </c>
      <c r="BH100" s="133">
        <f>IF(N100="sníž. přenesená",J100,0)</f>
        <v>0</v>
      </c>
      <c r="BI100" s="133">
        <f>IF(N100="nulová",J100,0)</f>
        <v>0</v>
      </c>
      <c r="BJ100" s="17" t="s">
        <v>77</v>
      </c>
      <c r="BK100" s="133">
        <f>ROUND(I100*H100,2)</f>
        <v>0</v>
      </c>
      <c r="BL100" s="17" t="s">
        <v>266</v>
      </c>
      <c r="BM100" s="132" t="s">
        <v>277</v>
      </c>
    </row>
    <row r="101" spans="2:65" s="1" customFormat="1" ht="11.25">
      <c r="B101" s="32"/>
      <c r="D101" s="134" t="s">
        <v>267</v>
      </c>
      <c r="F101" s="135" t="s">
        <v>1262</v>
      </c>
      <c r="I101" s="136"/>
      <c r="L101" s="32"/>
      <c r="M101" s="137"/>
      <c r="T101" s="53"/>
      <c r="AT101" s="17" t="s">
        <v>267</v>
      </c>
      <c r="AU101" s="17" t="s">
        <v>77</v>
      </c>
    </row>
    <row r="102" spans="2:65" s="1" customFormat="1" ht="29.25">
      <c r="B102" s="32"/>
      <c r="D102" s="134" t="s">
        <v>269</v>
      </c>
      <c r="F102" s="138" t="s">
        <v>2634</v>
      </c>
      <c r="I102" s="136"/>
      <c r="L102" s="32"/>
      <c r="M102" s="137"/>
      <c r="T102" s="53"/>
      <c r="AT102" s="17" t="s">
        <v>269</v>
      </c>
      <c r="AU102" s="17" t="s">
        <v>77</v>
      </c>
    </row>
    <row r="103" spans="2:65" s="12" customFormat="1" ht="11.25">
      <c r="B103" s="162"/>
      <c r="D103" s="134" t="s">
        <v>774</v>
      </c>
      <c r="E103" s="163" t="s">
        <v>19</v>
      </c>
      <c r="F103" s="164" t="s">
        <v>2635</v>
      </c>
      <c r="H103" s="165">
        <v>18.288</v>
      </c>
      <c r="I103" s="166"/>
      <c r="L103" s="162"/>
      <c r="M103" s="167"/>
      <c r="T103" s="168"/>
      <c r="AT103" s="163" t="s">
        <v>774</v>
      </c>
      <c r="AU103" s="163" t="s">
        <v>77</v>
      </c>
      <c r="AV103" s="12" t="s">
        <v>79</v>
      </c>
      <c r="AW103" s="12" t="s">
        <v>31</v>
      </c>
      <c r="AX103" s="12" t="s">
        <v>69</v>
      </c>
      <c r="AY103" s="163" t="s">
        <v>260</v>
      </c>
    </row>
    <row r="104" spans="2:65" s="13" customFormat="1" ht="11.25">
      <c r="B104" s="169"/>
      <c r="D104" s="134" t="s">
        <v>774</v>
      </c>
      <c r="E104" s="170" t="s">
        <v>19</v>
      </c>
      <c r="F104" s="171" t="s">
        <v>967</v>
      </c>
      <c r="H104" s="172">
        <v>18.288</v>
      </c>
      <c r="I104" s="173"/>
      <c r="L104" s="169"/>
      <c r="M104" s="174"/>
      <c r="T104" s="175"/>
      <c r="AT104" s="170" t="s">
        <v>774</v>
      </c>
      <c r="AU104" s="170" t="s">
        <v>77</v>
      </c>
      <c r="AV104" s="13" t="s">
        <v>266</v>
      </c>
      <c r="AW104" s="13" t="s">
        <v>31</v>
      </c>
      <c r="AX104" s="13" t="s">
        <v>77</v>
      </c>
      <c r="AY104" s="170" t="s">
        <v>260</v>
      </c>
    </row>
    <row r="105" spans="2:65" s="1" customFormat="1" ht="16.5" customHeight="1">
      <c r="B105" s="32"/>
      <c r="C105" s="139" t="s">
        <v>258</v>
      </c>
      <c r="D105" s="139" t="s">
        <v>273</v>
      </c>
      <c r="E105" s="140" t="s">
        <v>2636</v>
      </c>
      <c r="F105" s="141" t="s">
        <v>2637</v>
      </c>
      <c r="G105" s="142" t="s">
        <v>363</v>
      </c>
      <c r="H105" s="143">
        <v>17</v>
      </c>
      <c r="I105" s="144"/>
      <c r="J105" s="145">
        <f>ROUND(I105*H105,2)</f>
        <v>0</v>
      </c>
      <c r="K105" s="141" t="s">
        <v>265</v>
      </c>
      <c r="L105" s="146"/>
      <c r="M105" s="147" t="s">
        <v>19</v>
      </c>
      <c r="N105" s="148" t="s">
        <v>40</v>
      </c>
      <c r="P105" s="130">
        <f>O105*H105</f>
        <v>0</v>
      </c>
      <c r="Q105" s="130">
        <v>0</v>
      </c>
      <c r="R105" s="130">
        <f>Q105*H105</f>
        <v>0</v>
      </c>
      <c r="S105" s="130">
        <v>0</v>
      </c>
      <c r="T105" s="131">
        <f>S105*H105</f>
        <v>0</v>
      </c>
      <c r="AR105" s="132" t="s">
        <v>277</v>
      </c>
      <c r="AT105" s="132" t="s">
        <v>273</v>
      </c>
      <c r="AU105" s="132" t="s">
        <v>77</v>
      </c>
      <c r="AY105" s="17" t="s">
        <v>260</v>
      </c>
      <c r="BE105" s="133">
        <f>IF(N105="základní",J105,0)</f>
        <v>0</v>
      </c>
      <c r="BF105" s="133">
        <f>IF(N105="snížená",J105,0)</f>
        <v>0</v>
      </c>
      <c r="BG105" s="133">
        <f>IF(N105="zákl. přenesená",J105,0)</f>
        <v>0</v>
      </c>
      <c r="BH105" s="133">
        <f>IF(N105="sníž. přenesená",J105,0)</f>
        <v>0</v>
      </c>
      <c r="BI105" s="133">
        <f>IF(N105="nulová",J105,0)</f>
        <v>0</v>
      </c>
      <c r="BJ105" s="17" t="s">
        <v>77</v>
      </c>
      <c r="BK105" s="133">
        <f>ROUND(I105*H105,2)</f>
        <v>0</v>
      </c>
      <c r="BL105" s="17" t="s">
        <v>266</v>
      </c>
      <c r="BM105" s="132" t="s">
        <v>289</v>
      </c>
    </row>
    <row r="106" spans="2:65" s="1" customFormat="1" ht="11.25">
      <c r="B106" s="32"/>
      <c r="D106" s="134" t="s">
        <v>267</v>
      </c>
      <c r="F106" s="135" t="s">
        <v>2637</v>
      </c>
      <c r="I106" s="136"/>
      <c r="L106" s="32"/>
      <c r="M106" s="137"/>
      <c r="T106" s="53"/>
      <c r="AT106" s="17" t="s">
        <v>267</v>
      </c>
      <c r="AU106" s="17" t="s">
        <v>77</v>
      </c>
    </row>
    <row r="107" spans="2:65" s="1" customFormat="1" ht="19.5">
      <c r="B107" s="32"/>
      <c r="D107" s="134" t="s">
        <v>269</v>
      </c>
      <c r="F107" s="138" t="s">
        <v>306</v>
      </c>
      <c r="I107" s="136"/>
      <c r="L107" s="32"/>
      <c r="M107" s="137"/>
      <c r="T107" s="53"/>
      <c r="AT107" s="17" t="s">
        <v>269</v>
      </c>
      <c r="AU107" s="17" t="s">
        <v>77</v>
      </c>
    </row>
    <row r="108" spans="2:65" s="12" customFormat="1" ht="11.25">
      <c r="B108" s="162"/>
      <c r="D108" s="134" t="s">
        <v>774</v>
      </c>
      <c r="E108" s="163" t="s">
        <v>19</v>
      </c>
      <c r="F108" s="164" t="s">
        <v>2638</v>
      </c>
      <c r="H108" s="165">
        <v>17</v>
      </c>
      <c r="I108" s="166"/>
      <c r="L108" s="162"/>
      <c r="M108" s="167"/>
      <c r="T108" s="168"/>
      <c r="AT108" s="163" t="s">
        <v>774</v>
      </c>
      <c r="AU108" s="163" t="s">
        <v>77</v>
      </c>
      <c r="AV108" s="12" t="s">
        <v>79</v>
      </c>
      <c r="AW108" s="12" t="s">
        <v>31</v>
      </c>
      <c r="AX108" s="12" t="s">
        <v>69</v>
      </c>
      <c r="AY108" s="163" t="s">
        <v>260</v>
      </c>
    </row>
    <row r="109" spans="2:65" s="13" customFormat="1" ht="11.25">
      <c r="B109" s="169"/>
      <c r="D109" s="134" t="s">
        <v>774</v>
      </c>
      <c r="E109" s="170" t="s">
        <v>19</v>
      </c>
      <c r="F109" s="171" t="s">
        <v>967</v>
      </c>
      <c r="H109" s="172">
        <v>17</v>
      </c>
      <c r="I109" s="173"/>
      <c r="L109" s="169"/>
      <c r="M109" s="174"/>
      <c r="T109" s="175"/>
      <c r="AT109" s="170" t="s">
        <v>774</v>
      </c>
      <c r="AU109" s="170" t="s">
        <v>77</v>
      </c>
      <c r="AV109" s="13" t="s">
        <v>266</v>
      </c>
      <c r="AW109" s="13" t="s">
        <v>31</v>
      </c>
      <c r="AX109" s="13" t="s">
        <v>77</v>
      </c>
      <c r="AY109" s="170" t="s">
        <v>260</v>
      </c>
    </row>
    <row r="110" spans="2:65" s="1" customFormat="1" ht="16.5" customHeight="1">
      <c r="B110" s="32"/>
      <c r="C110" s="139" t="s">
        <v>282</v>
      </c>
      <c r="D110" s="139" t="s">
        <v>273</v>
      </c>
      <c r="E110" s="140" t="s">
        <v>2639</v>
      </c>
      <c r="F110" s="141" t="s">
        <v>2640</v>
      </c>
      <c r="G110" s="142" t="s">
        <v>545</v>
      </c>
      <c r="H110" s="143">
        <v>433</v>
      </c>
      <c r="I110" s="144"/>
      <c r="J110" s="145">
        <f>ROUND(I110*H110,2)</f>
        <v>0</v>
      </c>
      <c r="K110" s="141" t="s">
        <v>19</v>
      </c>
      <c r="L110" s="146"/>
      <c r="M110" s="147" t="s">
        <v>19</v>
      </c>
      <c r="N110" s="148" t="s">
        <v>40</v>
      </c>
      <c r="P110" s="130">
        <f>O110*H110</f>
        <v>0</v>
      </c>
      <c r="Q110" s="130">
        <v>2.5899999999999999E-3</v>
      </c>
      <c r="R110" s="130">
        <f>Q110*H110</f>
        <v>1.12147</v>
      </c>
      <c r="S110" s="130">
        <v>0</v>
      </c>
      <c r="T110" s="131">
        <f>S110*H110</f>
        <v>0</v>
      </c>
      <c r="AR110" s="132" t="s">
        <v>277</v>
      </c>
      <c r="AT110" s="132" t="s">
        <v>273</v>
      </c>
      <c r="AU110" s="132" t="s">
        <v>77</v>
      </c>
      <c r="AY110" s="17" t="s">
        <v>260</v>
      </c>
      <c r="BE110" s="133">
        <f>IF(N110="základní",J110,0)</f>
        <v>0</v>
      </c>
      <c r="BF110" s="133">
        <f>IF(N110="snížená",J110,0)</f>
        <v>0</v>
      </c>
      <c r="BG110" s="133">
        <f>IF(N110="zákl. přenesená",J110,0)</f>
        <v>0</v>
      </c>
      <c r="BH110" s="133">
        <f>IF(N110="sníž. přenesená",J110,0)</f>
        <v>0</v>
      </c>
      <c r="BI110" s="133">
        <f>IF(N110="nulová",J110,0)</f>
        <v>0</v>
      </c>
      <c r="BJ110" s="17" t="s">
        <v>77</v>
      </c>
      <c r="BK110" s="133">
        <f>ROUND(I110*H110,2)</f>
        <v>0</v>
      </c>
      <c r="BL110" s="17" t="s">
        <v>266</v>
      </c>
      <c r="BM110" s="132" t="s">
        <v>8</v>
      </c>
    </row>
    <row r="111" spans="2:65" s="1" customFormat="1" ht="11.25">
      <c r="B111" s="32"/>
      <c r="D111" s="134" t="s">
        <v>267</v>
      </c>
      <c r="F111" s="135" t="s">
        <v>2640</v>
      </c>
      <c r="I111" s="136"/>
      <c r="L111" s="32"/>
      <c r="M111" s="137"/>
      <c r="T111" s="53"/>
      <c r="AT111" s="17" t="s">
        <v>267</v>
      </c>
      <c r="AU111" s="17" t="s">
        <v>77</v>
      </c>
    </row>
    <row r="112" spans="2:65" s="1" customFormat="1" ht="19.5">
      <c r="B112" s="32"/>
      <c r="D112" s="134" t="s">
        <v>269</v>
      </c>
      <c r="F112" s="138" t="s">
        <v>306</v>
      </c>
      <c r="I112" s="136"/>
      <c r="L112" s="32"/>
      <c r="M112" s="137"/>
      <c r="T112" s="53"/>
      <c r="AT112" s="17" t="s">
        <v>269</v>
      </c>
      <c r="AU112" s="17" t="s">
        <v>77</v>
      </c>
    </row>
    <row r="113" spans="2:65" s="12" customFormat="1" ht="11.25">
      <c r="B113" s="162"/>
      <c r="D113" s="134" t="s">
        <v>774</v>
      </c>
      <c r="E113" s="163" t="s">
        <v>19</v>
      </c>
      <c r="F113" s="164" t="s">
        <v>2641</v>
      </c>
      <c r="H113" s="165">
        <v>433</v>
      </c>
      <c r="I113" s="166"/>
      <c r="L113" s="162"/>
      <c r="M113" s="167"/>
      <c r="T113" s="168"/>
      <c r="AT113" s="163" t="s">
        <v>774</v>
      </c>
      <c r="AU113" s="163" t="s">
        <v>77</v>
      </c>
      <c r="AV113" s="12" t="s">
        <v>79</v>
      </c>
      <c r="AW113" s="12" t="s">
        <v>31</v>
      </c>
      <c r="AX113" s="12" t="s">
        <v>69</v>
      </c>
      <c r="AY113" s="163" t="s">
        <v>260</v>
      </c>
    </row>
    <row r="114" spans="2:65" s="13" customFormat="1" ht="11.25">
      <c r="B114" s="169"/>
      <c r="D114" s="134" t="s">
        <v>774</v>
      </c>
      <c r="E114" s="170" t="s">
        <v>19</v>
      </c>
      <c r="F114" s="171" t="s">
        <v>967</v>
      </c>
      <c r="H114" s="172">
        <v>433</v>
      </c>
      <c r="I114" s="173"/>
      <c r="L114" s="169"/>
      <c r="M114" s="174"/>
      <c r="T114" s="175"/>
      <c r="AT114" s="170" t="s">
        <v>774</v>
      </c>
      <c r="AU114" s="170" t="s">
        <v>77</v>
      </c>
      <c r="AV114" s="13" t="s">
        <v>266</v>
      </c>
      <c r="AW114" s="13" t="s">
        <v>31</v>
      </c>
      <c r="AX114" s="13" t="s">
        <v>77</v>
      </c>
      <c r="AY114" s="170" t="s">
        <v>260</v>
      </c>
    </row>
    <row r="115" spans="2:65" s="1" customFormat="1" ht="16.5" customHeight="1">
      <c r="B115" s="32"/>
      <c r="C115" s="139" t="s">
        <v>271</v>
      </c>
      <c r="D115" s="139" t="s">
        <v>273</v>
      </c>
      <c r="E115" s="140" t="s">
        <v>2642</v>
      </c>
      <c r="F115" s="141" t="s">
        <v>2643</v>
      </c>
      <c r="G115" s="142" t="s">
        <v>545</v>
      </c>
      <c r="H115" s="143">
        <v>145</v>
      </c>
      <c r="I115" s="144"/>
      <c r="J115" s="145">
        <f>ROUND(I115*H115,2)</f>
        <v>0</v>
      </c>
      <c r="K115" s="141" t="s">
        <v>265</v>
      </c>
      <c r="L115" s="146"/>
      <c r="M115" s="147" t="s">
        <v>19</v>
      </c>
      <c r="N115" s="148" t="s">
        <v>40</v>
      </c>
      <c r="P115" s="130">
        <f>O115*H115</f>
        <v>0</v>
      </c>
      <c r="Q115" s="130">
        <v>0</v>
      </c>
      <c r="R115" s="130">
        <f>Q115*H115</f>
        <v>0</v>
      </c>
      <c r="S115" s="130">
        <v>0</v>
      </c>
      <c r="T115" s="131">
        <f>S115*H115</f>
        <v>0</v>
      </c>
      <c r="AR115" s="132" t="s">
        <v>277</v>
      </c>
      <c r="AT115" s="132" t="s">
        <v>273</v>
      </c>
      <c r="AU115" s="132" t="s">
        <v>77</v>
      </c>
      <c r="AY115" s="17" t="s">
        <v>260</v>
      </c>
      <c r="BE115" s="133">
        <f>IF(N115="základní",J115,0)</f>
        <v>0</v>
      </c>
      <c r="BF115" s="133">
        <f>IF(N115="snížená",J115,0)</f>
        <v>0</v>
      </c>
      <c r="BG115" s="133">
        <f>IF(N115="zákl. přenesená",J115,0)</f>
        <v>0</v>
      </c>
      <c r="BH115" s="133">
        <f>IF(N115="sníž. přenesená",J115,0)</f>
        <v>0</v>
      </c>
      <c r="BI115" s="133">
        <f>IF(N115="nulová",J115,0)</f>
        <v>0</v>
      </c>
      <c r="BJ115" s="17" t="s">
        <v>77</v>
      </c>
      <c r="BK115" s="133">
        <f>ROUND(I115*H115,2)</f>
        <v>0</v>
      </c>
      <c r="BL115" s="17" t="s">
        <v>266</v>
      </c>
      <c r="BM115" s="132" t="s">
        <v>296</v>
      </c>
    </row>
    <row r="116" spans="2:65" s="1" customFormat="1" ht="11.25">
      <c r="B116" s="32"/>
      <c r="D116" s="134" t="s">
        <v>267</v>
      </c>
      <c r="F116" s="135" t="s">
        <v>2643</v>
      </c>
      <c r="I116" s="136"/>
      <c r="L116" s="32"/>
      <c r="M116" s="137"/>
      <c r="T116" s="53"/>
      <c r="AT116" s="17" t="s">
        <v>267</v>
      </c>
      <c r="AU116" s="17" t="s">
        <v>77</v>
      </c>
    </row>
    <row r="117" spans="2:65" s="1" customFormat="1" ht="19.5">
      <c r="B117" s="32"/>
      <c r="D117" s="134" t="s">
        <v>269</v>
      </c>
      <c r="F117" s="138" t="s">
        <v>306</v>
      </c>
      <c r="I117" s="136"/>
      <c r="L117" s="32"/>
      <c r="M117" s="137"/>
      <c r="T117" s="53"/>
      <c r="AT117" s="17" t="s">
        <v>269</v>
      </c>
      <c r="AU117" s="17" t="s">
        <v>77</v>
      </c>
    </row>
    <row r="118" spans="2:65" s="12" customFormat="1" ht="11.25">
      <c r="B118" s="162"/>
      <c r="D118" s="134" t="s">
        <v>774</v>
      </c>
      <c r="E118" s="163" t="s">
        <v>19</v>
      </c>
      <c r="F118" s="164" t="s">
        <v>2644</v>
      </c>
      <c r="H118" s="165">
        <v>145</v>
      </c>
      <c r="I118" s="166"/>
      <c r="L118" s="162"/>
      <c r="M118" s="167"/>
      <c r="T118" s="168"/>
      <c r="AT118" s="163" t="s">
        <v>774</v>
      </c>
      <c r="AU118" s="163" t="s">
        <v>77</v>
      </c>
      <c r="AV118" s="12" t="s">
        <v>79</v>
      </c>
      <c r="AW118" s="12" t="s">
        <v>31</v>
      </c>
      <c r="AX118" s="12" t="s">
        <v>69</v>
      </c>
      <c r="AY118" s="163" t="s">
        <v>260</v>
      </c>
    </row>
    <row r="119" spans="2:65" s="13" customFormat="1" ht="11.25">
      <c r="B119" s="169"/>
      <c r="D119" s="134" t="s">
        <v>774</v>
      </c>
      <c r="E119" s="170" t="s">
        <v>19</v>
      </c>
      <c r="F119" s="171" t="s">
        <v>967</v>
      </c>
      <c r="H119" s="172">
        <v>145</v>
      </c>
      <c r="I119" s="173"/>
      <c r="L119" s="169"/>
      <c r="M119" s="174"/>
      <c r="T119" s="175"/>
      <c r="AT119" s="170" t="s">
        <v>774</v>
      </c>
      <c r="AU119" s="170" t="s">
        <v>77</v>
      </c>
      <c r="AV119" s="13" t="s">
        <v>266</v>
      </c>
      <c r="AW119" s="13" t="s">
        <v>31</v>
      </c>
      <c r="AX119" s="13" t="s">
        <v>77</v>
      </c>
      <c r="AY119" s="170" t="s">
        <v>260</v>
      </c>
    </row>
    <row r="120" spans="2:65" s="1" customFormat="1" ht="16.5" customHeight="1">
      <c r="B120" s="32"/>
      <c r="C120" s="139" t="s">
        <v>277</v>
      </c>
      <c r="D120" s="139" t="s">
        <v>273</v>
      </c>
      <c r="E120" s="140" t="s">
        <v>1270</v>
      </c>
      <c r="F120" s="141" t="s">
        <v>1271</v>
      </c>
      <c r="G120" s="142" t="s">
        <v>545</v>
      </c>
      <c r="H120" s="143">
        <v>53</v>
      </c>
      <c r="I120" s="144"/>
      <c r="J120" s="145">
        <f>ROUND(I120*H120,2)</f>
        <v>0</v>
      </c>
      <c r="K120" s="141" t="s">
        <v>265</v>
      </c>
      <c r="L120" s="146"/>
      <c r="M120" s="147" t="s">
        <v>19</v>
      </c>
      <c r="N120" s="148" t="s">
        <v>40</v>
      </c>
      <c r="P120" s="130">
        <f>O120*H120</f>
        <v>0</v>
      </c>
      <c r="Q120" s="130">
        <v>7.1300000000000001E-3</v>
      </c>
      <c r="R120" s="130">
        <f>Q120*H120</f>
        <v>0.37789</v>
      </c>
      <c r="S120" s="130">
        <v>0</v>
      </c>
      <c r="T120" s="131">
        <f>S120*H120</f>
        <v>0</v>
      </c>
      <c r="AR120" s="132" t="s">
        <v>277</v>
      </c>
      <c r="AT120" s="132" t="s">
        <v>273</v>
      </c>
      <c r="AU120" s="132" t="s">
        <v>77</v>
      </c>
      <c r="AY120" s="17" t="s">
        <v>260</v>
      </c>
      <c r="BE120" s="133">
        <f>IF(N120="základní",J120,0)</f>
        <v>0</v>
      </c>
      <c r="BF120" s="133">
        <f>IF(N120="snížená",J120,0)</f>
        <v>0</v>
      </c>
      <c r="BG120" s="133">
        <f>IF(N120="zákl. přenesená",J120,0)</f>
        <v>0</v>
      </c>
      <c r="BH120" s="133">
        <f>IF(N120="sníž. přenesená",J120,0)</f>
        <v>0</v>
      </c>
      <c r="BI120" s="133">
        <f>IF(N120="nulová",J120,0)</f>
        <v>0</v>
      </c>
      <c r="BJ120" s="17" t="s">
        <v>77</v>
      </c>
      <c r="BK120" s="133">
        <f>ROUND(I120*H120,2)</f>
        <v>0</v>
      </c>
      <c r="BL120" s="17" t="s">
        <v>266</v>
      </c>
      <c r="BM120" s="132" t="s">
        <v>300</v>
      </c>
    </row>
    <row r="121" spans="2:65" s="1" customFormat="1" ht="11.25">
      <c r="B121" s="32"/>
      <c r="D121" s="134" t="s">
        <v>267</v>
      </c>
      <c r="F121" s="135" t="s">
        <v>1271</v>
      </c>
      <c r="I121" s="136"/>
      <c r="L121" s="32"/>
      <c r="M121" s="137"/>
      <c r="T121" s="53"/>
      <c r="AT121" s="17" t="s">
        <v>267</v>
      </c>
      <c r="AU121" s="17" t="s">
        <v>77</v>
      </c>
    </row>
    <row r="122" spans="2:65" s="1" customFormat="1" ht="19.5">
      <c r="B122" s="32"/>
      <c r="D122" s="134" t="s">
        <v>269</v>
      </c>
      <c r="F122" s="138" t="s">
        <v>306</v>
      </c>
      <c r="I122" s="136"/>
      <c r="L122" s="32"/>
      <c r="M122" s="137"/>
      <c r="T122" s="53"/>
      <c r="AT122" s="17" t="s">
        <v>269</v>
      </c>
      <c r="AU122" s="17" t="s">
        <v>77</v>
      </c>
    </row>
    <row r="123" spans="2:65" s="12" customFormat="1" ht="11.25">
      <c r="B123" s="162"/>
      <c r="D123" s="134" t="s">
        <v>774</v>
      </c>
      <c r="E123" s="163" t="s">
        <v>19</v>
      </c>
      <c r="F123" s="164" t="s">
        <v>2645</v>
      </c>
      <c r="H123" s="165">
        <v>53</v>
      </c>
      <c r="I123" s="166"/>
      <c r="L123" s="162"/>
      <c r="M123" s="167"/>
      <c r="T123" s="168"/>
      <c r="AT123" s="163" t="s">
        <v>774</v>
      </c>
      <c r="AU123" s="163" t="s">
        <v>77</v>
      </c>
      <c r="AV123" s="12" t="s">
        <v>79</v>
      </c>
      <c r="AW123" s="12" t="s">
        <v>31</v>
      </c>
      <c r="AX123" s="12" t="s">
        <v>69</v>
      </c>
      <c r="AY123" s="163" t="s">
        <v>260</v>
      </c>
    </row>
    <row r="124" spans="2:65" s="13" customFormat="1" ht="11.25">
      <c r="B124" s="169"/>
      <c r="D124" s="134" t="s">
        <v>774</v>
      </c>
      <c r="E124" s="170" t="s">
        <v>19</v>
      </c>
      <c r="F124" s="171" t="s">
        <v>967</v>
      </c>
      <c r="H124" s="172">
        <v>53</v>
      </c>
      <c r="I124" s="173"/>
      <c r="L124" s="169"/>
      <c r="M124" s="174"/>
      <c r="T124" s="175"/>
      <c r="AT124" s="170" t="s">
        <v>774</v>
      </c>
      <c r="AU124" s="170" t="s">
        <v>77</v>
      </c>
      <c r="AV124" s="13" t="s">
        <v>266</v>
      </c>
      <c r="AW124" s="13" t="s">
        <v>31</v>
      </c>
      <c r="AX124" s="13" t="s">
        <v>77</v>
      </c>
      <c r="AY124" s="170" t="s">
        <v>260</v>
      </c>
    </row>
    <row r="125" spans="2:65" s="1" customFormat="1" ht="16.5" customHeight="1">
      <c r="B125" s="32"/>
      <c r="C125" s="139" t="s">
        <v>302</v>
      </c>
      <c r="D125" s="139" t="s">
        <v>273</v>
      </c>
      <c r="E125" s="140" t="s">
        <v>2646</v>
      </c>
      <c r="F125" s="141" t="s">
        <v>2647</v>
      </c>
      <c r="G125" s="142" t="s">
        <v>545</v>
      </c>
      <c r="H125" s="143">
        <v>132</v>
      </c>
      <c r="I125" s="144"/>
      <c r="J125" s="145">
        <f>ROUND(I125*H125,2)</f>
        <v>0</v>
      </c>
      <c r="K125" s="141" t="s">
        <v>265</v>
      </c>
      <c r="L125" s="146"/>
      <c r="M125" s="147" t="s">
        <v>19</v>
      </c>
      <c r="N125" s="148" t="s">
        <v>40</v>
      </c>
      <c r="P125" s="130">
        <f>O125*H125</f>
        <v>0</v>
      </c>
      <c r="Q125" s="130">
        <v>1.094E-2</v>
      </c>
      <c r="R125" s="130">
        <f>Q125*H125</f>
        <v>1.44408</v>
      </c>
      <c r="S125" s="130">
        <v>0</v>
      </c>
      <c r="T125" s="131">
        <f>S125*H125</f>
        <v>0</v>
      </c>
      <c r="AR125" s="132" t="s">
        <v>277</v>
      </c>
      <c r="AT125" s="132" t="s">
        <v>273</v>
      </c>
      <c r="AU125" s="132" t="s">
        <v>77</v>
      </c>
      <c r="AY125" s="17" t="s">
        <v>260</v>
      </c>
      <c r="BE125" s="133">
        <f>IF(N125="základní",J125,0)</f>
        <v>0</v>
      </c>
      <c r="BF125" s="133">
        <f>IF(N125="snížená",J125,0)</f>
        <v>0</v>
      </c>
      <c r="BG125" s="133">
        <f>IF(N125="zákl. přenesená",J125,0)</f>
        <v>0</v>
      </c>
      <c r="BH125" s="133">
        <f>IF(N125="sníž. přenesená",J125,0)</f>
        <v>0</v>
      </c>
      <c r="BI125" s="133">
        <f>IF(N125="nulová",J125,0)</f>
        <v>0</v>
      </c>
      <c r="BJ125" s="17" t="s">
        <v>77</v>
      </c>
      <c r="BK125" s="133">
        <f>ROUND(I125*H125,2)</f>
        <v>0</v>
      </c>
      <c r="BL125" s="17" t="s">
        <v>266</v>
      </c>
      <c r="BM125" s="132" t="s">
        <v>305</v>
      </c>
    </row>
    <row r="126" spans="2:65" s="1" customFormat="1" ht="11.25">
      <c r="B126" s="32"/>
      <c r="D126" s="134" t="s">
        <v>267</v>
      </c>
      <c r="F126" s="135" t="s">
        <v>2647</v>
      </c>
      <c r="I126" s="136"/>
      <c r="L126" s="32"/>
      <c r="M126" s="137"/>
      <c r="T126" s="53"/>
      <c r="AT126" s="17" t="s">
        <v>267</v>
      </c>
      <c r="AU126" s="17" t="s">
        <v>77</v>
      </c>
    </row>
    <row r="127" spans="2:65" s="1" customFormat="1" ht="19.5">
      <c r="B127" s="32"/>
      <c r="D127" s="134" t="s">
        <v>269</v>
      </c>
      <c r="F127" s="138" t="s">
        <v>306</v>
      </c>
      <c r="I127" s="136"/>
      <c r="L127" s="32"/>
      <c r="M127" s="137"/>
      <c r="T127" s="53"/>
      <c r="AT127" s="17" t="s">
        <v>269</v>
      </c>
      <c r="AU127" s="17" t="s">
        <v>77</v>
      </c>
    </row>
    <row r="128" spans="2:65" s="12" customFormat="1" ht="11.25">
      <c r="B128" s="162"/>
      <c r="D128" s="134" t="s">
        <v>774</v>
      </c>
      <c r="E128" s="163" t="s">
        <v>19</v>
      </c>
      <c r="F128" s="164" t="s">
        <v>2648</v>
      </c>
      <c r="H128" s="165">
        <v>132</v>
      </c>
      <c r="I128" s="166"/>
      <c r="L128" s="162"/>
      <c r="M128" s="167"/>
      <c r="T128" s="168"/>
      <c r="AT128" s="163" t="s">
        <v>774</v>
      </c>
      <c r="AU128" s="163" t="s">
        <v>77</v>
      </c>
      <c r="AV128" s="12" t="s">
        <v>79</v>
      </c>
      <c r="AW128" s="12" t="s">
        <v>31</v>
      </c>
      <c r="AX128" s="12" t="s">
        <v>69</v>
      </c>
      <c r="AY128" s="163" t="s">
        <v>260</v>
      </c>
    </row>
    <row r="129" spans="2:65" s="13" customFormat="1" ht="11.25">
      <c r="B129" s="169"/>
      <c r="D129" s="134" t="s">
        <v>774</v>
      </c>
      <c r="E129" s="170" t="s">
        <v>19</v>
      </c>
      <c r="F129" s="171" t="s">
        <v>967</v>
      </c>
      <c r="H129" s="172">
        <v>132</v>
      </c>
      <c r="I129" s="173"/>
      <c r="L129" s="169"/>
      <c r="M129" s="174"/>
      <c r="T129" s="175"/>
      <c r="AT129" s="170" t="s">
        <v>774</v>
      </c>
      <c r="AU129" s="170" t="s">
        <v>77</v>
      </c>
      <c r="AV129" s="13" t="s">
        <v>266</v>
      </c>
      <c r="AW129" s="13" t="s">
        <v>31</v>
      </c>
      <c r="AX129" s="13" t="s">
        <v>77</v>
      </c>
      <c r="AY129" s="170" t="s">
        <v>260</v>
      </c>
    </row>
    <row r="130" spans="2:65" s="1" customFormat="1" ht="16.5" customHeight="1">
      <c r="B130" s="32"/>
      <c r="C130" s="139" t="s">
        <v>289</v>
      </c>
      <c r="D130" s="139" t="s">
        <v>273</v>
      </c>
      <c r="E130" s="140" t="s">
        <v>1282</v>
      </c>
      <c r="F130" s="141" t="s">
        <v>2649</v>
      </c>
      <c r="G130" s="142" t="s">
        <v>363</v>
      </c>
      <c r="H130" s="143">
        <v>10</v>
      </c>
      <c r="I130" s="144"/>
      <c r="J130" s="145">
        <f>ROUND(I130*H130,2)</f>
        <v>0</v>
      </c>
      <c r="K130" s="141" t="s">
        <v>19</v>
      </c>
      <c r="L130" s="146"/>
      <c r="M130" s="147" t="s">
        <v>19</v>
      </c>
      <c r="N130" s="148" t="s">
        <v>40</v>
      </c>
      <c r="P130" s="130">
        <f>O130*H130</f>
        <v>0</v>
      </c>
      <c r="Q130" s="130">
        <v>0.04</v>
      </c>
      <c r="R130" s="130">
        <f>Q130*H130</f>
        <v>0.4</v>
      </c>
      <c r="S130" s="130">
        <v>0</v>
      </c>
      <c r="T130" s="131">
        <f>S130*H130</f>
        <v>0</v>
      </c>
      <c r="AR130" s="132" t="s">
        <v>277</v>
      </c>
      <c r="AT130" s="132" t="s">
        <v>273</v>
      </c>
      <c r="AU130" s="132" t="s">
        <v>77</v>
      </c>
      <c r="AY130" s="17" t="s">
        <v>260</v>
      </c>
      <c r="BE130" s="133">
        <f>IF(N130="základní",J130,0)</f>
        <v>0</v>
      </c>
      <c r="BF130" s="133">
        <f>IF(N130="snížená",J130,0)</f>
        <v>0</v>
      </c>
      <c r="BG130" s="133">
        <f>IF(N130="zákl. přenesená",J130,0)</f>
        <v>0</v>
      </c>
      <c r="BH130" s="133">
        <f>IF(N130="sníž. přenesená",J130,0)</f>
        <v>0</v>
      </c>
      <c r="BI130" s="133">
        <f>IF(N130="nulová",J130,0)</f>
        <v>0</v>
      </c>
      <c r="BJ130" s="17" t="s">
        <v>77</v>
      </c>
      <c r="BK130" s="133">
        <f>ROUND(I130*H130,2)</f>
        <v>0</v>
      </c>
      <c r="BL130" s="17" t="s">
        <v>266</v>
      </c>
      <c r="BM130" s="132" t="s">
        <v>310</v>
      </c>
    </row>
    <row r="131" spans="2:65" s="1" customFormat="1" ht="11.25">
      <c r="B131" s="32"/>
      <c r="D131" s="134" t="s">
        <v>267</v>
      </c>
      <c r="F131" s="135" t="s">
        <v>2649</v>
      </c>
      <c r="I131" s="136"/>
      <c r="L131" s="32"/>
      <c r="M131" s="137"/>
      <c r="T131" s="53"/>
      <c r="AT131" s="17" t="s">
        <v>267</v>
      </c>
      <c r="AU131" s="17" t="s">
        <v>77</v>
      </c>
    </row>
    <row r="132" spans="2:65" s="1" customFormat="1" ht="29.25">
      <c r="B132" s="32"/>
      <c r="D132" s="134" t="s">
        <v>269</v>
      </c>
      <c r="F132" s="138" t="s">
        <v>2650</v>
      </c>
      <c r="I132" s="136"/>
      <c r="L132" s="32"/>
      <c r="M132" s="137"/>
      <c r="T132" s="53"/>
      <c r="AT132" s="17" t="s">
        <v>269</v>
      </c>
      <c r="AU132" s="17" t="s">
        <v>77</v>
      </c>
    </row>
    <row r="133" spans="2:65" s="1" customFormat="1" ht="16.5" customHeight="1">
      <c r="B133" s="32"/>
      <c r="C133" s="139" t="s">
        <v>312</v>
      </c>
      <c r="D133" s="139" t="s">
        <v>273</v>
      </c>
      <c r="E133" s="140" t="s">
        <v>2651</v>
      </c>
      <c r="F133" s="141" t="s">
        <v>2652</v>
      </c>
      <c r="G133" s="142" t="s">
        <v>363</v>
      </c>
      <c r="H133" s="143">
        <v>3</v>
      </c>
      <c r="I133" s="144"/>
      <c r="J133" s="145">
        <f>ROUND(I133*H133,2)</f>
        <v>0</v>
      </c>
      <c r="K133" s="141" t="s">
        <v>265</v>
      </c>
      <c r="L133" s="146"/>
      <c r="M133" s="147" t="s">
        <v>19</v>
      </c>
      <c r="N133" s="148" t="s">
        <v>40</v>
      </c>
      <c r="P133" s="130">
        <f>O133*H133</f>
        <v>0</v>
      </c>
      <c r="Q133" s="130">
        <v>0</v>
      </c>
      <c r="R133" s="130">
        <f>Q133*H133</f>
        <v>0</v>
      </c>
      <c r="S133" s="130">
        <v>0</v>
      </c>
      <c r="T133" s="131">
        <f>S133*H133</f>
        <v>0</v>
      </c>
      <c r="AR133" s="132" t="s">
        <v>277</v>
      </c>
      <c r="AT133" s="132" t="s">
        <v>273</v>
      </c>
      <c r="AU133" s="132" t="s">
        <v>77</v>
      </c>
      <c r="AY133" s="17" t="s">
        <v>260</v>
      </c>
      <c r="BE133" s="133">
        <f>IF(N133="základní",J133,0)</f>
        <v>0</v>
      </c>
      <c r="BF133" s="133">
        <f>IF(N133="snížená",J133,0)</f>
        <v>0</v>
      </c>
      <c r="BG133" s="133">
        <f>IF(N133="zákl. přenesená",J133,0)</f>
        <v>0</v>
      </c>
      <c r="BH133" s="133">
        <f>IF(N133="sníž. přenesená",J133,0)</f>
        <v>0</v>
      </c>
      <c r="BI133" s="133">
        <f>IF(N133="nulová",J133,0)</f>
        <v>0</v>
      </c>
      <c r="BJ133" s="17" t="s">
        <v>77</v>
      </c>
      <c r="BK133" s="133">
        <f>ROUND(I133*H133,2)</f>
        <v>0</v>
      </c>
      <c r="BL133" s="17" t="s">
        <v>266</v>
      </c>
      <c r="BM133" s="132" t="s">
        <v>315</v>
      </c>
    </row>
    <row r="134" spans="2:65" s="1" customFormat="1" ht="11.25">
      <c r="B134" s="32"/>
      <c r="D134" s="134" t="s">
        <v>267</v>
      </c>
      <c r="F134" s="135" t="s">
        <v>2652</v>
      </c>
      <c r="I134" s="136"/>
      <c r="L134" s="32"/>
      <c r="M134" s="137"/>
      <c r="T134" s="53"/>
      <c r="AT134" s="17" t="s">
        <v>267</v>
      </c>
      <c r="AU134" s="17" t="s">
        <v>77</v>
      </c>
    </row>
    <row r="135" spans="2:65" s="1" customFormat="1" ht="29.25">
      <c r="B135" s="32"/>
      <c r="D135" s="134" t="s">
        <v>269</v>
      </c>
      <c r="F135" s="138" t="s">
        <v>2653</v>
      </c>
      <c r="I135" s="136"/>
      <c r="L135" s="32"/>
      <c r="M135" s="137"/>
      <c r="T135" s="53"/>
      <c r="AT135" s="17" t="s">
        <v>269</v>
      </c>
      <c r="AU135" s="17" t="s">
        <v>77</v>
      </c>
    </row>
    <row r="136" spans="2:65" s="1" customFormat="1" ht="16.5" customHeight="1">
      <c r="B136" s="32"/>
      <c r="C136" s="139" t="s">
        <v>8</v>
      </c>
      <c r="D136" s="139" t="s">
        <v>273</v>
      </c>
      <c r="E136" s="140" t="s">
        <v>2654</v>
      </c>
      <c r="F136" s="141" t="s">
        <v>2655</v>
      </c>
      <c r="G136" s="142" t="s">
        <v>363</v>
      </c>
      <c r="H136" s="143">
        <v>4</v>
      </c>
      <c r="I136" s="144"/>
      <c r="J136" s="145">
        <f>ROUND(I136*H136,2)</f>
        <v>0</v>
      </c>
      <c r="K136" s="141" t="s">
        <v>265</v>
      </c>
      <c r="L136" s="146"/>
      <c r="M136" s="147" t="s">
        <v>19</v>
      </c>
      <c r="N136" s="148" t="s">
        <v>40</v>
      </c>
      <c r="P136" s="130">
        <f>O136*H136</f>
        <v>0</v>
      </c>
      <c r="Q136" s="130">
        <v>0</v>
      </c>
      <c r="R136" s="130">
        <f>Q136*H136</f>
        <v>0</v>
      </c>
      <c r="S136" s="130">
        <v>0</v>
      </c>
      <c r="T136" s="131">
        <f>S136*H136</f>
        <v>0</v>
      </c>
      <c r="AR136" s="132" t="s">
        <v>277</v>
      </c>
      <c r="AT136" s="132" t="s">
        <v>273</v>
      </c>
      <c r="AU136" s="132" t="s">
        <v>77</v>
      </c>
      <c r="AY136" s="17" t="s">
        <v>260</v>
      </c>
      <c r="BE136" s="133">
        <f>IF(N136="základní",J136,0)</f>
        <v>0</v>
      </c>
      <c r="BF136" s="133">
        <f>IF(N136="snížená",J136,0)</f>
        <v>0</v>
      </c>
      <c r="BG136" s="133">
        <f>IF(N136="zákl. přenesená",J136,0)</f>
        <v>0</v>
      </c>
      <c r="BH136" s="133">
        <f>IF(N136="sníž. přenesená",J136,0)</f>
        <v>0</v>
      </c>
      <c r="BI136" s="133">
        <f>IF(N136="nulová",J136,0)</f>
        <v>0</v>
      </c>
      <c r="BJ136" s="17" t="s">
        <v>77</v>
      </c>
      <c r="BK136" s="133">
        <f>ROUND(I136*H136,2)</f>
        <v>0</v>
      </c>
      <c r="BL136" s="17" t="s">
        <v>266</v>
      </c>
      <c r="BM136" s="132" t="s">
        <v>320</v>
      </c>
    </row>
    <row r="137" spans="2:65" s="1" customFormat="1" ht="11.25">
      <c r="B137" s="32"/>
      <c r="D137" s="134" t="s">
        <v>267</v>
      </c>
      <c r="F137" s="135" t="s">
        <v>2655</v>
      </c>
      <c r="I137" s="136"/>
      <c r="L137" s="32"/>
      <c r="M137" s="137"/>
      <c r="T137" s="53"/>
      <c r="AT137" s="17" t="s">
        <v>267</v>
      </c>
      <c r="AU137" s="17" t="s">
        <v>77</v>
      </c>
    </row>
    <row r="138" spans="2:65" s="1" customFormat="1" ht="29.25">
      <c r="B138" s="32"/>
      <c r="D138" s="134" t="s">
        <v>269</v>
      </c>
      <c r="F138" s="138" t="s">
        <v>2656</v>
      </c>
      <c r="I138" s="136"/>
      <c r="L138" s="32"/>
      <c r="M138" s="137"/>
      <c r="T138" s="53"/>
      <c r="AT138" s="17" t="s">
        <v>269</v>
      </c>
      <c r="AU138" s="17" t="s">
        <v>77</v>
      </c>
    </row>
    <row r="139" spans="2:65" s="1" customFormat="1" ht="16.5" customHeight="1">
      <c r="B139" s="32"/>
      <c r="C139" s="139" t="s">
        <v>322</v>
      </c>
      <c r="D139" s="139" t="s">
        <v>273</v>
      </c>
      <c r="E139" s="140" t="s">
        <v>2657</v>
      </c>
      <c r="F139" s="141" t="s">
        <v>2658</v>
      </c>
      <c r="G139" s="142" t="s">
        <v>363</v>
      </c>
      <c r="H139" s="143">
        <v>7</v>
      </c>
      <c r="I139" s="144"/>
      <c r="J139" s="145">
        <f>ROUND(I139*H139,2)</f>
        <v>0</v>
      </c>
      <c r="K139" s="141" t="s">
        <v>19</v>
      </c>
      <c r="L139" s="146"/>
      <c r="M139" s="147" t="s">
        <v>19</v>
      </c>
      <c r="N139" s="148" t="s">
        <v>40</v>
      </c>
      <c r="P139" s="130">
        <f>O139*H139</f>
        <v>0</v>
      </c>
      <c r="Q139" s="130">
        <v>7.0000000000000007E-2</v>
      </c>
      <c r="R139" s="130">
        <f>Q139*H139</f>
        <v>0.49000000000000005</v>
      </c>
      <c r="S139" s="130">
        <v>0</v>
      </c>
      <c r="T139" s="131">
        <f>S139*H139</f>
        <v>0</v>
      </c>
      <c r="AR139" s="132" t="s">
        <v>277</v>
      </c>
      <c r="AT139" s="132" t="s">
        <v>273</v>
      </c>
      <c r="AU139" s="132" t="s">
        <v>77</v>
      </c>
      <c r="AY139" s="17" t="s">
        <v>260</v>
      </c>
      <c r="BE139" s="133">
        <f>IF(N139="základní",J139,0)</f>
        <v>0</v>
      </c>
      <c r="BF139" s="133">
        <f>IF(N139="snížená",J139,0)</f>
        <v>0</v>
      </c>
      <c r="BG139" s="133">
        <f>IF(N139="zákl. přenesená",J139,0)</f>
        <v>0</v>
      </c>
      <c r="BH139" s="133">
        <f>IF(N139="sníž. přenesená",J139,0)</f>
        <v>0</v>
      </c>
      <c r="BI139" s="133">
        <f>IF(N139="nulová",J139,0)</f>
        <v>0</v>
      </c>
      <c r="BJ139" s="17" t="s">
        <v>77</v>
      </c>
      <c r="BK139" s="133">
        <f>ROUND(I139*H139,2)</f>
        <v>0</v>
      </c>
      <c r="BL139" s="17" t="s">
        <v>266</v>
      </c>
      <c r="BM139" s="132" t="s">
        <v>326</v>
      </c>
    </row>
    <row r="140" spans="2:65" s="1" customFormat="1" ht="11.25">
      <c r="B140" s="32"/>
      <c r="D140" s="134" t="s">
        <v>267</v>
      </c>
      <c r="F140" s="135" t="s">
        <v>2658</v>
      </c>
      <c r="I140" s="136"/>
      <c r="L140" s="32"/>
      <c r="M140" s="137"/>
      <c r="T140" s="53"/>
      <c r="AT140" s="17" t="s">
        <v>267</v>
      </c>
      <c r="AU140" s="17" t="s">
        <v>77</v>
      </c>
    </row>
    <row r="141" spans="2:65" s="1" customFormat="1" ht="29.25">
      <c r="B141" s="32"/>
      <c r="D141" s="134" t="s">
        <v>269</v>
      </c>
      <c r="F141" s="138" t="s">
        <v>2659</v>
      </c>
      <c r="I141" s="136"/>
      <c r="L141" s="32"/>
      <c r="M141" s="137"/>
      <c r="T141" s="53"/>
      <c r="AT141" s="17" t="s">
        <v>269</v>
      </c>
      <c r="AU141" s="17" t="s">
        <v>77</v>
      </c>
    </row>
    <row r="142" spans="2:65" s="1" customFormat="1" ht="16.5" customHeight="1">
      <c r="B142" s="32"/>
      <c r="C142" s="139" t="s">
        <v>296</v>
      </c>
      <c r="D142" s="139" t="s">
        <v>273</v>
      </c>
      <c r="E142" s="140" t="s">
        <v>1284</v>
      </c>
      <c r="F142" s="141" t="s">
        <v>1285</v>
      </c>
      <c r="G142" s="142" t="s">
        <v>363</v>
      </c>
      <c r="H142" s="143">
        <v>17</v>
      </c>
      <c r="I142" s="144"/>
      <c r="J142" s="145">
        <f>ROUND(I142*H142,2)</f>
        <v>0</v>
      </c>
      <c r="K142" s="141" t="s">
        <v>265</v>
      </c>
      <c r="L142" s="146"/>
      <c r="M142" s="147" t="s">
        <v>19</v>
      </c>
      <c r="N142" s="148" t="s">
        <v>40</v>
      </c>
      <c r="P142" s="130">
        <f>O142*H142</f>
        <v>0</v>
      </c>
      <c r="Q142" s="130">
        <v>0</v>
      </c>
      <c r="R142" s="130">
        <f>Q142*H142</f>
        <v>0</v>
      </c>
      <c r="S142" s="130">
        <v>0</v>
      </c>
      <c r="T142" s="131">
        <f>S142*H142</f>
        <v>0</v>
      </c>
      <c r="AR142" s="132" t="s">
        <v>277</v>
      </c>
      <c r="AT142" s="132" t="s">
        <v>273</v>
      </c>
      <c r="AU142" s="132" t="s">
        <v>77</v>
      </c>
      <c r="AY142" s="17" t="s">
        <v>260</v>
      </c>
      <c r="BE142" s="133">
        <f>IF(N142="základní",J142,0)</f>
        <v>0</v>
      </c>
      <c r="BF142" s="133">
        <f>IF(N142="snížená",J142,0)</f>
        <v>0</v>
      </c>
      <c r="BG142" s="133">
        <f>IF(N142="zákl. přenesená",J142,0)</f>
        <v>0</v>
      </c>
      <c r="BH142" s="133">
        <f>IF(N142="sníž. přenesená",J142,0)</f>
        <v>0</v>
      </c>
      <c r="BI142" s="133">
        <f>IF(N142="nulová",J142,0)</f>
        <v>0</v>
      </c>
      <c r="BJ142" s="17" t="s">
        <v>77</v>
      </c>
      <c r="BK142" s="133">
        <f>ROUND(I142*H142,2)</f>
        <v>0</v>
      </c>
      <c r="BL142" s="17" t="s">
        <v>266</v>
      </c>
      <c r="BM142" s="132" t="s">
        <v>330</v>
      </c>
    </row>
    <row r="143" spans="2:65" s="1" customFormat="1" ht="11.25">
      <c r="B143" s="32"/>
      <c r="D143" s="134" t="s">
        <v>267</v>
      </c>
      <c r="F143" s="135" t="s">
        <v>1285</v>
      </c>
      <c r="I143" s="136"/>
      <c r="L143" s="32"/>
      <c r="M143" s="137"/>
      <c r="T143" s="53"/>
      <c r="AT143" s="17" t="s">
        <v>267</v>
      </c>
      <c r="AU143" s="17" t="s">
        <v>77</v>
      </c>
    </row>
    <row r="144" spans="2:65" s="1" customFormat="1" ht="19.5">
      <c r="B144" s="32"/>
      <c r="D144" s="134" t="s">
        <v>269</v>
      </c>
      <c r="F144" s="138" t="s">
        <v>306</v>
      </c>
      <c r="I144" s="136"/>
      <c r="L144" s="32"/>
      <c r="M144" s="137"/>
      <c r="T144" s="53"/>
      <c r="AT144" s="17" t="s">
        <v>269</v>
      </c>
      <c r="AU144" s="17" t="s">
        <v>77</v>
      </c>
    </row>
    <row r="145" spans="2:65" s="12" customFormat="1" ht="11.25">
      <c r="B145" s="162"/>
      <c r="D145" s="134" t="s">
        <v>774</v>
      </c>
      <c r="E145" s="163" t="s">
        <v>19</v>
      </c>
      <c r="F145" s="164" t="s">
        <v>2660</v>
      </c>
      <c r="H145" s="165">
        <v>17</v>
      </c>
      <c r="I145" s="166"/>
      <c r="L145" s="162"/>
      <c r="M145" s="167"/>
      <c r="T145" s="168"/>
      <c r="AT145" s="163" t="s">
        <v>774</v>
      </c>
      <c r="AU145" s="163" t="s">
        <v>77</v>
      </c>
      <c r="AV145" s="12" t="s">
        <v>79</v>
      </c>
      <c r="AW145" s="12" t="s">
        <v>31</v>
      </c>
      <c r="AX145" s="12" t="s">
        <v>69</v>
      </c>
      <c r="AY145" s="163" t="s">
        <v>260</v>
      </c>
    </row>
    <row r="146" spans="2:65" s="13" customFormat="1" ht="11.25">
      <c r="B146" s="169"/>
      <c r="D146" s="134" t="s">
        <v>774</v>
      </c>
      <c r="E146" s="170" t="s">
        <v>19</v>
      </c>
      <c r="F146" s="171" t="s">
        <v>967</v>
      </c>
      <c r="H146" s="172">
        <v>17</v>
      </c>
      <c r="I146" s="173"/>
      <c r="L146" s="169"/>
      <c r="M146" s="174"/>
      <c r="T146" s="175"/>
      <c r="AT146" s="170" t="s">
        <v>774</v>
      </c>
      <c r="AU146" s="170" t="s">
        <v>77</v>
      </c>
      <c r="AV146" s="13" t="s">
        <v>266</v>
      </c>
      <c r="AW146" s="13" t="s">
        <v>31</v>
      </c>
      <c r="AX146" s="13" t="s">
        <v>77</v>
      </c>
      <c r="AY146" s="170" t="s">
        <v>260</v>
      </c>
    </row>
    <row r="147" spans="2:65" s="1" customFormat="1" ht="16.5" customHeight="1">
      <c r="B147" s="32"/>
      <c r="C147" s="139" t="s">
        <v>332</v>
      </c>
      <c r="D147" s="139" t="s">
        <v>273</v>
      </c>
      <c r="E147" s="140" t="s">
        <v>2661</v>
      </c>
      <c r="F147" s="141" t="s">
        <v>2662</v>
      </c>
      <c r="G147" s="142" t="s">
        <v>363</v>
      </c>
      <c r="H147" s="143">
        <v>7</v>
      </c>
      <c r="I147" s="144"/>
      <c r="J147" s="145">
        <f>ROUND(I147*H147,2)</f>
        <v>0</v>
      </c>
      <c r="K147" s="141" t="s">
        <v>19</v>
      </c>
      <c r="L147" s="146"/>
      <c r="M147" s="147" t="s">
        <v>19</v>
      </c>
      <c r="N147" s="148" t="s">
        <v>40</v>
      </c>
      <c r="P147" s="130">
        <f>O147*H147</f>
        <v>0</v>
      </c>
      <c r="Q147" s="130">
        <v>4.0000000000000001E-3</v>
      </c>
      <c r="R147" s="130">
        <f>Q147*H147</f>
        <v>2.8000000000000001E-2</v>
      </c>
      <c r="S147" s="130">
        <v>0</v>
      </c>
      <c r="T147" s="131">
        <f>S147*H147</f>
        <v>0</v>
      </c>
      <c r="AR147" s="132" t="s">
        <v>277</v>
      </c>
      <c r="AT147" s="132" t="s">
        <v>273</v>
      </c>
      <c r="AU147" s="132" t="s">
        <v>77</v>
      </c>
      <c r="AY147" s="17" t="s">
        <v>260</v>
      </c>
      <c r="BE147" s="133">
        <f>IF(N147="základní",J147,0)</f>
        <v>0</v>
      </c>
      <c r="BF147" s="133">
        <f>IF(N147="snížená",J147,0)</f>
        <v>0</v>
      </c>
      <c r="BG147" s="133">
        <f>IF(N147="zákl. přenesená",J147,0)</f>
        <v>0</v>
      </c>
      <c r="BH147" s="133">
        <f>IF(N147="sníž. přenesená",J147,0)</f>
        <v>0</v>
      </c>
      <c r="BI147" s="133">
        <f>IF(N147="nulová",J147,0)</f>
        <v>0</v>
      </c>
      <c r="BJ147" s="17" t="s">
        <v>77</v>
      </c>
      <c r="BK147" s="133">
        <f>ROUND(I147*H147,2)</f>
        <v>0</v>
      </c>
      <c r="BL147" s="17" t="s">
        <v>266</v>
      </c>
      <c r="BM147" s="132" t="s">
        <v>335</v>
      </c>
    </row>
    <row r="148" spans="2:65" s="1" customFormat="1" ht="11.25">
      <c r="B148" s="32"/>
      <c r="D148" s="134" t="s">
        <v>267</v>
      </c>
      <c r="F148" s="135" t="s">
        <v>2662</v>
      </c>
      <c r="I148" s="136"/>
      <c r="L148" s="32"/>
      <c r="M148" s="137"/>
      <c r="T148" s="53"/>
      <c r="AT148" s="17" t="s">
        <v>267</v>
      </c>
      <c r="AU148" s="17" t="s">
        <v>77</v>
      </c>
    </row>
    <row r="149" spans="2:65" s="1" customFormat="1" ht="19.5">
      <c r="B149" s="32"/>
      <c r="D149" s="134" t="s">
        <v>269</v>
      </c>
      <c r="F149" s="138" t="s">
        <v>306</v>
      </c>
      <c r="I149" s="136"/>
      <c r="L149" s="32"/>
      <c r="M149" s="137"/>
      <c r="T149" s="53"/>
      <c r="AT149" s="17" t="s">
        <v>269</v>
      </c>
      <c r="AU149" s="17" t="s">
        <v>77</v>
      </c>
    </row>
    <row r="150" spans="2:65" s="1" customFormat="1" ht="16.5" customHeight="1">
      <c r="B150" s="32"/>
      <c r="C150" s="139" t="s">
        <v>300</v>
      </c>
      <c r="D150" s="139" t="s">
        <v>273</v>
      </c>
      <c r="E150" s="140" t="s">
        <v>1295</v>
      </c>
      <c r="F150" s="141" t="s">
        <v>1296</v>
      </c>
      <c r="G150" s="142" t="s">
        <v>1297</v>
      </c>
      <c r="H150" s="143">
        <v>1378.74</v>
      </c>
      <c r="I150" s="144"/>
      <c r="J150" s="145">
        <f>ROUND(I150*H150,2)</f>
        <v>0</v>
      </c>
      <c r="K150" s="141" t="s">
        <v>265</v>
      </c>
      <c r="L150" s="146"/>
      <c r="M150" s="147" t="s">
        <v>19</v>
      </c>
      <c r="N150" s="148" t="s">
        <v>40</v>
      </c>
      <c r="P150" s="130">
        <f>O150*H150</f>
        <v>0</v>
      </c>
      <c r="Q150" s="130">
        <v>0</v>
      </c>
      <c r="R150" s="130">
        <f>Q150*H150</f>
        <v>0</v>
      </c>
      <c r="S150" s="130">
        <v>0</v>
      </c>
      <c r="T150" s="131">
        <f>S150*H150</f>
        <v>0</v>
      </c>
      <c r="AR150" s="132" t="s">
        <v>277</v>
      </c>
      <c r="AT150" s="132" t="s">
        <v>273</v>
      </c>
      <c r="AU150" s="132" t="s">
        <v>77</v>
      </c>
      <c r="AY150" s="17" t="s">
        <v>260</v>
      </c>
      <c r="BE150" s="133">
        <f>IF(N150="základní",J150,0)</f>
        <v>0</v>
      </c>
      <c r="BF150" s="133">
        <f>IF(N150="snížená",J150,0)</f>
        <v>0</v>
      </c>
      <c r="BG150" s="133">
        <f>IF(N150="zákl. přenesená",J150,0)</f>
        <v>0</v>
      </c>
      <c r="BH150" s="133">
        <f>IF(N150="sníž. přenesená",J150,0)</f>
        <v>0</v>
      </c>
      <c r="BI150" s="133">
        <f>IF(N150="nulová",J150,0)</f>
        <v>0</v>
      </c>
      <c r="BJ150" s="17" t="s">
        <v>77</v>
      </c>
      <c r="BK150" s="133">
        <f>ROUND(I150*H150,2)</f>
        <v>0</v>
      </c>
      <c r="BL150" s="17" t="s">
        <v>266</v>
      </c>
      <c r="BM150" s="132" t="s">
        <v>339</v>
      </c>
    </row>
    <row r="151" spans="2:65" s="1" customFormat="1" ht="11.25">
      <c r="B151" s="32"/>
      <c r="D151" s="134" t="s">
        <v>267</v>
      </c>
      <c r="F151" s="135" t="s">
        <v>1296</v>
      </c>
      <c r="I151" s="136"/>
      <c r="L151" s="32"/>
      <c r="M151" s="137"/>
      <c r="T151" s="53"/>
      <c r="AT151" s="17" t="s">
        <v>267</v>
      </c>
      <c r="AU151" s="17" t="s">
        <v>77</v>
      </c>
    </row>
    <row r="152" spans="2:65" s="1" customFormat="1" ht="29.25">
      <c r="B152" s="32"/>
      <c r="D152" s="134" t="s">
        <v>269</v>
      </c>
      <c r="F152" s="138" t="s">
        <v>2663</v>
      </c>
      <c r="I152" s="136"/>
      <c r="L152" s="32"/>
      <c r="M152" s="137"/>
      <c r="T152" s="53"/>
      <c r="AT152" s="17" t="s">
        <v>269</v>
      </c>
      <c r="AU152" s="17" t="s">
        <v>77</v>
      </c>
    </row>
    <row r="153" spans="2:65" s="12" customFormat="1" ht="11.25">
      <c r="B153" s="162"/>
      <c r="D153" s="134" t="s">
        <v>774</v>
      </c>
      <c r="E153" s="163" t="s">
        <v>19</v>
      </c>
      <c r="F153" s="164" t="s">
        <v>2664</v>
      </c>
      <c r="H153" s="165">
        <v>1378.74</v>
      </c>
      <c r="I153" s="166"/>
      <c r="L153" s="162"/>
      <c r="M153" s="167"/>
      <c r="T153" s="168"/>
      <c r="AT153" s="163" t="s">
        <v>774</v>
      </c>
      <c r="AU153" s="163" t="s">
        <v>77</v>
      </c>
      <c r="AV153" s="12" t="s">
        <v>79</v>
      </c>
      <c r="AW153" s="12" t="s">
        <v>31</v>
      </c>
      <c r="AX153" s="12" t="s">
        <v>69</v>
      </c>
      <c r="AY153" s="163" t="s">
        <v>260</v>
      </c>
    </row>
    <row r="154" spans="2:65" s="13" customFormat="1" ht="11.25">
      <c r="B154" s="169"/>
      <c r="D154" s="134" t="s">
        <v>774</v>
      </c>
      <c r="E154" s="170" t="s">
        <v>19</v>
      </c>
      <c r="F154" s="171" t="s">
        <v>967</v>
      </c>
      <c r="H154" s="172">
        <v>1378.74</v>
      </c>
      <c r="I154" s="173"/>
      <c r="L154" s="169"/>
      <c r="M154" s="174"/>
      <c r="T154" s="175"/>
      <c r="AT154" s="170" t="s">
        <v>774</v>
      </c>
      <c r="AU154" s="170" t="s">
        <v>77</v>
      </c>
      <c r="AV154" s="13" t="s">
        <v>266</v>
      </c>
      <c r="AW154" s="13" t="s">
        <v>31</v>
      </c>
      <c r="AX154" s="13" t="s">
        <v>77</v>
      </c>
      <c r="AY154" s="170" t="s">
        <v>260</v>
      </c>
    </row>
    <row r="155" spans="2:65" s="1" customFormat="1" ht="16.5" customHeight="1">
      <c r="B155" s="32"/>
      <c r="C155" s="139" t="s">
        <v>341</v>
      </c>
      <c r="D155" s="139" t="s">
        <v>273</v>
      </c>
      <c r="E155" s="140" t="s">
        <v>1300</v>
      </c>
      <c r="F155" s="141" t="s">
        <v>1301</v>
      </c>
      <c r="G155" s="142" t="s">
        <v>1067</v>
      </c>
      <c r="H155" s="143">
        <v>31.76</v>
      </c>
      <c r="I155" s="144"/>
      <c r="J155" s="145">
        <f>ROUND(I155*H155,2)</f>
        <v>0</v>
      </c>
      <c r="K155" s="141" t="s">
        <v>265</v>
      </c>
      <c r="L155" s="146"/>
      <c r="M155" s="147" t="s">
        <v>19</v>
      </c>
      <c r="N155" s="148" t="s">
        <v>40</v>
      </c>
      <c r="P155" s="130">
        <f>O155*H155</f>
        <v>0</v>
      </c>
      <c r="Q155" s="130">
        <v>2.234</v>
      </c>
      <c r="R155" s="130">
        <f>Q155*H155</f>
        <v>70.951840000000004</v>
      </c>
      <c r="S155" s="130">
        <v>0</v>
      </c>
      <c r="T155" s="131">
        <f>S155*H155</f>
        <v>0</v>
      </c>
      <c r="AR155" s="132" t="s">
        <v>277</v>
      </c>
      <c r="AT155" s="132" t="s">
        <v>273</v>
      </c>
      <c r="AU155" s="132" t="s">
        <v>77</v>
      </c>
      <c r="AY155" s="17" t="s">
        <v>260</v>
      </c>
      <c r="BE155" s="133">
        <f>IF(N155="základní",J155,0)</f>
        <v>0</v>
      </c>
      <c r="BF155" s="133">
        <f>IF(N155="snížená",J155,0)</f>
        <v>0</v>
      </c>
      <c r="BG155" s="133">
        <f>IF(N155="zákl. přenesená",J155,0)</f>
        <v>0</v>
      </c>
      <c r="BH155" s="133">
        <f>IF(N155="sníž. přenesená",J155,0)</f>
        <v>0</v>
      </c>
      <c r="BI155" s="133">
        <f>IF(N155="nulová",J155,0)</f>
        <v>0</v>
      </c>
      <c r="BJ155" s="17" t="s">
        <v>77</v>
      </c>
      <c r="BK155" s="133">
        <f>ROUND(I155*H155,2)</f>
        <v>0</v>
      </c>
      <c r="BL155" s="17" t="s">
        <v>266</v>
      </c>
      <c r="BM155" s="132" t="s">
        <v>344</v>
      </c>
    </row>
    <row r="156" spans="2:65" s="1" customFormat="1" ht="11.25">
      <c r="B156" s="32"/>
      <c r="D156" s="134" t="s">
        <v>267</v>
      </c>
      <c r="F156" s="135" t="s">
        <v>1301</v>
      </c>
      <c r="I156" s="136"/>
      <c r="L156" s="32"/>
      <c r="M156" s="137"/>
      <c r="T156" s="53"/>
      <c r="AT156" s="17" t="s">
        <v>267</v>
      </c>
      <c r="AU156" s="17" t="s">
        <v>77</v>
      </c>
    </row>
    <row r="157" spans="2:65" s="1" customFormat="1" ht="29.25">
      <c r="B157" s="32"/>
      <c r="D157" s="134" t="s">
        <v>269</v>
      </c>
      <c r="F157" s="138" t="s">
        <v>2665</v>
      </c>
      <c r="I157" s="136"/>
      <c r="L157" s="32"/>
      <c r="M157" s="137"/>
      <c r="T157" s="53"/>
      <c r="AT157" s="17" t="s">
        <v>269</v>
      </c>
      <c r="AU157" s="17" t="s">
        <v>77</v>
      </c>
    </row>
    <row r="158" spans="2:65" s="12" customFormat="1" ht="11.25">
      <c r="B158" s="162"/>
      <c r="D158" s="134" t="s">
        <v>774</v>
      </c>
      <c r="E158" s="163" t="s">
        <v>19</v>
      </c>
      <c r="F158" s="164" t="s">
        <v>2666</v>
      </c>
      <c r="H158" s="165">
        <v>31.76</v>
      </c>
      <c r="I158" s="166"/>
      <c r="L158" s="162"/>
      <c r="M158" s="167"/>
      <c r="T158" s="168"/>
      <c r="AT158" s="163" t="s">
        <v>774</v>
      </c>
      <c r="AU158" s="163" t="s">
        <v>77</v>
      </c>
      <c r="AV158" s="12" t="s">
        <v>79</v>
      </c>
      <c r="AW158" s="12" t="s">
        <v>31</v>
      </c>
      <c r="AX158" s="12" t="s">
        <v>69</v>
      </c>
      <c r="AY158" s="163" t="s">
        <v>260</v>
      </c>
    </row>
    <row r="159" spans="2:65" s="13" customFormat="1" ht="11.25">
      <c r="B159" s="169"/>
      <c r="D159" s="134" t="s">
        <v>774</v>
      </c>
      <c r="E159" s="170" t="s">
        <v>19</v>
      </c>
      <c r="F159" s="171" t="s">
        <v>967</v>
      </c>
      <c r="H159" s="172">
        <v>31.76</v>
      </c>
      <c r="I159" s="173"/>
      <c r="L159" s="169"/>
      <c r="M159" s="174"/>
      <c r="T159" s="175"/>
      <c r="AT159" s="170" t="s">
        <v>774</v>
      </c>
      <c r="AU159" s="170" t="s">
        <v>77</v>
      </c>
      <c r="AV159" s="13" t="s">
        <v>266</v>
      </c>
      <c r="AW159" s="13" t="s">
        <v>31</v>
      </c>
      <c r="AX159" s="13" t="s">
        <v>77</v>
      </c>
      <c r="AY159" s="170" t="s">
        <v>260</v>
      </c>
    </row>
    <row r="160" spans="2:65" s="1" customFormat="1" ht="16.5" customHeight="1">
      <c r="B160" s="32"/>
      <c r="C160" s="139" t="s">
        <v>305</v>
      </c>
      <c r="D160" s="139" t="s">
        <v>273</v>
      </c>
      <c r="E160" s="140" t="s">
        <v>2667</v>
      </c>
      <c r="F160" s="141" t="s">
        <v>2668</v>
      </c>
      <c r="G160" s="142" t="s">
        <v>1067</v>
      </c>
      <c r="H160" s="143">
        <v>10</v>
      </c>
      <c r="I160" s="144"/>
      <c r="J160" s="145">
        <f>ROUND(I160*H160,2)</f>
        <v>0</v>
      </c>
      <c r="K160" s="141" t="s">
        <v>19</v>
      </c>
      <c r="L160" s="146"/>
      <c r="M160" s="147" t="s">
        <v>19</v>
      </c>
      <c r="N160" s="148" t="s">
        <v>40</v>
      </c>
      <c r="P160" s="130">
        <f>O160*H160</f>
        <v>0</v>
      </c>
      <c r="Q160" s="130">
        <v>2.4289999999999998</v>
      </c>
      <c r="R160" s="130">
        <f>Q160*H160</f>
        <v>24.29</v>
      </c>
      <c r="S160" s="130">
        <v>0</v>
      </c>
      <c r="T160" s="131">
        <f>S160*H160</f>
        <v>0</v>
      </c>
      <c r="AR160" s="132" t="s">
        <v>277</v>
      </c>
      <c r="AT160" s="132" t="s">
        <v>273</v>
      </c>
      <c r="AU160" s="132" t="s">
        <v>77</v>
      </c>
      <c r="AY160" s="17" t="s">
        <v>260</v>
      </c>
      <c r="BE160" s="133">
        <f>IF(N160="základní",J160,0)</f>
        <v>0</v>
      </c>
      <c r="BF160" s="133">
        <f>IF(N160="snížená",J160,0)</f>
        <v>0</v>
      </c>
      <c r="BG160" s="133">
        <f>IF(N160="zákl. přenesená",J160,0)</f>
        <v>0</v>
      </c>
      <c r="BH160" s="133">
        <f>IF(N160="sníž. přenesená",J160,0)</f>
        <v>0</v>
      </c>
      <c r="BI160" s="133">
        <f>IF(N160="nulová",J160,0)</f>
        <v>0</v>
      </c>
      <c r="BJ160" s="17" t="s">
        <v>77</v>
      </c>
      <c r="BK160" s="133">
        <f>ROUND(I160*H160,2)</f>
        <v>0</v>
      </c>
      <c r="BL160" s="17" t="s">
        <v>266</v>
      </c>
      <c r="BM160" s="132" t="s">
        <v>348</v>
      </c>
    </row>
    <row r="161" spans="2:65" s="1" customFormat="1" ht="11.25">
      <c r="B161" s="32"/>
      <c r="D161" s="134" t="s">
        <v>267</v>
      </c>
      <c r="F161" s="135" t="s">
        <v>2668</v>
      </c>
      <c r="I161" s="136"/>
      <c r="L161" s="32"/>
      <c r="M161" s="137"/>
      <c r="T161" s="53"/>
      <c r="AT161" s="17" t="s">
        <v>267</v>
      </c>
      <c r="AU161" s="17" t="s">
        <v>77</v>
      </c>
    </row>
    <row r="162" spans="2:65" s="1" customFormat="1" ht="29.25">
      <c r="B162" s="32"/>
      <c r="D162" s="134" t="s">
        <v>269</v>
      </c>
      <c r="F162" s="138" t="s">
        <v>2669</v>
      </c>
      <c r="I162" s="136"/>
      <c r="L162" s="32"/>
      <c r="M162" s="137"/>
      <c r="T162" s="53"/>
      <c r="AT162" s="17" t="s">
        <v>269</v>
      </c>
      <c r="AU162" s="17" t="s">
        <v>77</v>
      </c>
    </row>
    <row r="163" spans="2:65" s="12" customFormat="1" ht="11.25">
      <c r="B163" s="162"/>
      <c r="D163" s="134" t="s">
        <v>774</v>
      </c>
      <c r="E163" s="163" t="s">
        <v>19</v>
      </c>
      <c r="F163" s="164" t="s">
        <v>2670</v>
      </c>
      <c r="H163" s="165">
        <v>10</v>
      </c>
      <c r="I163" s="166"/>
      <c r="L163" s="162"/>
      <c r="M163" s="167"/>
      <c r="T163" s="168"/>
      <c r="AT163" s="163" t="s">
        <v>774</v>
      </c>
      <c r="AU163" s="163" t="s">
        <v>77</v>
      </c>
      <c r="AV163" s="12" t="s">
        <v>79</v>
      </c>
      <c r="AW163" s="12" t="s">
        <v>31</v>
      </c>
      <c r="AX163" s="12" t="s">
        <v>69</v>
      </c>
      <c r="AY163" s="163" t="s">
        <v>260</v>
      </c>
    </row>
    <row r="164" spans="2:65" s="13" customFormat="1" ht="11.25">
      <c r="B164" s="169"/>
      <c r="D164" s="134" t="s">
        <v>774</v>
      </c>
      <c r="E164" s="170" t="s">
        <v>19</v>
      </c>
      <c r="F164" s="171" t="s">
        <v>967</v>
      </c>
      <c r="H164" s="172">
        <v>10</v>
      </c>
      <c r="I164" s="173"/>
      <c r="L164" s="169"/>
      <c r="M164" s="174"/>
      <c r="T164" s="175"/>
      <c r="AT164" s="170" t="s">
        <v>774</v>
      </c>
      <c r="AU164" s="170" t="s">
        <v>77</v>
      </c>
      <c r="AV164" s="13" t="s">
        <v>266</v>
      </c>
      <c r="AW164" s="13" t="s">
        <v>31</v>
      </c>
      <c r="AX164" s="13" t="s">
        <v>77</v>
      </c>
      <c r="AY164" s="170" t="s">
        <v>260</v>
      </c>
    </row>
    <row r="165" spans="2:65" s="1" customFormat="1" ht="16.5" customHeight="1">
      <c r="B165" s="32"/>
      <c r="C165" s="139" t="s">
        <v>350</v>
      </c>
      <c r="D165" s="139" t="s">
        <v>273</v>
      </c>
      <c r="E165" s="140" t="s">
        <v>2671</v>
      </c>
      <c r="F165" s="141" t="s">
        <v>1305</v>
      </c>
      <c r="G165" s="142" t="s">
        <v>1067</v>
      </c>
      <c r="H165" s="143">
        <v>2.5</v>
      </c>
      <c r="I165" s="144"/>
      <c r="J165" s="145">
        <f>ROUND(I165*H165,2)</f>
        <v>0</v>
      </c>
      <c r="K165" s="141" t="s">
        <v>19</v>
      </c>
      <c r="L165" s="146"/>
      <c r="M165" s="147" t="s">
        <v>19</v>
      </c>
      <c r="N165" s="148" t="s">
        <v>40</v>
      </c>
      <c r="P165" s="130">
        <f>O165*H165</f>
        <v>0</v>
      </c>
      <c r="Q165" s="130">
        <v>2.21</v>
      </c>
      <c r="R165" s="130">
        <f>Q165*H165</f>
        <v>5.5250000000000004</v>
      </c>
      <c r="S165" s="130">
        <v>0</v>
      </c>
      <c r="T165" s="131">
        <f>S165*H165</f>
        <v>0</v>
      </c>
      <c r="AR165" s="132" t="s">
        <v>277</v>
      </c>
      <c r="AT165" s="132" t="s">
        <v>273</v>
      </c>
      <c r="AU165" s="132" t="s">
        <v>77</v>
      </c>
      <c r="AY165" s="17" t="s">
        <v>260</v>
      </c>
      <c r="BE165" s="133">
        <f>IF(N165="základní",J165,0)</f>
        <v>0</v>
      </c>
      <c r="BF165" s="133">
        <f>IF(N165="snížená",J165,0)</f>
        <v>0</v>
      </c>
      <c r="BG165" s="133">
        <f>IF(N165="zákl. přenesená",J165,0)</f>
        <v>0</v>
      </c>
      <c r="BH165" s="133">
        <f>IF(N165="sníž. přenesená",J165,0)</f>
        <v>0</v>
      </c>
      <c r="BI165" s="133">
        <f>IF(N165="nulová",J165,0)</f>
        <v>0</v>
      </c>
      <c r="BJ165" s="17" t="s">
        <v>77</v>
      </c>
      <c r="BK165" s="133">
        <f>ROUND(I165*H165,2)</f>
        <v>0</v>
      </c>
      <c r="BL165" s="17" t="s">
        <v>266</v>
      </c>
      <c r="BM165" s="132" t="s">
        <v>353</v>
      </c>
    </row>
    <row r="166" spans="2:65" s="1" customFormat="1" ht="11.25">
      <c r="B166" s="32"/>
      <c r="D166" s="134" t="s">
        <v>267</v>
      </c>
      <c r="F166" s="135" t="s">
        <v>1305</v>
      </c>
      <c r="I166" s="136"/>
      <c r="L166" s="32"/>
      <c r="M166" s="137"/>
      <c r="T166" s="53"/>
      <c r="AT166" s="17" t="s">
        <v>267</v>
      </c>
      <c r="AU166" s="17" t="s">
        <v>77</v>
      </c>
    </row>
    <row r="167" spans="2:65" s="1" customFormat="1" ht="29.25">
      <c r="B167" s="32"/>
      <c r="D167" s="134" t="s">
        <v>269</v>
      </c>
      <c r="F167" s="138" t="s">
        <v>2669</v>
      </c>
      <c r="I167" s="136"/>
      <c r="L167" s="32"/>
      <c r="M167" s="137"/>
      <c r="T167" s="53"/>
      <c r="AT167" s="17" t="s">
        <v>269</v>
      </c>
      <c r="AU167" s="17" t="s">
        <v>77</v>
      </c>
    </row>
    <row r="168" spans="2:65" s="12" customFormat="1" ht="11.25">
      <c r="B168" s="162"/>
      <c r="D168" s="134" t="s">
        <v>774</v>
      </c>
      <c r="E168" s="163" t="s">
        <v>19</v>
      </c>
      <c r="F168" s="164" t="s">
        <v>2672</v>
      </c>
      <c r="H168" s="165">
        <v>2.5</v>
      </c>
      <c r="I168" s="166"/>
      <c r="L168" s="162"/>
      <c r="M168" s="167"/>
      <c r="T168" s="168"/>
      <c r="AT168" s="163" t="s">
        <v>774</v>
      </c>
      <c r="AU168" s="163" t="s">
        <v>77</v>
      </c>
      <c r="AV168" s="12" t="s">
        <v>79</v>
      </c>
      <c r="AW168" s="12" t="s">
        <v>31</v>
      </c>
      <c r="AX168" s="12" t="s">
        <v>69</v>
      </c>
      <c r="AY168" s="163" t="s">
        <v>260</v>
      </c>
    </row>
    <row r="169" spans="2:65" s="13" customFormat="1" ht="11.25">
      <c r="B169" s="169"/>
      <c r="D169" s="134" t="s">
        <v>774</v>
      </c>
      <c r="E169" s="170" t="s">
        <v>19</v>
      </c>
      <c r="F169" s="171" t="s">
        <v>967</v>
      </c>
      <c r="H169" s="172">
        <v>2.5</v>
      </c>
      <c r="I169" s="173"/>
      <c r="L169" s="169"/>
      <c r="M169" s="174"/>
      <c r="T169" s="175"/>
      <c r="AT169" s="170" t="s">
        <v>774</v>
      </c>
      <c r="AU169" s="170" t="s">
        <v>77</v>
      </c>
      <c r="AV169" s="13" t="s">
        <v>266</v>
      </c>
      <c r="AW169" s="13" t="s">
        <v>31</v>
      </c>
      <c r="AX169" s="13" t="s">
        <v>77</v>
      </c>
      <c r="AY169" s="170" t="s">
        <v>260</v>
      </c>
    </row>
    <row r="170" spans="2:65" s="10" customFormat="1" ht="25.9" customHeight="1">
      <c r="B170" s="111"/>
      <c r="D170" s="112" t="s">
        <v>68</v>
      </c>
      <c r="E170" s="113" t="s">
        <v>79</v>
      </c>
      <c r="F170" s="113" t="s">
        <v>834</v>
      </c>
      <c r="I170" s="114"/>
      <c r="J170" s="115">
        <f>BK170</f>
        <v>0</v>
      </c>
      <c r="L170" s="111"/>
      <c r="M170" s="116"/>
      <c r="P170" s="117">
        <f>SUM(P171:P236)</f>
        <v>0</v>
      </c>
      <c r="R170" s="117">
        <f>SUM(R171:R236)</f>
        <v>0</v>
      </c>
      <c r="T170" s="118">
        <f>SUM(T171:T236)</f>
        <v>0</v>
      </c>
      <c r="AR170" s="112" t="s">
        <v>77</v>
      </c>
      <c r="AT170" s="119" t="s">
        <v>68</v>
      </c>
      <c r="AU170" s="119" t="s">
        <v>69</v>
      </c>
      <c r="AY170" s="112" t="s">
        <v>260</v>
      </c>
      <c r="BK170" s="120">
        <f>SUM(BK171:BK236)</f>
        <v>0</v>
      </c>
    </row>
    <row r="171" spans="2:65" s="1" customFormat="1" ht="16.5" customHeight="1">
      <c r="B171" s="32"/>
      <c r="C171" s="121" t="s">
        <v>310</v>
      </c>
      <c r="D171" s="121" t="s">
        <v>261</v>
      </c>
      <c r="E171" s="122" t="s">
        <v>2673</v>
      </c>
      <c r="F171" s="123" t="s">
        <v>2674</v>
      </c>
      <c r="G171" s="124" t="s">
        <v>1297</v>
      </c>
      <c r="H171" s="125">
        <v>400</v>
      </c>
      <c r="I171" s="126"/>
      <c r="J171" s="127">
        <f>ROUND(I171*H171,2)</f>
        <v>0</v>
      </c>
      <c r="K171" s="123" t="s">
        <v>265</v>
      </c>
      <c r="L171" s="32"/>
      <c r="M171" s="128" t="s">
        <v>19</v>
      </c>
      <c r="N171" s="129" t="s">
        <v>40</v>
      </c>
      <c r="P171" s="130">
        <f>O171*H171</f>
        <v>0</v>
      </c>
      <c r="Q171" s="130">
        <v>0</v>
      </c>
      <c r="R171" s="130">
        <f>Q171*H171</f>
        <v>0</v>
      </c>
      <c r="S171" s="130">
        <v>0</v>
      </c>
      <c r="T171" s="131">
        <f>S171*H171</f>
        <v>0</v>
      </c>
      <c r="AR171" s="132" t="s">
        <v>266</v>
      </c>
      <c r="AT171" s="132" t="s">
        <v>261</v>
      </c>
      <c r="AU171" s="132" t="s">
        <v>77</v>
      </c>
      <c r="AY171" s="17" t="s">
        <v>260</v>
      </c>
      <c r="BE171" s="133">
        <f>IF(N171="základní",J171,0)</f>
        <v>0</v>
      </c>
      <c r="BF171" s="133">
        <f>IF(N171="snížená",J171,0)</f>
        <v>0</v>
      </c>
      <c r="BG171" s="133">
        <f>IF(N171="zákl. přenesená",J171,0)</f>
        <v>0</v>
      </c>
      <c r="BH171" s="133">
        <f>IF(N171="sníž. přenesená",J171,0)</f>
        <v>0</v>
      </c>
      <c r="BI171" s="133">
        <f>IF(N171="nulová",J171,0)</f>
        <v>0</v>
      </c>
      <c r="BJ171" s="17" t="s">
        <v>77</v>
      </c>
      <c r="BK171" s="133">
        <f>ROUND(I171*H171,2)</f>
        <v>0</v>
      </c>
      <c r="BL171" s="17" t="s">
        <v>266</v>
      </c>
      <c r="BM171" s="132" t="s">
        <v>358</v>
      </c>
    </row>
    <row r="172" spans="2:65" s="1" customFormat="1" ht="29.25">
      <c r="B172" s="32"/>
      <c r="D172" s="134" t="s">
        <v>267</v>
      </c>
      <c r="F172" s="135" t="s">
        <v>2675</v>
      </c>
      <c r="I172" s="136"/>
      <c r="L172" s="32"/>
      <c r="M172" s="137"/>
      <c r="T172" s="53"/>
      <c r="AT172" s="17" t="s">
        <v>267</v>
      </c>
      <c r="AU172" s="17" t="s">
        <v>77</v>
      </c>
    </row>
    <row r="173" spans="2:65" s="1" customFormat="1" ht="19.5">
      <c r="B173" s="32"/>
      <c r="D173" s="134" t="s">
        <v>269</v>
      </c>
      <c r="F173" s="138" t="s">
        <v>306</v>
      </c>
      <c r="I173" s="136"/>
      <c r="L173" s="32"/>
      <c r="M173" s="137"/>
      <c r="T173" s="53"/>
      <c r="AT173" s="17" t="s">
        <v>269</v>
      </c>
      <c r="AU173" s="17" t="s">
        <v>77</v>
      </c>
    </row>
    <row r="174" spans="2:65" s="1" customFormat="1" ht="16.5" customHeight="1">
      <c r="B174" s="32"/>
      <c r="C174" s="121" t="s">
        <v>7</v>
      </c>
      <c r="D174" s="121" t="s">
        <v>261</v>
      </c>
      <c r="E174" s="122" t="s">
        <v>2676</v>
      </c>
      <c r="F174" s="123" t="s">
        <v>2677</v>
      </c>
      <c r="G174" s="124" t="s">
        <v>363</v>
      </c>
      <c r="H174" s="125">
        <v>20</v>
      </c>
      <c r="I174" s="126"/>
      <c r="J174" s="127">
        <f>ROUND(I174*H174,2)</f>
        <v>0</v>
      </c>
      <c r="K174" s="123" t="s">
        <v>265</v>
      </c>
      <c r="L174" s="32"/>
      <c r="M174" s="128" t="s">
        <v>19</v>
      </c>
      <c r="N174" s="129" t="s">
        <v>40</v>
      </c>
      <c r="P174" s="130">
        <f>O174*H174</f>
        <v>0</v>
      </c>
      <c r="Q174" s="130">
        <v>0</v>
      </c>
      <c r="R174" s="130">
        <f>Q174*H174</f>
        <v>0</v>
      </c>
      <c r="S174" s="130">
        <v>0</v>
      </c>
      <c r="T174" s="131">
        <f>S174*H174</f>
        <v>0</v>
      </c>
      <c r="AR174" s="132" t="s">
        <v>266</v>
      </c>
      <c r="AT174" s="132" t="s">
        <v>261</v>
      </c>
      <c r="AU174" s="132" t="s">
        <v>77</v>
      </c>
      <c r="AY174" s="17" t="s">
        <v>260</v>
      </c>
      <c r="BE174" s="133">
        <f>IF(N174="základní",J174,0)</f>
        <v>0</v>
      </c>
      <c r="BF174" s="133">
        <f>IF(N174="snížená",J174,0)</f>
        <v>0</v>
      </c>
      <c r="BG174" s="133">
        <f>IF(N174="zákl. přenesená",J174,0)</f>
        <v>0</v>
      </c>
      <c r="BH174" s="133">
        <f>IF(N174="sníž. přenesená",J174,0)</f>
        <v>0</v>
      </c>
      <c r="BI174" s="133">
        <f>IF(N174="nulová",J174,0)</f>
        <v>0</v>
      </c>
      <c r="BJ174" s="17" t="s">
        <v>77</v>
      </c>
      <c r="BK174" s="133">
        <f>ROUND(I174*H174,2)</f>
        <v>0</v>
      </c>
      <c r="BL174" s="17" t="s">
        <v>266</v>
      </c>
      <c r="BM174" s="132" t="s">
        <v>364</v>
      </c>
    </row>
    <row r="175" spans="2:65" s="1" customFormat="1" ht="39">
      <c r="B175" s="32"/>
      <c r="D175" s="134" t="s">
        <v>267</v>
      </c>
      <c r="F175" s="135" t="s">
        <v>2678</v>
      </c>
      <c r="I175" s="136"/>
      <c r="L175" s="32"/>
      <c r="M175" s="137"/>
      <c r="T175" s="53"/>
      <c r="AT175" s="17" t="s">
        <v>267</v>
      </c>
      <c r="AU175" s="17" t="s">
        <v>77</v>
      </c>
    </row>
    <row r="176" spans="2:65" s="1" customFormat="1" ht="19.5">
      <c r="B176" s="32"/>
      <c r="D176" s="134" t="s">
        <v>269</v>
      </c>
      <c r="F176" s="138" t="s">
        <v>306</v>
      </c>
      <c r="I176" s="136"/>
      <c r="L176" s="32"/>
      <c r="M176" s="137"/>
      <c r="T176" s="53"/>
      <c r="AT176" s="17" t="s">
        <v>269</v>
      </c>
      <c r="AU176" s="17" t="s">
        <v>77</v>
      </c>
    </row>
    <row r="177" spans="2:65" s="1" customFormat="1" ht="16.5" customHeight="1">
      <c r="B177" s="32"/>
      <c r="C177" s="121" t="s">
        <v>315</v>
      </c>
      <c r="D177" s="121" t="s">
        <v>261</v>
      </c>
      <c r="E177" s="122" t="s">
        <v>2679</v>
      </c>
      <c r="F177" s="123" t="s">
        <v>2680</v>
      </c>
      <c r="G177" s="124" t="s">
        <v>363</v>
      </c>
      <c r="H177" s="125">
        <v>20</v>
      </c>
      <c r="I177" s="126"/>
      <c r="J177" s="127">
        <f>ROUND(I177*H177,2)</f>
        <v>0</v>
      </c>
      <c r="K177" s="123" t="s">
        <v>265</v>
      </c>
      <c r="L177" s="32"/>
      <c r="M177" s="128" t="s">
        <v>19</v>
      </c>
      <c r="N177" s="129" t="s">
        <v>40</v>
      </c>
      <c r="P177" s="130">
        <f>O177*H177</f>
        <v>0</v>
      </c>
      <c r="Q177" s="130">
        <v>0</v>
      </c>
      <c r="R177" s="130">
        <f>Q177*H177</f>
        <v>0</v>
      </c>
      <c r="S177" s="130">
        <v>0</v>
      </c>
      <c r="T177" s="131">
        <f>S177*H177</f>
        <v>0</v>
      </c>
      <c r="AR177" s="132" t="s">
        <v>266</v>
      </c>
      <c r="AT177" s="132" t="s">
        <v>261</v>
      </c>
      <c r="AU177" s="132" t="s">
        <v>77</v>
      </c>
      <c r="AY177" s="17" t="s">
        <v>260</v>
      </c>
      <c r="BE177" s="133">
        <f>IF(N177="základní",J177,0)</f>
        <v>0</v>
      </c>
      <c r="BF177" s="133">
        <f>IF(N177="snížená",J177,0)</f>
        <v>0</v>
      </c>
      <c r="BG177" s="133">
        <f>IF(N177="zákl. přenesená",J177,0)</f>
        <v>0</v>
      </c>
      <c r="BH177" s="133">
        <f>IF(N177="sníž. přenesená",J177,0)</f>
        <v>0</v>
      </c>
      <c r="BI177" s="133">
        <f>IF(N177="nulová",J177,0)</f>
        <v>0</v>
      </c>
      <c r="BJ177" s="17" t="s">
        <v>77</v>
      </c>
      <c r="BK177" s="133">
        <f>ROUND(I177*H177,2)</f>
        <v>0</v>
      </c>
      <c r="BL177" s="17" t="s">
        <v>266</v>
      </c>
      <c r="BM177" s="132" t="s">
        <v>368</v>
      </c>
    </row>
    <row r="178" spans="2:65" s="1" customFormat="1" ht="29.25">
      <c r="B178" s="32"/>
      <c r="D178" s="134" t="s">
        <v>267</v>
      </c>
      <c r="F178" s="135" t="s">
        <v>2681</v>
      </c>
      <c r="I178" s="136"/>
      <c r="L178" s="32"/>
      <c r="M178" s="137"/>
      <c r="T178" s="53"/>
      <c r="AT178" s="17" t="s">
        <v>267</v>
      </c>
      <c r="AU178" s="17" t="s">
        <v>77</v>
      </c>
    </row>
    <row r="179" spans="2:65" s="1" customFormat="1" ht="19.5">
      <c r="B179" s="32"/>
      <c r="D179" s="134" t="s">
        <v>269</v>
      </c>
      <c r="F179" s="138" t="s">
        <v>306</v>
      </c>
      <c r="I179" s="136"/>
      <c r="L179" s="32"/>
      <c r="M179" s="137"/>
      <c r="T179" s="53"/>
      <c r="AT179" s="17" t="s">
        <v>269</v>
      </c>
      <c r="AU179" s="17" t="s">
        <v>77</v>
      </c>
    </row>
    <row r="180" spans="2:65" s="1" customFormat="1" ht="16.5" customHeight="1">
      <c r="B180" s="32"/>
      <c r="C180" s="121" t="s">
        <v>370</v>
      </c>
      <c r="D180" s="121" t="s">
        <v>261</v>
      </c>
      <c r="E180" s="122" t="s">
        <v>2682</v>
      </c>
      <c r="F180" s="123" t="s">
        <v>2683</v>
      </c>
      <c r="G180" s="124" t="s">
        <v>363</v>
      </c>
      <c r="H180" s="125">
        <v>17</v>
      </c>
      <c r="I180" s="126"/>
      <c r="J180" s="127">
        <f>ROUND(I180*H180,2)</f>
        <v>0</v>
      </c>
      <c r="K180" s="123" t="s">
        <v>265</v>
      </c>
      <c r="L180" s="32"/>
      <c r="M180" s="128" t="s">
        <v>19</v>
      </c>
      <c r="N180" s="129" t="s">
        <v>40</v>
      </c>
      <c r="P180" s="130">
        <f>O180*H180</f>
        <v>0</v>
      </c>
      <c r="Q180" s="130">
        <v>0</v>
      </c>
      <c r="R180" s="130">
        <f>Q180*H180</f>
        <v>0</v>
      </c>
      <c r="S180" s="130">
        <v>0</v>
      </c>
      <c r="T180" s="131">
        <f>S180*H180</f>
        <v>0</v>
      </c>
      <c r="AR180" s="132" t="s">
        <v>266</v>
      </c>
      <c r="AT180" s="132" t="s">
        <v>261</v>
      </c>
      <c r="AU180" s="132" t="s">
        <v>77</v>
      </c>
      <c r="AY180" s="17" t="s">
        <v>260</v>
      </c>
      <c r="BE180" s="133">
        <f>IF(N180="základní",J180,0)</f>
        <v>0</v>
      </c>
      <c r="BF180" s="133">
        <f>IF(N180="snížená",J180,0)</f>
        <v>0</v>
      </c>
      <c r="BG180" s="133">
        <f>IF(N180="zákl. přenesená",J180,0)</f>
        <v>0</v>
      </c>
      <c r="BH180" s="133">
        <f>IF(N180="sníž. přenesená",J180,0)</f>
        <v>0</v>
      </c>
      <c r="BI180" s="133">
        <f>IF(N180="nulová",J180,0)</f>
        <v>0</v>
      </c>
      <c r="BJ180" s="17" t="s">
        <v>77</v>
      </c>
      <c r="BK180" s="133">
        <f>ROUND(I180*H180,2)</f>
        <v>0</v>
      </c>
      <c r="BL180" s="17" t="s">
        <v>266</v>
      </c>
      <c r="BM180" s="132" t="s">
        <v>373</v>
      </c>
    </row>
    <row r="181" spans="2:65" s="1" customFormat="1" ht="29.25">
      <c r="B181" s="32"/>
      <c r="D181" s="134" t="s">
        <v>267</v>
      </c>
      <c r="F181" s="135" t="s">
        <v>2684</v>
      </c>
      <c r="I181" s="136"/>
      <c r="L181" s="32"/>
      <c r="M181" s="137"/>
      <c r="T181" s="53"/>
      <c r="AT181" s="17" t="s">
        <v>267</v>
      </c>
      <c r="AU181" s="17" t="s">
        <v>77</v>
      </c>
    </row>
    <row r="182" spans="2:65" s="1" customFormat="1" ht="19.5">
      <c r="B182" s="32"/>
      <c r="D182" s="134" t="s">
        <v>269</v>
      </c>
      <c r="F182" s="138" t="s">
        <v>306</v>
      </c>
      <c r="I182" s="136"/>
      <c r="L182" s="32"/>
      <c r="M182" s="137"/>
      <c r="T182" s="53"/>
      <c r="AT182" s="17" t="s">
        <v>269</v>
      </c>
      <c r="AU182" s="17" t="s">
        <v>77</v>
      </c>
    </row>
    <row r="183" spans="2:65" s="12" customFormat="1" ht="11.25">
      <c r="B183" s="162"/>
      <c r="D183" s="134" t="s">
        <v>774</v>
      </c>
      <c r="E183" s="163" t="s">
        <v>19</v>
      </c>
      <c r="F183" s="164" t="s">
        <v>2638</v>
      </c>
      <c r="H183" s="165">
        <v>17</v>
      </c>
      <c r="I183" s="166"/>
      <c r="L183" s="162"/>
      <c r="M183" s="167"/>
      <c r="T183" s="168"/>
      <c r="AT183" s="163" t="s">
        <v>774</v>
      </c>
      <c r="AU183" s="163" t="s">
        <v>77</v>
      </c>
      <c r="AV183" s="12" t="s">
        <v>79</v>
      </c>
      <c r="AW183" s="12" t="s">
        <v>31</v>
      </c>
      <c r="AX183" s="12" t="s">
        <v>69</v>
      </c>
      <c r="AY183" s="163" t="s">
        <v>260</v>
      </c>
    </row>
    <row r="184" spans="2:65" s="13" customFormat="1" ht="11.25">
      <c r="B184" s="169"/>
      <c r="D184" s="134" t="s">
        <v>774</v>
      </c>
      <c r="E184" s="170" t="s">
        <v>19</v>
      </c>
      <c r="F184" s="171" t="s">
        <v>967</v>
      </c>
      <c r="H184" s="172">
        <v>17</v>
      </c>
      <c r="I184" s="173"/>
      <c r="L184" s="169"/>
      <c r="M184" s="174"/>
      <c r="T184" s="175"/>
      <c r="AT184" s="170" t="s">
        <v>774</v>
      </c>
      <c r="AU184" s="170" t="s">
        <v>77</v>
      </c>
      <c r="AV184" s="13" t="s">
        <v>266</v>
      </c>
      <c r="AW184" s="13" t="s">
        <v>31</v>
      </c>
      <c r="AX184" s="13" t="s">
        <v>77</v>
      </c>
      <c r="AY184" s="170" t="s">
        <v>260</v>
      </c>
    </row>
    <row r="185" spans="2:65" s="1" customFormat="1" ht="16.5" customHeight="1">
      <c r="B185" s="32"/>
      <c r="C185" s="121" t="s">
        <v>320</v>
      </c>
      <c r="D185" s="121" t="s">
        <v>261</v>
      </c>
      <c r="E185" s="122" t="s">
        <v>2685</v>
      </c>
      <c r="F185" s="123" t="s">
        <v>2686</v>
      </c>
      <c r="G185" s="124" t="s">
        <v>545</v>
      </c>
      <c r="H185" s="125">
        <v>2</v>
      </c>
      <c r="I185" s="126"/>
      <c r="J185" s="127">
        <f>ROUND(I185*H185,2)</f>
        <v>0</v>
      </c>
      <c r="K185" s="123" t="s">
        <v>265</v>
      </c>
      <c r="L185" s="32"/>
      <c r="M185" s="128" t="s">
        <v>19</v>
      </c>
      <c r="N185" s="129" t="s">
        <v>40</v>
      </c>
      <c r="P185" s="130">
        <f>O185*H185</f>
        <v>0</v>
      </c>
      <c r="Q185" s="130">
        <v>0</v>
      </c>
      <c r="R185" s="130">
        <f>Q185*H185</f>
        <v>0</v>
      </c>
      <c r="S185" s="130">
        <v>0</v>
      </c>
      <c r="T185" s="131">
        <f>S185*H185</f>
        <v>0</v>
      </c>
      <c r="AR185" s="132" t="s">
        <v>266</v>
      </c>
      <c r="AT185" s="132" t="s">
        <v>261</v>
      </c>
      <c r="AU185" s="132" t="s">
        <v>77</v>
      </c>
      <c r="AY185" s="17" t="s">
        <v>260</v>
      </c>
      <c r="BE185" s="133">
        <f>IF(N185="základní",J185,0)</f>
        <v>0</v>
      </c>
      <c r="BF185" s="133">
        <f>IF(N185="snížená",J185,0)</f>
        <v>0</v>
      </c>
      <c r="BG185" s="133">
        <f>IF(N185="zákl. přenesená",J185,0)</f>
        <v>0</v>
      </c>
      <c r="BH185" s="133">
        <f>IF(N185="sníž. přenesená",J185,0)</f>
        <v>0</v>
      </c>
      <c r="BI185" s="133">
        <f>IF(N185="nulová",J185,0)</f>
        <v>0</v>
      </c>
      <c r="BJ185" s="17" t="s">
        <v>77</v>
      </c>
      <c r="BK185" s="133">
        <f>ROUND(I185*H185,2)</f>
        <v>0</v>
      </c>
      <c r="BL185" s="17" t="s">
        <v>266</v>
      </c>
      <c r="BM185" s="132" t="s">
        <v>378</v>
      </c>
    </row>
    <row r="186" spans="2:65" s="1" customFormat="1" ht="29.25">
      <c r="B186" s="32"/>
      <c r="D186" s="134" t="s">
        <v>267</v>
      </c>
      <c r="F186" s="135" t="s">
        <v>2687</v>
      </c>
      <c r="I186" s="136"/>
      <c r="L186" s="32"/>
      <c r="M186" s="137"/>
      <c r="T186" s="53"/>
      <c r="AT186" s="17" t="s">
        <v>267</v>
      </c>
      <c r="AU186" s="17" t="s">
        <v>77</v>
      </c>
    </row>
    <row r="187" spans="2:65" s="1" customFormat="1" ht="19.5">
      <c r="B187" s="32"/>
      <c r="D187" s="134" t="s">
        <v>269</v>
      </c>
      <c r="F187" s="138" t="s">
        <v>306</v>
      </c>
      <c r="I187" s="136"/>
      <c r="L187" s="32"/>
      <c r="M187" s="137"/>
      <c r="T187" s="53"/>
      <c r="AT187" s="17" t="s">
        <v>269</v>
      </c>
      <c r="AU187" s="17" t="s">
        <v>77</v>
      </c>
    </row>
    <row r="188" spans="2:65" s="1" customFormat="1" ht="16.5" customHeight="1">
      <c r="B188" s="32"/>
      <c r="C188" s="121" t="s">
        <v>381</v>
      </c>
      <c r="D188" s="121" t="s">
        <v>261</v>
      </c>
      <c r="E188" s="122" t="s">
        <v>2688</v>
      </c>
      <c r="F188" s="123" t="s">
        <v>2689</v>
      </c>
      <c r="G188" s="124" t="s">
        <v>545</v>
      </c>
      <c r="H188" s="125">
        <v>18</v>
      </c>
      <c r="I188" s="126"/>
      <c r="J188" s="127">
        <f>ROUND(I188*H188,2)</f>
        <v>0</v>
      </c>
      <c r="K188" s="123" t="s">
        <v>265</v>
      </c>
      <c r="L188" s="32"/>
      <c r="M188" s="128" t="s">
        <v>19</v>
      </c>
      <c r="N188" s="129" t="s">
        <v>40</v>
      </c>
      <c r="P188" s="130">
        <f>O188*H188</f>
        <v>0</v>
      </c>
      <c r="Q188" s="130">
        <v>0</v>
      </c>
      <c r="R188" s="130">
        <f>Q188*H188</f>
        <v>0</v>
      </c>
      <c r="S188" s="130">
        <v>0</v>
      </c>
      <c r="T188" s="131">
        <f>S188*H188</f>
        <v>0</v>
      </c>
      <c r="AR188" s="132" t="s">
        <v>266</v>
      </c>
      <c r="AT188" s="132" t="s">
        <v>261</v>
      </c>
      <c r="AU188" s="132" t="s">
        <v>77</v>
      </c>
      <c r="AY188" s="17" t="s">
        <v>260</v>
      </c>
      <c r="BE188" s="133">
        <f>IF(N188="základní",J188,0)</f>
        <v>0</v>
      </c>
      <c r="BF188" s="133">
        <f>IF(N188="snížená",J188,0)</f>
        <v>0</v>
      </c>
      <c r="BG188" s="133">
        <f>IF(N188="zákl. přenesená",J188,0)</f>
        <v>0</v>
      </c>
      <c r="BH188" s="133">
        <f>IF(N188="sníž. přenesená",J188,0)</f>
        <v>0</v>
      </c>
      <c r="BI188" s="133">
        <f>IF(N188="nulová",J188,0)</f>
        <v>0</v>
      </c>
      <c r="BJ188" s="17" t="s">
        <v>77</v>
      </c>
      <c r="BK188" s="133">
        <f>ROUND(I188*H188,2)</f>
        <v>0</v>
      </c>
      <c r="BL188" s="17" t="s">
        <v>266</v>
      </c>
      <c r="BM188" s="132" t="s">
        <v>384</v>
      </c>
    </row>
    <row r="189" spans="2:65" s="1" customFormat="1" ht="29.25">
      <c r="B189" s="32"/>
      <c r="D189" s="134" t="s">
        <v>267</v>
      </c>
      <c r="F189" s="135" t="s">
        <v>2690</v>
      </c>
      <c r="I189" s="136"/>
      <c r="L189" s="32"/>
      <c r="M189" s="137"/>
      <c r="T189" s="53"/>
      <c r="AT189" s="17" t="s">
        <v>267</v>
      </c>
      <c r="AU189" s="17" t="s">
        <v>77</v>
      </c>
    </row>
    <row r="190" spans="2:65" s="1" customFormat="1" ht="19.5">
      <c r="B190" s="32"/>
      <c r="D190" s="134" t="s">
        <v>269</v>
      </c>
      <c r="F190" s="138" t="s">
        <v>306</v>
      </c>
      <c r="I190" s="136"/>
      <c r="L190" s="32"/>
      <c r="M190" s="137"/>
      <c r="T190" s="53"/>
      <c r="AT190" s="17" t="s">
        <v>269</v>
      </c>
      <c r="AU190" s="17" t="s">
        <v>77</v>
      </c>
    </row>
    <row r="191" spans="2:65" s="1" customFormat="1" ht="16.5" customHeight="1">
      <c r="B191" s="32"/>
      <c r="C191" s="121" t="s">
        <v>326</v>
      </c>
      <c r="D191" s="121" t="s">
        <v>261</v>
      </c>
      <c r="E191" s="122" t="s">
        <v>1340</v>
      </c>
      <c r="F191" s="123" t="s">
        <v>1341</v>
      </c>
      <c r="G191" s="124" t="s">
        <v>545</v>
      </c>
      <c r="H191" s="125">
        <v>578</v>
      </c>
      <c r="I191" s="126"/>
      <c r="J191" s="127">
        <f>ROUND(I191*H191,2)</f>
        <v>0</v>
      </c>
      <c r="K191" s="123" t="s">
        <v>265</v>
      </c>
      <c r="L191" s="32"/>
      <c r="M191" s="128" t="s">
        <v>19</v>
      </c>
      <c r="N191" s="129" t="s">
        <v>40</v>
      </c>
      <c r="P191" s="130">
        <f>O191*H191</f>
        <v>0</v>
      </c>
      <c r="Q191" s="130">
        <v>0</v>
      </c>
      <c r="R191" s="130">
        <f>Q191*H191</f>
        <v>0</v>
      </c>
      <c r="S191" s="130">
        <v>0</v>
      </c>
      <c r="T191" s="131">
        <f>S191*H191</f>
        <v>0</v>
      </c>
      <c r="AR191" s="132" t="s">
        <v>266</v>
      </c>
      <c r="AT191" s="132" t="s">
        <v>261</v>
      </c>
      <c r="AU191" s="132" t="s">
        <v>77</v>
      </c>
      <c r="AY191" s="17" t="s">
        <v>260</v>
      </c>
      <c r="BE191" s="133">
        <f>IF(N191="základní",J191,0)</f>
        <v>0</v>
      </c>
      <c r="BF191" s="133">
        <f>IF(N191="snížená",J191,0)</f>
        <v>0</v>
      </c>
      <c r="BG191" s="133">
        <f>IF(N191="zákl. přenesená",J191,0)</f>
        <v>0</v>
      </c>
      <c r="BH191" s="133">
        <f>IF(N191="sníž. přenesená",J191,0)</f>
        <v>0</v>
      </c>
      <c r="BI191" s="133">
        <f>IF(N191="nulová",J191,0)</f>
        <v>0</v>
      </c>
      <c r="BJ191" s="17" t="s">
        <v>77</v>
      </c>
      <c r="BK191" s="133">
        <f>ROUND(I191*H191,2)</f>
        <v>0</v>
      </c>
      <c r="BL191" s="17" t="s">
        <v>266</v>
      </c>
      <c r="BM191" s="132" t="s">
        <v>389</v>
      </c>
    </row>
    <row r="192" spans="2:65" s="1" customFormat="1" ht="29.25">
      <c r="B192" s="32"/>
      <c r="D192" s="134" t="s">
        <v>267</v>
      </c>
      <c r="F192" s="135" t="s">
        <v>1342</v>
      </c>
      <c r="I192" s="136"/>
      <c r="L192" s="32"/>
      <c r="M192" s="137"/>
      <c r="T192" s="53"/>
      <c r="AT192" s="17" t="s">
        <v>267</v>
      </c>
      <c r="AU192" s="17" t="s">
        <v>77</v>
      </c>
    </row>
    <row r="193" spans="2:65" s="1" customFormat="1" ht="19.5">
      <c r="B193" s="32"/>
      <c r="D193" s="134" t="s">
        <v>269</v>
      </c>
      <c r="F193" s="138" t="s">
        <v>306</v>
      </c>
      <c r="I193" s="136"/>
      <c r="L193" s="32"/>
      <c r="M193" s="137"/>
      <c r="T193" s="53"/>
      <c r="AT193" s="17" t="s">
        <v>269</v>
      </c>
      <c r="AU193" s="17" t="s">
        <v>77</v>
      </c>
    </row>
    <row r="194" spans="2:65" s="12" customFormat="1" ht="11.25">
      <c r="B194" s="162"/>
      <c r="D194" s="134" t="s">
        <v>774</v>
      </c>
      <c r="E194" s="163" t="s">
        <v>19</v>
      </c>
      <c r="F194" s="164" t="s">
        <v>2691</v>
      </c>
      <c r="H194" s="165">
        <v>578</v>
      </c>
      <c r="I194" s="166"/>
      <c r="L194" s="162"/>
      <c r="M194" s="167"/>
      <c r="T194" s="168"/>
      <c r="AT194" s="163" t="s">
        <v>774</v>
      </c>
      <c r="AU194" s="163" t="s">
        <v>77</v>
      </c>
      <c r="AV194" s="12" t="s">
        <v>79</v>
      </c>
      <c r="AW194" s="12" t="s">
        <v>31</v>
      </c>
      <c r="AX194" s="12" t="s">
        <v>69</v>
      </c>
      <c r="AY194" s="163" t="s">
        <v>260</v>
      </c>
    </row>
    <row r="195" spans="2:65" s="13" customFormat="1" ht="11.25">
      <c r="B195" s="169"/>
      <c r="D195" s="134" t="s">
        <v>774</v>
      </c>
      <c r="E195" s="170" t="s">
        <v>19</v>
      </c>
      <c r="F195" s="171" t="s">
        <v>967</v>
      </c>
      <c r="H195" s="172">
        <v>578</v>
      </c>
      <c r="I195" s="173"/>
      <c r="L195" s="169"/>
      <c r="M195" s="174"/>
      <c r="T195" s="175"/>
      <c r="AT195" s="170" t="s">
        <v>774</v>
      </c>
      <c r="AU195" s="170" t="s">
        <v>77</v>
      </c>
      <c r="AV195" s="13" t="s">
        <v>266</v>
      </c>
      <c r="AW195" s="13" t="s">
        <v>31</v>
      </c>
      <c r="AX195" s="13" t="s">
        <v>77</v>
      </c>
      <c r="AY195" s="170" t="s">
        <v>260</v>
      </c>
    </row>
    <row r="196" spans="2:65" s="1" customFormat="1" ht="16.5" customHeight="1">
      <c r="B196" s="32"/>
      <c r="C196" s="121" t="s">
        <v>392</v>
      </c>
      <c r="D196" s="121" t="s">
        <v>261</v>
      </c>
      <c r="E196" s="122" t="s">
        <v>1344</v>
      </c>
      <c r="F196" s="123" t="s">
        <v>1345</v>
      </c>
      <c r="G196" s="124" t="s">
        <v>545</v>
      </c>
      <c r="H196" s="125">
        <v>17</v>
      </c>
      <c r="I196" s="126"/>
      <c r="J196" s="127">
        <f>ROUND(I196*H196,2)</f>
        <v>0</v>
      </c>
      <c r="K196" s="123" t="s">
        <v>265</v>
      </c>
      <c r="L196" s="32"/>
      <c r="M196" s="128" t="s">
        <v>19</v>
      </c>
      <c r="N196" s="129" t="s">
        <v>40</v>
      </c>
      <c r="P196" s="130">
        <f>O196*H196</f>
        <v>0</v>
      </c>
      <c r="Q196" s="130">
        <v>0</v>
      </c>
      <c r="R196" s="130">
        <f>Q196*H196</f>
        <v>0</v>
      </c>
      <c r="S196" s="130">
        <v>0</v>
      </c>
      <c r="T196" s="131">
        <f>S196*H196</f>
        <v>0</v>
      </c>
      <c r="AR196" s="132" t="s">
        <v>266</v>
      </c>
      <c r="AT196" s="132" t="s">
        <v>261</v>
      </c>
      <c r="AU196" s="132" t="s">
        <v>77</v>
      </c>
      <c r="AY196" s="17" t="s">
        <v>260</v>
      </c>
      <c r="BE196" s="133">
        <f>IF(N196="základní",J196,0)</f>
        <v>0</v>
      </c>
      <c r="BF196" s="133">
        <f>IF(N196="snížená",J196,0)</f>
        <v>0</v>
      </c>
      <c r="BG196" s="133">
        <f>IF(N196="zákl. přenesená",J196,0)</f>
        <v>0</v>
      </c>
      <c r="BH196" s="133">
        <f>IF(N196="sníž. přenesená",J196,0)</f>
        <v>0</v>
      </c>
      <c r="BI196" s="133">
        <f>IF(N196="nulová",J196,0)</f>
        <v>0</v>
      </c>
      <c r="BJ196" s="17" t="s">
        <v>77</v>
      </c>
      <c r="BK196" s="133">
        <f>ROUND(I196*H196,2)</f>
        <v>0</v>
      </c>
      <c r="BL196" s="17" t="s">
        <v>266</v>
      </c>
      <c r="BM196" s="132" t="s">
        <v>395</v>
      </c>
    </row>
    <row r="197" spans="2:65" s="1" customFormat="1" ht="29.25">
      <c r="B197" s="32"/>
      <c r="D197" s="134" t="s">
        <v>267</v>
      </c>
      <c r="F197" s="135" t="s">
        <v>1346</v>
      </c>
      <c r="I197" s="136"/>
      <c r="L197" s="32"/>
      <c r="M197" s="137"/>
      <c r="T197" s="53"/>
      <c r="AT197" s="17" t="s">
        <v>267</v>
      </c>
      <c r="AU197" s="17" t="s">
        <v>77</v>
      </c>
    </row>
    <row r="198" spans="2:65" s="1" customFormat="1" ht="29.25">
      <c r="B198" s="32"/>
      <c r="D198" s="134" t="s">
        <v>269</v>
      </c>
      <c r="F198" s="138" t="s">
        <v>2692</v>
      </c>
      <c r="I198" s="136"/>
      <c r="L198" s="32"/>
      <c r="M198" s="137"/>
      <c r="T198" s="53"/>
      <c r="AT198" s="17" t="s">
        <v>269</v>
      </c>
      <c r="AU198" s="17" t="s">
        <v>77</v>
      </c>
    </row>
    <row r="199" spans="2:65" s="12" customFormat="1" ht="11.25">
      <c r="B199" s="162"/>
      <c r="D199" s="134" t="s">
        <v>774</v>
      </c>
      <c r="E199" s="163" t="s">
        <v>19</v>
      </c>
      <c r="F199" s="164" t="s">
        <v>2660</v>
      </c>
      <c r="H199" s="165">
        <v>17</v>
      </c>
      <c r="I199" s="166"/>
      <c r="L199" s="162"/>
      <c r="M199" s="167"/>
      <c r="T199" s="168"/>
      <c r="AT199" s="163" t="s">
        <v>774</v>
      </c>
      <c r="AU199" s="163" t="s">
        <v>77</v>
      </c>
      <c r="AV199" s="12" t="s">
        <v>79</v>
      </c>
      <c r="AW199" s="12" t="s">
        <v>31</v>
      </c>
      <c r="AX199" s="12" t="s">
        <v>69</v>
      </c>
      <c r="AY199" s="163" t="s">
        <v>260</v>
      </c>
    </row>
    <row r="200" spans="2:65" s="13" customFormat="1" ht="11.25">
      <c r="B200" s="169"/>
      <c r="D200" s="134" t="s">
        <v>774</v>
      </c>
      <c r="E200" s="170" t="s">
        <v>19</v>
      </c>
      <c r="F200" s="171" t="s">
        <v>967</v>
      </c>
      <c r="H200" s="172">
        <v>17</v>
      </c>
      <c r="I200" s="173"/>
      <c r="L200" s="169"/>
      <c r="M200" s="174"/>
      <c r="T200" s="175"/>
      <c r="AT200" s="170" t="s">
        <v>774</v>
      </c>
      <c r="AU200" s="170" t="s">
        <v>77</v>
      </c>
      <c r="AV200" s="13" t="s">
        <v>266</v>
      </c>
      <c r="AW200" s="13" t="s">
        <v>31</v>
      </c>
      <c r="AX200" s="13" t="s">
        <v>77</v>
      </c>
      <c r="AY200" s="170" t="s">
        <v>260</v>
      </c>
    </row>
    <row r="201" spans="2:65" s="1" customFormat="1" ht="16.5" customHeight="1">
      <c r="B201" s="32"/>
      <c r="C201" s="121" t="s">
        <v>330</v>
      </c>
      <c r="D201" s="121" t="s">
        <v>261</v>
      </c>
      <c r="E201" s="122" t="s">
        <v>1347</v>
      </c>
      <c r="F201" s="123" t="s">
        <v>1348</v>
      </c>
      <c r="G201" s="124" t="s">
        <v>545</v>
      </c>
      <c r="H201" s="125">
        <v>185</v>
      </c>
      <c r="I201" s="126"/>
      <c r="J201" s="127">
        <f>ROUND(I201*H201,2)</f>
        <v>0</v>
      </c>
      <c r="K201" s="123" t="s">
        <v>265</v>
      </c>
      <c r="L201" s="32"/>
      <c r="M201" s="128" t="s">
        <v>19</v>
      </c>
      <c r="N201" s="129" t="s">
        <v>40</v>
      </c>
      <c r="P201" s="130">
        <f>O201*H201</f>
        <v>0</v>
      </c>
      <c r="Q201" s="130">
        <v>0</v>
      </c>
      <c r="R201" s="130">
        <f>Q201*H201</f>
        <v>0</v>
      </c>
      <c r="S201" s="130">
        <v>0</v>
      </c>
      <c r="T201" s="131">
        <f>S201*H201</f>
        <v>0</v>
      </c>
      <c r="AR201" s="132" t="s">
        <v>266</v>
      </c>
      <c r="AT201" s="132" t="s">
        <v>261</v>
      </c>
      <c r="AU201" s="132" t="s">
        <v>77</v>
      </c>
      <c r="AY201" s="17" t="s">
        <v>260</v>
      </c>
      <c r="BE201" s="133">
        <f>IF(N201="základní",J201,0)</f>
        <v>0</v>
      </c>
      <c r="BF201" s="133">
        <f>IF(N201="snížená",J201,0)</f>
        <v>0</v>
      </c>
      <c r="BG201" s="133">
        <f>IF(N201="zákl. přenesená",J201,0)</f>
        <v>0</v>
      </c>
      <c r="BH201" s="133">
        <f>IF(N201="sníž. přenesená",J201,0)</f>
        <v>0</v>
      </c>
      <c r="BI201" s="133">
        <f>IF(N201="nulová",J201,0)</f>
        <v>0</v>
      </c>
      <c r="BJ201" s="17" t="s">
        <v>77</v>
      </c>
      <c r="BK201" s="133">
        <f>ROUND(I201*H201,2)</f>
        <v>0</v>
      </c>
      <c r="BL201" s="17" t="s">
        <v>266</v>
      </c>
      <c r="BM201" s="132" t="s">
        <v>399</v>
      </c>
    </row>
    <row r="202" spans="2:65" s="1" customFormat="1" ht="29.25">
      <c r="B202" s="32"/>
      <c r="D202" s="134" t="s">
        <v>267</v>
      </c>
      <c r="F202" s="135" t="s">
        <v>1349</v>
      </c>
      <c r="I202" s="136"/>
      <c r="L202" s="32"/>
      <c r="M202" s="137"/>
      <c r="T202" s="53"/>
      <c r="AT202" s="17" t="s">
        <v>267</v>
      </c>
      <c r="AU202" s="17" t="s">
        <v>77</v>
      </c>
    </row>
    <row r="203" spans="2:65" s="1" customFormat="1" ht="19.5">
      <c r="B203" s="32"/>
      <c r="D203" s="134" t="s">
        <v>269</v>
      </c>
      <c r="F203" s="138" t="s">
        <v>306</v>
      </c>
      <c r="I203" s="136"/>
      <c r="L203" s="32"/>
      <c r="M203" s="137"/>
      <c r="T203" s="53"/>
      <c r="AT203" s="17" t="s">
        <v>269</v>
      </c>
      <c r="AU203" s="17" t="s">
        <v>77</v>
      </c>
    </row>
    <row r="204" spans="2:65" s="12" customFormat="1" ht="11.25">
      <c r="B204" s="162"/>
      <c r="D204" s="134" t="s">
        <v>774</v>
      </c>
      <c r="E204" s="163" t="s">
        <v>19</v>
      </c>
      <c r="F204" s="164" t="s">
        <v>2693</v>
      </c>
      <c r="H204" s="165">
        <v>185</v>
      </c>
      <c r="I204" s="166"/>
      <c r="L204" s="162"/>
      <c r="M204" s="167"/>
      <c r="T204" s="168"/>
      <c r="AT204" s="163" t="s">
        <v>774</v>
      </c>
      <c r="AU204" s="163" t="s">
        <v>77</v>
      </c>
      <c r="AV204" s="12" t="s">
        <v>79</v>
      </c>
      <c r="AW204" s="12" t="s">
        <v>31</v>
      </c>
      <c r="AX204" s="12" t="s">
        <v>69</v>
      </c>
      <c r="AY204" s="163" t="s">
        <v>260</v>
      </c>
    </row>
    <row r="205" spans="2:65" s="13" customFormat="1" ht="11.25">
      <c r="B205" s="169"/>
      <c r="D205" s="134" t="s">
        <v>774</v>
      </c>
      <c r="E205" s="170" t="s">
        <v>19</v>
      </c>
      <c r="F205" s="171" t="s">
        <v>967</v>
      </c>
      <c r="H205" s="172">
        <v>185</v>
      </c>
      <c r="I205" s="173"/>
      <c r="L205" s="169"/>
      <c r="M205" s="174"/>
      <c r="T205" s="175"/>
      <c r="AT205" s="170" t="s">
        <v>774</v>
      </c>
      <c r="AU205" s="170" t="s">
        <v>77</v>
      </c>
      <c r="AV205" s="13" t="s">
        <v>266</v>
      </c>
      <c r="AW205" s="13" t="s">
        <v>31</v>
      </c>
      <c r="AX205" s="13" t="s">
        <v>77</v>
      </c>
      <c r="AY205" s="170" t="s">
        <v>260</v>
      </c>
    </row>
    <row r="206" spans="2:65" s="1" customFormat="1" ht="16.5" customHeight="1">
      <c r="B206" s="32"/>
      <c r="C206" s="121" t="s">
        <v>401</v>
      </c>
      <c r="D206" s="121" t="s">
        <v>261</v>
      </c>
      <c r="E206" s="122" t="s">
        <v>2694</v>
      </c>
      <c r="F206" s="123" t="s">
        <v>2695</v>
      </c>
      <c r="G206" s="124" t="s">
        <v>545</v>
      </c>
      <c r="H206" s="125">
        <v>7</v>
      </c>
      <c r="I206" s="126"/>
      <c r="J206" s="127">
        <f>ROUND(I206*H206,2)</f>
        <v>0</v>
      </c>
      <c r="K206" s="123" t="s">
        <v>265</v>
      </c>
      <c r="L206" s="32"/>
      <c r="M206" s="128" t="s">
        <v>19</v>
      </c>
      <c r="N206" s="129" t="s">
        <v>40</v>
      </c>
      <c r="P206" s="130">
        <f>O206*H206</f>
        <v>0</v>
      </c>
      <c r="Q206" s="130">
        <v>0</v>
      </c>
      <c r="R206" s="130">
        <f>Q206*H206</f>
        <v>0</v>
      </c>
      <c r="S206" s="130">
        <v>0</v>
      </c>
      <c r="T206" s="131">
        <f>S206*H206</f>
        <v>0</v>
      </c>
      <c r="AR206" s="132" t="s">
        <v>266</v>
      </c>
      <c r="AT206" s="132" t="s">
        <v>261</v>
      </c>
      <c r="AU206" s="132" t="s">
        <v>77</v>
      </c>
      <c r="AY206" s="17" t="s">
        <v>260</v>
      </c>
      <c r="BE206" s="133">
        <f>IF(N206="základní",J206,0)</f>
        <v>0</v>
      </c>
      <c r="BF206" s="133">
        <f>IF(N206="snížená",J206,0)</f>
        <v>0</v>
      </c>
      <c r="BG206" s="133">
        <f>IF(N206="zákl. přenesená",J206,0)</f>
        <v>0</v>
      </c>
      <c r="BH206" s="133">
        <f>IF(N206="sníž. přenesená",J206,0)</f>
        <v>0</v>
      </c>
      <c r="BI206" s="133">
        <f>IF(N206="nulová",J206,0)</f>
        <v>0</v>
      </c>
      <c r="BJ206" s="17" t="s">
        <v>77</v>
      </c>
      <c r="BK206" s="133">
        <f>ROUND(I206*H206,2)</f>
        <v>0</v>
      </c>
      <c r="BL206" s="17" t="s">
        <v>266</v>
      </c>
      <c r="BM206" s="132" t="s">
        <v>404</v>
      </c>
    </row>
    <row r="207" spans="2:65" s="1" customFormat="1" ht="29.25">
      <c r="B207" s="32"/>
      <c r="D207" s="134" t="s">
        <v>267</v>
      </c>
      <c r="F207" s="135" t="s">
        <v>2696</v>
      </c>
      <c r="I207" s="136"/>
      <c r="L207" s="32"/>
      <c r="M207" s="137"/>
      <c r="T207" s="53"/>
      <c r="AT207" s="17" t="s">
        <v>267</v>
      </c>
      <c r="AU207" s="17" t="s">
        <v>77</v>
      </c>
    </row>
    <row r="208" spans="2:65" s="1" customFormat="1" ht="29.25">
      <c r="B208" s="32"/>
      <c r="D208" s="134" t="s">
        <v>269</v>
      </c>
      <c r="F208" s="138" t="s">
        <v>2697</v>
      </c>
      <c r="I208" s="136"/>
      <c r="L208" s="32"/>
      <c r="M208" s="137"/>
      <c r="T208" s="53"/>
      <c r="AT208" s="17" t="s">
        <v>269</v>
      </c>
      <c r="AU208" s="17" t="s">
        <v>77</v>
      </c>
    </row>
    <row r="209" spans="2:65" s="1" customFormat="1" ht="16.5" customHeight="1">
      <c r="B209" s="32"/>
      <c r="C209" s="121" t="s">
        <v>335</v>
      </c>
      <c r="D209" s="121" t="s">
        <v>261</v>
      </c>
      <c r="E209" s="122" t="s">
        <v>2698</v>
      </c>
      <c r="F209" s="123" t="s">
        <v>2699</v>
      </c>
      <c r="G209" s="124" t="s">
        <v>1297</v>
      </c>
      <c r="H209" s="125">
        <v>1400</v>
      </c>
      <c r="I209" s="126"/>
      <c r="J209" s="127">
        <f>ROUND(I209*H209,2)</f>
        <v>0</v>
      </c>
      <c r="K209" s="123" t="s">
        <v>265</v>
      </c>
      <c r="L209" s="32"/>
      <c r="M209" s="128" t="s">
        <v>19</v>
      </c>
      <c r="N209" s="129" t="s">
        <v>40</v>
      </c>
      <c r="P209" s="130">
        <f>O209*H209</f>
        <v>0</v>
      </c>
      <c r="Q209" s="130">
        <v>0</v>
      </c>
      <c r="R209" s="130">
        <f>Q209*H209</f>
        <v>0</v>
      </c>
      <c r="S209" s="130">
        <v>0</v>
      </c>
      <c r="T209" s="131">
        <f>S209*H209</f>
        <v>0</v>
      </c>
      <c r="AR209" s="132" t="s">
        <v>266</v>
      </c>
      <c r="AT209" s="132" t="s">
        <v>261</v>
      </c>
      <c r="AU209" s="132" t="s">
        <v>77</v>
      </c>
      <c r="AY209" s="17" t="s">
        <v>260</v>
      </c>
      <c r="BE209" s="133">
        <f>IF(N209="základní",J209,0)</f>
        <v>0</v>
      </c>
      <c r="BF209" s="133">
        <f>IF(N209="snížená",J209,0)</f>
        <v>0</v>
      </c>
      <c r="BG209" s="133">
        <f>IF(N209="zákl. přenesená",J209,0)</f>
        <v>0</v>
      </c>
      <c r="BH209" s="133">
        <f>IF(N209="sníž. přenesená",J209,0)</f>
        <v>0</v>
      </c>
      <c r="BI209" s="133">
        <f>IF(N209="nulová",J209,0)</f>
        <v>0</v>
      </c>
      <c r="BJ209" s="17" t="s">
        <v>77</v>
      </c>
      <c r="BK209" s="133">
        <f>ROUND(I209*H209,2)</f>
        <v>0</v>
      </c>
      <c r="BL209" s="17" t="s">
        <v>266</v>
      </c>
      <c r="BM209" s="132" t="s">
        <v>409</v>
      </c>
    </row>
    <row r="210" spans="2:65" s="1" customFormat="1" ht="19.5">
      <c r="B210" s="32"/>
      <c r="D210" s="134" t="s">
        <v>267</v>
      </c>
      <c r="F210" s="135" t="s">
        <v>2700</v>
      </c>
      <c r="I210" s="136"/>
      <c r="L210" s="32"/>
      <c r="M210" s="137"/>
      <c r="T210" s="53"/>
      <c r="AT210" s="17" t="s">
        <v>267</v>
      </c>
      <c r="AU210" s="17" t="s">
        <v>77</v>
      </c>
    </row>
    <row r="211" spans="2:65" s="1" customFormat="1" ht="29.25">
      <c r="B211" s="32"/>
      <c r="D211" s="134" t="s">
        <v>269</v>
      </c>
      <c r="F211" s="138" t="s">
        <v>2701</v>
      </c>
      <c r="I211" s="136"/>
      <c r="L211" s="32"/>
      <c r="M211" s="137"/>
      <c r="T211" s="53"/>
      <c r="AT211" s="17" t="s">
        <v>269</v>
      </c>
      <c r="AU211" s="17" t="s">
        <v>77</v>
      </c>
    </row>
    <row r="212" spans="2:65" s="1" customFormat="1" ht="16.5" customHeight="1">
      <c r="B212" s="32"/>
      <c r="C212" s="121" t="s">
        <v>412</v>
      </c>
      <c r="D212" s="121" t="s">
        <v>261</v>
      </c>
      <c r="E212" s="122" t="s">
        <v>1368</v>
      </c>
      <c r="F212" s="123" t="s">
        <v>1369</v>
      </c>
      <c r="G212" s="124" t="s">
        <v>1067</v>
      </c>
      <c r="H212" s="125">
        <v>299.70299999999997</v>
      </c>
      <c r="I212" s="126"/>
      <c r="J212" s="127">
        <f>ROUND(I212*H212,2)</f>
        <v>0</v>
      </c>
      <c r="K212" s="123" t="s">
        <v>265</v>
      </c>
      <c r="L212" s="32"/>
      <c r="M212" s="128" t="s">
        <v>19</v>
      </c>
      <c r="N212" s="129" t="s">
        <v>40</v>
      </c>
      <c r="P212" s="130">
        <f>O212*H212</f>
        <v>0</v>
      </c>
      <c r="Q212" s="130">
        <v>0</v>
      </c>
      <c r="R212" s="130">
        <f>Q212*H212</f>
        <v>0</v>
      </c>
      <c r="S212" s="130">
        <v>0</v>
      </c>
      <c r="T212" s="131">
        <f>S212*H212</f>
        <v>0</v>
      </c>
      <c r="AR212" s="132" t="s">
        <v>266</v>
      </c>
      <c r="AT212" s="132" t="s">
        <v>261</v>
      </c>
      <c r="AU212" s="132" t="s">
        <v>77</v>
      </c>
      <c r="AY212" s="17" t="s">
        <v>260</v>
      </c>
      <c r="BE212" s="133">
        <f>IF(N212="základní",J212,0)</f>
        <v>0</v>
      </c>
      <c r="BF212" s="133">
        <f>IF(N212="snížená",J212,0)</f>
        <v>0</v>
      </c>
      <c r="BG212" s="133">
        <f>IF(N212="zákl. přenesená",J212,0)</f>
        <v>0</v>
      </c>
      <c r="BH212" s="133">
        <f>IF(N212="sníž. přenesená",J212,0)</f>
        <v>0</v>
      </c>
      <c r="BI212" s="133">
        <f>IF(N212="nulová",J212,0)</f>
        <v>0</v>
      </c>
      <c r="BJ212" s="17" t="s">
        <v>77</v>
      </c>
      <c r="BK212" s="133">
        <f>ROUND(I212*H212,2)</f>
        <v>0</v>
      </c>
      <c r="BL212" s="17" t="s">
        <v>266</v>
      </c>
      <c r="BM212" s="132" t="s">
        <v>415</v>
      </c>
    </row>
    <row r="213" spans="2:65" s="1" customFormat="1" ht="19.5">
      <c r="B213" s="32"/>
      <c r="D213" s="134" t="s">
        <v>267</v>
      </c>
      <c r="F213" s="135" t="s">
        <v>1370</v>
      </c>
      <c r="I213" s="136"/>
      <c r="L213" s="32"/>
      <c r="M213" s="137"/>
      <c r="T213" s="53"/>
      <c r="AT213" s="17" t="s">
        <v>267</v>
      </c>
      <c r="AU213" s="17" t="s">
        <v>77</v>
      </c>
    </row>
    <row r="214" spans="2:65" s="1" customFormat="1" ht="29.25">
      <c r="B214" s="32"/>
      <c r="D214" s="134" t="s">
        <v>269</v>
      </c>
      <c r="F214" s="138" t="s">
        <v>2702</v>
      </c>
      <c r="I214" s="136"/>
      <c r="L214" s="32"/>
      <c r="M214" s="137"/>
      <c r="T214" s="53"/>
      <c r="AT214" s="17" t="s">
        <v>269</v>
      </c>
      <c r="AU214" s="17" t="s">
        <v>77</v>
      </c>
    </row>
    <row r="215" spans="2:65" s="12" customFormat="1" ht="11.25">
      <c r="B215" s="162"/>
      <c r="D215" s="134" t="s">
        <v>774</v>
      </c>
      <c r="E215" s="163" t="s">
        <v>19</v>
      </c>
      <c r="F215" s="164" t="s">
        <v>2703</v>
      </c>
      <c r="H215" s="165">
        <v>299.70299999999997</v>
      </c>
      <c r="I215" s="166"/>
      <c r="L215" s="162"/>
      <c r="M215" s="167"/>
      <c r="T215" s="168"/>
      <c r="AT215" s="163" t="s">
        <v>774</v>
      </c>
      <c r="AU215" s="163" t="s">
        <v>77</v>
      </c>
      <c r="AV215" s="12" t="s">
        <v>79</v>
      </c>
      <c r="AW215" s="12" t="s">
        <v>31</v>
      </c>
      <c r="AX215" s="12" t="s">
        <v>69</v>
      </c>
      <c r="AY215" s="163" t="s">
        <v>260</v>
      </c>
    </row>
    <row r="216" spans="2:65" s="13" customFormat="1" ht="11.25">
      <c r="B216" s="169"/>
      <c r="D216" s="134" t="s">
        <v>774</v>
      </c>
      <c r="E216" s="170" t="s">
        <v>19</v>
      </c>
      <c r="F216" s="171" t="s">
        <v>967</v>
      </c>
      <c r="H216" s="172">
        <v>299.70299999999997</v>
      </c>
      <c r="I216" s="173"/>
      <c r="L216" s="169"/>
      <c r="M216" s="174"/>
      <c r="T216" s="175"/>
      <c r="AT216" s="170" t="s">
        <v>774</v>
      </c>
      <c r="AU216" s="170" t="s">
        <v>77</v>
      </c>
      <c r="AV216" s="13" t="s">
        <v>266</v>
      </c>
      <c r="AW216" s="13" t="s">
        <v>31</v>
      </c>
      <c r="AX216" s="13" t="s">
        <v>77</v>
      </c>
      <c r="AY216" s="170" t="s">
        <v>260</v>
      </c>
    </row>
    <row r="217" spans="2:65" s="1" customFormat="1" ht="16.5" customHeight="1">
      <c r="B217" s="32"/>
      <c r="C217" s="121" t="s">
        <v>339</v>
      </c>
      <c r="D217" s="121" t="s">
        <v>261</v>
      </c>
      <c r="E217" s="122" t="s">
        <v>1373</v>
      </c>
      <c r="F217" s="123" t="s">
        <v>1374</v>
      </c>
      <c r="G217" s="124" t="s">
        <v>1067</v>
      </c>
      <c r="H217" s="125">
        <v>99.900999999999996</v>
      </c>
      <c r="I217" s="126"/>
      <c r="J217" s="127">
        <f>ROUND(I217*H217,2)</f>
        <v>0</v>
      </c>
      <c r="K217" s="123" t="s">
        <v>265</v>
      </c>
      <c r="L217" s="32"/>
      <c r="M217" s="128" t="s">
        <v>19</v>
      </c>
      <c r="N217" s="129" t="s">
        <v>40</v>
      </c>
      <c r="P217" s="130">
        <f>O217*H217</f>
        <v>0</v>
      </c>
      <c r="Q217" s="130">
        <v>0</v>
      </c>
      <c r="R217" s="130">
        <f>Q217*H217</f>
        <v>0</v>
      </c>
      <c r="S217" s="130">
        <v>0</v>
      </c>
      <c r="T217" s="131">
        <f>S217*H217</f>
        <v>0</v>
      </c>
      <c r="AR217" s="132" t="s">
        <v>266</v>
      </c>
      <c r="AT217" s="132" t="s">
        <v>261</v>
      </c>
      <c r="AU217" s="132" t="s">
        <v>77</v>
      </c>
      <c r="AY217" s="17" t="s">
        <v>260</v>
      </c>
      <c r="BE217" s="133">
        <f>IF(N217="základní",J217,0)</f>
        <v>0</v>
      </c>
      <c r="BF217" s="133">
        <f>IF(N217="snížená",J217,0)</f>
        <v>0</v>
      </c>
      <c r="BG217" s="133">
        <f>IF(N217="zákl. přenesená",J217,0)</f>
        <v>0</v>
      </c>
      <c r="BH217" s="133">
        <f>IF(N217="sníž. přenesená",J217,0)</f>
        <v>0</v>
      </c>
      <c r="BI217" s="133">
        <f>IF(N217="nulová",J217,0)</f>
        <v>0</v>
      </c>
      <c r="BJ217" s="17" t="s">
        <v>77</v>
      </c>
      <c r="BK217" s="133">
        <f>ROUND(I217*H217,2)</f>
        <v>0</v>
      </c>
      <c r="BL217" s="17" t="s">
        <v>266</v>
      </c>
      <c r="BM217" s="132" t="s">
        <v>419</v>
      </c>
    </row>
    <row r="218" spans="2:65" s="1" customFormat="1" ht="19.5">
      <c r="B218" s="32"/>
      <c r="D218" s="134" t="s">
        <v>267</v>
      </c>
      <c r="F218" s="135" t="s">
        <v>1375</v>
      </c>
      <c r="I218" s="136"/>
      <c r="L218" s="32"/>
      <c r="M218" s="137"/>
      <c r="T218" s="53"/>
      <c r="AT218" s="17" t="s">
        <v>267</v>
      </c>
      <c r="AU218" s="17" t="s">
        <v>77</v>
      </c>
    </row>
    <row r="219" spans="2:65" s="1" customFormat="1" ht="29.25">
      <c r="B219" s="32"/>
      <c r="D219" s="134" t="s">
        <v>269</v>
      </c>
      <c r="F219" s="138" t="s">
        <v>1376</v>
      </c>
      <c r="I219" s="136"/>
      <c r="L219" s="32"/>
      <c r="M219" s="137"/>
      <c r="T219" s="53"/>
      <c r="AT219" s="17" t="s">
        <v>269</v>
      </c>
      <c r="AU219" s="17" t="s">
        <v>77</v>
      </c>
    </row>
    <row r="220" spans="2:65" s="12" customFormat="1" ht="11.25">
      <c r="B220" s="162"/>
      <c r="D220" s="134" t="s">
        <v>774</v>
      </c>
      <c r="E220" s="163" t="s">
        <v>19</v>
      </c>
      <c r="F220" s="164" t="s">
        <v>2704</v>
      </c>
      <c r="H220" s="165">
        <v>99.900999999999996</v>
      </c>
      <c r="I220" s="166"/>
      <c r="L220" s="162"/>
      <c r="M220" s="167"/>
      <c r="T220" s="168"/>
      <c r="AT220" s="163" t="s">
        <v>774</v>
      </c>
      <c r="AU220" s="163" t="s">
        <v>77</v>
      </c>
      <c r="AV220" s="12" t="s">
        <v>79</v>
      </c>
      <c r="AW220" s="12" t="s">
        <v>31</v>
      </c>
      <c r="AX220" s="12" t="s">
        <v>69</v>
      </c>
      <c r="AY220" s="163" t="s">
        <v>260</v>
      </c>
    </row>
    <row r="221" spans="2:65" s="13" customFormat="1" ht="11.25">
      <c r="B221" s="169"/>
      <c r="D221" s="134" t="s">
        <v>774</v>
      </c>
      <c r="E221" s="170" t="s">
        <v>19</v>
      </c>
      <c r="F221" s="171" t="s">
        <v>967</v>
      </c>
      <c r="H221" s="172">
        <v>99.900999999999996</v>
      </c>
      <c r="I221" s="173"/>
      <c r="L221" s="169"/>
      <c r="M221" s="174"/>
      <c r="T221" s="175"/>
      <c r="AT221" s="170" t="s">
        <v>774</v>
      </c>
      <c r="AU221" s="170" t="s">
        <v>77</v>
      </c>
      <c r="AV221" s="13" t="s">
        <v>266</v>
      </c>
      <c r="AW221" s="13" t="s">
        <v>31</v>
      </c>
      <c r="AX221" s="13" t="s">
        <v>77</v>
      </c>
      <c r="AY221" s="170" t="s">
        <v>260</v>
      </c>
    </row>
    <row r="222" spans="2:65" s="1" customFormat="1" ht="16.5" customHeight="1">
      <c r="B222" s="32"/>
      <c r="C222" s="121" t="s">
        <v>422</v>
      </c>
      <c r="D222" s="121" t="s">
        <v>261</v>
      </c>
      <c r="E222" s="122" t="s">
        <v>1378</v>
      </c>
      <c r="F222" s="123" t="s">
        <v>1379</v>
      </c>
      <c r="G222" s="124" t="s">
        <v>1067</v>
      </c>
      <c r="H222" s="125">
        <v>525</v>
      </c>
      <c r="I222" s="126"/>
      <c r="J222" s="127">
        <f>ROUND(I222*H222,2)</f>
        <v>0</v>
      </c>
      <c r="K222" s="123" t="s">
        <v>265</v>
      </c>
      <c r="L222" s="32"/>
      <c r="M222" s="128" t="s">
        <v>19</v>
      </c>
      <c r="N222" s="129" t="s">
        <v>40</v>
      </c>
      <c r="P222" s="130">
        <f>O222*H222</f>
        <v>0</v>
      </c>
      <c r="Q222" s="130">
        <v>0</v>
      </c>
      <c r="R222" s="130">
        <f>Q222*H222</f>
        <v>0</v>
      </c>
      <c r="S222" s="130">
        <v>0</v>
      </c>
      <c r="T222" s="131">
        <f>S222*H222</f>
        <v>0</v>
      </c>
      <c r="AR222" s="132" t="s">
        <v>266</v>
      </c>
      <c r="AT222" s="132" t="s">
        <v>261</v>
      </c>
      <c r="AU222" s="132" t="s">
        <v>77</v>
      </c>
      <c r="AY222" s="17" t="s">
        <v>260</v>
      </c>
      <c r="BE222" s="133">
        <f>IF(N222="základní",J222,0)</f>
        <v>0</v>
      </c>
      <c r="BF222" s="133">
        <f>IF(N222="snížená",J222,0)</f>
        <v>0</v>
      </c>
      <c r="BG222" s="133">
        <f>IF(N222="zákl. přenesená",J222,0)</f>
        <v>0</v>
      </c>
      <c r="BH222" s="133">
        <f>IF(N222="sníž. přenesená",J222,0)</f>
        <v>0</v>
      </c>
      <c r="BI222" s="133">
        <f>IF(N222="nulová",J222,0)</f>
        <v>0</v>
      </c>
      <c r="BJ222" s="17" t="s">
        <v>77</v>
      </c>
      <c r="BK222" s="133">
        <f>ROUND(I222*H222,2)</f>
        <v>0</v>
      </c>
      <c r="BL222" s="17" t="s">
        <v>266</v>
      </c>
      <c r="BM222" s="132" t="s">
        <v>425</v>
      </c>
    </row>
    <row r="223" spans="2:65" s="1" customFormat="1" ht="19.5">
      <c r="B223" s="32"/>
      <c r="D223" s="134" t="s">
        <v>267</v>
      </c>
      <c r="F223" s="135" t="s">
        <v>1380</v>
      </c>
      <c r="I223" s="136"/>
      <c r="L223" s="32"/>
      <c r="M223" s="137"/>
      <c r="T223" s="53"/>
      <c r="AT223" s="17" t="s">
        <v>267</v>
      </c>
      <c r="AU223" s="17" t="s">
        <v>77</v>
      </c>
    </row>
    <row r="224" spans="2:65" s="1" customFormat="1" ht="29.25">
      <c r="B224" s="32"/>
      <c r="D224" s="134" t="s">
        <v>269</v>
      </c>
      <c r="F224" s="138" t="s">
        <v>2705</v>
      </c>
      <c r="I224" s="136"/>
      <c r="L224" s="32"/>
      <c r="M224" s="137"/>
      <c r="T224" s="53"/>
      <c r="AT224" s="17" t="s">
        <v>269</v>
      </c>
      <c r="AU224" s="17" t="s">
        <v>77</v>
      </c>
    </row>
    <row r="225" spans="2:65" s="12" customFormat="1" ht="11.25">
      <c r="B225" s="162"/>
      <c r="D225" s="134" t="s">
        <v>774</v>
      </c>
      <c r="E225" s="163" t="s">
        <v>19</v>
      </c>
      <c r="F225" s="164" t="s">
        <v>2706</v>
      </c>
      <c r="H225" s="165">
        <v>525</v>
      </c>
      <c r="I225" s="166"/>
      <c r="L225" s="162"/>
      <c r="M225" s="167"/>
      <c r="T225" s="168"/>
      <c r="AT225" s="163" t="s">
        <v>774</v>
      </c>
      <c r="AU225" s="163" t="s">
        <v>77</v>
      </c>
      <c r="AV225" s="12" t="s">
        <v>79</v>
      </c>
      <c r="AW225" s="12" t="s">
        <v>31</v>
      </c>
      <c r="AX225" s="12" t="s">
        <v>69</v>
      </c>
      <c r="AY225" s="163" t="s">
        <v>260</v>
      </c>
    </row>
    <row r="226" spans="2:65" s="13" customFormat="1" ht="11.25">
      <c r="B226" s="169"/>
      <c r="D226" s="134" t="s">
        <v>774</v>
      </c>
      <c r="E226" s="170" t="s">
        <v>19</v>
      </c>
      <c r="F226" s="171" t="s">
        <v>967</v>
      </c>
      <c r="H226" s="172">
        <v>525</v>
      </c>
      <c r="I226" s="173"/>
      <c r="L226" s="169"/>
      <c r="M226" s="174"/>
      <c r="T226" s="175"/>
      <c r="AT226" s="170" t="s">
        <v>774</v>
      </c>
      <c r="AU226" s="170" t="s">
        <v>77</v>
      </c>
      <c r="AV226" s="13" t="s">
        <v>266</v>
      </c>
      <c r="AW226" s="13" t="s">
        <v>31</v>
      </c>
      <c r="AX226" s="13" t="s">
        <v>77</v>
      </c>
      <c r="AY226" s="170" t="s">
        <v>260</v>
      </c>
    </row>
    <row r="227" spans="2:65" s="1" customFormat="1" ht="16.5" customHeight="1">
      <c r="B227" s="32"/>
      <c r="C227" s="121" t="s">
        <v>344</v>
      </c>
      <c r="D227" s="121" t="s">
        <v>261</v>
      </c>
      <c r="E227" s="122" t="s">
        <v>1383</v>
      </c>
      <c r="F227" s="123" t="s">
        <v>1384</v>
      </c>
      <c r="G227" s="124" t="s">
        <v>1067</v>
      </c>
      <c r="H227" s="125">
        <v>175</v>
      </c>
      <c r="I227" s="126"/>
      <c r="J227" s="127">
        <f>ROUND(I227*H227,2)</f>
        <v>0</v>
      </c>
      <c r="K227" s="123" t="s">
        <v>265</v>
      </c>
      <c r="L227" s="32"/>
      <c r="M227" s="128" t="s">
        <v>19</v>
      </c>
      <c r="N227" s="129" t="s">
        <v>40</v>
      </c>
      <c r="P227" s="130">
        <f>O227*H227</f>
        <v>0</v>
      </c>
      <c r="Q227" s="130">
        <v>0</v>
      </c>
      <c r="R227" s="130">
        <f>Q227*H227</f>
        <v>0</v>
      </c>
      <c r="S227" s="130">
        <v>0</v>
      </c>
      <c r="T227" s="131">
        <f>S227*H227</f>
        <v>0</v>
      </c>
      <c r="AR227" s="132" t="s">
        <v>266</v>
      </c>
      <c r="AT227" s="132" t="s">
        <v>261</v>
      </c>
      <c r="AU227" s="132" t="s">
        <v>77</v>
      </c>
      <c r="AY227" s="17" t="s">
        <v>260</v>
      </c>
      <c r="BE227" s="133">
        <f>IF(N227="základní",J227,0)</f>
        <v>0</v>
      </c>
      <c r="BF227" s="133">
        <f>IF(N227="snížená",J227,0)</f>
        <v>0</v>
      </c>
      <c r="BG227" s="133">
        <f>IF(N227="zákl. přenesená",J227,0)</f>
        <v>0</v>
      </c>
      <c r="BH227" s="133">
        <f>IF(N227="sníž. přenesená",J227,0)</f>
        <v>0</v>
      </c>
      <c r="BI227" s="133">
        <f>IF(N227="nulová",J227,0)</f>
        <v>0</v>
      </c>
      <c r="BJ227" s="17" t="s">
        <v>77</v>
      </c>
      <c r="BK227" s="133">
        <f>ROUND(I227*H227,2)</f>
        <v>0</v>
      </c>
      <c r="BL227" s="17" t="s">
        <v>266</v>
      </c>
      <c r="BM227" s="132" t="s">
        <v>430</v>
      </c>
    </row>
    <row r="228" spans="2:65" s="1" customFormat="1" ht="19.5">
      <c r="B228" s="32"/>
      <c r="D228" s="134" t="s">
        <v>267</v>
      </c>
      <c r="F228" s="135" t="s">
        <v>1385</v>
      </c>
      <c r="I228" s="136"/>
      <c r="L228" s="32"/>
      <c r="M228" s="137"/>
      <c r="T228" s="53"/>
      <c r="AT228" s="17" t="s">
        <v>267</v>
      </c>
      <c r="AU228" s="17" t="s">
        <v>77</v>
      </c>
    </row>
    <row r="229" spans="2:65" s="1" customFormat="1" ht="29.25">
      <c r="B229" s="32"/>
      <c r="D229" s="134" t="s">
        <v>269</v>
      </c>
      <c r="F229" s="138" t="s">
        <v>2707</v>
      </c>
      <c r="I229" s="136"/>
      <c r="L229" s="32"/>
      <c r="M229" s="137"/>
      <c r="T229" s="53"/>
      <c r="AT229" s="17" t="s">
        <v>269</v>
      </c>
      <c r="AU229" s="17" t="s">
        <v>77</v>
      </c>
    </row>
    <row r="230" spans="2:65" s="12" customFormat="1" ht="11.25">
      <c r="B230" s="162"/>
      <c r="D230" s="134" t="s">
        <v>774</v>
      </c>
      <c r="E230" s="163" t="s">
        <v>19</v>
      </c>
      <c r="F230" s="164" t="s">
        <v>2708</v>
      </c>
      <c r="H230" s="165">
        <v>175</v>
      </c>
      <c r="I230" s="166"/>
      <c r="L230" s="162"/>
      <c r="M230" s="167"/>
      <c r="T230" s="168"/>
      <c r="AT230" s="163" t="s">
        <v>774</v>
      </c>
      <c r="AU230" s="163" t="s">
        <v>77</v>
      </c>
      <c r="AV230" s="12" t="s">
        <v>79</v>
      </c>
      <c r="AW230" s="12" t="s">
        <v>31</v>
      </c>
      <c r="AX230" s="12" t="s">
        <v>69</v>
      </c>
      <c r="AY230" s="163" t="s">
        <v>260</v>
      </c>
    </row>
    <row r="231" spans="2:65" s="13" customFormat="1" ht="11.25">
      <c r="B231" s="169"/>
      <c r="D231" s="134" t="s">
        <v>774</v>
      </c>
      <c r="E231" s="170" t="s">
        <v>19</v>
      </c>
      <c r="F231" s="171" t="s">
        <v>967</v>
      </c>
      <c r="H231" s="172">
        <v>175</v>
      </c>
      <c r="I231" s="173"/>
      <c r="L231" s="169"/>
      <c r="M231" s="174"/>
      <c r="T231" s="175"/>
      <c r="AT231" s="170" t="s">
        <v>774</v>
      </c>
      <c r="AU231" s="170" t="s">
        <v>77</v>
      </c>
      <c r="AV231" s="13" t="s">
        <v>266</v>
      </c>
      <c r="AW231" s="13" t="s">
        <v>31</v>
      </c>
      <c r="AX231" s="13" t="s">
        <v>77</v>
      </c>
      <c r="AY231" s="170" t="s">
        <v>260</v>
      </c>
    </row>
    <row r="232" spans="2:65" s="1" customFormat="1" ht="16.5" customHeight="1">
      <c r="B232" s="32"/>
      <c r="C232" s="121" t="s">
        <v>433</v>
      </c>
      <c r="D232" s="121" t="s">
        <v>261</v>
      </c>
      <c r="E232" s="122" t="s">
        <v>1388</v>
      </c>
      <c r="F232" s="123" t="s">
        <v>1389</v>
      </c>
      <c r="G232" s="124" t="s">
        <v>1067</v>
      </c>
      <c r="H232" s="125">
        <v>290</v>
      </c>
      <c r="I232" s="126"/>
      <c r="J232" s="127">
        <f>ROUND(I232*H232,2)</f>
        <v>0</v>
      </c>
      <c r="K232" s="123" t="s">
        <v>19</v>
      </c>
      <c r="L232" s="32"/>
      <c r="M232" s="128" t="s">
        <v>19</v>
      </c>
      <c r="N232" s="129" t="s">
        <v>40</v>
      </c>
      <c r="P232" s="130">
        <f>O232*H232</f>
        <v>0</v>
      </c>
      <c r="Q232" s="130">
        <v>0</v>
      </c>
      <c r="R232" s="130">
        <f>Q232*H232</f>
        <v>0</v>
      </c>
      <c r="S232" s="130">
        <v>0</v>
      </c>
      <c r="T232" s="131">
        <f>S232*H232</f>
        <v>0</v>
      </c>
      <c r="AR232" s="132" t="s">
        <v>266</v>
      </c>
      <c r="AT232" s="132" t="s">
        <v>261</v>
      </c>
      <c r="AU232" s="132" t="s">
        <v>77</v>
      </c>
      <c r="AY232" s="17" t="s">
        <v>260</v>
      </c>
      <c r="BE232" s="133">
        <f>IF(N232="základní",J232,0)</f>
        <v>0</v>
      </c>
      <c r="BF232" s="133">
        <f>IF(N232="snížená",J232,0)</f>
        <v>0</v>
      </c>
      <c r="BG232" s="133">
        <f>IF(N232="zákl. přenesená",J232,0)</f>
        <v>0</v>
      </c>
      <c r="BH232" s="133">
        <f>IF(N232="sníž. přenesená",J232,0)</f>
        <v>0</v>
      </c>
      <c r="BI232" s="133">
        <f>IF(N232="nulová",J232,0)</f>
        <v>0</v>
      </c>
      <c r="BJ232" s="17" t="s">
        <v>77</v>
      </c>
      <c r="BK232" s="133">
        <f>ROUND(I232*H232,2)</f>
        <v>0</v>
      </c>
      <c r="BL232" s="17" t="s">
        <v>266</v>
      </c>
      <c r="BM232" s="132" t="s">
        <v>653</v>
      </c>
    </row>
    <row r="233" spans="2:65" s="1" customFormat="1" ht="11.25">
      <c r="B233" s="32"/>
      <c r="D233" s="134" t="s">
        <v>267</v>
      </c>
      <c r="F233" s="135" t="s">
        <v>1389</v>
      </c>
      <c r="I233" s="136"/>
      <c r="L233" s="32"/>
      <c r="M233" s="137"/>
      <c r="T233" s="53"/>
      <c r="AT233" s="17" t="s">
        <v>267</v>
      </c>
      <c r="AU233" s="17" t="s">
        <v>77</v>
      </c>
    </row>
    <row r="234" spans="2:65" s="1" customFormat="1" ht="29.25">
      <c r="B234" s="32"/>
      <c r="D234" s="134" t="s">
        <v>269</v>
      </c>
      <c r="F234" s="138" t="s">
        <v>2709</v>
      </c>
      <c r="I234" s="136"/>
      <c r="L234" s="32"/>
      <c r="M234" s="137"/>
      <c r="T234" s="53"/>
      <c r="AT234" s="17" t="s">
        <v>269</v>
      </c>
      <c r="AU234" s="17" t="s">
        <v>77</v>
      </c>
    </row>
    <row r="235" spans="2:65" s="12" customFormat="1" ht="11.25">
      <c r="B235" s="162"/>
      <c r="D235" s="134" t="s">
        <v>774</v>
      </c>
      <c r="E235" s="163" t="s">
        <v>19</v>
      </c>
      <c r="F235" s="164" t="s">
        <v>2710</v>
      </c>
      <c r="H235" s="165">
        <v>290</v>
      </c>
      <c r="I235" s="166"/>
      <c r="L235" s="162"/>
      <c r="M235" s="167"/>
      <c r="T235" s="168"/>
      <c r="AT235" s="163" t="s">
        <v>774</v>
      </c>
      <c r="AU235" s="163" t="s">
        <v>77</v>
      </c>
      <c r="AV235" s="12" t="s">
        <v>79</v>
      </c>
      <c r="AW235" s="12" t="s">
        <v>31</v>
      </c>
      <c r="AX235" s="12" t="s">
        <v>69</v>
      </c>
      <c r="AY235" s="163" t="s">
        <v>260</v>
      </c>
    </row>
    <row r="236" spans="2:65" s="13" customFormat="1" ht="11.25">
      <c r="B236" s="169"/>
      <c r="D236" s="134" t="s">
        <v>774</v>
      </c>
      <c r="E236" s="170" t="s">
        <v>19</v>
      </c>
      <c r="F236" s="171" t="s">
        <v>967</v>
      </c>
      <c r="H236" s="172">
        <v>290</v>
      </c>
      <c r="I236" s="173"/>
      <c r="L236" s="169"/>
      <c r="M236" s="174"/>
      <c r="T236" s="175"/>
      <c r="AT236" s="170" t="s">
        <v>774</v>
      </c>
      <c r="AU236" s="170" t="s">
        <v>77</v>
      </c>
      <c r="AV236" s="13" t="s">
        <v>266</v>
      </c>
      <c r="AW236" s="13" t="s">
        <v>31</v>
      </c>
      <c r="AX236" s="13" t="s">
        <v>77</v>
      </c>
      <c r="AY236" s="170" t="s">
        <v>260</v>
      </c>
    </row>
    <row r="237" spans="2:65" s="10" customFormat="1" ht="25.9" customHeight="1">
      <c r="B237" s="111"/>
      <c r="D237" s="112" t="s">
        <v>68</v>
      </c>
      <c r="E237" s="113" t="s">
        <v>279</v>
      </c>
      <c r="F237" s="113" t="s">
        <v>1161</v>
      </c>
      <c r="I237" s="114"/>
      <c r="J237" s="115">
        <f>BK237</f>
        <v>0</v>
      </c>
      <c r="L237" s="111"/>
      <c r="M237" s="116"/>
      <c r="P237" s="117">
        <f>SUM(P238:P251)</f>
        <v>0</v>
      </c>
      <c r="R237" s="117">
        <f>SUM(R238:R251)</f>
        <v>0</v>
      </c>
      <c r="T237" s="118">
        <f>SUM(T238:T251)</f>
        <v>0</v>
      </c>
      <c r="AR237" s="112" t="s">
        <v>77</v>
      </c>
      <c r="AT237" s="119" t="s">
        <v>68</v>
      </c>
      <c r="AU237" s="119" t="s">
        <v>69</v>
      </c>
      <c r="AY237" s="112" t="s">
        <v>260</v>
      </c>
      <c r="BK237" s="120">
        <f>SUM(BK238:BK251)</f>
        <v>0</v>
      </c>
    </row>
    <row r="238" spans="2:65" s="1" customFormat="1" ht="24.2" customHeight="1">
      <c r="B238" s="32"/>
      <c r="C238" s="121" t="s">
        <v>348</v>
      </c>
      <c r="D238" s="121" t="s">
        <v>261</v>
      </c>
      <c r="E238" s="122" t="s">
        <v>1205</v>
      </c>
      <c r="F238" s="123" t="s">
        <v>1206</v>
      </c>
      <c r="G238" s="124" t="s">
        <v>973</v>
      </c>
      <c r="H238" s="125">
        <v>2501.2869999999998</v>
      </c>
      <c r="I238" s="126"/>
      <c r="J238" s="127">
        <f>ROUND(I238*H238,2)</f>
        <v>0</v>
      </c>
      <c r="K238" s="123" t="s">
        <v>265</v>
      </c>
      <c r="L238" s="32"/>
      <c r="M238" s="128" t="s">
        <v>19</v>
      </c>
      <c r="N238" s="129" t="s">
        <v>40</v>
      </c>
      <c r="P238" s="130">
        <f>O238*H238</f>
        <v>0</v>
      </c>
      <c r="Q238" s="130">
        <v>0</v>
      </c>
      <c r="R238" s="130">
        <f>Q238*H238</f>
        <v>0</v>
      </c>
      <c r="S238" s="130">
        <v>0</v>
      </c>
      <c r="T238" s="131">
        <f>S238*H238</f>
        <v>0</v>
      </c>
      <c r="AR238" s="132" t="s">
        <v>266</v>
      </c>
      <c r="AT238" s="132" t="s">
        <v>261</v>
      </c>
      <c r="AU238" s="132" t="s">
        <v>77</v>
      </c>
      <c r="AY238" s="17" t="s">
        <v>260</v>
      </c>
      <c r="BE238" s="133">
        <f>IF(N238="základní",J238,0)</f>
        <v>0</v>
      </c>
      <c r="BF238" s="133">
        <f>IF(N238="snížená",J238,0)</f>
        <v>0</v>
      </c>
      <c r="BG238" s="133">
        <f>IF(N238="zákl. přenesená",J238,0)</f>
        <v>0</v>
      </c>
      <c r="BH238" s="133">
        <f>IF(N238="sníž. přenesená",J238,0)</f>
        <v>0</v>
      </c>
      <c r="BI238" s="133">
        <f>IF(N238="nulová",J238,0)</f>
        <v>0</v>
      </c>
      <c r="BJ238" s="17" t="s">
        <v>77</v>
      </c>
      <c r="BK238" s="133">
        <f>ROUND(I238*H238,2)</f>
        <v>0</v>
      </c>
      <c r="BL238" s="17" t="s">
        <v>266</v>
      </c>
      <c r="BM238" s="132" t="s">
        <v>441</v>
      </c>
    </row>
    <row r="239" spans="2:65" s="1" customFormat="1" ht="29.25">
      <c r="B239" s="32"/>
      <c r="D239" s="134" t="s">
        <v>267</v>
      </c>
      <c r="F239" s="135" t="s">
        <v>1208</v>
      </c>
      <c r="I239" s="136"/>
      <c r="L239" s="32"/>
      <c r="M239" s="137"/>
      <c r="T239" s="53"/>
      <c r="AT239" s="17" t="s">
        <v>267</v>
      </c>
      <c r="AU239" s="17" t="s">
        <v>77</v>
      </c>
    </row>
    <row r="240" spans="2:65" s="1" customFormat="1" ht="19.5">
      <c r="B240" s="32"/>
      <c r="D240" s="134" t="s">
        <v>269</v>
      </c>
      <c r="F240" s="138" t="s">
        <v>2711</v>
      </c>
      <c r="I240" s="136"/>
      <c r="L240" s="32"/>
      <c r="M240" s="137"/>
      <c r="T240" s="53"/>
      <c r="AT240" s="17" t="s">
        <v>269</v>
      </c>
      <c r="AU240" s="17" t="s">
        <v>77</v>
      </c>
    </row>
    <row r="241" spans="2:65" s="12" customFormat="1" ht="11.25">
      <c r="B241" s="162"/>
      <c r="D241" s="134" t="s">
        <v>774</v>
      </c>
      <c r="E241" s="163" t="s">
        <v>19</v>
      </c>
      <c r="F241" s="164" t="s">
        <v>2712</v>
      </c>
      <c r="H241" s="165">
        <v>2501.2869999999998</v>
      </c>
      <c r="I241" s="166"/>
      <c r="L241" s="162"/>
      <c r="M241" s="167"/>
      <c r="T241" s="168"/>
      <c r="AT241" s="163" t="s">
        <v>774</v>
      </c>
      <c r="AU241" s="163" t="s">
        <v>77</v>
      </c>
      <c r="AV241" s="12" t="s">
        <v>79</v>
      </c>
      <c r="AW241" s="12" t="s">
        <v>31</v>
      </c>
      <c r="AX241" s="12" t="s">
        <v>69</v>
      </c>
      <c r="AY241" s="163" t="s">
        <v>260</v>
      </c>
    </row>
    <row r="242" spans="2:65" s="13" customFormat="1" ht="11.25">
      <c r="B242" s="169"/>
      <c r="D242" s="134" t="s">
        <v>774</v>
      </c>
      <c r="E242" s="170" t="s">
        <v>19</v>
      </c>
      <c r="F242" s="171" t="s">
        <v>967</v>
      </c>
      <c r="H242" s="172">
        <v>2501.2869999999998</v>
      </c>
      <c r="I242" s="173"/>
      <c r="L242" s="169"/>
      <c r="M242" s="174"/>
      <c r="T242" s="175"/>
      <c r="AT242" s="170" t="s">
        <v>774</v>
      </c>
      <c r="AU242" s="170" t="s">
        <v>77</v>
      </c>
      <c r="AV242" s="13" t="s">
        <v>266</v>
      </c>
      <c r="AW242" s="13" t="s">
        <v>31</v>
      </c>
      <c r="AX242" s="13" t="s">
        <v>77</v>
      </c>
      <c r="AY242" s="170" t="s">
        <v>260</v>
      </c>
    </row>
    <row r="243" spans="2:65" s="1" customFormat="1" ht="24.2" customHeight="1">
      <c r="B243" s="32"/>
      <c r="C243" s="121" t="s">
        <v>665</v>
      </c>
      <c r="D243" s="121" t="s">
        <v>261</v>
      </c>
      <c r="E243" s="122" t="s">
        <v>1397</v>
      </c>
      <c r="F243" s="123" t="s">
        <v>1398</v>
      </c>
      <c r="G243" s="124" t="s">
        <v>973</v>
      </c>
      <c r="H243" s="125">
        <v>936.51400000000001</v>
      </c>
      <c r="I243" s="126"/>
      <c r="J243" s="127">
        <f>ROUND(I243*H243,2)</f>
        <v>0</v>
      </c>
      <c r="K243" s="123" t="s">
        <v>265</v>
      </c>
      <c r="L243" s="32"/>
      <c r="M243" s="128" t="s">
        <v>19</v>
      </c>
      <c r="N243" s="129" t="s">
        <v>40</v>
      </c>
      <c r="P243" s="130">
        <f>O243*H243</f>
        <v>0</v>
      </c>
      <c r="Q243" s="130">
        <v>0</v>
      </c>
      <c r="R243" s="130">
        <f>Q243*H243</f>
        <v>0</v>
      </c>
      <c r="S243" s="130">
        <v>0</v>
      </c>
      <c r="T243" s="131">
        <f>S243*H243</f>
        <v>0</v>
      </c>
      <c r="AR243" s="132" t="s">
        <v>266</v>
      </c>
      <c r="AT243" s="132" t="s">
        <v>261</v>
      </c>
      <c r="AU243" s="132" t="s">
        <v>77</v>
      </c>
      <c r="AY243" s="17" t="s">
        <v>260</v>
      </c>
      <c r="BE243" s="133">
        <f>IF(N243="základní",J243,0)</f>
        <v>0</v>
      </c>
      <c r="BF243" s="133">
        <f>IF(N243="snížená",J243,0)</f>
        <v>0</v>
      </c>
      <c r="BG243" s="133">
        <f>IF(N243="zákl. přenesená",J243,0)</f>
        <v>0</v>
      </c>
      <c r="BH243" s="133">
        <f>IF(N243="sníž. přenesená",J243,0)</f>
        <v>0</v>
      </c>
      <c r="BI243" s="133">
        <f>IF(N243="nulová",J243,0)</f>
        <v>0</v>
      </c>
      <c r="BJ243" s="17" t="s">
        <v>77</v>
      </c>
      <c r="BK243" s="133">
        <f>ROUND(I243*H243,2)</f>
        <v>0</v>
      </c>
      <c r="BL243" s="17" t="s">
        <v>266</v>
      </c>
      <c r="BM243" s="132" t="s">
        <v>662</v>
      </c>
    </row>
    <row r="244" spans="2:65" s="1" customFormat="1" ht="29.25">
      <c r="B244" s="32"/>
      <c r="D244" s="134" t="s">
        <v>267</v>
      </c>
      <c r="F244" s="135" t="s">
        <v>1399</v>
      </c>
      <c r="I244" s="136"/>
      <c r="L244" s="32"/>
      <c r="M244" s="137"/>
      <c r="T244" s="53"/>
      <c r="AT244" s="17" t="s">
        <v>267</v>
      </c>
      <c r="AU244" s="17" t="s">
        <v>77</v>
      </c>
    </row>
    <row r="245" spans="2:65" s="1" customFormat="1" ht="19.5">
      <c r="B245" s="32"/>
      <c r="D245" s="134" t="s">
        <v>269</v>
      </c>
      <c r="F245" s="138" t="s">
        <v>1400</v>
      </c>
      <c r="I245" s="136"/>
      <c r="L245" s="32"/>
      <c r="M245" s="137"/>
      <c r="T245" s="53"/>
      <c r="AT245" s="17" t="s">
        <v>269</v>
      </c>
      <c r="AU245" s="17" t="s">
        <v>77</v>
      </c>
    </row>
    <row r="246" spans="2:65" s="1" customFormat="1" ht="24.2" customHeight="1">
      <c r="B246" s="32"/>
      <c r="C246" s="121" t="s">
        <v>353</v>
      </c>
      <c r="D246" s="121" t="s">
        <v>261</v>
      </c>
      <c r="E246" s="122" t="s">
        <v>1402</v>
      </c>
      <c r="F246" s="123" t="s">
        <v>1403</v>
      </c>
      <c r="G246" s="124" t="s">
        <v>973</v>
      </c>
      <c r="H246" s="125">
        <v>1162.9469999999999</v>
      </c>
      <c r="I246" s="126"/>
      <c r="J246" s="127">
        <f>ROUND(I246*H246,2)</f>
        <v>0</v>
      </c>
      <c r="K246" s="123" t="s">
        <v>265</v>
      </c>
      <c r="L246" s="32"/>
      <c r="M246" s="128" t="s">
        <v>19</v>
      </c>
      <c r="N246" s="129" t="s">
        <v>40</v>
      </c>
      <c r="P246" s="130">
        <f>O246*H246</f>
        <v>0</v>
      </c>
      <c r="Q246" s="130">
        <v>0</v>
      </c>
      <c r="R246" s="130">
        <f>Q246*H246</f>
        <v>0</v>
      </c>
      <c r="S246" s="130">
        <v>0</v>
      </c>
      <c r="T246" s="131">
        <f>S246*H246</f>
        <v>0</v>
      </c>
      <c r="AR246" s="132" t="s">
        <v>266</v>
      </c>
      <c r="AT246" s="132" t="s">
        <v>261</v>
      </c>
      <c r="AU246" s="132" t="s">
        <v>77</v>
      </c>
      <c r="AY246" s="17" t="s">
        <v>260</v>
      </c>
      <c r="BE246" s="133">
        <f>IF(N246="základní",J246,0)</f>
        <v>0</v>
      </c>
      <c r="BF246" s="133">
        <f>IF(N246="snížená",J246,0)</f>
        <v>0</v>
      </c>
      <c r="BG246" s="133">
        <f>IF(N246="zákl. přenesená",J246,0)</f>
        <v>0</v>
      </c>
      <c r="BH246" s="133">
        <f>IF(N246="sníž. přenesená",J246,0)</f>
        <v>0</v>
      </c>
      <c r="BI246" s="133">
        <f>IF(N246="nulová",J246,0)</f>
        <v>0</v>
      </c>
      <c r="BJ246" s="17" t="s">
        <v>77</v>
      </c>
      <c r="BK246" s="133">
        <f>ROUND(I246*H246,2)</f>
        <v>0</v>
      </c>
      <c r="BL246" s="17" t="s">
        <v>266</v>
      </c>
      <c r="BM246" s="132" t="s">
        <v>668</v>
      </c>
    </row>
    <row r="247" spans="2:65" s="1" customFormat="1" ht="48.75">
      <c r="B247" s="32"/>
      <c r="D247" s="134" t="s">
        <v>267</v>
      </c>
      <c r="F247" s="135" t="s">
        <v>1404</v>
      </c>
      <c r="I247" s="136"/>
      <c r="L247" s="32"/>
      <c r="M247" s="137"/>
      <c r="T247" s="53"/>
      <c r="AT247" s="17" t="s">
        <v>267</v>
      </c>
      <c r="AU247" s="17" t="s">
        <v>77</v>
      </c>
    </row>
    <row r="248" spans="2:65" s="1" customFormat="1" ht="19.5">
      <c r="B248" s="32"/>
      <c r="D248" s="134" t="s">
        <v>269</v>
      </c>
      <c r="F248" s="138" t="s">
        <v>1405</v>
      </c>
      <c r="I248" s="136"/>
      <c r="L248" s="32"/>
      <c r="M248" s="137"/>
      <c r="T248" s="53"/>
      <c r="AT248" s="17" t="s">
        <v>269</v>
      </c>
      <c r="AU248" s="17" t="s">
        <v>77</v>
      </c>
    </row>
    <row r="249" spans="2:65" s="1" customFormat="1" ht="24.2" customHeight="1">
      <c r="B249" s="32"/>
      <c r="C249" s="121" t="s">
        <v>674</v>
      </c>
      <c r="D249" s="121" t="s">
        <v>261</v>
      </c>
      <c r="E249" s="122" t="s">
        <v>1406</v>
      </c>
      <c r="F249" s="123" t="s">
        <v>1407</v>
      </c>
      <c r="G249" s="124" t="s">
        <v>973</v>
      </c>
      <c r="H249" s="125">
        <v>23.986999999999998</v>
      </c>
      <c r="I249" s="126"/>
      <c r="J249" s="127">
        <f>ROUND(I249*H249,2)</f>
        <v>0</v>
      </c>
      <c r="K249" s="123" t="s">
        <v>265</v>
      </c>
      <c r="L249" s="32"/>
      <c r="M249" s="128" t="s">
        <v>19</v>
      </c>
      <c r="N249" s="129" t="s">
        <v>40</v>
      </c>
      <c r="P249" s="130">
        <f>O249*H249</f>
        <v>0</v>
      </c>
      <c r="Q249" s="130">
        <v>0</v>
      </c>
      <c r="R249" s="130">
        <f>Q249*H249</f>
        <v>0</v>
      </c>
      <c r="S249" s="130">
        <v>0</v>
      </c>
      <c r="T249" s="131">
        <f>S249*H249</f>
        <v>0</v>
      </c>
      <c r="AR249" s="132" t="s">
        <v>266</v>
      </c>
      <c r="AT249" s="132" t="s">
        <v>261</v>
      </c>
      <c r="AU249" s="132" t="s">
        <v>77</v>
      </c>
      <c r="AY249" s="17" t="s">
        <v>260</v>
      </c>
      <c r="BE249" s="133">
        <f>IF(N249="základní",J249,0)</f>
        <v>0</v>
      </c>
      <c r="BF249" s="133">
        <f>IF(N249="snížená",J249,0)</f>
        <v>0</v>
      </c>
      <c r="BG249" s="133">
        <f>IF(N249="zákl. přenesená",J249,0)</f>
        <v>0</v>
      </c>
      <c r="BH249" s="133">
        <f>IF(N249="sníž. přenesená",J249,0)</f>
        <v>0</v>
      </c>
      <c r="BI249" s="133">
        <f>IF(N249="nulová",J249,0)</f>
        <v>0</v>
      </c>
      <c r="BJ249" s="17" t="s">
        <v>77</v>
      </c>
      <c r="BK249" s="133">
        <f>ROUND(I249*H249,2)</f>
        <v>0</v>
      </c>
      <c r="BL249" s="17" t="s">
        <v>266</v>
      </c>
      <c r="BM249" s="132" t="s">
        <v>671</v>
      </c>
    </row>
    <row r="250" spans="2:65" s="1" customFormat="1" ht="48.75">
      <c r="B250" s="32"/>
      <c r="D250" s="134" t="s">
        <v>267</v>
      </c>
      <c r="F250" s="135" t="s">
        <v>1408</v>
      </c>
      <c r="I250" s="136"/>
      <c r="L250" s="32"/>
      <c r="M250" s="137"/>
      <c r="T250" s="53"/>
      <c r="AT250" s="17" t="s">
        <v>267</v>
      </c>
      <c r="AU250" s="17" t="s">
        <v>77</v>
      </c>
    </row>
    <row r="251" spans="2:65" s="1" customFormat="1" ht="19.5">
      <c r="B251" s="32"/>
      <c r="D251" s="134" t="s">
        <v>269</v>
      </c>
      <c r="F251" s="138" t="s">
        <v>2713</v>
      </c>
      <c r="I251" s="136"/>
      <c r="L251" s="32"/>
      <c r="M251" s="137"/>
      <c r="T251" s="53"/>
      <c r="AT251" s="17" t="s">
        <v>269</v>
      </c>
      <c r="AU251" s="17" t="s">
        <v>77</v>
      </c>
    </row>
    <row r="252" spans="2:65" s="10" customFormat="1" ht="25.9" customHeight="1">
      <c r="B252" s="111"/>
      <c r="D252" s="112" t="s">
        <v>68</v>
      </c>
      <c r="E252" s="113" t="s">
        <v>266</v>
      </c>
      <c r="F252" s="113" t="s">
        <v>1221</v>
      </c>
      <c r="I252" s="114"/>
      <c r="J252" s="115">
        <f>BK252</f>
        <v>0</v>
      </c>
      <c r="L252" s="111"/>
      <c r="M252" s="116"/>
      <c r="P252" s="117">
        <f>SUM(P253:P254)</f>
        <v>0</v>
      </c>
      <c r="R252" s="117">
        <f>SUM(R253:R254)</f>
        <v>0</v>
      </c>
      <c r="T252" s="118">
        <f>SUM(T253:T254)</f>
        <v>0</v>
      </c>
      <c r="AR252" s="112" t="s">
        <v>77</v>
      </c>
      <c r="AT252" s="119" t="s">
        <v>68</v>
      </c>
      <c r="AU252" s="119" t="s">
        <v>69</v>
      </c>
      <c r="AY252" s="112" t="s">
        <v>260</v>
      </c>
      <c r="BK252" s="120">
        <f>SUM(BK253:BK254)</f>
        <v>0</v>
      </c>
    </row>
    <row r="253" spans="2:65" s="1" customFormat="1" ht="16.5" customHeight="1">
      <c r="B253" s="32"/>
      <c r="C253" s="121" t="s">
        <v>358</v>
      </c>
      <c r="D253" s="121" t="s">
        <v>261</v>
      </c>
      <c r="E253" s="122" t="s">
        <v>989</v>
      </c>
      <c r="F253" s="123" t="s">
        <v>990</v>
      </c>
      <c r="G253" s="124" t="s">
        <v>973</v>
      </c>
      <c r="H253" s="125">
        <v>2501.2869999999998</v>
      </c>
      <c r="I253" s="126"/>
      <c r="J253" s="127">
        <f>ROUND(I253*H253,2)</f>
        <v>0</v>
      </c>
      <c r="K253" s="123" t="s">
        <v>265</v>
      </c>
      <c r="L253" s="32"/>
      <c r="M253" s="128" t="s">
        <v>19</v>
      </c>
      <c r="N253" s="129" t="s">
        <v>40</v>
      </c>
      <c r="P253" s="130">
        <f>O253*H253</f>
        <v>0</v>
      </c>
      <c r="Q253" s="130">
        <v>0</v>
      </c>
      <c r="R253" s="130">
        <f>Q253*H253</f>
        <v>0</v>
      </c>
      <c r="S253" s="130">
        <v>0</v>
      </c>
      <c r="T253" s="131">
        <f>S253*H253</f>
        <v>0</v>
      </c>
      <c r="AR253" s="132" t="s">
        <v>266</v>
      </c>
      <c r="AT253" s="132" t="s">
        <v>261</v>
      </c>
      <c r="AU253" s="132" t="s">
        <v>77</v>
      </c>
      <c r="AY253" s="17" t="s">
        <v>260</v>
      </c>
      <c r="BE253" s="133">
        <f>IF(N253="základní",J253,0)</f>
        <v>0</v>
      </c>
      <c r="BF253" s="133">
        <f>IF(N253="snížená",J253,0)</f>
        <v>0</v>
      </c>
      <c r="BG253" s="133">
        <f>IF(N253="zákl. přenesená",J253,0)</f>
        <v>0</v>
      </c>
      <c r="BH253" s="133">
        <f>IF(N253="sníž. přenesená",J253,0)</f>
        <v>0</v>
      </c>
      <c r="BI253" s="133">
        <f>IF(N253="nulová",J253,0)</f>
        <v>0</v>
      </c>
      <c r="BJ253" s="17" t="s">
        <v>77</v>
      </c>
      <c r="BK253" s="133">
        <f>ROUND(I253*H253,2)</f>
        <v>0</v>
      </c>
      <c r="BL253" s="17" t="s">
        <v>266</v>
      </c>
      <c r="BM253" s="132" t="s">
        <v>865</v>
      </c>
    </row>
    <row r="254" spans="2:65" s="1" customFormat="1" ht="29.25">
      <c r="B254" s="32"/>
      <c r="D254" s="134" t="s">
        <v>267</v>
      </c>
      <c r="F254" s="135" t="s">
        <v>991</v>
      </c>
      <c r="I254" s="136"/>
      <c r="L254" s="32"/>
      <c r="M254" s="149"/>
      <c r="N254" s="150"/>
      <c r="O254" s="150"/>
      <c r="P254" s="150"/>
      <c r="Q254" s="150"/>
      <c r="R254" s="150"/>
      <c r="S254" s="150"/>
      <c r="T254" s="151"/>
      <c r="AT254" s="17" t="s">
        <v>267</v>
      </c>
      <c r="AU254" s="17" t="s">
        <v>77</v>
      </c>
    </row>
    <row r="255" spans="2:65" s="1" customFormat="1" ht="6.95" customHeight="1">
      <c r="B255" s="41"/>
      <c r="C255" s="42"/>
      <c r="D255" s="42"/>
      <c r="E255" s="42"/>
      <c r="F255" s="42"/>
      <c r="G255" s="42"/>
      <c r="H255" s="42"/>
      <c r="I255" s="42"/>
      <c r="J255" s="42"/>
      <c r="K255" s="42"/>
      <c r="L255" s="32"/>
    </row>
  </sheetData>
  <sheetProtection algorithmName="SHA-512" hashValue="fhhV0T2gZhjxzASAnJjl0S7vgYQglG46m3POG4yYmk77GdfFD66nbXIXMefyn/fQviKDm/Mm/jcf+JTf4u4b3Q==" saltValue="sIYbXc9vj1vmC1xu8WH1As0j9OV9iaTDICn4kaQioqvjuW16hxOZ0lWXP0DRA5qlfhw8PbDo7eQ+tw7eYckixg==" spinCount="100000" sheet="1" objects="1" scenarios="1" formatColumns="0" formatRows="0" autoFilter="0"/>
  <autoFilter ref="C82:K254" xr:uid="{00000000-0009-0000-0000-000012000000}"/>
  <mergeCells count="9">
    <mergeCell ref="E50:H50"/>
    <mergeCell ref="E73:H73"/>
    <mergeCell ref="E75:H75"/>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B2:BM248"/>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133</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2714</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ROUND(J82,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ROUND((SUM(BE82:BE247)),  2)</f>
        <v>0</v>
      </c>
      <c r="I33" s="89">
        <v>0.21</v>
      </c>
      <c r="J33" s="88">
        <f>ROUND(((SUM(BE82:BE247))*I33),  2)</f>
        <v>0</v>
      </c>
      <c r="L33" s="32"/>
    </row>
    <row r="34" spans="2:12" s="1" customFormat="1" ht="14.45" customHeight="1">
      <c r="B34" s="32"/>
      <c r="E34" s="27" t="s">
        <v>41</v>
      </c>
      <c r="F34" s="88">
        <f>ROUND((SUM(BF82:BF247)),  2)</f>
        <v>0</v>
      </c>
      <c r="I34" s="89">
        <v>0.12</v>
      </c>
      <c r="J34" s="88">
        <f>ROUND(((SUM(BF82:BF247))*I34),  2)</f>
        <v>0</v>
      </c>
      <c r="L34" s="32"/>
    </row>
    <row r="35" spans="2:12" s="1" customFormat="1" ht="14.45" hidden="1" customHeight="1">
      <c r="B35" s="32"/>
      <c r="E35" s="27" t="s">
        <v>42</v>
      </c>
      <c r="F35" s="88">
        <f>ROUND((SUM(BG82:BG247)),  2)</f>
        <v>0</v>
      </c>
      <c r="I35" s="89">
        <v>0.21</v>
      </c>
      <c r="J35" s="88">
        <f>0</f>
        <v>0</v>
      </c>
      <c r="L35" s="32"/>
    </row>
    <row r="36" spans="2:12" s="1" customFormat="1" ht="14.45" hidden="1" customHeight="1">
      <c r="B36" s="32"/>
      <c r="E36" s="27" t="s">
        <v>43</v>
      </c>
      <c r="F36" s="88">
        <f>ROUND((SUM(BH82:BH247)),  2)</f>
        <v>0</v>
      </c>
      <c r="I36" s="89">
        <v>0.12</v>
      </c>
      <c r="J36" s="88">
        <f>0</f>
        <v>0</v>
      </c>
      <c r="L36" s="32"/>
    </row>
    <row r="37" spans="2:12" s="1" customFormat="1" ht="14.45" hidden="1" customHeight="1">
      <c r="B37" s="32"/>
      <c r="E37" s="27" t="s">
        <v>44</v>
      </c>
      <c r="F37" s="88">
        <f>ROUND((SUM(BI82:BI247)),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02-12-01 - Dopravna Desná, nástupiště</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J82</f>
        <v>0</v>
      </c>
      <c r="L59" s="32"/>
      <c r="AU59" s="17" t="s">
        <v>242</v>
      </c>
    </row>
    <row r="60" spans="2:47" s="8" customFormat="1" ht="24.95" customHeight="1">
      <c r="B60" s="99"/>
      <c r="D60" s="100" t="s">
        <v>2715</v>
      </c>
      <c r="E60" s="101"/>
      <c r="F60" s="101"/>
      <c r="G60" s="101"/>
      <c r="H60" s="101"/>
      <c r="I60" s="101"/>
      <c r="J60" s="102">
        <f>J83</f>
        <v>0</v>
      </c>
      <c r="L60" s="99"/>
    </row>
    <row r="61" spans="2:47" s="8" customFormat="1" ht="24.95" customHeight="1">
      <c r="B61" s="99"/>
      <c r="D61" s="100" t="s">
        <v>766</v>
      </c>
      <c r="E61" s="101"/>
      <c r="F61" s="101"/>
      <c r="G61" s="101"/>
      <c r="H61" s="101"/>
      <c r="I61" s="101"/>
      <c r="J61" s="102">
        <f>J188</f>
        <v>0</v>
      </c>
      <c r="L61" s="99"/>
    </row>
    <row r="62" spans="2:47" s="8" customFormat="1" ht="24.95" customHeight="1">
      <c r="B62" s="99"/>
      <c r="D62" s="100" t="s">
        <v>2716</v>
      </c>
      <c r="E62" s="101"/>
      <c r="F62" s="101"/>
      <c r="G62" s="101"/>
      <c r="H62" s="101"/>
      <c r="I62" s="101"/>
      <c r="J62" s="102">
        <f>J228</f>
        <v>0</v>
      </c>
      <c r="L62" s="99"/>
    </row>
    <row r="63" spans="2:47" s="1" customFormat="1" ht="21.75" customHeight="1">
      <c r="B63" s="32"/>
      <c r="L63" s="32"/>
    </row>
    <row r="64" spans="2:47" s="1" customFormat="1" ht="6.95" customHeight="1">
      <c r="B64" s="41"/>
      <c r="C64" s="42"/>
      <c r="D64" s="42"/>
      <c r="E64" s="42"/>
      <c r="F64" s="42"/>
      <c r="G64" s="42"/>
      <c r="H64" s="42"/>
      <c r="I64" s="42"/>
      <c r="J64" s="42"/>
      <c r="K64" s="42"/>
      <c r="L64" s="32"/>
    </row>
    <row r="68" spans="2:12" s="1" customFormat="1" ht="6.95" customHeight="1">
      <c r="B68" s="43"/>
      <c r="C68" s="44"/>
      <c r="D68" s="44"/>
      <c r="E68" s="44"/>
      <c r="F68" s="44"/>
      <c r="G68" s="44"/>
      <c r="H68" s="44"/>
      <c r="I68" s="44"/>
      <c r="J68" s="44"/>
      <c r="K68" s="44"/>
      <c r="L68" s="32"/>
    </row>
    <row r="69" spans="2:12" s="1" customFormat="1" ht="24.95" customHeight="1">
      <c r="B69" s="32"/>
      <c r="C69" s="21" t="s">
        <v>245</v>
      </c>
      <c r="L69" s="32"/>
    </row>
    <row r="70" spans="2:12" s="1" customFormat="1" ht="6.95" customHeight="1">
      <c r="B70" s="32"/>
      <c r="L70" s="32"/>
    </row>
    <row r="71" spans="2:12" s="1" customFormat="1" ht="12" customHeight="1">
      <c r="B71" s="32"/>
      <c r="C71" s="27" t="s">
        <v>16</v>
      </c>
      <c r="L71" s="32"/>
    </row>
    <row r="72" spans="2:12" s="1" customFormat="1" ht="16.5" customHeight="1">
      <c r="B72" s="32"/>
      <c r="E72" s="309" t="str">
        <f>E7</f>
        <v>Oprava trati v úseku Tanvald - Kořenov</v>
      </c>
      <c r="F72" s="310"/>
      <c r="G72" s="310"/>
      <c r="H72" s="310"/>
      <c r="L72" s="32"/>
    </row>
    <row r="73" spans="2:12" s="1" customFormat="1" ht="12" customHeight="1">
      <c r="B73" s="32"/>
      <c r="C73" s="27" t="s">
        <v>237</v>
      </c>
      <c r="L73" s="32"/>
    </row>
    <row r="74" spans="2:12" s="1" customFormat="1" ht="16.5" customHeight="1">
      <c r="B74" s="32"/>
      <c r="E74" s="305" t="str">
        <f>E9</f>
        <v>SO 02-12-01 - Dopravna Desná, nástupiště</v>
      </c>
      <c r="F74" s="311"/>
      <c r="G74" s="311"/>
      <c r="H74" s="311"/>
      <c r="L74" s="32"/>
    </row>
    <row r="75" spans="2:12" s="1" customFormat="1" ht="6.95" customHeight="1">
      <c r="B75" s="32"/>
      <c r="L75" s="32"/>
    </row>
    <row r="76" spans="2:12" s="1" customFormat="1" ht="12" customHeight="1">
      <c r="B76" s="32"/>
      <c r="C76" s="27" t="s">
        <v>21</v>
      </c>
      <c r="F76" s="25" t="str">
        <f>F12</f>
        <v xml:space="preserve"> </v>
      </c>
      <c r="I76" s="27" t="s">
        <v>23</v>
      </c>
      <c r="J76" s="49" t="str">
        <f>IF(J12="","",J12)</f>
        <v>14. 6. 2023</v>
      </c>
      <c r="L76" s="32"/>
    </row>
    <row r="77" spans="2:12" s="1" customFormat="1" ht="6.95" customHeight="1">
      <c r="B77" s="32"/>
      <c r="L77" s="32"/>
    </row>
    <row r="78" spans="2:12" s="1" customFormat="1" ht="15.2" customHeight="1">
      <c r="B78" s="32"/>
      <c r="C78" s="27" t="s">
        <v>25</v>
      </c>
      <c r="F78" s="25" t="str">
        <f>E15</f>
        <v xml:space="preserve"> </v>
      </c>
      <c r="I78" s="27" t="s">
        <v>30</v>
      </c>
      <c r="J78" s="30" t="str">
        <f>E21</f>
        <v xml:space="preserve"> </v>
      </c>
      <c r="L78" s="32"/>
    </row>
    <row r="79" spans="2:12" s="1" customFormat="1" ht="15.2" customHeight="1">
      <c r="B79" s="32"/>
      <c r="C79" s="27" t="s">
        <v>28</v>
      </c>
      <c r="F79" s="25" t="str">
        <f>IF(E18="","",E18)</f>
        <v>Vyplň údaj</v>
      </c>
      <c r="I79" s="27" t="s">
        <v>32</v>
      </c>
      <c r="J79" s="30" t="str">
        <f>E24</f>
        <v xml:space="preserve"> </v>
      </c>
      <c r="L79" s="32"/>
    </row>
    <row r="80" spans="2:12" s="1" customFormat="1" ht="10.35" customHeight="1">
      <c r="B80" s="32"/>
      <c r="L80" s="32"/>
    </row>
    <row r="81" spans="2:65" s="9" customFormat="1" ht="29.25" customHeight="1">
      <c r="B81" s="103"/>
      <c r="C81" s="104" t="s">
        <v>246</v>
      </c>
      <c r="D81" s="105" t="s">
        <v>54</v>
      </c>
      <c r="E81" s="105" t="s">
        <v>50</v>
      </c>
      <c r="F81" s="105" t="s">
        <v>51</v>
      </c>
      <c r="G81" s="105" t="s">
        <v>247</v>
      </c>
      <c r="H81" s="105" t="s">
        <v>248</v>
      </c>
      <c r="I81" s="105" t="s">
        <v>249</v>
      </c>
      <c r="J81" s="105" t="s">
        <v>241</v>
      </c>
      <c r="K81" s="106" t="s">
        <v>250</v>
      </c>
      <c r="L81" s="103"/>
      <c r="M81" s="56" t="s">
        <v>19</v>
      </c>
      <c r="N81" s="57" t="s">
        <v>39</v>
      </c>
      <c r="O81" s="57" t="s">
        <v>251</v>
      </c>
      <c r="P81" s="57" t="s">
        <v>252</v>
      </c>
      <c r="Q81" s="57" t="s">
        <v>253</v>
      </c>
      <c r="R81" s="57" t="s">
        <v>254</v>
      </c>
      <c r="S81" s="57" t="s">
        <v>255</v>
      </c>
      <c r="T81" s="58" t="s">
        <v>256</v>
      </c>
    </row>
    <row r="82" spans="2:65" s="1" customFormat="1" ht="22.9" customHeight="1">
      <c r="B82" s="32"/>
      <c r="C82" s="61" t="s">
        <v>257</v>
      </c>
      <c r="J82" s="107">
        <f>BK82</f>
        <v>0</v>
      </c>
      <c r="L82" s="32"/>
      <c r="M82" s="59"/>
      <c r="N82" s="50"/>
      <c r="O82" s="50"/>
      <c r="P82" s="108">
        <f>P83+P188+P228</f>
        <v>0</v>
      </c>
      <c r="Q82" s="50"/>
      <c r="R82" s="108">
        <f>R83+R188+R228</f>
        <v>523.10084585000004</v>
      </c>
      <c r="S82" s="50"/>
      <c r="T82" s="109">
        <f>T83+T188+T228</f>
        <v>0</v>
      </c>
      <c r="AT82" s="17" t="s">
        <v>68</v>
      </c>
      <c r="AU82" s="17" t="s">
        <v>242</v>
      </c>
      <c r="BK82" s="110">
        <f>BK83+BK188+BK228</f>
        <v>0</v>
      </c>
    </row>
    <row r="83" spans="2:65" s="10" customFormat="1" ht="25.9" customHeight="1">
      <c r="B83" s="111"/>
      <c r="D83" s="112" t="s">
        <v>68</v>
      </c>
      <c r="E83" s="113" t="s">
        <v>77</v>
      </c>
      <c r="F83" s="113" t="s">
        <v>2717</v>
      </c>
      <c r="I83" s="114"/>
      <c r="J83" s="115">
        <f>BK83</f>
        <v>0</v>
      </c>
      <c r="L83" s="111"/>
      <c r="M83" s="116"/>
      <c r="P83" s="117">
        <f>SUM(P84:P187)</f>
        <v>0</v>
      </c>
      <c r="R83" s="117">
        <f>SUM(R84:R187)</f>
        <v>523.10084585000004</v>
      </c>
      <c r="T83" s="118">
        <f>SUM(T84:T187)</f>
        <v>0</v>
      </c>
      <c r="AR83" s="112" t="s">
        <v>77</v>
      </c>
      <c r="AT83" s="119" t="s">
        <v>68</v>
      </c>
      <c r="AU83" s="119" t="s">
        <v>69</v>
      </c>
      <c r="AY83" s="112" t="s">
        <v>260</v>
      </c>
      <c r="BK83" s="120">
        <f>SUM(BK84:BK187)</f>
        <v>0</v>
      </c>
    </row>
    <row r="84" spans="2:65" s="1" customFormat="1" ht="16.5" customHeight="1">
      <c r="B84" s="32"/>
      <c r="C84" s="139" t="s">
        <v>77</v>
      </c>
      <c r="D84" s="139" t="s">
        <v>273</v>
      </c>
      <c r="E84" s="140" t="s">
        <v>2718</v>
      </c>
      <c r="F84" s="141" t="s">
        <v>2719</v>
      </c>
      <c r="G84" s="142" t="s">
        <v>363</v>
      </c>
      <c r="H84" s="143">
        <v>13</v>
      </c>
      <c r="I84" s="144"/>
      <c r="J84" s="145">
        <f>ROUND(I84*H84,2)</f>
        <v>0</v>
      </c>
      <c r="K84" s="141" t="s">
        <v>265</v>
      </c>
      <c r="L84" s="146"/>
      <c r="M84" s="147" t="s">
        <v>19</v>
      </c>
      <c r="N84" s="148" t="s">
        <v>40</v>
      </c>
      <c r="P84" s="130">
        <f>O84*H84</f>
        <v>0</v>
      </c>
      <c r="Q84" s="130">
        <v>1.34</v>
      </c>
      <c r="R84" s="130">
        <f>Q84*H84</f>
        <v>17.420000000000002</v>
      </c>
      <c r="S84" s="130">
        <v>0</v>
      </c>
      <c r="T84" s="131">
        <f>S84*H84</f>
        <v>0</v>
      </c>
      <c r="AR84" s="132" t="s">
        <v>277</v>
      </c>
      <c r="AT84" s="132" t="s">
        <v>273</v>
      </c>
      <c r="AU84" s="132" t="s">
        <v>77</v>
      </c>
      <c r="AY84" s="17" t="s">
        <v>260</v>
      </c>
      <c r="BE84" s="133">
        <f>IF(N84="základní",J84,0)</f>
        <v>0</v>
      </c>
      <c r="BF84" s="133">
        <f>IF(N84="snížená",J84,0)</f>
        <v>0</v>
      </c>
      <c r="BG84" s="133">
        <f>IF(N84="zákl. přenesená",J84,0)</f>
        <v>0</v>
      </c>
      <c r="BH84" s="133">
        <f>IF(N84="sníž. přenesená",J84,0)</f>
        <v>0</v>
      </c>
      <c r="BI84" s="133">
        <f>IF(N84="nulová",J84,0)</f>
        <v>0</v>
      </c>
      <c r="BJ84" s="17" t="s">
        <v>77</v>
      </c>
      <c r="BK84" s="133">
        <f>ROUND(I84*H84,2)</f>
        <v>0</v>
      </c>
      <c r="BL84" s="17" t="s">
        <v>266</v>
      </c>
      <c r="BM84" s="132" t="s">
        <v>79</v>
      </c>
    </row>
    <row r="85" spans="2:65" s="1" customFormat="1" ht="11.25">
      <c r="B85" s="32"/>
      <c r="D85" s="134" t="s">
        <v>267</v>
      </c>
      <c r="F85" s="135" t="s">
        <v>2719</v>
      </c>
      <c r="I85" s="136"/>
      <c r="L85" s="32"/>
      <c r="M85" s="137"/>
      <c r="T85" s="53"/>
      <c r="AT85" s="17" t="s">
        <v>267</v>
      </c>
      <c r="AU85" s="17" t="s">
        <v>77</v>
      </c>
    </row>
    <row r="86" spans="2:65" s="1" customFormat="1" ht="48.75">
      <c r="B86" s="32"/>
      <c r="D86" s="134" t="s">
        <v>269</v>
      </c>
      <c r="F86" s="138" t="s">
        <v>2720</v>
      </c>
      <c r="I86" s="136"/>
      <c r="L86" s="32"/>
      <c r="M86" s="137"/>
      <c r="T86" s="53"/>
      <c r="AT86" s="17" t="s">
        <v>269</v>
      </c>
      <c r="AU86" s="17" t="s">
        <v>77</v>
      </c>
    </row>
    <row r="87" spans="2:65" s="1" customFormat="1" ht="16.5" customHeight="1">
      <c r="B87" s="32"/>
      <c r="C87" s="139" t="s">
        <v>79</v>
      </c>
      <c r="D87" s="139" t="s">
        <v>273</v>
      </c>
      <c r="E87" s="140" t="s">
        <v>2721</v>
      </c>
      <c r="F87" s="141" t="s">
        <v>2722</v>
      </c>
      <c r="G87" s="142" t="s">
        <v>929</v>
      </c>
      <c r="H87" s="143">
        <v>1</v>
      </c>
      <c r="I87" s="144"/>
      <c r="J87" s="145">
        <f>ROUND(I87*H87,2)</f>
        <v>0</v>
      </c>
      <c r="K87" s="141" t="s">
        <v>19</v>
      </c>
      <c r="L87" s="146"/>
      <c r="M87" s="147" t="s">
        <v>19</v>
      </c>
      <c r="N87" s="148" t="s">
        <v>40</v>
      </c>
      <c r="P87" s="130">
        <f>O87*H87</f>
        <v>0</v>
      </c>
      <c r="Q87" s="130">
        <v>1.2</v>
      </c>
      <c r="R87" s="130">
        <f>Q87*H87</f>
        <v>1.2</v>
      </c>
      <c r="S87" s="130">
        <v>0</v>
      </c>
      <c r="T87" s="131">
        <f>S87*H87</f>
        <v>0</v>
      </c>
      <c r="AR87" s="132" t="s">
        <v>277</v>
      </c>
      <c r="AT87" s="132" t="s">
        <v>273</v>
      </c>
      <c r="AU87" s="132" t="s">
        <v>77</v>
      </c>
      <c r="AY87" s="17" t="s">
        <v>260</v>
      </c>
      <c r="BE87" s="133">
        <f>IF(N87="základní",J87,0)</f>
        <v>0</v>
      </c>
      <c r="BF87" s="133">
        <f>IF(N87="snížená",J87,0)</f>
        <v>0</v>
      </c>
      <c r="BG87" s="133">
        <f>IF(N87="zákl. přenesená",J87,0)</f>
        <v>0</v>
      </c>
      <c r="BH87" s="133">
        <f>IF(N87="sníž. přenesená",J87,0)</f>
        <v>0</v>
      </c>
      <c r="BI87" s="133">
        <f>IF(N87="nulová",J87,0)</f>
        <v>0</v>
      </c>
      <c r="BJ87" s="17" t="s">
        <v>77</v>
      </c>
      <c r="BK87" s="133">
        <f>ROUND(I87*H87,2)</f>
        <v>0</v>
      </c>
      <c r="BL87" s="17" t="s">
        <v>266</v>
      </c>
      <c r="BM87" s="132" t="s">
        <v>266</v>
      </c>
    </row>
    <row r="88" spans="2:65" s="1" customFormat="1" ht="11.25">
      <c r="B88" s="32"/>
      <c r="D88" s="134" t="s">
        <v>267</v>
      </c>
      <c r="F88" s="135" t="s">
        <v>2722</v>
      </c>
      <c r="I88" s="136"/>
      <c r="L88" s="32"/>
      <c r="M88" s="137"/>
      <c r="T88" s="53"/>
      <c r="AT88" s="17" t="s">
        <v>267</v>
      </c>
      <c r="AU88" s="17" t="s">
        <v>77</v>
      </c>
    </row>
    <row r="89" spans="2:65" s="1" customFormat="1" ht="48.75">
      <c r="B89" s="32"/>
      <c r="D89" s="134" t="s">
        <v>269</v>
      </c>
      <c r="F89" s="138" t="s">
        <v>2723</v>
      </c>
      <c r="I89" s="136"/>
      <c r="L89" s="32"/>
      <c r="M89" s="137"/>
      <c r="T89" s="53"/>
      <c r="AT89" s="17" t="s">
        <v>269</v>
      </c>
      <c r="AU89" s="17" t="s">
        <v>77</v>
      </c>
    </row>
    <row r="90" spans="2:65" s="1" customFormat="1" ht="16.5" customHeight="1">
      <c r="B90" s="32"/>
      <c r="C90" s="139" t="s">
        <v>279</v>
      </c>
      <c r="D90" s="139" t="s">
        <v>273</v>
      </c>
      <c r="E90" s="140" t="s">
        <v>2721</v>
      </c>
      <c r="F90" s="141" t="s">
        <v>2722</v>
      </c>
      <c r="G90" s="142" t="s">
        <v>929</v>
      </c>
      <c r="H90" s="143">
        <v>1</v>
      </c>
      <c r="I90" s="144"/>
      <c r="J90" s="145">
        <f>ROUND(I90*H90,2)</f>
        <v>0</v>
      </c>
      <c r="K90" s="141" t="s">
        <v>19</v>
      </c>
      <c r="L90" s="146"/>
      <c r="M90" s="147" t="s">
        <v>19</v>
      </c>
      <c r="N90" s="148" t="s">
        <v>40</v>
      </c>
      <c r="P90" s="130">
        <f>O90*H90</f>
        <v>0</v>
      </c>
      <c r="Q90" s="130">
        <v>1.2</v>
      </c>
      <c r="R90" s="130">
        <f>Q90*H90</f>
        <v>1.2</v>
      </c>
      <c r="S90" s="130">
        <v>0</v>
      </c>
      <c r="T90" s="131">
        <f>S90*H90</f>
        <v>0</v>
      </c>
      <c r="AR90" s="132" t="s">
        <v>277</v>
      </c>
      <c r="AT90" s="132" t="s">
        <v>273</v>
      </c>
      <c r="AU90" s="132" t="s">
        <v>77</v>
      </c>
      <c r="AY90" s="17" t="s">
        <v>260</v>
      </c>
      <c r="BE90" s="133">
        <f>IF(N90="základní",J90,0)</f>
        <v>0</v>
      </c>
      <c r="BF90" s="133">
        <f>IF(N90="snížená",J90,0)</f>
        <v>0</v>
      </c>
      <c r="BG90" s="133">
        <f>IF(N90="zákl. přenesená",J90,0)</f>
        <v>0</v>
      </c>
      <c r="BH90" s="133">
        <f>IF(N90="sníž. přenesená",J90,0)</f>
        <v>0</v>
      </c>
      <c r="BI90" s="133">
        <f>IF(N90="nulová",J90,0)</f>
        <v>0</v>
      </c>
      <c r="BJ90" s="17" t="s">
        <v>77</v>
      </c>
      <c r="BK90" s="133">
        <f>ROUND(I90*H90,2)</f>
        <v>0</v>
      </c>
      <c r="BL90" s="17" t="s">
        <v>266</v>
      </c>
      <c r="BM90" s="132" t="s">
        <v>282</v>
      </c>
    </row>
    <row r="91" spans="2:65" s="1" customFormat="1" ht="11.25">
      <c r="B91" s="32"/>
      <c r="D91" s="134" t="s">
        <v>267</v>
      </c>
      <c r="F91" s="135" t="s">
        <v>2722</v>
      </c>
      <c r="I91" s="136"/>
      <c r="L91" s="32"/>
      <c r="M91" s="137"/>
      <c r="T91" s="53"/>
      <c r="AT91" s="17" t="s">
        <v>267</v>
      </c>
      <c r="AU91" s="17" t="s">
        <v>77</v>
      </c>
    </row>
    <row r="92" spans="2:65" s="1" customFormat="1" ht="48.75">
      <c r="B92" s="32"/>
      <c r="D92" s="134" t="s">
        <v>269</v>
      </c>
      <c r="F92" s="138" t="s">
        <v>2724</v>
      </c>
      <c r="I92" s="136"/>
      <c r="L92" s="32"/>
      <c r="M92" s="137"/>
      <c r="T92" s="53"/>
      <c r="AT92" s="17" t="s">
        <v>269</v>
      </c>
      <c r="AU92" s="17" t="s">
        <v>77</v>
      </c>
    </row>
    <row r="93" spans="2:65" s="1" customFormat="1" ht="16.5" customHeight="1">
      <c r="B93" s="32"/>
      <c r="C93" s="139" t="s">
        <v>266</v>
      </c>
      <c r="D93" s="139" t="s">
        <v>273</v>
      </c>
      <c r="E93" s="140" t="s">
        <v>2725</v>
      </c>
      <c r="F93" s="141" t="s">
        <v>2726</v>
      </c>
      <c r="G93" s="142" t="s">
        <v>929</v>
      </c>
      <c r="H93" s="143">
        <v>1</v>
      </c>
      <c r="I93" s="144"/>
      <c r="J93" s="145">
        <f>ROUND(I93*H93,2)</f>
        <v>0</v>
      </c>
      <c r="K93" s="141" t="s">
        <v>19</v>
      </c>
      <c r="L93" s="146"/>
      <c r="M93" s="147" t="s">
        <v>19</v>
      </c>
      <c r="N93" s="148" t="s">
        <v>40</v>
      </c>
      <c r="P93" s="130">
        <f>O93*H93</f>
        <v>0</v>
      </c>
      <c r="Q93" s="130">
        <v>1.2</v>
      </c>
      <c r="R93" s="130">
        <f>Q93*H93</f>
        <v>1.2</v>
      </c>
      <c r="S93" s="130">
        <v>0</v>
      </c>
      <c r="T93" s="131">
        <f>S93*H93</f>
        <v>0</v>
      </c>
      <c r="AR93" s="132" t="s">
        <v>277</v>
      </c>
      <c r="AT93" s="132" t="s">
        <v>273</v>
      </c>
      <c r="AU93" s="132" t="s">
        <v>77</v>
      </c>
      <c r="AY93" s="17" t="s">
        <v>260</v>
      </c>
      <c r="BE93" s="133">
        <f>IF(N93="základní",J93,0)</f>
        <v>0</v>
      </c>
      <c r="BF93" s="133">
        <f>IF(N93="snížená",J93,0)</f>
        <v>0</v>
      </c>
      <c r="BG93" s="133">
        <f>IF(N93="zákl. přenesená",J93,0)</f>
        <v>0</v>
      </c>
      <c r="BH93" s="133">
        <f>IF(N93="sníž. přenesená",J93,0)</f>
        <v>0</v>
      </c>
      <c r="BI93" s="133">
        <f>IF(N93="nulová",J93,0)</f>
        <v>0</v>
      </c>
      <c r="BJ93" s="17" t="s">
        <v>77</v>
      </c>
      <c r="BK93" s="133">
        <f>ROUND(I93*H93,2)</f>
        <v>0</v>
      </c>
      <c r="BL93" s="17" t="s">
        <v>266</v>
      </c>
      <c r="BM93" s="132" t="s">
        <v>277</v>
      </c>
    </row>
    <row r="94" spans="2:65" s="1" customFormat="1" ht="11.25">
      <c r="B94" s="32"/>
      <c r="D94" s="134" t="s">
        <v>267</v>
      </c>
      <c r="F94" s="135" t="s">
        <v>2726</v>
      </c>
      <c r="I94" s="136"/>
      <c r="L94" s="32"/>
      <c r="M94" s="137"/>
      <c r="T94" s="53"/>
      <c r="AT94" s="17" t="s">
        <v>267</v>
      </c>
      <c r="AU94" s="17" t="s">
        <v>77</v>
      </c>
    </row>
    <row r="95" spans="2:65" s="1" customFormat="1" ht="48.75">
      <c r="B95" s="32"/>
      <c r="D95" s="134" t="s">
        <v>269</v>
      </c>
      <c r="F95" s="138" t="s">
        <v>2727</v>
      </c>
      <c r="I95" s="136"/>
      <c r="L95" s="32"/>
      <c r="M95" s="137"/>
      <c r="T95" s="53"/>
      <c r="AT95" s="17" t="s">
        <v>269</v>
      </c>
      <c r="AU95" s="17" t="s">
        <v>77</v>
      </c>
    </row>
    <row r="96" spans="2:65" s="1" customFormat="1" ht="16.5" customHeight="1">
      <c r="B96" s="32"/>
      <c r="C96" s="139" t="s">
        <v>258</v>
      </c>
      <c r="D96" s="139" t="s">
        <v>273</v>
      </c>
      <c r="E96" s="140" t="s">
        <v>2725</v>
      </c>
      <c r="F96" s="141" t="s">
        <v>2726</v>
      </c>
      <c r="G96" s="142" t="s">
        <v>929</v>
      </c>
      <c r="H96" s="143">
        <v>1</v>
      </c>
      <c r="I96" s="144"/>
      <c r="J96" s="145">
        <f>ROUND(I96*H96,2)</f>
        <v>0</v>
      </c>
      <c r="K96" s="141" t="s">
        <v>19</v>
      </c>
      <c r="L96" s="146"/>
      <c r="M96" s="147" t="s">
        <v>19</v>
      </c>
      <c r="N96" s="148" t="s">
        <v>40</v>
      </c>
      <c r="P96" s="130">
        <f>O96*H96</f>
        <v>0</v>
      </c>
      <c r="Q96" s="130">
        <v>1.2</v>
      </c>
      <c r="R96" s="130">
        <f>Q96*H96</f>
        <v>1.2</v>
      </c>
      <c r="S96" s="130">
        <v>0</v>
      </c>
      <c r="T96" s="131">
        <f>S96*H96</f>
        <v>0</v>
      </c>
      <c r="AR96" s="132" t="s">
        <v>277</v>
      </c>
      <c r="AT96" s="132" t="s">
        <v>273</v>
      </c>
      <c r="AU96" s="132" t="s">
        <v>77</v>
      </c>
      <c r="AY96" s="17" t="s">
        <v>260</v>
      </c>
      <c r="BE96" s="133">
        <f>IF(N96="základní",J96,0)</f>
        <v>0</v>
      </c>
      <c r="BF96" s="133">
        <f>IF(N96="snížená",J96,0)</f>
        <v>0</v>
      </c>
      <c r="BG96" s="133">
        <f>IF(N96="zákl. přenesená",J96,0)</f>
        <v>0</v>
      </c>
      <c r="BH96" s="133">
        <f>IF(N96="sníž. přenesená",J96,0)</f>
        <v>0</v>
      </c>
      <c r="BI96" s="133">
        <f>IF(N96="nulová",J96,0)</f>
        <v>0</v>
      </c>
      <c r="BJ96" s="17" t="s">
        <v>77</v>
      </c>
      <c r="BK96" s="133">
        <f>ROUND(I96*H96,2)</f>
        <v>0</v>
      </c>
      <c r="BL96" s="17" t="s">
        <v>266</v>
      </c>
      <c r="BM96" s="132" t="s">
        <v>289</v>
      </c>
    </row>
    <row r="97" spans="2:65" s="1" customFormat="1" ht="11.25">
      <c r="B97" s="32"/>
      <c r="D97" s="134" t="s">
        <v>267</v>
      </c>
      <c r="F97" s="135" t="s">
        <v>2726</v>
      </c>
      <c r="I97" s="136"/>
      <c r="L97" s="32"/>
      <c r="M97" s="137"/>
      <c r="T97" s="53"/>
      <c r="AT97" s="17" t="s">
        <v>267</v>
      </c>
      <c r="AU97" s="17" t="s">
        <v>77</v>
      </c>
    </row>
    <row r="98" spans="2:65" s="1" customFormat="1" ht="48.75">
      <c r="B98" s="32"/>
      <c r="D98" s="134" t="s">
        <v>269</v>
      </c>
      <c r="F98" s="138" t="s">
        <v>2728</v>
      </c>
      <c r="I98" s="136"/>
      <c r="L98" s="32"/>
      <c r="M98" s="137"/>
      <c r="T98" s="53"/>
      <c r="AT98" s="17" t="s">
        <v>269</v>
      </c>
      <c r="AU98" s="17" t="s">
        <v>77</v>
      </c>
    </row>
    <row r="99" spans="2:65" s="1" customFormat="1" ht="16.5" customHeight="1">
      <c r="B99" s="32"/>
      <c r="C99" s="139" t="s">
        <v>282</v>
      </c>
      <c r="D99" s="139" t="s">
        <v>273</v>
      </c>
      <c r="E99" s="140" t="s">
        <v>2729</v>
      </c>
      <c r="F99" s="141" t="s">
        <v>2730</v>
      </c>
      <c r="G99" s="142" t="s">
        <v>363</v>
      </c>
      <c r="H99" s="143">
        <v>117</v>
      </c>
      <c r="I99" s="144"/>
      <c r="J99" s="145">
        <f>ROUND(I99*H99,2)</f>
        <v>0</v>
      </c>
      <c r="K99" s="141" t="s">
        <v>265</v>
      </c>
      <c r="L99" s="146"/>
      <c r="M99" s="147" t="s">
        <v>19</v>
      </c>
      <c r="N99" s="148" t="s">
        <v>40</v>
      </c>
      <c r="P99" s="130">
        <f>O99*H99</f>
        <v>0</v>
      </c>
      <c r="Q99" s="130">
        <v>1.4379999999999999</v>
      </c>
      <c r="R99" s="130">
        <f>Q99*H99</f>
        <v>168.24599999999998</v>
      </c>
      <c r="S99" s="130">
        <v>0</v>
      </c>
      <c r="T99" s="131">
        <f>S99*H99</f>
        <v>0</v>
      </c>
      <c r="AR99" s="132" t="s">
        <v>277</v>
      </c>
      <c r="AT99" s="132" t="s">
        <v>273</v>
      </c>
      <c r="AU99" s="132" t="s">
        <v>77</v>
      </c>
      <c r="AY99" s="17" t="s">
        <v>260</v>
      </c>
      <c r="BE99" s="133">
        <f>IF(N99="základní",J99,0)</f>
        <v>0</v>
      </c>
      <c r="BF99" s="133">
        <f>IF(N99="snížená",J99,0)</f>
        <v>0</v>
      </c>
      <c r="BG99" s="133">
        <f>IF(N99="zákl. přenesená",J99,0)</f>
        <v>0</v>
      </c>
      <c r="BH99" s="133">
        <f>IF(N99="sníž. přenesená",J99,0)</f>
        <v>0</v>
      </c>
      <c r="BI99" s="133">
        <f>IF(N99="nulová",J99,0)</f>
        <v>0</v>
      </c>
      <c r="BJ99" s="17" t="s">
        <v>77</v>
      </c>
      <c r="BK99" s="133">
        <f>ROUND(I99*H99,2)</f>
        <v>0</v>
      </c>
      <c r="BL99" s="17" t="s">
        <v>266</v>
      </c>
      <c r="BM99" s="132" t="s">
        <v>8</v>
      </c>
    </row>
    <row r="100" spans="2:65" s="1" customFormat="1" ht="11.25">
      <c r="B100" s="32"/>
      <c r="D100" s="134" t="s">
        <v>267</v>
      </c>
      <c r="F100" s="135" t="s">
        <v>2730</v>
      </c>
      <c r="I100" s="136"/>
      <c r="L100" s="32"/>
      <c r="M100" s="137"/>
      <c r="T100" s="53"/>
      <c r="AT100" s="17" t="s">
        <v>267</v>
      </c>
      <c r="AU100" s="17" t="s">
        <v>77</v>
      </c>
    </row>
    <row r="101" spans="2:65" s="1" customFormat="1" ht="39">
      <c r="B101" s="32"/>
      <c r="D101" s="134" t="s">
        <v>269</v>
      </c>
      <c r="F101" s="138" t="s">
        <v>2731</v>
      </c>
      <c r="I101" s="136"/>
      <c r="L101" s="32"/>
      <c r="M101" s="137"/>
      <c r="T101" s="53"/>
      <c r="AT101" s="17" t="s">
        <v>269</v>
      </c>
      <c r="AU101" s="17" t="s">
        <v>77</v>
      </c>
    </row>
    <row r="102" spans="2:65" s="1" customFormat="1" ht="16.5" customHeight="1">
      <c r="B102" s="32"/>
      <c r="C102" s="139" t="s">
        <v>271</v>
      </c>
      <c r="D102" s="139" t="s">
        <v>273</v>
      </c>
      <c r="E102" s="140" t="s">
        <v>2732</v>
      </c>
      <c r="F102" s="141" t="s">
        <v>2733</v>
      </c>
      <c r="G102" s="142" t="s">
        <v>929</v>
      </c>
      <c r="H102" s="143">
        <v>2</v>
      </c>
      <c r="I102" s="144"/>
      <c r="J102" s="145">
        <f>ROUND(I102*H102,2)</f>
        <v>0</v>
      </c>
      <c r="K102" s="141" t="s">
        <v>19</v>
      </c>
      <c r="L102" s="146"/>
      <c r="M102" s="147" t="s">
        <v>19</v>
      </c>
      <c r="N102" s="148" t="s">
        <v>40</v>
      </c>
      <c r="P102" s="130">
        <f>O102*H102</f>
        <v>0</v>
      </c>
      <c r="Q102" s="130">
        <v>0.70599999999999996</v>
      </c>
      <c r="R102" s="130">
        <f>Q102*H102</f>
        <v>1.4119999999999999</v>
      </c>
      <c r="S102" s="130">
        <v>0</v>
      </c>
      <c r="T102" s="131">
        <f>S102*H102</f>
        <v>0</v>
      </c>
      <c r="AR102" s="132" t="s">
        <v>277</v>
      </c>
      <c r="AT102" s="132" t="s">
        <v>273</v>
      </c>
      <c r="AU102" s="132" t="s">
        <v>77</v>
      </c>
      <c r="AY102" s="17" t="s">
        <v>260</v>
      </c>
      <c r="BE102" s="133">
        <f>IF(N102="základní",J102,0)</f>
        <v>0</v>
      </c>
      <c r="BF102" s="133">
        <f>IF(N102="snížená",J102,0)</f>
        <v>0</v>
      </c>
      <c r="BG102" s="133">
        <f>IF(N102="zákl. přenesená",J102,0)</f>
        <v>0</v>
      </c>
      <c r="BH102" s="133">
        <f>IF(N102="sníž. přenesená",J102,0)</f>
        <v>0</v>
      </c>
      <c r="BI102" s="133">
        <f>IF(N102="nulová",J102,0)</f>
        <v>0</v>
      </c>
      <c r="BJ102" s="17" t="s">
        <v>77</v>
      </c>
      <c r="BK102" s="133">
        <f>ROUND(I102*H102,2)</f>
        <v>0</v>
      </c>
      <c r="BL102" s="17" t="s">
        <v>266</v>
      </c>
      <c r="BM102" s="132" t="s">
        <v>296</v>
      </c>
    </row>
    <row r="103" spans="2:65" s="1" customFormat="1" ht="11.25">
      <c r="B103" s="32"/>
      <c r="D103" s="134" t="s">
        <v>267</v>
      </c>
      <c r="F103" s="135" t="s">
        <v>2733</v>
      </c>
      <c r="I103" s="136"/>
      <c r="L103" s="32"/>
      <c r="M103" s="137"/>
      <c r="T103" s="53"/>
      <c r="AT103" s="17" t="s">
        <v>267</v>
      </c>
      <c r="AU103" s="17" t="s">
        <v>77</v>
      </c>
    </row>
    <row r="104" spans="2:65" s="1" customFormat="1" ht="48.75">
      <c r="B104" s="32"/>
      <c r="D104" s="134" t="s">
        <v>269</v>
      </c>
      <c r="F104" s="138" t="s">
        <v>2734</v>
      </c>
      <c r="I104" s="136"/>
      <c r="L104" s="32"/>
      <c r="M104" s="137"/>
      <c r="T104" s="53"/>
      <c r="AT104" s="17" t="s">
        <v>269</v>
      </c>
      <c r="AU104" s="17" t="s">
        <v>77</v>
      </c>
    </row>
    <row r="105" spans="2:65" s="1" customFormat="1" ht="16.5" customHeight="1">
      <c r="B105" s="32"/>
      <c r="C105" s="139" t="s">
        <v>277</v>
      </c>
      <c r="D105" s="139" t="s">
        <v>273</v>
      </c>
      <c r="E105" s="140" t="s">
        <v>2735</v>
      </c>
      <c r="F105" s="141" t="s">
        <v>2736</v>
      </c>
      <c r="G105" s="142" t="s">
        <v>929</v>
      </c>
      <c r="H105" s="143">
        <v>3</v>
      </c>
      <c r="I105" s="144"/>
      <c r="J105" s="145">
        <f>ROUND(I105*H105,2)</f>
        <v>0</v>
      </c>
      <c r="K105" s="141" t="s">
        <v>19</v>
      </c>
      <c r="L105" s="146"/>
      <c r="M105" s="147" t="s">
        <v>19</v>
      </c>
      <c r="N105" s="148" t="s">
        <v>40</v>
      </c>
      <c r="P105" s="130">
        <f>O105*H105</f>
        <v>0</v>
      </c>
      <c r="Q105" s="130">
        <v>4.7491399999999997</v>
      </c>
      <c r="R105" s="130">
        <f>Q105*H105</f>
        <v>14.247419999999998</v>
      </c>
      <c r="S105" s="130">
        <v>0</v>
      </c>
      <c r="T105" s="131">
        <f>S105*H105</f>
        <v>0</v>
      </c>
      <c r="AR105" s="132" t="s">
        <v>277</v>
      </c>
      <c r="AT105" s="132" t="s">
        <v>273</v>
      </c>
      <c r="AU105" s="132" t="s">
        <v>77</v>
      </c>
      <c r="AY105" s="17" t="s">
        <v>260</v>
      </c>
      <c r="BE105" s="133">
        <f>IF(N105="základní",J105,0)</f>
        <v>0</v>
      </c>
      <c r="BF105" s="133">
        <f>IF(N105="snížená",J105,0)</f>
        <v>0</v>
      </c>
      <c r="BG105" s="133">
        <f>IF(N105="zákl. přenesená",J105,0)</f>
        <v>0</v>
      </c>
      <c r="BH105" s="133">
        <f>IF(N105="sníž. přenesená",J105,0)</f>
        <v>0</v>
      </c>
      <c r="BI105" s="133">
        <f>IF(N105="nulová",J105,0)</f>
        <v>0</v>
      </c>
      <c r="BJ105" s="17" t="s">
        <v>77</v>
      </c>
      <c r="BK105" s="133">
        <f>ROUND(I105*H105,2)</f>
        <v>0</v>
      </c>
      <c r="BL105" s="17" t="s">
        <v>266</v>
      </c>
      <c r="BM105" s="132" t="s">
        <v>300</v>
      </c>
    </row>
    <row r="106" spans="2:65" s="1" customFormat="1" ht="11.25">
      <c r="B106" s="32"/>
      <c r="D106" s="134" t="s">
        <v>267</v>
      </c>
      <c r="F106" s="135" t="s">
        <v>2736</v>
      </c>
      <c r="I106" s="136"/>
      <c r="L106" s="32"/>
      <c r="M106" s="137"/>
      <c r="T106" s="53"/>
      <c r="AT106" s="17" t="s">
        <v>267</v>
      </c>
      <c r="AU106" s="17" t="s">
        <v>77</v>
      </c>
    </row>
    <row r="107" spans="2:65" s="1" customFormat="1" ht="39">
      <c r="B107" s="32"/>
      <c r="D107" s="134" t="s">
        <v>269</v>
      </c>
      <c r="F107" s="138" t="s">
        <v>2737</v>
      </c>
      <c r="I107" s="136"/>
      <c r="L107" s="32"/>
      <c r="M107" s="137"/>
      <c r="T107" s="53"/>
      <c r="AT107" s="17" t="s">
        <v>269</v>
      </c>
      <c r="AU107" s="17" t="s">
        <v>77</v>
      </c>
    </row>
    <row r="108" spans="2:65" s="1" customFormat="1" ht="16.5" customHeight="1">
      <c r="B108" s="32"/>
      <c r="C108" s="139" t="s">
        <v>302</v>
      </c>
      <c r="D108" s="139" t="s">
        <v>273</v>
      </c>
      <c r="E108" s="140" t="s">
        <v>2738</v>
      </c>
      <c r="F108" s="141" t="s">
        <v>2739</v>
      </c>
      <c r="G108" s="142" t="s">
        <v>929</v>
      </c>
      <c r="H108" s="143">
        <v>1</v>
      </c>
      <c r="I108" s="144"/>
      <c r="J108" s="145">
        <f>ROUND(I108*H108,2)</f>
        <v>0</v>
      </c>
      <c r="K108" s="141" t="s">
        <v>19</v>
      </c>
      <c r="L108" s="146"/>
      <c r="M108" s="147" t="s">
        <v>19</v>
      </c>
      <c r="N108" s="148" t="s">
        <v>40</v>
      </c>
      <c r="P108" s="130">
        <f>O108*H108</f>
        <v>0</v>
      </c>
      <c r="Q108" s="130">
        <v>1.55742</v>
      </c>
      <c r="R108" s="130">
        <f>Q108*H108</f>
        <v>1.55742</v>
      </c>
      <c r="S108" s="130">
        <v>0</v>
      </c>
      <c r="T108" s="131">
        <f>S108*H108</f>
        <v>0</v>
      </c>
      <c r="AR108" s="132" t="s">
        <v>277</v>
      </c>
      <c r="AT108" s="132" t="s">
        <v>273</v>
      </c>
      <c r="AU108" s="132" t="s">
        <v>77</v>
      </c>
      <c r="AY108" s="17" t="s">
        <v>260</v>
      </c>
      <c r="BE108" s="133">
        <f>IF(N108="základní",J108,0)</f>
        <v>0</v>
      </c>
      <c r="BF108" s="133">
        <f>IF(N108="snížená",J108,0)</f>
        <v>0</v>
      </c>
      <c r="BG108" s="133">
        <f>IF(N108="zákl. přenesená",J108,0)</f>
        <v>0</v>
      </c>
      <c r="BH108" s="133">
        <f>IF(N108="sníž. přenesená",J108,0)</f>
        <v>0</v>
      </c>
      <c r="BI108" s="133">
        <f>IF(N108="nulová",J108,0)</f>
        <v>0</v>
      </c>
      <c r="BJ108" s="17" t="s">
        <v>77</v>
      </c>
      <c r="BK108" s="133">
        <f>ROUND(I108*H108,2)</f>
        <v>0</v>
      </c>
      <c r="BL108" s="17" t="s">
        <v>266</v>
      </c>
      <c r="BM108" s="132" t="s">
        <v>305</v>
      </c>
    </row>
    <row r="109" spans="2:65" s="1" customFormat="1" ht="11.25">
      <c r="B109" s="32"/>
      <c r="D109" s="134" t="s">
        <v>267</v>
      </c>
      <c r="F109" s="135" t="s">
        <v>2739</v>
      </c>
      <c r="I109" s="136"/>
      <c r="L109" s="32"/>
      <c r="M109" s="137"/>
      <c r="T109" s="53"/>
      <c r="AT109" s="17" t="s">
        <v>267</v>
      </c>
      <c r="AU109" s="17" t="s">
        <v>77</v>
      </c>
    </row>
    <row r="110" spans="2:65" s="1" customFormat="1" ht="39">
      <c r="B110" s="32"/>
      <c r="D110" s="134" t="s">
        <v>269</v>
      </c>
      <c r="F110" s="138" t="s">
        <v>2740</v>
      </c>
      <c r="I110" s="136"/>
      <c r="L110" s="32"/>
      <c r="M110" s="137"/>
      <c r="T110" s="53"/>
      <c r="AT110" s="17" t="s">
        <v>269</v>
      </c>
      <c r="AU110" s="17" t="s">
        <v>77</v>
      </c>
    </row>
    <row r="111" spans="2:65" s="1" customFormat="1" ht="16.5" customHeight="1">
      <c r="B111" s="32"/>
      <c r="C111" s="139" t="s">
        <v>289</v>
      </c>
      <c r="D111" s="139" t="s">
        <v>273</v>
      </c>
      <c r="E111" s="140" t="s">
        <v>2741</v>
      </c>
      <c r="F111" s="141" t="s">
        <v>2742</v>
      </c>
      <c r="G111" s="142" t="s">
        <v>929</v>
      </c>
      <c r="H111" s="143">
        <v>1</v>
      </c>
      <c r="I111" s="144"/>
      <c r="J111" s="145">
        <f>ROUND(I111*H111,2)</f>
        <v>0</v>
      </c>
      <c r="K111" s="141" t="s">
        <v>19</v>
      </c>
      <c r="L111" s="146"/>
      <c r="M111" s="147" t="s">
        <v>19</v>
      </c>
      <c r="N111" s="148" t="s">
        <v>40</v>
      </c>
      <c r="P111" s="130">
        <f>O111*H111</f>
        <v>0</v>
      </c>
      <c r="Q111" s="130">
        <v>2.1273499999999999</v>
      </c>
      <c r="R111" s="130">
        <f>Q111*H111</f>
        <v>2.1273499999999999</v>
      </c>
      <c r="S111" s="130">
        <v>0</v>
      </c>
      <c r="T111" s="131">
        <f>S111*H111</f>
        <v>0</v>
      </c>
      <c r="AR111" s="132" t="s">
        <v>277</v>
      </c>
      <c r="AT111" s="132" t="s">
        <v>273</v>
      </c>
      <c r="AU111" s="132" t="s">
        <v>77</v>
      </c>
      <c r="AY111" s="17" t="s">
        <v>260</v>
      </c>
      <c r="BE111" s="133">
        <f>IF(N111="základní",J111,0)</f>
        <v>0</v>
      </c>
      <c r="BF111" s="133">
        <f>IF(N111="snížená",J111,0)</f>
        <v>0</v>
      </c>
      <c r="BG111" s="133">
        <f>IF(N111="zákl. přenesená",J111,0)</f>
        <v>0</v>
      </c>
      <c r="BH111" s="133">
        <f>IF(N111="sníž. přenesená",J111,0)</f>
        <v>0</v>
      </c>
      <c r="BI111" s="133">
        <f>IF(N111="nulová",J111,0)</f>
        <v>0</v>
      </c>
      <c r="BJ111" s="17" t="s">
        <v>77</v>
      </c>
      <c r="BK111" s="133">
        <f>ROUND(I111*H111,2)</f>
        <v>0</v>
      </c>
      <c r="BL111" s="17" t="s">
        <v>266</v>
      </c>
      <c r="BM111" s="132" t="s">
        <v>310</v>
      </c>
    </row>
    <row r="112" spans="2:65" s="1" customFormat="1" ht="11.25">
      <c r="B112" s="32"/>
      <c r="D112" s="134" t="s">
        <v>267</v>
      </c>
      <c r="F112" s="135" t="s">
        <v>2742</v>
      </c>
      <c r="I112" s="136"/>
      <c r="L112" s="32"/>
      <c r="M112" s="137"/>
      <c r="T112" s="53"/>
      <c r="AT112" s="17" t="s">
        <v>267</v>
      </c>
      <c r="AU112" s="17" t="s">
        <v>77</v>
      </c>
    </row>
    <row r="113" spans="2:65" s="1" customFormat="1" ht="39">
      <c r="B113" s="32"/>
      <c r="D113" s="134" t="s">
        <v>269</v>
      </c>
      <c r="F113" s="138" t="s">
        <v>2740</v>
      </c>
      <c r="I113" s="136"/>
      <c r="L113" s="32"/>
      <c r="M113" s="137"/>
      <c r="T113" s="53"/>
      <c r="AT113" s="17" t="s">
        <v>269</v>
      </c>
      <c r="AU113" s="17" t="s">
        <v>77</v>
      </c>
    </row>
    <row r="114" spans="2:65" s="1" customFormat="1" ht="16.5" customHeight="1">
      <c r="B114" s="32"/>
      <c r="C114" s="139" t="s">
        <v>312</v>
      </c>
      <c r="D114" s="139" t="s">
        <v>273</v>
      </c>
      <c r="E114" s="140" t="s">
        <v>2743</v>
      </c>
      <c r="F114" s="141" t="s">
        <v>2744</v>
      </c>
      <c r="G114" s="142" t="s">
        <v>929</v>
      </c>
      <c r="H114" s="143">
        <v>2</v>
      </c>
      <c r="I114" s="144"/>
      <c r="J114" s="145">
        <f>ROUND(I114*H114,2)</f>
        <v>0</v>
      </c>
      <c r="K114" s="141" t="s">
        <v>19</v>
      </c>
      <c r="L114" s="146"/>
      <c r="M114" s="147" t="s">
        <v>19</v>
      </c>
      <c r="N114" s="148" t="s">
        <v>40</v>
      </c>
      <c r="P114" s="130">
        <f>O114*H114</f>
        <v>0</v>
      </c>
      <c r="Q114" s="130">
        <v>0.19439999999999999</v>
      </c>
      <c r="R114" s="130">
        <f>Q114*H114</f>
        <v>0.38879999999999998</v>
      </c>
      <c r="S114" s="130">
        <v>0</v>
      </c>
      <c r="T114" s="131">
        <f>S114*H114</f>
        <v>0</v>
      </c>
      <c r="AR114" s="132" t="s">
        <v>277</v>
      </c>
      <c r="AT114" s="132" t="s">
        <v>273</v>
      </c>
      <c r="AU114" s="132" t="s">
        <v>77</v>
      </c>
      <c r="AY114" s="17" t="s">
        <v>260</v>
      </c>
      <c r="BE114" s="133">
        <f>IF(N114="základní",J114,0)</f>
        <v>0</v>
      </c>
      <c r="BF114" s="133">
        <f>IF(N114="snížená",J114,0)</f>
        <v>0</v>
      </c>
      <c r="BG114" s="133">
        <f>IF(N114="zákl. přenesená",J114,0)</f>
        <v>0</v>
      </c>
      <c r="BH114" s="133">
        <f>IF(N114="sníž. přenesená",J114,0)</f>
        <v>0</v>
      </c>
      <c r="BI114" s="133">
        <f>IF(N114="nulová",J114,0)</f>
        <v>0</v>
      </c>
      <c r="BJ114" s="17" t="s">
        <v>77</v>
      </c>
      <c r="BK114" s="133">
        <f>ROUND(I114*H114,2)</f>
        <v>0</v>
      </c>
      <c r="BL114" s="17" t="s">
        <v>266</v>
      </c>
      <c r="BM114" s="132" t="s">
        <v>315</v>
      </c>
    </row>
    <row r="115" spans="2:65" s="1" customFormat="1" ht="11.25">
      <c r="B115" s="32"/>
      <c r="D115" s="134" t="s">
        <v>267</v>
      </c>
      <c r="F115" s="135" t="s">
        <v>2744</v>
      </c>
      <c r="I115" s="136"/>
      <c r="L115" s="32"/>
      <c r="M115" s="137"/>
      <c r="T115" s="53"/>
      <c r="AT115" s="17" t="s">
        <v>267</v>
      </c>
      <c r="AU115" s="17" t="s">
        <v>77</v>
      </c>
    </row>
    <row r="116" spans="2:65" s="1" customFormat="1" ht="39">
      <c r="B116" s="32"/>
      <c r="D116" s="134" t="s">
        <v>269</v>
      </c>
      <c r="F116" s="138" t="s">
        <v>2745</v>
      </c>
      <c r="I116" s="136"/>
      <c r="L116" s="32"/>
      <c r="M116" s="137"/>
      <c r="T116" s="53"/>
      <c r="AT116" s="17" t="s">
        <v>269</v>
      </c>
      <c r="AU116" s="17" t="s">
        <v>77</v>
      </c>
    </row>
    <row r="117" spans="2:65" s="1" customFormat="1" ht="16.5" customHeight="1">
      <c r="B117" s="32"/>
      <c r="C117" s="139" t="s">
        <v>8</v>
      </c>
      <c r="D117" s="139" t="s">
        <v>273</v>
      </c>
      <c r="E117" s="140" t="s">
        <v>2746</v>
      </c>
      <c r="F117" s="141" t="s">
        <v>2747</v>
      </c>
      <c r="G117" s="142" t="s">
        <v>1297</v>
      </c>
      <c r="H117" s="143">
        <v>3.5750000000000002</v>
      </c>
      <c r="I117" s="144"/>
      <c r="J117" s="145">
        <f>ROUND(I117*H117,2)</f>
        <v>0</v>
      </c>
      <c r="K117" s="141" t="s">
        <v>265</v>
      </c>
      <c r="L117" s="146"/>
      <c r="M117" s="147" t="s">
        <v>19</v>
      </c>
      <c r="N117" s="148" t="s">
        <v>40</v>
      </c>
      <c r="P117" s="130">
        <f>O117*H117</f>
        <v>0</v>
      </c>
      <c r="Q117" s="130">
        <v>0</v>
      </c>
      <c r="R117" s="130">
        <f>Q117*H117</f>
        <v>0</v>
      </c>
      <c r="S117" s="130">
        <v>0</v>
      </c>
      <c r="T117" s="131">
        <f>S117*H117</f>
        <v>0</v>
      </c>
      <c r="AR117" s="132" t="s">
        <v>277</v>
      </c>
      <c r="AT117" s="132" t="s">
        <v>273</v>
      </c>
      <c r="AU117" s="132" t="s">
        <v>77</v>
      </c>
      <c r="AY117" s="17" t="s">
        <v>260</v>
      </c>
      <c r="BE117" s="133">
        <f>IF(N117="základní",J117,0)</f>
        <v>0</v>
      </c>
      <c r="BF117" s="133">
        <f>IF(N117="snížená",J117,0)</f>
        <v>0</v>
      </c>
      <c r="BG117" s="133">
        <f>IF(N117="zákl. přenesená",J117,0)</f>
        <v>0</v>
      </c>
      <c r="BH117" s="133">
        <f>IF(N117="sníž. přenesená",J117,0)</f>
        <v>0</v>
      </c>
      <c r="BI117" s="133">
        <f>IF(N117="nulová",J117,0)</f>
        <v>0</v>
      </c>
      <c r="BJ117" s="17" t="s">
        <v>77</v>
      </c>
      <c r="BK117" s="133">
        <f>ROUND(I117*H117,2)</f>
        <v>0</v>
      </c>
      <c r="BL117" s="17" t="s">
        <v>266</v>
      </c>
      <c r="BM117" s="132" t="s">
        <v>320</v>
      </c>
    </row>
    <row r="118" spans="2:65" s="1" customFormat="1" ht="11.25">
      <c r="B118" s="32"/>
      <c r="D118" s="134" t="s">
        <v>267</v>
      </c>
      <c r="F118" s="135" t="s">
        <v>2747</v>
      </c>
      <c r="I118" s="136"/>
      <c r="L118" s="32"/>
      <c r="M118" s="137"/>
      <c r="T118" s="53"/>
      <c r="AT118" s="17" t="s">
        <v>267</v>
      </c>
      <c r="AU118" s="17" t="s">
        <v>77</v>
      </c>
    </row>
    <row r="119" spans="2:65" s="1" customFormat="1" ht="39">
      <c r="B119" s="32"/>
      <c r="D119" s="134" t="s">
        <v>269</v>
      </c>
      <c r="F119" s="138" t="s">
        <v>2748</v>
      </c>
      <c r="I119" s="136"/>
      <c r="L119" s="32"/>
      <c r="M119" s="137"/>
      <c r="T119" s="53"/>
      <c r="AT119" s="17" t="s">
        <v>269</v>
      </c>
      <c r="AU119" s="17" t="s">
        <v>77</v>
      </c>
    </row>
    <row r="120" spans="2:65" s="12" customFormat="1" ht="11.25">
      <c r="B120" s="162"/>
      <c r="D120" s="134" t="s">
        <v>774</v>
      </c>
      <c r="E120" s="163" t="s">
        <v>19</v>
      </c>
      <c r="F120" s="164" t="s">
        <v>2749</v>
      </c>
      <c r="H120" s="165">
        <v>3.5750000000000002</v>
      </c>
      <c r="I120" s="166"/>
      <c r="L120" s="162"/>
      <c r="M120" s="167"/>
      <c r="T120" s="168"/>
      <c r="AT120" s="163" t="s">
        <v>774</v>
      </c>
      <c r="AU120" s="163" t="s">
        <v>77</v>
      </c>
      <c r="AV120" s="12" t="s">
        <v>79</v>
      </c>
      <c r="AW120" s="12" t="s">
        <v>31</v>
      </c>
      <c r="AX120" s="12" t="s">
        <v>69</v>
      </c>
      <c r="AY120" s="163" t="s">
        <v>260</v>
      </c>
    </row>
    <row r="121" spans="2:65" s="13" customFormat="1" ht="11.25">
      <c r="B121" s="169"/>
      <c r="D121" s="134" t="s">
        <v>774</v>
      </c>
      <c r="E121" s="170" t="s">
        <v>19</v>
      </c>
      <c r="F121" s="171" t="s">
        <v>967</v>
      </c>
      <c r="H121" s="172">
        <v>3.5750000000000002</v>
      </c>
      <c r="I121" s="173"/>
      <c r="L121" s="169"/>
      <c r="M121" s="174"/>
      <c r="T121" s="175"/>
      <c r="AT121" s="170" t="s">
        <v>774</v>
      </c>
      <c r="AU121" s="170" t="s">
        <v>77</v>
      </c>
      <c r="AV121" s="13" t="s">
        <v>266</v>
      </c>
      <c r="AW121" s="13" t="s">
        <v>31</v>
      </c>
      <c r="AX121" s="13" t="s">
        <v>77</v>
      </c>
      <c r="AY121" s="170" t="s">
        <v>260</v>
      </c>
    </row>
    <row r="122" spans="2:65" s="1" customFormat="1" ht="16.5" customHeight="1">
      <c r="B122" s="32"/>
      <c r="C122" s="139" t="s">
        <v>322</v>
      </c>
      <c r="D122" s="139" t="s">
        <v>273</v>
      </c>
      <c r="E122" s="140" t="s">
        <v>2750</v>
      </c>
      <c r="F122" s="141" t="s">
        <v>2751</v>
      </c>
      <c r="G122" s="142" t="s">
        <v>1297</v>
      </c>
      <c r="H122" s="143">
        <v>10.69</v>
      </c>
      <c r="I122" s="144"/>
      <c r="J122" s="145">
        <f>ROUND(I122*H122,2)</f>
        <v>0</v>
      </c>
      <c r="K122" s="141" t="s">
        <v>265</v>
      </c>
      <c r="L122" s="146"/>
      <c r="M122" s="147" t="s">
        <v>19</v>
      </c>
      <c r="N122" s="148" t="s">
        <v>40</v>
      </c>
      <c r="P122" s="130">
        <f>O122*H122</f>
        <v>0</v>
      </c>
      <c r="Q122" s="130">
        <v>0</v>
      </c>
      <c r="R122" s="130">
        <f>Q122*H122</f>
        <v>0</v>
      </c>
      <c r="S122" s="130">
        <v>0</v>
      </c>
      <c r="T122" s="131">
        <f>S122*H122</f>
        <v>0</v>
      </c>
      <c r="AR122" s="132" t="s">
        <v>277</v>
      </c>
      <c r="AT122" s="132" t="s">
        <v>273</v>
      </c>
      <c r="AU122" s="132" t="s">
        <v>77</v>
      </c>
      <c r="AY122" s="17" t="s">
        <v>260</v>
      </c>
      <c r="BE122" s="133">
        <f>IF(N122="základní",J122,0)</f>
        <v>0</v>
      </c>
      <c r="BF122" s="133">
        <f>IF(N122="snížená",J122,0)</f>
        <v>0</v>
      </c>
      <c r="BG122" s="133">
        <f>IF(N122="zákl. přenesená",J122,0)</f>
        <v>0</v>
      </c>
      <c r="BH122" s="133">
        <f>IF(N122="sníž. přenesená",J122,0)</f>
        <v>0</v>
      </c>
      <c r="BI122" s="133">
        <f>IF(N122="nulová",J122,0)</f>
        <v>0</v>
      </c>
      <c r="BJ122" s="17" t="s">
        <v>77</v>
      </c>
      <c r="BK122" s="133">
        <f>ROUND(I122*H122,2)</f>
        <v>0</v>
      </c>
      <c r="BL122" s="17" t="s">
        <v>266</v>
      </c>
      <c r="BM122" s="132" t="s">
        <v>326</v>
      </c>
    </row>
    <row r="123" spans="2:65" s="1" customFormat="1" ht="11.25">
      <c r="B123" s="32"/>
      <c r="D123" s="134" t="s">
        <v>267</v>
      </c>
      <c r="F123" s="135" t="s">
        <v>2751</v>
      </c>
      <c r="I123" s="136"/>
      <c r="L123" s="32"/>
      <c r="M123" s="137"/>
      <c r="T123" s="53"/>
      <c r="AT123" s="17" t="s">
        <v>267</v>
      </c>
      <c r="AU123" s="17" t="s">
        <v>77</v>
      </c>
    </row>
    <row r="124" spans="2:65" s="1" customFormat="1" ht="39">
      <c r="B124" s="32"/>
      <c r="D124" s="134" t="s">
        <v>269</v>
      </c>
      <c r="F124" s="138" t="s">
        <v>2752</v>
      </c>
      <c r="I124" s="136"/>
      <c r="L124" s="32"/>
      <c r="M124" s="137"/>
      <c r="T124" s="53"/>
      <c r="AT124" s="17" t="s">
        <v>269</v>
      </c>
      <c r="AU124" s="17" t="s">
        <v>77</v>
      </c>
    </row>
    <row r="125" spans="2:65" s="12" customFormat="1" ht="11.25">
      <c r="B125" s="162"/>
      <c r="D125" s="134" t="s">
        <v>774</v>
      </c>
      <c r="E125" s="163" t="s">
        <v>19</v>
      </c>
      <c r="F125" s="164" t="s">
        <v>2753</v>
      </c>
      <c r="H125" s="165">
        <v>10.69</v>
      </c>
      <c r="I125" s="166"/>
      <c r="L125" s="162"/>
      <c r="M125" s="167"/>
      <c r="T125" s="168"/>
      <c r="AT125" s="163" t="s">
        <v>774</v>
      </c>
      <c r="AU125" s="163" t="s">
        <v>77</v>
      </c>
      <c r="AV125" s="12" t="s">
        <v>79</v>
      </c>
      <c r="AW125" s="12" t="s">
        <v>31</v>
      </c>
      <c r="AX125" s="12" t="s">
        <v>69</v>
      </c>
      <c r="AY125" s="163" t="s">
        <v>260</v>
      </c>
    </row>
    <row r="126" spans="2:65" s="13" customFormat="1" ht="11.25">
      <c r="B126" s="169"/>
      <c r="D126" s="134" t="s">
        <v>774</v>
      </c>
      <c r="E126" s="170" t="s">
        <v>19</v>
      </c>
      <c r="F126" s="171" t="s">
        <v>967</v>
      </c>
      <c r="H126" s="172">
        <v>10.69</v>
      </c>
      <c r="I126" s="173"/>
      <c r="L126" s="169"/>
      <c r="M126" s="174"/>
      <c r="T126" s="175"/>
      <c r="AT126" s="170" t="s">
        <v>774</v>
      </c>
      <c r="AU126" s="170" t="s">
        <v>77</v>
      </c>
      <c r="AV126" s="13" t="s">
        <v>266</v>
      </c>
      <c r="AW126" s="13" t="s">
        <v>31</v>
      </c>
      <c r="AX126" s="13" t="s">
        <v>77</v>
      </c>
      <c r="AY126" s="170" t="s">
        <v>260</v>
      </c>
    </row>
    <row r="127" spans="2:65" s="1" customFormat="1" ht="16.5" customHeight="1">
      <c r="B127" s="32"/>
      <c r="C127" s="139" t="s">
        <v>296</v>
      </c>
      <c r="D127" s="139" t="s">
        <v>273</v>
      </c>
      <c r="E127" s="140" t="s">
        <v>2754</v>
      </c>
      <c r="F127" s="141" t="s">
        <v>2755</v>
      </c>
      <c r="G127" s="142" t="s">
        <v>1297</v>
      </c>
      <c r="H127" s="143">
        <v>93.3</v>
      </c>
      <c r="I127" s="144"/>
      <c r="J127" s="145">
        <f>ROUND(I127*H127,2)</f>
        <v>0</v>
      </c>
      <c r="K127" s="141" t="s">
        <v>19</v>
      </c>
      <c r="L127" s="146"/>
      <c r="M127" s="147" t="s">
        <v>19</v>
      </c>
      <c r="N127" s="148" t="s">
        <v>40</v>
      </c>
      <c r="P127" s="130">
        <f>O127*H127</f>
        <v>0</v>
      </c>
      <c r="Q127" s="130">
        <v>0.13200000000000001</v>
      </c>
      <c r="R127" s="130">
        <f>Q127*H127</f>
        <v>12.3156</v>
      </c>
      <c r="S127" s="130">
        <v>0</v>
      </c>
      <c r="T127" s="131">
        <f>S127*H127</f>
        <v>0</v>
      </c>
      <c r="AR127" s="132" t="s">
        <v>277</v>
      </c>
      <c r="AT127" s="132" t="s">
        <v>273</v>
      </c>
      <c r="AU127" s="132" t="s">
        <v>77</v>
      </c>
      <c r="AY127" s="17" t="s">
        <v>260</v>
      </c>
      <c r="BE127" s="133">
        <f>IF(N127="základní",J127,0)</f>
        <v>0</v>
      </c>
      <c r="BF127" s="133">
        <f>IF(N127="snížená",J127,0)</f>
        <v>0</v>
      </c>
      <c r="BG127" s="133">
        <f>IF(N127="zákl. přenesená",J127,0)</f>
        <v>0</v>
      </c>
      <c r="BH127" s="133">
        <f>IF(N127="sníž. přenesená",J127,0)</f>
        <v>0</v>
      </c>
      <c r="BI127" s="133">
        <f>IF(N127="nulová",J127,0)</f>
        <v>0</v>
      </c>
      <c r="BJ127" s="17" t="s">
        <v>77</v>
      </c>
      <c r="BK127" s="133">
        <f>ROUND(I127*H127,2)</f>
        <v>0</v>
      </c>
      <c r="BL127" s="17" t="s">
        <v>266</v>
      </c>
      <c r="BM127" s="132" t="s">
        <v>330</v>
      </c>
    </row>
    <row r="128" spans="2:65" s="1" customFormat="1" ht="11.25">
      <c r="B128" s="32"/>
      <c r="D128" s="134" t="s">
        <v>267</v>
      </c>
      <c r="F128" s="135" t="s">
        <v>2755</v>
      </c>
      <c r="I128" s="136"/>
      <c r="L128" s="32"/>
      <c r="M128" s="137"/>
      <c r="T128" s="53"/>
      <c r="AT128" s="17" t="s">
        <v>267</v>
      </c>
      <c r="AU128" s="17" t="s">
        <v>77</v>
      </c>
    </row>
    <row r="129" spans="2:65" s="1" customFormat="1" ht="39">
      <c r="B129" s="32"/>
      <c r="D129" s="134" t="s">
        <v>269</v>
      </c>
      <c r="F129" s="138" t="s">
        <v>2756</v>
      </c>
      <c r="I129" s="136"/>
      <c r="L129" s="32"/>
      <c r="M129" s="137"/>
      <c r="T129" s="53"/>
      <c r="AT129" s="17" t="s">
        <v>269</v>
      </c>
      <c r="AU129" s="17" t="s">
        <v>77</v>
      </c>
    </row>
    <row r="130" spans="2:65" s="12" customFormat="1" ht="11.25">
      <c r="B130" s="162"/>
      <c r="D130" s="134" t="s">
        <v>774</v>
      </c>
      <c r="E130" s="163" t="s">
        <v>19</v>
      </c>
      <c r="F130" s="164" t="s">
        <v>2757</v>
      </c>
      <c r="H130" s="165">
        <v>93.3</v>
      </c>
      <c r="I130" s="166"/>
      <c r="L130" s="162"/>
      <c r="M130" s="167"/>
      <c r="T130" s="168"/>
      <c r="AT130" s="163" t="s">
        <v>774</v>
      </c>
      <c r="AU130" s="163" t="s">
        <v>77</v>
      </c>
      <c r="AV130" s="12" t="s">
        <v>79</v>
      </c>
      <c r="AW130" s="12" t="s">
        <v>31</v>
      </c>
      <c r="AX130" s="12" t="s">
        <v>69</v>
      </c>
      <c r="AY130" s="163" t="s">
        <v>260</v>
      </c>
    </row>
    <row r="131" spans="2:65" s="13" customFormat="1" ht="11.25">
      <c r="B131" s="169"/>
      <c r="D131" s="134" t="s">
        <v>774</v>
      </c>
      <c r="E131" s="170" t="s">
        <v>19</v>
      </c>
      <c r="F131" s="171" t="s">
        <v>967</v>
      </c>
      <c r="H131" s="172">
        <v>93.3</v>
      </c>
      <c r="I131" s="173"/>
      <c r="L131" s="169"/>
      <c r="M131" s="174"/>
      <c r="T131" s="175"/>
      <c r="AT131" s="170" t="s">
        <v>774</v>
      </c>
      <c r="AU131" s="170" t="s">
        <v>77</v>
      </c>
      <c r="AV131" s="13" t="s">
        <v>266</v>
      </c>
      <c r="AW131" s="13" t="s">
        <v>31</v>
      </c>
      <c r="AX131" s="13" t="s">
        <v>77</v>
      </c>
      <c r="AY131" s="170" t="s">
        <v>260</v>
      </c>
    </row>
    <row r="132" spans="2:65" s="1" customFormat="1" ht="16.5" customHeight="1">
      <c r="B132" s="32"/>
      <c r="C132" s="139" t="s">
        <v>332</v>
      </c>
      <c r="D132" s="139" t="s">
        <v>273</v>
      </c>
      <c r="E132" s="140" t="s">
        <v>2758</v>
      </c>
      <c r="F132" s="141" t="s">
        <v>2759</v>
      </c>
      <c r="G132" s="142" t="s">
        <v>1297</v>
      </c>
      <c r="H132" s="143">
        <v>1015.21</v>
      </c>
      <c r="I132" s="144"/>
      <c r="J132" s="145">
        <f>ROUND(I132*H132,2)</f>
        <v>0</v>
      </c>
      <c r="K132" s="141" t="s">
        <v>265</v>
      </c>
      <c r="L132" s="146"/>
      <c r="M132" s="147" t="s">
        <v>19</v>
      </c>
      <c r="N132" s="148" t="s">
        <v>40</v>
      </c>
      <c r="P132" s="130">
        <f>O132*H132</f>
        <v>0</v>
      </c>
      <c r="Q132" s="130">
        <v>0</v>
      </c>
      <c r="R132" s="130">
        <f>Q132*H132</f>
        <v>0</v>
      </c>
      <c r="S132" s="130">
        <v>0</v>
      </c>
      <c r="T132" s="131">
        <f>S132*H132</f>
        <v>0</v>
      </c>
      <c r="AR132" s="132" t="s">
        <v>277</v>
      </c>
      <c r="AT132" s="132" t="s">
        <v>273</v>
      </c>
      <c r="AU132" s="132" t="s">
        <v>77</v>
      </c>
      <c r="AY132" s="17" t="s">
        <v>260</v>
      </c>
      <c r="BE132" s="133">
        <f>IF(N132="základní",J132,0)</f>
        <v>0</v>
      </c>
      <c r="BF132" s="133">
        <f>IF(N132="snížená",J132,0)</f>
        <v>0</v>
      </c>
      <c r="BG132" s="133">
        <f>IF(N132="zákl. přenesená",J132,0)</f>
        <v>0</v>
      </c>
      <c r="BH132" s="133">
        <f>IF(N132="sníž. přenesená",J132,0)</f>
        <v>0</v>
      </c>
      <c r="BI132" s="133">
        <f>IF(N132="nulová",J132,0)</f>
        <v>0</v>
      </c>
      <c r="BJ132" s="17" t="s">
        <v>77</v>
      </c>
      <c r="BK132" s="133">
        <f>ROUND(I132*H132,2)</f>
        <v>0</v>
      </c>
      <c r="BL132" s="17" t="s">
        <v>266</v>
      </c>
      <c r="BM132" s="132" t="s">
        <v>335</v>
      </c>
    </row>
    <row r="133" spans="2:65" s="1" customFormat="1" ht="11.25">
      <c r="B133" s="32"/>
      <c r="D133" s="134" t="s">
        <v>267</v>
      </c>
      <c r="F133" s="135" t="s">
        <v>2759</v>
      </c>
      <c r="I133" s="136"/>
      <c r="L133" s="32"/>
      <c r="M133" s="137"/>
      <c r="T133" s="53"/>
      <c r="AT133" s="17" t="s">
        <v>267</v>
      </c>
      <c r="AU133" s="17" t="s">
        <v>77</v>
      </c>
    </row>
    <row r="134" spans="2:65" s="1" customFormat="1" ht="39">
      <c r="B134" s="32"/>
      <c r="D134" s="134" t="s">
        <v>269</v>
      </c>
      <c r="F134" s="138" t="s">
        <v>2760</v>
      </c>
      <c r="I134" s="136"/>
      <c r="L134" s="32"/>
      <c r="M134" s="137"/>
      <c r="T134" s="53"/>
      <c r="AT134" s="17" t="s">
        <v>269</v>
      </c>
      <c r="AU134" s="17" t="s">
        <v>77</v>
      </c>
    </row>
    <row r="135" spans="2:65" s="1" customFormat="1" ht="16.5" customHeight="1">
      <c r="B135" s="32"/>
      <c r="C135" s="139" t="s">
        <v>300</v>
      </c>
      <c r="D135" s="139" t="s">
        <v>273</v>
      </c>
      <c r="E135" s="140" t="s">
        <v>2761</v>
      </c>
      <c r="F135" s="141" t="s">
        <v>2762</v>
      </c>
      <c r="G135" s="142" t="s">
        <v>1487</v>
      </c>
      <c r="H135" s="143">
        <v>36.03</v>
      </c>
      <c r="I135" s="144"/>
      <c r="J135" s="145">
        <f>ROUND(I135*H135,2)</f>
        <v>0</v>
      </c>
      <c r="K135" s="141" t="s">
        <v>265</v>
      </c>
      <c r="L135" s="146"/>
      <c r="M135" s="147" t="s">
        <v>19</v>
      </c>
      <c r="N135" s="148" t="s">
        <v>40</v>
      </c>
      <c r="P135" s="130">
        <f>O135*H135</f>
        <v>0</v>
      </c>
      <c r="Q135" s="130">
        <v>0</v>
      </c>
      <c r="R135" s="130">
        <f>Q135*H135</f>
        <v>0</v>
      </c>
      <c r="S135" s="130">
        <v>0</v>
      </c>
      <c r="T135" s="131">
        <f>S135*H135</f>
        <v>0</v>
      </c>
      <c r="AR135" s="132" t="s">
        <v>277</v>
      </c>
      <c r="AT135" s="132" t="s">
        <v>273</v>
      </c>
      <c r="AU135" s="132" t="s">
        <v>77</v>
      </c>
      <c r="AY135" s="17" t="s">
        <v>260</v>
      </c>
      <c r="BE135" s="133">
        <f>IF(N135="základní",J135,0)</f>
        <v>0</v>
      </c>
      <c r="BF135" s="133">
        <f>IF(N135="snížená",J135,0)</f>
        <v>0</v>
      </c>
      <c r="BG135" s="133">
        <f>IF(N135="zákl. přenesená",J135,0)</f>
        <v>0</v>
      </c>
      <c r="BH135" s="133">
        <f>IF(N135="sníž. přenesená",J135,0)</f>
        <v>0</v>
      </c>
      <c r="BI135" s="133">
        <f>IF(N135="nulová",J135,0)</f>
        <v>0</v>
      </c>
      <c r="BJ135" s="17" t="s">
        <v>77</v>
      </c>
      <c r="BK135" s="133">
        <f>ROUND(I135*H135,2)</f>
        <v>0</v>
      </c>
      <c r="BL135" s="17" t="s">
        <v>266</v>
      </c>
      <c r="BM135" s="132" t="s">
        <v>339</v>
      </c>
    </row>
    <row r="136" spans="2:65" s="1" customFormat="1" ht="11.25">
      <c r="B136" s="32"/>
      <c r="D136" s="134" t="s">
        <v>267</v>
      </c>
      <c r="F136" s="135" t="s">
        <v>2762</v>
      </c>
      <c r="I136" s="136"/>
      <c r="L136" s="32"/>
      <c r="M136" s="137"/>
      <c r="T136" s="53"/>
      <c r="AT136" s="17" t="s">
        <v>267</v>
      </c>
      <c r="AU136" s="17" t="s">
        <v>77</v>
      </c>
    </row>
    <row r="137" spans="2:65" s="1" customFormat="1" ht="39">
      <c r="B137" s="32"/>
      <c r="D137" s="134" t="s">
        <v>269</v>
      </c>
      <c r="F137" s="138" t="s">
        <v>2763</v>
      </c>
      <c r="I137" s="136"/>
      <c r="L137" s="32"/>
      <c r="M137" s="137"/>
      <c r="T137" s="53"/>
      <c r="AT137" s="17" t="s">
        <v>269</v>
      </c>
      <c r="AU137" s="17" t="s">
        <v>77</v>
      </c>
    </row>
    <row r="138" spans="2:65" s="1" customFormat="1" ht="16.5" customHeight="1">
      <c r="B138" s="32"/>
      <c r="C138" s="139" t="s">
        <v>341</v>
      </c>
      <c r="D138" s="139" t="s">
        <v>273</v>
      </c>
      <c r="E138" s="140" t="s">
        <v>2764</v>
      </c>
      <c r="F138" s="141" t="s">
        <v>2765</v>
      </c>
      <c r="G138" s="142" t="s">
        <v>973</v>
      </c>
      <c r="H138" s="143">
        <v>74.432000000000002</v>
      </c>
      <c r="I138" s="144"/>
      <c r="J138" s="145">
        <f>ROUND(I138*H138,2)</f>
        <v>0</v>
      </c>
      <c r="K138" s="141" t="s">
        <v>265</v>
      </c>
      <c r="L138" s="146"/>
      <c r="M138" s="147" t="s">
        <v>19</v>
      </c>
      <c r="N138" s="148" t="s">
        <v>40</v>
      </c>
      <c r="P138" s="130">
        <f>O138*H138</f>
        <v>0</v>
      </c>
      <c r="Q138" s="130">
        <v>1</v>
      </c>
      <c r="R138" s="130">
        <f>Q138*H138</f>
        <v>74.432000000000002</v>
      </c>
      <c r="S138" s="130">
        <v>0</v>
      </c>
      <c r="T138" s="131">
        <f>S138*H138</f>
        <v>0</v>
      </c>
      <c r="AR138" s="132" t="s">
        <v>277</v>
      </c>
      <c r="AT138" s="132" t="s">
        <v>273</v>
      </c>
      <c r="AU138" s="132" t="s">
        <v>77</v>
      </c>
      <c r="AY138" s="17" t="s">
        <v>260</v>
      </c>
      <c r="BE138" s="133">
        <f>IF(N138="základní",J138,0)</f>
        <v>0</v>
      </c>
      <c r="BF138" s="133">
        <f>IF(N138="snížená",J138,0)</f>
        <v>0</v>
      </c>
      <c r="BG138" s="133">
        <f>IF(N138="zákl. přenesená",J138,0)</f>
        <v>0</v>
      </c>
      <c r="BH138" s="133">
        <f>IF(N138="sníž. přenesená",J138,0)</f>
        <v>0</v>
      </c>
      <c r="BI138" s="133">
        <f>IF(N138="nulová",J138,0)</f>
        <v>0</v>
      </c>
      <c r="BJ138" s="17" t="s">
        <v>77</v>
      </c>
      <c r="BK138" s="133">
        <f>ROUND(I138*H138,2)</f>
        <v>0</v>
      </c>
      <c r="BL138" s="17" t="s">
        <v>266</v>
      </c>
      <c r="BM138" s="132" t="s">
        <v>344</v>
      </c>
    </row>
    <row r="139" spans="2:65" s="1" customFormat="1" ht="11.25">
      <c r="B139" s="32"/>
      <c r="D139" s="134" t="s">
        <v>267</v>
      </c>
      <c r="F139" s="135" t="s">
        <v>2765</v>
      </c>
      <c r="I139" s="136"/>
      <c r="L139" s="32"/>
      <c r="M139" s="137"/>
      <c r="T139" s="53"/>
      <c r="AT139" s="17" t="s">
        <v>267</v>
      </c>
      <c r="AU139" s="17" t="s">
        <v>77</v>
      </c>
    </row>
    <row r="140" spans="2:65" s="1" customFormat="1" ht="39">
      <c r="B140" s="32"/>
      <c r="D140" s="134" t="s">
        <v>269</v>
      </c>
      <c r="F140" s="138" t="s">
        <v>2766</v>
      </c>
      <c r="I140" s="136"/>
      <c r="L140" s="32"/>
      <c r="M140" s="137"/>
      <c r="T140" s="53"/>
      <c r="AT140" s="17" t="s">
        <v>269</v>
      </c>
      <c r="AU140" s="17" t="s">
        <v>77</v>
      </c>
    </row>
    <row r="141" spans="2:65" s="1" customFormat="1" ht="16.5" customHeight="1">
      <c r="B141" s="32"/>
      <c r="C141" s="139" t="s">
        <v>305</v>
      </c>
      <c r="D141" s="139" t="s">
        <v>273</v>
      </c>
      <c r="E141" s="140" t="s">
        <v>1252</v>
      </c>
      <c r="F141" s="141" t="s">
        <v>1253</v>
      </c>
      <c r="G141" s="142" t="s">
        <v>973</v>
      </c>
      <c r="H141" s="143">
        <v>53.874000000000002</v>
      </c>
      <c r="I141" s="144"/>
      <c r="J141" s="145">
        <f>ROUND(I141*H141,2)</f>
        <v>0</v>
      </c>
      <c r="K141" s="141" t="s">
        <v>265</v>
      </c>
      <c r="L141" s="146"/>
      <c r="M141" s="147" t="s">
        <v>19</v>
      </c>
      <c r="N141" s="148" t="s">
        <v>40</v>
      </c>
      <c r="P141" s="130">
        <f>O141*H141</f>
        <v>0</v>
      </c>
      <c r="Q141" s="130">
        <v>1</v>
      </c>
      <c r="R141" s="130">
        <f>Q141*H141</f>
        <v>53.874000000000002</v>
      </c>
      <c r="S141" s="130">
        <v>0</v>
      </c>
      <c r="T141" s="131">
        <f>S141*H141</f>
        <v>0</v>
      </c>
      <c r="AR141" s="132" t="s">
        <v>277</v>
      </c>
      <c r="AT141" s="132" t="s">
        <v>273</v>
      </c>
      <c r="AU141" s="132" t="s">
        <v>77</v>
      </c>
      <c r="AY141" s="17" t="s">
        <v>260</v>
      </c>
      <c r="BE141" s="133">
        <f>IF(N141="základní",J141,0)</f>
        <v>0</v>
      </c>
      <c r="BF141" s="133">
        <f>IF(N141="snížená",J141,0)</f>
        <v>0</v>
      </c>
      <c r="BG141" s="133">
        <f>IF(N141="zákl. přenesená",J141,0)</f>
        <v>0</v>
      </c>
      <c r="BH141" s="133">
        <f>IF(N141="sníž. přenesená",J141,0)</f>
        <v>0</v>
      </c>
      <c r="BI141" s="133">
        <f>IF(N141="nulová",J141,0)</f>
        <v>0</v>
      </c>
      <c r="BJ141" s="17" t="s">
        <v>77</v>
      </c>
      <c r="BK141" s="133">
        <f>ROUND(I141*H141,2)</f>
        <v>0</v>
      </c>
      <c r="BL141" s="17" t="s">
        <v>266</v>
      </c>
      <c r="BM141" s="132" t="s">
        <v>348</v>
      </c>
    </row>
    <row r="142" spans="2:65" s="1" customFormat="1" ht="11.25">
      <c r="B142" s="32"/>
      <c r="D142" s="134" t="s">
        <v>267</v>
      </c>
      <c r="F142" s="135" t="s">
        <v>1253</v>
      </c>
      <c r="I142" s="136"/>
      <c r="L142" s="32"/>
      <c r="M142" s="137"/>
      <c r="T142" s="53"/>
      <c r="AT142" s="17" t="s">
        <v>267</v>
      </c>
      <c r="AU142" s="17" t="s">
        <v>77</v>
      </c>
    </row>
    <row r="143" spans="2:65" s="1" customFormat="1" ht="39">
      <c r="B143" s="32"/>
      <c r="D143" s="134" t="s">
        <v>269</v>
      </c>
      <c r="F143" s="138" t="s">
        <v>2767</v>
      </c>
      <c r="I143" s="136"/>
      <c r="L143" s="32"/>
      <c r="M143" s="137"/>
      <c r="T143" s="53"/>
      <c r="AT143" s="17" t="s">
        <v>269</v>
      </c>
      <c r="AU143" s="17" t="s">
        <v>77</v>
      </c>
    </row>
    <row r="144" spans="2:65" s="1" customFormat="1" ht="16.5" customHeight="1">
      <c r="B144" s="32"/>
      <c r="C144" s="139" t="s">
        <v>350</v>
      </c>
      <c r="D144" s="139" t="s">
        <v>273</v>
      </c>
      <c r="E144" s="140" t="s">
        <v>2768</v>
      </c>
      <c r="F144" s="141" t="s">
        <v>2769</v>
      </c>
      <c r="G144" s="142" t="s">
        <v>1067</v>
      </c>
      <c r="H144" s="143">
        <v>63.756</v>
      </c>
      <c r="I144" s="144"/>
      <c r="J144" s="145">
        <f>ROUND(I144*H144,2)</f>
        <v>0</v>
      </c>
      <c r="K144" s="141" t="s">
        <v>265</v>
      </c>
      <c r="L144" s="146"/>
      <c r="M144" s="147" t="s">
        <v>19</v>
      </c>
      <c r="N144" s="148" t="s">
        <v>40</v>
      </c>
      <c r="P144" s="130">
        <f>O144*H144</f>
        <v>0</v>
      </c>
      <c r="Q144" s="130">
        <v>2.4289999999999998</v>
      </c>
      <c r="R144" s="130">
        <f>Q144*H144</f>
        <v>154.86332399999998</v>
      </c>
      <c r="S144" s="130">
        <v>0</v>
      </c>
      <c r="T144" s="131">
        <f>S144*H144</f>
        <v>0</v>
      </c>
      <c r="AR144" s="132" t="s">
        <v>277</v>
      </c>
      <c r="AT144" s="132" t="s">
        <v>273</v>
      </c>
      <c r="AU144" s="132" t="s">
        <v>77</v>
      </c>
      <c r="AY144" s="17" t="s">
        <v>260</v>
      </c>
      <c r="BE144" s="133">
        <f>IF(N144="základní",J144,0)</f>
        <v>0</v>
      </c>
      <c r="BF144" s="133">
        <f>IF(N144="snížená",J144,0)</f>
        <v>0</v>
      </c>
      <c r="BG144" s="133">
        <f>IF(N144="zákl. přenesená",J144,0)</f>
        <v>0</v>
      </c>
      <c r="BH144" s="133">
        <f>IF(N144="sníž. přenesená",J144,0)</f>
        <v>0</v>
      </c>
      <c r="BI144" s="133">
        <f>IF(N144="nulová",J144,0)</f>
        <v>0</v>
      </c>
      <c r="BJ144" s="17" t="s">
        <v>77</v>
      </c>
      <c r="BK144" s="133">
        <f>ROUND(I144*H144,2)</f>
        <v>0</v>
      </c>
      <c r="BL144" s="17" t="s">
        <v>266</v>
      </c>
      <c r="BM144" s="132" t="s">
        <v>353</v>
      </c>
    </row>
    <row r="145" spans="2:65" s="1" customFormat="1" ht="11.25">
      <c r="B145" s="32"/>
      <c r="D145" s="134" t="s">
        <v>267</v>
      </c>
      <c r="F145" s="135" t="s">
        <v>2769</v>
      </c>
      <c r="I145" s="136"/>
      <c r="L145" s="32"/>
      <c r="M145" s="137"/>
      <c r="T145" s="53"/>
      <c r="AT145" s="17" t="s">
        <v>267</v>
      </c>
      <c r="AU145" s="17" t="s">
        <v>77</v>
      </c>
    </row>
    <row r="146" spans="2:65" s="1" customFormat="1" ht="39">
      <c r="B146" s="32"/>
      <c r="D146" s="134" t="s">
        <v>269</v>
      </c>
      <c r="F146" s="138" t="s">
        <v>2770</v>
      </c>
      <c r="I146" s="136"/>
      <c r="L146" s="32"/>
      <c r="M146" s="137"/>
      <c r="T146" s="53"/>
      <c r="AT146" s="17" t="s">
        <v>269</v>
      </c>
      <c r="AU146" s="17" t="s">
        <v>77</v>
      </c>
    </row>
    <row r="147" spans="2:65" s="1" customFormat="1" ht="16.5" customHeight="1">
      <c r="B147" s="32"/>
      <c r="C147" s="139" t="s">
        <v>310</v>
      </c>
      <c r="D147" s="139" t="s">
        <v>273</v>
      </c>
      <c r="E147" s="140" t="s">
        <v>2771</v>
      </c>
      <c r="F147" s="141" t="s">
        <v>2772</v>
      </c>
      <c r="G147" s="142" t="s">
        <v>1067</v>
      </c>
      <c r="H147" s="143">
        <v>3.036</v>
      </c>
      <c r="I147" s="144"/>
      <c r="J147" s="145">
        <f>ROUND(I147*H147,2)</f>
        <v>0</v>
      </c>
      <c r="K147" s="141" t="s">
        <v>19</v>
      </c>
      <c r="L147" s="146"/>
      <c r="M147" s="147" t="s">
        <v>19</v>
      </c>
      <c r="N147" s="148" t="s">
        <v>40</v>
      </c>
      <c r="P147" s="130">
        <f>O147*H147</f>
        <v>0</v>
      </c>
      <c r="Q147" s="130">
        <v>0</v>
      </c>
      <c r="R147" s="130">
        <f>Q147*H147</f>
        <v>0</v>
      </c>
      <c r="S147" s="130">
        <v>0</v>
      </c>
      <c r="T147" s="131">
        <f>S147*H147</f>
        <v>0</v>
      </c>
      <c r="AR147" s="132" t="s">
        <v>277</v>
      </c>
      <c r="AT147" s="132" t="s">
        <v>273</v>
      </c>
      <c r="AU147" s="132" t="s">
        <v>77</v>
      </c>
      <c r="AY147" s="17" t="s">
        <v>260</v>
      </c>
      <c r="BE147" s="133">
        <f>IF(N147="základní",J147,0)</f>
        <v>0</v>
      </c>
      <c r="BF147" s="133">
        <f>IF(N147="snížená",J147,0)</f>
        <v>0</v>
      </c>
      <c r="BG147" s="133">
        <f>IF(N147="zákl. přenesená",J147,0)</f>
        <v>0</v>
      </c>
      <c r="BH147" s="133">
        <f>IF(N147="sníž. přenesená",J147,0)</f>
        <v>0</v>
      </c>
      <c r="BI147" s="133">
        <f>IF(N147="nulová",J147,0)</f>
        <v>0</v>
      </c>
      <c r="BJ147" s="17" t="s">
        <v>77</v>
      </c>
      <c r="BK147" s="133">
        <f>ROUND(I147*H147,2)</f>
        <v>0</v>
      </c>
      <c r="BL147" s="17" t="s">
        <v>266</v>
      </c>
      <c r="BM147" s="132" t="s">
        <v>358</v>
      </c>
    </row>
    <row r="148" spans="2:65" s="1" customFormat="1" ht="11.25">
      <c r="B148" s="32"/>
      <c r="D148" s="134" t="s">
        <v>267</v>
      </c>
      <c r="F148" s="135" t="s">
        <v>2772</v>
      </c>
      <c r="I148" s="136"/>
      <c r="L148" s="32"/>
      <c r="M148" s="137"/>
      <c r="T148" s="53"/>
      <c r="AT148" s="17" t="s">
        <v>267</v>
      </c>
      <c r="AU148" s="17" t="s">
        <v>77</v>
      </c>
    </row>
    <row r="149" spans="2:65" s="1" customFormat="1" ht="39">
      <c r="B149" s="32"/>
      <c r="D149" s="134" t="s">
        <v>269</v>
      </c>
      <c r="F149" s="138" t="s">
        <v>2773</v>
      </c>
      <c r="I149" s="136"/>
      <c r="L149" s="32"/>
      <c r="M149" s="137"/>
      <c r="T149" s="53"/>
      <c r="AT149" s="17" t="s">
        <v>269</v>
      </c>
      <c r="AU149" s="17" t="s">
        <v>77</v>
      </c>
    </row>
    <row r="150" spans="2:65" s="1" customFormat="1" ht="16.5" customHeight="1">
      <c r="B150" s="32"/>
      <c r="C150" s="139" t="s">
        <v>7</v>
      </c>
      <c r="D150" s="139" t="s">
        <v>273</v>
      </c>
      <c r="E150" s="140" t="s">
        <v>2774</v>
      </c>
      <c r="F150" s="141" t="s">
        <v>2775</v>
      </c>
      <c r="G150" s="142" t="s">
        <v>363</v>
      </c>
      <c r="H150" s="143">
        <v>258</v>
      </c>
      <c r="I150" s="144"/>
      <c r="J150" s="145">
        <f>ROUND(I150*H150,2)</f>
        <v>0</v>
      </c>
      <c r="K150" s="141" t="s">
        <v>265</v>
      </c>
      <c r="L150" s="146"/>
      <c r="M150" s="147" t="s">
        <v>19</v>
      </c>
      <c r="N150" s="148" t="s">
        <v>40</v>
      </c>
      <c r="P150" s="130">
        <f>O150*H150</f>
        <v>0</v>
      </c>
      <c r="Q150" s="130">
        <v>5.8999999999999997E-2</v>
      </c>
      <c r="R150" s="130">
        <f>Q150*H150</f>
        <v>15.222</v>
      </c>
      <c r="S150" s="130">
        <v>0</v>
      </c>
      <c r="T150" s="131">
        <f>S150*H150</f>
        <v>0</v>
      </c>
      <c r="AR150" s="132" t="s">
        <v>277</v>
      </c>
      <c r="AT150" s="132" t="s">
        <v>273</v>
      </c>
      <c r="AU150" s="132" t="s">
        <v>77</v>
      </c>
      <c r="AY150" s="17" t="s">
        <v>260</v>
      </c>
      <c r="BE150" s="133">
        <f>IF(N150="základní",J150,0)</f>
        <v>0</v>
      </c>
      <c r="BF150" s="133">
        <f>IF(N150="snížená",J150,0)</f>
        <v>0</v>
      </c>
      <c r="BG150" s="133">
        <f>IF(N150="zákl. přenesená",J150,0)</f>
        <v>0</v>
      </c>
      <c r="BH150" s="133">
        <f>IF(N150="sníž. přenesená",J150,0)</f>
        <v>0</v>
      </c>
      <c r="BI150" s="133">
        <f>IF(N150="nulová",J150,0)</f>
        <v>0</v>
      </c>
      <c r="BJ150" s="17" t="s">
        <v>77</v>
      </c>
      <c r="BK150" s="133">
        <f>ROUND(I150*H150,2)</f>
        <v>0</v>
      </c>
      <c r="BL150" s="17" t="s">
        <v>266</v>
      </c>
      <c r="BM150" s="132" t="s">
        <v>364</v>
      </c>
    </row>
    <row r="151" spans="2:65" s="1" customFormat="1" ht="11.25">
      <c r="B151" s="32"/>
      <c r="D151" s="134" t="s">
        <v>267</v>
      </c>
      <c r="F151" s="135" t="s">
        <v>2775</v>
      </c>
      <c r="I151" s="136"/>
      <c r="L151" s="32"/>
      <c r="M151" s="137"/>
      <c r="T151" s="53"/>
      <c r="AT151" s="17" t="s">
        <v>267</v>
      </c>
      <c r="AU151" s="17" t="s">
        <v>77</v>
      </c>
    </row>
    <row r="152" spans="2:65" s="1" customFormat="1" ht="39">
      <c r="B152" s="32"/>
      <c r="D152" s="134" t="s">
        <v>269</v>
      </c>
      <c r="F152" s="138" t="s">
        <v>2776</v>
      </c>
      <c r="I152" s="136"/>
      <c r="L152" s="32"/>
      <c r="M152" s="137"/>
      <c r="T152" s="53"/>
      <c r="AT152" s="17" t="s">
        <v>269</v>
      </c>
      <c r="AU152" s="17" t="s">
        <v>77</v>
      </c>
    </row>
    <row r="153" spans="2:65" s="1" customFormat="1" ht="16.5" customHeight="1">
      <c r="B153" s="32"/>
      <c r="C153" s="139" t="s">
        <v>315</v>
      </c>
      <c r="D153" s="139" t="s">
        <v>273</v>
      </c>
      <c r="E153" s="140" t="s">
        <v>2777</v>
      </c>
      <c r="F153" s="141" t="s">
        <v>2778</v>
      </c>
      <c r="G153" s="142" t="s">
        <v>363</v>
      </c>
      <c r="H153" s="143">
        <v>12</v>
      </c>
      <c r="I153" s="144"/>
      <c r="J153" s="145">
        <f>ROUND(I153*H153,2)</f>
        <v>0</v>
      </c>
      <c r="K153" s="141" t="s">
        <v>265</v>
      </c>
      <c r="L153" s="146"/>
      <c r="M153" s="147" t="s">
        <v>19</v>
      </c>
      <c r="N153" s="148" t="s">
        <v>40</v>
      </c>
      <c r="P153" s="130">
        <f>O153*H153</f>
        <v>0</v>
      </c>
      <c r="Q153" s="130">
        <v>0</v>
      </c>
      <c r="R153" s="130">
        <f>Q153*H153</f>
        <v>0</v>
      </c>
      <c r="S153" s="130">
        <v>0</v>
      </c>
      <c r="T153" s="131">
        <f>S153*H153</f>
        <v>0</v>
      </c>
      <c r="AR153" s="132" t="s">
        <v>277</v>
      </c>
      <c r="AT153" s="132" t="s">
        <v>273</v>
      </c>
      <c r="AU153" s="132" t="s">
        <v>77</v>
      </c>
      <c r="AY153" s="17" t="s">
        <v>260</v>
      </c>
      <c r="BE153" s="133">
        <f>IF(N153="základní",J153,0)</f>
        <v>0</v>
      </c>
      <c r="BF153" s="133">
        <f>IF(N153="snížená",J153,0)</f>
        <v>0</v>
      </c>
      <c r="BG153" s="133">
        <f>IF(N153="zákl. přenesená",J153,0)</f>
        <v>0</v>
      </c>
      <c r="BH153" s="133">
        <f>IF(N153="sníž. přenesená",J153,0)</f>
        <v>0</v>
      </c>
      <c r="BI153" s="133">
        <f>IF(N153="nulová",J153,0)</f>
        <v>0</v>
      </c>
      <c r="BJ153" s="17" t="s">
        <v>77</v>
      </c>
      <c r="BK153" s="133">
        <f>ROUND(I153*H153,2)</f>
        <v>0</v>
      </c>
      <c r="BL153" s="17" t="s">
        <v>266</v>
      </c>
      <c r="BM153" s="132" t="s">
        <v>368</v>
      </c>
    </row>
    <row r="154" spans="2:65" s="1" customFormat="1" ht="11.25">
      <c r="B154" s="32"/>
      <c r="D154" s="134" t="s">
        <v>267</v>
      </c>
      <c r="F154" s="135" t="s">
        <v>2778</v>
      </c>
      <c r="I154" s="136"/>
      <c r="L154" s="32"/>
      <c r="M154" s="137"/>
      <c r="T154" s="53"/>
      <c r="AT154" s="17" t="s">
        <v>267</v>
      </c>
      <c r="AU154" s="17" t="s">
        <v>77</v>
      </c>
    </row>
    <row r="155" spans="2:65" s="1" customFormat="1" ht="39">
      <c r="B155" s="32"/>
      <c r="D155" s="134" t="s">
        <v>269</v>
      </c>
      <c r="F155" s="138" t="s">
        <v>2779</v>
      </c>
      <c r="I155" s="136"/>
      <c r="L155" s="32"/>
      <c r="M155" s="137"/>
      <c r="T155" s="53"/>
      <c r="AT155" s="17" t="s">
        <v>269</v>
      </c>
      <c r="AU155" s="17" t="s">
        <v>77</v>
      </c>
    </row>
    <row r="156" spans="2:65" s="1" customFormat="1" ht="16.5" customHeight="1">
      <c r="B156" s="32"/>
      <c r="C156" s="139" t="s">
        <v>370</v>
      </c>
      <c r="D156" s="139" t="s">
        <v>273</v>
      </c>
      <c r="E156" s="140" t="s">
        <v>2780</v>
      </c>
      <c r="F156" s="141" t="s">
        <v>2781</v>
      </c>
      <c r="G156" s="142" t="s">
        <v>363</v>
      </c>
      <c r="H156" s="143">
        <v>6</v>
      </c>
      <c r="I156" s="144"/>
      <c r="J156" s="145">
        <f>ROUND(I156*H156,2)</f>
        <v>0</v>
      </c>
      <c r="K156" s="141" t="s">
        <v>265</v>
      </c>
      <c r="L156" s="146"/>
      <c r="M156" s="147" t="s">
        <v>19</v>
      </c>
      <c r="N156" s="148" t="s">
        <v>40</v>
      </c>
      <c r="P156" s="130">
        <f>O156*H156</f>
        <v>0</v>
      </c>
      <c r="Q156" s="130">
        <v>0</v>
      </c>
      <c r="R156" s="130">
        <f>Q156*H156</f>
        <v>0</v>
      </c>
      <c r="S156" s="130">
        <v>0</v>
      </c>
      <c r="T156" s="131">
        <f>S156*H156</f>
        <v>0</v>
      </c>
      <c r="AR156" s="132" t="s">
        <v>277</v>
      </c>
      <c r="AT156" s="132" t="s">
        <v>273</v>
      </c>
      <c r="AU156" s="132" t="s">
        <v>77</v>
      </c>
      <c r="AY156" s="17" t="s">
        <v>260</v>
      </c>
      <c r="BE156" s="133">
        <f>IF(N156="základní",J156,0)</f>
        <v>0</v>
      </c>
      <c r="BF156" s="133">
        <f>IF(N156="snížená",J156,0)</f>
        <v>0</v>
      </c>
      <c r="BG156" s="133">
        <f>IF(N156="zákl. přenesená",J156,0)</f>
        <v>0</v>
      </c>
      <c r="BH156" s="133">
        <f>IF(N156="sníž. přenesená",J156,0)</f>
        <v>0</v>
      </c>
      <c r="BI156" s="133">
        <f>IF(N156="nulová",J156,0)</f>
        <v>0</v>
      </c>
      <c r="BJ156" s="17" t="s">
        <v>77</v>
      </c>
      <c r="BK156" s="133">
        <f>ROUND(I156*H156,2)</f>
        <v>0</v>
      </c>
      <c r="BL156" s="17" t="s">
        <v>266</v>
      </c>
      <c r="BM156" s="132" t="s">
        <v>373</v>
      </c>
    </row>
    <row r="157" spans="2:65" s="1" customFormat="1" ht="11.25">
      <c r="B157" s="32"/>
      <c r="D157" s="134" t="s">
        <v>267</v>
      </c>
      <c r="F157" s="135" t="s">
        <v>2781</v>
      </c>
      <c r="I157" s="136"/>
      <c r="L157" s="32"/>
      <c r="M157" s="137"/>
      <c r="T157" s="53"/>
      <c r="AT157" s="17" t="s">
        <v>267</v>
      </c>
      <c r="AU157" s="17" t="s">
        <v>77</v>
      </c>
    </row>
    <row r="158" spans="2:65" s="1" customFormat="1" ht="39">
      <c r="B158" s="32"/>
      <c r="D158" s="134" t="s">
        <v>269</v>
      </c>
      <c r="F158" s="138" t="s">
        <v>2782</v>
      </c>
      <c r="I158" s="136"/>
      <c r="L158" s="32"/>
      <c r="M158" s="137"/>
      <c r="T158" s="53"/>
      <c r="AT158" s="17" t="s">
        <v>269</v>
      </c>
      <c r="AU158" s="17" t="s">
        <v>77</v>
      </c>
    </row>
    <row r="159" spans="2:65" s="1" customFormat="1" ht="16.5" customHeight="1">
      <c r="B159" s="32"/>
      <c r="C159" s="139" t="s">
        <v>320</v>
      </c>
      <c r="D159" s="139" t="s">
        <v>273</v>
      </c>
      <c r="E159" s="140" t="s">
        <v>2783</v>
      </c>
      <c r="F159" s="141" t="s">
        <v>2784</v>
      </c>
      <c r="G159" s="142" t="s">
        <v>363</v>
      </c>
      <c r="H159" s="143">
        <v>4</v>
      </c>
      <c r="I159" s="144"/>
      <c r="J159" s="145">
        <f>ROUND(I159*H159,2)</f>
        <v>0</v>
      </c>
      <c r="K159" s="141" t="s">
        <v>265</v>
      </c>
      <c r="L159" s="146"/>
      <c r="M159" s="147" t="s">
        <v>19</v>
      </c>
      <c r="N159" s="148" t="s">
        <v>40</v>
      </c>
      <c r="P159" s="130">
        <f>O159*H159</f>
        <v>0</v>
      </c>
      <c r="Q159" s="130">
        <v>0</v>
      </c>
      <c r="R159" s="130">
        <f>Q159*H159</f>
        <v>0</v>
      </c>
      <c r="S159" s="130">
        <v>0</v>
      </c>
      <c r="T159" s="131">
        <f>S159*H159</f>
        <v>0</v>
      </c>
      <c r="AR159" s="132" t="s">
        <v>277</v>
      </c>
      <c r="AT159" s="132" t="s">
        <v>273</v>
      </c>
      <c r="AU159" s="132" t="s">
        <v>77</v>
      </c>
      <c r="AY159" s="17" t="s">
        <v>260</v>
      </c>
      <c r="BE159" s="133">
        <f>IF(N159="základní",J159,0)</f>
        <v>0</v>
      </c>
      <c r="BF159" s="133">
        <f>IF(N159="snížená",J159,0)</f>
        <v>0</v>
      </c>
      <c r="BG159" s="133">
        <f>IF(N159="zákl. přenesená",J159,0)</f>
        <v>0</v>
      </c>
      <c r="BH159" s="133">
        <f>IF(N159="sníž. přenesená",J159,0)</f>
        <v>0</v>
      </c>
      <c r="BI159" s="133">
        <f>IF(N159="nulová",J159,0)</f>
        <v>0</v>
      </c>
      <c r="BJ159" s="17" t="s">
        <v>77</v>
      </c>
      <c r="BK159" s="133">
        <f>ROUND(I159*H159,2)</f>
        <v>0</v>
      </c>
      <c r="BL159" s="17" t="s">
        <v>266</v>
      </c>
      <c r="BM159" s="132" t="s">
        <v>378</v>
      </c>
    </row>
    <row r="160" spans="2:65" s="1" customFormat="1" ht="11.25">
      <c r="B160" s="32"/>
      <c r="D160" s="134" t="s">
        <v>267</v>
      </c>
      <c r="F160" s="135" t="s">
        <v>2784</v>
      </c>
      <c r="I160" s="136"/>
      <c r="L160" s="32"/>
      <c r="M160" s="137"/>
      <c r="T160" s="53"/>
      <c r="AT160" s="17" t="s">
        <v>267</v>
      </c>
      <c r="AU160" s="17" t="s">
        <v>77</v>
      </c>
    </row>
    <row r="161" spans="2:65" s="1" customFormat="1" ht="39">
      <c r="B161" s="32"/>
      <c r="D161" s="134" t="s">
        <v>269</v>
      </c>
      <c r="F161" s="138" t="s">
        <v>2785</v>
      </c>
      <c r="I161" s="136"/>
      <c r="L161" s="32"/>
      <c r="M161" s="137"/>
      <c r="T161" s="53"/>
      <c r="AT161" s="17" t="s">
        <v>269</v>
      </c>
      <c r="AU161" s="17" t="s">
        <v>77</v>
      </c>
    </row>
    <row r="162" spans="2:65" s="1" customFormat="1" ht="16.5" customHeight="1">
      <c r="B162" s="32"/>
      <c r="C162" s="139" t="s">
        <v>381</v>
      </c>
      <c r="D162" s="139" t="s">
        <v>273</v>
      </c>
      <c r="E162" s="140" t="s">
        <v>2786</v>
      </c>
      <c r="F162" s="141" t="s">
        <v>2787</v>
      </c>
      <c r="G162" s="142" t="s">
        <v>545</v>
      </c>
      <c r="H162" s="143">
        <v>7.04</v>
      </c>
      <c r="I162" s="144"/>
      <c r="J162" s="145">
        <f>ROUND(I162*H162,2)</f>
        <v>0</v>
      </c>
      <c r="K162" s="141" t="s">
        <v>19</v>
      </c>
      <c r="L162" s="146"/>
      <c r="M162" s="147" t="s">
        <v>19</v>
      </c>
      <c r="N162" s="148" t="s">
        <v>40</v>
      </c>
      <c r="P162" s="130">
        <f>O162*H162</f>
        <v>0</v>
      </c>
      <c r="Q162" s="130">
        <v>0</v>
      </c>
      <c r="R162" s="130">
        <f>Q162*H162</f>
        <v>0</v>
      </c>
      <c r="S162" s="130">
        <v>0</v>
      </c>
      <c r="T162" s="131">
        <f>S162*H162</f>
        <v>0</v>
      </c>
      <c r="AR162" s="132" t="s">
        <v>277</v>
      </c>
      <c r="AT162" s="132" t="s">
        <v>273</v>
      </c>
      <c r="AU162" s="132" t="s">
        <v>77</v>
      </c>
      <c r="AY162" s="17" t="s">
        <v>260</v>
      </c>
      <c r="BE162" s="133">
        <f>IF(N162="základní",J162,0)</f>
        <v>0</v>
      </c>
      <c r="BF162" s="133">
        <f>IF(N162="snížená",J162,0)</f>
        <v>0</v>
      </c>
      <c r="BG162" s="133">
        <f>IF(N162="zákl. přenesená",J162,0)</f>
        <v>0</v>
      </c>
      <c r="BH162" s="133">
        <f>IF(N162="sníž. přenesená",J162,0)</f>
        <v>0</v>
      </c>
      <c r="BI162" s="133">
        <f>IF(N162="nulová",J162,0)</f>
        <v>0</v>
      </c>
      <c r="BJ162" s="17" t="s">
        <v>77</v>
      </c>
      <c r="BK162" s="133">
        <f>ROUND(I162*H162,2)</f>
        <v>0</v>
      </c>
      <c r="BL162" s="17" t="s">
        <v>266</v>
      </c>
      <c r="BM162" s="132" t="s">
        <v>384</v>
      </c>
    </row>
    <row r="163" spans="2:65" s="1" customFormat="1" ht="11.25">
      <c r="B163" s="32"/>
      <c r="D163" s="134" t="s">
        <v>267</v>
      </c>
      <c r="F163" s="135" t="s">
        <v>2787</v>
      </c>
      <c r="I163" s="136"/>
      <c r="L163" s="32"/>
      <c r="M163" s="137"/>
      <c r="T163" s="53"/>
      <c r="AT163" s="17" t="s">
        <v>267</v>
      </c>
      <c r="AU163" s="17" t="s">
        <v>77</v>
      </c>
    </row>
    <row r="164" spans="2:65" s="1" customFormat="1" ht="29.25">
      <c r="B164" s="32"/>
      <c r="D164" s="134" t="s">
        <v>269</v>
      </c>
      <c r="F164" s="138" t="s">
        <v>2788</v>
      </c>
      <c r="I164" s="136"/>
      <c r="L164" s="32"/>
      <c r="M164" s="137"/>
      <c r="T164" s="53"/>
      <c r="AT164" s="17" t="s">
        <v>269</v>
      </c>
      <c r="AU164" s="17" t="s">
        <v>77</v>
      </c>
    </row>
    <row r="165" spans="2:65" s="12" customFormat="1" ht="11.25">
      <c r="B165" s="162"/>
      <c r="D165" s="134" t="s">
        <v>774</v>
      </c>
      <c r="E165" s="163" t="s">
        <v>19</v>
      </c>
      <c r="F165" s="164" t="s">
        <v>2789</v>
      </c>
      <c r="H165" s="165">
        <v>7.04</v>
      </c>
      <c r="I165" s="166"/>
      <c r="L165" s="162"/>
      <c r="M165" s="167"/>
      <c r="T165" s="168"/>
      <c r="AT165" s="163" t="s">
        <v>774</v>
      </c>
      <c r="AU165" s="163" t="s">
        <v>77</v>
      </c>
      <c r="AV165" s="12" t="s">
        <v>79</v>
      </c>
      <c r="AW165" s="12" t="s">
        <v>31</v>
      </c>
      <c r="AX165" s="12" t="s">
        <v>69</v>
      </c>
      <c r="AY165" s="163" t="s">
        <v>260</v>
      </c>
    </row>
    <row r="166" spans="2:65" s="13" customFormat="1" ht="11.25">
      <c r="B166" s="169"/>
      <c r="D166" s="134" t="s">
        <v>774</v>
      </c>
      <c r="E166" s="170" t="s">
        <v>19</v>
      </c>
      <c r="F166" s="171" t="s">
        <v>967</v>
      </c>
      <c r="H166" s="172">
        <v>7.04</v>
      </c>
      <c r="I166" s="173"/>
      <c r="L166" s="169"/>
      <c r="M166" s="174"/>
      <c r="T166" s="175"/>
      <c r="AT166" s="170" t="s">
        <v>774</v>
      </c>
      <c r="AU166" s="170" t="s">
        <v>77</v>
      </c>
      <c r="AV166" s="13" t="s">
        <v>266</v>
      </c>
      <c r="AW166" s="13" t="s">
        <v>31</v>
      </c>
      <c r="AX166" s="13" t="s">
        <v>77</v>
      </c>
      <c r="AY166" s="170" t="s">
        <v>260</v>
      </c>
    </row>
    <row r="167" spans="2:65" s="1" customFormat="1" ht="16.5" customHeight="1">
      <c r="B167" s="32"/>
      <c r="C167" s="139" t="s">
        <v>326</v>
      </c>
      <c r="D167" s="139" t="s">
        <v>273</v>
      </c>
      <c r="E167" s="140" t="s">
        <v>2790</v>
      </c>
      <c r="F167" s="141" t="s">
        <v>2791</v>
      </c>
      <c r="G167" s="142" t="s">
        <v>545</v>
      </c>
      <c r="H167" s="143">
        <v>8</v>
      </c>
      <c r="I167" s="144"/>
      <c r="J167" s="145">
        <f>ROUND(I167*H167,2)</f>
        <v>0</v>
      </c>
      <c r="K167" s="141" t="s">
        <v>19</v>
      </c>
      <c r="L167" s="146"/>
      <c r="M167" s="147" t="s">
        <v>19</v>
      </c>
      <c r="N167" s="148" t="s">
        <v>40</v>
      </c>
      <c r="P167" s="130">
        <f>O167*H167</f>
        <v>0</v>
      </c>
      <c r="Q167" s="130">
        <v>0</v>
      </c>
      <c r="R167" s="130">
        <f>Q167*H167</f>
        <v>0</v>
      </c>
      <c r="S167" s="130">
        <v>0</v>
      </c>
      <c r="T167" s="131">
        <f>S167*H167</f>
        <v>0</v>
      </c>
      <c r="AR167" s="132" t="s">
        <v>277</v>
      </c>
      <c r="AT167" s="132" t="s">
        <v>273</v>
      </c>
      <c r="AU167" s="132" t="s">
        <v>77</v>
      </c>
      <c r="AY167" s="17" t="s">
        <v>260</v>
      </c>
      <c r="BE167" s="133">
        <f>IF(N167="základní",J167,0)</f>
        <v>0</v>
      </c>
      <c r="BF167" s="133">
        <f>IF(N167="snížená",J167,0)</f>
        <v>0</v>
      </c>
      <c r="BG167" s="133">
        <f>IF(N167="zákl. přenesená",J167,0)</f>
        <v>0</v>
      </c>
      <c r="BH167" s="133">
        <f>IF(N167="sníž. přenesená",J167,0)</f>
        <v>0</v>
      </c>
      <c r="BI167" s="133">
        <f>IF(N167="nulová",J167,0)</f>
        <v>0</v>
      </c>
      <c r="BJ167" s="17" t="s">
        <v>77</v>
      </c>
      <c r="BK167" s="133">
        <f>ROUND(I167*H167,2)</f>
        <v>0</v>
      </c>
      <c r="BL167" s="17" t="s">
        <v>266</v>
      </c>
      <c r="BM167" s="132" t="s">
        <v>389</v>
      </c>
    </row>
    <row r="168" spans="2:65" s="1" customFormat="1" ht="11.25">
      <c r="B168" s="32"/>
      <c r="D168" s="134" t="s">
        <v>267</v>
      </c>
      <c r="F168" s="135" t="s">
        <v>2791</v>
      </c>
      <c r="I168" s="136"/>
      <c r="L168" s="32"/>
      <c r="M168" s="137"/>
      <c r="T168" s="53"/>
      <c r="AT168" s="17" t="s">
        <v>267</v>
      </c>
      <c r="AU168" s="17" t="s">
        <v>77</v>
      </c>
    </row>
    <row r="169" spans="2:65" s="1" customFormat="1" ht="29.25">
      <c r="B169" s="32"/>
      <c r="D169" s="134" t="s">
        <v>269</v>
      </c>
      <c r="F169" s="138" t="s">
        <v>2788</v>
      </c>
      <c r="I169" s="136"/>
      <c r="L169" s="32"/>
      <c r="M169" s="137"/>
      <c r="T169" s="53"/>
      <c r="AT169" s="17" t="s">
        <v>269</v>
      </c>
      <c r="AU169" s="17" t="s">
        <v>77</v>
      </c>
    </row>
    <row r="170" spans="2:65" s="12" customFormat="1" ht="11.25">
      <c r="B170" s="162"/>
      <c r="D170" s="134" t="s">
        <v>774</v>
      </c>
      <c r="E170" s="163" t="s">
        <v>19</v>
      </c>
      <c r="F170" s="164" t="s">
        <v>2792</v>
      </c>
      <c r="H170" s="165">
        <v>8</v>
      </c>
      <c r="I170" s="166"/>
      <c r="L170" s="162"/>
      <c r="M170" s="167"/>
      <c r="T170" s="168"/>
      <c r="AT170" s="163" t="s">
        <v>774</v>
      </c>
      <c r="AU170" s="163" t="s">
        <v>77</v>
      </c>
      <c r="AV170" s="12" t="s">
        <v>79</v>
      </c>
      <c r="AW170" s="12" t="s">
        <v>31</v>
      </c>
      <c r="AX170" s="12" t="s">
        <v>69</v>
      </c>
      <c r="AY170" s="163" t="s">
        <v>260</v>
      </c>
    </row>
    <row r="171" spans="2:65" s="13" customFormat="1" ht="11.25">
      <c r="B171" s="169"/>
      <c r="D171" s="134" t="s">
        <v>774</v>
      </c>
      <c r="E171" s="170" t="s">
        <v>19</v>
      </c>
      <c r="F171" s="171" t="s">
        <v>967</v>
      </c>
      <c r="H171" s="172">
        <v>8</v>
      </c>
      <c r="I171" s="173"/>
      <c r="L171" s="169"/>
      <c r="M171" s="174"/>
      <c r="T171" s="175"/>
      <c r="AT171" s="170" t="s">
        <v>774</v>
      </c>
      <c r="AU171" s="170" t="s">
        <v>77</v>
      </c>
      <c r="AV171" s="13" t="s">
        <v>266</v>
      </c>
      <c r="AW171" s="13" t="s">
        <v>31</v>
      </c>
      <c r="AX171" s="13" t="s">
        <v>77</v>
      </c>
      <c r="AY171" s="170" t="s">
        <v>260</v>
      </c>
    </row>
    <row r="172" spans="2:65" s="1" customFormat="1" ht="16.5" customHeight="1">
      <c r="B172" s="32"/>
      <c r="C172" s="139" t="s">
        <v>392</v>
      </c>
      <c r="D172" s="139" t="s">
        <v>273</v>
      </c>
      <c r="E172" s="140" t="s">
        <v>2793</v>
      </c>
      <c r="F172" s="141" t="s">
        <v>2794</v>
      </c>
      <c r="G172" s="142" t="s">
        <v>1297</v>
      </c>
      <c r="H172" s="143">
        <v>11.52</v>
      </c>
      <c r="I172" s="144"/>
      <c r="J172" s="145">
        <f>ROUND(I172*H172,2)</f>
        <v>0</v>
      </c>
      <c r="K172" s="141" t="s">
        <v>265</v>
      </c>
      <c r="L172" s="146"/>
      <c r="M172" s="147" t="s">
        <v>19</v>
      </c>
      <c r="N172" s="148" t="s">
        <v>40</v>
      </c>
      <c r="P172" s="130">
        <f>O172*H172</f>
        <v>0</v>
      </c>
      <c r="Q172" s="130">
        <v>1.91E-3</v>
      </c>
      <c r="R172" s="130">
        <f>Q172*H172</f>
        <v>2.2003200000000001E-2</v>
      </c>
      <c r="S172" s="130">
        <v>0</v>
      </c>
      <c r="T172" s="131">
        <f>S172*H172</f>
        <v>0</v>
      </c>
      <c r="AR172" s="132" t="s">
        <v>277</v>
      </c>
      <c r="AT172" s="132" t="s">
        <v>273</v>
      </c>
      <c r="AU172" s="132" t="s">
        <v>77</v>
      </c>
      <c r="AY172" s="17" t="s">
        <v>260</v>
      </c>
      <c r="BE172" s="133">
        <f>IF(N172="základní",J172,0)</f>
        <v>0</v>
      </c>
      <c r="BF172" s="133">
        <f>IF(N172="snížená",J172,0)</f>
        <v>0</v>
      </c>
      <c r="BG172" s="133">
        <f>IF(N172="zákl. přenesená",J172,0)</f>
        <v>0</v>
      </c>
      <c r="BH172" s="133">
        <f>IF(N172="sníž. přenesená",J172,0)</f>
        <v>0</v>
      </c>
      <c r="BI172" s="133">
        <f>IF(N172="nulová",J172,0)</f>
        <v>0</v>
      </c>
      <c r="BJ172" s="17" t="s">
        <v>77</v>
      </c>
      <c r="BK172" s="133">
        <f>ROUND(I172*H172,2)</f>
        <v>0</v>
      </c>
      <c r="BL172" s="17" t="s">
        <v>266</v>
      </c>
      <c r="BM172" s="132" t="s">
        <v>395</v>
      </c>
    </row>
    <row r="173" spans="2:65" s="1" customFormat="1" ht="11.25">
      <c r="B173" s="32"/>
      <c r="D173" s="134" t="s">
        <v>267</v>
      </c>
      <c r="F173" s="135" t="s">
        <v>2794</v>
      </c>
      <c r="I173" s="136"/>
      <c r="L173" s="32"/>
      <c r="M173" s="137"/>
      <c r="T173" s="53"/>
      <c r="AT173" s="17" t="s">
        <v>267</v>
      </c>
      <c r="AU173" s="17" t="s">
        <v>77</v>
      </c>
    </row>
    <row r="174" spans="2:65" s="1" customFormat="1" ht="39">
      <c r="B174" s="32"/>
      <c r="D174" s="134" t="s">
        <v>269</v>
      </c>
      <c r="F174" s="138" t="s">
        <v>2795</v>
      </c>
      <c r="I174" s="136"/>
      <c r="L174" s="32"/>
      <c r="M174" s="137"/>
      <c r="T174" s="53"/>
      <c r="AT174" s="17" t="s">
        <v>269</v>
      </c>
      <c r="AU174" s="17" t="s">
        <v>77</v>
      </c>
    </row>
    <row r="175" spans="2:65" s="12" customFormat="1" ht="11.25">
      <c r="B175" s="162"/>
      <c r="D175" s="134" t="s">
        <v>774</v>
      </c>
      <c r="E175" s="163" t="s">
        <v>19</v>
      </c>
      <c r="F175" s="164" t="s">
        <v>2796</v>
      </c>
      <c r="H175" s="165">
        <v>11.52</v>
      </c>
      <c r="I175" s="166"/>
      <c r="L175" s="162"/>
      <c r="M175" s="167"/>
      <c r="T175" s="168"/>
      <c r="AT175" s="163" t="s">
        <v>774</v>
      </c>
      <c r="AU175" s="163" t="s">
        <v>77</v>
      </c>
      <c r="AV175" s="12" t="s">
        <v>79</v>
      </c>
      <c r="AW175" s="12" t="s">
        <v>31</v>
      </c>
      <c r="AX175" s="12" t="s">
        <v>69</v>
      </c>
      <c r="AY175" s="163" t="s">
        <v>260</v>
      </c>
    </row>
    <row r="176" spans="2:65" s="13" customFormat="1" ht="11.25">
      <c r="B176" s="169"/>
      <c r="D176" s="134" t="s">
        <v>774</v>
      </c>
      <c r="E176" s="170" t="s">
        <v>19</v>
      </c>
      <c r="F176" s="171" t="s">
        <v>967</v>
      </c>
      <c r="H176" s="172">
        <v>11.52</v>
      </c>
      <c r="I176" s="173"/>
      <c r="L176" s="169"/>
      <c r="M176" s="174"/>
      <c r="T176" s="175"/>
      <c r="AT176" s="170" t="s">
        <v>774</v>
      </c>
      <c r="AU176" s="170" t="s">
        <v>77</v>
      </c>
      <c r="AV176" s="13" t="s">
        <v>266</v>
      </c>
      <c r="AW176" s="13" t="s">
        <v>31</v>
      </c>
      <c r="AX176" s="13" t="s">
        <v>77</v>
      </c>
      <c r="AY176" s="170" t="s">
        <v>260</v>
      </c>
    </row>
    <row r="177" spans="2:65" s="1" customFormat="1" ht="16.5" customHeight="1">
      <c r="B177" s="32"/>
      <c r="C177" s="139" t="s">
        <v>330</v>
      </c>
      <c r="D177" s="139" t="s">
        <v>273</v>
      </c>
      <c r="E177" s="140" t="s">
        <v>2797</v>
      </c>
      <c r="F177" s="141" t="s">
        <v>2798</v>
      </c>
      <c r="G177" s="142" t="s">
        <v>1297</v>
      </c>
      <c r="H177" s="143">
        <v>496.8</v>
      </c>
      <c r="I177" s="144"/>
      <c r="J177" s="145">
        <f>ROUND(I177*H177,2)</f>
        <v>0</v>
      </c>
      <c r="K177" s="141" t="s">
        <v>2799</v>
      </c>
      <c r="L177" s="146"/>
      <c r="M177" s="147" t="s">
        <v>19</v>
      </c>
      <c r="N177" s="148" t="s">
        <v>40</v>
      </c>
      <c r="P177" s="130">
        <f>O177*H177</f>
        <v>0</v>
      </c>
      <c r="Q177" s="130">
        <v>0</v>
      </c>
      <c r="R177" s="130">
        <f>Q177*H177</f>
        <v>0</v>
      </c>
      <c r="S177" s="130">
        <v>0</v>
      </c>
      <c r="T177" s="131">
        <f>S177*H177</f>
        <v>0</v>
      </c>
      <c r="AR177" s="132" t="s">
        <v>277</v>
      </c>
      <c r="AT177" s="132" t="s">
        <v>273</v>
      </c>
      <c r="AU177" s="132" t="s">
        <v>77</v>
      </c>
      <c r="AY177" s="17" t="s">
        <v>260</v>
      </c>
      <c r="BE177" s="133">
        <f>IF(N177="základní",J177,0)</f>
        <v>0</v>
      </c>
      <c r="BF177" s="133">
        <f>IF(N177="snížená",J177,0)</f>
        <v>0</v>
      </c>
      <c r="BG177" s="133">
        <f>IF(N177="zákl. přenesená",J177,0)</f>
        <v>0</v>
      </c>
      <c r="BH177" s="133">
        <f>IF(N177="sníž. přenesená",J177,0)</f>
        <v>0</v>
      </c>
      <c r="BI177" s="133">
        <f>IF(N177="nulová",J177,0)</f>
        <v>0</v>
      </c>
      <c r="BJ177" s="17" t="s">
        <v>77</v>
      </c>
      <c r="BK177" s="133">
        <f>ROUND(I177*H177,2)</f>
        <v>0</v>
      </c>
      <c r="BL177" s="17" t="s">
        <v>266</v>
      </c>
      <c r="BM177" s="132" t="s">
        <v>399</v>
      </c>
    </row>
    <row r="178" spans="2:65" s="1" customFormat="1" ht="11.25">
      <c r="B178" s="32"/>
      <c r="D178" s="134" t="s">
        <v>267</v>
      </c>
      <c r="F178" s="135" t="s">
        <v>2798</v>
      </c>
      <c r="I178" s="136"/>
      <c r="L178" s="32"/>
      <c r="M178" s="137"/>
      <c r="T178" s="53"/>
      <c r="AT178" s="17" t="s">
        <v>267</v>
      </c>
      <c r="AU178" s="17" t="s">
        <v>77</v>
      </c>
    </row>
    <row r="179" spans="2:65" s="1" customFormat="1" ht="39">
      <c r="B179" s="32"/>
      <c r="D179" s="134" t="s">
        <v>269</v>
      </c>
      <c r="F179" s="138" t="s">
        <v>2800</v>
      </c>
      <c r="I179" s="136"/>
      <c r="L179" s="32"/>
      <c r="M179" s="137"/>
      <c r="T179" s="53"/>
      <c r="AT179" s="17" t="s">
        <v>269</v>
      </c>
      <c r="AU179" s="17" t="s">
        <v>77</v>
      </c>
    </row>
    <row r="180" spans="2:65" s="12" customFormat="1" ht="11.25">
      <c r="B180" s="162"/>
      <c r="D180" s="134" t="s">
        <v>774</v>
      </c>
      <c r="E180" s="163" t="s">
        <v>19</v>
      </c>
      <c r="F180" s="164" t="s">
        <v>2801</v>
      </c>
      <c r="H180" s="165">
        <v>496.8</v>
      </c>
      <c r="I180" s="166"/>
      <c r="L180" s="162"/>
      <c r="M180" s="167"/>
      <c r="T180" s="168"/>
      <c r="AT180" s="163" t="s">
        <v>774</v>
      </c>
      <c r="AU180" s="163" t="s">
        <v>77</v>
      </c>
      <c r="AV180" s="12" t="s">
        <v>79</v>
      </c>
      <c r="AW180" s="12" t="s">
        <v>31</v>
      </c>
      <c r="AX180" s="12" t="s">
        <v>69</v>
      </c>
      <c r="AY180" s="163" t="s">
        <v>260</v>
      </c>
    </row>
    <row r="181" spans="2:65" s="13" customFormat="1" ht="11.25">
      <c r="B181" s="169"/>
      <c r="D181" s="134" t="s">
        <v>774</v>
      </c>
      <c r="E181" s="170" t="s">
        <v>19</v>
      </c>
      <c r="F181" s="171" t="s">
        <v>967</v>
      </c>
      <c r="H181" s="172">
        <v>496.8</v>
      </c>
      <c r="I181" s="173"/>
      <c r="L181" s="169"/>
      <c r="M181" s="174"/>
      <c r="T181" s="175"/>
      <c r="AT181" s="170" t="s">
        <v>774</v>
      </c>
      <c r="AU181" s="170" t="s">
        <v>77</v>
      </c>
      <c r="AV181" s="13" t="s">
        <v>266</v>
      </c>
      <c r="AW181" s="13" t="s">
        <v>31</v>
      </c>
      <c r="AX181" s="13" t="s">
        <v>77</v>
      </c>
      <c r="AY181" s="170" t="s">
        <v>260</v>
      </c>
    </row>
    <row r="182" spans="2:65" s="1" customFormat="1" ht="16.5" customHeight="1">
      <c r="B182" s="32"/>
      <c r="C182" s="139" t="s">
        <v>401</v>
      </c>
      <c r="D182" s="139" t="s">
        <v>273</v>
      </c>
      <c r="E182" s="140" t="s">
        <v>2802</v>
      </c>
      <c r="F182" s="141" t="s">
        <v>2803</v>
      </c>
      <c r="G182" s="142" t="s">
        <v>545</v>
      </c>
      <c r="H182" s="143">
        <v>46.104999999999997</v>
      </c>
      <c r="I182" s="144"/>
      <c r="J182" s="145">
        <f>ROUND(I182*H182,2)</f>
        <v>0</v>
      </c>
      <c r="K182" s="141" t="s">
        <v>19</v>
      </c>
      <c r="L182" s="146"/>
      <c r="M182" s="147" t="s">
        <v>19</v>
      </c>
      <c r="N182" s="148" t="s">
        <v>40</v>
      </c>
      <c r="P182" s="130">
        <f>O182*H182</f>
        <v>0</v>
      </c>
      <c r="Q182" s="130">
        <v>4.7129999999999998E-2</v>
      </c>
      <c r="R182" s="130">
        <f>Q182*H182</f>
        <v>2.1729286499999998</v>
      </c>
      <c r="S182" s="130">
        <v>0</v>
      </c>
      <c r="T182" s="131">
        <f>S182*H182</f>
        <v>0</v>
      </c>
      <c r="AR182" s="132" t="s">
        <v>277</v>
      </c>
      <c r="AT182" s="132" t="s">
        <v>273</v>
      </c>
      <c r="AU182" s="132" t="s">
        <v>77</v>
      </c>
      <c r="AY182" s="17" t="s">
        <v>260</v>
      </c>
      <c r="BE182" s="133">
        <f>IF(N182="základní",J182,0)</f>
        <v>0</v>
      </c>
      <c r="BF182" s="133">
        <f>IF(N182="snížená",J182,0)</f>
        <v>0</v>
      </c>
      <c r="BG182" s="133">
        <f>IF(N182="zákl. přenesená",J182,0)</f>
        <v>0</v>
      </c>
      <c r="BH182" s="133">
        <f>IF(N182="sníž. přenesená",J182,0)</f>
        <v>0</v>
      </c>
      <c r="BI182" s="133">
        <f>IF(N182="nulová",J182,0)</f>
        <v>0</v>
      </c>
      <c r="BJ182" s="17" t="s">
        <v>77</v>
      </c>
      <c r="BK182" s="133">
        <f>ROUND(I182*H182,2)</f>
        <v>0</v>
      </c>
      <c r="BL182" s="17" t="s">
        <v>266</v>
      </c>
      <c r="BM182" s="132" t="s">
        <v>404</v>
      </c>
    </row>
    <row r="183" spans="2:65" s="1" customFormat="1" ht="11.25">
      <c r="B183" s="32"/>
      <c r="D183" s="134" t="s">
        <v>267</v>
      </c>
      <c r="F183" s="135" t="s">
        <v>2803</v>
      </c>
      <c r="I183" s="136"/>
      <c r="L183" s="32"/>
      <c r="M183" s="137"/>
      <c r="T183" s="53"/>
      <c r="AT183" s="17" t="s">
        <v>267</v>
      </c>
      <c r="AU183" s="17" t="s">
        <v>77</v>
      </c>
    </row>
    <row r="184" spans="2:65" s="1" customFormat="1" ht="39">
      <c r="B184" s="32"/>
      <c r="D184" s="134" t="s">
        <v>269</v>
      </c>
      <c r="F184" s="138" t="s">
        <v>2804</v>
      </c>
      <c r="I184" s="136"/>
      <c r="L184" s="32"/>
      <c r="M184" s="137"/>
      <c r="T184" s="53"/>
      <c r="AT184" s="17" t="s">
        <v>269</v>
      </c>
      <c r="AU184" s="17" t="s">
        <v>77</v>
      </c>
    </row>
    <row r="185" spans="2:65" s="1" customFormat="1" ht="16.5" customHeight="1">
      <c r="B185" s="32"/>
      <c r="C185" s="139" t="s">
        <v>335</v>
      </c>
      <c r="D185" s="139" t="s">
        <v>273</v>
      </c>
      <c r="E185" s="140" t="s">
        <v>2805</v>
      </c>
      <c r="F185" s="141" t="s">
        <v>2806</v>
      </c>
      <c r="G185" s="142" t="s">
        <v>363</v>
      </c>
      <c r="H185" s="143">
        <v>1</v>
      </c>
      <c r="I185" s="144"/>
      <c r="J185" s="145">
        <f>ROUND(I185*H185,2)</f>
        <v>0</v>
      </c>
      <c r="K185" s="141" t="s">
        <v>19</v>
      </c>
      <c r="L185" s="146"/>
      <c r="M185" s="147" t="s">
        <v>19</v>
      </c>
      <c r="N185" s="148" t="s">
        <v>40</v>
      </c>
      <c r="P185" s="130">
        <f>O185*H185</f>
        <v>0</v>
      </c>
      <c r="Q185" s="130">
        <v>0</v>
      </c>
      <c r="R185" s="130">
        <f>Q185*H185</f>
        <v>0</v>
      </c>
      <c r="S185" s="130">
        <v>0</v>
      </c>
      <c r="T185" s="131">
        <f>S185*H185</f>
        <v>0</v>
      </c>
      <c r="AR185" s="132" t="s">
        <v>277</v>
      </c>
      <c r="AT185" s="132" t="s">
        <v>273</v>
      </c>
      <c r="AU185" s="132" t="s">
        <v>77</v>
      </c>
      <c r="AY185" s="17" t="s">
        <v>260</v>
      </c>
      <c r="BE185" s="133">
        <f>IF(N185="základní",J185,0)</f>
        <v>0</v>
      </c>
      <c r="BF185" s="133">
        <f>IF(N185="snížená",J185,0)</f>
        <v>0</v>
      </c>
      <c r="BG185" s="133">
        <f>IF(N185="zákl. přenesená",J185,0)</f>
        <v>0</v>
      </c>
      <c r="BH185" s="133">
        <f>IF(N185="sníž. přenesená",J185,0)</f>
        <v>0</v>
      </c>
      <c r="BI185" s="133">
        <f>IF(N185="nulová",J185,0)</f>
        <v>0</v>
      </c>
      <c r="BJ185" s="17" t="s">
        <v>77</v>
      </c>
      <c r="BK185" s="133">
        <f>ROUND(I185*H185,2)</f>
        <v>0</v>
      </c>
      <c r="BL185" s="17" t="s">
        <v>266</v>
      </c>
      <c r="BM185" s="132" t="s">
        <v>409</v>
      </c>
    </row>
    <row r="186" spans="2:65" s="1" customFormat="1" ht="11.25">
      <c r="B186" s="32"/>
      <c r="D186" s="134" t="s">
        <v>267</v>
      </c>
      <c r="F186" s="135" t="s">
        <v>2806</v>
      </c>
      <c r="I186" s="136"/>
      <c r="L186" s="32"/>
      <c r="M186" s="137"/>
      <c r="T186" s="53"/>
      <c r="AT186" s="17" t="s">
        <v>267</v>
      </c>
      <c r="AU186" s="17" t="s">
        <v>77</v>
      </c>
    </row>
    <row r="187" spans="2:65" s="1" customFormat="1" ht="29.25">
      <c r="B187" s="32"/>
      <c r="D187" s="134" t="s">
        <v>269</v>
      </c>
      <c r="F187" s="138" t="s">
        <v>2807</v>
      </c>
      <c r="I187" s="136"/>
      <c r="L187" s="32"/>
      <c r="M187" s="137"/>
      <c r="T187" s="53"/>
      <c r="AT187" s="17" t="s">
        <v>269</v>
      </c>
      <c r="AU187" s="17" t="s">
        <v>77</v>
      </c>
    </row>
    <row r="188" spans="2:65" s="10" customFormat="1" ht="25.9" customHeight="1">
      <c r="B188" s="111"/>
      <c r="D188" s="112" t="s">
        <v>68</v>
      </c>
      <c r="E188" s="113" t="s">
        <v>79</v>
      </c>
      <c r="F188" s="113" t="s">
        <v>834</v>
      </c>
      <c r="I188" s="114"/>
      <c r="J188" s="115">
        <f>BK188</f>
        <v>0</v>
      </c>
      <c r="L188" s="111"/>
      <c r="M188" s="116"/>
      <c r="P188" s="117">
        <f>SUM(P189:P227)</f>
        <v>0</v>
      </c>
      <c r="R188" s="117">
        <f>SUM(R189:R227)</f>
        <v>0</v>
      </c>
      <c r="T188" s="118">
        <f>SUM(T189:T227)</f>
        <v>0</v>
      </c>
      <c r="AR188" s="112" t="s">
        <v>77</v>
      </c>
      <c r="AT188" s="119" t="s">
        <v>68</v>
      </c>
      <c r="AU188" s="119" t="s">
        <v>69</v>
      </c>
      <c r="AY188" s="112" t="s">
        <v>260</v>
      </c>
      <c r="BK188" s="120">
        <f>SUM(BK189:BK227)</f>
        <v>0</v>
      </c>
    </row>
    <row r="189" spans="2:65" s="1" customFormat="1" ht="16.5" customHeight="1">
      <c r="B189" s="32"/>
      <c r="C189" s="121" t="s">
        <v>412</v>
      </c>
      <c r="D189" s="121" t="s">
        <v>261</v>
      </c>
      <c r="E189" s="122" t="s">
        <v>2808</v>
      </c>
      <c r="F189" s="123" t="s">
        <v>2809</v>
      </c>
      <c r="G189" s="124" t="s">
        <v>545</v>
      </c>
      <c r="H189" s="125">
        <v>46</v>
      </c>
      <c r="I189" s="126"/>
      <c r="J189" s="127">
        <f>ROUND(I189*H189,2)</f>
        <v>0</v>
      </c>
      <c r="K189" s="123" t="s">
        <v>265</v>
      </c>
      <c r="L189" s="32"/>
      <c r="M189" s="128" t="s">
        <v>19</v>
      </c>
      <c r="N189" s="129" t="s">
        <v>40</v>
      </c>
      <c r="P189" s="130">
        <f>O189*H189</f>
        <v>0</v>
      </c>
      <c r="Q189" s="130">
        <v>0</v>
      </c>
      <c r="R189" s="130">
        <f>Q189*H189</f>
        <v>0</v>
      </c>
      <c r="S189" s="130">
        <v>0</v>
      </c>
      <c r="T189" s="131">
        <f>S189*H189</f>
        <v>0</v>
      </c>
      <c r="AR189" s="132" t="s">
        <v>266</v>
      </c>
      <c r="AT189" s="132" t="s">
        <v>261</v>
      </c>
      <c r="AU189" s="132" t="s">
        <v>77</v>
      </c>
      <c r="AY189" s="17" t="s">
        <v>260</v>
      </c>
      <c r="BE189" s="133">
        <f>IF(N189="základní",J189,0)</f>
        <v>0</v>
      </c>
      <c r="BF189" s="133">
        <f>IF(N189="snížená",J189,0)</f>
        <v>0</v>
      </c>
      <c r="BG189" s="133">
        <f>IF(N189="zákl. přenesená",J189,0)</f>
        <v>0</v>
      </c>
      <c r="BH189" s="133">
        <f>IF(N189="sníž. přenesená",J189,0)</f>
        <v>0</v>
      </c>
      <c r="BI189" s="133">
        <f>IF(N189="nulová",J189,0)</f>
        <v>0</v>
      </c>
      <c r="BJ189" s="17" t="s">
        <v>77</v>
      </c>
      <c r="BK189" s="133">
        <f>ROUND(I189*H189,2)</f>
        <v>0</v>
      </c>
      <c r="BL189" s="17" t="s">
        <v>266</v>
      </c>
      <c r="BM189" s="132" t="s">
        <v>415</v>
      </c>
    </row>
    <row r="190" spans="2:65" s="1" customFormat="1" ht="19.5">
      <c r="B190" s="32"/>
      <c r="D190" s="134" t="s">
        <v>267</v>
      </c>
      <c r="F190" s="135" t="s">
        <v>2810</v>
      </c>
      <c r="I190" s="136"/>
      <c r="L190" s="32"/>
      <c r="M190" s="137"/>
      <c r="T190" s="53"/>
      <c r="AT190" s="17" t="s">
        <v>267</v>
      </c>
      <c r="AU190" s="17" t="s">
        <v>77</v>
      </c>
    </row>
    <row r="191" spans="2:65" s="1" customFormat="1" ht="29.25">
      <c r="B191" s="32"/>
      <c r="D191" s="134" t="s">
        <v>269</v>
      </c>
      <c r="F191" s="138" t="s">
        <v>2811</v>
      </c>
      <c r="I191" s="136"/>
      <c r="L191" s="32"/>
      <c r="M191" s="137"/>
      <c r="T191" s="53"/>
      <c r="AT191" s="17" t="s">
        <v>269</v>
      </c>
      <c r="AU191" s="17" t="s">
        <v>77</v>
      </c>
    </row>
    <row r="192" spans="2:65" s="12" customFormat="1" ht="11.25">
      <c r="B192" s="162"/>
      <c r="D192" s="134" t="s">
        <v>774</v>
      </c>
      <c r="E192" s="163" t="s">
        <v>19</v>
      </c>
      <c r="F192" s="164" t="s">
        <v>373</v>
      </c>
      <c r="H192" s="165">
        <v>46</v>
      </c>
      <c r="I192" s="166"/>
      <c r="L192" s="162"/>
      <c r="M192" s="167"/>
      <c r="T192" s="168"/>
      <c r="AT192" s="163" t="s">
        <v>774</v>
      </c>
      <c r="AU192" s="163" t="s">
        <v>77</v>
      </c>
      <c r="AV192" s="12" t="s">
        <v>79</v>
      </c>
      <c r="AW192" s="12" t="s">
        <v>31</v>
      </c>
      <c r="AX192" s="12" t="s">
        <v>69</v>
      </c>
      <c r="AY192" s="163" t="s">
        <v>260</v>
      </c>
    </row>
    <row r="193" spans="2:65" s="13" customFormat="1" ht="11.25">
      <c r="B193" s="169"/>
      <c r="D193" s="134" t="s">
        <v>774</v>
      </c>
      <c r="E193" s="170" t="s">
        <v>19</v>
      </c>
      <c r="F193" s="171" t="s">
        <v>967</v>
      </c>
      <c r="H193" s="172">
        <v>46</v>
      </c>
      <c r="I193" s="173"/>
      <c r="L193" s="169"/>
      <c r="M193" s="174"/>
      <c r="T193" s="175"/>
      <c r="AT193" s="170" t="s">
        <v>774</v>
      </c>
      <c r="AU193" s="170" t="s">
        <v>77</v>
      </c>
      <c r="AV193" s="13" t="s">
        <v>266</v>
      </c>
      <c r="AW193" s="13" t="s">
        <v>31</v>
      </c>
      <c r="AX193" s="13" t="s">
        <v>77</v>
      </c>
      <c r="AY193" s="170" t="s">
        <v>260</v>
      </c>
    </row>
    <row r="194" spans="2:65" s="1" customFormat="1" ht="16.5" customHeight="1">
      <c r="B194" s="32"/>
      <c r="C194" s="121" t="s">
        <v>339</v>
      </c>
      <c r="D194" s="121" t="s">
        <v>261</v>
      </c>
      <c r="E194" s="122" t="s">
        <v>2812</v>
      </c>
      <c r="F194" s="123" t="s">
        <v>2813</v>
      </c>
      <c r="G194" s="124" t="s">
        <v>545</v>
      </c>
      <c r="H194" s="125">
        <v>276</v>
      </c>
      <c r="I194" s="126"/>
      <c r="J194" s="127">
        <f>ROUND(I194*H194,2)</f>
        <v>0</v>
      </c>
      <c r="K194" s="123" t="s">
        <v>19</v>
      </c>
      <c r="L194" s="32"/>
      <c r="M194" s="128" t="s">
        <v>19</v>
      </c>
      <c r="N194" s="129" t="s">
        <v>40</v>
      </c>
      <c r="P194" s="130">
        <f>O194*H194</f>
        <v>0</v>
      </c>
      <c r="Q194" s="130">
        <v>0</v>
      </c>
      <c r="R194" s="130">
        <f>Q194*H194</f>
        <v>0</v>
      </c>
      <c r="S194" s="130">
        <v>0</v>
      </c>
      <c r="T194" s="131">
        <f>S194*H194</f>
        <v>0</v>
      </c>
      <c r="AR194" s="132" t="s">
        <v>266</v>
      </c>
      <c r="AT194" s="132" t="s">
        <v>261</v>
      </c>
      <c r="AU194" s="132" t="s">
        <v>77</v>
      </c>
      <c r="AY194" s="17" t="s">
        <v>260</v>
      </c>
      <c r="BE194" s="133">
        <f>IF(N194="základní",J194,0)</f>
        <v>0</v>
      </c>
      <c r="BF194" s="133">
        <f>IF(N194="snížená",J194,0)</f>
        <v>0</v>
      </c>
      <c r="BG194" s="133">
        <f>IF(N194="zákl. přenesená",J194,0)</f>
        <v>0</v>
      </c>
      <c r="BH194" s="133">
        <f>IF(N194="sníž. přenesená",J194,0)</f>
        <v>0</v>
      </c>
      <c r="BI194" s="133">
        <f>IF(N194="nulová",J194,0)</f>
        <v>0</v>
      </c>
      <c r="BJ194" s="17" t="s">
        <v>77</v>
      </c>
      <c r="BK194" s="133">
        <f>ROUND(I194*H194,2)</f>
        <v>0</v>
      </c>
      <c r="BL194" s="17" t="s">
        <v>266</v>
      </c>
      <c r="BM194" s="132" t="s">
        <v>419</v>
      </c>
    </row>
    <row r="195" spans="2:65" s="1" customFormat="1" ht="11.25">
      <c r="B195" s="32"/>
      <c r="D195" s="134" t="s">
        <v>267</v>
      </c>
      <c r="F195" s="135" t="s">
        <v>2813</v>
      </c>
      <c r="I195" s="136"/>
      <c r="L195" s="32"/>
      <c r="M195" s="137"/>
      <c r="T195" s="53"/>
      <c r="AT195" s="17" t="s">
        <v>267</v>
      </c>
      <c r="AU195" s="17" t="s">
        <v>77</v>
      </c>
    </row>
    <row r="196" spans="2:65" s="1" customFormat="1" ht="48.75">
      <c r="B196" s="32"/>
      <c r="D196" s="134" t="s">
        <v>269</v>
      </c>
      <c r="F196" s="138" t="s">
        <v>2814</v>
      </c>
      <c r="I196" s="136"/>
      <c r="L196" s="32"/>
      <c r="M196" s="137"/>
      <c r="T196" s="53"/>
      <c r="AT196" s="17" t="s">
        <v>269</v>
      </c>
      <c r="AU196" s="17" t="s">
        <v>77</v>
      </c>
    </row>
    <row r="197" spans="2:65" s="1" customFormat="1" ht="16.5" customHeight="1">
      <c r="B197" s="32"/>
      <c r="C197" s="121" t="s">
        <v>422</v>
      </c>
      <c r="D197" s="121" t="s">
        <v>261</v>
      </c>
      <c r="E197" s="122" t="s">
        <v>2815</v>
      </c>
      <c r="F197" s="123" t="s">
        <v>2816</v>
      </c>
      <c r="G197" s="124" t="s">
        <v>545</v>
      </c>
      <c r="H197" s="125">
        <v>46.104999999999997</v>
      </c>
      <c r="I197" s="126"/>
      <c r="J197" s="127">
        <f>ROUND(I197*H197,2)</f>
        <v>0</v>
      </c>
      <c r="K197" s="123" t="s">
        <v>19</v>
      </c>
      <c r="L197" s="32"/>
      <c r="M197" s="128" t="s">
        <v>19</v>
      </c>
      <c r="N197" s="129" t="s">
        <v>40</v>
      </c>
      <c r="P197" s="130">
        <f>O197*H197</f>
        <v>0</v>
      </c>
      <c r="Q197" s="130">
        <v>0</v>
      </c>
      <c r="R197" s="130">
        <f>Q197*H197</f>
        <v>0</v>
      </c>
      <c r="S197" s="130">
        <v>0</v>
      </c>
      <c r="T197" s="131">
        <f>S197*H197</f>
        <v>0</v>
      </c>
      <c r="AR197" s="132" t="s">
        <v>266</v>
      </c>
      <c r="AT197" s="132" t="s">
        <v>261</v>
      </c>
      <c r="AU197" s="132" t="s">
        <v>77</v>
      </c>
      <c r="AY197" s="17" t="s">
        <v>260</v>
      </c>
      <c r="BE197" s="133">
        <f>IF(N197="základní",J197,0)</f>
        <v>0</v>
      </c>
      <c r="BF197" s="133">
        <f>IF(N197="snížená",J197,0)</f>
        <v>0</v>
      </c>
      <c r="BG197" s="133">
        <f>IF(N197="zákl. přenesená",J197,0)</f>
        <v>0</v>
      </c>
      <c r="BH197" s="133">
        <f>IF(N197="sníž. přenesená",J197,0)</f>
        <v>0</v>
      </c>
      <c r="BI197" s="133">
        <f>IF(N197="nulová",J197,0)</f>
        <v>0</v>
      </c>
      <c r="BJ197" s="17" t="s">
        <v>77</v>
      </c>
      <c r="BK197" s="133">
        <f>ROUND(I197*H197,2)</f>
        <v>0</v>
      </c>
      <c r="BL197" s="17" t="s">
        <v>266</v>
      </c>
      <c r="BM197" s="132" t="s">
        <v>425</v>
      </c>
    </row>
    <row r="198" spans="2:65" s="1" customFormat="1" ht="11.25">
      <c r="B198" s="32"/>
      <c r="D198" s="134" t="s">
        <v>267</v>
      </c>
      <c r="F198" s="135" t="s">
        <v>2816</v>
      </c>
      <c r="I198" s="136"/>
      <c r="L198" s="32"/>
      <c r="M198" s="137"/>
      <c r="T198" s="53"/>
      <c r="AT198" s="17" t="s">
        <v>267</v>
      </c>
      <c r="AU198" s="17" t="s">
        <v>77</v>
      </c>
    </row>
    <row r="199" spans="2:65" s="1" customFormat="1" ht="39">
      <c r="B199" s="32"/>
      <c r="D199" s="134" t="s">
        <v>269</v>
      </c>
      <c r="F199" s="138" t="s">
        <v>2817</v>
      </c>
      <c r="I199" s="136"/>
      <c r="L199" s="32"/>
      <c r="M199" s="137"/>
      <c r="T199" s="53"/>
      <c r="AT199" s="17" t="s">
        <v>269</v>
      </c>
      <c r="AU199" s="17" t="s">
        <v>77</v>
      </c>
    </row>
    <row r="200" spans="2:65" s="1" customFormat="1" ht="16.5" customHeight="1">
      <c r="B200" s="32"/>
      <c r="C200" s="121" t="s">
        <v>344</v>
      </c>
      <c r="D200" s="121" t="s">
        <v>261</v>
      </c>
      <c r="E200" s="122" t="s">
        <v>2818</v>
      </c>
      <c r="F200" s="123" t="s">
        <v>2819</v>
      </c>
      <c r="G200" s="124" t="s">
        <v>545</v>
      </c>
      <c r="H200" s="125">
        <v>5.28</v>
      </c>
      <c r="I200" s="126"/>
      <c r="J200" s="127">
        <f>ROUND(I200*H200,2)</f>
        <v>0</v>
      </c>
      <c r="K200" s="123" t="s">
        <v>265</v>
      </c>
      <c r="L200" s="32"/>
      <c r="M200" s="128" t="s">
        <v>19</v>
      </c>
      <c r="N200" s="129" t="s">
        <v>40</v>
      </c>
      <c r="P200" s="130">
        <f>O200*H200</f>
        <v>0</v>
      </c>
      <c r="Q200" s="130">
        <v>0</v>
      </c>
      <c r="R200" s="130">
        <f>Q200*H200</f>
        <v>0</v>
      </c>
      <c r="S200" s="130">
        <v>0</v>
      </c>
      <c r="T200" s="131">
        <f>S200*H200</f>
        <v>0</v>
      </c>
      <c r="AR200" s="132" t="s">
        <v>266</v>
      </c>
      <c r="AT200" s="132" t="s">
        <v>261</v>
      </c>
      <c r="AU200" s="132" t="s">
        <v>77</v>
      </c>
      <c r="AY200" s="17" t="s">
        <v>260</v>
      </c>
      <c r="BE200" s="133">
        <f>IF(N200="základní",J200,0)</f>
        <v>0</v>
      </c>
      <c r="BF200" s="133">
        <f>IF(N200="snížená",J200,0)</f>
        <v>0</v>
      </c>
      <c r="BG200" s="133">
        <f>IF(N200="zákl. přenesená",J200,0)</f>
        <v>0</v>
      </c>
      <c r="BH200" s="133">
        <f>IF(N200="sníž. přenesená",J200,0)</f>
        <v>0</v>
      </c>
      <c r="BI200" s="133">
        <f>IF(N200="nulová",J200,0)</f>
        <v>0</v>
      </c>
      <c r="BJ200" s="17" t="s">
        <v>77</v>
      </c>
      <c r="BK200" s="133">
        <f>ROUND(I200*H200,2)</f>
        <v>0</v>
      </c>
      <c r="BL200" s="17" t="s">
        <v>266</v>
      </c>
      <c r="BM200" s="132" t="s">
        <v>430</v>
      </c>
    </row>
    <row r="201" spans="2:65" s="1" customFormat="1" ht="19.5">
      <c r="B201" s="32"/>
      <c r="D201" s="134" t="s">
        <v>267</v>
      </c>
      <c r="F201" s="135" t="s">
        <v>2820</v>
      </c>
      <c r="I201" s="136"/>
      <c r="L201" s="32"/>
      <c r="M201" s="137"/>
      <c r="T201" s="53"/>
      <c r="AT201" s="17" t="s">
        <v>267</v>
      </c>
      <c r="AU201" s="17" t="s">
        <v>77</v>
      </c>
    </row>
    <row r="202" spans="2:65" s="1" customFormat="1" ht="29.25">
      <c r="B202" s="32"/>
      <c r="D202" s="134" t="s">
        <v>269</v>
      </c>
      <c r="F202" s="138" t="s">
        <v>2811</v>
      </c>
      <c r="I202" s="136"/>
      <c r="L202" s="32"/>
      <c r="M202" s="137"/>
      <c r="T202" s="53"/>
      <c r="AT202" s="17" t="s">
        <v>269</v>
      </c>
      <c r="AU202" s="17" t="s">
        <v>77</v>
      </c>
    </row>
    <row r="203" spans="2:65" s="12" customFormat="1" ht="11.25">
      <c r="B203" s="162"/>
      <c r="D203" s="134" t="s">
        <v>774</v>
      </c>
      <c r="E203" s="163" t="s">
        <v>19</v>
      </c>
      <c r="F203" s="164" t="s">
        <v>2821</v>
      </c>
      <c r="H203" s="165">
        <v>5.28</v>
      </c>
      <c r="I203" s="166"/>
      <c r="L203" s="162"/>
      <c r="M203" s="167"/>
      <c r="T203" s="168"/>
      <c r="AT203" s="163" t="s">
        <v>774</v>
      </c>
      <c r="AU203" s="163" t="s">
        <v>77</v>
      </c>
      <c r="AV203" s="12" t="s">
        <v>79</v>
      </c>
      <c r="AW203" s="12" t="s">
        <v>31</v>
      </c>
      <c r="AX203" s="12" t="s">
        <v>69</v>
      </c>
      <c r="AY203" s="163" t="s">
        <v>260</v>
      </c>
    </row>
    <row r="204" spans="2:65" s="13" customFormat="1" ht="11.25">
      <c r="B204" s="169"/>
      <c r="D204" s="134" t="s">
        <v>774</v>
      </c>
      <c r="E204" s="170" t="s">
        <v>19</v>
      </c>
      <c r="F204" s="171" t="s">
        <v>967</v>
      </c>
      <c r="H204" s="172">
        <v>5.28</v>
      </c>
      <c r="I204" s="173"/>
      <c r="L204" s="169"/>
      <c r="M204" s="174"/>
      <c r="T204" s="175"/>
      <c r="AT204" s="170" t="s">
        <v>774</v>
      </c>
      <c r="AU204" s="170" t="s">
        <v>77</v>
      </c>
      <c r="AV204" s="13" t="s">
        <v>266</v>
      </c>
      <c r="AW204" s="13" t="s">
        <v>31</v>
      </c>
      <c r="AX204" s="13" t="s">
        <v>77</v>
      </c>
      <c r="AY204" s="170" t="s">
        <v>260</v>
      </c>
    </row>
    <row r="205" spans="2:65" s="1" customFormat="1" ht="16.5" customHeight="1">
      <c r="B205" s="32"/>
      <c r="C205" s="121" t="s">
        <v>433</v>
      </c>
      <c r="D205" s="121" t="s">
        <v>261</v>
      </c>
      <c r="E205" s="122" t="s">
        <v>2822</v>
      </c>
      <c r="F205" s="123" t="s">
        <v>2823</v>
      </c>
      <c r="G205" s="124" t="s">
        <v>1297</v>
      </c>
      <c r="H205" s="125">
        <v>1122.7750000000001</v>
      </c>
      <c r="I205" s="126"/>
      <c r="J205" s="127">
        <f>ROUND(I205*H205,2)</f>
        <v>0</v>
      </c>
      <c r="K205" s="123" t="s">
        <v>265</v>
      </c>
      <c r="L205" s="32"/>
      <c r="M205" s="128" t="s">
        <v>19</v>
      </c>
      <c r="N205" s="129" t="s">
        <v>40</v>
      </c>
      <c r="P205" s="130">
        <f>O205*H205</f>
        <v>0</v>
      </c>
      <c r="Q205" s="130">
        <v>0</v>
      </c>
      <c r="R205" s="130">
        <f>Q205*H205</f>
        <v>0</v>
      </c>
      <c r="S205" s="130">
        <v>0</v>
      </c>
      <c r="T205" s="131">
        <f>S205*H205</f>
        <v>0</v>
      </c>
      <c r="AR205" s="132" t="s">
        <v>266</v>
      </c>
      <c r="AT205" s="132" t="s">
        <v>261</v>
      </c>
      <c r="AU205" s="132" t="s">
        <v>77</v>
      </c>
      <c r="AY205" s="17" t="s">
        <v>260</v>
      </c>
      <c r="BE205" s="133">
        <f>IF(N205="základní",J205,0)</f>
        <v>0</v>
      </c>
      <c r="BF205" s="133">
        <f>IF(N205="snížená",J205,0)</f>
        <v>0</v>
      </c>
      <c r="BG205" s="133">
        <f>IF(N205="zákl. přenesená",J205,0)</f>
        <v>0</v>
      </c>
      <c r="BH205" s="133">
        <f>IF(N205="sníž. přenesená",J205,0)</f>
        <v>0</v>
      </c>
      <c r="BI205" s="133">
        <f>IF(N205="nulová",J205,0)</f>
        <v>0</v>
      </c>
      <c r="BJ205" s="17" t="s">
        <v>77</v>
      </c>
      <c r="BK205" s="133">
        <f>ROUND(I205*H205,2)</f>
        <v>0</v>
      </c>
      <c r="BL205" s="17" t="s">
        <v>266</v>
      </c>
      <c r="BM205" s="132" t="s">
        <v>653</v>
      </c>
    </row>
    <row r="206" spans="2:65" s="1" customFormat="1" ht="19.5">
      <c r="B206" s="32"/>
      <c r="D206" s="134" t="s">
        <v>267</v>
      </c>
      <c r="F206" s="135" t="s">
        <v>2824</v>
      </c>
      <c r="I206" s="136"/>
      <c r="L206" s="32"/>
      <c r="M206" s="137"/>
      <c r="T206" s="53"/>
      <c r="AT206" s="17" t="s">
        <v>267</v>
      </c>
      <c r="AU206" s="17" t="s">
        <v>77</v>
      </c>
    </row>
    <row r="207" spans="2:65" s="1" customFormat="1" ht="39">
      <c r="B207" s="32"/>
      <c r="D207" s="134" t="s">
        <v>269</v>
      </c>
      <c r="F207" s="138" t="s">
        <v>2825</v>
      </c>
      <c r="I207" s="136"/>
      <c r="L207" s="32"/>
      <c r="M207" s="137"/>
      <c r="T207" s="53"/>
      <c r="AT207" s="17" t="s">
        <v>269</v>
      </c>
      <c r="AU207" s="17" t="s">
        <v>77</v>
      </c>
    </row>
    <row r="208" spans="2:65" s="1" customFormat="1" ht="16.5" customHeight="1">
      <c r="B208" s="32"/>
      <c r="C208" s="121" t="s">
        <v>348</v>
      </c>
      <c r="D208" s="121" t="s">
        <v>261</v>
      </c>
      <c r="E208" s="122" t="s">
        <v>2826</v>
      </c>
      <c r="F208" s="123" t="s">
        <v>2827</v>
      </c>
      <c r="G208" s="124" t="s">
        <v>545</v>
      </c>
      <c r="H208" s="125">
        <v>255.3</v>
      </c>
      <c r="I208" s="126"/>
      <c r="J208" s="127">
        <f>ROUND(I208*H208,2)</f>
        <v>0</v>
      </c>
      <c r="K208" s="123" t="s">
        <v>265</v>
      </c>
      <c r="L208" s="32"/>
      <c r="M208" s="128" t="s">
        <v>19</v>
      </c>
      <c r="N208" s="129" t="s">
        <v>40</v>
      </c>
      <c r="P208" s="130">
        <f>O208*H208</f>
        <v>0</v>
      </c>
      <c r="Q208" s="130">
        <v>0</v>
      </c>
      <c r="R208" s="130">
        <f>Q208*H208</f>
        <v>0</v>
      </c>
      <c r="S208" s="130">
        <v>0</v>
      </c>
      <c r="T208" s="131">
        <f>S208*H208</f>
        <v>0</v>
      </c>
      <c r="AR208" s="132" t="s">
        <v>266</v>
      </c>
      <c r="AT208" s="132" t="s">
        <v>261</v>
      </c>
      <c r="AU208" s="132" t="s">
        <v>77</v>
      </c>
      <c r="AY208" s="17" t="s">
        <v>260</v>
      </c>
      <c r="BE208" s="133">
        <f>IF(N208="základní",J208,0)</f>
        <v>0</v>
      </c>
      <c r="BF208" s="133">
        <f>IF(N208="snížená",J208,0)</f>
        <v>0</v>
      </c>
      <c r="BG208" s="133">
        <f>IF(N208="zákl. přenesená",J208,0)</f>
        <v>0</v>
      </c>
      <c r="BH208" s="133">
        <f>IF(N208="sníž. přenesená",J208,0)</f>
        <v>0</v>
      </c>
      <c r="BI208" s="133">
        <f>IF(N208="nulová",J208,0)</f>
        <v>0</v>
      </c>
      <c r="BJ208" s="17" t="s">
        <v>77</v>
      </c>
      <c r="BK208" s="133">
        <f>ROUND(I208*H208,2)</f>
        <v>0</v>
      </c>
      <c r="BL208" s="17" t="s">
        <v>266</v>
      </c>
      <c r="BM208" s="132" t="s">
        <v>441</v>
      </c>
    </row>
    <row r="209" spans="2:65" s="1" customFormat="1" ht="19.5">
      <c r="B209" s="32"/>
      <c r="D209" s="134" t="s">
        <v>267</v>
      </c>
      <c r="F209" s="135" t="s">
        <v>2828</v>
      </c>
      <c r="I209" s="136"/>
      <c r="L209" s="32"/>
      <c r="M209" s="137"/>
      <c r="T209" s="53"/>
      <c r="AT209" s="17" t="s">
        <v>267</v>
      </c>
      <c r="AU209" s="17" t="s">
        <v>77</v>
      </c>
    </row>
    <row r="210" spans="2:65" s="1" customFormat="1" ht="29.25">
      <c r="B210" s="32"/>
      <c r="D210" s="134" t="s">
        <v>269</v>
      </c>
      <c r="F210" s="138" t="s">
        <v>2811</v>
      </c>
      <c r="I210" s="136"/>
      <c r="L210" s="32"/>
      <c r="M210" s="137"/>
      <c r="T210" s="53"/>
      <c r="AT210" s="17" t="s">
        <v>269</v>
      </c>
      <c r="AU210" s="17" t="s">
        <v>77</v>
      </c>
    </row>
    <row r="211" spans="2:65" s="1" customFormat="1" ht="16.5" customHeight="1">
      <c r="B211" s="32"/>
      <c r="C211" s="121" t="s">
        <v>665</v>
      </c>
      <c r="D211" s="121" t="s">
        <v>261</v>
      </c>
      <c r="E211" s="122" t="s">
        <v>2829</v>
      </c>
      <c r="F211" s="123" t="s">
        <v>2830</v>
      </c>
      <c r="G211" s="124" t="s">
        <v>545</v>
      </c>
      <c r="H211" s="125">
        <v>240.2</v>
      </c>
      <c r="I211" s="126"/>
      <c r="J211" s="127">
        <f>ROUND(I211*H211,2)</f>
        <v>0</v>
      </c>
      <c r="K211" s="123" t="s">
        <v>265</v>
      </c>
      <c r="L211" s="32"/>
      <c r="M211" s="128" t="s">
        <v>19</v>
      </c>
      <c r="N211" s="129" t="s">
        <v>40</v>
      </c>
      <c r="P211" s="130">
        <f>O211*H211</f>
        <v>0</v>
      </c>
      <c r="Q211" s="130">
        <v>0</v>
      </c>
      <c r="R211" s="130">
        <f>Q211*H211</f>
        <v>0</v>
      </c>
      <c r="S211" s="130">
        <v>0</v>
      </c>
      <c r="T211" s="131">
        <f>S211*H211</f>
        <v>0</v>
      </c>
      <c r="AR211" s="132" t="s">
        <v>266</v>
      </c>
      <c r="AT211" s="132" t="s">
        <v>261</v>
      </c>
      <c r="AU211" s="132" t="s">
        <v>77</v>
      </c>
      <c r="AY211" s="17" t="s">
        <v>260</v>
      </c>
      <c r="BE211" s="133">
        <f>IF(N211="základní",J211,0)</f>
        <v>0</v>
      </c>
      <c r="BF211" s="133">
        <f>IF(N211="snížená",J211,0)</f>
        <v>0</v>
      </c>
      <c r="BG211" s="133">
        <f>IF(N211="zákl. přenesená",J211,0)</f>
        <v>0</v>
      </c>
      <c r="BH211" s="133">
        <f>IF(N211="sníž. přenesená",J211,0)</f>
        <v>0</v>
      </c>
      <c r="BI211" s="133">
        <f>IF(N211="nulová",J211,0)</f>
        <v>0</v>
      </c>
      <c r="BJ211" s="17" t="s">
        <v>77</v>
      </c>
      <c r="BK211" s="133">
        <f>ROUND(I211*H211,2)</f>
        <v>0</v>
      </c>
      <c r="BL211" s="17" t="s">
        <v>266</v>
      </c>
      <c r="BM211" s="132" t="s">
        <v>662</v>
      </c>
    </row>
    <row r="212" spans="2:65" s="1" customFormat="1" ht="29.25">
      <c r="B212" s="32"/>
      <c r="D212" s="134" t="s">
        <v>267</v>
      </c>
      <c r="F212" s="135" t="s">
        <v>2831</v>
      </c>
      <c r="I212" s="136"/>
      <c r="L212" s="32"/>
      <c r="M212" s="137"/>
      <c r="T212" s="53"/>
      <c r="AT212" s="17" t="s">
        <v>267</v>
      </c>
      <c r="AU212" s="17" t="s">
        <v>77</v>
      </c>
    </row>
    <row r="213" spans="2:65" s="1" customFormat="1" ht="39">
      <c r="B213" s="32"/>
      <c r="D213" s="134" t="s">
        <v>269</v>
      </c>
      <c r="F213" s="138" t="s">
        <v>2832</v>
      </c>
      <c r="I213" s="136"/>
      <c r="L213" s="32"/>
      <c r="M213" s="137"/>
      <c r="T213" s="53"/>
      <c r="AT213" s="17" t="s">
        <v>269</v>
      </c>
      <c r="AU213" s="17" t="s">
        <v>77</v>
      </c>
    </row>
    <row r="214" spans="2:65" s="1" customFormat="1" ht="16.5" customHeight="1">
      <c r="B214" s="32"/>
      <c r="C214" s="121" t="s">
        <v>353</v>
      </c>
      <c r="D214" s="121" t="s">
        <v>261</v>
      </c>
      <c r="E214" s="122" t="s">
        <v>2833</v>
      </c>
      <c r="F214" s="123" t="s">
        <v>2834</v>
      </c>
      <c r="G214" s="124" t="s">
        <v>1297</v>
      </c>
      <c r="H214" s="125">
        <v>54.1</v>
      </c>
      <c r="I214" s="126"/>
      <c r="J214" s="127">
        <f>ROUND(I214*H214,2)</f>
        <v>0</v>
      </c>
      <c r="K214" s="123" t="s">
        <v>265</v>
      </c>
      <c r="L214" s="32"/>
      <c r="M214" s="128" t="s">
        <v>19</v>
      </c>
      <c r="N214" s="129" t="s">
        <v>40</v>
      </c>
      <c r="P214" s="130">
        <f>O214*H214</f>
        <v>0</v>
      </c>
      <c r="Q214" s="130">
        <v>0</v>
      </c>
      <c r="R214" s="130">
        <f>Q214*H214</f>
        <v>0</v>
      </c>
      <c r="S214" s="130">
        <v>0</v>
      </c>
      <c r="T214" s="131">
        <f>S214*H214</f>
        <v>0</v>
      </c>
      <c r="AR214" s="132" t="s">
        <v>266</v>
      </c>
      <c r="AT214" s="132" t="s">
        <v>261</v>
      </c>
      <c r="AU214" s="132" t="s">
        <v>77</v>
      </c>
      <c r="AY214" s="17" t="s">
        <v>260</v>
      </c>
      <c r="BE214" s="133">
        <f>IF(N214="základní",J214,0)</f>
        <v>0</v>
      </c>
      <c r="BF214" s="133">
        <f>IF(N214="snížená",J214,0)</f>
        <v>0</v>
      </c>
      <c r="BG214" s="133">
        <f>IF(N214="zákl. přenesená",J214,0)</f>
        <v>0</v>
      </c>
      <c r="BH214" s="133">
        <f>IF(N214="sníž. přenesená",J214,0)</f>
        <v>0</v>
      </c>
      <c r="BI214" s="133">
        <f>IF(N214="nulová",J214,0)</f>
        <v>0</v>
      </c>
      <c r="BJ214" s="17" t="s">
        <v>77</v>
      </c>
      <c r="BK214" s="133">
        <f>ROUND(I214*H214,2)</f>
        <v>0</v>
      </c>
      <c r="BL214" s="17" t="s">
        <v>266</v>
      </c>
      <c r="BM214" s="132" t="s">
        <v>668</v>
      </c>
    </row>
    <row r="215" spans="2:65" s="1" customFormat="1" ht="19.5">
      <c r="B215" s="32"/>
      <c r="D215" s="134" t="s">
        <v>267</v>
      </c>
      <c r="F215" s="135" t="s">
        <v>2835</v>
      </c>
      <c r="I215" s="136"/>
      <c r="L215" s="32"/>
      <c r="M215" s="137"/>
      <c r="T215" s="53"/>
      <c r="AT215" s="17" t="s">
        <v>267</v>
      </c>
      <c r="AU215" s="17" t="s">
        <v>77</v>
      </c>
    </row>
    <row r="216" spans="2:65" s="1" customFormat="1" ht="29.25">
      <c r="B216" s="32"/>
      <c r="D216" s="134" t="s">
        <v>269</v>
      </c>
      <c r="F216" s="138" t="s">
        <v>2811</v>
      </c>
      <c r="I216" s="136"/>
      <c r="L216" s="32"/>
      <c r="M216" s="137"/>
      <c r="T216" s="53"/>
      <c r="AT216" s="17" t="s">
        <v>269</v>
      </c>
      <c r="AU216" s="17" t="s">
        <v>77</v>
      </c>
    </row>
    <row r="217" spans="2:65" s="12" customFormat="1" ht="11.25">
      <c r="B217" s="162"/>
      <c r="D217" s="134" t="s">
        <v>774</v>
      </c>
      <c r="E217" s="163" t="s">
        <v>19</v>
      </c>
      <c r="F217" s="164" t="s">
        <v>2836</v>
      </c>
      <c r="H217" s="165">
        <v>54.1</v>
      </c>
      <c r="I217" s="166"/>
      <c r="L217" s="162"/>
      <c r="M217" s="167"/>
      <c r="T217" s="168"/>
      <c r="AT217" s="163" t="s">
        <v>774</v>
      </c>
      <c r="AU217" s="163" t="s">
        <v>77</v>
      </c>
      <c r="AV217" s="12" t="s">
        <v>79</v>
      </c>
      <c r="AW217" s="12" t="s">
        <v>31</v>
      </c>
      <c r="AX217" s="12" t="s">
        <v>69</v>
      </c>
      <c r="AY217" s="163" t="s">
        <v>260</v>
      </c>
    </row>
    <row r="218" spans="2:65" s="13" customFormat="1" ht="11.25">
      <c r="B218" s="169"/>
      <c r="D218" s="134" t="s">
        <v>774</v>
      </c>
      <c r="E218" s="170" t="s">
        <v>19</v>
      </c>
      <c r="F218" s="171" t="s">
        <v>967</v>
      </c>
      <c r="H218" s="172">
        <v>54.1</v>
      </c>
      <c r="I218" s="173"/>
      <c r="L218" s="169"/>
      <c r="M218" s="174"/>
      <c r="T218" s="175"/>
      <c r="AT218" s="170" t="s">
        <v>774</v>
      </c>
      <c r="AU218" s="170" t="s">
        <v>77</v>
      </c>
      <c r="AV218" s="13" t="s">
        <v>266</v>
      </c>
      <c r="AW218" s="13" t="s">
        <v>31</v>
      </c>
      <c r="AX218" s="13" t="s">
        <v>77</v>
      </c>
      <c r="AY218" s="170" t="s">
        <v>260</v>
      </c>
    </row>
    <row r="219" spans="2:65" s="1" customFormat="1" ht="16.5" customHeight="1">
      <c r="B219" s="32"/>
      <c r="C219" s="121" t="s">
        <v>674</v>
      </c>
      <c r="D219" s="121" t="s">
        <v>261</v>
      </c>
      <c r="E219" s="122" t="s">
        <v>1701</v>
      </c>
      <c r="F219" s="123" t="s">
        <v>1702</v>
      </c>
      <c r="G219" s="124" t="s">
        <v>1067</v>
      </c>
      <c r="H219" s="125">
        <v>653.82000000000005</v>
      </c>
      <c r="I219" s="126"/>
      <c r="J219" s="127">
        <f>ROUND(I219*H219,2)</f>
        <v>0</v>
      </c>
      <c r="K219" s="123" t="s">
        <v>265</v>
      </c>
      <c r="L219" s="32"/>
      <c r="M219" s="128" t="s">
        <v>19</v>
      </c>
      <c r="N219" s="129" t="s">
        <v>40</v>
      </c>
      <c r="P219" s="130">
        <f>O219*H219</f>
        <v>0</v>
      </c>
      <c r="Q219" s="130">
        <v>0</v>
      </c>
      <c r="R219" s="130">
        <f>Q219*H219</f>
        <v>0</v>
      </c>
      <c r="S219" s="130">
        <v>0</v>
      </c>
      <c r="T219" s="131">
        <f>S219*H219</f>
        <v>0</v>
      </c>
      <c r="AR219" s="132" t="s">
        <v>266</v>
      </c>
      <c r="AT219" s="132" t="s">
        <v>261</v>
      </c>
      <c r="AU219" s="132" t="s">
        <v>77</v>
      </c>
      <c r="AY219" s="17" t="s">
        <v>260</v>
      </c>
      <c r="BE219" s="133">
        <f>IF(N219="základní",J219,0)</f>
        <v>0</v>
      </c>
      <c r="BF219" s="133">
        <f>IF(N219="snížená",J219,0)</f>
        <v>0</v>
      </c>
      <c r="BG219" s="133">
        <f>IF(N219="zákl. přenesená",J219,0)</f>
        <v>0</v>
      </c>
      <c r="BH219" s="133">
        <f>IF(N219="sníž. přenesená",J219,0)</f>
        <v>0</v>
      </c>
      <c r="BI219" s="133">
        <f>IF(N219="nulová",J219,0)</f>
        <v>0</v>
      </c>
      <c r="BJ219" s="17" t="s">
        <v>77</v>
      </c>
      <c r="BK219" s="133">
        <f>ROUND(I219*H219,2)</f>
        <v>0</v>
      </c>
      <c r="BL219" s="17" t="s">
        <v>266</v>
      </c>
      <c r="BM219" s="132" t="s">
        <v>671</v>
      </c>
    </row>
    <row r="220" spans="2:65" s="1" customFormat="1" ht="19.5">
      <c r="B220" s="32"/>
      <c r="D220" s="134" t="s">
        <v>267</v>
      </c>
      <c r="F220" s="135" t="s">
        <v>1703</v>
      </c>
      <c r="I220" s="136"/>
      <c r="L220" s="32"/>
      <c r="M220" s="137"/>
      <c r="T220" s="53"/>
      <c r="AT220" s="17" t="s">
        <v>267</v>
      </c>
      <c r="AU220" s="17" t="s">
        <v>77</v>
      </c>
    </row>
    <row r="221" spans="2:65" s="1" customFormat="1" ht="39">
      <c r="B221" s="32"/>
      <c r="D221" s="134" t="s">
        <v>269</v>
      </c>
      <c r="F221" s="138" t="s">
        <v>2837</v>
      </c>
      <c r="I221" s="136"/>
      <c r="L221" s="32"/>
      <c r="M221" s="137"/>
      <c r="T221" s="53"/>
      <c r="AT221" s="17" t="s">
        <v>269</v>
      </c>
      <c r="AU221" s="17" t="s">
        <v>77</v>
      </c>
    </row>
    <row r="222" spans="2:65" s="1" customFormat="1" ht="16.5" customHeight="1">
      <c r="B222" s="32"/>
      <c r="C222" s="121" t="s">
        <v>358</v>
      </c>
      <c r="D222" s="121" t="s">
        <v>261</v>
      </c>
      <c r="E222" s="122" t="s">
        <v>2838</v>
      </c>
      <c r="F222" s="123" t="s">
        <v>2839</v>
      </c>
      <c r="G222" s="124" t="s">
        <v>1067</v>
      </c>
      <c r="H222" s="125">
        <v>461.94</v>
      </c>
      <c r="I222" s="126"/>
      <c r="J222" s="127">
        <f>ROUND(I222*H222,2)</f>
        <v>0</v>
      </c>
      <c r="K222" s="123" t="s">
        <v>265</v>
      </c>
      <c r="L222" s="32"/>
      <c r="M222" s="128" t="s">
        <v>19</v>
      </c>
      <c r="N222" s="129" t="s">
        <v>40</v>
      </c>
      <c r="P222" s="130">
        <f>O222*H222</f>
        <v>0</v>
      </c>
      <c r="Q222" s="130">
        <v>0</v>
      </c>
      <c r="R222" s="130">
        <f>Q222*H222</f>
        <v>0</v>
      </c>
      <c r="S222" s="130">
        <v>0</v>
      </c>
      <c r="T222" s="131">
        <f>S222*H222</f>
        <v>0</v>
      </c>
      <c r="AR222" s="132" t="s">
        <v>266</v>
      </c>
      <c r="AT222" s="132" t="s">
        <v>261</v>
      </c>
      <c r="AU222" s="132" t="s">
        <v>77</v>
      </c>
      <c r="AY222" s="17" t="s">
        <v>260</v>
      </c>
      <c r="BE222" s="133">
        <f>IF(N222="základní",J222,0)</f>
        <v>0</v>
      </c>
      <c r="BF222" s="133">
        <f>IF(N222="snížená",J222,0)</f>
        <v>0</v>
      </c>
      <c r="BG222" s="133">
        <f>IF(N222="zákl. přenesená",J222,0)</f>
        <v>0</v>
      </c>
      <c r="BH222" s="133">
        <f>IF(N222="sníž. přenesená",J222,0)</f>
        <v>0</v>
      </c>
      <c r="BI222" s="133">
        <f>IF(N222="nulová",J222,0)</f>
        <v>0</v>
      </c>
      <c r="BJ222" s="17" t="s">
        <v>77</v>
      </c>
      <c r="BK222" s="133">
        <f>ROUND(I222*H222,2)</f>
        <v>0</v>
      </c>
      <c r="BL222" s="17" t="s">
        <v>266</v>
      </c>
      <c r="BM222" s="132" t="s">
        <v>865</v>
      </c>
    </row>
    <row r="223" spans="2:65" s="1" customFormat="1" ht="19.5">
      <c r="B223" s="32"/>
      <c r="D223" s="134" t="s">
        <v>267</v>
      </c>
      <c r="F223" s="135" t="s">
        <v>2840</v>
      </c>
      <c r="I223" s="136"/>
      <c r="L223" s="32"/>
      <c r="M223" s="137"/>
      <c r="T223" s="53"/>
      <c r="AT223" s="17" t="s">
        <v>267</v>
      </c>
      <c r="AU223" s="17" t="s">
        <v>77</v>
      </c>
    </row>
    <row r="224" spans="2:65" s="1" customFormat="1" ht="39">
      <c r="B224" s="32"/>
      <c r="D224" s="134" t="s">
        <v>269</v>
      </c>
      <c r="F224" s="138" t="s">
        <v>2841</v>
      </c>
      <c r="I224" s="136"/>
      <c r="L224" s="32"/>
      <c r="M224" s="137"/>
      <c r="T224" s="53"/>
      <c r="AT224" s="17" t="s">
        <v>269</v>
      </c>
      <c r="AU224" s="17" t="s">
        <v>77</v>
      </c>
    </row>
    <row r="225" spans="2:65" s="1" customFormat="1" ht="16.5" customHeight="1">
      <c r="B225" s="32"/>
      <c r="C225" s="121" t="s">
        <v>680</v>
      </c>
      <c r="D225" s="121" t="s">
        <v>261</v>
      </c>
      <c r="E225" s="122" t="s">
        <v>2842</v>
      </c>
      <c r="F225" s="123" t="s">
        <v>2843</v>
      </c>
      <c r="G225" s="124" t="s">
        <v>929</v>
      </c>
      <c r="H225" s="125">
        <v>2</v>
      </c>
      <c r="I225" s="126"/>
      <c r="J225" s="127">
        <f>ROUND(I225*H225,2)</f>
        <v>0</v>
      </c>
      <c r="K225" s="123" t="s">
        <v>19</v>
      </c>
      <c r="L225" s="32"/>
      <c r="M225" s="128" t="s">
        <v>19</v>
      </c>
      <c r="N225" s="129" t="s">
        <v>40</v>
      </c>
      <c r="P225" s="130">
        <f>O225*H225</f>
        <v>0</v>
      </c>
      <c r="Q225" s="130">
        <v>0</v>
      </c>
      <c r="R225" s="130">
        <f>Q225*H225</f>
        <v>0</v>
      </c>
      <c r="S225" s="130">
        <v>0</v>
      </c>
      <c r="T225" s="131">
        <f>S225*H225</f>
        <v>0</v>
      </c>
      <c r="AR225" s="132" t="s">
        <v>266</v>
      </c>
      <c r="AT225" s="132" t="s">
        <v>261</v>
      </c>
      <c r="AU225" s="132" t="s">
        <v>77</v>
      </c>
      <c r="AY225" s="17" t="s">
        <v>260</v>
      </c>
      <c r="BE225" s="133">
        <f>IF(N225="základní",J225,0)</f>
        <v>0</v>
      </c>
      <c r="BF225" s="133">
        <f>IF(N225="snížená",J225,0)</f>
        <v>0</v>
      </c>
      <c r="BG225" s="133">
        <f>IF(N225="zákl. přenesená",J225,0)</f>
        <v>0</v>
      </c>
      <c r="BH225" s="133">
        <f>IF(N225="sníž. přenesená",J225,0)</f>
        <v>0</v>
      </c>
      <c r="BI225" s="133">
        <f>IF(N225="nulová",J225,0)</f>
        <v>0</v>
      </c>
      <c r="BJ225" s="17" t="s">
        <v>77</v>
      </c>
      <c r="BK225" s="133">
        <f>ROUND(I225*H225,2)</f>
        <v>0</v>
      </c>
      <c r="BL225" s="17" t="s">
        <v>266</v>
      </c>
      <c r="BM225" s="132" t="s">
        <v>869</v>
      </c>
    </row>
    <row r="226" spans="2:65" s="1" customFormat="1" ht="11.25">
      <c r="B226" s="32"/>
      <c r="D226" s="134" t="s">
        <v>267</v>
      </c>
      <c r="F226" s="135" t="s">
        <v>2843</v>
      </c>
      <c r="I226" s="136"/>
      <c r="L226" s="32"/>
      <c r="M226" s="137"/>
      <c r="T226" s="53"/>
      <c r="AT226" s="17" t="s">
        <v>267</v>
      </c>
      <c r="AU226" s="17" t="s">
        <v>77</v>
      </c>
    </row>
    <row r="227" spans="2:65" s="1" customFormat="1" ht="48.75">
      <c r="B227" s="32"/>
      <c r="D227" s="134" t="s">
        <v>269</v>
      </c>
      <c r="F227" s="138" t="s">
        <v>2844</v>
      </c>
      <c r="I227" s="136"/>
      <c r="L227" s="32"/>
      <c r="M227" s="137"/>
      <c r="T227" s="53"/>
      <c r="AT227" s="17" t="s">
        <v>269</v>
      </c>
      <c r="AU227" s="17" t="s">
        <v>77</v>
      </c>
    </row>
    <row r="228" spans="2:65" s="10" customFormat="1" ht="25.9" customHeight="1">
      <c r="B228" s="111"/>
      <c r="D228" s="112" t="s">
        <v>68</v>
      </c>
      <c r="E228" s="113" t="s">
        <v>279</v>
      </c>
      <c r="F228" s="113" t="s">
        <v>2845</v>
      </c>
      <c r="I228" s="114"/>
      <c r="J228" s="115">
        <f>BK228</f>
        <v>0</v>
      </c>
      <c r="L228" s="111"/>
      <c r="M228" s="116"/>
      <c r="P228" s="117">
        <f>SUM(P229:P247)</f>
        <v>0</v>
      </c>
      <c r="R228" s="117">
        <f>SUM(R229:R247)</f>
        <v>0</v>
      </c>
      <c r="T228" s="118">
        <f>SUM(T229:T247)</f>
        <v>0</v>
      </c>
      <c r="AR228" s="112" t="s">
        <v>77</v>
      </c>
      <c r="AT228" s="119" t="s">
        <v>68</v>
      </c>
      <c r="AU228" s="119" t="s">
        <v>69</v>
      </c>
      <c r="AY228" s="112" t="s">
        <v>260</v>
      </c>
      <c r="BK228" s="120">
        <f>SUM(BK229:BK247)</f>
        <v>0</v>
      </c>
    </row>
    <row r="229" spans="2:65" s="1" customFormat="1" ht="16.5" customHeight="1">
      <c r="B229" s="32"/>
      <c r="C229" s="121" t="s">
        <v>364</v>
      </c>
      <c r="D229" s="121" t="s">
        <v>261</v>
      </c>
      <c r="E229" s="122" t="s">
        <v>2846</v>
      </c>
      <c r="F229" s="123" t="s">
        <v>2847</v>
      </c>
      <c r="G229" s="124" t="s">
        <v>2848</v>
      </c>
      <c r="H229" s="125">
        <v>30.36</v>
      </c>
      <c r="I229" s="126"/>
      <c r="J229" s="127">
        <f>ROUND(I229*H229,2)</f>
        <v>0</v>
      </c>
      <c r="K229" s="123" t="s">
        <v>19</v>
      </c>
      <c r="L229" s="32"/>
      <c r="M229" s="128" t="s">
        <v>19</v>
      </c>
      <c r="N229" s="129" t="s">
        <v>40</v>
      </c>
      <c r="P229" s="130">
        <f>O229*H229</f>
        <v>0</v>
      </c>
      <c r="Q229" s="130">
        <v>0</v>
      </c>
      <c r="R229" s="130">
        <f>Q229*H229</f>
        <v>0</v>
      </c>
      <c r="S229" s="130">
        <v>0</v>
      </c>
      <c r="T229" s="131">
        <f>S229*H229</f>
        <v>0</v>
      </c>
      <c r="AR229" s="132" t="s">
        <v>266</v>
      </c>
      <c r="AT229" s="132" t="s">
        <v>261</v>
      </c>
      <c r="AU229" s="132" t="s">
        <v>77</v>
      </c>
      <c r="AY229" s="17" t="s">
        <v>260</v>
      </c>
      <c r="BE229" s="133">
        <f>IF(N229="základní",J229,0)</f>
        <v>0</v>
      </c>
      <c r="BF229" s="133">
        <f>IF(N229="snížená",J229,0)</f>
        <v>0</v>
      </c>
      <c r="BG229" s="133">
        <f>IF(N229="zákl. přenesená",J229,0)</f>
        <v>0</v>
      </c>
      <c r="BH229" s="133">
        <f>IF(N229="sníž. přenesená",J229,0)</f>
        <v>0</v>
      </c>
      <c r="BI229" s="133">
        <f>IF(N229="nulová",J229,0)</f>
        <v>0</v>
      </c>
      <c r="BJ229" s="17" t="s">
        <v>77</v>
      </c>
      <c r="BK229" s="133">
        <f>ROUND(I229*H229,2)</f>
        <v>0</v>
      </c>
      <c r="BL229" s="17" t="s">
        <v>266</v>
      </c>
      <c r="BM229" s="132" t="s">
        <v>874</v>
      </c>
    </row>
    <row r="230" spans="2:65" s="1" customFormat="1" ht="11.25">
      <c r="B230" s="32"/>
      <c r="D230" s="134" t="s">
        <v>267</v>
      </c>
      <c r="F230" s="135" t="s">
        <v>2847</v>
      </c>
      <c r="I230" s="136"/>
      <c r="L230" s="32"/>
      <c r="M230" s="137"/>
      <c r="T230" s="53"/>
      <c r="AT230" s="17" t="s">
        <v>267</v>
      </c>
      <c r="AU230" s="17" t="s">
        <v>77</v>
      </c>
    </row>
    <row r="231" spans="2:65" s="1" customFormat="1" ht="39">
      <c r="B231" s="32"/>
      <c r="D231" s="134" t="s">
        <v>269</v>
      </c>
      <c r="F231" s="138" t="s">
        <v>2849</v>
      </c>
      <c r="I231" s="136"/>
      <c r="L231" s="32"/>
      <c r="M231" s="137"/>
      <c r="T231" s="53"/>
      <c r="AT231" s="17" t="s">
        <v>269</v>
      </c>
      <c r="AU231" s="17" t="s">
        <v>77</v>
      </c>
    </row>
    <row r="232" spans="2:65" s="12" customFormat="1" ht="11.25">
      <c r="B232" s="162"/>
      <c r="D232" s="134" t="s">
        <v>774</v>
      </c>
      <c r="E232" s="163" t="s">
        <v>19</v>
      </c>
      <c r="F232" s="164" t="s">
        <v>2850</v>
      </c>
      <c r="H232" s="165">
        <v>30.36</v>
      </c>
      <c r="I232" s="166"/>
      <c r="L232" s="162"/>
      <c r="M232" s="167"/>
      <c r="T232" s="168"/>
      <c r="AT232" s="163" t="s">
        <v>774</v>
      </c>
      <c r="AU232" s="163" t="s">
        <v>77</v>
      </c>
      <c r="AV232" s="12" t="s">
        <v>79</v>
      </c>
      <c r="AW232" s="12" t="s">
        <v>31</v>
      </c>
      <c r="AX232" s="12" t="s">
        <v>69</v>
      </c>
      <c r="AY232" s="163" t="s">
        <v>260</v>
      </c>
    </row>
    <row r="233" spans="2:65" s="13" customFormat="1" ht="11.25">
      <c r="B233" s="169"/>
      <c r="D233" s="134" t="s">
        <v>774</v>
      </c>
      <c r="E233" s="170" t="s">
        <v>19</v>
      </c>
      <c r="F233" s="171" t="s">
        <v>967</v>
      </c>
      <c r="H233" s="172">
        <v>30.36</v>
      </c>
      <c r="I233" s="173"/>
      <c r="L233" s="169"/>
      <c r="M233" s="174"/>
      <c r="T233" s="175"/>
      <c r="AT233" s="170" t="s">
        <v>774</v>
      </c>
      <c r="AU233" s="170" t="s">
        <v>77</v>
      </c>
      <c r="AV233" s="13" t="s">
        <v>266</v>
      </c>
      <c r="AW233" s="13" t="s">
        <v>31</v>
      </c>
      <c r="AX233" s="13" t="s">
        <v>77</v>
      </c>
      <c r="AY233" s="170" t="s">
        <v>260</v>
      </c>
    </row>
    <row r="234" spans="2:65" s="1" customFormat="1" ht="16.5" customHeight="1">
      <c r="B234" s="32"/>
      <c r="C234" s="121" t="s">
        <v>689</v>
      </c>
      <c r="D234" s="121" t="s">
        <v>261</v>
      </c>
      <c r="E234" s="122" t="s">
        <v>2851</v>
      </c>
      <c r="F234" s="123" t="s">
        <v>2852</v>
      </c>
      <c r="G234" s="124" t="s">
        <v>2848</v>
      </c>
      <c r="H234" s="125">
        <v>14.904</v>
      </c>
      <c r="I234" s="126"/>
      <c r="J234" s="127">
        <f>ROUND(I234*H234,2)</f>
        <v>0</v>
      </c>
      <c r="K234" s="123" t="s">
        <v>19</v>
      </c>
      <c r="L234" s="32"/>
      <c r="M234" s="128" t="s">
        <v>19</v>
      </c>
      <c r="N234" s="129" t="s">
        <v>40</v>
      </c>
      <c r="P234" s="130">
        <f>O234*H234</f>
        <v>0</v>
      </c>
      <c r="Q234" s="130">
        <v>0</v>
      </c>
      <c r="R234" s="130">
        <f>Q234*H234</f>
        <v>0</v>
      </c>
      <c r="S234" s="130">
        <v>0</v>
      </c>
      <c r="T234" s="131">
        <f>S234*H234</f>
        <v>0</v>
      </c>
      <c r="AR234" s="132" t="s">
        <v>266</v>
      </c>
      <c r="AT234" s="132" t="s">
        <v>261</v>
      </c>
      <c r="AU234" s="132" t="s">
        <v>77</v>
      </c>
      <c r="AY234" s="17" t="s">
        <v>260</v>
      </c>
      <c r="BE234" s="133">
        <f>IF(N234="základní",J234,0)</f>
        <v>0</v>
      </c>
      <c r="BF234" s="133">
        <f>IF(N234="snížená",J234,0)</f>
        <v>0</v>
      </c>
      <c r="BG234" s="133">
        <f>IF(N234="zákl. přenesená",J234,0)</f>
        <v>0</v>
      </c>
      <c r="BH234" s="133">
        <f>IF(N234="sníž. přenesená",J234,0)</f>
        <v>0</v>
      </c>
      <c r="BI234" s="133">
        <f>IF(N234="nulová",J234,0)</f>
        <v>0</v>
      </c>
      <c r="BJ234" s="17" t="s">
        <v>77</v>
      </c>
      <c r="BK234" s="133">
        <f>ROUND(I234*H234,2)</f>
        <v>0</v>
      </c>
      <c r="BL234" s="17" t="s">
        <v>266</v>
      </c>
      <c r="BM234" s="132" t="s">
        <v>1139</v>
      </c>
    </row>
    <row r="235" spans="2:65" s="1" customFormat="1" ht="11.25">
      <c r="B235" s="32"/>
      <c r="D235" s="134" t="s">
        <v>267</v>
      </c>
      <c r="F235" s="135" t="s">
        <v>2852</v>
      </c>
      <c r="I235" s="136"/>
      <c r="L235" s="32"/>
      <c r="M235" s="137"/>
      <c r="T235" s="53"/>
      <c r="AT235" s="17" t="s">
        <v>267</v>
      </c>
      <c r="AU235" s="17" t="s">
        <v>77</v>
      </c>
    </row>
    <row r="236" spans="2:65" s="1" customFormat="1" ht="39">
      <c r="B236" s="32"/>
      <c r="D236" s="134" t="s">
        <v>269</v>
      </c>
      <c r="F236" s="138" t="s">
        <v>2853</v>
      </c>
      <c r="I236" s="136"/>
      <c r="L236" s="32"/>
      <c r="M236" s="137"/>
      <c r="T236" s="53"/>
      <c r="AT236" s="17" t="s">
        <v>269</v>
      </c>
      <c r="AU236" s="17" t="s">
        <v>77</v>
      </c>
    </row>
    <row r="237" spans="2:65" s="12" customFormat="1" ht="11.25">
      <c r="B237" s="162"/>
      <c r="D237" s="134" t="s">
        <v>774</v>
      </c>
      <c r="E237" s="163" t="s">
        <v>19</v>
      </c>
      <c r="F237" s="164" t="s">
        <v>2854</v>
      </c>
      <c r="H237" s="165">
        <v>14.904</v>
      </c>
      <c r="I237" s="166"/>
      <c r="L237" s="162"/>
      <c r="M237" s="167"/>
      <c r="T237" s="168"/>
      <c r="AT237" s="163" t="s">
        <v>774</v>
      </c>
      <c r="AU237" s="163" t="s">
        <v>77</v>
      </c>
      <c r="AV237" s="12" t="s">
        <v>79</v>
      </c>
      <c r="AW237" s="12" t="s">
        <v>31</v>
      </c>
      <c r="AX237" s="12" t="s">
        <v>69</v>
      </c>
      <c r="AY237" s="163" t="s">
        <v>260</v>
      </c>
    </row>
    <row r="238" spans="2:65" s="13" customFormat="1" ht="11.25">
      <c r="B238" s="169"/>
      <c r="D238" s="134" t="s">
        <v>774</v>
      </c>
      <c r="E238" s="170" t="s">
        <v>19</v>
      </c>
      <c r="F238" s="171" t="s">
        <v>967</v>
      </c>
      <c r="H238" s="172">
        <v>14.904</v>
      </c>
      <c r="I238" s="173"/>
      <c r="L238" s="169"/>
      <c r="M238" s="174"/>
      <c r="T238" s="175"/>
      <c r="AT238" s="170" t="s">
        <v>774</v>
      </c>
      <c r="AU238" s="170" t="s">
        <v>77</v>
      </c>
      <c r="AV238" s="13" t="s">
        <v>266</v>
      </c>
      <c r="AW238" s="13" t="s">
        <v>31</v>
      </c>
      <c r="AX238" s="13" t="s">
        <v>77</v>
      </c>
      <c r="AY238" s="170" t="s">
        <v>260</v>
      </c>
    </row>
    <row r="239" spans="2:65" s="1" customFormat="1" ht="24.2" customHeight="1">
      <c r="B239" s="32"/>
      <c r="C239" s="121" t="s">
        <v>368</v>
      </c>
      <c r="D239" s="121" t="s">
        <v>261</v>
      </c>
      <c r="E239" s="122" t="s">
        <v>1170</v>
      </c>
      <c r="F239" s="123" t="s">
        <v>1171</v>
      </c>
      <c r="G239" s="124" t="s">
        <v>973</v>
      </c>
      <c r="H239" s="125">
        <v>128.30600000000001</v>
      </c>
      <c r="I239" s="126"/>
      <c r="J239" s="127">
        <f>ROUND(I239*H239,2)</f>
        <v>0</v>
      </c>
      <c r="K239" s="123" t="s">
        <v>265</v>
      </c>
      <c r="L239" s="32"/>
      <c r="M239" s="128" t="s">
        <v>19</v>
      </c>
      <c r="N239" s="129" t="s">
        <v>40</v>
      </c>
      <c r="P239" s="130">
        <f>O239*H239</f>
        <v>0</v>
      </c>
      <c r="Q239" s="130">
        <v>0</v>
      </c>
      <c r="R239" s="130">
        <f>Q239*H239</f>
        <v>0</v>
      </c>
      <c r="S239" s="130">
        <v>0</v>
      </c>
      <c r="T239" s="131">
        <f>S239*H239</f>
        <v>0</v>
      </c>
      <c r="AR239" s="132" t="s">
        <v>266</v>
      </c>
      <c r="AT239" s="132" t="s">
        <v>261</v>
      </c>
      <c r="AU239" s="132" t="s">
        <v>77</v>
      </c>
      <c r="AY239" s="17" t="s">
        <v>260</v>
      </c>
      <c r="BE239" s="133">
        <f>IF(N239="základní",J239,0)</f>
        <v>0</v>
      </c>
      <c r="BF239" s="133">
        <f>IF(N239="snížená",J239,0)</f>
        <v>0</v>
      </c>
      <c r="BG239" s="133">
        <f>IF(N239="zákl. přenesená",J239,0)</f>
        <v>0</v>
      </c>
      <c r="BH239" s="133">
        <f>IF(N239="sníž. přenesená",J239,0)</f>
        <v>0</v>
      </c>
      <c r="BI239" s="133">
        <f>IF(N239="nulová",J239,0)</f>
        <v>0</v>
      </c>
      <c r="BJ239" s="17" t="s">
        <v>77</v>
      </c>
      <c r="BK239" s="133">
        <f>ROUND(I239*H239,2)</f>
        <v>0</v>
      </c>
      <c r="BL239" s="17" t="s">
        <v>266</v>
      </c>
      <c r="BM239" s="132" t="s">
        <v>2855</v>
      </c>
    </row>
    <row r="240" spans="2:65" s="1" customFormat="1" ht="48.75">
      <c r="B240" s="32"/>
      <c r="D240" s="134" t="s">
        <v>267</v>
      </c>
      <c r="F240" s="135" t="s">
        <v>1173</v>
      </c>
      <c r="I240" s="136"/>
      <c r="L240" s="32"/>
      <c r="M240" s="137"/>
      <c r="T240" s="53"/>
      <c r="AT240" s="17" t="s">
        <v>267</v>
      </c>
      <c r="AU240" s="17" t="s">
        <v>77</v>
      </c>
    </row>
    <row r="241" spans="2:65" s="1" customFormat="1" ht="19.5">
      <c r="B241" s="32"/>
      <c r="D241" s="134" t="s">
        <v>269</v>
      </c>
      <c r="F241" s="138" t="s">
        <v>2856</v>
      </c>
      <c r="I241" s="136"/>
      <c r="L241" s="32"/>
      <c r="M241" s="137"/>
      <c r="T241" s="53"/>
      <c r="AT241" s="17" t="s">
        <v>269</v>
      </c>
      <c r="AU241" s="17" t="s">
        <v>77</v>
      </c>
    </row>
    <row r="242" spans="2:65" s="1" customFormat="1" ht="24.2" customHeight="1">
      <c r="B242" s="32"/>
      <c r="C242" s="121" t="s">
        <v>697</v>
      </c>
      <c r="D242" s="121" t="s">
        <v>261</v>
      </c>
      <c r="E242" s="122" t="s">
        <v>1205</v>
      </c>
      <c r="F242" s="123" t="s">
        <v>1206</v>
      </c>
      <c r="G242" s="124" t="s">
        <v>973</v>
      </c>
      <c r="H242" s="125">
        <v>45.264000000000003</v>
      </c>
      <c r="I242" s="126"/>
      <c r="J242" s="127">
        <f>ROUND(I242*H242,2)</f>
        <v>0</v>
      </c>
      <c r="K242" s="123" t="s">
        <v>265</v>
      </c>
      <c r="L242" s="32"/>
      <c r="M242" s="128" t="s">
        <v>19</v>
      </c>
      <c r="N242" s="129" t="s">
        <v>40</v>
      </c>
      <c r="P242" s="130">
        <f>O242*H242</f>
        <v>0</v>
      </c>
      <c r="Q242" s="130">
        <v>0</v>
      </c>
      <c r="R242" s="130">
        <f>Q242*H242</f>
        <v>0</v>
      </c>
      <c r="S242" s="130">
        <v>0</v>
      </c>
      <c r="T242" s="131">
        <f>S242*H242</f>
        <v>0</v>
      </c>
      <c r="AR242" s="132" t="s">
        <v>266</v>
      </c>
      <c r="AT242" s="132" t="s">
        <v>261</v>
      </c>
      <c r="AU242" s="132" t="s">
        <v>77</v>
      </c>
      <c r="AY242" s="17" t="s">
        <v>260</v>
      </c>
      <c r="BE242" s="133">
        <f>IF(N242="základní",J242,0)</f>
        <v>0</v>
      </c>
      <c r="BF242" s="133">
        <f>IF(N242="snížená",J242,0)</f>
        <v>0</v>
      </c>
      <c r="BG242" s="133">
        <f>IF(N242="zákl. přenesená",J242,0)</f>
        <v>0</v>
      </c>
      <c r="BH242" s="133">
        <f>IF(N242="sníž. přenesená",J242,0)</f>
        <v>0</v>
      </c>
      <c r="BI242" s="133">
        <f>IF(N242="nulová",J242,0)</f>
        <v>0</v>
      </c>
      <c r="BJ242" s="17" t="s">
        <v>77</v>
      </c>
      <c r="BK242" s="133">
        <f>ROUND(I242*H242,2)</f>
        <v>0</v>
      </c>
      <c r="BL242" s="17" t="s">
        <v>266</v>
      </c>
      <c r="BM242" s="132" t="s">
        <v>2857</v>
      </c>
    </row>
    <row r="243" spans="2:65" s="1" customFormat="1" ht="29.25">
      <c r="B243" s="32"/>
      <c r="D243" s="134" t="s">
        <v>267</v>
      </c>
      <c r="F243" s="135" t="s">
        <v>1208</v>
      </c>
      <c r="I243" s="136"/>
      <c r="L243" s="32"/>
      <c r="M243" s="137"/>
      <c r="T243" s="53"/>
      <c r="AT243" s="17" t="s">
        <v>267</v>
      </c>
      <c r="AU243" s="17" t="s">
        <v>77</v>
      </c>
    </row>
    <row r="244" spans="2:65" s="1" customFormat="1" ht="19.5">
      <c r="B244" s="32"/>
      <c r="D244" s="134" t="s">
        <v>269</v>
      </c>
      <c r="F244" s="138" t="s">
        <v>2858</v>
      </c>
      <c r="I244" s="136"/>
      <c r="L244" s="32"/>
      <c r="M244" s="137"/>
      <c r="T244" s="53"/>
      <c r="AT244" s="17" t="s">
        <v>269</v>
      </c>
      <c r="AU244" s="17" t="s">
        <v>77</v>
      </c>
    </row>
    <row r="245" spans="2:65" s="1" customFormat="1" ht="16.5" customHeight="1">
      <c r="B245" s="32"/>
      <c r="C245" s="121" t="s">
        <v>373</v>
      </c>
      <c r="D245" s="121" t="s">
        <v>261</v>
      </c>
      <c r="E245" s="122" t="s">
        <v>1216</v>
      </c>
      <c r="F245" s="123" t="s">
        <v>1217</v>
      </c>
      <c r="G245" s="124" t="s">
        <v>363</v>
      </c>
      <c r="H245" s="125">
        <v>2</v>
      </c>
      <c r="I245" s="126"/>
      <c r="J245" s="127">
        <f>ROUND(I245*H245,2)</f>
        <v>0</v>
      </c>
      <c r="K245" s="123" t="s">
        <v>265</v>
      </c>
      <c r="L245" s="32"/>
      <c r="M245" s="128" t="s">
        <v>19</v>
      </c>
      <c r="N245" s="129" t="s">
        <v>40</v>
      </c>
      <c r="P245" s="130">
        <f>O245*H245</f>
        <v>0</v>
      </c>
      <c r="Q245" s="130">
        <v>0</v>
      </c>
      <c r="R245" s="130">
        <f>Q245*H245</f>
        <v>0</v>
      </c>
      <c r="S245" s="130">
        <v>0</v>
      </c>
      <c r="T245" s="131">
        <f>S245*H245</f>
        <v>0</v>
      </c>
      <c r="AR245" s="132" t="s">
        <v>266</v>
      </c>
      <c r="AT245" s="132" t="s">
        <v>261</v>
      </c>
      <c r="AU245" s="132" t="s">
        <v>77</v>
      </c>
      <c r="AY245" s="17" t="s">
        <v>260</v>
      </c>
      <c r="BE245" s="133">
        <f>IF(N245="základní",J245,0)</f>
        <v>0</v>
      </c>
      <c r="BF245" s="133">
        <f>IF(N245="snížená",J245,0)</f>
        <v>0</v>
      </c>
      <c r="BG245" s="133">
        <f>IF(N245="zákl. přenesená",J245,0)</f>
        <v>0</v>
      </c>
      <c r="BH245" s="133">
        <f>IF(N245="sníž. přenesená",J245,0)</f>
        <v>0</v>
      </c>
      <c r="BI245" s="133">
        <f>IF(N245="nulová",J245,0)</f>
        <v>0</v>
      </c>
      <c r="BJ245" s="17" t="s">
        <v>77</v>
      </c>
      <c r="BK245" s="133">
        <f>ROUND(I245*H245,2)</f>
        <v>0</v>
      </c>
      <c r="BL245" s="17" t="s">
        <v>266</v>
      </c>
      <c r="BM245" s="132" t="s">
        <v>2859</v>
      </c>
    </row>
    <row r="246" spans="2:65" s="1" customFormat="1" ht="29.25">
      <c r="B246" s="32"/>
      <c r="D246" s="134" t="s">
        <v>267</v>
      </c>
      <c r="F246" s="135" t="s">
        <v>1219</v>
      </c>
      <c r="I246" s="136"/>
      <c r="L246" s="32"/>
      <c r="M246" s="137"/>
      <c r="T246" s="53"/>
      <c r="AT246" s="17" t="s">
        <v>267</v>
      </c>
      <c r="AU246" s="17" t="s">
        <v>77</v>
      </c>
    </row>
    <row r="247" spans="2:65" s="1" customFormat="1" ht="19.5">
      <c r="B247" s="32"/>
      <c r="D247" s="134" t="s">
        <v>269</v>
      </c>
      <c r="F247" s="138" t="s">
        <v>2860</v>
      </c>
      <c r="I247" s="136"/>
      <c r="L247" s="32"/>
      <c r="M247" s="149"/>
      <c r="N247" s="150"/>
      <c r="O247" s="150"/>
      <c r="P247" s="150"/>
      <c r="Q247" s="150"/>
      <c r="R247" s="150"/>
      <c r="S247" s="150"/>
      <c r="T247" s="151"/>
      <c r="AT247" s="17" t="s">
        <v>269</v>
      </c>
      <c r="AU247" s="17" t="s">
        <v>77</v>
      </c>
    </row>
    <row r="248" spans="2:65" s="1" customFormat="1" ht="6.95" customHeight="1">
      <c r="B248" s="41"/>
      <c r="C248" s="42"/>
      <c r="D248" s="42"/>
      <c r="E248" s="42"/>
      <c r="F248" s="42"/>
      <c r="G248" s="42"/>
      <c r="H248" s="42"/>
      <c r="I248" s="42"/>
      <c r="J248" s="42"/>
      <c r="K248" s="42"/>
      <c r="L248" s="32"/>
    </row>
  </sheetData>
  <sheetProtection algorithmName="SHA-512" hashValue="rNVkPskhwrjAR8lzK3rrOTGupHU1AxjWMPa4cMiaMp/MRtYfqOjKjEU+q56qfpDeCnwt3GXb+MiZ3X2hg/gAjA==" saltValue="GVmdorj5xBq1ejtmRJNW1OBznXKKfjtqvoNQYF3wriNUX73Lrcl2mDQ9ZMCNS3L58ivKxyEsYieu+LQjxZxTyA==" spinCount="100000" sheet="1" objects="1" scenarios="1" formatColumns="0" formatRows="0" autoFilter="0"/>
  <autoFilter ref="C81:K247" xr:uid="{00000000-0009-0000-0000-000013000000}"/>
  <mergeCells count="9">
    <mergeCell ref="E50:H50"/>
    <mergeCell ref="E72:H72"/>
    <mergeCell ref="E74:H74"/>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B2:BM183"/>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136</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2861</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ROUND(J81,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ROUND((SUM(BE81:BE182)),  2)</f>
        <v>0</v>
      </c>
      <c r="I33" s="89">
        <v>0.21</v>
      </c>
      <c r="J33" s="88">
        <f>ROUND(((SUM(BE81:BE182))*I33),  2)</f>
        <v>0</v>
      </c>
      <c r="L33" s="32"/>
    </row>
    <row r="34" spans="2:12" s="1" customFormat="1" ht="14.45" customHeight="1">
      <c r="B34" s="32"/>
      <c r="E34" s="27" t="s">
        <v>41</v>
      </c>
      <c r="F34" s="88">
        <f>ROUND((SUM(BF81:BF182)),  2)</f>
        <v>0</v>
      </c>
      <c r="I34" s="89">
        <v>0.12</v>
      </c>
      <c r="J34" s="88">
        <f>ROUND(((SUM(BF81:BF182))*I34),  2)</f>
        <v>0</v>
      </c>
      <c r="L34" s="32"/>
    </row>
    <row r="35" spans="2:12" s="1" customFormat="1" ht="14.45" hidden="1" customHeight="1">
      <c r="B35" s="32"/>
      <c r="E35" s="27" t="s">
        <v>42</v>
      </c>
      <c r="F35" s="88">
        <f>ROUND((SUM(BG81:BG182)),  2)</f>
        <v>0</v>
      </c>
      <c r="I35" s="89">
        <v>0.21</v>
      </c>
      <c r="J35" s="88">
        <f>0</f>
        <v>0</v>
      </c>
      <c r="L35" s="32"/>
    </row>
    <row r="36" spans="2:12" s="1" customFormat="1" ht="14.45" hidden="1" customHeight="1">
      <c r="B36" s="32"/>
      <c r="E36" s="27" t="s">
        <v>43</v>
      </c>
      <c r="F36" s="88">
        <f>ROUND((SUM(BH81:BH182)),  2)</f>
        <v>0</v>
      </c>
      <c r="I36" s="89">
        <v>0.12</v>
      </c>
      <c r="J36" s="88">
        <f>0</f>
        <v>0</v>
      </c>
      <c r="L36" s="32"/>
    </row>
    <row r="37" spans="2:12" s="1" customFormat="1" ht="14.45" hidden="1" customHeight="1">
      <c r="B37" s="32"/>
      <c r="E37" s="27" t="s">
        <v>44</v>
      </c>
      <c r="F37" s="88">
        <f>ROUND((SUM(BI81:BI182)),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02-24-01 - Dopravna Desná, orientační systém</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J81</f>
        <v>0</v>
      </c>
      <c r="L59" s="32"/>
      <c r="AU59" s="17" t="s">
        <v>242</v>
      </c>
    </row>
    <row r="60" spans="2:47" s="8" customFormat="1" ht="24.95" customHeight="1">
      <c r="B60" s="99"/>
      <c r="D60" s="100" t="s">
        <v>2862</v>
      </c>
      <c r="E60" s="101"/>
      <c r="F60" s="101"/>
      <c r="G60" s="101"/>
      <c r="H60" s="101"/>
      <c r="I60" s="101"/>
      <c r="J60" s="102">
        <f>J82</f>
        <v>0</v>
      </c>
      <c r="L60" s="99"/>
    </row>
    <row r="61" spans="2:47" s="8" customFormat="1" ht="24.95" customHeight="1">
      <c r="B61" s="99"/>
      <c r="D61" s="100" t="s">
        <v>2863</v>
      </c>
      <c r="E61" s="101"/>
      <c r="F61" s="101"/>
      <c r="G61" s="101"/>
      <c r="H61" s="101"/>
      <c r="I61" s="101"/>
      <c r="J61" s="102">
        <f>J116</f>
        <v>0</v>
      </c>
      <c r="L61" s="99"/>
    </row>
    <row r="62" spans="2:47" s="1" customFormat="1" ht="21.75" customHeight="1">
      <c r="B62" s="32"/>
      <c r="L62" s="32"/>
    </row>
    <row r="63" spans="2:47" s="1" customFormat="1" ht="6.95" customHeight="1">
      <c r="B63" s="41"/>
      <c r="C63" s="42"/>
      <c r="D63" s="42"/>
      <c r="E63" s="42"/>
      <c r="F63" s="42"/>
      <c r="G63" s="42"/>
      <c r="H63" s="42"/>
      <c r="I63" s="42"/>
      <c r="J63" s="42"/>
      <c r="K63" s="42"/>
      <c r="L63" s="32"/>
    </row>
    <row r="67" spans="2:20" s="1" customFormat="1" ht="6.95" customHeight="1">
      <c r="B67" s="43"/>
      <c r="C67" s="44"/>
      <c r="D67" s="44"/>
      <c r="E67" s="44"/>
      <c r="F67" s="44"/>
      <c r="G67" s="44"/>
      <c r="H67" s="44"/>
      <c r="I67" s="44"/>
      <c r="J67" s="44"/>
      <c r="K67" s="44"/>
      <c r="L67" s="32"/>
    </row>
    <row r="68" spans="2:20" s="1" customFormat="1" ht="24.95" customHeight="1">
      <c r="B68" s="32"/>
      <c r="C68" s="21" t="s">
        <v>245</v>
      </c>
      <c r="L68" s="32"/>
    </row>
    <row r="69" spans="2:20" s="1" customFormat="1" ht="6.95" customHeight="1">
      <c r="B69" s="32"/>
      <c r="L69" s="32"/>
    </row>
    <row r="70" spans="2:20" s="1" customFormat="1" ht="12" customHeight="1">
      <c r="B70" s="32"/>
      <c r="C70" s="27" t="s">
        <v>16</v>
      </c>
      <c r="L70" s="32"/>
    </row>
    <row r="71" spans="2:20" s="1" customFormat="1" ht="16.5" customHeight="1">
      <c r="B71" s="32"/>
      <c r="E71" s="309" t="str">
        <f>E7</f>
        <v>Oprava trati v úseku Tanvald - Kořenov</v>
      </c>
      <c r="F71" s="310"/>
      <c r="G71" s="310"/>
      <c r="H71" s="310"/>
      <c r="L71" s="32"/>
    </row>
    <row r="72" spans="2:20" s="1" customFormat="1" ht="12" customHeight="1">
      <c r="B72" s="32"/>
      <c r="C72" s="27" t="s">
        <v>237</v>
      </c>
      <c r="L72" s="32"/>
    </row>
    <row r="73" spans="2:20" s="1" customFormat="1" ht="16.5" customHeight="1">
      <c r="B73" s="32"/>
      <c r="E73" s="305" t="str">
        <f>E9</f>
        <v>SO 02-24-01 - Dopravna Desná, orientační systém</v>
      </c>
      <c r="F73" s="311"/>
      <c r="G73" s="311"/>
      <c r="H73" s="311"/>
      <c r="L73" s="32"/>
    </row>
    <row r="74" spans="2:20" s="1" customFormat="1" ht="6.95" customHeight="1">
      <c r="B74" s="32"/>
      <c r="L74" s="32"/>
    </row>
    <row r="75" spans="2:20" s="1" customFormat="1" ht="12" customHeight="1">
      <c r="B75" s="32"/>
      <c r="C75" s="27" t="s">
        <v>21</v>
      </c>
      <c r="F75" s="25" t="str">
        <f>F12</f>
        <v xml:space="preserve"> </v>
      </c>
      <c r="I75" s="27" t="s">
        <v>23</v>
      </c>
      <c r="J75" s="49" t="str">
        <f>IF(J12="","",J12)</f>
        <v>14. 6. 2023</v>
      </c>
      <c r="L75" s="32"/>
    </row>
    <row r="76" spans="2:20" s="1" customFormat="1" ht="6.95" customHeight="1">
      <c r="B76" s="32"/>
      <c r="L76" s="32"/>
    </row>
    <row r="77" spans="2:20" s="1" customFormat="1" ht="15.2" customHeight="1">
      <c r="B77" s="32"/>
      <c r="C77" s="27" t="s">
        <v>25</v>
      </c>
      <c r="F77" s="25" t="str">
        <f>E15</f>
        <v xml:space="preserve"> </v>
      </c>
      <c r="I77" s="27" t="s">
        <v>30</v>
      </c>
      <c r="J77" s="30" t="str">
        <f>E21</f>
        <v xml:space="preserve"> </v>
      </c>
      <c r="L77" s="32"/>
    </row>
    <row r="78" spans="2:20" s="1" customFormat="1" ht="15.2" customHeight="1">
      <c r="B78" s="32"/>
      <c r="C78" s="27" t="s">
        <v>28</v>
      </c>
      <c r="F78" s="25" t="str">
        <f>IF(E18="","",E18)</f>
        <v>Vyplň údaj</v>
      </c>
      <c r="I78" s="27" t="s">
        <v>32</v>
      </c>
      <c r="J78" s="30" t="str">
        <f>E24</f>
        <v xml:space="preserve"> </v>
      </c>
      <c r="L78" s="32"/>
    </row>
    <row r="79" spans="2:20" s="1" customFormat="1" ht="10.35" customHeight="1">
      <c r="B79" s="32"/>
      <c r="L79" s="32"/>
    </row>
    <row r="80" spans="2:20" s="9" customFormat="1" ht="29.25" customHeight="1">
      <c r="B80" s="103"/>
      <c r="C80" s="104" t="s">
        <v>246</v>
      </c>
      <c r="D80" s="105" t="s">
        <v>54</v>
      </c>
      <c r="E80" s="105" t="s">
        <v>50</v>
      </c>
      <c r="F80" s="105" t="s">
        <v>51</v>
      </c>
      <c r="G80" s="105" t="s">
        <v>247</v>
      </c>
      <c r="H80" s="105" t="s">
        <v>248</v>
      </c>
      <c r="I80" s="105" t="s">
        <v>249</v>
      </c>
      <c r="J80" s="105" t="s">
        <v>241</v>
      </c>
      <c r="K80" s="106" t="s">
        <v>250</v>
      </c>
      <c r="L80" s="103"/>
      <c r="M80" s="56" t="s">
        <v>19</v>
      </c>
      <c r="N80" s="57" t="s">
        <v>39</v>
      </c>
      <c r="O80" s="57" t="s">
        <v>251</v>
      </c>
      <c r="P80" s="57" t="s">
        <v>252</v>
      </c>
      <c r="Q80" s="57" t="s">
        <v>253</v>
      </c>
      <c r="R80" s="57" t="s">
        <v>254</v>
      </c>
      <c r="S80" s="57" t="s">
        <v>255</v>
      </c>
      <c r="T80" s="58" t="s">
        <v>256</v>
      </c>
    </row>
    <row r="81" spans="2:65" s="1" customFormat="1" ht="22.9" customHeight="1">
      <c r="B81" s="32"/>
      <c r="C81" s="61" t="s">
        <v>257</v>
      </c>
      <c r="J81" s="107">
        <f>BK81</f>
        <v>0</v>
      </c>
      <c r="L81" s="32"/>
      <c r="M81" s="59"/>
      <c r="N81" s="50"/>
      <c r="O81" s="50"/>
      <c r="P81" s="108">
        <f>P82+P116</f>
        <v>0</v>
      </c>
      <c r="Q81" s="50"/>
      <c r="R81" s="108">
        <f>R82+R116</f>
        <v>0.106665</v>
      </c>
      <c r="S81" s="50"/>
      <c r="T81" s="109">
        <f>T82+T116</f>
        <v>0</v>
      </c>
      <c r="AT81" s="17" t="s">
        <v>68</v>
      </c>
      <c r="AU81" s="17" t="s">
        <v>242</v>
      </c>
      <c r="BK81" s="110">
        <f>BK82+BK116</f>
        <v>0</v>
      </c>
    </row>
    <row r="82" spans="2:65" s="10" customFormat="1" ht="25.9" customHeight="1">
      <c r="B82" s="111"/>
      <c r="D82" s="112" t="s">
        <v>68</v>
      </c>
      <c r="E82" s="113" t="s">
        <v>77</v>
      </c>
      <c r="F82" s="113" t="s">
        <v>2864</v>
      </c>
      <c r="I82" s="114"/>
      <c r="J82" s="115">
        <f>BK82</f>
        <v>0</v>
      </c>
      <c r="L82" s="111"/>
      <c r="M82" s="116"/>
      <c r="P82" s="117">
        <f>SUM(P83:P115)</f>
        <v>0</v>
      </c>
      <c r="R82" s="117">
        <f>SUM(R83:R115)</f>
        <v>0.106665</v>
      </c>
      <c r="T82" s="118">
        <f>SUM(T83:T115)</f>
        <v>0</v>
      </c>
      <c r="AR82" s="112" t="s">
        <v>77</v>
      </c>
      <c r="AT82" s="119" t="s">
        <v>68</v>
      </c>
      <c r="AU82" s="119" t="s">
        <v>69</v>
      </c>
      <c r="AY82" s="112" t="s">
        <v>260</v>
      </c>
      <c r="BK82" s="120">
        <f>SUM(BK83:BK115)</f>
        <v>0</v>
      </c>
    </row>
    <row r="83" spans="2:65" s="1" customFormat="1" ht="16.5" customHeight="1">
      <c r="B83" s="32"/>
      <c r="C83" s="121" t="s">
        <v>77</v>
      </c>
      <c r="D83" s="121" t="s">
        <v>261</v>
      </c>
      <c r="E83" s="122" t="s">
        <v>2741</v>
      </c>
      <c r="F83" s="123" t="s">
        <v>2744</v>
      </c>
      <c r="G83" s="124" t="s">
        <v>929</v>
      </c>
      <c r="H83" s="125">
        <v>15</v>
      </c>
      <c r="I83" s="126"/>
      <c r="J83" s="127">
        <f>ROUND(I83*H83,2)</f>
        <v>0</v>
      </c>
      <c r="K83" s="123" t="s">
        <v>19</v>
      </c>
      <c r="L83" s="32"/>
      <c r="M83" s="128" t="s">
        <v>19</v>
      </c>
      <c r="N83" s="129" t="s">
        <v>40</v>
      </c>
      <c r="P83" s="130">
        <f>O83*H83</f>
        <v>0</v>
      </c>
      <c r="Q83" s="130">
        <v>0</v>
      </c>
      <c r="R83" s="130">
        <f>Q83*H83</f>
        <v>0</v>
      </c>
      <c r="S83" s="130">
        <v>0</v>
      </c>
      <c r="T83" s="131">
        <f>S83*H83</f>
        <v>0</v>
      </c>
      <c r="AR83" s="132" t="s">
        <v>266</v>
      </c>
      <c r="AT83" s="132" t="s">
        <v>261</v>
      </c>
      <c r="AU83" s="132" t="s">
        <v>77</v>
      </c>
      <c r="AY83" s="17" t="s">
        <v>260</v>
      </c>
      <c r="BE83" s="133">
        <f>IF(N83="základní",J83,0)</f>
        <v>0</v>
      </c>
      <c r="BF83" s="133">
        <f>IF(N83="snížená",J83,0)</f>
        <v>0</v>
      </c>
      <c r="BG83" s="133">
        <f>IF(N83="zákl. přenesená",J83,0)</f>
        <v>0</v>
      </c>
      <c r="BH83" s="133">
        <f>IF(N83="sníž. přenesená",J83,0)</f>
        <v>0</v>
      </c>
      <c r="BI83" s="133">
        <f>IF(N83="nulová",J83,0)</f>
        <v>0</v>
      </c>
      <c r="BJ83" s="17" t="s">
        <v>77</v>
      </c>
      <c r="BK83" s="133">
        <f>ROUND(I83*H83,2)</f>
        <v>0</v>
      </c>
      <c r="BL83" s="17" t="s">
        <v>266</v>
      </c>
      <c r="BM83" s="132" t="s">
        <v>79</v>
      </c>
    </row>
    <row r="84" spans="2:65" s="1" customFormat="1" ht="11.25">
      <c r="B84" s="32"/>
      <c r="D84" s="134" t="s">
        <v>267</v>
      </c>
      <c r="F84" s="135" t="s">
        <v>2744</v>
      </c>
      <c r="I84" s="136"/>
      <c r="L84" s="32"/>
      <c r="M84" s="137"/>
      <c r="T84" s="53"/>
      <c r="AT84" s="17" t="s">
        <v>267</v>
      </c>
      <c r="AU84" s="17" t="s">
        <v>77</v>
      </c>
    </row>
    <row r="85" spans="2:65" s="1" customFormat="1" ht="39">
      <c r="B85" s="32"/>
      <c r="D85" s="134" t="s">
        <v>269</v>
      </c>
      <c r="F85" s="138" t="s">
        <v>2865</v>
      </c>
      <c r="I85" s="136"/>
      <c r="L85" s="32"/>
      <c r="M85" s="137"/>
      <c r="T85" s="53"/>
      <c r="AT85" s="17" t="s">
        <v>269</v>
      </c>
      <c r="AU85" s="17" t="s">
        <v>77</v>
      </c>
    </row>
    <row r="86" spans="2:65" s="1" customFormat="1" ht="16.5" customHeight="1">
      <c r="B86" s="32"/>
      <c r="C86" s="139" t="s">
        <v>79</v>
      </c>
      <c r="D86" s="139" t="s">
        <v>273</v>
      </c>
      <c r="E86" s="140" t="s">
        <v>2866</v>
      </c>
      <c r="F86" s="141" t="s">
        <v>2867</v>
      </c>
      <c r="G86" s="142" t="s">
        <v>1297</v>
      </c>
      <c r="H86" s="143">
        <v>3.6</v>
      </c>
      <c r="I86" s="144"/>
      <c r="J86" s="145">
        <f>ROUND(I86*H86,2)</f>
        <v>0</v>
      </c>
      <c r="K86" s="141" t="s">
        <v>265</v>
      </c>
      <c r="L86" s="146"/>
      <c r="M86" s="147" t="s">
        <v>19</v>
      </c>
      <c r="N86" s="148" t="s">
        <v>40</v>
      </c>
      <c r="P86" s="130">
        <f>O86*H86</f>
        <v>0</v>
      </c>
      <c r="Q86" s="130">
        <v>0</v>
      </c>
      <c r="R86" s="130">
        <f>Q86*H86</f>
        <v>0</v>
      </c>
      <c r="S86" s="130">
        <v>0</v>
      </c>
      <c r="T86" s="131">
        <f>S86*H86</f>
        <v>0</v>
      </c>
      <c r="AR86" s="132" t="s">
        <v>277</v>
      </c>
      <c r="AT86" s="132" t="s">
        <v>273</v>
      </c>
      <c r="AU86" s="132" t="s">
        <v>77</v>
      </c>
      <c r="AY86" s="17" t="s">
        <v>260</v>
      </c>
      <c r="BE86" s="133">
        <f>IF(N86="základní",J86,0)</f>
        <v>0</v>
      </c>
      <c r="BF86" s="133">
        <f>IF(N86="snížená",J86,0)</f>
        <v>0</v>
      </c>
      <c r="BG86" s="133">
        <f>IF(N86="zákl. přenesená",J86,0)</f>
        <v>0</v>
      </c>
      <c r="BH86" s="133">
        <f>IF(N86="sníž. přenesená",J86,0)</f>
        <v>0</v>
      </c>
      <c r="BI86" s="133">
        <f>IF(N86="nulová",J86,0)</f>
        <v>0</v>
      </c>
      <c r="BJ86" s="17" t="s">
        <v>77</v>
      </c>
      <c r="BK86" s="133">
        <f>ROUND(I86*H86,2)</f>
        <v>0</v>
      </c>
      <c r="BL86" s="17" t="s">
        <v>266</v>
      </c>
      <c r="BM86" s="132" t="s">
        <v>266</v>
      </c>
    </row>
    <row r="87" spans="2:65" s="1" customFormat="1" ht="11.25">
      <c r="B87" s="32"/>
      <c r="D87" s="134" t="s">
        <v>267</v>
      </c>
      <c r="F87" s="135" t="s">
        <v>2867</v>
      </c>
      <c r="I87" s="136"/>
      <c r="L87" s="32"/>
      <c r="M87" s="137"/>
      <c r="T87" s="53"/>
      <c r="AT87" s="17" t="s">
        <v>267</v>
      </c>
      <c r="AU87" s="17" t="s">
        <v>77</v>
      </c>
    </row>
    <row r="88" spans="2:65" s="1" customFormat="1" ht="29.25">
      <c r="B88" s="32"/>
      <c r="D88" s="134" t="s">
        <v>269</v>
      </c>
      <c r="F88" s="138" t="s">
        <v>2868</v>
      </c>
      <c r="I88" s="136"/>
      <c r="L88" s="32"/>
      <c r="M88" s="137"/>
      <c r="T88" s="53"/>
      <c r="AT88" s="17" t="s">
        <v>269</v>
      </c>
      <c r="AU88" s="17" t="s">
        <v>77</v>
      </c>
    </row>
    <row r="89" spans="2:65" s="1" customFormat="1" ht="16.5" customHeight="1">
      <c r="B89" s="32"/>
      <c r="C89" s="139" t="s">
        <v>279</v>
      </c>
      <c r="D89" s="139" t="s">
        <v>273</v>
      </c>
      <c r="E89" s="140" t="s">
        <v>2869</v>
      </c>
      <c r="F89" s="141" t="s">
        <v>2870</v>
      </c>
      <c r="G89" s="142" t="s">
        <v>363</v>
      </c>
      <c r="H89" s="143">
        <v>2</v>
      </c>
      <c r="I89" s="144"/>
      <c r="J89" s="145">
        <f>ROUND(I89*H89,2)</f>
        <v>0</v>
      </c>
      <c r="K89" s="141" t="s">
        <v>265</v>
      </c>
      <c r="L89" s="146"/>
      <c r="M89" s="147" t="s">
        <v>19</v>
      </c>
      <c r="N89" s="148" t="s">
        <v>40</v>
      </c>
      <c r="P89" s="130">
        <f>O89*H89</f>
        <v>0</v>
      </c>
      <c r="Q89" s="130">
        <v>0</v>
      </c>
      <c r="R89" s="130">
        <f>Q89*H89</f>
        <v>0</v>
      </c>
      <c r="S89" s="130">
        <v>0</v>
      </c>
      <c r="T89" s="131">
        <f>S89*H89</f>
        <v>0</v>
      </c>
      <c r="AR89" s="132" t="s">
        <v>277</v>
      </c>
      <c r="AT89" s="132" t="s">
        <v>273</v>
      </c>
      <c r="AU89" s="132" t="s">
        <v>77</v>
      </c>
      <c r="AY89" s="17" t="s">
        <v>260</v>
      </c>
      <c r="BE89" s="133">
        <f>IF(N89="základní",J89,0)</f>
        <v>0</v>
      </c>
      <c r="BF89" s="133">
        <f>IF(N89="snížená",J89,0)</f>
        <v>0</v>
      </c>
      <c r="BG89" s="133">
        <f>IF(N89="zákl. přenesená",J89,0)</f>
        <v>0</v>
      </c>
      <c r="BH89" s="133">
        <f>IF(N89="sníž. přenesená",J89,0)</f>
        <v>0</v>
      </c>
      <c r="BI89" s="133">
        <f>IF(N89="nulová",J89,0)</f>
        <v>0</v>
      </c>
      <c r="BJ89" s="17" t="s">
        <v>77</v>
      </c>
      <c r="BK89" s="133">
        <f>ROUND(I89*H89,2)</f>
        <v>0</v>
      </c>
      <c r="BL89" s="17" t="s">
        <v>266</v>
      </c>
      <c r="BM89" s="132" t="s">
        <v>282</v>
      </c>
    </row>
    <row r="90" spans="2:65" s="1" customFormat="1" ht="11.25">
      <c r="B90" s="32"/>
      <c r="D90" s="134" t="s">
        <v>267</v>
      </c>
      <c r="F90" s="135" t="s">
        <v>2870</v>
      </c>
      <c r="I90" s="136"/>
      <c r="L90" s="32"/>
      <c r="M90" s="137"/>
      <c r="T90" s="53"/>
      <c r="AT90" s="17" t="s">
        <v>267</v>
      </c>
      <c r="AU90" s="17" t="s">
        <v>77</v>
      </c>
    </row>
    <row r="91" spans="2:65" s="1" customFormat="1" ht="29.25">
      <c r="B91" s="32"/>
      <c r="D91" s="134" t="s">
        <v>269</v>
      </c>
      <c r="F91" s="138" t="s">
        <v>2868</v>
      </c>
      <c r="I91" s="136"/>
      <c r="L91" s="32"/>
      <c r="M91" s="137"/>
      <c r="T91" s="53"/>
      <c r="AT91" s="17" t="s">
        <v>269</v>
      </c>
      <c r="AU91" s="17" t="s">
        <v>77</v>
      </c>
    </row>
    <row r="92" spans="2:65" s="1" customFormat="1" ht="16.5" customHeight="1">
      <c r="B92" s="32"/>
      <c r="C92" s="139" t="s">
        <v>266</v>
      </c>
      <c r="D92" s="139" t="s">
        <v>273</v>
      </c>
      <c r="E92" s="140" t="s">
        <v>2871</v>
      </c>
      <c r="F92" s="141" t="s">
        <v>2872</v>
      </c>
      <c r="G92" s="142" t="s">
        <v>929</v>
      </c>
      <c r="H92" s="143">
        <v>3</v>
      </c>
      <c r="I92" s="144"/>
      <c r="J92" s="145">
        <f>ROUND(I92*H92,2)</f>
        <v>0</v>
      </c>
      <c r="K92" s="141" t="s">
        <v>19</v>
      </c>
      <c r="L92" s="146"/>
      <c r="M92" s="147" t="s">
        <v>19</v>
      </c>
      <c r="N92" s="148" t="s">
        <v>40</v>
      </c>
      <c r="P92" s="130">
        <f>O92*H92</f>
        <v>0</v>
      </c>
      <c r="Q92" s="130">
        <v>0</v>
      </c>
      <c r="R92" s="130">
        <f>Q92*H92</f>
        <v>0</v>
      </c>
      <c r="S92" s="130">
        <v>0</v>
      </c>
      <c r="T92" s="131">
        <f>S92*H92</f>
        <v>0</v>
      </c>
      <c r="AR92" s="132" t="s">
        <v>277</v>
      </c>
      <c r="AT92" s="132" t="s">
        <v>273</v>
      </c>
      <c r="AU92" s="132" t="s">
        <v>77</v>
      </c>
      <c r="AY92" s="17" t="s">
        <v>260</v>
      </c>
      <c r="BE92" s="133">
        <f>IF(N92="základní",J92,0)</f>
        <v>0</v>
      </c>
      <c r="BF92" s="133">
        <f>IF(N92="snížená",J92,0)</f>
        <v>0</v>
      </c>
      <c r="BG92" s="133">
        <f>IF(N92="zákl. přenesená",J92,0)</f>
        <v>0</v>
      </c>
      <c r="BH92" s="133">
        <f>IF(N92="sníž. přenesená",J92,0)</f>
        <v>0</v>
      </c>
      <c r="BI92" s="133">
        <f>IF(N92="nulová",J92,0)</f>
        <v>0</v>
      </c>
      <c r="BJ92" s="17" t="s">
        <v>77</v>
      </c>
      <c r="BK92" s="133">
        <f>ROUND(I92*H92,2)</f>
        <v>0</v>
      </c>
      <c r="BL92" s="17" t="s">
        <v>266</v>
      </c>
      <c r="BM92" s="132" t="s">
        <v>277</v>
      </c>
    </row>
    <row r="93" spans="2:65" s="1" customFormat="1" ht="11.25">
      <c r="B93" s="32"/>
      <c r="D93" s="134" t="s">
        <v>267</v>
      </c>
      <c r="F93" s="135" t="s">
        <v>2872</v>
      </c>
      <c r="I93" s="136"/>
      <c r="L93" s="32"/>
      <c r="M93" s="137"/>
      <c r="T93" s="53"/>
      <c r="AT93" s="17" t="s">
        <v>267</v>
      </c>
      <c r="AU93" s="17" t="s">
        <v>77</v>
      </c>
    </row>
    <row r="94" spans="2:65" s="1" customFormat="1" ht="48.75">
      <c r="B94" s="32"/>
      <c r="D94" s="134" t="s">
        <v>269</v>
      </c>
      <c r="F94" s="138" t="s">
        <v>2873</v>
      </c>
      <c r="I94" s="136"/>
      <c r="L94" s="32"/>
      <c r="M94" s="137"/>
      <c r="T94" s="53"/>
      <c r="AT94" s="17" t="s">
        <v>269</v>
      </c>
      <c r="AU94" s="17" t="s">
        <v>77</v>
      </c>
    </row>
    <row r="95" spans="2:65" s="1" customFormat="1" ht="16.5" customHeight="1">
      <c r="B95" s="32"/>
      <c r="C95" s="139" t="s">
        <v>258</v>
      </c>
      <c r="D95" s="139" t="s">
        <v>273</v>
      </c>
      <c r="E95" s="140" t="s">
        <v>2874</v>
      </c>
      <c r="F95" s="141" t="s">
        <v>2875</v>
      </c>
      <c r="G95" s="142" t="s">
        <v>1297</v>
      </c>
      <c r="H95" s="143">
        <v>3.6</v>
      </c>
      <c r="I95" s="144"/>
      <c r="J95" s="145">
        <f>ROUND(I95*H95,2)</f>
        <v>0</v>
      </c>
      <c r="K95" s="141" t="s">
        <v>19</v>
      </c>
      <c r="L95" s="146"/>
      <c r="M95" s="147" t="s">
        <v>19</v>
      </c>
      <c r="N95" s="148" t="s">
        <v>40</v>
      </c>
      <c r="P95" s="130">
        <f>O95*H95</f>
        <v>0</v>
      </c>
      <c r="Q95" s="130">
        <v>0</v>
      </c>
      <c r="R95" s="130">
        <f>Q95*H95</f>
        <v>0</v>
      </c>
      <c r="S95" s="130">
        <v>0</v>
      </c>
      <c r="T95" s="131">
        <f>S95*H95</f>
        <v>0</v>
      </c>
      <c r="AR95" s="132" t="s">
        <v>277</v>
      </c>
      <c r="AT95" s="132" t="s">
        <v>273</v>
      </c>
      <c r="AU95" s="132" t="s">
        <v>77</v>
      </c>
      <c r="AY95" s="17" t="s">
        <v>260</v>
      </c>
      <c r="BE95" s="133">
        <f>IF(N95="základní",J95,0)</f>
        <v>0</v>
      </c>
      <c r="BF95" s="133">
        <f>IF(N95="snížená",J95,0)</f>
        <v>0</v>
      </c>
      <c r="BG95" s="133">
        <f>IF(N95="zákl. přenesená",J95,0)</f>
        <v>0</v>
      </c>
      <c r="BH95" s="133">
        <f>IF(N95="sníž. přenesená",J95,0)</f>
        <v>0</v>
      </c>
      <c r="BI95" s="133">
        <f>IF(N95="nulová",J95,0)</f>
        <v>0</v>
      </c>
      <c r="BJ95" s="17" t="s">
        <v>77</v>
      </c>
      <c r="BK95" s="133">
        <f>ROUND(I95*H95,2)</f>
        <v>0</v>
      </c>
      <c r="BL95" s="17" t="s">
        <v>266</v>
      </c>
      <c r="BM95" s="132" t="s">
        <v>289</v>
      </c>
    </row>
    <row r="96" spans="2:65" s="1" customFormat="1" ht="11.25">
      <c r="B96" s="32"/>
      <c r="D96" s="134" t="s">
        <v>267</v>
      </c>
      <c r="F96" s="135" t="s">
        <v>2875</v>
      </c>
      <c r="I96" s="136"/>
      <c r="L96" s="32"/>
      <c r="M96" s="137"/>
      <c r="T96" s="53"/>
      <c r="AT96" s="17" t="s">
        <v>267</v>
      </c>
      <c r="AU96" s="17" t="s">
        <v>77</v>
      </c>
    </row>
    <row r="97" spans="2:65" s="1" customFormat="1" ht="48.75">
      <c r="B97" s="32"/>
      <c r="D97" s="134" t="s">
        <v>269</v>
      </c>
      <c r="F97" s="138" t="s">
        <v>2876</v>
      </c>
      <c r="I97" s="136"/>
      <c r="L97" s="32"/>
      <c r="M97" s="137"/>
      <c r="T97" s="53"/>
      <c r="AT97" s="17" t="s">
        <v>269</v>
      </c>
      <c r="AU97" s="17" t="s">
        <v>77</v>
      </c>
    </row>
    <row r="98" spans="2:65" s="1" customFormat="1" ht="16.5" customHeight="1">
      <c r="B98" s="32"/>
      <c r="C98" s="139" t="s">
        <v>282</v>
      </c>
      <c r="D98" s="139" t="s">
        <v>273</v>
      </c>
      <c r="E98" s="140" t="s">
        <v>2877</v>
      </c>
      <c r="F98" s="141" t="s">
        <v>2878</v>
      </c>
      <c r="G98" s="142" t="s">
        <v>929</v>
      </c>
      <c r="H98" s="143">
        <v>4</v>
      </c>
      <c r="I98" s="144"/>
      <c r="J98" s="145">
        <f>ROUND(I98*H98,2)</f>
        <v>0</v>
      </c>
      <c r="K98" s="141" t="s">
        <v>19</v>
      </c>
      <c r="L98" s="146"/>
      <c r="M98" s="147" t="s">
        <v>19</v>
      </c>
      <c r="N98" s="148" t="s">
        <v>40</v>
      </c>
      <c r="P98" s="130">
        <f>O98*H98</f>
        <v>0</v>
      </c>
      <c r="Q98" s="130">
        <v>0</v>
      </c>
      <c r="R98" s="130">
        <f>Q98*H98</f>
        <v>0</v>
      </c>
      <c r="S98" s="130">
        <v>0</v>
      </c>
      <c r="T98" s="131">
        <f>S98*H98</f>
        <v>0</v>
      </c>
      <c r="AR98" s="132" t="s">
        <v>277</v>
      </c>
      <c r="AT98" s="132" t="s">
        <v>273</v>
      </c>
      <c r="AU98" s="132" t="s">
        <v>77</v>
      </c>
      <c r="AY98" s="17" t="s">
        <v>260</v>
      </c>
      <c r="BE98" s="133">
        <f>IF(N98="základní",J98,0)</f>
        <v>0</v>
      </c>
      <c r="BF98" s="133">
        <f>IF(N98="snížená",J98,0)</f>
        <v>0</v>
      </c>
      <c r="BG98" s="133">
        <f>IF(N98="zákl. přenesená",J98,0)</f>
        <v>0</v>
      </c>
      <c r="BH98" s="133">
        <f>IF(N98="sníž. přenesená",J98,0)</f>
        <v>0</v>
      </c>
      <c r="BI98" s="133">
        <f>IF(N98="nulová",J98,0)</f>
        <v>0</v>
      </c>
      <c r="BJ98" s="17" t="s">
        <v>77</v>
      </c>
      <c r="BK98" s="133">
        <f>ROUND(I98*H98,2)</f>
        <v>0</v>
      </c>
      <c r="BL98" s="17" t="s">
        <v>266</v>
      </c>
      <c r="BM98" s="132" t="s">
        <v>8</v>
      </c>
    </row>
    <row r="99" spans="2:65" s="1" customFormat="1" ht="11.25">
      <c r="B99" s="32"/>
      <c r="D99" s="134" t="s">
        <v>267</v>
      </c>
      <c r="F99" s="135" t="s">
        <v>2878</v>
      </c>
      <c r="I99" s="136"/>
      <c r="L99" s="32"/>
      <c r="M99" s="137"/>
      <c r="T99" s="53"/>
      <c r="AT99" s="17" t="s">
        <v>267</v>
      </c>
      <c r="AU99" s="17" t="s">
        <v>77</v>
      </c>
    </row>
    <row r="100" spans="2:65" s="1" customFormat="1" ht="68.25">
      <c r="B100" s="32"/>
      <c r="D100" s="134" t="s">
        <v>269</v>
      </c>
      <c r="F100" s="138" t="s">
        <v>2879</v>
      </c>
      <c r="I100" s="136"/>
      <c r="L100" s="32"/>
      <c r="M100" s="137"/>
      <c r="T100" s="53"/>
      <c r="AT100" s="17" t="s">
        <v>269</v>
      </c>
      <c r="AU100" s="17" t="s">
        <v>77</v>
      </c>
    </row>
    <row r="101" spans="2:65" s="1" customFormat="1" ht="16.5" customHeight="1">
      <c r="B101" s="32"/>
      <c r="C101" s="139" t="s">
        <v>271</v>
      </c>
      <c r="D101" s="139" t="s">
        <v>273</v>
      </c>
      <c r="E101" s="140" t="s">
        <v>938</v>
      </c>
      <c r="F101" s="141" t="s">
        <v>939</v>
      </c>
      <c r="G101" s="142" t="s">
        <v>545</v>
      </c>
      <c r="H101" s="143">
        <v>38.1</v>
      </c>
      <c r="I101" s="144"/>
      <c r="J101" s="145">
        <f>ROUND(I101*H101,2)</f>
        <v>0</v>
      </c>
      <c r="K101" s="141" t="s">
        <v>265</v>
      </c>
      <c r="L101" s="146"/>
      <c r="M101" s="147" t="s">
        <v>19</v>
      </c>
      <c r="N101" s="148" t="s">
        <v>40</v>
      </c>
      <c r="P101" s="130">
        <f>O101*H101</f>
        <v>0</v>
      </c>
      <c r="Q101" s="130">
        <v>2.65E-3</v>
      </c>
      <c r="R101" s="130">
        <f>Q101*H101</f>
        <v>0.100965</v>
      </c>
      <c r="S101" s="130">
        <v>0</v>
      </c>
      <c r="T101" s="131">
        <f>S101*H101</f>
        <v>0</v>
      </c>
      <c r="AR101" s="132" t="s">
        <v>277</v>
      </c>
      <c r="AT101" s="132" t="s">
        <v>273</v>
      </c>
      <c r="AU101" s="132" t="s">
        <v>77</v>
      </c>
      <c r="AY101" s="17" t="s">
        <v>260</v>
      </c>
      <c r="BE101" s="133">
        <f>IF(N101="základní",J101,0)</f>
        <v>0</v>
      </c>
      <c r="BF101" s="133">
        <f>IF(N101="snížená",J101,0)</f>
        <v>0</v>
      </c>
      <c r="BG101" s="133">
        <f>IF(N101="zákl. přenesená",J101,0)</f>
        <v>0</v>
      </c>
      <c r="BH101" s="133">
        <f>IF(N101="sníž. přenesená",J101,0)</f>
        <v>0</v>
      </c>
      <c r="BI101" s="133">
        <f>IF(N101="nulová",J101,0)</f>
        <v>0</v>
      </c>
      <c r="BJ101" s="17" t="s">
        <v>77</v>
      </c>
      <c r="BK101" s="133">
        <f>ROUND(I101*H101,2)</f>
        <v>0</v>
      </c>
      <c r="BL101" s="17" t="s">
        <v>266</v>
      </c>
      <c r="BM101" s="132" t="s">
        <v>296</v>
      </c>
    </row>
    <row r="102" spans="2:65" s="1" customFormat="1" ht="11.25">
      <c r="B102" s="32"/>
      <c r="D102" s="134" t="s">
        <v>267</v>
      </c>
      <c r="F102" s="135" t="s">
        <v>939</v>
      </c>
      <c r="I102" s="136"/>
      <c r="L102" s="32"/>
      <c r="M102" s="137"/>
      <c r="T102" s="53"/>
      <c r="AT102" s="17" t="s">
        <v>267</v>
      </c>
      <c r="AU102" s="17" t="s">
        <v>77</v>
      </c>
    </row>
    <row r="103" spans="2:65" s="1" customFormat="1" ht="29.25">
      <c r="B103" s="32"/>
      <c r="D103" s="134" t="s">
        <v>269</v>
      </c>
      <c r="F103" s="138" t="s">
        <v>2880</v>
      </c>
      <c r="I103" s="136"/>
      <c r="L103" s="32"/>
      <c r="M103" s="137"/>
      <c r="T103" s="53"/>
      <c r="AT103" s="17" t="s">
        <v>269</v>
      </c>
      <c r="AU103" s="17" t="s">
        <v>77</v>
      </c>
    </row>
    <row r="104" spans="2:65" s="1" customFormat="1" ht="16.5" customHeight="1">
      <c r="B104" s="32"/>
      <c r="C104" s="139" t="s">
        <v>277</v>
      </c>
      <c r="D104" s="139" t="s">
        <v>273</v>
      </c>
      <c r="E104" s="140" t="s">
        <v>940</v>
      </c>
      <c r="F104" s="141" t="s">
        <v>941</v>
      </c>
      <c r="G104" s="142" t="s">
        <v>363</v>
      </c>
      <c r="H104" s="143">
        <v>15</v>
      </c>
      <c r="I104" s="144"/>
      <c r="J104" s="145">
        <f>ROUND(I104*H104,2)</f>
        <v>0</v>
      </c>
      <c r="K104" s="141" t="s">
        <v>265</v>
      </c>
      <c r="L104" s="146"/>
      <c r="M104" s="147" t="s">
        <v>19</v>
      </c>
      <c r="N104" s="148" t="s">
        <v>40</v>
      </c>
      <c r="P104" s="130">
        <f>O104*H104</f>
        <v>0</v>
      </c>
      <c r="Q104" s="130">
        <v>0</v>
      </c>
      <c r="R104" s="130">
        <f>Q104*H104</f>
        <v>0</v>
      </c>
      <c r="S104" s="130">
        <v>0</v>
      </c>
      <c r="T104" s="131">
        <f>S104*H104</f>
        <v>0</v>
      </c>
      <c r="AR104" s="132" t="s">
        <v>277</v>
      </c>
      <c r="AT104" s="132" t="s">
        <v>273</v>
      </c>
      <c r="AU104" s="132" t="s">
        <v>77</v>
      </c>
      <c r="AY104" s="17" t="s">
        <v>260</v>
      </c>
      <c r="BE104" s="133">
        <f>IF(N104="základní",J104,0)</f>
        <v>0</v>
      </c>
      <c r="BF104" s="133">
        <f>IF(N104="snížená",J104,0)</f>
        <v>0</v>
      </c>
      <c r="BG104" s="133">
        <f>IF(N104="zákl. přenesená",J104,0)</f>
        <v>0</v>
      </c>
      <c r="BH104" s="133">
        <f>IF(N104="sníž. přenesená",J104,0)</f>
        <v>0</v>
      </c>
      <c r="BI104" s="133">
        <f>IF(N104="nulová",J104,0)</f>
        <v>0</v>
      </c>
      <c r="BJ104" s="17" t="s">
        <v>77</v>
      </c>
      <c r="BK104" s="133">
        <f>ROUND(I104*H104,2)</f>
        <v>0</v>
      </c>
      <c r="BL104" s="17" t="s">
        <v>266</v>
      </c>
      <c r="BM104" s="132" t="s">
        <v>300</v>
      </c>
    </row>
    <row r="105" spans="2:65" s="1" customFormat="1" ht="11.25">
      <c r="B105" s="32"/>
      <c r="D105" s="134" t="s">
        <v>267</v>
      </c>
      <c r="F105" s="135" t="s">
        <v>941</v>
      </c>
      <c r="I105" s="136"/>
      <c r="L105" s="32"/>
      <c r="M105" s="137"/>
      <c r="T105" s="53"/>
      <c r="AT105" s="17" t="s">
        <v>267</v>
      </c>
      <c r="AU105" s="17" t="s">
        <v>77</v>
      </c>
    </row>
    <row r="106" spans="2:65" s="1" customFormat="1" ht="29.25">
      <c r="B106" s="32"/>
      <c r="D106" s="134" t="s">
        <v>269</v>
      </c>
      <c r="F106" s="138" t="s">
        <v>2881</v>
      </c>
      <c r="I106" s="136"/>
      <c r="L106" s="32"/>
      <c r="M106" s="137"/>
      <c r="T106" s="53"/>
      <c r="AT106" s="17" t="s">
        <v>269</v>
      </c>
      <c r="AU106" s="17" t="s">
        <v>77</v>
      </c>
    </row>
    <row r="107" spans="2:65" s="1" customFormat="1" ht="16.5" customHeight="1">
      <c r="B107" s="32"/>
      <c r="C107" s="139" t="s">
        <v>302</v>
      </c>
      <c r="D107" s="139" t="s">
        <v>273</v>
      </c>
      <c r="E107" s="140" t="s">
        <v>942</v>
      </c>
      <c r="F107" s="141" t="s">
        <v>943</v>
      </c>
      <c r="G107" s="142" t="s">
        <v>363</v>
      </c>
      <c r="H107" s="143">
        <v>38</v>
      </c>
      <c r="I107" s="144"/>
      <c r="J107" s="145">
        <f>ROUND(I107*H107,2)</f>
        <v>0</v>
      </c>
      <c r="K107" s="141" t="s">
        <v>265</v>
      </c>
      <c r="L107" s="146"/>
      <c r="M107" s="147" t="s">
        <v>19</v>
      </c>
      <c r="N107" s="148" t="s">
        <v>40</v>
      </c>
      <c r="P107" s="130">
        <f>O107*H107</f>
        <v>0</v>
      </c>
      <c r="Q107" s="130">
        <v>1.4999999999999999E-4</v>
      </c>
      <c r="R107" s="130">
        <f>Q107*H107</f>
        <v>5.6999999999999993E-3</v>
      </c>
      <c r="S107" s="130">
        <v>0</v>
      </c>
      <c r="T107" s="131">
        <f>S107*H107</f>
        <v>0</v>
      </c>
      <c r="AR107" s="132" t="s">
        <v>277</v>
      </c>
      <c r="AT107" s="132" t="s">
        <v>273</v>
      </c>
      <c r="AU107" s="132" t="s">
        <v>77</v>
      </c>
      <c r="AY107" s="17" t="s">
        <v>260</v>
      </c>
      <c r="BE107" s="133">
        <f>IF(N107="základní",J107,0)</f>
        <v>0</v>
      </c>
      <c r="BF107" s="133">
        <f>IF(N107="snížená",J107,0)</f>
        <v>0</v>
      </c>
      <c r="BG107" s="133">
        <f>IF(N107="zákl. přenesená",J107,0)</f>
        <v>0</v>
      </c>
      <c r="BH107" s="133">
        <f>IF(N107="sníž. přenesená",J107,0)</f>
        <v>0</v>
      </c>
      <c r="BI107" s="133">
        <f>IF(N107="nulová",J107,0)</f>
        <v>0</v>
      </c>
      <c r="BJ107" s="17" t="s">
        <v>77</v>
      </c>
      <c r="BK107" s="133">
        <f>ROUND(I107*H107,2)</f>
        <v>0</v>
      </c>
      <c r="BL107" s="17" t="s">
        <v>266</v>
      </c>
      <c r="BM107" s="132" t="s">
        <v>305</v>
      </c>
    </row>
    <row r="108" spans="2:65" s="1" customFormat="1" ht="11.25">
      <c r="B108" s="32"/>
      <c r="D108" s="134" t="s">
        <v>267</v>
      </c>
      <c r="F108" s="135" t="s">
        <v>943</v>
      </c>
      <c r="I108" s="136"/>
      <c r="L108" s="32"/>
      <c r="M108" s="137"/>
      <c r="T108" s="53"/>
      <c r="AT108" s="17" t="s">
        <v>267</v>
      </c>
      <c r="AU108" s="17" t="s">
        <v>77</v>
      </c>
    </row>
    <row r="109" spans="2:65" s="1" customFormat="1" ht="19.5">
      <c r="B109" s="32"/>
      <c r="D109" s="134" t="s">
        <v>269</v>
      </c>
      <c r="F109" s="138" t="s">
        <v>2882</v>
      </c>
      <c r="I109" s="136"/>
      <c r="L109" s="32"/>
      <c r="M109" s="137"/>
      <c r="T109" s="53"/>
      <c r="AT109" s="17" t="s">
        <v>269</v>
      </c>
      <c r="AU109" s="17" t="s">
        <v>77</v>
      </c>
    </row>
    <row r="110" spans="2:65" s="1" customFormat="1" ht="16.5" customHeight="1">
      <c r="B110" s="32"/>
      <c r="C110" s="139" t="s">
        <v>289</v>
      </c>
      <c r="D110" s="139" t="s">
        <v>273</v>
      </c>
      <c r="E110" s="140" t="s">
        <v>936</v>
      </c>
      <c r="F110" s="141" t="s">
        <v>937</v>
      </c>
      <c r="G110" s="142" t="s">
        <v>363</v>
      </c>
      <c r="H110" s="143">
        <v>15</v>
      </c>
      <c r="I110" s="144"/>
      <c r="J110" s="145">
        <f>ROUND(I110*H110,2)</f>
        <v>0</v>
      </c>
      <c r="K110" s="141" t="s">
        <v>265</v>
      </c>
      <c r="L110" s="146"/>
      <c r="M110" s="147" t="s">
        <v>19</v>
      </c>
      <c r="N110" s="148" t="s">
        <v>40</v>
      </c>
      <c r="P110" s="130">
        <f>O110*H110</f>
        <v>0</v>
      </c>
      <c r="Q110" s="130">
        <v>0</v>
      </c>
      <c r="R110" s="130">
        <f>Q110*H110</f>
        <v>0</v>
      </c>
      <c r="S110" s="130">
        <v>0</v>
      </c>
      <c r="T110" s="131">
        <f>S110*H110</f>
        <v>0</v>
      </c>
      <c r="AR110" s="132" t="s">
        <v>277</v>
      </c>
      <c r="AT110" s="132" t="s">
        <v>273</v>
      </c>
      <c r="AU110" s="132" t="s">
        <v>77</v>
      </c>
      <c r="AY110" s="17" t="s">
        <v>260</v>
      </c>
      <c r="BE110" s="133">
        <f>IF(N110="základní",J110,0)</f>
        <v>0</v>
      </c>
      <c r="BF110" s="133">
        <f>IF(N110="snížená",J110,0)</f>
        <v>0</v>
      </c>
      <c r="BG110" s="133">
        <f>IF(N110="zákl. přenesená",J110,0)</f>
        <v>0</v>
      </c>
      <c r="BH110" s="133">
        <f>IF(N110="sníž. přenesená",J110,0)</f>
        <v>0</v>
      </c>
      <c r="BI110" s="133">
        <f>IF(N110="nulová",J110,0)</f>
        <v>0</v>
      </c>
      <c r="BJ110" s="17" t="s">
        <v>77</v>
      </c>
      <c r="BK110" s="133">
        <f>ROUND(I110*H110,2)</f>
        <v>0</v>
      </c>
      <c r="BL110" s="17" t="s">
        <v>266</v>
      </c>
      <c r="BM110" s="132" t="s">
        <v>310</v>
      </c>
    </row>
    <row r="111" spans="2:65" s="1" customFormat="1" ht="11.25">
      <c r="B111" s="32"/>
      <c r="D111" s="134" t="s">
        <v>267</v>
      </c>
      <c r="F111" s="135" t="s">
        <v>937</v>
      </c>
      <c r="I111" s="136"/>
      <c r="L111" s="32"/>
      <c r="M111" s="137"/>
      <c r="T111" s="53"/>
      <c r="AT111" s="17" t="s">
        <v>267</v>
      </c>
      <c r="AU111" s="17" t="s">
        <v>77</v>
      </c>
    </row>
    <row r="112" spans="2:65" s="1" customFormat="1" ht="19.5">
      <c r="B112" s="32"/>
      <c r="D112" s="134" t="s">
        <v>269</v>
      </c>
      <c r="F112" s="138" t="s">
        <v>2882</v>
      </c>
      <c r="I112" s="136"/>
      <c r="L112" s="32"/>
      <c r="M112" s="137"/>
      <c r="T112" s="53"/>
      <c r="AT112" s="17" t="s">
        <v>269</v>
      </c>
      <c r="AU112" s="17" t="s">
        <v>77</v>
      </c>
    </row>
    <row r="113" spans="2:65" s="1" customFormat="1" ht="16.5" customHeight="1">
      <c r="B113" s="32"/>
      <c r="C113" s="121" t="s">
        <v>312</v>
      </c>
      <c r="D113" s="121" t="s">
        <v>261</v>
      </c>
      <c r="E113" s="122" t="s">
        <v>2883</v>
      </c>
      <c r="F113" s="123" t="s">
        <v>2884</v>
      </c>
      <c r="G113" s="124" t="s">
        <v>363</v>
      </c>
      <c r="H113" s="125">
        <v>15</v>
      </c>
      <c r="I113" s="126"/>
      <c r="J113" s="127">
        <f>ROUND(I113*H113,2)</f>
        <v>0</v>
      </c>
      <c r="K113" s="123" t="s">
        <v>265</v>
      </c>
      <c r="L113" s="32"/>
      <c r="M113" s="128" t="s">
        <v>19</v>
      </c>
      <c r="N113" s="129" t="s">
        <v>40</v>
      </c>
      <c r="P113" s="130">
        <f>O113*H113</f>
        <v>0</v>
      </c>
      <c r="Q113" s="130">
        <v>0</v>
      </c>
      <c r="R113" s="130">
        <f>Q113*H113</f>
        <v>0</v>
      </c>
      <c r="S113" s="130">
        <v>0</v>
      </c>
      <c r="T113" s="131">
        <f>S113*H113</f>
        <v>0</v>
      </c>
      <c r="AR113" s="132" t="s">
        <v>266</v>
      </c>
      <c r="AT113" s="132" t="s">
        <v>261</v>
      </c>
      <c r="AU113" s="132" t="s">
        <v>77</v>
      </c>
      <c r="AY113" s="17" t="s">
        <v>260</v>
      </c>
      <c r="BE113" s="133">
        <f>IF(N113="základní",J113,0)</f>
        <v>0</v>
      </c>
      <c r="BF113" s="133">
        <f>IF(N113="snížená",J113,0)</f>
        <v>0</v>
      </c>
      <c r="BG113" s="133">
        <f>IF(N113="zákl. přenesená",J113,0)</f>
        <v>0</v>
      </c>
      <c r="BH113" s="133">
        <f>IF(N113="sníž. přenesená",J113,0)</f>
        <v>0</v>
      </c>
      <c r="BI113" s="133">
        <f>IF(N113="nulová",J113,0)</f>
        <v>0</v>
      </c>
      <c r="BJ113" s="17" t="s">
        <v>77</v>
      </c>
      <c r="BK113" s="133">
        <f>ROUND(I113*H113,2)</f>
        <v>0</v>
      </c>
      <c r="BL113" s="17" t="s">
        <v>266</v>
      </c>
      <c r="BM113" s="132" t="s">
        <v>315</v>
      </c>
    </row>
    <row r="114" spans="2:65" s="1" customFormat="1" ht="19.5">
      <c r="B114" s="32"/>
      <c r="D114" s="134" t="s">
        <v>267</v>
      </c>
      <c r="F114" s="135" t="s">
        <v>2885</v>
      </c>
      <c r="I114" s="136"/>
      <c r="L114" s="32"/>
      <c r="M114" s="137"/>
      <c r="T114" s="53"/>
      <c r="AT114" s="17" t="s">
        <v>267</v>
      </c>
      <c r="AU114" s="17" t="s">
        <v>77</v>
      </c>
    </row>
    <row r="115" spans="2:65" s="1" customFormat="1" ht="29.25">
      <c r="B115" s="32"/>
      <c r="D115" s="134" t="s">
        <v>269</v>
      </c>
      <c r="F115" s="138" t="s">
        <v>2886</v>
      </c>
      <c r="I115" s="136"/>
      <c r="L115" s="32"/>
      <c r="M115" s="137"/>
      <c r="T115" s="53"/>
      <c r="AT115" s="17" t="s">
        <v>269</v>
      </c>
      <c r="AU115" s="17" t="s">
        <v>77</v>
      </c>
    </row>
    <row r="116" spans="2:65" s="10" customFormat="1" ht="25.9" customHeight="1">
      <c r="B116" s="111"/>
      <c r="D116" s="112" t="s">
        <v>68</v>
      </c>
      <c r="E116" s="113" t="s">
        <v>79</v>
      </c>
      <c r="F116" s="113" t="s">
        <v>2887</v>
      </c>
      <c r="I116" s="114"/>
      <c r="J116" s="115">
        <f>BK116</f>
        <v>0</v>
      </c>
      <c r="L116" s="111"/>
      <c r="M116" s="116"/>
      <c r="P116" s="117">
        <f>SUM(P117:P182)</f>
        <v>0</v>
      </c>
      <c r="R116" s="117">
        <f>SUM(R117:R182)</f>
        <v>0</v>
      </c>
      <c r="T116" s="118">
        <f>SUM(T117:T182)</f>
        <v>0</v>
      </c>
      <c r="AR116" s="112" t="s">
        <v>77</v>
      </c>
      <c r="AT116" s="119" t="s">
        <v>68</v>
      </c>
      <c r="AU116" s="119" t="s">
        <v>69</v>
      </c>
      <c r="AY116" s="112" t="s">
        <v>260</v>
      </c>
      <c r="BK116" s="120">
        <f>SUM(BK117:BK182)</f>
        <v>0</v>
      </c>
    </row>
    <row r="117" spans="2:65" s="1" customFormat="1" ht="16.5" customHeight="1">
      <c r="B117" s="32"/>
      <c r="C117" s="139" t="s">
        <v>8</v>
      </c>
      <c r="D117" s="139" t="s">
        <v>273</v>
      </c>
      <c r="E117" s="140" t="s">
        <v>2888</v>
      </c>
      <c r="F117" s="141" t="s">
        <v>2889</v>
      </c>
      <c r="G117" s="142" t="s">
        <v>363</v>
      </c>
      <c r="H117" s="143">
        <v>2</v>
      </c>
      <c r="I117" s="144"/>
      <c r="J117" s="145">
        <f>ROUND(I117*H117,2)</f>
        <v>0</v>
      </c>
      <c r="K117" s="141" t="s">
        <v>265</v>
      </c>
      <c r="L117" s="146"/>
      <c r="M117" s="147" t="s">
        <v>19</v>
      </c>
      <c r="N117" s="148" t="s">
        <v>40</v>
      </c>
      <c r="P117" s="130">
        <f>O117*H117</f>
        <v>0</v>
      </c>
      <c r="Q117" s="130">
        <v>0</v>
      </c>
      <c r="R117" s="130">
        <f>Q117*H117</f>
        <v>0</v>
      </c>
      <c r="S117" s="130">
        <v>0</v>
      </c>
      <c r="T117" s="131">
        <f>S117*H117</f>
        <v>0</v>
      </c>
      <c r="AR117" s="132" t="s">
        <v>277</v>
      </c>
      <c r="AT117" s="132" t="s">
        <v>273</v>
      </c>
      <c r="AU117" s="132" t="s">
        <v>77</v>
      </c>
      <c r="AY117" s="17" t="s">
        <v>260</v>
      </c>
      <c r="BE117" s="133">
        <f>IF(N117="základní",J117,0)</f>
        <v>0</v>
      </c>
      <c r="BF117" s="133">
        <f>IF(N117="snížená",J117,0)</f>
        <v>0</v>
      </c>
      <c r="BG117" s="133">
        <f>IF(N117="zákl. přenesená",J117,0)</f>
        <v>0</v>
      </c>
      <c r="BH117" s="133">
        <f>IF(N117="sníž. přenesená",J117,0)</f>
        <v>0</v>
      </c>
      <c r="BI117" s="133">
        <f>IF(N117="nulová",J117,0)</f>
        <v>0</v>
      </c>
      <c r="BJ117" s="17" t="s">
        <v>77</v>
      </c>
      <c r="BK117" s="133">
        <f>ROUND(I117*H117,2)</f>
        <v>0</v>
      </c>
      <c r="BL117" s="17" t="s">
        <v>266</v>
      </c>
      <c r="BM117" s="132" t="s">
        <v>320</v>
      </c>
    </row>
    <row r="118" spans="2:65" s="1" customFormat="1" ht="11.25">
      <c r="B118" s="32"/>
      <c r="D118" s="134" t="s">
        <v>267</v>
      </c>
      <c r="F118" s="135" t="s">
        <v>2889</v>
      </c>
      <c r="I118" s="136"/>
      <c r="L118" s="32"/>
      <c r="M118" s="137"/>
      <c r="T118" s="53"/>
      <c r="AT118" s="17" t="s">
        <v>267</v>
      </c>
      <c r="AU118" s="17" t="s">
        <v>77</v>
      </c>
    </row>
    <row r="119" spans="2:65" s="1" customFormat="1" ht="19.5">
      <c r="B119" s="32"/>
      <c r="D119" s="134" t="s">
        <v>269</v>
      </c>
      <c r="F119" s="138" t="s">
        <v>2882</v>
      </c>
      <c r="I119" s="136"/>
      <c r="L119" s="32"/>
      <c r="M119" s="137"/>
      <c r="T119" s="53"/>
      <c r="AT119" s="17" t="s">
        <v>269</v>
      </c>
      <c r="AU119" s="17" t="s">
        <v>77</v>
      </c>
    </row>
    <row r="120" spans="2:65" s="1" customFormat="1" ht="16.5" customHeight="1">
      <c r="B120" s="32"/>
      <c r="C120" s="139" t="s">
        <v>322</v>
      </c>
      <c r="D120" s="139" t="s">
        <v>273</v>
      </c>
      <c r="E120" s="140" t="s">
        <v>2890</v>
      </c>
      <c r="F120" s="141" t="s">
        <v>2891</v>
      </c>
      <c r="G120" s="142" t="s">
        <v>363</v>
      </c>
      <c r="H120" s="143">
        <v>2</v>
      </c>
      <c r="I120" s="144"/>
      <c r="J120" s="145">
        <f>ROUND(I120*H120,2)</f>
        <v>0</v>
      </c>
      <c r="K120" s="141" t="s">
        <v>265</v>
      </c>
      <c r="L120" s="146"/>
      <c r="M120" s="147" t="s">
        <v>19</v>
      </c>
      <c r="N120" s="148" t="s">
        <v>40</v>
      </c>
      <c r="P120" s="130">
        <f>O120*H120</f>
        <v>0</v>
      </c>
      <c r="Q120" s="130">
        <v>0</v>
      </c>
      <c r="R120" s="130">
        <f>Q120*H120</f>
        <v>0</v>
      </c>
      <c r="S120" s="130">
        <v>0</v>
      </c>
      <c r="T120" s="131">
        <f>S120*H120</f>
        <v>0</v>
      </c>
      <c r="AR120" s="132" t="s">
        <v>277</v>
      </c>
      <c r="AT120" s="132" t="s">
        <v>273</v>
      </c>
      <c r="AU120" s="132" t="s">
        <v>77</v>
      </c>
      <c r="AY120" s="17" t="s">
        <v>260</v>
      </c>
      <c r="BE120" s="133">
        <f>IF(N120="základní",J120,0)</f>
        <v>0</v>
      </c>
      <c r="BF120" s="133">
        <f>IF(N120="snížená",J120,0)</f>
        <v>0</v>
      </c>
      <c r="BG120" s="133">
        <f>IF(N120="zákl. přenesená",J120,0)</f>
        <v>0</v>
      </c>
      <c r="BH120" s="133">
        <f>IF(N120="sníž. přenesená",J120,0)</f>
        <v>0</v>
      </c>
      <c r="BI120" s="133">
        <f>IF(N120="nulová",J120,0)</f>
        <v>0</v>
      </c>
      <c r="BJ120" s="17" t="s">
        <v>77</v>
      </c>
      <c r="BK120" s="133">
        <f>ROUND(I120*H120,2)</f>
        <v>0</v>
      </c>
      <c r="BL120" s="17" t="s">
        <v>266</v>
      </c>
      <c r="BM120" s="132" t="s">
        <v>326</v>
      </c>
    </row>
    <row r="121" spans="2:65" s="1" customFormat="1" ht="11.25">
      <c r="B121" s="32"/>
      <c r="D121" s="134" t="s">
        <v>267</v>
      </c>
      <c r="F121" s="135" t="s">
        <v>2891</v>
      </c>
      <c r="I121" s="136"/>
      <c r="L121" s="32"/>
      <c r="M121" s="137"/>
      <c r="T121" s="53"/>
      <c r="AT121" s="17" t="s">
        <v>267</v>
      </c>
      <c r="AU121" s="17" t="s">
        <v>77</v>
      </c>
    </row>
    <row r="122" spans="2:65" s="1" customFormat="1" ht="19.5">
      <c r="B122" s="32"/>
      <c r="D122" s="134" t="s">
        <v>269</v>
      </c>
      <c r="F122" s="138" t="s">
        <v>2882</v>
      </c>
      <c r="I122" s="136"/>
      <c r="L122" s="32"/>
      <c r="M122" s="137"/>
      <c r="T122" s="53"/>
      <c r="AT122" s="17" t="s">
        <v>269</v>
      </c>
      <c r="AU122" s="17" t="s">
        <v>77</v>
      </c>
    </row>
    <row r="123" spans="2:65" s="1" customFormat="1" ht="24.2" customHeight="1">
      <c r="B123" s="32"/>
      <c r="C123" s="139" t="s">
        <v>296</v>
      </c>
      <c r="D123" s="139" t="s">
        <v>273</v>
      </c>
      <c r="E123" s="140" t="s">
        <v>2892</v>
      </c>
      <c r="F123" s="141" t="s">
        <v>2893</v>
      </c>
      <c r="G123" s="142" t="s">
        <v>363</v>
      </c>
      <c r="H123" s="143">
        <v>2</v>
      </c>
      <c r="I123" s="144"/>
      <c r="J123" s="145">
        <f>ROUND(I123*H123,2)</f>
        <v>0</v>
      </c>
      <c r="K123" s="141" t="s">
        <v>19</v>
      </c>
      <c r="L123" s="146"/>
      <c r="M123" s="147" t="s">
        <v>19</v>
      </c>
      <c r="N123" s="148" t="s">
        <v>40</v>
      </c>
      <c r="P123" s="130">
        <f>O123*H123</f>
        <v>0</v>
      </c>
      <c r="Q123" s="130">
        <v>0</v>
      </c>
      <c r="R123" s="130">
        <f>Q123*H123</f>
        <v>0</v>
      </c>
      <c r="S123" s="130">
        <v>0</v>
      </c>
      <c r="T123" s="131">
        <f>S123*H123</f>
        <v>0</v>
      </c>
      <c r="AR123" s="132" t="s">
        <v>277</v>
      </c>
      <c r="AT123" s="132" t="s">
        <v>273</v>
      </c>
      <c r="AU123" s="132" t="s">
        <v>77</v>
      </c>
      <c r="AY123" s="17" t="s">
        <v>260</v>
      </c>
      <c r="BE123" s="133">
        <f>IF(N123="základní",J123,0)</f>
        <v>0</v>
      </c>
      <c r="BF123" s="133">
        <f>IF(N123="snížená",J123,0)</f>
        <v>0</v>
      </c>
      <c r="BG123" s="133">
        <f>IF(N123="zákl. přenesená",J123,0)</f>
        <v>0</v>
      </c>
      <c r="BH123" s="133">
        <f>IF(N123="sníž. přenesená",J123,0)</f>
        <v>0</v>
      </c>
      <c r="BI123" s="133">
        <f>IF(N123="nulová",J123,0)</f>
        <v>0</v>
      </c>
      <c r="BJ123" s="17" t="s">
        <v>77</v>
      </c>
      <c r="BK123" s="133">
        <f>ROUND(I123*H123,2)</f>
        <v>0</v>
      </c>
      <c r="BL123" s="17" t="s">
        <v>266</v>
      </c>
      <c r="BM123" s="132" t="s">
        <v>330</v>
      </c>
    </row>
    <row r="124" spans="2:65" s="1" customFormat="1" ht="19.5">
      <c r="B124" s="32"/>
      <c r="D124" s="134" t="s">
        <v>267</v>
      </c>
      <c r="F124" s="135" t="s">
        <v>2893</v>
      </c>
      <c r="I124" s="136"/>
      <c r="L124" s="32"/>
      <c r="M124" s="137"/>
      <c r="T124" s="53"/>
      <c r="AT124" s="17" t="s">
        <v>267</v>
      </c>
      <c r="AU124" s="17" t="s">
        <v>77</v>
      </c>
    </row>
    <row r="125" spans="2:65" s="1" customFormat="1" ht="19.5">
      <c r="B125" s="32"/>
      <c r="D125" s="134" t="s">
        <v>269</v>
      </c>
      <c r="F125" s="138" t="s">
        <v>2882</v>
      </c>
      <c r="I125" s="136"/>
      <c r="L125" s="32"/>
      <c r="M125" s="137"/>
      <c r="T125" s="53"/>
      <c r="AT125" s="17" t="s">
        <v>269</v>
      </c>
      <c r="AU125" s="17" t="s">
        <v>77</v>
      </c>
    </row>
    <row r="126" spans="2:65" s="1" customFormat="1" ht="24.2" customHeight="1">
      <c r="B126" s="32"/>
      <c r="C126" s="139" t="s">
        <v>332</v>
      </c>
      <c r="D126" s="139" t="s">
        <v>273</v>
      </c>
      <c r="E126" s="140" t="s">
        <v>2894</v>
      </c>
      <c r="F126" s="141" t="s">
        <v>2895</v>
      </c>
      <c r="G126" s="142" t="s">
        <v>363</v>
      </c>
      <c r="H126" s="143">
        <v>1</v>
      </c>
      <c r="I126" s="144"/>
      <c r="J126" s="145">
        <f>ROUND(I126*H126,2)</f>
        <v>0</v>
      </c>
      <c r="K126" s="141" t="s">
        <v>265</v>
      </c>
      <c r="L126" s="146"/>
      <c r="M126" s="147" t="s">
        <v>19</v>
      </c>
      <c r="N126" s="148" t="s">
        <v>40</v>
      </c>
      <c r="P126" s="130">
        <f>O126*H126</f>
        <v>0</v>
      </c>
      <c r="Q126" s="130">
        <v>0</v>
      </c>
      <c r="R126" s="130">
        <f>Q126*H126</f>
        <v>0</v>
      </c>
      <c r="S126" s="130">
        <v>0</v>
      </c>
      <c r="T126" s="131">
        <f>S126*H126</f>
        <v>0</v>
      </c>
      <c r="AR126" s="132" t="s">
        <v>277</v>
      </c>
      <c r="AT126" s="132" t="s">
        <v>273</v>
      </c>
      <c r="AU126" s="132" t="s">
        <v>77</v>
      </c>
      <c r="AY126" s="17" t="s">
        <v>260</v>
      </c>
      <c r="BE126" s="133">
        <f>IF(N126="základní",J126,0)</f>
        <v>0</v>
      </c>
      <c r="BF126" s="133">
        <f>IF(N126="snížená",J126,0)</f>
        <v>0</v>
      </c>
      <c r="BG126" s="133">
        <f>IF(N126="zákl. přenesená",J126,0)</f>
        <v>0</v>
      </c>
      <c r="BH126" s="133">
        <f>IF(N126="sníž. přenesená",J126,0)</f>
        <v>0</v>
      </c>
      <c r="BI126" s="133">
        <f>IF(N126="nulová",J126,0)</f>
        <v>0</v>
      </c>
      <c r="BJ126" s="17" t="s">
        <v>77</v>
      </c>
      <c r="BK126" s="133">
        <f>ROUND(I126*H126,2)</f>
        <v>0</v>
      </c>
      <c r="BL126" s="17" t="s">
        <v>266</v>
      </c>
      <c r="BM126" s="132" t="s">
        <v>335</v>
      </c>
    </row>
    <row r="127" spans="2:65" s="1" customFormat="1" ht="19.5">
      <c r="B127" s="32"/>
      <c r="D127" s="134" t="s">
        <v>267</v>
      </c>
      <c r="F127" s="135" t="s">
        <v>2895</v>
      </c>
      <c r="I127" s="136"/>
      <c r="L127" s="32"/>
      <c r="M127" s="137"/>
      <c r="T127" s="53"/>
      <c r="AT127" s="17" t="s">
        <v>267</v>
      </c>
      <c r="AU127" s="17" t="s">
        <v>77</v>
      </c>
    </row>
    <row r="128" spans="2:65" s="1" customFormat="1" ht="19.5">
      <c r="B128" s="32"/>
      <c r="D128" s="134" t="s">
        <v>269</v>
      </c>
      <c r="F128" s="138" t="s">
        <v>2882</v>
      </c>
      <c r="I128" s="136"/>
      <c r="L128" s="32"/>
      <c r="M128" s="137"/>
      <c r="T128" s="53"/>
      <c r="AT128" s="17" t="s">
        <v>269</v>
      </c>
      <c r="AU128" s="17" t="s">
        <v>77</v>
      </c>
    </row>
    <row r="129" spans="2:65" s="1" customFormat="1" ht="24.2" customHeight="1">
      <c r="B129" s="32"/>
      <c r="C129" s="139" t="s">
        <v>300</v>
      </c>
      <c r="D129" s="139" t="s">
        <v>273</v>
      </c>
      <c r="E129" s="140" t="s">
        <v>2896</v>
      </c>
      <c r="F129" s="141" t="s">
        <v>2897</v>
      </c>
      <c r="G129" s="142" t="s">
        <v>363</v>
      </c>
      <c r="H129" s="143">
        <v>1</v>
      </c>
      <c r="I129" s="144"/>
      <c r="J129" s="145">
        <f>ROUND(I129*H129,2)</f>
        <v>0</v>
      </c>
      <c r="K129" s="141" t="s">
        <v>265</v>
      </c>
      <c r="L129" s="146"/>
      <c r="M129" s="147" t="s">
        <v>19</v>
      </c>
      <c r="N129" s="148" t="s">
        <v>40</v>
      </c>
      <c r="P129" s="130">
        <f>O129*H129</f>
        <v>0</v>
      </c>
      <c r="Q129" s="130">
        <v>0</v>
      </c>
      <c r="R129" s="130">
        <f>Q129*H129</f>
        <v>0</v>
      </c>
      <c r="S129" s="130">
        <v>0</v>
      </c>
      <c r="T129" s="131">
        <f>S129*H129</f>
        <v>0</v>
      </c>
      <c r="AR129" s="132" t="s">
        <v>277</v>
      </c>
      <c r="AT129" s="132" t="s">
        <v>273</v>
      </c>
      <c r="AU129" s="132" t="s">
        <v>77</v>
      </c>
      <c r="AY129" s="17" t="s">
        <v>260</v>
      </c>
      <c r="BE129" s="133">
        <f>IF(N129="základní",J129,0)</f>
        <v>0</v>
      </c>
      <c r="BF129" s="133">
        <f>IF(N129="snížená",J129,0)</f>
        <v>0</v>
      </c>
      <c r="BG129" s="133">
        <f>IF(N129="zákl. přenesená",J129,0)</f>
        <v>0</v>
      </c>
      <c r="BH129" s="133">
        <f>IF(N129="sníž. přenesená",J129,0)</f>
        <v>0</v>
      </c>
      <c r="BI129" s="133">
        <f>IF(N129="nulová",J129,0)</f>
        <v>0</v>
      </c>
      <c r="BJ129" s="17" t="s">
        <v>77</v>
      </c>
      <c r="BK129" s="133">
        <f>ROUND(I129*H129,2)</f>
        <v>0</v>
      </c>
      <c r="BL129" s="17" t="s">
        <v>266</v>
      </c>
      <c r="BM129" s="132" t="s">
        <v>339</v>
      </c>
    </row>
    <row r="130" spans="2:65" s="1" customFormat="1" ht="19.5">
      <c r="B130" s="32"/>
      <c r="D130" s="134" t="s">
        <v>267</v>
      </c>
      <c r="F130" s="135" t="s">
        <v>2897</v>
      </c>
      <c r="I130" s="136"/>
      <c r="L130" s="32"/>
      <c r="M130" s="137"/>
      <c r="T130" s="53"/>
      <c r="AT130" s="17" t="s">
        <v>267</v>
      </c>
      <c r="AU130" s="17" t="s">
        <v>77</v>
      </c>
    </row>
    <row r="131" spans="2:65" s="1" customFormat="1" ht="19.5">
      <c r="B131" s="32"/>
      <c r="D131" s="134" t="s">
        <v>269</v>
      </c>
      <c r="F131" s="138" t="s">
        <v>2882</v>
      </c>
      <c r="I131" s="136"/>
      <c r="L131" s="32"/>
      <c r="M131" s="137"/>
      <c r="T131" s="53"/>
      <c r="AT131" s="17" t="s">
        <v>269</v>
      </c>
      <c r="AU131" s="17" t="s">
        <v>77</v>
      </c>
    </row>
    <row r="132" spans="2:65" s="1" customFormat="1" ht="21.75" customHeight="1">
      <c r="B132" s="32"/>
      <c r="C132" s="139" t="s">
        <v>341</v>
      </c>
      <c r="D132" s="139" t="s">
        <v>273</v>
      </c>
      <c r="E132" s="140" t="s">
        <v>2898</v>
      </c>
      <c r="F132" s="141" t="s">
        <v>2899</v>
      </c>
      <c r="G132" s="142" t="s">
        <v>363</v>
      </c>
      <c r="H132" s="143">
        <v>1</v>
      </c>
      <c r="I132" s="144"/>
      <c r="J132" s="145">
        <f>ROUND(I132*H132,2)</f>
        <v>0</v>
      </c>
      <c r="K132" s="141" t="s">
        <v>265</v>
      </c>
      <c r="L132" s="146"/>
      <c r="M132" s="147" t="s">
        <v>19</v>
      </c>
      <c r="N132" s="148" t="s">
        <v>40</v>
      </c>
      <c r="P132" s="130">
        <f>O132*H132</f>
        <v>0</v>
      </c>
      <c r="Q132" s="130">
        <v>0</v>
      </c>
      <c r="R132" s="130">
        <f>Q132*H132</f>
        <v>0</v>
      </c>
      <c r="S132" s="130">
        <v>0</v>
      </c>
      <c r="T132" s="131">
        <f>S132*H132</f>
        <v>0</v>
      </c>
      <c r="AR132" s="132" t="s">
        <v>277</v>
      </c>
      <c r="AT132" s="132" t="s">
        <v>273</v>
      </c>
      <c r="AU132" s="132" t="s">
        <v>77</v>
      </c>
      <c r="AY132" s="17" t="s">
        <v>260</v>
      </c>
      <c r="BE132" s="133">
        <f>IF(N132="základní",J132,0)</f>
        <v>0</v>
      </c>
      <c r="BF132" s="133">
        <f>IF(N132="snížená",J132,0)</f>
        <v>0</v>
      </c>
      <c r="BG132" s="133">
        <f>IF(N132="zákl. přenesená",J132,0)</f>
        <v>0</v>
      </c>
      <c r="BH132" s="133">
        <f>IF(N132="sníž. přenesená",J132,0)</f>
        <v>0</v>
      </c>
      <c r="BI132" s="133">
        <f>IF(N132="nulová",J132,0)</f>
        <v>0</v>
      </c>
      <c r="BJ132" s="17" t="s">
        <v>77</v>
      </c>
      <c r="BK132" s="133">
        <f>ROUND(I132*H132,2)</f>
        <v>0</v>
      </c>
      <c r="BL132" s="17" t="s">
        <v>266</v>
      </c>
      <c r="BM132" s="132" t="s">
        <v>344</v>
      </c>
    </row>
    <row r="133" spans="2:65" s="1" customFormat="1" ht="11.25">
      <c r="B133" s="32"/>
      <c r="D133" s="134" t="s">
        <v>267</v>
      </c>
      <c r="F133" s="135" t="s">
        <v>2899</v>
      </c>
      <c r="I133" s="136"/>
      <c r="L133" s="32"/>
      <c r="M133" s="137"/>
      <c r="T133" s="53"/>
      <c r="AT133" s="17" t="s">
        <v>267</v>
      </c>
      <c r="AU133" s="17" t="s">
        <v>77</v>
      </c>
    </row>
    <row r="134" spans="2:65" s="1" customFormat="1" ht="19.5">
      <c r="B134" s="32"/>
      <c r="D134" s="134" t="s">
        <v>269</v>
      </c>
      <c r="F134" s="138" t="s">
        <v>2882</v>
      </c>
      <c r="I134" s="136"/>
      <c r="L134" s="32"/>
      <c r="M134" s="137"/>
      <c r="T134" s="53"/>
      <c r="AT134" s="17" t="s">
        <v>269</v>
      </c>
      <c r="AU134" s="17" t="s">
        <v>77</v>
      </c>
    </row>
    <row r="135" spans="2:65" s="1" customFormat="1" ht="21.75" customHeight="1">
      <c r="B135" s="32"/>
      <c r="C135" s="139" t="s">
        <v>305</v>
      </c>
      <c r="D135" s="139" t="s">
        <v>273</v>
      </c>
      <c r="E135" s="140" t="s">
        <v>2900</v>
      </c>
      <c r="F135" s="141" t="s">
        <v>2901</v>
      </c>
      <c r="G135" s="142" t="s">
        <v>545</v>
      </c>
      <c r="H135" s="143">
        <v>240</v>
      </c>
      <c r="I135" s="144"/>
      <c r="J135" s="145">
        <f>ROUND(I135*H135,2)</f>
        <v>0</v>
      </c>
      <c r="K135" s="141" t="s">
        <v>265</v>
      </c>
      <c r="L135" s="146"/>
      <c r="M135" s="147" t="s">
        <v>19</v>
      </c>
      <c r="N135" s="148" t="s">
        <v>40</v>
      </c>
      <c r="P135" s="130">
        <f>O135*H135</f>
        <v>0</v>
      </c>
      <c r="Q135" s="130">
        <v>0</v>
      </c>
      <c r="R135" s="130">
        <f>Q135*H135</f>
        <v>0</v>
      </c>
      <c r="S135" s="130">
        <v>0</v>
      </c>
      <c r="T135" s="131">
        <f>S135*H135</f>
        <v>0</v>
      </c>
      <c r="AR135" s="132" t="s">
        <v>277</v>
      </c>
      <c r="AT135" s="132" t="s">
        <v>273</v>
      </c>
      <c r="AU135" s="132" t="s">
        <v>77</v>
      </c>
      <c r="AY135" s="17" t="s">
        <v>260</v>
      </c>
      <c r="BE135" s="133">
        <f>IF(N135="základní",J135,0)</f>
        <v>0</v>
      </c>
      <c r="BF135" s="133">
        <f>IF(N135="snížená",J135,0)</f>
        <v>0</v>
      </c>
      <c r="BG135" s="133">
        <f>IF(N135="zákl. přenesená",J135,0)</f>
        <v>0</v>
      </c>
      <c r="BH135" s="133">
        <f>IF(N135="sníž. přenesená",J135,0)</f>
        <v>0</v>
      </c>
      <c r="BI135" s="133">
        <f>IF(N135="nulová",J135,0)</f>
        <v>0</v>
      </c>
      <c r="BJ135" s="17" t="s">
        <v>77</v>
      </c>
      <c r="BK135" s="133">
        <f>ROUND(I135*H135,2)</f>
        <v>0</v>
      </c>
      <c r="BL135" s="17" t="s">
        <v>266</v>
      </c>
      <c r="BM135" s="132" t="s">
        <v>348</v>
      </c>
    </row>
    <row r="136" spans="2:65" s="1" customFormat="1" ht="11.25">
      <c r="B136" s="32"/>
      <c r="D136" s="134" t="s">
        <v>267</v>
      </c>
      <c r="F136" s="135" t="s">
        <v>2901</v>
      </c>
      <c r="I136" s="136"/>
      <c r="L136" s="32"/>
      <c r="M136" s="137"/>
      <c r="T136" s="53"/>
      <c r="AT136" s="17" t="s">
        <v>267</v>
      </c>
      <c r="AU136" s="17" t="s">
        <v>77</v>
      </c>
    </row>
    <row r="137" spans="2:65" s="1" customFormat="1" ht="19.5">
      <c r="B137" s="32"/>
      <c r="D137" s="134" t="s">
        <v>269</v>
      </c>
      <c r="F137" s="138" t="s">
        <v>2882</v>
      </c>
      <c r="I137" s="136"/>
      <c r="L137" s="32"/>
      <c r="M137" s="137"/>
      <c r="T137" s="53"/>
      <c r="AT137" s="17" t="s">
        <v>269</v>
      </c>
      <c r="AU137" s="17" t="s">
        <v>77</v>
      </c>
    </row>
    <row r="138" spans="2:65" s="1" customFormat="1" ht="16.5" customHeight="1">
      <c r="B138" s="32"/>
      <c r="C138" s="139" t="s">
        <v>350</v>
      </c>
      <c r="D138" s="139" t="s">
        <v>273</v>
      </c>
      <c r="E138" s="140" t="s">
        <v>2902</v>
      </c>
      <c r="F138" s="141" t="s">
        <v>2903</v>
      </c>
      <c r="G138" s="142" t="s">
        <v>545</v>
      </c>
      <c r="H138" s="143">
        <v>280</v>
      </c>
      <c r="I138" s="144"/>
      <c r="J138" s="145">
        <f>ROUND(I138*H138,2)</f>
        <v>0</v>
      </c>
      <c r="K138" s="141" t="s">
        <v>265</v>
      </c>
      <c r="L138" s="146"/>
      <c r="M138" s="147" t="s">
        <v>19</v>
      </c>
      <c r="N138" s="148" t="s">
        <v>40</v>
      </c>
      <c r="P138" s="130">
        <f>O138*H138</f>
        <v>0</v>
      </c>
      <c r="Q138" s="130">
        <v>0</v>
      </c>
      <c r="R138" s="130">
        <f>Q138*H138</f>
        <v>0</v>
      </c>
      <c r="S138" s="130">
        <v>0</v>
      </c>
      <c r="T138" s="131">
        <f>S138*H138</f>
        <v>0</v>
      </c>
      <c r="AR138" s="132" t="s">
        <v>277</v>
      </c>
      <c r="AT138" s="132" t="s">
        <v>273</v>
      </c>
      <c r="AU138" s="132" t="s">
        <v>77</v>
      </c>
      <c r="AY138" s="17" t="s">
        <v>260</v>
      </c>
      <c r="BE138" s="133">
        <f>IF(N138="základní",J138,0)</f>
        <v>0</v>
      </c>
      <c r="BF138" s="133">
        <f>IF(N138="snížená",J138,0)</f>
        <v>0</v>
      </c>
      <c r="BG138" s="133">
        <f>IF(N138="zákl. přenesená",J138,0)</f>
        <v>0</v>
      </c>
      <c r="BH138" s="133">
        <f>IF(N138="sníž. přenesená",J138,0)</f>
        <v>0</v>
      </c>
      <c r="BI138" s="133">
        <f>IF(N138="nulová",J138,0)</f>
        <v>0</v>
      </c>
      <c r="BJ138" s="17" t="s">
        <v>77</v>
      </c>
      <c r="BK138" s="133">
        <f>ROUND(I138*H138,2)</f>
        <v>0</v>
      </c>
      <c r="BL138" s="17" t="s">
        <v>266</v>
      </c>
      <c r="BM138" s="132" t="s">
        <v>353</v>
      </c>
    </row>
    <row r="139" spans="2:65" s="1" customFormat="1" ht="11.25">
      <c r="B139" s="32"/>
      <c r="D139" s="134" t="s">
        <v>267</v>
      </c>
      <c r="F139" s="135" t="s">
        <v>2903</v>
      </c>
      <c r="I139" s="136"/>
      <c r="L139" s="32"/>
      <c r="M139" s="137"/>
      <c r="T139" s="53"/>
      <c r="AT139" s="17" t="s">
        <v>267</v>
      </c>
      <c r="AU139" s="17" t="s">
        <v>77</v>
      </c>
    </row>
    <row r="140" spans="2:65" s="1" customFormat="1" ht="19.5">
      <c r="B140" s="32"/>
      <c r="D140" s="134" t="s">
        <v>269</v>
      </c>
      <c r="F140" s="138" t="s">
        <v>2882</v>
      </c>
      <c r="I140" s="136"/>
      <c r="L140" s="32"/>
      <c r="M140" s="137"/>
      <c r="T140" s="53"/>
      <c r="AT140" s="17" t="s">
        <v>269</v>
      </c>
      <c r="AU140" s="17" t="s">
        <v>77</v>
      </c>
    </row>
    <row r="141" spans="2:65" s="1" customFormat="1" ht="21.75" customHeight="1">
      <c r="B141" s="32"/>
      <c r="C141" s="139" t="s">
        <v>310</v>
      </c>
      <c r="D141" s="139" t="s">
        <v>273</v>
      </c>
      <c r="E141" s="140" t="s">
        <v>2904</v>
      </c>
      <c r="F141" s="141" t="s">
        <v>2905</v>
      </c>
      <c r="G141" s="142" t="s">
        <v>545</v>
      </c>
      <c r="H141" s="143">
        <v>51</v>
      </c>
      <c r="I141" s="144"/>
      <c r="J141" s="145">
        <f>ROUND(I141*H141,2)</f>
        <v>0</v>
      </c>
      <c r="K141" s="141" t="s">
        <v>265</v>
      </c>
      <c r="L141" s="146"/>
      <c r="M141" s="147" t="s">
        <v>19</v>
      </c>
      <c r="N141" s="148" t="s">
        <v>40</v>
      </c>
      <c r="P141" s="130">
        <f>O141*H141</f>
        <v>0</v>
      </c>
      <c r="Q141" s="130">
        <v>0</v>
      </c>
      <c r="R141" s="130">
        <f>Q141*H141</f>
        <v>0</v>
      </c>
      <c r="S141" s="130">
        <v>0</v>
      </c>
      <c r="T141" s="131">
        <f>S141*H141</f>
        <v>0</v>
      </c>
      <c r="AR141" s="132" t="s">
        <v>277</v>
      </c>
      <c r="AT141" s="132" t="s">
        <v>273</v>
      </c>
      <c r="AU141" s="132" t="s">
        <v>77</v>
      </c>
      <c r="AY141" s="17" t="s">
        <v>260</v>
      </c>
      <c r="BE141" s="133">
        <f>IF(N141="základní",J141,0)</f>
        <v>0</v>
      </c>
      <c r="BF141" s="133">
        <f>IF(N141="snížená",J141,0)</f>
        <v>0</v>
      </c>
      <c r="BG141" s="133">
        <f>IF(N141="zákl. přenesená",J141,0)</f>
        <v>0</v>
      </c>
      <c r="BH141" s="133">
        <f>IF(N141="sníž. přenesená",J141,0)</f>
        <v>0</v>
      </c>
      <c r="BI141" s="133">
        <f>IF(N141="nulová",J141,0)</f>
        <v>0</v>
      </c>
      <c r="BJ141" s="17" t="s">
        <v>77</v>
      </c>
      <c r="BK141" s="133">
        <f>ROUND(I141*H141,2)</f>
        <v>0</v>
      </c>
      <c r="BL141" s="17" t="s">
        <v>266</v>
      </c>
      <c r="BM141" s="132" t="s">
        <v>358</v>
      </c>
    </row>
    <row r="142" spans="2:65" s="1" customFormat="1" ht="11.25">
      <c r="B142" s="32"/>
      <c r="D142" s="134" t="s">
        <v>267</v>
      </c>
      <c r="F142" s="135" t="s">
        <v>2905</v>
      </c>
      <c r="I142" s="136"/>
      <c r="L142" s="32"/>
      <c r="M142" s="137"/>
      <c r="T142" s="53"/>
      <c r="AT142" s="17" t="s">
        <v>267</v>
      </c>
      <c r="AU142" s="17" t="s">
        <v>77</v>
      </c>
    </row>
    <row r="143" spans="2:65" s="1" customFormat="1" ht="19.5">
      <c r="B143" s="32"/>
      <c r="D143" s="134" t="s">
        <v>269</v>
      </c>
      <c r="F143" s="138" t="s">
        <v>2882</v>
      </c>
      <c r="I143" s="136"/>
      <c r="L143" s="32"/>
      <c r="M143" s="137"/>
      <c r="T143" s="53"/>
      <c r="AT143" s="17" t="s">
        <v>269</v>
      </c>
      <c r="AU143" s="17" t="s">
        <v>77</v>
      </c>
    </row>
    <row r="144" spans="2:65" s="1" customFormat="1" ht="21.75" customHeight="1">
      <c r="B144" s="32"/>
      <c r="C144" s="139" t="s">
        <v>7</v>
      </c>
      <c r="D144" s="139" t="s">
        <v>273</v>
      </c>
      <c r="E144" s="140" t="s">
        <v>2906</v>
      </c>
      <c r="F144" s="141" t="s">
        <v>2907</v>
      </c>
      <c r="G144" s="142" t="s">
        <v>545</v>
      </c>
      <c r="H144" s="143">
        <v>320</v>
      </c>
      <c r="I144" s="144"/>
      <c r="J144" s="145">
        <f>ROUND(I144*H144,2)</f>
        <v>0</v>
      </c>
      <c r="K144" s="141" t="s">
        <v>265</v>
      </c>
      <c r="L144" s="146"/>
      <c r="M144" s="147" t="s">
        <v>19</v>
      </c>
      <c r="N144" s="148" t="s">
        <v>40</v>
      </c>
      <c r="P144" s="130">
        <f>O144*H144</f>
        <v>0</v>
      </c>
      <c r="Q144" s="130">
        <v>0</v>
      </c>
      <c r="R144" s="130">
        <f>Q144*H144</f>
        <v>0</v>
      </c>
      <c r="S144" s="130">
        <v>0</v>
      </c>
      <c r="T144" s="131">
        <f>S144*H144</f>
        <v>0</v>
      </c>
      <c r="AR144" s="132" t="s">
        <v>277</v>
      </c>
      <c r="AT144" s="132" t="s">
        <v>273</v>
      </c>
      <c r="AU144" s="132" t="s">
        <v>77</v>
      </c>
      <c r="AY144" s="17" t="s">
        <v>260</v>
      </c>
      <c r="BE144" s="133">
        <f>IF(N144="základní",J144,0)</f>
        <v>0</v>
      </c>
      <c r="BF144" s="133">
        <f>IF(N144="snížená",J144,0)</f>
        <v>0</v>
      </c>
      <c r="BG144" s="133">
        <f>IF(N144="zákl. přenesená",J144,0)</f>
        <v>0</v>
      </c>
      <c r="BH144" s="133">
        <f>IF(N144="sníž. přenesená",J144,0)</f>
        <v>0</v>
      </c>
      <c r="BI144" s="133">
        <f>IF(N144="nulová",J144,0)</f>
        <v>0</v>
      </c>
      <c r="BJ144" s="17" t="s">
        <v>77</v>
      </c>
      <c r="BK144" s="133">
        <f>ROUND(I144*H144,2)</f>
        <v>0</v>
      </c>
      <c r="BL144" s="17" t="s">
        <v>266</v>
      </c>
      <c r="BM144" s="132" t="s">
        <v>364</v>
      </c>
    </row>
    <row r="145" spans="2:65" s="1" customFormat="1" ht="11.25">
      <c r="B145" s="32"/>
      <c r="D145" s="134" t="s">
        <v>267</v>
      </c>
      <c r="F145" s="135" t="s">
        <v>2907</v>
      </c>
      <c r="I145" s="136"/>
      <c r="L145" s="32"/>
      <c r="M145" s="137"/>
      <c r="T145" s="53"/>
      <c r="AT145" s="17" t="s">
        <v>267</v>
      </c>
      <c r="AU145" s="17" t="s">
        <v>77</v>
      </c>
    </row>
    <row r="146" spans="2:65" s="1" customFormat="1" ht="19.5">
      <c r="B146" s="32"/>
      <c r="D146" s="134" t="s">
        <v>269</v>
      </c>
      <c r="F146" s="138" t="s">
        <v>2882</v>
      </c>
      <c r="I146" s="136"/>
      <c r="L146" s="32"/>
      <c r="M146" s="137"/>
      <c r="T146" s="53"/>
      <c r="AT146" s="17" t="s">
        <v>269</v>
      </c>
      <c r="AU146" s="17" t="s">
        <v>77</v>
      </c>
    </row>
    <row r="147" spans="2:65" s="1" customFormat="1" ht="21.75" customHeight="1">
      <c r="B147" s="32"/>
      <c r="C147" s="121" t="s">
        <v>315</v>
      </c>
      <c r="D147" s="121" t="s">
        <v>261</v>
      </c>
      <c r="E147" s="122" t="s">
        <v>631</v>
      </c>
      <c r="F147" s="123" t="s">
        <v>632</v>
      </c>
      <c r="G147" s="124" t="s">
        <v>363</v>
      </c>
      <c r="H147" s="125">
        <v>4</v>
      </c>
      <c r="I147" s="126"/>
      <c r="J147" s="127">
        <f>ROUND(I147*H147,2)</f>
        <v>0</v>
      </c>
      <c r="K147" s="123" t="s">
        <v>265</v>
      </c>
      <c r="L147" s="32"/>
      <c r="M147" s="128" t="s">
        <v>19</v>
      </c>
      <c r="N147" s="129" t="s">
        <v>40</v>
      </c>
      <c r="P147" s="130">
        <f>O147*H147</f>
        <v>0</v>
      </c>
      <c r="Q147" s="130">
        <v>0</v>
      </c>
      <c r="R147" s="130">
        <f>Q147*H147</f>
        <v>0</v>
      </c>
      <c r="S147" s="130">
        <v>0</v>
      </c>
      <c r="T147" s="131">
        <f>S147*H147</f>
        <v>0</v>
      </c>
      <c r="AR147" s="132" t="s">
        <v>266</v>
      </c>
      <c r="AT147" s="132" t="s">
        <v>261</v>
      </c>
      <c r="AU147" s="132" t="s">
        <v>77</v>
      </c>
      <c r="AY147" s="17" t="s">
        <v>260</v>
      </c>
      <c r="BE147" s="133">
        <f>IF(N147="základní",J147,0)</f>
        <v>0</v>
      </c>
      <c r="BF147" s="133">
        <f>IF(N147="snížená",J147,0)</f>
        <v>0</v>
      </c>
      <c r="BG147" s="133">
        <f>IF(N147="zákl. přenesená",J147,0)</f>
        <v>0</v>
      </c>
      <c r="BH147" s="133">
        <f>IF(N147="sníž. přenesená",J147,0)</f>
        <v>0</v>
      </c>
      <c r="BI147" s="133">
        <f>IF(N147="nulová",J147,0)</f>
        <v>0</v>
      </c>
      <c r="BJ147" s="17" t="s">
        <v>77</v>
      </c>
      <c r="BK147" s="133">
        <f>ROUND(I147*H147,2)</f>
        <v>0</v>
      </c>
      <c r="BL147" s="17" t="s">
        <v>266</v>
      </c>
      <c r="BM147" s="132" t="s">
        <v>368</v>
      </c>
    </row>
    <row r="148" spans="2:65" s="1" customFormat="1" ht="29.25">
      <c r="B148" s="32"/>
      <c r="D148" s="134" t="s">
        <v>267</v>
      </c>
      <c r="F148" s="135" t="s">
        <v>633</v>
      </c>
      <c r="I148" s="136"/>
      <c r="L148" s="32"/>
      <c r="M148" s="137"/>
      <c r="T148" s="53"/>
      <c r="AT148" s="17" t="s">
        <v>267</v>
      </c>
      <c r="AU148" s="17" t="s">
        <v>77</v>
      </c>
    </row>
    <row r="149" spans="2:65" s="1" customFormat="1" ht="19.5">
      <c r="B149" s="32"/>
      <c r="D149" s="134" t="s">
        <v>269</v>
      </c>
      <c r="F149" s="138" t="s">
        <v>2882</v>
      </c>
      <c r="I149" s="136"/>
      <c r="L149" s="32"/>
      <c r="M149" s="137"/>
      <c r="T149" s="53"/>
      <c r="AT149" s="17" t="s">
        <v>269</v>
      </c>
      <c r="AU149" s="17" t="s">
        <v>77</v>
      </c>
    </row>
    <row r="150" spans="2:65" s="1" customFormat="1" ht="16.5" customHeight="1">
      <c r="B150" s="32"/>
      <c r="C150" s="121" t="s">
        <v>370</v>
      </c>
      <c r="D150" s="121" t="s">
        <v>261</v>
      </c>
      <c r="E150" s="122" t="s">
        <v>2908</v>
      </c>
      <c r="F150" s="123" t="s">
        <v>2909</v>
      </c>
      <c r="G150" s="124" t="s">
        <v>545</v>
      </c>
      <c r="H150" s="125">
        <v>520</v>
      </c>
      <c r="I150" s="126"/>
      <c r="J150" s="127">
        <f>ROUND(I150*H150,2)</f>
        <v>0</v>
      </c>
      <c r="K150" s="123" t="s">
        <v>265</v>
      </c>
      <c r="L150" s="32"/>
      <c r="M150" s="128" t="s">
        <v>19</v>
      </c>
      <c r="N150" s="129" t="s">
        <v>40</v>
      </c>
      <c r="P150" s="130">
        <f>O150*H150</f>
        <v>0</v>
      </c>
      <c r="Q150" s="130">
        <v>0</v>
      </c>
      <c r="R150" s="130">
        <f>Q150*H150</f>
        <v>0</v>
      </c>
      <c r="S150" s="130">
        <v>0</v>
      </c>
      <c r="T150" s="131">
        <f>S150*H150</f>
        <v>0</v>
      </c>
      <c r="AR150" s="132" t="s">
        <v>266</v>
      </c>
      <c r="AT150" s="132" t="s">
        <v>261</v>
      </c>
      <c r="AU150" s="132" t="s">
        <v>77</v>
      </c>
      <c r="AY150" s="17" t="s">
        <v>260</v>
      </c>
      <c r="BE150" s="133">
        <f>IF(N150="základní",J150,0)</f>
        <v>0</v>
      </c>
      <c r="BF150" s="133">
        <f>IF(N150="snížená",J150,0)</f>
        <v>0</v>
      </c>
      <c r="BG150" s="133">
        <f>IF(N150="zákl. přenesená",J150,0)</f>
        <v>0</v>
      </c>
      <c r="BH150" s="133">
        <f>IF(N150="sníž. přenesená",J150,0)</f>
        <v>0</v>
      </c>
      <c r="BI150" s="133">
        <f>IF(N150="nulová",J150,0)</f>
        <v>0</v>
      </c>
      <c r="BJ150" s="17" t="s">
        <v>77</v>
      </c>
      <c r="BK150" s="133">
        <f>ROUND(I150*H150,2)</f>
        <v>0</v>
      </c>
      <c r="BL150" s="17" t="s">
        <v>266</v>
      </c>
      <c r="BM150" s="132" t="s">
        <v>373</v>
      </c>
    </row>
    <row r="151" spans="2:65" s="1" customFormat="1" ht="11.25">
      <c r="B151" s="32"/>
      <c r="D151" s="134" t="s">
        <v>267</v>
      </c>
      <c r="F151" s="135" t="s">
        <v>2909</v>
      </c>
      <c r="I151" s="136"/>
      <c r="L151" s="32"/>
      <c r="M151" s="137"/>
      <c r="T151" s="53"/>
      <c r="AT151" s="17" t="s">
        <v>267</v>
      </c>
      <c r="AU151" s="17" t="s">
        <v>77</v>
      </c>
    </row>
    <row r="152" spans="2:65" s="1" customFormat="1" ht="19.5">
      <c r="B152" s="32"/>
      <c r="D152" s="134" t="s">
        <v>269</v>
      </c>
      <c r="F152" s="138" t="s">
        <v>2882</v>
      </c>
      <c r="I152" s="136"/>
      <c r="L152" s="32"/>
      <c r="M152" s="137"/>
      <c r="T152" s="53"/>
      <c r="AT152" s="17" t="s">
        <v>269</v>
      </c>
      <c r="AU152" s="17" t="s">
        <v>77</v>
      </c>
    </row>
    <row r="153" spans="2:65" s="1" customFormat="1" ht="16.5" customHeight="1">
      <c r="B153" s="32"/>
      <c r="C153" s="121" t="s">
        <v>320</v>
      </c>
      <c r="D153" s="121" t="s">
        <v>261</v>
      </c>
      <c r="E153" s="122" t="s">
        <v>715</v>
      </c>
      <c r="F153" s="123" t="s">
        <v>716</v>
      </c>
      <c r="G153" s="124" t="s">
        <v>363</v>
      </c>
      <c r="H153" s="125">
        <v>2</v>
      </c>
      <c r="I153" s="126"/>
      <c r="J153" s="127">
        <f>ROUND(I153*H153,2)</f>
        <v>0</v>
      </c>
      <c r="K153" s="123" t="s">
        <v>265</v>
      </c>
      <c r="L153" s="32"/>
      <c r="M153" s="128" t="s">
        <v>19</v>
      </c>
      <c r="N153" s="129" t="s">
        <v>40</v>
      </c>
      <c r="P153" s="130">
        <f>O153*H153</f>
        <v>0</v>
      </c>
      <c r="Q153" s="130">
        <v>0</v>
      </c>
      <c r="R153" s="130">
        <f>Q153*H153</f>
        <v>0</v>
      </c>
      <c r="S153" s="130">
        <v>0</v>
      </c>
      <c r="T153" s="131">
        <f>S153*H153</f>
        <v>0</v>
      </c>
      <c r="AR153" s="132" t="s">
        <v>266</v>
      </c>
      <c r="AT153" s="132" t="s">
        <v>261</v>
      </c>
      <c r="AU153" s="132" t="s">
        <v>77</v>
      </c>
      <c r="AY153" s="17" t="s">
        <v>260</v>
      </c>
      <c r="BE153" s="133">
        <f>IF(N153="základní",J153,0)</f>
        <v>0</v>
      </c>
      <c r="BF153" s="133">
        <f>IF(N153="snížená",J153,0)</f>
        <v>0</v>
      </c>
      <c r="BG153" s="133">
        <f>IF(N153="zákl. přenesená",J153,0)</f>
        <v>0</v>
      </c>
      <c r="BH153" s="133">
        <f>IF(N153="sníž. přenesená",J153,0)</f>
        <v>0</v>
      </c>
      <c r="BI153" s="133">
        <f>IF(N153="nulová",J153,0)</f>
        <v>0</v>
      </c>
      <c r="BJ153" s="17" t="s">
        <v>77</v>
      </c>
      <c r="BK153" s="133">
        <f>ROUND(I153*H153,2)</f>
        <v>0</v>
      </c>
      <c r="BL153" s="17" t="s">
        <v>266</v>
      </c>
      <c r="BM153" s="132" t="s">
        <v>378</v>
      </c>
    </row>
    <row r="154" spans="2:65" s="1" customFormat="1" ht="29.25">
      <c r="B154" s="32"/>
      <c r="D154" s="134" t="s">
        <v>267</v>
      </c>
      <c r="F154" s="135" t="s">
        <v>717</v>
      </c>
      <c r="I154" s="136"/>
      <c r="L154" s="32"/>
      <c r="M154" s="137"/>
      <c r="T154" s="53"/>
      <c r="AT154" s="17" t="s">
        <v>267</v>
      </c>
      <c r="AU154" s="17" t="s">
        <v>77</v>
      </c>
    </row>
    <row r="155" spans="2:65" s="1" customFormat="1" ht="19.5">
      <c r="B155" s="32"/>
      <c r="D155" s="134" t="s">
        <v>269</v>
      </c>
      <c r="F155" s="138" t="s">
        <v>2882</v>
      </c>
      <c r="I155" s="136"/>
      <c r="L155" s="32"/>
      <c r="M155" s="137"/>
      <c r="T155" s="53"/>
      <c r="AT155" s="17" t="s">
        <v>269</v>
      </c>
      <c r="AU155" s="17" t="s">
        <v>77</v>
      </c>
    </row>
    <row r="156" spans="2:65" s="1" customFormat="1" ht="16.5" customHeight="1">
      <c r="B156" s="32"/>
      <c r="C156" s="121" t="s">
        <v>381</v>
      </c>
      <c r="D156" s="121" t="s">
        <v>261</v>
      </c>
      <c r="E156" s="122" t="s">
        <v>2910</v>
      </c>
      <c r="F156" s="123" t="s">
        <v>2911</v>
      </c>
      <c r="G156" s="124" t="s">
        <v>363</v>
      </c>
      <c r="H156" s="125">
        <v>4</v>
      </c>
      <c r="I156" s="126"/>
      <c r="J156" s="127">
        <f>ROUND(I156*H156,2)</f>
        <v>0</v>
      </c>
      <c r="K156" s="123" t="s">
        <v>265</v>
      </c>
      <c r="L156" s="32"/>
      <c r="M156" s="128" t="s">
        <v>19</v>
      </c>
      <c r="N156" s="129" t="s">
        <v>40</v>
      </c>
      <c r="P156" s="130">
        <f>O156*H156</f>
        <v>0</v>
      </c>
      <c r="Q156" s="130">
        <v>0</v>
      </c>
      <c r="R156" s="130">
        <f>Q156*H156</f>
        <v>0</v>
      </c>
      <c r="S156" s="130">
        <v>0</v>
      </c>
      <c r="T156" s="131">
        <f>S156*H156</f>
        <v>0</v>
      </c>
      <c r="AR156" s="132" t="s">
        <v>266</v>
      </c>
      <c r="AT156" s="132" t="s">
        <v>261</v>
      </c>
      <c r="AU156" s="132" t="s">
        <v>77</v>
      </c>
      <c r="AY156" s="17" t="s">
        <v>260</v>
      </c>
      <c r="BE156" s="133">
        <f>IF(N156="základní",J156,0)</f>
        <v>0</v>
      </c>
      <c r="BF156" s="133">
        <f>IF(N156="snížená",J156,0)</f>
        <v>0</v>
      </c>
      <c r="BG156" s="133">
        <f>IF(N156="zákl. přenesená",J156,0)</f>
        <v>0</v>
      </c>
      <c r="BH156" s="133">
        <f>IF(N156="sníž. přenesená",J156,0)</f>
        <v>0</v>
      </c>
      <c r="BI156" s="133">
        <f>IF(N156="nulová",J156,0)</f>
        <v>0</v>
      </c>
      <c r="BJ156" s="17" t="s">
        <v>77</v>
      </c>
      <c r="BK156" s="133">
        <f>ROUND(I156*H156,2)</f>
        <v>0</v>
      </c>
      <c r="BL156" s="17" t="s">
        <v>266</v>
      </c>
      <c r="BM156" s="132" t="s">
        <v>384</v>
      </c>
    </row>
    <row r="157" spans="2:65" s="1" customFormat="1" ht="11.25">
      <c r="B157" s="32"/>
      <c r="D157" s="134" t="s">
        <v>267</v>
      </c>
      <c r="F157" s="135" t="s">
        <v>2912</v>
      </c>
      <c r="I157" s="136"/>
      <c r="L157" s="32"/>
      <c r="M157" s="137"/>
      <c r="T157" s="53"/>
      <c r="AT157" s="17" t="s">
        <v>267</v>
      </c>
      <c r="AU157" s="17" t="s">
        <v>77</v>
      </c>
    </row>
    <row r="158" spans="2:65" s="1" customFormat="1" ht="19.5">
      <c r="B158" s="32"/>
      <c r="D158" s="134" t="s">
        <v>269</v>
      </c>
      <c r="F158" s="138" t="s">
        <v>2882</v>
      </c>
      <c r="I158" s="136"/>
      <c r="L158" s="32"/>
      <c r="M158" s="137"/>
      <c r="T158" s="53"/>
      <c r="AT158" s="17" t="s">
        <v>269</v>
      </c>
      <c r="AU158" s="17" t="s">
        <v>77</v>
      </c>
    </row>
    <row r="159" spans="2:65" s="1" customFormat="1" ht="16.5" customHeight="1">
      <c r="B159" s="32"/>
      <c r="C159" s="121" t="s">
        <v>326</v>
      </c>
      <c r="D159" s="121" t="s">
        <v>261</v>
      </c>
      <c r="E159" s="122" t="s">
        <v>725</v>
      </c>
      <c r="F159" s="123" t="s">
        <v>726</v>
      </c>
      <c r="G159" s="124" t="s">
        <v>545</v>
      </c>
      <c r="H159" s="125">
        <v>520</v>
      </c>
      <c r="I159" s="126"/>
      <c r="J159" s="127">
        <f>ROUND(I159*H159,2)</f>
        <v>0</v>
      </c>
      <c r="K159" s="123" t="s">
        <v>265</v>
      </c>
      <c r="L159" s="32"/>
      <c r="M159" s="128" t="s">
        <v>19</v>
      </c>
      <c r="N159" s="129" t="s">
        <v>40</v>
      </c>
      <c r="P159" s="130">
        <f>O159*H159</f>
        <v>0</v>
      </c>
      <c r="Q159" s="130">
        <v>0</v>
      </c>
      <c r="R159" s="130">
        <f>Q159*H159</f>
        <v>0</v>
      </c>
      <c r="S159" s="130">
        <v>0</v>
      </c>
      <c r="T159" s="131">
        <f>S159*H159</f>
        <v>0</v>
      </c>
      <c r="AR159" s="132" t="s">
        <v>266</v>
      </c>
      <c r="AT159" s="132" t="s">
        <v>261</v>
      </c>
      <c r="AU159" s="132" t="s">
        <v>77</v>
      </c>
      <c r="AY159" s="17" t="s">
        <v>260</v>
      </c>
      <c r="BE159" s="133">
        <f>IF(N159="základní",J159,0)</f>
        <v>0</v>
      </c>
      <c r="BF159" s="133">
        <f>IF(N159="snížená",J159,0)</f>
        <v>0</v>
      </c>
      <c r="BG159" s="133">
        <f>IF(N159="zákl. přenesená",J159,0)</f>
        <v>0</v>
      </c>
      <c r="BH159" s="133">
        <f>IF(N159="sníž. přenesená",J159,0)</f>
        <v>0</v>
      </c>
      <c r="BI159" s="133">
        <f>IF(N159="nulová",J159,0)</f>
        <v>0</v>
      </c>
      <c r="BJ159" s="17" t="s">
        <v>77</v>
      </c>
      <c r="BK159" s="133">
        <f>ROUND(I159*H159,2)</f>
        <v>0</v>
      </c>
      <c r="BL159" s="17" t="s">
        <v>266</v>
      </c>
      <c r="BM159" s="132" t="s">
        <v>389</v>
      </c>
    </row>
    <row r="160" spans="2:65" s="1" customFormat="1" ht="11.25">
      <c r="B160" s="32"/>
      <c r="D160" s="134" t="s">
        <v>267</v>
      </c>
      <c r="F160" s="135" t="s">
        <v>727</v>
      </c>
      <c r="I160" s="136"/>
      <c r="L160" s="32"/>
      <c r="M160" s="137"/>
      <c r="T160" s="53"/>
      <c r="AT160" s="17" t="s">
        <v>267</v>
      </c>
      <c r="AU160" s="17" t="s">
        <v>77</v>
      </c>
    </row>
    <row r="161" spans="2:65" s="1" customFormat="1" ht="19.5">
      <c r="B161" s="32"/>
      <c r="D161" s="134" t="s">
        <v>269</v>
      </c>
      <c r="F161" s="138" t="s">
        <v>2882</v>
      </c>
      <c r="I161" s="136"/>
      <c r="L161" s="32"/>
      <c r="M161" s="137"/>
      <c r="T161" s="53"/>
      <c r="AT161" s="17" t="s">
        <v>269</v>
      </c>
      <c r="AU161" s="17" t="s">
        <v>77</v>
      </c>
    </row>
    <row r="162" spans="2:65" s="1" customFormat="1" ht="16.5" customHeight="1">
      <c r="B162" s="32"/>
      <c r="C162" s="121" t="s">
        <v>392</v>
      </c>
      <c r="D162" s="121" t="s">
        <v>261</v>
      </c>
      <c r="E162" s="122" t="s">
        <v>1373</v>
      </c>
      <c r="F162" s="123" t="s">
        <v>1374</v>
      </c>
      <c r="G162" s="124" t="s">
        <v>1067</v>
      </c>
      <c r="H162" s="125">
        <v>110</v>
      </c>
      <c r="I162" s="126"/>
      <c r="J162" s="127">
        <f>ROUND(I162*H162,2)</f>
        <v>0</v>
      </c>
      <c r="K162" s="123" t="s">
        <v>265</v>
      </c>
      <c r="L162" s="32"/>
      <c r="M162" s="128" t="s">
        <v>19</v>
      </c>
      <c r="N162" s="129" t="s">
        <v>40</v>
      </c>
      <c r="P162" s="130">
        <f>O162*H162</f>
        <v>0</v>
      </c>
      <c r="Q162" s="130">
        <v>0</v>
      </c>
      <c r="R162" s="130">
        <f>Q162*H162</f>
        <v>0</v>
      </c>
      <c r="S162" s="130">
        <v>0</v>
      </c>
      <c r="T162" s="131">
        <f>S162*H162</f>
        <v>0</v>
      </c>
      <c r="AR162" s="132" t="s">
        <v>266</v>
      </c>
      <c r="AT162" s="132" t="s">
        <v>261</v>
      </c>
      <c r="AU162" s="132" t="s">
        <v>77</v>
      </c>
      <c r="AY162" s="17" t="s">
        <v>260</v>
      </c>
      <c r="BE162" s="133">
        <f>IF(N162="základní",J162,0)</f>
        <v>0</v>
      </c>
      <c r="BF162" s="133">
        <f>IF(N162="snížená",J162,0)</f>
        <v>0</v>
      </c>
      <c r="BG162" s="133">
        <f>IF(N162="zákl. přenesená",J162,0)</f>
        <v>0</v>
      </c>
      <c r="BH162" s="133">
        <f>IF(N162="sníž. přenesená",J162,0)</f>
        <v>0</v>
      </c>
      <c r="BI162" s="133">
        <f>IF(N162="nulová",J162,0)</f>
        <v>0</v>
      </c>
      <c r="BJ162" s="17" t="s">
        <v>77</v>
      </c>
      <c r="BK162" s="133">
        <f>ROUND(I162*H162,2)</f>
        <v>0</v>
      </c>
      <c r="BL162" s="17" t="s">
        <v>266</v>
      </c>
      <c r="BM162" s="132" t="s">
        <v>395</v>
      </c>
    </row>
    <row r="163" spans="2:65" s="1" customFormat="1" ht="19.5">
      <c r="B163" s="32"/>
      <c r="D163" s="134" t="s">
        <v>267</v>
      </c>
      <c r="F163" s="135" t="s">
        <v>1375</v>
      </c>
      <c r="I163" s="136"/>
      <c r="L163" s="32"/>
      <c r="M163" s="137"/>
      <c r="T163" s="53"/>
      <c r="AT163" s="17" t="s">
        <v>267</v>
      </c>
      <c r="AU163" s="17" t="s">
        <v>77</v>
      </c>
    </row>
    <row r="164" spans="2:65" s="1" customFormat="1" ht="19.5">
      <c r="B164" s="32"/>
      <c r="D164" s="134" t="s">
        <v>269</v>
      </c>
      <c r="F164" s="138" t="s">
        <v>2882</v>
      </c>
      <c r="I164" s="136"/>
      <c r="L164" s="32"/>
      <c r="M164" s="137"/>
      <c r="T164" s="53"/>
      <c r="AT164" s="17" t="s">
        <v>269</v>
      </c>
      <c r="AU164" s="17" t="s">
        <v>77</v>
      </c>
    </row>
    <row r="165" spans="2:65" s="1" customFormat="1" ht="24.2" customHeight="1">
      <c r="B165" s="32"/>
      <c r="C165" s="121" t="s">
        <v>330</v>
      </c>
      <c r="D165" s="121" t="s">
        <v>261</v>
      </c>
      <c r="E165" s="122" t="s">
        <v>2913</v>
      </c>
      <c r="F165" s="123" t="s">
        <v>2914</v>
      </c>
      <c r="G165" s="124" t="s">
        <v>545</v>
      </c>
      <c r="H165" s="125">
        <v>320</v>
      </c>
      <c r="I165" s="126"/>
      <c r="J165" s="127">
        <f>ROUND(I165*H165,2)</f>
        <v>0</v>
      </c>
      <c r="K165" s="123" t="s">
        <v>19</v>
      </c>
      <c r="L165" s="32"/>
      <c r="M165" s="128" t="s">
        <v>19</v>
      </c>
      <c r="N165" s="129" t="s">
        <v>40</v>
      </c>
      <c r="P165" s="130">
        <f>O165*H165</f>
        <v>0</v>
      </c>
      <c r="Q165" s="130">
        <v>0</v>
      </c>
      <c r="R165" s="130">
        <f>Q165*H165</f>
        <v>0</v>
      </c>
      <c r="S165" s="130">
        <v>0</v>
      </c>
      <c r="T165" s="131">
        <f>S165*H165</f>
        <v>0</v>
      </c>
      <c r="AR165" s="132" t="s">
        <v>266</v>
      </c>
      <c r="AT165" s="132" t="s">
        <v>261</v>
      </c>
      <c r="AU165" s="132" t="s">
        <v>77</v>
      </c>
      <c r="AY165" s="17" t="s">
        <v>260</v>
      </c>
      <c r="BE165" s="133">
        <f>IF(N165="základní",J165,0)</f>
        <v>0</v>
      </c>
      <c r="BF165" s="133">
        <f>IF(N165="snížená",J165,0)</f>
        <v>0</v>
      </c>
      <c r="BG165" s="133">
        <f>IF(N165="zákl. přenesená",J165,0)</f>
        <v>0</v>
      </c>
      <c r="BH165" s="133">
        <f>IF(N165="sníž. přenesená",J165,0)</f>
        <v>0</v>
      </c>
      <c r="BI165" s="133">
        <f>IF(N165="nulová",J165,0)</f>
        <v>0</v>
      </c>
      <c r="BJ165" s="17" t="s">
        <v>77</v>
      </c>
      <c r="BK165" s="133">
        <f>ROUND(I165*H165,2)</f>
        <v>0</v>
      </c>
      <c r="BL165" s="17" t="s">
        <v>266</v>
      </c>
      <c r="BM165" s="132" t="s">
        <v>399</v>
      </c>
    </row>
    <row r="166" spans="2:65" s="1" customFormat="1" ht="19.5">
      <c r="B166" s="32"/>
      <c r="D166" s="134" t="s">
        <v>267</v>
      </c>
      <c r="F166" s="135" t="s">
        <v>2915</v>
      </c>
      <c r="I166" s="136"/>
      <c r="L166" s="32"/>
      <c r="M166" s="137"/>
      <c r="T166" s="53"/>
      <c r="AT166" s="17" t="s">
        <v>267</v>
      </c>
      <c r="AU166" s="17" t="s">
        <v>77</v>
      </c>
    </row>
    <row r="167" spans="2:65" s="1" customFormat="1" ht="19.5">
      <c r="B167" s="32"/>
      <c r="D167" s="134" t="s">
        <v>269</v>
      </c>
      <c r="F167" s="138" t="s">
        <v>2882</v>
      </c>
      <c r="I167" s="136"/>
      <c r="L167" s="32"/>
      <c r="M167" s="137"/>
      <c r="T167" s="53"/>
      <c r="AT167" s="17" t="s">
        <v>269</v>
      </c>
      <c r="AU167" s="17" t="s">
        <v>77</v>
      </c>
    </row>
    <row r="168" spans="2:65" s="1" customFormat="1" ht="16.5" customHeight="1">
      <c r="B168" s="32"/>
      <c r="C168" s="139" t="s">
        <v>401</v>
      </c>
      <c r="D168" s="139" t="s">
        <v>273</v>
      </c>
      <c r="E168" s="140" t="s">
        <v>2916</v>
      </c>
      <c r="F168" s="141" t="s">
        <v>2917</v>
      </c>
      <c r="G168" s="142" t="s">
        <v>363</v>
      </c>
      <c r="H168" s="143">
        <v>4</v>
      </c>
      <c r="I168" s="144"/>
      <c r="J168" s="145">
        <f>ROUND(I168*H168,2)</f>
        <v>0</v>
      </c>
      <c r="K168" s="141" t="s">
        <v>19</v>
      </c>
      <c r="L168" s="146"/>
      <c r="M168" s="147" t="s">
        <v>19</v>
      </c>
      <c r="N168" s="148" t="s">
        <v>40</v>
      </c>
      <c r="P168" s="130">
        <f>O168*H168</f>
        <v>0</v>
      </c>
      <c r="Q168" s="130">
        <v>0</v>
      </c>
      <c r="R168" s="130">
        <f>Q168*H168</f>
        <v>0</v>
      </c>
      <c r="S168" s="130">
        <v>0</v>
      </c>
      <c r="T168" s="131">
        <f>S168*H168</f>
        <v>0</v>
      </c>
      <c r="AR168" s="132" t="s">
        <v>277</v>
      </c>
      <c r="AT168" s="132" t="s">
        <v>273</v>
      </c>
      <c r="AU168" s="132" t="s">
        <v>77</v>
      </c>
      <c r="AY168" s="17" t="s">
        <v>260</v>
      </c>
      <c r="BE168" s="133">
        <f>IF(N168="základní",J168,0)</f>
        <v>0</v>
      </c>
      <c r="BF168" s="133">
        <f>IF(N168="snížená",J168,0)</f>
        <v>0</v>
      </c>
      <c r="BG168" s="133">
        <f>IF(N168="zákl. přenesená",J168,0)</f>
        <v>0</v>
      </c>
      <c r="BH168" s="133">
        <f>IF(N168="sníž. přenesená",J168,0)</f>
        <v>0</v>
      </c>
      <c r="BI168" s="133">
        <f>IF(N168="nulová",J168,0)</f>
        <v>0</v>
      </c>
      <c r="BJ168" s="17" t="s">
        <v>77</v>
      </c>
      <c r="BK168" s="133">
        <f>ROUND(I168*H168,2)</f>
        <v>0</v>
      </c>
      <c r="BL168" s="17" t="s">
        <v>266</v>
      </c>
      <c r="BM168" s="132" t="s">
        <v>404</v>
      </c>
    </row>
    <row r="169" spans="2:65" s="1" customFormat="1" ht="11.25">
      <c r="B169" s="32"/>
      <c r="D169" s="134" t="s">
        <v>267</v>
      </c>
      <c r="F169" s="135" t="s">
        <v>2917</v>
      </c>
      <c r="I169" s="136"/>
      <c r="L169" s="32"/>
      <c r="M169" s="137"/>
      <c r="T169" s="53"/>
      <c r="AT169" s="17" t="s">
        <v>267</v>
      </c>
      <c r="AU169" s="17" t="s">
        <v>77</v>
      </c>
    </row>
    <row r="170" spans="2:65" s="1" customFormat="1" ht="19.5">
      <c r="B170" s="32"/>
      <c r="D170" s="134" t="s">
        <v>269</v>
      </c>
      <c r="F170" s="138" t="s">
        <v>2882</v>
      </c>
      <c r="I170" s="136"/>
      <c r="L170" s="32"/>
      <c r="M170" s="137"/>
      <c r="T170" s="53"/>
      <c r="AT170" s="17" t="s">
        <v>269</v>
      </c>
      <c r="AU170" s="17" t="s">
        <v>77</v>
      </c>
    </row>
    <row r="171" spans="2:65" s="1" customFormat="1" ht="16.5" customHeight="1">
      <c r="B171" s="32"/>
      <c r="C171" s="121" t="s">
        <v>335</v>
      </c>
      <c r="D171" s="121" t="s">
        <v>261</v>
      </c>
      <c r="E171" s="122" t="s">
        <v>2918</v>
      </c>
      <c r="F171" s="123" t="s">
        <v>2919</v>
      </c>
      <c r="G171" s="124" t="s">
        <v>363</v>
      </c>
      <c r="H171" s="125">
        <v>4</v>
      </c>
      <c r="I171" s="126"/>
      <c r="J171" s="127">
        <f>ROUND(I171*H171,2)</f>
        <v>0</v>
      </c>
      <c r="K171" s="123" t="s">
        <v>19</v>
      </c>
      <c r="L171" s="32"/>
      <c r="M171" s="128" t="s">
        <v>19</v>
      </c>
      <c r="N171" s="129" t="s">
        <v>40</v>
      </c>
      <c r="P171" s="130">
        <f>O171*H171</f>
        <v>0</v>
      </c>
      <c r="Q171" s="130">
        <v>0</v>
      </c>
      <c r="R171" s="130">
        <f>Q171*H171</f>
        <v>0</v>
      </c>
      <c r="S171" s="130">
        <v>0</v>
      </c>
      <c r="T171" s="131">
        <f>S171*H171</f>
        <v>0</v>
      </c>
      <c r="AR171" s="132" t="s">
        <v>266</v>
      </c>
      <c r="AT171" s="132" t="s">
        <v>261</v>
      </c>
      <c r="AU171" s="132" t="s">
        <v>77</v>
      </c>
      <c r="AY171" s="17" t="s">
        <v>260</v>
      </c>
      <c r="BE171" s="133">
        <f>IF(N171="základní",J171,0)</f>
        <v>0</v>
      </c>
      <c r="BF171" s="133">
        <f>IF(N171="snížená",J171,0)</f>
        <v>0</v>
      </c>
      <c r="BG171" s="133">
        <f>IF(N171="zákl. přenesená",J171,0)</f>
        <v>0</v>
      </c>
      <c r="BH171" s="133">
        <f>IF(N171="sníž. přenesená",J171,0)</f>
        <v>0</v>
      </c>
      <c r="BI171" s="133">
        <f>IF(N171="nulová",J171,0)</f>
        <v>0</v>
      </c>
      <c r="BJ171" s="17" t="s">
        <v>77</v>
      </c>
      <c r="BK171" s="133">
        <f>ROUND(I171*H171,2)</f>
        <v>0</v>
      </c>
      <c r="BL171" s="17" t="s">
        <v>266</v>
      </c>
      <c r="BM171" s="132" t="s">
        <v>409</v>
      </c>
    </row>
    <row r="172" spans="2:65" s="1" customFormat="1" ht="11.25">
      <c r="B172" s="32"/>
      <c r="D172" s="134" t="s">
        <v>267</v>
      </c>
      <c r="F172" s="135" t="s">
        <v>2919</v>
      </c>
      <c r="I172" s="136"/>
      <c r="L172" s="32"/>
      <c r="M172" s="137"/>
      <c r="T172" s="53"/>
      <c r="AT172" s="17" t="s">
        <v>267</v>
      </c>
      <c r="AU172" s="17" t="s">
        <v>77</v>
      </c>
    </row>
    <row r="173" spans="2:65" s="1" customFormat="1" ht="19.5">
      <c r="B173" s="32"/>
      <c r="D173" s="134" t="s">
        <v>269</v>
      </c>
      <c r="F173" s="138" t="s">
        <v>2882</v>
      </c>
      <c r="I173" s="136"/>
      <c r="L173" s="32"/>
      <c r="M173" s="137"/>
      <c r="T173" s="53"/>
      <c r="AT173" s="17" t="s">
        <v>269</v>
      </c>
      <c r="AU173" s="17" t="s">
        <v>77</v>
      </c>
    </row>
    <row r="174" spans="2:65" s="1" customFormat="1" ht="33" customHeight="1">
      <c r="B174" s="32"/>
      <c r="C174" s="121" t="s">
        <v>412</v>
      </c>
      <c r="D174" s="121" t="s">
        <v>261</v>
      </c>
      <c r="E174" s="122" t="s">
        <v>2920</v>
      </c>
      <c r="F174" s="123" t="s">
        <v>2921</v>
      </c>
      <c r="G174" s="124" t="s">
        <v>363</v>
      </c>
      <c r="H174" s="125">
        <v>1</v>
      </c>
      <c r="I174" s="126"/>
      <c r="J174" s="127">
        <f>ROUND(I174*H174,2)</f>
        <v>0</v>
      </c>
      <c r="K174" s="123" t="s">
        <v>19</v>
      </c>
      <c r="L174" s="32"/>
      <c r="M174" s="128" t="s">
        <v>19</v>
      </c>
      <c r="N174" s="129" t="s">
        <v>40</v>
      </c>
      <c r="P174" s="130">
        <f>O174*H174</f>
        <v>0</v>
      </c>
      <c r="Q174" s="130">
        <v>0</v>
      </c>
      <c r="R174" s="130">
        <f>Q174*H174</f>
        <v>0</v>
      </c>
      <c r="S174" s="130">
        <v>0</v>
      </c>
      <c r="T174" s="131">
        <f>S174*H174</f>
        <v>0</v>
      </c>
      <c r="AR174" s="132" t="s">
        <v>266</v>
      </c>
      <c r="AT174" s="132" t="s">
        <v>261</v>
      </c>
      <c r="AU174" s="132" t="s">
        <v>77</v>
      </c>
      <c r="AY174" s="17" t="s">
        <v>260</v>
      </c>
      <c r="BE174" s="133">
        <f>IF(N174="základní",J174,0)</f>
        <v>0</v>
      </c>
      <c r="BF174" s="133">
        <f>IF(N174="snížená",J174,0)</f>
        <v>0</v>
      </c>
      <c r="BG174" s="133">
        <f>IF(N174="zákl. přenesená",J174,0)</f>
        <v>0</v>
      </c>
      <c r="BH174" s="133">
        <f>IF(N174="sníž. přenesená",J174,0)</f>
        <v>0</v>
      </c>
      <c r="BI174" s="133">
        <f>IF(N174="nulová",J174,0)</f>
        <v>0</v>
      </c>
      <c r="BJ174" s="17" t="s">
        <v>77</v>
      </c>
      <c r="BK174" s="133">
        <f>ROUND(I174*H174,2)</f>
        <v>0</v>
      </c>
      <c r="BL174" s="17" t="s">
        <v>266</v>
      </c>
      <c r="BM174" s="132" t="s">
        <v>415</v>
      </c>
    </row>
    <row r="175" spans="2:65" s="1" customFormat="1" ht="19.5">
      <c r="B175" s="32"/>
      <c r="D175" s="134" t="s">
        <v>267</v>
      </c>
      <c r="F175" s="135" t="s">
        <v>2921</v>
      </c>
      <c r="I175" s="136"/>
      <c r="L175" s="32"/>
      <c r="M175" s="137"/>
      <c r="T175" s="53"/>
      <c r="AT175" s="17" t="s">
        <v>267</v>
      </c>
      <c r="AU175" s="17" t="s">
        <v>77</v>
      </c>
    </row>
    <row r="176" spans="2:65" s="1" customFormat="1" ht="19.5">
      <c r="B176" s="32"/>
      <c r="D176" s="134" t="s">
        <v>269</v>
      </c>
      <c r="F176" s="138" t="s">
        <v>2882</v>
      </c>
      <c r="I176" s="136"/>
      <c r="L176" s="32"/>
      <c r="M176" s="137"/>
      <c r="T176" s="53"/>
      <c r="AT176" s="17" t="s">
        <v>269</v>
      </c>
      <c r="AU176" s="17" t="s">
        <v>77</v>
      </c>
    </row>
    <row r="177" spans="2:65" s="1" customFormat="1" ht="24.2" customHeight="1">
      <c r="B177" s="32"/>
      <c r="C177" s="121" t="s">
        <v>339</v>
      </c>
      <c r="D177" s="121" t="s">
        <v>261</v>
      </c>
      <c r="E177" s="122" t="s">
        <v>2922</v>
      </c>
      <c r="F177" s="123" t="s">
        <v>2923</v>
      </c>
      <c r="G177" s="124" t="s">
        <v>363</v>
      </c>
      <c r="H177" s="125">
        <v>1</v>
      </c>
      <c r="I177" s="126"/>
      <c r="J177" s="127">
        <f>ROUND(I177*H177,2)</f>
        <v>0</v>
      </c>
      <c r="K177" s="123" t="s">
        <v>19</v>
      </c>
      <c r="L177" s="32"/>
      <c r="M177" s="128" t="s">
        <v>19</v>
      </c>
      <c r="N177" s="129" t="s">
        <v>40</v>
      </c>
      <c r="P177" s="130">
        <f>O177*H177</f>
        <v>0</v>
      </c>
      <c r="Q177" s="130">
        <v>0</v>
      </c>
      <c r="R177" s="130">
        <f>Q177*H177</f>
        <v>0</v>
      </c>
      <c r="S177" s="130">
        <v>0</v>
      </c>
      <c r="T177" s="131">
        <f>S177*H177</f>
        <v>0</v>
      </c>
      <c r="AR177" s="132" t="s">
        <v>266</v>
      </c>
      <c r="AT177" s="132" t="s">
        <v>261</v>
      </c>
      <c r="AU177" s="132" t="s">
        <v>77</v>
      </c>
      <c r="AY177" s="17" t="s">
        <v>260</v>
      </c>
      <c r="BE177" s="133">
        <f>IF(N177="základní",J177,0)</f>
        <v>0</v>
      </c>
      <c r="BF177" s="133">
        <f>IF(N177="snížená",J177,0)</f>
        <v>0</v>
      </c>
      <c r="BG177" s="133">
        <f>IF(N177="zákl. přenesená",J177,0)</f>
        <v>0</v>
      </c>
      <c r="BH177" s="133">
        <f>IF(N177="sníž. přenesená",J177,0)</f>
        <v>0</v>
      </c>
      <c r="BI177" s="133">
        <f>IF(N177="nulová",J177,0)</f>
        <v>0</v>
      </c>
      <c r="BJ177" s="17" t="s">
        <v>77</v>
      </c>
      <c r="BK177" s="133">
        <f>ROUND(I177*H177,2)</f>
        <v>0</v>
      </c>
      <c r="BL177" s="17" t="s">
        <v>266</v>
      </c>
      <c r="BM177" s="132" t="s">
        <v>419</v>
      </c>
    </row>
    <row r="178" spans="2:65" s="1" customFormat="1" ht="19.5">
      <c r="B178" s="32"/>
      <c r="D178" s="134" t="s">
        <v>267</v>
      </c>
      <c r="F178" s="135" t="s">
        <v>2923</v>
      </c>
      <c r="I178" s="136"/>
      <c r="L178" s="32"/>
      <c r="M178" s="137"/>
      <c r="T178" s="53"/>
      <c r="AT178" s="17" t="s">
        <v>267</v>
      </c>
      <c r="AU178" s="17" t="s">
        <v>77</v>
      </c>
    </row>
    <row r="179" spans="2:65" s="1" customFormat="1" ht="19.5">
      <c r="B179" s="32"/>
      <c r="D179" s="134" t="s">
        <v>269</v>
      </c>
      <c r="F179" s="138" t="s">
        <v>2882</v>
      </c>
      <c r="I179" s="136"/>
      <c r="L179" s="32"/>
      <c r="M179" s="137"/>
      <c r="T179" s="53"/>
      <c r="AT179" s="17" t="s">
        <v>269</v>
      </c>
      <c r="AU179" s="17" t="s">
        <v>77</v>
      </c>
    </row>
    <row r="180" spans="2:65" s="1" customFormat="1" ht="16.5" customHeight="1">
      <c r="B180" s="32"/>
      <c r="C180" s="121" t="s">
        <v>422</v>
      </c>
      <c r="D180" s="121" t="s">
        <v>261</v>
      </c>
      <c r="E180" s="122" t="s">
        <v>2924</v>
      </c>
      <c r="F180" s="123" t="s">
        <v>2925</v>
      </c>
      <c r="G180" s="124" t="s">
        <v>363</v>
      </c>
      <c r="H180" s="125">
        <v>1</v>
      </c>
      <c r="I180" s="126"/>
      <c r="J180" s="127">
        <f>ROUND(I180*H180,2)</f>
        <v>0</v>
      </c>
      <c r="K180" s="123" t="s">
        <v>19</v>
      </c>
      <c r="L180" s="32"/>
      <c r="M180" s="128" t="s">
        <v>19</v>
      </c>
      <c r="N180" s="129" t="s">
        <v>40</v>
      </c>
      <c r="P180" s="130">
        <f>O180*H180</f>
        <v>0</v>
      </c>
      <c r="Q180" s="130">
        <v>0</v>
      </c>
      <c r="R180" s="130">
        <f>Q180*H180</f>
        <v>0</v>
      </c>
      <c r="S180" s="130">
        <v>0</v>
      </c>
      <c r="T180" s="131">
        <f>S180*H180</f>
        <v>0</v>
      </c>
      <c r="AR180" s="132" t="s">
        <v>266</v>
      </c>
      <c r="AT180" s="132" t="s">
        <v>261</v>
      </c>
      <c r="AU180" s="132" t="s">
        <v>77</v>
      </c>
      <c r="AY180" s="17" t="s">
        <v>260</v>
      </c>
      <c r="BE180" s="133">
        <f>IF(N180="základní",J180,0)</f>
        <v>0</v>
      </c>
      <c r="BF180" s="133">
        <f>IF(N180="snížená",J180,0)</f>
        <v>0</v>
      </c>
      <c r="BG180" s="133">
        <f>IF(N180="zákl. přenesená",J180,0)</f>
        <v>0</v>
      </c>
      <c r="BH180" s="133">
        <f>IF(N180="sníž. přenesená",J180,0)</f>
        <v>0</v>
      </c>
      <c r="BI180" s="133">
        <f>IF(N180="nulová",J180,0)</f>
        <v>0</v>
      </c>
      <c r="BJ180" s="17" t="s">
        <v>77</v>
      </c>
      <c r="BK180" s="133">
        <f>ROUND(I180*H180,2)</f>
        <v>0</v>
      </c>
      <c r="BL180" s="17" t="s">
        <v>266</v>
      </c>
      <c r="BM180" s="132" t="s">
        <v>425</v>
      </c>
    </row>
    <row r="181" spans="2:65" s="1" customFormat="1" ht="11.25">
      <c r="B181" s="32"/>
      <c r="D181" s="134" t="s">
        <v>267</v>
      </c>
      <c r="F181" s="135" t="s">
        <v>2925</v>
      </c>
      <c r="I181" s="136"/>
      <c r="L181" s="32"/>
      <c r="M181" s="137"/>
      <c r="T181" s="53"/>
      <c r="AT181" s="17" t="s">
        <v>267</v>
      </c>
      <c r="AU181" s="17" t="s">
        <v>77</v>
      </c>
    </row>
    <row r="182" spans="2:65" s="1" customFormat="1" ht="19.5">
      <c r="B182" s="32"/>
      <c r="D182" s="134" t="s">
        <v>269</v>
      </c>
      <c r="F182" s="138" t="s">
        <v>2882</v>
      </c>
      <c r="I182" s="136"/>
      <c r="L182" s="32"/>
      <c r="M182" s="149"/>
      <c r="N182" s="150"/>
      <c r="O182" s="150"/>
      <c r="P182" s="150"/>
      <c r="Q182" s="150"/>
      <c r="R182" s="150"/>
      <c r="S182" s="150"/>
      <c r="T182" s="151"/>
      <c r="AT182" s="17" t="s">
        <v>269</v>
      </c>
      <c r="AU182" s="17" t="s">
        <v>77</v>
      </c>
    </row>
    <row r="183" spans="2:65" s="1" customFormat="1" ht="6.95" customHeight="1">
      <c r="B183" s="41"/>
      <c r="C183" s="42"/>
      <c r="D183" s="42"/>
      <c r="E183" s="42"/>
      <c r="F183" s="42"/>
      <c r="G183" s="42"/>
      <c r="H183" s="42"/>
      <c r="I183" s="42"/>
      <c r="J183" s="42"/>
      <c r="K183" s="42"/>
      <c r="L183" s="32"/>
    </row>
  </sheetData>
  <sheetProtection algorithmName="SHA-512" hashValue="FcwTwJ9B9XMKtS9IYrwGQRdTXVW73/MRonm9weHEic0sVErfm2a9QBzgaP2sbkAy6Eer97/DUF+/oezIAW9pzg==" saltValue="EV27cAT93wdaSStJ4100ZUx80uZ04prLW8Q2XLNBAuFGURPwbVuCJwP/VQxHnMw72jhF9EQquzjxeyqzBSIKyg==" spinCount="100000" sheet="1" objects="1" scenarios="1" formatColumns="0" formatRows="0" autoFilter="0"/>
  <autoFilter ref="C80:K182" xr:uid="{00000000-0009-0000-0000-000014000000}"/>
  <mergeCells count="9">
    <mergeCell ref="E50:H50"/>
    <mergeCell ref="E71:H71"/>
    <mergeCell ref="E73:H73"/>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B2:BM219"/>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139</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2926</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ROUND(J81,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ROUND((SUM(BE81:BE218)),  2)</f>
        <v>0</v>
      </c>
      <c r="I33" s="89">
        <v>0.21</v>
      </c>
      <c r="J33" s="88">
        <f>ROUND(((SUM(BE81:BE218))*I33),  2)</f>
        <v>0</v>
      </c>
      <c r="L33" s="32"/>
    </row>
    <row r="34" spans="2:12" s="1" customFormat="1" ht="14.45" customHeight="1">
      <c r="B34" s="32"/>
      <c r="E34" s="27" t="s">
        <v>41</v>
      </c>
      <c r="F34" s="88">
        <f>ROUND((SUM(BF81:BF218)),  2)</f>
        <v>0</v>
      </c>
      <c r="I34" s="89">
        <v>0.12</v>
      </c>
      <c r="J34" s="88">
        <f>ROUND(((SUM(BF81:BF218))*I34),  2)</f>
        <v>0</v>
      </c>
      <c r="L34" s="32"/>
    </row>
    <row r="35" spans="2:12" s="1" customFormat="1" ht="14.45" hidden="1" customHeight="1">
      <c r="B35" s="32"/>
      <c r="E35" s="27" t="s">
        <v>42</v>
      </c>
      <c r="F35" s="88">
        <f>ROUND((SUM(BG81:BG218)),  2)</f>
        <v>0</v>
      </c>
      <c r="I35" s="89">
        <v>0.21</v>
      </c>
      <c r="J35" s="88">
        <f>0</f>
        <v>0</v>
      </c>
      <c r="L35" s="32"/>
    </row>
    <row r="36" spans="2:12" s="1" customFormat="1" ht="14.45" hidden="1" customHeight="1">
      <c r="B36" s="32"/>
      <c r="E36" s="27" t="s">
        <v>43</v>
      </c>
      <c r="F36" s="88">
        <f>ROUND((SUM(BH81:BH218)),  2)</f>
        <v>0</v>
      </c>
      <c r="I36" s="89">
        <v>0.12</v>
      </c>
      <c r="J36" s="88">
        <f>0</f>
        <v>0</v>
      </c>
      <c r="L36" s="32"/>
    </row>
    <row r="37" spans="2:12" s="1" customFormat="1" ht="14.45" hidden="1" customHeight="1">
      <c r="B37" s="32"/>
      <c r="E37" s="27" t="s">
        <v>44</v>
      </c>
      <c r="F37" s="88">
        <f>ROUND((SUM(BI81:BI218)),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02-34-01 - Dopravna Desná, EOV</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J81</f>
        <v>0</v>
      </c>
      <c r="L59" s="32"/>
      <c r="AU59" s="17" t="s">
        <v>242</v>
      </c>
    </row>
    <row r="60" spans="2:47" s="8" customFormat="1" ht="24.95" customHeight="1">
      <c r="B60" s="99"/>
      <c r="D60" s="100" t="s">
        <v>765</v>
      </c>
      <c r="E60" s="101"/>
      <c r="F60" s="101"/>
      <c r="G60" s="101"/>
      <c r="H60" s="101"/>
      <c r="I60" s="101"/>
      <c r="J60" s="102">
        <f>J82</f>
        <v>0</v>
      </c>
      <c r="L60" s="99"/>
    </row>
    <row r="61" spans="2:47" s="8" customFormat="1" ht="24.95" customHeight="1">
      <c r="B61" s="99"/>
      <c r="D61" s="100" t="s">
        <v>766</v>
      </c>
      <c r="E61" s="101"/>
      <c r="F61" s="101"/>
      <c r="G61" s="101"/>
      <c r="H61" s="101"/>
      <c r="I61" s="101"/>
      <c r="J61" s="102">
        <f>J161</f>
        <v>0</v>
      </c>
      <c r="L61" s="99"/>
    </row>
    <row r="62" spans="2:47" s="1" customFormat="1" ht="21.75" customHeight="1">
      <c r="B62" s="32"/>
      <c r="L62" s="32"/>
    </row>
    <row r="63" spans="2:47" s="1" customFormat="1" ht="6.95" customHeight="1">
      <c r="B63" s="41"/>
      <c r="C63" s="42"/>
      <c r="D63" s="42"/>
      <c r="E63" s="42"/>
      <c r="F63" s="42"/>
      <c r="G63" s="42"/>
      <c r="H63" s="42"/>
      <c r="I63" s="42"/>
      <c r="J63" s="42"/>
      <c r="K63" s="42"/>
      <c r="L63" s="32"/>
    </row>
    <row r="67" spans="2:20" s="1" customFormat="1" ht="6.95" customHeight="1">
      <c r="B67" s="43"/>
      <c r="C67" s="44"/>
      <c r="D67" s="44"/>
      <c r="E67" s="44"/>
      <c r="F67" s="44"/>
      <c r="G67" s="44"/>
      <c r="H67" s="44"/>
      <c r="I67" s="44"/>
      <c r="J67" s="44"/>
      <c r="K67" s="44"/>
      <c r="L67" s="32"/>
    </row>
    <row r="68" spans="2:20" s="1" customFormat="1" ht="24.95" customHeight="1">
      <c r="B68" s="32"/>
      <c r="C68" s="21" t="s">
        <v>245</v>
      </c>
      <c r="L68" s="32"/>
    </row>
    <row r="69" spans="2:20" s="1" customFormat="1" ht="6.95" customHeight="1">
      <c r="B69" s="32"/>
      <c r="L69" s="32"/>
    </row>
    <row r="70" spans="2:20" s="1" customFormat="1" ht="12" customHeight="1">
      <c r="B70" s="32"/>
      <c r="C70" s="27" t="s">
        <v>16</v>
      </c>
      <c r="L70" s="32"/>
    </row>
    <row r="71" spans="2:20" s="1" customFormat="1" ht="16.5" customHeight="1">
      <c r="B71" s="32"/>
      <c r="E71" s="309" t="str">
        <f>E7</f>
        <v>Oprava trati v úseku Tanvald - Kořenov</v>
      </c>
      <c r="F71" s="310"/>
      <c r="G71" s="310"/>
      <c r="H71" s="310"/>
      <c r="L71" s="32"/>
    </row>
    <row r="72" spans="2:20" s="1" customFormat="1" ht="12" customHeight="1">
      <c r="B72" s="32"/>
      <c r="C72" s="27" t="s">
        <v>237</v>
      </c>
      <c r="L72" s="32"/>
    </row>
    <row r="73" spans="2:20" s="1" customFormat="1" ht="16.5" customHeight="1">
      <c r="B73" s="32"/>
      <c r="E73" s="305" t="str">
        <f>E9</f>
        <v>SO 02-34-01 - Dopravna Desná, EOV</v>
      </c>
      <c r="F73" s="311"/>
      <c r="G73" s="311"/>
      <c r="H73" s="311"/>
      <c r="L73" s="32"/>
    </row>
    <row r="74" spans="2:20" s="1" customFormat="1" ht="6.95" customHeight="1">
      <c r="B74" s="32"/>
      <c r="L74" s="32"/>
    </row>
    <row r="75" spans="2:20" s="1" customFormat="1" ht="12" customHeight="1">
      <c r="B75" s="32"/>
      <c r="C75" s="27" t="s">
        <v>21</v>
      </c>
      <c r="F75" s="25" t="str">
        <f>F12</f>
        <v xml:space="preserve"> </v>
      </c>
      <c r="I75" s="27" t="s">
        <v>23</v>
      </c>
      <c r="J75" s="49" t="str">
        <f>IF(J12="","",J12)</f>
        <v>14. 6. 2023</v>
      </c>
      <c r="L75" s="32"/>
    </row>
    <row r="76" spans="2:20" s="1" customFormat="1" ht="6.95" customHeight="1">
      <c r="B76" s="32"/>
      <c r="L76" s="32"/>
    </row>
    <row r="77" spans="2:20" s="1" customFormat="1" ht="15.2" customHeight="1">
      <c r="B77" s="32"/>
      <c r="C77" s="27" t="s">
        <v>25</v>
      </c>
      <c r="F77" s="25" t="str">
        <f>E15</f>
        <v xml:space="preserve"> </v>
      </c>
      <c r="I77" s="27" t="s">
        <v>30</v>
      </c>
      <c r="J77" s="30" t="str">
        <f>E21</f>
        <v xml:space="preserve"> </v>
      </c>
      <c r="L77" s="32"/>
    </row>
    <row r="78" spans="2:20" s="1" customFormat="1" ht="15.2" customHeight="1">
      <c r="B78" s="32"/>
      <c r="C78" s="27" t="s">
        <v>28</v>
      </c>
      <c r="F78" s="25" t="str">
        <f>IF(E18="","",E18)</f>
        <v>Vyplň údaj</v>
      </c>
      <c r="I78" s="27" t="s">
        <v>32</v>
      </c>
      <c r="J78" s="30" t="str">
        <f>E24</f>
        <v xml:space="preserve"> </v>
      </c>
      <c r="L78" s="32"/>
    </row>
    <row r="79" spans="2:20" s="1" customFormat="1" ht="10.35" customHeight="1">
      <c r="B79" s="32"/>
      <c r="L79" s="32"/>
    </row>
    <row r="80" spans="2:20" s="9" customFormat="1" ht="29.25" customHeight="1">
      <c r="B80" s="103"/>
      <c r="C80" s="104" t="s">
        <v>246</v>
      </c>
      <c r="D80" s="105" t="s">
        <v>54</v>
      </c>
      <c r="E80" s="105" t="s">
        <v>50</v>
      </c>
      <c r="F80" s="105" t="s">
        <v>51</v>
      </c>
      <c r="G80" s="105" t="s">
        <v>247</v>
      </c>
      <c r="H80" s="105" t="s">
        <v>248</v>
      </c>
      <c r="I80" s="105" t="s">
        <v>249</v>
      </c>
      <c r="J80" s="105" t="s">
        <v>241</v>
      </c>
      <c r="K80" s="106" t="s">
        <v>250</v>
      </c>
      <c r="L80" s="103"/>
      <c r="M80" s="56" t="s">
        <v>19</v>
      </c>
      <c r="N80" s="57" t="s">
        <v>39</v>
      </c>
      <c r="O80" s="57" t="s">
        <v>251</v>
      </c>
      <c r="P80" s="57" t="s">
        <v>252</v>
      </c>
      <c r="Q80" s="57" t="s">
        <v>253</v>
      </c>
      <c r="R80" s="57" t="s">
        <v>254</v>
      </c>
      <c r="S80" s="57" t="s">
        <v>255</v>
      </c>
      <c r="T80" s="58" t="s">
        <v>256</v>
      </c>
    </row>
    <row r="81" spans="2:65" s="1" customFormat="1" ht="22.9" customHeight="1">
      <c r="B81" s="32"/>
      <c r="C81" s="61" t="s">
        <v>257</v>
      </c>
      <c r="J81" s="107">
        <f>BK81</f>
        <v>0</v>
      </c>
      <c r="L81" s="32"/>
      <c r="M81" s="59"/>
      <c r="N81" s="50"/>
      <c r="O81" s="50"/>
      <c r="P81" s="108">
        <f>P82+P161</f>
        <v>0</v>
      </c>
      <c r="Q81" s="50"/>
      <c r="R81" s="108">
        <f>R82+R161</f>
        <v>0</v>
      </c>
      <c r="S81" s="50"/>
      <c r="T81" s="109">
        <f>T82+T161</f>
        <v>0</v>
      </c>
      <c r="AT81" s="17" t="s">
        <v>68</v>
      </c>
      <c r="AU81" s="17" t="s">
        <v>242</v>
      </c>
      <c r="BK81" s="110">
        <f>BK82+BK161</f>
        <v>0</v>
      </c>
    </row>
    <row r="82" spans="2:65" s="10" customFormat="1" ht="25.9" customHeight="1">
      <c r="B82" s="111"/>
      <c r="D82" s="112" t="s">
        <v>68</v>
      </c>
      <c r="E82" s="113" t="s">
        <v>77</v>
      </c>
      <c r="F82" s="113" t="s">
        <v>767</v>
      </c>
      <c r="I82" s="114"/>
      <c r="J82" s="115">
        <f>BK82</f>
        <v>0</v>
      </c>
      <c r="L82" s="111"/>
      <c r="M82" s="116"/>
      <c r="P82" s="117">
        <f>SUM(P83:P160)</f>
        <v>0</v>
      </c>
      <c r="R82" s="117">
        <f>SUM(R83:R160)</f>
        <v>0</v>
      </c>
      <c r="T82" s="118">
        <f>SUM(T83:T160)</f>
        <v>0</v>
      </c>
      <c r="AR82" s="112" t="s">
        <v>77</v>
      </c>
      <c r="AT82" s="119" t="s">
        <v>68</v>
      </c>
      <c r="AU82" s="119" t="s">
        <v>69</v>
      </c>
      <c r="AY82" s="112" t="s">
        <v>260</v>
      </c>
      <c r="BK82" s="120">
        <f>SUM(BK83:BK160)</f>
        <v>0</v>
      </c>
    </row>
    <row r="83" spans="2:65" s="1" customFormat="1" ht="21.75" customHeight="1">
      <c r="B83" s="32"/>
      <c r="C83" s="139" t="s">
        <v>77</v>
      </c>
      <c r="D83" s="139" t="s">
        <v>273</v>
      </c>
      <c r="E83" s="140" t="s">
        <v>2927</v>
      </c>
      <c r="F83" s="141" t="s">
        <v>2928</v>
      </c>
      <c r="G83" s="142" t="s">
        <v>2929</v>
      </c>
      <c r="H83" s="143">
        <v>2</v>
      </c>
      <c r="I83" s="144"/>
      <c r="J83" s="145">
        <f>ROUND(I83*H83,2)</f>
        <v>0</v>
      </c>
      <c r="K83" s="141" t="s">
        <v>265</v>
      </c>
      <c r="L83" s="146"/>
      <c r="M83" s="147" t="s">
        <v>19</v>
      </c>
      <c r="N83" s="148" t="s">
        <v>40</v>
      </c>
      <c r="P83" s="130">
        <f>O83*H83</f>
        <v>0</v>
      </c>
      <c r="Q83" s="130">
        <v>0</v>
      </c>
      <c r="R83" s="130">
        <f>Q83*H83</f>
        <v>0</v>
      </c>
      <c r="S83" s="130">
        <v>0</v>
      </c>
      <c r="T83" s="131">
        <f>S83*H83</f>
        <v>0</v>
      </c>
      <c r="AR83" s="132" t="s">
        <v>277</v>
      </c>
      <c r="AT83" s="132" t="s">
        <v>273</v>
      </c>
      <c r="AU83" s="132" t="s">
        <v>77</v>
      </c>
      <c r="AY83" s="17" t="s">
        <v>260</v>
      </c>
      <c r="BE83" s="133">
        <f>IF(N83="základní",J83,0)</f>
        <v>0</v>
      </c>
      <c r="BF83" s="133">
        <f>IF(N83="snížená",J83,0)</f>
        <v>0</v>
      </c>
      <c r="BG83" s="133">
        <f>IF(N83="zákl. přenesená",J83,0)</f>
        <v>0</v>
      </c>
      <c r="BH83" s="133">
        <f>IF(N83="sníž. přenesená",J83,0)</f>
        <v>0</v>
      </c>
      <c r="BI83" s="133">
        <f>IF(N83="nulová",J83,0)</f>
        <v>0</v>
      </c>
      <c r="BJ83" s="17" t="s">
        <v>77</v>
      </c>
      <c r="BK83" s="133">
        <f>ROUND(I83*H83,2)</f>
        <v>0</v>
      </c>
      <c r="BL83" s="17" t="s">
        <v>266</v>
      </c>
      <c r="BM83" s="132" t="s">
        <v>79</v>
      </c>
    </row>
    <row r="84" spans="2:65" s="1" customFormat="1" ht="11.25">
      <c r="B84" s="32"/>
      <c r="D84" s="134" t="s">
        <v>267</v>
      </c>
      <c r="F84" s="135" t="s">
        <v>2928</v>
      </c>
      <c r="I84" s="136"/>
      <c r="L84" s="32"/>
      <c r="M84" s="137"/>
      <c r="T84" s="53"/>
      <c r="AT84" s="17" t="s">
        <v>267</v>
      </c>
      <c r="AU84" s="17" t="s">
        <v>77</v>
      </c>
    </row>
    <row r="85" spans="2:65" s="1" customFormat="1" ht="29.25">
      <c r="B85" s="32"/>
      <c r="D85" s="134" t="s">
        <v>269</v>
      </c>
      <c r="F85" s="138" t="s">
        <v>2930</v>
      </c>
      <c r="I85" s="136"/>
      <c r="L85" s="32"/>
      <c r="M85" s="137"/>
      <c r="T85" s="53"/>
      <c r="AT85" s="17" t="s">
        <v>269</v>
      </c>
      <c r="AU85" s="17" t="s">
        <v>77</v>
      </c>
    </row>
    <row r="86" spans="2:65" s="1" customFormat="1" ht="16.5" customHeight="1">
      <c r="B86" s="32"/>
      <c r="C86" s="139" t="s">
        <v>79</v>
      </c>
      <c r="D86" s="139" t="s">
        <v>273</v>
      </c>
      <c r="E86" s="140" t="s">
        <v>2931</v>
      </c>
      <c r="F86" s="141" t="s">
        <v>2932</v>
      </c>
      <c r="G86" s="142" t="s">
        <v>363</v>
      </c>
      <c r="H86" s="143">
        <v>1</v>
      </c>
      <c r="I86" s="144"/>
      <c r="J86" s="145">
        <f>ROUND(I86*H86,2)</f>
        <v>0</v>
      </c>
      <c r="K86" s="141" t="s">
        <v>265</v>
      </c>
      <c r="L86" s="146"/>
      <c r="M86" s="147" t="s">
        <v>19</v>
      </c>
      <c r="N86" s="148" t="s">
        <v>40</v>
      </c>
      <c r="P86" s="130">
        <f>O86*H86</f>
        <v>0</v>
      </c>
      <c r="Q86" s="130">
        <v>0</v>
      </c>
      <c r="R86" s="130">
        <f>Q86*H86</f>
        <v>0</v>
      </c>
      <c r="S86" s="130">
        <v>0</v>
      </c>
      <c r="T86" s="131">
        <f>S86*H86</f>
        <v>0</v>
      </c>
      <c r="AR86" s="132" t="s">
        <v>277</v>
      </c>
      <c r="AT86" s="132" t="s">
        <v>273</v>
      </c>
      <c r="AU86" s="132" t="s">
        <v>77</v>
      </c>
      <c r="AY86" s="17" t="s">
        <v>260</v>
      </c>
      <c r="BE86" s="133">
        <f>IF(N86="základní",J86,0)</f>
        <v>0</v>
      </c>
      <c r="BF86" s="133">
        <f>IF(N86="snížená",J86,0)</f>
        <v>0</v>
      </c>
      <c r="BG86" s="133">
        <f>IF(N86="zákl. přenesená",J86,0)</f>
        <v>0</v>
      </c>
      <c r="BH86" s="133">
        <f>IF(N86="sníž. přenesená",J86,0)</f>
        <v>0</v>
      </c>
      <c r="BI86" s="133">
        <f>IF(N86="nulová",J86,0)</f>
        <v>0</v>
      </c>
      <c r="BJ86" s="17" t="s">
        <v>77</v>
      </c>
      <c r="BK86" s="133">
        <f>ROUND(I86*H86,2)</f>
        <v>0</v>
      </c>
      <c r="BL86" s="17" t="s">
        <v>266</v>
      </c>
      <c r="BM86" s="132" t="s">
        <v>266</v>
      </c>
    </row>
    <row r="87" spans="2:65" s="1" customFormat="1" ht="11.25">
      <c r="B87" s="32"/>
      <c r="D87" s="134" t="s">
        <v>267</v>
      </c>
      <c r="F87" s="135" t="s">
        <v>2932</v>
      </c>
      <c r="I87" s="136"/>
      <c r="L87" s="32"/>
      <c r="M87" s="137"/>
      <c r="T87" s="53"/>
      <c r="AT87" s="17" t="s">
        <v>267</v>
      </c>
      <c r="AU87" s="17" t="s">
        <v>77</v>
      </c>
    </row>
    <row r="88" spans="2:65" s="1" customFormat="1" ht="29.25">
      <c r="B88" s="32"/>
      <c r="D88" s="134" t="s">
        <v>269</v>
      </c>
      <c r="F88" s="138" t="s">
        <v>2933</v>
      </c>
      <c r="I88" s="136"/>
      <c r="L88" s="32"/>
      <c r="M88" s="137"/>
      <c r="T88" s="53"/>
      <c r="AT88" s="17" t="s">
        <v>269</v>
      </c>
      <c r="AU88" s="17" t="s">
        <v>77</v>
      </c>
    </row>
    <row r="89" spans="2:65" s="1" customFormat="1" ht="16.5" customHeight="1">
      <c r="B89" s="32"/>
      <c r="C89" s="139" t="s">
        <v>279</v>
      </c>
      <c r="D89" s="139" t="s">
        <v>273</v>
      </c>
      <c r="E89" s="140" t="s">
        <v>2934</v>
      </c>
      <c r="F89" s="141" t="s">
        <v>2935</v>
      </c>
      <c r="G89" s="142" t="s">
        <v>363</v>
      </c>
      <c r="H89" s="143">
        <v>1</v>
      </c>
      <c r="I89" s="144"/>
      <c r="J89" s="145">
        <f>ROUND(I89*H89,2)</f>
        <v>0</v>
      </c>
      <c r="K89" s="141" t="s">
        <v>265</v>
      </c>
      <c r="L89" s="146"/>
      <c r="M89" s="147" t="s">
        <v>19</v>
      </c>
      <c r="N89" s="148" t="s">
        <v>40</v>
      </c>
      <c r="P89" s="130">
        <f>O89*H89</f>
        <v>0</v>
      </c>
      <c r="Q89" s="130">
        <v>0</v>
      </c>
      <c r="R89" s="130">
        <f>Q89*H89</f>
        <v>0</v>
      </c>
      <c r="S89" s="130">
        <v>0</v>
      </c>
      <c r="T89" s="131">
        <f>S89*H89</f>
        <v>0</v>
      </c>
      <c r="AR89" s="132" t="s">
        <v>277</v>
      </c>
      <c r="AT89" s="132" t="s">
        <v>273</v>
      </c>
      <c r="AU89" s="132" t="s">
        <v>77</v>
      </c>
      <c r="AY89" s="17" t="s">
        <v>260</v>
      </c>
      <c r="BE89" s="133">
        <f>IF(N89="základní",J89,0)</f>
        <v>0</v>
      </c>
      <c r="BF89" s="133">
        <f>IF(N89="snížená",J89,0)</f>
        <v>0</v>
      </c>
      <c r="BG89" s="133">
        <f>IF(N89="zákl. přenesená",J89,0)</f>
        <v>0</v>
      </c>
      <c r="BH89" s="133">
        <f>IF(N89="sníž. přenesená",J89,0)</f>
        <v>0</v>
      </c>
      <c r="BI89" s="133">
        <f>IF(N89="nulová",J89,0)</f>
        <v>0</v>
      </c>
      <c r="BJ89" s="17" t="s">
        <v>77</v>
      </c>
      <c r="BK89" s="133">
        <f>ROUND(I89*H89,2)</f>
        <v>0</v>
      </c>
      <c r="BL89" s="17" t="s">
        <v>266</v>
      </c>
      <c r="BM89" s="132" t="s">
        <v>282</v>
      </c>
    </row>
    <row r="90" spans="2:65" s="1" customFormat="1" ht="11.25">
      <c r="B90" s="32"/>
      <c r="D90" s="134" t="s">
        <v>267</v>
      </c>
      <c r="F90" s="135" t="s">
        <v>2935</v>
      </c>
      <c r="I90" s="136"/>
      <c r="L90" s="32"/>
      <c r="M90" s="137"/>
      <c r="T90" s="53"/>
      <c r="AT90" s="17" t="s">
        <v>267</v>
      </c>
      <c r="AU90" s="17" t="s">
        <v>77</v>
      </c>
    </row>
    <row r="91" spans="2:65" s="1" customFormat="1" ht="29.25">
      <c r="B91" s="32"/>
      <c r="D91" s="134" t="s">
        <v>269</v>
      </c>
      <c r="F91" s="138" t="s">
        <v>2936</v>
      </c>
      <c r="I91" s="136"/>
      <c r="L91" s="32"/>
      <c r="M91" s="137"/>
      <c r="T91" s="53"/>
      <c r="AT91" s="17" t="s">
        <v>269</v>
      </c>
      <c r="AU91" s="17" t="s">
        <v>77</v>
      </c>
    </row>
    <row r="92" spans="2:65" s="1" customFormat="1" ht="16.5" customHeight="1">
      <c r="B92" s="32"/>
      <c r="C92" s="139" t="s">
        <v>266</v>
      </c>
      <c r="D92" s="139" t="s">
        <v>273</v>
      </c>
      <c r="E92" s="140" t="s">
        <v>2937</v>
      </c>
      <c r="F92" s="141" t="s">
        <v>2938</v>
      </c>
      <c r="G92" s="142" t="s">
        <v>363</v>
      </c>
      <c r="H92" s="143">
        <v>1</v>
      </c>
      <c r="I92" s="144"/>
      <c r="J92" s="145">
        <f>ROUND(I92*H92,2)</f>
        <v>0</v>
      </c>
      <c r="K92" s="141" t="s">
        <v>265</v>
      </c>
      <c r="L92" s="146"/>
      <c r="M92" s="147" t="s">
        <v>19</v>
      </c>
      <c r="N92" s="148" t="s">
        <v>40</v>
      </c>
      <c r="P92" s="130">
        <f>O92*H92</f>
        <v>0</v>
      </c>
      <c r="Q92" s="130">
        <v>0</v>
      </c>
      <c r="R92" s="130">
        <f>Q92*H92</f>
        <v>0</v>
      </c>
      <c r="S92" s="130">
        <v>0</v>
      </c>
      <c r="T92" s="131">
        <f>S92*H92</f>
        <v>0</v>
      </c>
      <c r="AR92" s="132" t="s">
        <v>277</v>
      </c>
      <c r="AT92" s="132" t="s">
        <v>273</v>
      </c>
      <c r="AU92" s="132" t="s">
        <v>77</v>
      </c>
      <c r="AY92" s="17" t="s">
        <v>260</v>
      </c>
      <c r="BE92" s="133">
        <f>IF(N92="základní",J92,0)</f>
        <v>0</v>
      </c>
      <c r="BF92" s="133">
        <f>IF(N92="snížená",J92,0)</f>
        <v>0</v>
      </c>
      <c r="BG92" s="133">
        <f>IF(N92="zákl. přenesená",J92,0)</f>
        <v>0</v>
      </c>
      <c r="BH92" s="133">
        <f>IF(N92="sníž. přenesená",J92,0)</f>
        <v>0</v>
      </c>
      <c r="BI92" s="133">
        <f>IF(N92="nulová",J92,0)</f>
        <v>0</v>
      </c>
      <c r="BJ92" s="17" t="s">
        <v>77</v>
      </c>
      <c r="BK92" s="133">
        <f>ROUND(I92*H92,2)</f>
        <v>0</v>
      </c>
      <c r="BL92" s="17" t="s">
        <v>266</v>
      </c>
      <c r="BM92" s="132" t="s">
        <v>277</v>
      </c>
    </row>
    <row r="93" spans="2:65" s="1" customFormat="1" ht="11.25">
      <c r="B93" s="32"/>
      <c r="D93" s="134" t="s">
        <v>267</v>
      </c>
      <c r="F93" s="135" t="s">
        <v>2938</v>
      </c>
      <c r="I93" s="136"/>
      <c r="L93" s="32"/>
      <c r="M93" s="137"/>
      <c r="T93" s="53"/>
      <c r="AT93" s="17" t="s">
        <v>267</v>
      </c>
      <c r="AU93" s="17" t="s">
        <v>77</v>
      </c>
    </row>
    <row r="94" spans="2:65" s="1" customFormat="1" ht="29.25">
      <c r="B94" s="32"/>
      <c r="D94" s="134" t="s">
        <v>269</v>
      </c>
      <c r="F94" s="138" t="s">
        <v>2939</v>
      </c>
      <c r="I94" s="136"/>
      <c r="L94" s="32"/>
      <c r="M94" s="137"/>
      <c r="T94" s="53"/>
      <c r="AT94" s="17" t="s">
        <v>269</v>
      </c>
      <c r="AU94" s="17" t="s">
        <v>77</v>
      </c>
    </row>
    <row r="95" spans="2:65" s="1" customFormat="1" ht="16.5" customHeight="1">
      <c r="B95" s="32"/>
      <c r="C95" s="139" t="s">
        <v>258</v>
      </c>
      <c r="D95" s="139" t="s">
        <v>273</v>
      </c>
      <c r="E95" s="140" t="s">
        <v>2940</v>
      </c>
      <c r="F95" s="141" t="s">
        <v>2941</v>
      </c>
      <c r="G95" s="142" t="s">
        <v>363</v>
      </c>
      <c r="H95" s="143">
        <v>1</v>
      </c>
      <c r="I95" s="144"/>
      <c r="J95" s="145">
        <f>ROUND(I95*H95,2)</f>
        <v>0</v>
      </c>
      <c r="K95" s="141" t="s">
        <v>265</v>
      </c>
      <c r="L95" s="146"/>
      <c r="M95" s="147" t="s">
        <v>19</v>
      </c>
      <c r="N95" s="148" t="s">
        <v>40</v>
      </c>
      <c r="P95" s="130">
        <f>O95*H95</f>
        <v>0</v>
      </c>
      <c r="Q95" s="130">
        <v>0</v>
      </c>
      <c r="R95" s="130">
        <f>Q95*H95</f>
        <v>0</v>
      </c>
      <c r="S95" s="130">
        <v>0</v>
      </c>
      <c r="T95" s="131">
        <f>S95*H95</f>
        <v>0</v>
      </c>
      <c r="AR95" s="132" t="s">
        <v>277</v>
      </c>
      <c r="AT95" s="132" t="s">
        <v>273</v>
      </c>
      <c r="AU95" s="132" t="s">
        <v>77</v>
      </c>
      <c r="AY95" s="17" t="s">
        <v>260</v>
      </c>
      <c r="BE95" s="133">
        <f>IF(N95="základní",J95,0)</f>
        <v>0</v>
      </c>
      <c r="BF95" s="133">
        <f>IF(N95="snížená",J95,0)</f>
        <v>0</v>
      </c>
      <c r="BG95" s="133">
        <f>IF(N95="zákl. přenesená",J95,0)</f>
        <v>0</v>
      </c>
      <c r="BH95" s="133">
        <f>IF(N95="sníž. přenesená",J95,0)</f>
        <v>0</v>
      </c>
      <c r="BI95" s="133">
        <f>IF(N95="nulová",J95,0)</f>
        <v>0</v>
      </c>
      <c r="BJ95" s="17" t="s">
        <v>77</v>
      </c>
      <c r="BK95" s="133">
        <f>ROUND(I95*H95,2)</f>
        <v>0</v>
      </c>
      <c r="BL95" s="17" t="s">
        <v>266</v>
      </c>
      <c r="BM95" s="132" t="s">
        <v>289</v>
      </c>
    </row>
    <row r="96" spans="2:65" s="1" customFormat="1" ht="11.25">
      <c r="B96" s="32"/>
      <c r="D96" s="134" t="s">
        <v>267</v>
      </c>
      <c r="F96" s="135" t="s">
        <v>2941</v>
      </c>
      <c r="I96" s="136"/>
      <c r="L96" s="32"/>
      <c r="M96" s="137"/>
      <c r="T96" s="53"/>
      <c r="AT96" s="17" t="s">
        <v>267</v>
      </c>
      <c r="AU96" s="17" t="s">
        <v>77</v>
      </c>
    </row>
    <row r="97" spans="2:65" s="1" customFormat="1" ht="29.25">
      <c r="B97" s="32"/>
      <c r="D97" s="134" t="s">
        <v>269</v>
      </c>
      <c r="F97" s="138" t="s">
        <v>2942</v>
      </c>
      <c r="I97" s="136"/>
      <c r="L97" s="32"/>
      <c r="M97" s="137"/>
      <c r="T97" s="53"/>
      <c r="AT97" s="17" t="s">
        <v>269</v>
      </c>
      <c r="AU97" s="17" t="s">
        <v>77</v>
      </c>
    </row>
    <row r="98" spans="2:65" s="1" customFormat="1" ht="16.5" customHeight="1">
      <c r="B98" s="32"/>
      <c r="C98" s="139" t="s">
        <v>282</v>
      </c>
      <c r="D98" s="139" t="s">
        <v>273</v>
      </c>
      <c r="E98" s="140" t="s">
        <v>2943</v>
      </c>
      <c r="F98" s="141" t="s">
        <v>2944</v>
      </c>
      <c r="G98" s="142" t="s">
        <v>363</v>
      </c>
      <c r="H98" s="143">
        <v>1</v>
      </c>
      <c r="I98" s="144"/>
      <c r="J98" s="145">
        <f>ROUND(I98*H98,2)</f>
        <v>0</v>
      </c>
      <c r="K98" s="141" t="s">
        <v>265</v>
      </c>
      <c r="L98" s="146"/>
      <c r="M98" s="147" t="s">
        <v>19</v>
      </c>
      <c r="N98" s="148" t="s">
        <v>40</v>
      </c>
      <c r="P98" s="130">
        <f>O98*H98</f>
        <v>0</v>
      </c>
      <c r="Q98" s="130">
        <v>0</v>
      </c>
      <c r="R98" s="130">
        <f>Q98*H98</f>
        <v>0</v>
      </c>
      <c r="S98" s="130">
        <v>0</v>
      </c>
      <c r="T98" s="131">
        <f>S98*H98</f>
        <v>0</v>
      </c>
      <c r="AR98" s="132" t="s">
        <v>277</v>
      </c>
      <c r="AT98" s="132" t="s">
        <v>273</v>
      </c>
      <c r="AU98" s="132" t="s">
        <v>77</v>
      </c>
      <c r="AY98" s="17" t="s">
        <v>260</v>
      </c>
      <c r="BE98" s="133">
        <f>IF(N98="základní",J98,0)</f>
        <v>0</v>
      </c>
      <c r="BF98" s="133">
        <f>IF(N98="snížená",J98,0)</f>
        <v>0</v>
      </c>
      <c r="BG98" s="133">
        <f>IF(N98="zákl. přenesená",J98,0)</f>
        <v>0</v>
      </c>
      <c r="BH98" s="133">
        <f>IF(N98="sníž. přenesená",J98,0)</f>
        <v>0</v>
      </c>
      <c r="BI98" s="133">
        <f>IF(N98="nulová",J98,0)</f>
        <v>0</v>
      </c>
      <c r="BJ98" s="17" t="s">
        <v>77</v>
      </c>
      <c r="BK98" s="133">
        <f>ROUND(I98*H98,2)</f>
        <v>0</v>
      </c>
      <c r="BL98" s="17" t="s">
        <v>266</v>
      </c>
      <c r="BM98" s="132" t="s">
        <v>8</v>
      </c>
    </row>
    <row r="99" spans="2:65" s="1" customFormat="1" ht="11.25">
      <c r="B99" s="32"/>
      <c r="D99" s="134" t="s">
        <v>267</v>
      </c>
      <c r="F99" s="135" t="s">
        <v>2944</v>
      </c>
      <c r="I99" s="136"/>
      <c r="L99" s="32"/>
      <c r="M99" s="137"/>
      <c r="T99" s="53"/>
      <c r="AT99" s="17" t="s">
        <v>267</v>
      </c>
      <c r="AU99" s="17" t="s">
        <v>77</v>
      </c>
    </row>
    <row r="100" spans="2:65" s="1" customFormat="1" ht="29.25">
      <c r="B100" s="32"/>
      <c r="D100" s="134" t="s">
        <v>269</v>
      </c>
      <c r="F100" s="138" t="s">
        <v>2945</v>
      </c>
      <c r="I100" s="136"/>
      <c r="L100" s="32"/>
      <c r="M100" s="137"/>
      <c r="T100" s="53"/>
      <c r="AT100" s="17" t="s">
        <v>269</v>
      </c>
      <c r="AU100" s="17" t="s">
        <v>77</v>
      </c>
    </row>
    <row r="101" spans="2:65" s="1" customFormat="1" ht="16.5" customHeight="1">
      <c r="B101" s="32"/>
      <c r="C101" s="139" t="s">
        <v>271</v>
      </c>
      <c r="D101" s="139" t="s">
        <v>273</v>
      </c>
      <c r="E101" s="140" t="s">
        <v>2946</v>
      </c>
      <c r="F101" s="141" t="s">
        <v>2947</v>
      </c>
      <c r="G101" s="142" t="s">
        <v>363</v>
      </c>
      <c r="H101" s="143">
        <v>6</v>
      </c>
      <c r="I101" s="144"/>
      <c r="J101" s="145">
        <f>ROUND(I101*H101,2)</f>
        <v>0</v>
      </c>
      <c r="K101" s="141" t="s">
        <v>265</v>
      </c>
      <c r="L101" s="146"/>
      <c r="M101" s="147" t="s">
        <v>19</v>
      </c>
      <c r="N101" s="148" t="s">
        <v>40</v>
      </c>
      <c r="P101" s="130">
        <f>O101*H101</f>
        <v>0</v>
      </c>
      <c r="Q101" s="130">
        <v>0</v>
      </c>
      <c r="R101" s="130">
        <f>Q101*H101</f>
        <v>0</v>
      </c>
      <c r="S101" s="130">
        <v>0</v>
      </c>
      <c r="T101" s="131">
        <f>S101*H101</f>
        <v>0</v>
      </c>
      <c r="AR101" s="132" t="s">
        <v>277</v>
      </c>
      <c r="AT101" s="132" t="s">
        <v>273</v>
      </c>
      <c r="AU101" s="132" t="s">
        <v>77</v>
      </c>
      <c r="AY101" s="17" t="s">
        <v>260</v>
      </c>
      <c r="BE101" s="133">
        <f>IF(N101="základní",J101,0)</f>
        <v>0</v>
      </c>
      <c r="BF101" s="133">
        <f>IF(N101="snížená",J101,0)</f>
        <v>0</v>
      </c>
      <c r="BG101" s="133">
        <f>IF(N101="zákl. přenesená",J101,0)</f>
        <v>0</v>
      </c>
      <c r="BH101" s="133">
        <f>IF(N101="sníž. přenesená",J101,0)</f>
        <v>0</v>
      </c>
      <c r="BI101" s="133">
        <f>IF(N101="nulová",J101,0)</f>
        <v>0</v>
      </c>
      <c r="BJ101" s="17" t="s">
        <v>77</v>
      </c>
      <c r="BK101" s="133">
        <f>ROUND(I101*H101,2)</f>
        <v>0</v>
      </c>
      <c r="BL101" s="17" t="s">
        <v>266</v>
      </c>
      <c r="BM101" s="132" t="s">
        <v>296</v>
      </c>
    </row>
    <row r="102" spans="2:65" s="1" customFormat="1" ht="11.25">
      <c r="B102" s="32"/>
      <c r="D102" s="134" t="s">
        <v>267</v>
      </c>
      <c r="F102" s="135" t="s">
        <v>2947</v>
      </c>
      <c r="I102" s="136"/>
      <c r="L102" s="32"/>
      <c r="M102" s="137"/>
      <c r="T102" s="53"/>
      <c r="AT102" s="17" t="s">
        <v>267</v>
      </c>
      <c r="AU102" s="17" t="s">
        <v>77</v>
      </c>
    </row>
    <row r="103" spans="2:65" s="1" customFormat="1" ht="29.25">
      <c r="B103" s="32"/>
      <c r="D103" s="134" t="s">
        <v>269</v>
      </c>
      <c r="F103" s="138" t="s">
        <v>2948</v>
      </c>
      <c r="I103" s="136"/>
      <c r="L103" s="32"/>
      <c r="M103" s="137"/>
      <c r="T103" s="53"/>
      <c r="AT103" s="17" t="s">
        <v>269</v>
      </c>
      <c r="AU103" s="17" t="s">
        <v>77</v>
      </c>
    </row>
    <row r="104" spans="2:65" s="1" customFormat="1" ht="16.5" customHeight="1">
      <c r="B104" s="32"/>
      <c r="C104" s="139" t="s">
        <v>277</v>
      </c>
      <c r="D104" s="139" t="s">
        <v>273</v>
      </c>
      <c r="E104" s="140" t="s">
        <v>2949</v>
      </c>
      <c r="F104" s="141" t="s">
        <v>2950</v>
      </c>
      <c r="G104" s="142" t="s">
        <v>363</v>
      </c>
      <c r="H104" s="143">
        <v>2</v>
      </c>
      <c r="I104" s="144"/>
      <c r="J104" s="145">
        <f>ROUND(I104*H104,2)</f>
        <v>0</v>
      </c>
      <c r="K104" s="141" t="s">
        <v>265</v>
      </c>
      <c r="L104" s="146"/>
      <c r="M104" s="147" t="s">
        <v>19</v>
      </c>
      <c r="N104" s="148" t="s">
        <v>40</v>
      </c>
      <c r="P104" s="130">
        <f>O104*H104</f>
        <v>0</v>
      </c>
      <c r="Q104" s="130">
        <v>0</v>
      </c>
      <c r="R104" s="130">
        <f>Q104*H104</f>
        <v>0</v>
      </c>
      <c r="S104" s="130">
        <v>0</v>
      </c>
      <c r="T104" s="131">
        <f>S104*H104</f>
        <v>0</v>
      </c>
      <c r="AR104" s="132" t="s">
        <v>277</v>
      </c>
      <c r="AT104" s="132" t="s">
        <v>273</v>
      </c>
      <c r="AU104" s="132" t="s">
        <v>77</v>
      </c>
      <c r="AY104" s="17" t="s">
        <v>260</v>
      </c>
      <c r="BE104" s="133">
        <f>IF(N104="základní",J104,0)</f>
        <v>0</v>
      </c>
      <c r="BF104" s="133">
        <f>IF(N104="snížená",J104,0)</f>
        <v>0</v>
      </c>
      <c r="BG104" s="133">
        <f>IF(N104="zákl. přenesená",J104,0)</f>
        <v>0</v>
      </c>
      <c r="BH104" s="133">
        <f>IF(N104="sníž. přenesená",J104,0)</f>
        <v>0</v>
      </c>
      <c r="BI104" s="133">
        <f>IF(N104="nulová",J104,0)</f>
        <v>0</v>
      </c>
      <c r="BJ104" s="17" t="s">
        <v>77</v>
      </c>
      <c r="BK104" s="133">
        <f>ROUND(I104*H104,2)</f>
        <v>0</v>
      </c>
      <c r="BL104" s="17" t="s">
        <v>266</v>
      </c>
      <c r="BM104" s="132" t="s">
        <v>300</v>
      </c>
    </row>
    <row r="105" spans="2:65" s="1" customFormat="1" ht="11.25">
      <c r="B105" s="32"/>
      <c r="D105" s="134" t="s">
        <v>267</v>
      </c>
      <c r="F105" s="135" t="s">
        <v>2950</v>
      </c>
      <c r="I105" s="136"/>
      <c r="L105" s="32"/>
      <c r="M105" s="137"/>
      <c r="T105" s="53"/>
      <c r="AT105" s="17" t="s">
        <v>267</v>
      </c>
      <c r="AU105" s="17" t="s">
        <v>77</v>
      </c>
    </row>
    <row r="106" spans="2:65" s="1" customFormat="1" ht="29.25">
      <c r="B106" s="32"/>
      <c r="D106" s="134" t="s">
        <v>269</v>
      </c>
      <c r="F106" s="138" t="s">
        <v>2951</v>
      </c>
      <c r="I106" s="136"/>
      <c r="L106" s="32"/>
      <c r="M106" s="137"/>
      <c r="T106" s="53"/>
      <c r="AT106" s="17" t="s">
        <v>269</v>
      </c>
      <c r="AU106" s="17" t="s">
        <v>77</v>
      </c>
    </row>
    <row r="107" spans="2:65" s="1" customFormat="1" ht="16.5" customHeight="1">
      <c r="B107" s="32"/>
      <c r="C107" s="139" t="s">
        <v>302</v>
      </c>
      <c r="D107" s="139" t="s">
        <v>273</v>
      </c>
      <c r="E107" s="140" t="s">
        <v>2952</v>
      </c>
      <c r="F107" s="141" t="s">
        <v>2953</v>
      </c>
      <c r="G107" s="142" t="s">
        <v>363</v>
      </c>
      <c r="H107" s="143">
        <v>1</v>
      </c>
      <c r="I107" s="144"/>
      <c r="J107" s="145">
        <f>ROUND(I107*H107,2)</f>
        <v>0</v>
      </c>
      <c r="K107" s="141" t="s">
        <v>265</v>
      </c>
      <c r="L107" s="146"/>
      <c r="M107" s="147" t="s">
        <v>19</v>
      </c>
      <c r="N107" s="148" t="s">
        <v>40</v>
      </c>
      <c r="P107" s="130">
        <f>O107*H107</f>
        <v>0</v>
      </c>
      <c r="Q107" s="130">
        <v>0</v>
      </c>
      <c r="R107" s="130">
        <f>Q107*H107</f>
        <v>0</v>
      </c>
      <c r="S107" s="130">
        <v>0</v>
      </c>
      <c r="T107" s="131">
        <f>S107*H107</f>
        <v>0</v>
      </c>
      <c r="AR107" s="132" t="s">
        <v>277</v>
      </c>
      <c r="AT107" s="132" t="s">
        <v>273</v>
      </c>
      <c r="AU107" s="132" t="s">
        <v>77</v>
      </c>
      <c r="AY107" s="17" t="s">
        <v>260</v>
      </c>
      <c r="BE107" s="133">
        <f>IF(N107="základní",J107,0)</f>
        <v>0</v>
      </c>
      <c r="BF107" s="133">
        <f>IF(N107="snížená",J107,0)</f>
        <v>0</v>
      </c>
      <c r="BG107" s="133">
        <f>IF(N107="zákl. přenesená",J107,0)</f>
        <v>0</v>
      </c>
      <c r="BH107" s="133">
        <f>IF(N107="sníž. přenesená",J107,0)</f>
        <v>0</v>
      </c>
      <c r="BI107" s="133">
        <f>IF(N107="nulová",J107,0)</f>
        <v>0</v>
      </c>
      <c r="BJ107" s="17" t="s">
        <v>77</v>
      </c>
      <c r="BK107" s="133">
        <f>ROUND(I107*H107,2)</f>
        <v>0</v>
      </c>
      <c r="BL107" s="17" t="s">
        <v>266</v>
      </c>
      <c r="BM107" s="132" t="s">
        <v>305</v>
      </c>
    </row>
    <row r="108" spans="2:65" s="1" customFormat="1" ht="11.25">
      <c r="B108" s="32"/>
      <c r="D108" s="134" t="s">
        <v>267</v>
      </c>
      <c r="F108" s="135" t="s">
        <v>2953</v>
      </c>
      <c r="I108" s="136"/>
      <c r="L108" s="32"/>
      <c r="M108" s="137"/>
      <c r="T108" s="53"/>
      <c r="AT108" s="17" t="s">
        <v>267</v>
      </c>
      <c r="AU108" s="17" t="s">
        <v>77</v>
      </c>
    </row>
    <row r="109" spans="2:65" s="1" customFormat="1" ht="29.25">
      <c r="B109" s="32"/>
      <c r="D109" s="134" t="s">
        <v>269</v>
      </c>
      <c r="F109" s="138" t="s">
        <v>2954</v>
      </c>
      <c r="I109" s="136"/>
      <c r="L109" s="32"/>
      <c r="M109" s="137"/>
      <c r="T109" s="53"/>
      <c r="AT109" s="17" t="s">
        <v>269</v>
      </c>
      <c r="AU109" s="17" t="s">
        <v>77</v>
      </c>
    </row>
    <row r="110" spans="2:65" s="1" customFormat="1" ht="16.5" customHeight="1">
      <c r="B110" s="32"/>
      <c r="C110" s="139" t="s">
        <v>289</v>
      </c>
      <c r="D110" s="139" t="s">
        <v>273</v>
      </c>
      <c r="E110" s="140" t="s">
        <v>2955</v>
      </c>
      <c r="F110" s="141" t="s">
        <v>2956</v>
      </c>
      <c r="G110" s="142" t="s">
        <v>363</v>
      </c>
      <c r="H110" s="143">
        <v>1</v>
      </c>
      <c r="I110" s="144"/>
      <c r="J110" s="145">
        <f>ROUND(I110*H110,2)</f>
        <v>0</v>
      </c>
      <c r="K110" s="141" t="s">
        <v>265</v>
      </c>
      <c r="L110" s="146"/>
      <c r="M110" s="147" t="s">
        <v>19</v>
      </c>
      <c r="N110" s="148" t="s">
        <v>40</v>
      </c>
      <c r="P110" s="130">
        <f>O110*H110</f>
        <v>0</v>
      </c>
      <c r="Q110" s="130">
        <v>0</v>
      </c>
      <c r="R110" s="130">
        <f>Q110*H110</f>
        <v>0</v>
      </c>
      <c r="S110" s="130">
        <v>0</v>
      </c>
      <c r="T110" s="131">
        <f>S110*H110</f>
        <v>0</v>
      </c>
      <c r="AR110" s="132" t="s">
        <v>277</v>
      </c>
      <c r="AT110" s="132" t="s">
        <v>273</v>
      </c>
      <c r="AU110" s="132" t="s">
        <v>77</v>
      </c>
      <c r="AY110" s="17" t="s">
        <v>260</v>
      </c>
      <c r="BE110" s="133">
        <f>IF(N110="základní",J110,0)</f>
        <v>0</v>
      </c>
      <c r="BF110" s="133">
        <f>IF(N110="snížená",J110,0)</f>
        <v>0</v>
      </c>
      <c r="BG110" s="133">
        <f>IF(N110="zákl. přenesená",J110,0)</f>
        <v>0</v>
      </c>
      <c r="BH110" s="133">
        <f>IF(N110="sníž. přenesená",J110,0)</f>
        <v>0</v>
      </c>
      <c r="BI110" s="133">
        <f>IF(N110="nulová",J110,0)</f>
        <v>0</v>
      </c>
      <c r="BJ110" s="17" t="s">
        <v>77</v>
      </c>
      <c r="BK110" s="133">
        <f>ROUND(I110*H110,2)</f>
        <v>0</v>
      </c>
      <c r="BL110" s="17" t="s">
        <v>266</v>
      </c>
      <c r="BM110" s="132" t="s">
        <v>310</v>
      </c>
    </row>
    <row r="111" spans="2:65" s="1" customFormat="1" ht="11.25">
      <c r="B111" s="32"/>
      <c r="D111" s="134" t="s">
        <v>267</v>
      </c>
      <c r="F111" s="135" t="s">
        <v>2956</v>
      </c>
      <c r="I111" s="136"/>
      <c r="L111" s="32"/>
      <c r="M111" s="137"/>
      <c r="T111" s="53"/>
      <c r="AT111" s="17" t="s">
        <v>267</v>
      </c>
      <c r="AU111" s="17" t="s">
        <v>77</v>
      </c>
    </row>
    <row r="112" spans="2:65" s="1" customFormat="1" ht="29.25">
      <c r="B112" s="32"/>
      <c r="D112" s="134" t="s">
        <v>269</v>
      </c>
      <c r="F112" s="138" t="s">
        <v>2957</v>
      </c>
      <c r="I112" s="136"/>
      <c r="L112" s="32"/>
      <c r="M112" s="137"/>
      <c r="T112" s="53"/>
      <c r="AT112" s="17" t="s">
        <v>269</v>
      </c>
      <c r="AU112" s="17" t="s">
        <v>77</v>
      </c>
    </row>
    <row r="113" spans="2:65" s="1" customFormat="1" ht="16.5" customHeight="1">
      <c r="B113" s="32"/>
      <c r="C113" s="139" t="s">
        <v>312</v>
      </c>
      <c r="D113" s="139" t="s">
        <v>273</v>
      </c>
      <c r="E113" s="140" t="s">
        <v>2958</v>
      </c>
      <c r="F113" s="141" t="s">
        <v>2959</v>
      </c>
      <c r="G113" s="142" t="s">
        <v>363</v>
      </c>
      <c r="H113" s="143">
        <v>1</v>
      </c>
      <c r="I113" s="144"/>
      <c r="J113" s="145">
        <f>ROUND(I113*H113,2)</f>
        <v>0</v>
      </c>
      <c r="K113" s="141" t="s">
        <v>265</v>
      </c>
      <c r="L113" s="146"/>
      <c r="M113" s="147" t="s">
        <v>19</v>
      </c>
      <c r="N113" s="148" t="s">
        <v>40</v>
      </c>
      <c r="P113" s="130">
        <f>O113*H113</f>
        <v>0</v>
      </c>
      <c r="Q113" s="130">
        <v>0</v>
      </c>
      <c r="R113" s="130">
        <f>Q113*H113</f>
        <v>0</v>
      </c>
      <c r="S113" s="130">
        <v>0</v>
      </c>
      <c r="T113" s="131">
        <f>S113*H113</f>
        <v>0</v>
      </c>
      <c r="AR113" s="132" t="s">
        <v>277</v>
      </c>
      <c r="AT113" s="132" t="s">
        <v>273</v>
      </c>
      <c r="AU113" s="132" t="s">
        <v>77</v>
      </c>
      <c r="AY113" s="17" t="s">
        <v>260</v>
      </c>
      <c r="BE113" s="133">
        <f>IF(N113="základní",J113,0)</f>
        <v>0</v>
      </c>
      <c r="BF113" s="133">
        <f>IF(N113="snížená",J113,0)</f>
        <v>0</v>
      </c>
      <c r="BG113" s="133">
        <f>IF(N113="zákl. přenesená",J113,0)</f>
        <v>0</v>
      </c>
      <c r="BH113" s="133">
        <f>IF(N113="sníž. přenesená",J113,0)</f>
        <v>0</v>
      </c>
      <c r="BI113" s="133">
        <f>IF(N113="nulová",J113,0)</f>
        <v>0</v>
      </c>
      <c r="BJ113" s="17" t="s">
        <v>77</v>
      </c>
      <c r="BK113" s="133">
        <f>ROUND(I113*H113,2)</f>
        <v>0</v>
      </c>
      <c r="BL113" s="17" t="s">
        <v>266</v>
      </c>
      <c r="BM113" s="132" t="s">
        <v>315</v>
      </c>
    </row>
    <row r="114" spans="2:65" s="1" customFormat="1" ht="11.25">
      <c r="B114" s="32"/>
      <c r="D114" s="134" t="s">
        <v>267</v>
      </c>
      <c r="F114" s="135" t="s">
        <v>2959</v>
      </c>
      <c r="I114" s="136"/>
      <c r="L114" s="32"/>
      <c r="M114" s="137"/>
      <c r="T114" s="53"/>
      <c r="AT114" s="17" t="s">
        <v>267</v>
      </c>
      <c r="AU114" s="17" t="s">
        <v>77</v>
      </c>
    </row>
    <row r="115" spans="2:65" s="1" customFormat="1" ht="29.25">
      <c r="B115" s="32"/>
      <c r="D115" s="134" t="s">
        <v>269</v>
      </c>
      <c r="F115" s="138" t="s">
        <v>2960</v>
      </c>
      <c r="I115" s="136"/>
      <c r="L115" s="32"/>
      <c r="M115" s="137"/>
      <c r="T115" s="53"/>
      <c r="AT115" s="17" t="s">
        <v>269</v>
      </c>
      <c r="AU115" s="17" t="s">
        <v>77</v>
      </c>
    </row>
    <row r="116" spans="2:65" s="1" customFormat="1" ht="16.5" customHeight="1">
      <c r="B116" s="32"/>
      <c r="C116" s="139" t="s">
        <v>8</v>
      </c>
      <c r="D116" s="139" t="s">
        <v>273</v>
      </c>
      <c r="E116" s="140" t="s">
        <v>2961</v>
      </c>
      <c r="F116" s="141" t="s">
        <v>2962</v>
      </c>
      <c r="G116" s="142" t="s">
        <v>363</v>
      </c>
      <c r="H116" s="143">
        <v>1</v>
      </c>
      <c r="I116" s="144"/>
      <c r="J116" s="145">
        <f>ROUND(I116*H116,2)</f>
        <v>0</v>
      </c>
      <c r="K116" s="141" t="s">
        <v>265</v>
      </c>
      <c r="L116" s="146"/>
      <c r="M116" s="147" t="s">
        <v>19</v>
      </c>
      <c r="N116" s="148" t="s">
        <v>40</v>
      </c>
      <c r="P116" s="130">
        <f>O116*H116</f>
        <v>0</v>
      </c>
      <c r="Q116" s="130">
        <v>0</v>
      </c>
      <c r="R116" s="130">
        <f>Q116*H116</f>
        <v>0</v>
      </c>
      <c r="S116" s="130">
        <v>0</v>
      </c>
      <c r="T116" s="131">
        <f>S116*H116</f>
        <v>0</v>
      </c>
      <c r="AR116" s="132" t="s">
        <v>277</v>
      </c>
      <c r="AT116" s="132" t="s">
        <v>273</v>
      </c>
      <c r="AU116" s="132" t="s">
        <v>77</v>
      </c>
      <c r="AY116" s="17" t="s">
        <v>260</v>
      </c>
      <c r="BE116" s="133">
        <f>IF(N116="základní",J116,0)</f>
        <v>0</v>
      </c>
      <c r="BF116" s="133">
        <f>IF(N116="snížená",J116,0)</f>
        <v>0</v>
      </c>
      <c r="BG116" s="133">
        <f>IF(N116="zákl. přenesená",J116,0)</f>
        <v>0</v>
      </c>
      <c r="BH116" s="133">
        <f>IF(N116="sníž. přenesená",J116,0)</f>
        <v>0</v>
      </c>
      <c r="BI116" s="133">
        <f>IF(N116="nulová",J116,0)</f>
        <v>0</v>
      </c>
      <c r="BJ116" s="17" t="s">
        <v>77</v>
      </c>
      <c r="BK116" s="133">
        <f>ROUND(I116*H116,2)</f>
        <v>0</v>
      </c>
      <c r="BL116" s="17" t="s">
        <v>266</v>
      </c>
      <c r="BM116" s="132" t="s">
        <v>320</v>
      </c>
    </row>
    <row r="117" spans="2:65" s="1" customFormat="1" ht="11.25">
      <c r="B117" s="32"/>
      <c r="D117" s="134" t="s">
        <v>267</v>
      </c>
      <c r="F117" s="135" t="s">
        <v>2962</v>
      </c>
      <c r="I117" s="136"/>
      <c r="L117" s="32"/>
      <c r="M117" s="137"/>
      <c r="T117" s="53"/>
      <c r="AT117" s="17" t="s">
        <v>267</v>
      </c>
      <c r="AU117" s="17" t="s">
        <v>77</v>
      </c>
    </row>
    <row r="118" spans="2:65" s="1" customFormat="1" ht="29.25">
      <c r="B118" s="32"/>
      <c r="D118" s="134" t="s">
        <v>269</v>
      </c>
      <c r="F118" s="138" t="s">
        <v>2963</v>
      </c>
      <c r="I118" s="136"/>
      <c r="L118" s="32"/>
      <c r="M118" s="137"/>
      <c r="T118" s="53"/>
      <c r="AT118" s="17" t="s">
        <v>269</v>
      </c>
      <c r="AU118" s="17" t="s">
        <v>77</v>
      </c>
    </row>
    <row r="119" spans="2:65" s="1" customFormat="1" ht="16.5" customHeight="1">
      <c r="B119" s="32"/>
      <c r="C119" s="139" t="s">
        <v>322</v>
      </c>
      <c r="D119" s="139" t="s">
        <v>273</v>
      </c>
      <c r="E119" s="140" t="s">
        <v>2964</v>
      </c>
      <c r="F119" s="141" t="s">
        <v>2965</v>
      </c>
      <c r="G119" s="142" t="s">
        <v>363</v>
      </c>
      <c r="H119" s="143">
        <v>1</v>
      </c>
      <c r="I119" s="144"/>
      <c r="J119" s="145">
        <f>ROUND(I119*H119,2)</f>
        <v>0</v>
      </c>
      <c r="K119" s="141" t="s">
        <v>265</v>
      </c>
      <c r="L119" s="146"/>
      <c r="M119" s="147" t="s">
        <v>19</v>
      </c>
      <c r="N119" s="148" t="s">
        <v>40</v>
      </c>
      <c r="P119" s="130">
        <f>O119*H119</f>
        <v>0</v>
      </c>
      <c r="Q119" s="130">
        <v>0</v>
      </c>
      <c r="R119" s="130">
        <f>Q119*H119</f>
        <v>0</v>
      </c>
      <c r="S119" s="130">
        <v>0</v>
      </c>
      <c r="T119" s="131">
        <f>S119*H119</f>
        <v>0</v>
      </c>
      <c r="AR119" s="132" t="s">
        <v>277</v>
      </c>
      <c r="AT119" s="132" t="s">
        <v>273</v>
      </c>
      <c r="AU119" s="132" t="s">
        <v>77</v>
      </c>
      <c r="AY119" s="17" t="s">
        <v>260</v>
      </c>
      <c r="BE119" s="133">
        <f>IF(N119="základní",J119,0)</f>
        <v>0</v>
      </c>
      <c r="BF119" s="133">
        <f>IF(N119="snížená",J119,0)</f>
        <v>0</v>
      </c>
      <c r="BG119" s="133">
        <f>IF(N119="zákl. přenesená",J119,0)</f>
        <v>0</v>
      </c>
      <c r="BH119" s="133">
        <f>IF(N119="sníž. přenesená",J119,0)</f>
        <v>0</v>
      </c>
      <c r="BI119" s="133">
        <f>IF(N119="nulová",J119,0)</f>
        <v>0</v>
      </c>
      <c r="BJ119" s="17" t="s">
        <v>77</v>
      </c>
      <c r="BK119" s="133">
        <f>ROUND(I119*H119,2)</f>
        <v>0</v>
      </c>
      <c r="BL119" s="17" t="s">
        <v>266</v>
      </c>
      <c r="BM119" s="132" t="s">
        <v>326</v>
      </c>
    </row>
    <row r="120" spans="2:65" s="1" customFormat="1" ht="11.25">
      <c r="B120" s="32"/>
      <c r="D120" s="134" t="s">
        <v>267</v>
      </c>
      <c r="F120" s="135" t="s">
        <v>2965</v>
      </c>
      <c r="I120" s="136"/>
      <c r="L120" s="32"/>
      <c r="M120" s="137"/>
      <c r="T120" s="53"/>
      <c r="AT120" s="17" t="s">
        <v>267</v>
      </c>
      <c r="AU120" s="17" t="s">
        <v>77</v>
      </c>
    </row>
    <row r="121" spans="2:65" s="1" customFormat="1" ht="29.25">
      <c r="B121" s="32"/>
      <c r="D121" s="134" t="s">
        <v>269</v>
      </c>
      <c r="F121" s="138" t="s">
        <v>2966</v>
      </c>
      <c r="I121" s="136"/>
      <c r="L121" s="32"/>
      <c r="M121" s="137"/>
      <c r="T121" s="53"/>
      <c r="AT121" s="17" t="s">
        <v>269</v>
      </c>
      <c r="AU121" s="17" t="s">
        <v>77</v>
      </c>
    </row>
    <row r="122" spans="2:65" s="1" customFormat="1" ht="16.5" customHeight="1">
      <c r="B122" s="32"/>
      <c r="C122" s="139" t="s">
        <v>296</v>
      </c>
      <c r="D122" s="139" t="s">
        <v>273</v>
      </c>
      <c r="E122" s="140" t="s">
        <v>2967</v>
      </c>
      <c r="F122" s="141" t="s">
        <v>2968</v>
      </c>
      <c r="G122" s="142" t="s">
        <v>363</v>
      </c>
      <c r="H122" s="143">
        <v>1</v>
      </c>
      <c r="I122" s="144"/>
      <c r="J122" s="145">
        <f>ROUND(I122*H122,2)</f>
        <v>0</v>
      </c>
      <c r="K122" s="141" t="s">
        <v>265</v>
      </c>
      <c r="L122" s="146"/>
      <c r="M122" s="147" t="s">
        <v>19</v>
      </c>
      <c r="N122" s="148" t="s">
        <v>40</v>
      </c>
      <c r="P122" s="130">
        <f>O122*H122</f>
        <v>0</v>
      </c>
      <c r="Q122" s="130">
        <v>0</v>
      </c>
      <c r="R122" s="130">
        <f>Q122*H122</f>
        <v>0</v>
      </c>
      <c r="S122" s="130">
        <v>0</v>
      </c>
      <c r="T122" s="131">
        <f>S122*H122</f>
        <v>0</v>
      </c>
      <c r="AR122" s="132" t="s">
        <v>277</v>
      </c>
      <c r="AT122" s="132" t="s">
        <v>273</v>
      </c>
      <c r="AU122" s="132" t="s">
        <v>77</v>
      </c>
      <c r="AY122" s="17" t="s">
        <v>260</v>
      </c>
      <c r="BE122" s="133">
        <f>IF(N122="základní",J122,0)</f>
        <v>0</v>
      </c>
      <c r="BF122" s="133">
        <f>IF(N122="snížená",J122,0)</f>
        <v>0</v>
      </c>
      <c r="BG122" s="133">
        <f>IF(N122="zákl. přenesená",J122,0)</f>
        <v>0</v>
      </c>
      <c r="BH122" s="133">
        <f>IF(N122="sníž. přenesená",J122,0)</f>
        <v>0</v>
      </c>
      <c r="BI122" s="133">
        <f>IF(N122="nulová",J122,0)</f>
        <v>0</v>
      </c>
      <c r="BJ122" s="17" t="s">
        <v>77</v>
      </c>
      <c r="BK122" s="133">
        <f>ROUND(I122*H122,2)</f>
        <v>0</v>
      </c>
      <c r="BL122" s="17" t="s">
        <v>266</v>
      </c>
      <c r="BM122" s="132" t="s">
        <v>330</v>
      </c>
    </row>
    <row r="123" spans="2:65" s="1" customFormat="1" ht="11.25">
      <c r="B123" s="32"/>
      <c r="D123" s="134" t="s">
        <v>267</v>
      </c>
      <c r="F123" s="135" t="s">
        <v>2968</v>
      </c>
      <c r="I123" s="136"/>
      <c r="L123" s="32"/>
      <c r="M123" s="137"/>
      <c r="T123" s="53"/>
      <c r="AT123" s="17" t="s">
        <v>267</v>
      </c>
      <c r="AU123" s="17" t="s">
        <v>77</v>
      </c>
    </row>
    <row r="124" spans="2:65" s="1" customFormat="1" ht="29.25">
      <c r="B124" s="32"/>
      <c r="D124" s="134" t="s">
        <v>269</v>
      </c>
      <c r="F124" s="138" t="s">
        <v>2969</v>
      </c>
      <c r="I124" s="136"/>
      <c r="L124" s="32"/>
      <c r="M124" s="137"/>
      <c r="T124" s="53"/>
      <c r="AT124" s="17" t="s">
        <v>269</v>
      </c>
      <c r="AU124" s="17" t="s">
        <v>77</v>
      </c>
    </row>
    <row r="125" spans="2:65" s="1" customFormat="1" ht="16.5" customHeight="1">
      <c r="B125" s="32"/>
      <c r="C125" s="139" t="s">
        <v>332</v>
      </c>
      <c r="D125" s="139" t="s">
        <v>273</v>
      </c>
      <c r="E125" s="140" t="s">
        <v>2970</v>
      </c>
      <c r="F125" s="141" t="s">
        <v>2971</v>
      </c>
      <c r="G125" s="142" t="s">
        <v>363</v>
      </c>
      <c r="H125" s="143">
        <v>1</v>
      </c>
      <c r="I125" s="144"/>
      <c r="J125" s="145">
        <f>ROUND(I125*H125,2)</f>
        <v>0</v>
      </c>
      <c r="K125" s="141" t="s">
        <v>265</v>
      </c>
      <c r="L125" s="146"/>
      <c r="M125" s="147" t="s">
        <v>19</v>
      </c>
      <c r="N125" s="148" t="s">
        <v>40</v>
      </c>
      <c r="P125" s="130">
        <f>O125*H125</f>
        <v>0</v>
      </c>
      <c r="Q125" s="130">
        <v>0</v>
      </c>
      <c r="R125" s="130">
        <f>Q125*H125</f>
        <v>0</v>
      </c>
      <c r="S125" s="130">
        <v>0</v>
      </c>
      <c r="T125" s="131">
        <f>S125*H125</f>
        <v>0</v>
      </c>
      <c r="AR125" s="132" t="s">
        <v>277</v>
      </c>
      <c r="AT125" s="132" t="s">
        <v>273</v>
      </c>
      <c r="AU125" s="132" t="s">
        <v>77</v>
      </c>
      <c r="AY125" s="17" t="s">
        <v>260</v>
      </c>
      <c r="BE125" s="133">
        <f>IF(N125="základní",J125,0)</f>
        <v>0</v>
      </c>
      <c r="BF125" s="133">
        <f>IF(N125="snížená",J125,0)</f>
        <v>0</v>
      </c>
      <c r="BG125" s="133">
        <f>IF(N125="zákl. přenesená",J125,0)</f>
        <v>0</v>
      </c>
      <c r="BH125" s="133">
        <f>IF(N125="sníž. přenesená",J125,0)</f>
        <v>0</v>
      </c>
      <c r="BI125" s="133">
        <f>IF(N125="nulová",J125,0)</f>
        <v>0</v>
      </c>
      <c r="BJ125" s="17" t="s">
        <v>77</v>
      </c>
      <c r="BK125" s="133">
        <f>ROUND(I125*H125,2)</f>
        <v>0</v>
      </c>
      <c r="BL125" s="17" t="s">
        <v>266</v>
      </c>
      <c r="BM125" s="132" t="s">
        <v>335</v>
      </c>
    </row>
    <row r="126" spans="2:65" s="1" customFormat="1" ht="11.25">
      <c r="B126" s="32"/>
      <c r="D126" s="134" t="s">
        <v>267</v>
      </c>
      <c r="F126" s="135" t="s">
        <v>2971</v>
      </c>
      <c r="I126" s="136"/>
      <c r="L126" s="32"/>
      <c r="M126" s="137"/>
      <c r="T126" s="53"/>
      <c r="AT126" s="17" t="s">
        <v>267</v>
      </c>
      <c r="AU126" s="17" t="s">
        <v>77</v>
      </c>
    </row>
    <row r="127" spans="2:65" s="1" customFormat="1" ht="29.25">
      <c r="B127" s="32"/>
      <c r="D127" s="134" t="s">
        <v>269</v>
      </c>
      <c r="F127" s="138" t="s">
        <v>2972</v>
      </c>
      <c r="I127" s="136"/>
      <c r="L127" s="32"/>
      <c r="M127" s="137"/>
      <c r="T127" s="53"/>
      <c r="AT127" s="17" t="s">
        <v>269</v>
      </c>
      <c r="AU127" s="17" t="s">
        <v>77</v>
      </c>
    </row>
    <row r="128" spans="2:65" s="1" customFormat="1" ht="21.75" customHeight="1">
      <c r="B128" s="32"/>
      <c r="C128" s="139" t="s">
        <v>300</v>
      </c>
      <c r="D128" s="139" t="s">
        <v>273</v>
      </c>
      <c r="E128" s="140" t="s">
        <v>2973</v>
      </c>
      <c r="F128" s="141" t="s">
        <v>2974</v>
      </c>
      <c r="G128" s="142" t="s">
        <v>363</v>
      </c>
      <c r="H128" s="143">
        <v>1</v>
      </c>
      <c r="I128" s="144"/>
      <c r="J128" s="145">
        <f>ROUND(I128*H128,2)</f>
        <v>0</v>
      </c>
      <c r="K128" s="141" t="s">
        <v>265</v>
      </c>
      <c r="L128" s="146"/>
      <c r="M128" s="147" t="s">
        <v>19</v>
      </c>
      <c r="N128" s="148" t="s">
        <v>40</v>
      </c>
      <c r="P128" s="130">
        <f>O128*H128</f>
        <v>0</v>
      </c>
      <c r="Q128" s="130">
        <v>0</v>
      </c>
      <c r="R128" s="130">
        <f>Q128*H128</f>
        <v>0</v>
      </c>
      <c r="S128" s="130">
        <v>0</v>
      </c>
      <c r="T128" s="131">
        <f>S128*H128</f>
        <v>0</v>
      </c>
      <c r="AR128" s="132" t="s">
        <v>277</v>
      </c>
      <c r="AT128" s="132" t="s">
        <v>273</v>
      </c>
      <c r="AU128" s="132" t="s">
        <v>77</v>
      </c>
      <c r="AY128" s="17" t="s">
        <v>260</v>
      </c>
      <c r="BE128" s="133">
        <f>IF(N128="základní",J128,0)</f>
        <v>0</v>
      </c>
      <c r="BF128" s="133">
        <f>IF(N128="snížená",J128,0)</f>
        <v>0</v>
      </c>
      <c r="BG128" s="133">
        <f>IF(N128="zákl. přenesená",J128,0)</f>
        <v>0</v>
      </c>
      <c r="BH128" s="133">
        <f>IF(N128="sníž. přenesená",J128,0)</f>
        <v>0</v>
      </c>
      <c r="BI128" s="133">
        <f>IF(N128="nulová",J128,0)</f>
        <v>0</v>
      </c>
      <c r="BJ128" s="17" t="s">
        <v>77</v>
      </c>
      <c r="BK128" s="133">
        <f>ROUND(I128*H128,2)</f>
        <v>0</v>
      </c>
      <c r="BL128" s="17" t="s">
        <v>266</v>
      </c>
      <c r="BM128" s="132" t="s">
        <v>339</v>
      </c>
    </row>
    <row r="129" spans="2:65" s="1" customFormat="1" ht="11.25">
      <c r="B129" s="32"/>
      <c r="D129" s="134" t="s">
        <v>267</v>
      </c>
      <c r="F129" s="135" t="s">
        <v>2974</v>
      </c>
      <c r="I129" s="136"/>
      <c r="L129" s="32"/>
      <c r="M129" s="137"/>
      <c r="T129" s="53"/>
      <c r="AT129" s="17" t="s">
        <v>267</v>
      </c>
      <c r="AU129" s="17" t="s">
        <v>77</v>
      </c>
    </row>
    <row r="130" spans="2:65" s="1" customFormat="1" ht="29.25">
      <c r="B130" s="32"/>
      <c r="D130" s="134" t="s">
        <v>269</v>
      </c>
      <c r="F130" s="138" t="s">
        <v>2975</v>
      </c>
      <c r="I130" s="136"/>
      <c r="L130" s="32"/>
      <c r="M130" s="137"/>
      <c r="T130" s="53"/>
      <c r="AT130" s="17" t="s">
        <v>269</v>
      </c>
      <c r="AU130" s="17" t="s">
        <v>77</v>
      </c>
    </row>
    <row r="131" spans="2:65" s="1" customFormat="1" ht="16.5" customHeight="1">
      <c r="B131" s="32"/>
      <c r="C131" s="139" t="s">
        <v>341</v>
      </c>
      <c r="D131" s="139" t="s">
        <v>273</v>
      </c>
      <c r="E131" s="140" t="s">
        <v>2976</v>
      </c>
      <c r="F131" s="141" t="s">
        <v>2977</v>
      </c>
      <c r="G131" s="142" t="s">
        <v>363</v>
      </c>
      <c r="H131" s="143">
        <v>1</v>
      </c>
      <c r="I131" s="144"/>
      <c r="J131" s="145">
        <f>ROUND(I131*H131,2)</f>
        <v>0</v>
      </c>
      <c r="K131" s="141" t="s">
        <v>265</v>
      </c>
      <c r="L131" s="146"/>
      <c r="M131" s="147" t="s">
        <v>19</v>
      </c>
      <c r="N131" s="148" t="s">
        <v>40</v>
      </c>
      <c r="P131" s="130">
        <f>O131*H131</f>
        <v>0</v>
      </c>
      <c r="Q131" s="130">
        <v>0</v>
      </c>
      <c r="R131" s="130">
        <f>Q131*H131</f>
        <v>0</v>
      </c>
      <c r="S131" s="130">
        <v>0</v>
      </c>
      <c r="T131" s="131">
        <f>S131*H131</f>
        <v>0</v>
      </c>
      <c r="AR131" s="132" t="s">
        <v>277</v>
      </c>
      <c r="AT131" s="132" t="s">
        <v>273</v>
      </c>
      <c r="AU131" s="132" t="s">
        <v>77</v>
      </c>
      <c r="AY131" s="17" t="s">
        <v>260</v>
      </c>
      <c r="BE131" s="133">
        <f>IF(N131="základní",J131,0)</f>
        <v>0</v>
      </c>
      <c r="BF131" s="133">
        <f>IF(N131="snížená",J131,0)</f>
        <v>0</v>
      </c>
      <c r="BG131" s="133">
        <f>IF(N131="zákl. přenesená",J131,0)</f>
        <v>0</v>
      </c>
      <c r="BH131" s="133">
        <f>IF(N131="sníž. přenesená",J131,0)</f>
        <v>0</v>
      </c>
      <c r="BI131" s="133">
        <f>IF(N131="nulová",J131,0)</f>
        <v>0</v>
      </c>
      <c r="BJ131" s="17" t="s">
        <v>77</v>
      </c>
      <c r="BK131" s="133">
        <f>ROUND(I131*H131,2)</f>
        <v>0</v>
      </c>
      <c r="BL131" s="17" t="s">
        <v>266</v>
      </c>
      <c r="BM131" s="132" t="s">
        <v>344</v>
      </c>
    </row>
    <row r="132" spans="2:65" s="1" customFormat="1" ht="11.25">
      <c r="B132" s="32"/>
      <c r="D132" s="134" t="s">
        <v>267</v>
      </c>
      <c r="F132" s="135" t="s">
        <v>2977</v>
      </c>
      <c r="I132" s="136"/>
      <c r="L132" s="32"/>
      <c r="M132" s="137"/>
      <c r="T132" s="53"/>
      <c r="AT132" s="17" t="s">
        <v>267</v>
      </c>
      <c r="AU132" s="17" t="s">
        <v>77</v>
      </c>
    </row>
    <row r="133" spans="2:65" s="1" customFormat="1" ht="29.25">
      <c r="B133" s="32"/>
      <c r="D133" s="134" t="s">
        <v>269</v>
      </c>
      <c r="F133" s="138" t="s">
        <v>2978</v>
      </c>
      <c r="I133" s="136"/>
      <c r="L133" s="32"/>
      <c r="M133" s="137"/>
      <c r="T133" s="53"/>
      <c r="AT133" s="17" t="s">
        <v>269</v>
      </c>
      <c r="AU133" s="17" t="s">
        <v>77</v>
      </c>
    </row>
    <row r="134" spans="2:65" s="1" customFormat="1" ht="16.5" customHeight="1">
      <c r="B134" s="32"/>
      <c r="C134" s="139" t="s">
        <v>305</v>
      </c>
      <c r="D134" s="139" t="s">
        <v>273</v>
      </c>
      <c r="E134" s="140" t="s">
        <v>2979</v>
      </c>
      <c r="F134" s="141" t="s">
        <v>2980</v>
      </c>
      <c r="G134" s="142" t="s">
        <v>1487</v>
      </c>
      <c r="H134" s="143">
        <v>40</v>
      </c>
      <c r="I134" s="144"/>
      <c r="J134" s="145">
        <f>ROUND(I134*H134,2)</f>
        <v>0</v>
      </c>
      <c r="K134" s="141" t="s">
        <v>265</v>
      </c>
      <c r="L134" s="146"/>
      <c r="M134" s="147" t="s">
        <v>19</v>
      </c>
      <c r="N134" s="148" t="s">
        <v>40</v>
      </c>
      <c r="P134" s="130">
        <f>O134*H134</f>
        <v>0</v>
      </c>
      <c r="Q134" s="130">
        <v>0</v>
      </c>
      <c r="R134" s="130">
        <f>Q134*H134</f>
        <v>0</v>
      </c>
      <c r="S134" s="130">
        <v>0</v>
      </c>
      <c r="T134" s="131">
        <f>S134*H134</f>
        <v>0</v>
      </c>
      <c r="AR134" s="132" t="s">
        <v>277</v>
      </c>
      <c r="AT134" s="132" t="s">
        <v>273</v>
      </c>
      <c r="AU134" s="132" t="s">
        <v>77</v>
      </c>
      <c r="AY134" s="17" t="s">
        <v>260</v>
      </c>
      <c r="BE134" s="133">
        <f>IF(N134="základní",J134,0)</f>
        <v>0</v>
      </c>
      <c r="BF134" s="133">
        <f>IF(N134="snížená",J134,0)</f>
        <v>0</v>
      </c>
      <c r="BG134" s="133">
        <f>IF(N134="zákl. přenesená",J134,0)</f>
        <v>0</v>
      </c>
      <c r="BH134" s="133">
        <f>IF(N134="sníž. přenesená",J134,0)</f>
        <v>0</v>
      </c>
      <c r="BI134" s="133">
        <f>IF(N134="nulová",J134,0)</f>
        <v>0</v>
      </c>
      <c r="BJ134" s="17" t="s">
        <v>77</v>
      </c>
      <c r="BK134" s="133">
        <f>ROUND(I134*H134,2)</f>
        <v>0</v>
      </c>
      <c r="BL134" s="17" t="s">
        <v>266</v>
      </c>
      <c r="BM134" s="132" t="s">
        <v>348</v>
      </c>
    </row>
    <row r="135" spans="2:65" s="1" customFormat="1" ht="11.25">
      <c r="B135" s="32"/>
      <c r="D135" s="134" t="s">
        <v>267</v>
      </c>
      <c r="F135" s="135" t="s">
        <v>2980</v>
      </c>
      <c r="I135" s="136"/>
      <c r="L135" s="32"/>
      <c r="M135" s="137"/>
      <c r="T135" s="53"/>
      <c r="AT135" s="17" t="s">
        <v>267</v>
      </c>
      <c r="AU135" s="17" t="s">
        <v>77</v>
      </c>
    </row>
    <row r="136" spans="2:65" s="1" customFormat="1" ht="29.25">
      <c r="B136" s="32"/>
      <c r="D136" s="134" t="s">
        <v>269</v>
      </c>
      <c r="F136" s="138" t="s">
        <v>2981</v>
      </c>
      <c r="I136" s="136"/>
      <c r="L136" s="32"/>
      <c r="M136" s="137"/>
      <c r="T136" s="53"/>
      <c r="AT136" s="17" t="s">
        <v>269</v>
      </c>
      <c r="AU136" s="17" t="s">
        <v>77</v>
      </c>
    </row>
    <row r="137" spans="2:65" s="1" customFormat="1" ht="16.5" customHeight="1">
      <c r="B137" s="32"/>
      <c r="C137" s="139" t="s">
        <v>350</v>
      </c>
      <c r="D137" s="139" t="s">
        <v>273</v>
      </c>
      <c r="E137" s="140" t="s">
        <v>2982</v>
      </c>
      <c r="F137" s="141" t="s">
        <v>2983</v>
      </c>
      <c r="G137" s="142" t="s">
        <v>363</v>
      </c>
      <c r="H137" s="143">
        <v>2</v>
      </c>
      <c r="I137" s="144"/>
      <c r="J137" s="145">
        <f>ROUND(I137*H137,2)</f>
        <v>0</v>
      </c>
      <c r="K137" s="141" t="s">
        <v>265</v>
      </c>
      <c r="L137" s="146"/>
      <c r="M137" s="147" t="s">
        <v>19</v>
      </c>
      <c r="N137" s="148" t="s">
        <v>40</v>
      </c>
      <c r="P137" s="130">
        <f>O137*H137</f>
        <v>0</v>
      </c>
      <c r="Q137" s="130">
        <v>0</v>
      </c>
      <c r="R137" s="130">
        <f>Q137*H137</f>
        <v>0</v>
      </c>
      <c r="S137" s="130">
        <v>0</v>
      </c>
      <c r="T137" s="131">
        <f>S137*H137</f>
        <v>0</v>
      </c>
      <c r="AR137" s="132" t="s">
        <v>277</v>
      </c>
      <c r="AT137" s="132" t="s">
        <v>273</v>
      </c>
      <c r="AU137" s="132" t="s">
        <v>77</v>
      </c>
      <c r="AY137" s="17" t="s">
        <v>260</v>
      </c>
      <c r="BE137" s="133">
        <f>IF(N137="základní",J137,0)</f>
        <v>0</v>
      </c>
      <c r="BF137" s="133">
        <f>IF(N137="snížená",J137,0)</f>
        <v>0</v>
      </c>
      <c r="BG137" s="133">
        <f>IF(N137="zákl. přenesená",J137,0)</f>
        <v>0</v>
      </c>
      <c r="BH137" s="133">
        <f>IF(N137="sníž. přenesená",J137,0)</f>
        <v>0</v>
      </c>
      <c r="BI137" s="133">
        <f>IF(N137="nulová",J137,0)</f>
        <v>0</v>
      </c>
      <c r="BJ137" s="17" t="s">
        <v>77</v>
      </c>
      <c r="BK137" s="133">
        <f>ROUND(I137*H137,2)</f>
        <v>0</v>
      </c>
      <c r="BL137" s="17" t="s">
        <v>266</v>
      </c>
      <c r="BM137" s="132" t="s">
        <v>353</v>
      </c>
    </row>
    <row r="138" spans="2:65" s="1" customFormat="1" ht="11.25">
      <c r="B138" s="32"/>
      <c r="D138" s="134" t="s">
        <v>267</v>
      </c>
      <c r="F138" s="135" t="s">
        <v>2983</v>
      </c>
      <c r="I138" s="136"/>
      <c r="L138" s="32"/>
      <c r="M138" s="137"/>
      <c r="T138" s="53"/>
      <c r="AT138" s="17" t="s">
        <v>267</v>
      </c>
      <c r="AU138" s="17" t="s">
        <v>77</v>
      </c>
    </row>
    <row r="139" spans="2:65" s="1" customFormat="1" ht="29.25">
      <c r="B139" s="32"/>
      <c r="D139" s="134" t="s">
        <v>269</v>
      </c>
      <c r="F139" s="138" t="s">
        <v>2984</v>
      </c>
      <c r="I139" s="136"/>
      <c r="L139" s="32"/>
      <c r="M139" s="137"/>
      <c r="T139" s="53"/>
      <c r="AT139" s="17" t="s">
        <v>269</v>
      </c>
      <c r="AU139" s="17" t="s">
        <v>77</v>
      </c>
    </row>
    <row r="140" spans="2:65" s="1" customFormat="1" ht="21.75" customHeight="1">
      <c r="B140" s="32"/>
      <c r="C140" s="139" t="s">
        <v>310</v>
      </c>
      <c r="D140" s="139" t="s">
        <v>273</v>
      </c>
      <c r="E140" s="140" t="s">
        <v>565</v>
      </c>
      <c r="F140" s="141" t="s">
        <v>566</v>
      </c>
      <c r="G140" s="142" t="s">
        <v>545</v>
      </c>
      <c r="H140" s="143">
        <v>360</v>
      </c>
      <c r="I140" s="144"/>
      <c r="J140" s="145">
        <f>ROUND(I140*H140,2)</f>
        <v>0</v>
      </c>
      <c r="K140" s="141" t="s">
        <v>265</v>
      </c>
      <c r="L140" s="146"/>
      <c r="M140" s="147" t="s">
        <v>19</v>
      </c>
      <c r="N140" s="148" t="s">
        <v>40</v>
      </c>
      <c r="P140" s="130">
        <f>O140*H140</f>
        <v>0</v>
      </c>
      <c r="Q140" s="130">
        <v>0</v>
      </c>
      <c r="R140" s="130">
        <f>Q140*H140</f>
        <v>0</v>
      </c>
      <c r="S140" s="130">
        <v>0</v>
      </c>
      <c r="T140" s="131">
        <f>S140*H140</f>
        <v>0</v>
      </c>
      <c r="AR140" s="132" t="s">
        <v>277</v>
      </c>
      <c r="AT140" s="132" t="s">
        <v>273</v>
      </c>
      <c r="AU140" s="132" t="s">
        <v>77</v>
      </c>
      <c r="AY140" s="17" t="s">
        <v>260</v>
      </c>
      <c r="BE140" s="133">
        <f>IF(N140="základní",J140,0)</f>
        <v>0</v>
      </c>
      <c r="BF140" s="133">
        <f>IF(N140="snížená",J140,0)</f>
        <v>0</v>
      </c>
      <c r="BG140" s="133">
        <f>IF(N140="zákl. přenesená",J140,0)</f>
        <v>0</v>
      </c>
      <c r="BH140" s="133">
        <f>IF(N140="sníž. přenesená",J140,0)</f>
        <v>0</v>
      </c>
      <c r="BI140" s="133">
        <f>IF(N140="nulová",J140,0)</f>
        <v>0</v>
      </c>
      <c r="BJ140" s="17" t="s">
        <v>77</v>
      </c>
      <c r="BK140" s="133">
        <f>ROUND(I140*H140,2)</f>
        <v>0</v>
      </c>
      <c r="BL140" s="17" t="s">
        <v>266</v>
      </c>
      <c r="BM140" s="132" t="s">
        <v>358</v>
      </c>
    </row>
    <row r="141" spans="2:65" s="1" customFormat="1" ht="11.25">
      <c r="B141" s="32"/>
      <c r="D141" s="134" t="s">
        <v>267</v>
      </c>
      <c r="F141" s="135" t="s">
        <v>566</v>
      </c>
      <c r="I141" s="136"/>
      <c r="L141" s="32"/>
      <c r="M141" s="137"/>
      <c r="T141" s="53"/>
      <c r="AT141" s="17" t="s">
        <v>267</v>
      </c>
      <c r="AU141" s="17" t="s">
        <v>77</v>
      </c>
    </row>
    <row r="142" spans="2:65" s="1" customFormat="1" ht="29.25">
      <c r="B142" s="32"/>
      <c r="D142" s="134" t="s">
        <v>269</v>
      </c>
      <c r="F142" s="138" t="s">
        <v>2985</v>
      </c>
      <c r="I142" s="136"/>
      <c r="L142" s="32"/>
      <c r="M142" s="137"/>
      <c r="T142" s="53"/>
      <c r="AT142" s="17" t="s">
        <v>269</v>
      </c>
      <c r="AU142" s="17" t="s">
        <v>77</v>
      </c>
    </row>
    <row r="143" spans="2:65" s="1" customFormat="1" ht="21.75" customHeight="1">
      <c r="B143" s="32"/>
      <c r="C143" s="139" t="s">
        <v>7</v>
      </c>
      <c r="D143" s="139" t="s">
        <v>273</v>
      </c>
      <c r="E143" s="140" t="s">
        <v>2986</v>
      </c>
      <c r="F143" s="141" t="s">
        <v>2987</v>
      </c>
      <c r="G143" s="142" t="s">
        <v>545</v>
      </c>
      <c r="H143" s="143">
        <v>360</v>
      </c>
      <c r="I143" s="144"/>
      <c r="J143" s="145">
        <f>ROUND(I143*H143,2)</f>
        <v>0</v>
      </c>
      <c r="K143" s="141" t="s">
        <v>265</v>
      </c>
      <c r="L143" s="146"/>
      <c r="M143" s="147" t="s">
        <v>19</v>
      </c>
      <c r="N143" s="148" t="s">
        <v>40</v>
      </c>
      <c r="P143" s="130">
        <f>O143*H143</f>
        <v>0</v>
      </c>
      <c r="Q143" s="130">
        <v>0</v>
      </c>
      <c r="R143" s="130">
        <f>Q143*H143</f>
        <v>0</v>
      </c>
      <c r="S143" s="130">
        <v>0</v>
      </c>
      <c r="T143" s="131">
        <f>S143*H143</f>
        <v>0</v>
      </c>
      <c r="AR143" s="132" t="s">
        <v>277</v>
      </c>
      <c r="AT143" s="132" t="s">
        <v>273</v>
      </c>
      <c r="AU143" s="132" t="s">
        <v>77</v>
      </c>
      <c r="AY143" s="17" t="s">
        <v>260</v>
      </c>
      <c r="BE143" s="133">
        <f>IF(N143="základní",J143,0)</f>
        <v>0</v>
      </c>
      <c r="BF143" s="133">
        <f>IF(N143="snížená",J143,0)</f>
        <v>0</v>
      </c>
      <c r="BG143" s="133">
        <f>IF(N143="zákl. přenesená",J143,0)</f>
        <v>0</v>
      </c>
      <c r="BH143" s="133">
        <f>IF(N143="sníž. přenesená",J143,0)</f>
        <v>0</v>
      </c>
      <c r="BI143" s="133">
        <f>IF(N143="nulová",J143,0)</f>
        <v>0</v>
      </c>
      <c r="BJ143" s="17" t="s">
        <v>77</v>
      </c>
      <c r="BK143" s="133">
        <f>ROUND(I143*H143,2)</f>
        <v>0</v>
      </c>
      <c r="BL143" s="17" t="s">
        <v>266</v>
      </c>
      <c r="BM143" s="132" t="s">
        <v>364</v>
      </c>
    </row>
    <row r="144" spans="2:65" s="1" customFormat="1" ht="11.25">
      <c r="B144" s="32"/>
      <c r="D144" s="134" t="s">
        <v>267</v>
      </c>
      <c r="F144" s="135" t="s">
        <v>2987</v>
      </c>
      <c r="I144" s="136"/>
      <c r="L144" s="32"/>
      <c r="M144" s="137"/>
      <c r="T144" s="53"/>
      <c r="AT144" s="17" t="s">
        <v>267</v>
      </c>
      <c r="AU144" s="17" t="s">
        <v>77</v>
      </c>
    </row>
    <row r="145" spans="2:65" s="1" customFormat="1" ht="29.25">
      <c r="B145" s="32"/>
      <c r="D145" s="134" t="s">
        <v>269</v>
      </c>
      <c r="F145" s="138" t="s">
        <v>2988</v>
      </c>
      <c r="I145" s="136"/>
      <c r="L145" s="32"/>
      <c r="M145" s="137"/>
      <c r="T145" s="53"/>
      <c r="AT145" s="17" t="s">
        <v>269</v>
      </c>
      <c r="AU145" s="17" t="s">
        <v>77</v>
      </c>
    </row>
    <row r="146" spans="2:65" s="1" customFormat="1" ht="21.75" customHeight="1">
      <c r="B146" s="32"/>
      <c r="C146" s="139" t="s">
        <v>315</v>
      </c>
      <c r="D146" s="139" t="s">
        <v>273</v>
      </c>
      <c r="E146" s="140" t="s">
        <v>393</v>
      </c>
      <c r="F146" s="141" t="s">
        <v>394</v>
      </c>
      <c r="G146" s="142" t="s">
        <v>545</v>
      </c>
      <c r="H146" s="143">
        <v>600</v>
      </c>
      <c r="I146" s="144"/>
      <c r="J146" s="145">
        <f>ROUND(I146*H146,2)</f>
        <v>0</v>
      </c>
      <c r="K146" s="141" t="s">
        <v>265</v>
      </c>
      <c r="L146" s="146"/>
      <c r="M146" s="147" t="s">
        <v>19</v>
      </c>
      <c r="N146" s="148" t="s">
        <v>40</v>
      </c>
      <c r="P146" s="130">
        <f>O146*H146</f>
        <v>0</v>
      </c>
      <c r="Q146" s="130">
        <v>0</v>
      </c>
      <c r="R146" s="130">
        <f>Q146*H146</f>
        <v>0</v>
      </c>
      <c r="S146" s="130">
        <v>0</v>
      </c>
      <c r="T146" s="131">
        <f>S146*H146</f>
        <v>0</v>
      </c>
      <c r="AR146" s="132" t="s">
        <v>277</v>
      </c>
      <c r="AT146" s="132" t="s">
        <v>273</v>
      </c>
      <c r="AU146" s="132" t="s">
        <v>77</v>
      </c>
      <c r="AY146" s="17" t="s">
        <v>260</v>
      </c>
      <c r="BE146" s="133">
        <f>IF(N146="základní",J146,0)</f>
        <v>0</v>
      </c>
      <c r="BF146" s="133">
        <f>IF(N146="snížená",J146,0)</f>
        <v>0</v>
      </c>
      <c r="BG146" s="133">
        <f>IF(N146="zákl. přenesená",J146,0)</f>
        <v>0</v>
      </c>
      <c r="BH146" s="133">
        <f>IF(N146="sníž. přenesená",J146,0)</f>
        <v>0</v>
      </c>
      <c r="BI146" s="133">
        <f>IF(N146="nulová",J146,0)</f>
        <v>0</v>
      </c>
      <c r="BJ146" s="17" t="s">
        <v>77</v>
      </c>
      <c r="BK146" s="133">
        <f>ROUND(I146*H146,2)</f>
        <v>0</v>
      </c>
      <c r="BL146" s="17" t="s">
        <v>266</v>
      </c>
      <c r="BM146" s="132" t="s">
        <v>368</v>
      </c>
    </row>
    <row r="147" spans="2:65" s="1" customFormat="1" ht="11.25">
      <c r="B147" s="32"/>
      <c r="D147" s="134" t="s">
        <v>267</v>
      </c>
      <c r="F147" s="135" t="s">
        <v>394</v>
      </c>
      <c r="I147" s="136"/>
      <c r="L147" s="32"/>
      <c r="M147" s="137"/>
      <c r="T147" s="53"/>
      <c r="AT147" s="17" t="s">
        <v>267</v>
      </c>
      <c r="AU147" s="17" t="s">
        <v>77</v>
      </c>
    </row>
    <row r="148" spans="2:65" s="1" customFormat="1" ht="29.25">
      <c r="B148" s="32"/>
      <c r="D148" s="134" t="s">
        <v>269</v>
      </c>
      <c r="F148" s="138" t="s">
        <v>2989</v>
      </c>
      <c r="I148" s="136"/>
      <c r="L148" s="32"/>
      <c r="M148" s="137"/>
      <c r="T148" s="53"/>
      <c r="AT148" s="17" t="s">
        <v>269</v>
      </c>
      <c r="AU148" s="17" t="s">
        <v>77</v>
      </c>
    </row>
    <row r="149" spans="2:65" s="1" customFormat="1" ht="24.2" customHeight="1">
      <c r="B149" s="32"/>
      <c r="C149" s="139" t="s">
        <v>370</v>
      </c>
      <c r="D149" s="139" t="s">
        <v>273</v>
      </c>
      <c r="E149" s="140" t="s">
        <v>2990</v>
      </c>
      <c r="F149" s="141" t="s">
        <v>2991</v>
      </c>
      <c r="G149" s="142" t="s">
        <v>545</v>
      </c>
      <c r="H149" s="143">
        <v>160</v>
      </c>
      <c r="I149" s="144"/>
      <c r="J149" s="145">
        <f>ROUND(I149*H149,2)</f>
        <v>0</v>
      </c>
      <c r="K149" s="141" t="s">
        <v>265</v>
      </c>
      <c r="L149" s="146"/>
      <c r="M149" s="147" t="s">
        <v>19</v>
      </c>
      <c r="N149" s="148" t="s">
        <v>40</v>
      </c>
      <c r="P149" s="130">
        <f>O149*H149</f>
        <v>0</v>
      </c>
      <c r="Q149" s="130">
        <v>0</v>
      </c>
      <c r="R149" s="130">
        <f>Q149*H149</f>
        <v>0</v>
      </c>
      <c r="S149" s="130">
        <v>0</v>
      </c>
      <c r="T149" s="131">
        <f>S149*H149</f>
        <v>0</v>
      </c>
      <c r="AR149" s="132" t="s">
        <v>277</v>
      </c>
      <c r="AT149" s="132" t="s">
        <v>273</v>
      </c>
      <c r="AU149" s="132" t="s">
        <v>77</v>
      </c>
      <c r="AY149" s="17" t="s">
        <v>260</v>
      </c>
      <c r="BE149" s="133">
        <f>IF(N149="základní",J149,0)</f>
        <v>0</v>
      </c>
      <c r="BF149" s="133">
        <f>IF(N149="snížená",J149,0)</f>
        <v>0</v>
      </c>
      <c r="BG149" s="133">
        <f>IF(N149="zákl. přenesená",J149,0)</f>
        <v>0</v>
      </c>
      <c r="BH149" s="133">
        <f>IF(N149="sníž. přenesená",J149,0)</f>
        <v>0</v>
      </c>
      <c r="BI149" s="133">
        <f>IF(N149="nulová",J149,0)</f>
        <v>0</v>
      </c>
      <c r="BJ149" s="17" t="s">
        <v>77</v>
      </c>
      <c r="BK149" s="133">
        <f>ROUND(I149*H149,2)</f>
        <v>0</v>
      </c>
      <c r="BL149" s="17" t="s">
        <v>266</v>
      </c>
      <c r="BM149" s="132" t="s">
        <v>373</v>
      </c>
    </row>
    <row r="150" spans="2:65" s="1" customFormat="1" ht="11.25">
      <c r="B150" s="32"/>
      <c r="D150" s="134" t="s">
        <v>267</v>
      </c>
      <c r="F150" s="135" t="s">
        <v>2991</v>
      </c>
      <c r="I150" s="136"/>
      <c r="L150" s="32"/>
      <c r="M150" s="137"/>
      <c r="T150" s="53"/>
      <c r="AT150" s="17" t="s">
        <v>267</v>
      </c>
      <c r="AU150" s="17" t="s">
        <v>77</v>
      </c>
    </row>
    <row r="151" spans="2:65" s="1" customFormat="1" ht="29.25">
      <c r="B151" s="32"/>
      <c r="D151" s="134" t="s">
        <v>269</v>
      </c>
      <c r="F151" s="138" t="s">
        <v>2992</v>
      </c>
      <c r="I151" s="136"/>
      <c r="L151" s="32"/>
      <c r="M151" s="137"/>
      <c r="T151" s="53"/>
      <c r="AT151" s="17" t="s">
        <v>269</v>
      </c>
      <c r="AU151" s="17" t="s">
        <v>77</v>
      </c>
    </row>
    <row r="152" spans="2:65" s="1" customFormat="1" ht="16.5" customHeight="1">
      <c r="B152" s="32"/>
      <c r="C152" s="139" t="s">
        <v>320</v>
      </c>
      <c r="D152" s="139" t="s">
        <v>273</v>
      </c>
      <c r="E152" s="140" t="s">
        <v>2993</v>
      </c>
      <c r="F152" s="141" t="s">
        <v>2994</v>
      </c>
      <c r="G152" s="142" t="s">
        <v>545</v>
      </c>
      <c r="H152" s="143">
        <v>920</v>
      </c>
      <c r="I152" s="144"/>
      <c r="J152" s="145">
        <f>ROUND(I152*H152,2)</f>
        <v>0</v>
      </c>
      <c r="K152" s="141" t="s">
        <v>265</v>
      </c>
      <c r="L152" s="146"/>
      <c r="M152" s="147" t="s">
        <v>19</v>
      </c>
      <c r="N152" s="148" t="s">
        <v>40</v>
      </c>
      <c r="P152" s="130">
        <f>O152*H152</f>
        <v>0</v>
      </c>
      <c r="Q152" s="130">
        <v>0</v>
      </c>
      <c r="R152" s="130">
        <f>Q152*H152</f>
        <v>0</v>
      </c>
      <c r="S152" s="130">
        <v>0</v>
      </c>
      <c r="T152" s="131">
        <f>S152*H152</f>
        <v>0</v>
      </c>
      <c r="AR152" s="132" t="s">
        <v>277</v>
      </c>
      <c r="AT152" s="132" t="s">
        <v>273</v>
      </c>
      <c r="AU152" s="132" t="s">
        <v>77</v>
      </c>
      <c r="AY152" s="17" t="s">
        <v>260</v>
      </c>
      <c r="BE152" s="133">
        <f>IF(N152="základní",J152,0)</f>
        <v>0</v>
      </c>
      <c r="BF152" s="133">
        <f>IF(N152="snížená",J152,0)</f>
        <v>0</v>
      </c>
      <c r="BG152" s="133">
        <f>IF(N152="zákl. přenesená",J152,0)</f>
        <v>0</v>
      </c>
      <c r="BH152" s="133">
        <f>IF(N152="sníž. přenesená",J152,0)</f>
        <v>0</v>
      </c>
      <c r="BI152" s="133">
        <f>IF(N152="nulová",J152,0)</f>
        <v>0</v>
      </c>
      <c r="BJ152" s="17" t="s">
        <v>77</v>
      </c>
      <c r="BK152" s="133">
        <f>ROUND(I152*H152,2)</f>
        <v>0</v>
      </c>
      <c r="BL152" s="17" t="s">
        <v>266</v>
      </c>
      <c r="BM152" s="132" t="s">
        <v>378</v>
      </c>
    </row>
    <row r="153" spans="2:65" s="1" customFormat="1" ht="11.25">
      <c r="B153" s="32"/>
      <c r="D153" s="134" t="s">
        <v>267</v>
      </c>
      <c r="F153" s="135" t="s">
        <v>2994</v>
      </c>
      <c r="I153" s="136"/>
      <c r="L153" s="32"/>
      <c r="M153" s="137"/>
      <c r="T153" s="53"/>
      <c r="AT153" s="17" t="s">
        <v>267</v>
      </c>
      <c r="AU153" s="17" t="s">
        <v>77</v>
      </c>
    </row>
    <row r="154" spans="2:65" s="1" customFormat="1" ht="29.25">
      <c r="B154" s="32"/>
      <c r="D154" s="134" t="s">
        <v>269</v>
      </c>
      <c r="F154" s="138" t="s">
        <v>2995</v>
      </c>
      <c r="I154" s="136"/>
      <c r="L154" s="32"/>
      <c r="M154" s="137"/>
      <c r="T154" s="53"/>
      <c r="AT154" s="17" t="s">
        <v>269</v>
      </c>
      <c r="AU154" s="17" t="s">
        <v>77</v>
      </c>
    </row>
    <row r="155" spans="2:65" s="1" customFormat="1" ht="16.5" customHeight="1">
      <c r="B155" s="32"/>
      <c r="C155" s="139" t="s">
        <v>381</v>
      </c>
      <c r="D155" s="139" t="s">
        <v>273</v>
      </c>
      <c r="E155" s="140" t="s">
        <v>2996</v>
      </c>
      <c r="F155" s="141" t="s">
        <v>2997</v>
      </c>
      <c r="G155" s="142" t="s">
        <v>363</v>
      </c>
      <c r="H155" s="143">
        <v>6</v>
      </c>
      <c r="I155" s="144"/>
      <c r="J155" s="145">
        <f>ROUND(I155*H155,2)</f>
        <v>0</v>
      </c>
      <c r="K155" s="141" t="s">
        <v>19</v>
      </c>
      <c r="L155" s="146"/>
      <c r="M155" s="147" t="s">
        <v>19</v>
      </c>
      <c r="N155" s="148" t="s">
        <v>40</v>
      </c>
      <c r="P155" s="130">
        <f>O155*H155</f>
        <v>0</v>
      </c>
      <c r="Q155" s="130">
        <v>0</v>
      </c>
      <c r="R155" s="130">
        <f>Q155*H155</f>
        <v>0</v>
      </c>
      <c r="S155" s="130">
        <v>0</v>
      </c>
      <c r="T155" s="131">
        <f>S155*H155</f>
        <v>0</v>
      </c>
      <c r="AR155" s="132" t="s">
        <v>277</v>
      </c>
      <c r="AT155" s="132" t="s">
        <v>273</v>
      </c>
      <c r="AU155" s="132" t="s">
        <v>77</v>
      </c>
      <c r="AY155" s="17" t="s">
        <v>260</v>
      </c>
      <c r="BE155" s="133">
        <f>IF(N155="základní",J155,0)</f>
        <v>0</v>
      </c>
      <c r="BF155" s="133">
        <f>IF(N155="snížená",J155,0)</f>
        <v>0</v>
      </c>
      <c r="BG155" s="133">
        <f>IF(N155="zákl. přenesená",J155,0)</f>
        <v>0</v>
      </c>
      <c r="BH155" s="133">
        <f>IF(N155="sníž. přenesená",J155,0)</f>
        <v>0</v>
      </c>
      <c r="BI155" s="133">
        <f>IF(N155="nulová",J155,0)</f>
        <v>0</v>
      </c>
      <c r="BJ155" s="17" t="s">
        <v>77</v>
      </c>
      <c r="BK155" s="133">
        <f>ROUND(I155*H155,2)</f>
        <v>0</v>
      </c>
      <c r="BL155" s="17" t="s">
        <v>266</v>
      </c>
      <c r="BM155" s="132" t="s">
        <v>384</v>
      </c>
    </row>
    <row r="156" spans="2:65" s="1" customFormat="1" ht="11.25">
      <c r="B156" s="32"/>
      <c r="D156" s="134" t="s">
        <v>267</v>
      </c>
      <c r="F156" s="135" t="s">
        <v>2997</v>
      </c>
      <c r="I156" s="136"/>
      <c r="L156" s="32"/>
      <c r="M156" s="137"/>
      <c r="T156" s="53"/>
      <c r="AT156" s="17" t="s">
        <v>267</v>
      </c>
      <c r="AU156" s="17" t="s">
        <v>77</v>
      </c>
    </row>
    <row r="157" spans="2:65" s="1" customFormat="1" ht="29.25">
      <c r="B157" s="32"/>
      <c r="D157" s="134" t="s">
        <v>269</v>
      </c>
      <c r="F157" s="138" t="s">
        <v>2998</v>
      </c>
      <c r="I157" s="136"/>
      <c r="L157" s="32"/>
      <c r="M157" s="137"/>
      <c r="T157" s="53"/>
      <c r="AT157" s="17" t="s">
        <v>269</v>
      </c>
      <c r="AU157" s="17" t="s">
        <v>77</v>
      </c>
    </row>
    <row r="158" spans="2:65" s="1" customFormat="1" ht="16.5" customHeight="1">
      <c r="B158" s="32"/>
      <c r="C158" s="139" t="s">
        <v>326</v>
      </c>
      <c r="D158" s="139" t="s">
        <v>273</v>
      </c>
      <c r="E158" s="140" t="s">
        <v>2999</v>
      </c>
      <c r="F158" s="141" t="s">
        <v>3000</v>
      </c>
      <c r="G158" s="142" t="s">
        <v>545</v>
      </c>
      <c r="H158" s="143">
        <v>160</v>
      </c>
      <c r="I158" s="144"/>
      <c r="J158" s="145">
        <f>ROUND(I158*H158,2)</f>
        <v>0</v>
      </c>
      <c r="K158" s="141" t="s">
        <v>265</v>
      </c>
      <c r="L158" s="146"/>
      <c r="M158" s="147" t="s">
        <v>19</v>
      </c>
      <c r="N158" s="148" t="s">
        <v>40</v>
      </c>
      <c r="P158" s="130">
        <f>O158*H158</f>
        <v>0</v>
      </c>
      <c r="Q158" s="130">
        <v>0</v>
      </c>
      <c r="R158" s="130">
        <f>Q158*H158</f>
        <v>0</v>
      </c>
      <c r="S158" s="130">
        <v>0</v>
      </c>
      <c r="T158" s="131">
        <f>S158*H158</f>
        <v>0</v>
      </c>
      <c r="AR158" s="132" t="s">
        <v>277</v>
      </c>
      <c r="AT158" s="132" t="s">
        <v>273</v>
      </c>
      <c r="AU158" s="132" t="s">
        <v>77</v>
      </c>
      <c r="AY158" s="17" t="s">
        <v>260</v>
      </c>
      <c r="BE158" s="133">
        <f>IF(N158="základní",J158,0)</f>
        <v>0</v>
      </c>
      <c r="BF158" s="133">
        <f>IF(N158="snížená",J158,0)</f>
        <v>0</v>
      </c>
      <c r="BG158" s="133">
        <f>IF(N158="zákl. přenesená",J158,0)</f>
        <v>0</v>
      </c>
      <c r="BH158" s="133">
        <f>IF(N158="sníž. přenesená",J158,0)</f>
        <v>0</v>
      </c>
      <c r="BI158" s="133">
        <f>IF(N158="nulová",J158,0)</f>
        <v>0</v>
      </c>
      <c r="BJ158" s="17" t="s">
        <v>77</v>
      </c>
      <c r="BK158" s="133">
        <f>ROUND(I158*H158,2)</f>
        <v>0</v>
      </c>
      <c r="BL158" s="17" t="s">
        <v>266</v>
      </c>
      <c r="BM158" s="132" t="s">
        <v>389</v>
      </c>
    </row>
    <row r="159" spans="2:65" s="1" customFormat="1" ht="11.25">
      <c r="B159" s="32"/>
      <c r="D159" s="134" t="s">
        <v>267</v>
      </c>
      <c r="F159" s="135" t="s">
        <v>3000</v>
      </c>
      <c r="I159" s="136"/>
      <c r="L159" s="32"/>
      <c r="M159" s="137"/>
      <c r="T159" s="53"/>
      <c r="AT159" s="17" t="s">
        <v>267</v>
      </c>
      <c r="AU159" s="17" t="s">
        <v>77</v>
      </c>
    </row>
    <row r="160" spans="2:65" s="1" customFormat="1" ht="29.25">
      <c r="B160" s="32"/>
      <c r="D160" s="134" t="s">
        <v>269</v>
      </c>
      <c r="F160" s="138" t="s">
        <v>3001</v>
      </c>
      <c r="I160" s="136"/>
      <c r="L160" s="32"/>
      <c r="M160" s="137"/>
      <c r="T160" s="53"/>
      <c r="AT160" s="17" t="s">
        <v>269</v>
      </c>
      <c r="AU160" s="17" t="s">
        <v>77</v>
      </c>
    </row>
    <row r="161" spans="2:65" s="10" customFormat="1" ht="25.9" customHeight="1">
      <c r="B161" s="111"/>
      <c r="D161" s="112" t="s">
        <v>68</v>
      </c>
      <c r="E161" s="113" t="s">
        <v>79</v>
      </c>
      <c r="F161" s="113" t="s">
        <v>834</v>
      </c>
      <c r="I161" s="114"/>
      <c r="J161" s="115">
        <f>BK161</f>
        <v>0</v>
      </c>
      <c r="L161" s="111"/>
      <c r="M161" s="116"/>
      <c r="P161" s="117">
        <f>SUM(P162:P218)</f>
        <v>0</v>
      </c>
      <c r="R161" s="117">
        <f>SUM(R162:R218)</f>
        <v>0</v>
      </c>
      <c r="T161" s="118">
        <f>SUM(T162:T218)</f>
        <v>0</v>
      </c>
      <c r="AR161" s="112" t="s">
        <v>77</v>
      </c>
      <c r="AT161" s="119" t="s">
        <v>68</v>
      </c>
      <c r="AU161" s="119" t="s">
        <v>69</v>
      </c>
      <c r="AY161" s="112" t="s">
        <v>260</v>
      </c>
      <c r="BK161" s="120">
        <f>SUM(BK162:BK218)</f>
        <v>0</v>
      </c>
    </row>
    <row r="162" spans="2:65" s="1" customFormat="1" ht="24.2" customHeight="1">
      <c r="B162" s="32"/>
      <c r="C162" s="121" t="s">
        <v>674</v>
      </c>
      <c r="D162" s="121" t="s">
        <v>261</v>
      </c>
      <c r="E162" s="122" t="s">
        <v>3002</v>
      </c>
      <c r="F162" s="123" t="s">
        <v>3003</v>
      </c>
      <c r="G162" s="124" t="s">
        <v>363</v>
      </c>
      <c r="H162" s="125">
        <v>2</v>
      </c>
      <c r="I162" s="126"/>
      <c r="J162" s="127">
        <f>ROUND(I162*H162,2)</f>
        <v>0</v>
      </c>
      <c r="K162" s="123" t="s">
        <v>265</v>
      </c>
      <c r="L162" s="32"/>
      <c r="M162" s="128" t="s">
        <v>19</v>
      </c>
      <c r="N162" s="129" t="s">
        <v>40</v>
      </c>
      <c r="P162" s="130">
        <f>O162*H162</f>
        <v>0</v>
      </c>
      <c r="Q162" s="130">
        <v>0</v>
      </c>
      <c r="R162" s="130">
        <f>Q162*H162</f>
        <v>0</v>
      </c>
      <c r="S162" s="130">
        <v>0</v>
      </c>
      <c r="T162" s="131">
        <f>S162*H162</f>
        <v>0</v>
      </c>
      <c r="AR162" s="132" t="s">
        <v>266</v>
      </c>
      <c r="AT162" s="132" t="s">
        <v>261</v>
      </c>
      <c r="AU162" s="132" t="s">
        <v>77</v>
      </c>
      <c r="AY162" s="17" t="s">
        <v>260</v>
      </c>
      <c r="BE162" s="133">
        <f>IF(N162="základní",J162,0)</f>
        <v>0</v>
      </c>
      <c r="BF162" s="133">
        <f>IF(N162="snížená",J162,0)</f>
        <v>0</v>
      </c>
      <c r="BG162" s="133">
        <f>IF(N162="zákl. přenesená",J162,0)</f>
        <v>0</v>
      </c>
      <c r="BH162" s="133">
        <f>IF(N162="sníž. přenesená",J162,0)</f>
        <v>0</v>
      </c>
      <c r="BI162" s="133">
        <f>IF(N162="nulová",J162,0)</f>
        <v>0</v>
      </c>
      <c r="BJ162" s="17" t="s">
        <v>77</v>
      </c>
      <c r="BK162" s="133">
        <f>ROUND(I162*H162,2)</f>
        <v>0</v>
      </c>
      <c r="BL162" s="17" t="s">
        <v>266</v>
      </c>
      <c r="BM162" s="132" t="s">
        <v>3004</v>
      </c>
    </row>
    <row r="163" spans="2:65" s="1" customFormat="1" ht="39">
      <c r="B163" s="32"/>
      <c r="D163" s="134" t="s">
        <v>267</v>
      </c>
      <c r="F163" s="135" t="s">
        <v>3005</v>
      </c>
      <c r="I163" s="136"/>
      <c r="L163" s="32"/>
      <c r="M163" s="137"/>
      <c r="T163" s="53"/>
      <c r="AT163" s="17" t="s">
        <v>267</v>
      </c>
      <c r="AU163" s="17" t="s">
        <v>77</v>
      </c>
    </row>
    <row r="164" spans="2:65" s="1" customFormat="1" ht="24.2" customHeight="1">
      <c r="B164" s="32"/>
      <c r="C164" s="121" t="s">
        <v>358</v>
      </c>
      <c r="D164" s="121" t="s">
        <v>261</v>
      </c>
      <c r="E164" s="122" t="s">
        <v>3006</v>
      </c>
      <c r="F164" s="123" t="s">
        <v>3007</v>
      </c>
      <c r="G164" s="124" t="s">
        <v>363</v>
      </c>
      <c r="H164" s="125">
        <v>2</v>
      </c>
      <c r="I164" s="126"/>
      <c r="J164" s="127">
        <f>ROUND(I164*H164,2)</f>
        <v>0</v>
      </c>
      <c r="K164" s="123" t="s">
        <v>265</v>
      </c>
      <c r="L164" s="32"/>
      <c r="M164" s="128" t="s">
        <v>19</v>
      </c>
      <c r="N164" s="129" t="s">
        <v>40</v>
      </c>
      <c r="P164" s="130">
        <f>O164*H164</f>
        <v>0</v>
      </c>
      <c r="Q164" s="130">
        <v>0</v>
      </c>
      <c r="R164" s="130">
        <f>Q164*H164</f>
        <v>0</v>
      </c>
      <c r="S164" s="130">
        <v>0</v>
      </c>
      <c r="T164" s="131">
        <f>S164*H164</f>
        <v>0</v>
      </c>
      <c r="AR164" s="132" t="s">
        <v>266</v>
      </c>
      <c r="AT164" s="132" t="s">
        <v>261</v>
      </c>
      <c r="AU164" s="132" t="s">
        <v>77</v>
      </c>
      <c r="AY164" s="17" t="s">
        <v>260</v>
      </c>
      <c r="BE164" s="133">
        <f>IF(N164="základní",J164,0)</f>
        <v>0</v>
      </c>
      <c r="BF164" s="133">
        <f>IF(N164="snížená",J164,0)</f>
        <v>0</v>
      </c>
      <c r="BG164" s="133">
        <f>IF(N164="zákl. přenesená",J164,0)</f>
        <v>0</v>
      </c>
      <c r="BH164" s="133">
        <f>IF(N164="sníž. přenesená",J164,0)</f>
        <v>0</v>
      </c>
      <c r="BI164" s="133">
        <f>IF(N164="nulová",J164,0)</f>
        <v>0</v>
      </c>
      <c r="BJ164" s="17" t="s">
        <v>77</v>
      </c>
      <c r="BK164" s="133">
        <f>ROUND(I164*H164,2)</f>
        <v>0</v>
      </c>
      <c r="BL164" s="17" t="s">
        <v>266</v>
      </c>
      <c r="BM164" s="132" t="s">
        <v>3008</v>
      </c>
    </row>
    <row r="165" spans="2:65" s="1" customFormat="1" ht="48.75">
      <c r="B165" s="32"/>
      <c r="D165" s="134" t="s">
        <v>267</v>
      </c>
      <c r="F165" s="135" t="s">
        <v>3009</v>
      </c>
      <c r="I165" s="136"/>
      <c r="L165" s="32"/>
      <c r="M165" s="137"/>
      <c r="T165" s="53"/>
      <c r="AT165" s="17" t="s">
        <v>267</v>
      </c>
      <c r="AU165" s="17" t="s">
        <v>77</v>
      </c>
    </row>
    <row r="166" spans="2:65" s="1" customFormat="1" ht="16.5" customHeight="1">
      <c r="B166" s="32"/>
      <c r="C166" s="121" t="s">
        <v>680</v>
      </c>
      <c r="D166" s="121" t="s">
        <v>261</v>
      </c>
      <c r="E166" s="122" t="s">
        <v>3010</v>
      </c>
      <c r="F166" s="123" t="s">
        <v>3011</v>
      </c>
      <c r="G166" s="124" t="s">
        <v>363</v>
      </c>
      <c r="H166" s="125">
        <v>1</v>
      </c>
      <c r="I166" s="126"/>
      <c r="J166" s="127">
        <f>ROUND(I166*H166,2)</f>
        <v>0</v>
      </c>
      <c r="K166" s="123" t="s">
        <v>265</v>
      </c>
      <c r="L166" s="32"/>
      <c r="M166" s="128" t="s">
        <v>19</v>
      </c>
      <c r="N166" s="129" t="s">
        <v>40</v>
      </c>
      <c r="P166" s="130">
        <f>O166*H166</f>
        <v>0</v>
      </c>
      <c r="Q166" s="130">
        <v>0</v>
      </c>
      <c r="R166" s="130">
        <f>Q166*H166</f>
        <v>0</v>
      </c>
      <c r="S166" s="130">
        <v>0</v>
      </c>
      <c r="T166" s="131">
        <f>S166*H166</f>
        <v>0</v>
      </c>
      <c r="AR166" s="132" t="s">
        <v>266</v>
      </c>
      <c r="AT166" s="132" t="s">
        <v>261</v>
      </c>
      <c r="AU166" s="132" t="s">
        <v>77</v>
      </c>
      <c r="AY166" s="17" t="s">
        <v>260</v>
      </c>
      <c r="BE166" s="133">
        <f>IF(N166="základní",J166,0)</f>
        <v>0</v>
      </c>
      <c r="BF166" s="133">
        <f>IF(N166="snížená",J166,0)</f>
        <v>0</v>
      </c>
      <c r="BG166" s="133">
        <f>IF(N166="zákl. přenesená",J166,0)</f>
        <v>0</v>
      </c>
      <c r="BH166" s="133">
        <f>IF(N166="sníž. přenesená",J166,0)</f>
        <v>0</v>
      </c>
      <c r="BI166" s="133">
        <f>IF(N166="nulová",J166,0)</f>
        <v>0</v>
      </c>
      <c r="BJ166" s="17" t="s">
        <v>77</v>
      </c>
      <c r="BK166" s="133">
        <f>ROUND(I166*H166,2)</f>
        <v>0</v>
      </c>
      <c r="BL166" s="17" t="s">
        <v>266</v>
      </c>
      <c r="BM166" s="132" t="s">
        <v>3012</v>
      </c>
    </row>
    <row r="167" spans="2:65" s="1" customFormat="1" ht="11.25">
      <c r="B167" s="32"/>
      <c r="D167" s="134" t="s">
        <v>267</v>
      </c>
      <c r="F167" s="135" t="s">
        <v>3011</v>
      </c>
      <c r="I167" s="136"/>
      <c r="L167" s="32"/>
      <c r="M167" s="137"/>
      <c r="T167" s="53"/>
      <c r="AT167" s="17" t="s">
        <v>267</v>
      </c>
      <c r="AU167" s="17" t="s">
        <v>77</v>
      </c>
    </row>
    <row r="168" spans="2:65" s="1" customFormat="1" ht="16.5" customHeight="1">
      <c r="B168" s="32"/>
      <c r="C168" s="121" t="s">
        <v>364</v>
      </c>
      <c r="D168" s="121" t="s">
        <v>261</v>
      </c>
      <c r="E168" s="122" t="s">
        <v>3013</v>
      </c>
      <c r="F168" s="123" t="s">
        <v>3014</v>
      </c>
      <c r="G168" s="124" t="s">
        <v>363</v>
      </c>
      <c r="H168" s="125">
        <v>3</v>
      </c>
      <c r="I168" s="126"/>
      <c r="J168" s="127">
        <f>ROUND(I168*H168,2)</f>
        <v>0</v>
      </c>
      <c r="K168" s="123" t="s">
        <v>265</v>
      </c>
      <c r="L168" s="32"/>
      <c r="M168" s="128" t="s">
        <v>19</v>
      </c>
      <c r="N168" s="129" t="s">
        <v>40</v>
      </c>
      <c r="P168" s="130">
        <f>O168*H168</f>
        <v>0</v>
      </c>
      <c r="Q168" s="130">
        <v>0</v>
      </c>
      <c r="R168" s="130">
        <f>Q168*H168</f>
        <v>0</v>
      </c>
      <c r="S168" s="130">
        <v>0</v>
      </c>
      <c r="T168" s="131">
        <f>S168*H168</f>
        <v>0</v>
      </c>
      <c r="AR168" s="132" t="s">
        <v>266</v>
      </c>
      <c r="AT168" s="132" t="s">
        <v>261</v>
      </c>
      <c r="AU168" s="132" t="s">
        <v>77</v>
      </c>
      <c r="AY168" s="17" t="s">
        <v>260</v>
      </c>
      <c r="BE168" s="133">
        <f>IF(N168="základní",J168,0)</f>
        <v>0</v>
      </c>
      <c r="BF168" s="133">
        <f>IF(N168="snížená",J168,0)</f>
        <v>0</v>
      </c>
      <c r="BG168" s="133">
        <f>IF(N168="zákl. přenesená",J168,0)</f>
        <v>0</v>
      </c>
      <c r="BH168" s="133">
        <f>IF(N168="sníž. přenesená",J168,0)</f>
        <v>0</v>
      </c>
      <c r="BI168" s="133">
        <f>IF(N168="nulová",J168,0)</f>
        <v>0</v>
      </c>
      <c r="BJ168" s="17" t="s">
        <v>77</v>
      </c>
      <c r="BK168" s="133">
        <f>ROUND(I168*H168,2)</f>
        <v>0</v>
      </c>
      <c r="BL168" s="17" t="s">
        <v>266</v>
      </c>
      <c r="BM168" s="132" t="s">
        <v>3015</v>
      </c>
    </row>
    <row r="169" spans="2:65" s="1" customFormat="1" ht="11.25">
      <c r="B169" s="32"/>
      <c r="D169" s="134" t="s">
        <v>267</v>
      </c>
      <c r="F169" s="135" t="s">
        <v>3014</v>
      </c>
      <c r="I169" s="136"/>
      <c r="L169" s="32"/>
      <c r="M169" s="137"/>
      <c r="T169" s="53"/>
      <c r="AT169" s="17" t="s">
        <v>267</v>
      </c>
      <c r="AU169" s="17" t="s">
        <v>77</v>
      </c>
    </row>
    <row r="170" spans="2:65" s="1" customFormat="1" ht="16.5" customHeight="1">
      <c r="B170" s="32"/>
      <c r="C170" s="121" t="s">
        <v>689</v>
      </c>
      <c r="D170" s="121" t="s">
        <v>261</v>
      </c>
      <c r="E170" s="122" t="s">
        <v>3016</v>
      </c>
      <c r="F170" s="123" t="s">
        <v>3017</v>
      </c>
      <c r="G170" s="124" t="s">
        <v>363</v>
      </c>
      <c r="H170" s="125">
        <v>1</v>
      </c>
      <c r="I170" s="126"/>
      <c r="J170" s="127">
        <f>ROUND(I170*H170,2)</f>
        <v>0</v>
      </c>
      <c r="K170" s="123" t="s">
        <v>265</v>
      </c>
      <c r="L170" s="32"/>
      <c r="M170" s="128" t="s">
        <v>19</v>
      </c>
      <c r="N170" s="129" t="s">
        <v>40</v>
      </c>
      <c r="P170" s="130">
        <f>O170*H170</f>
        <v>0</v>
      </c>
      <c r="Q170" s="130">
        <v>0</v>
      </c>
      <c r="R170" s="130">
        <f>Q170*H170</f>
        <v>0</v>
      </c>
      <c r="S170" s="130">
        <v>0</v>
      </c>
      <c r="T170" s="131">
        <f>S170*H170</f>
        <v>0</v>
      </c>
      <c r="AR170" s="132" t="s">
        <v>266</v>
      </c>
      <c r="AT170" s="132" t="s">
        <v>261</v>
      </c>
      <c r="AU170" s="132" t="s">
        <v>77</v>
      </c>
      <c r="AY170" s="17" t="s">
        <v>260</v>
      </c>
      <c r="BE170" s="133">
        <f>IF(N170="základní",J170,0)</f>
        <v>0</v>
      </c>
      <c r="BF170" s="133">
        <f>IF(N170="snížená",J170,0)</f>
        <v>0</v>
      </c>
      <c r="BG170" s="133">
        <f>IF(N170="zákl. přenesená",J170,0)</f>
        <v>0</v>
      </c>
      <c r="BH170" s="133">
        <f>IF(N170="sníž. přenesená",J170,0)</f>
        <v>0</v>
      </c>
      <c r="BI170" s="133">
        <f>IF(N170="nulová",J170,0)</f>
        <v>0</v>
      </c>
      <c r="BJ170" s="17" t="s">
        <v>77</v>
      </c>
      <c r="BK170" s="133">
        <f>ROUND(I170*H170,2)</f>
        <v>0</v>
      </c>
      <c r="BL170" s="17" t="s">
        <v>266</v>
      </c>
      <c r="BM170" s="132" t="s">
        <v>3018</v>
      </c>
    </row>
    <row r="171" spans="2:65" s="1" customFormat="1" ht="11.25">
      <c r="B171" s="32"/>
      <c r="D171" s="134" t="s">
        <v>267</v>
      </c>
      <c r="F171" s="135" t="s">
        <v>3017</v>
      </c>
      <c r="I171" s="136"/>
      <c r="L171" s="32"/>
      <c r="M171" s="137"/>
      <c r="T171" s="53"/>
      <c r="AT171" s="17" t="s">
        <v>267</v>
      </c>
      <c r="AU171" s="17" t="s">
        <v>77</v>
      </c>
    </row>
    <row r="172" spans="2:65" s="1" customFormat="1" ht="16.5" customHeight="1">
      <c r="B172" s="32"/>
      <c r="C172" s="121" t="s">
        <v>368</v>
      </c>
      <c r="D172" s="121" t="s">
        <v>261</v>
      </c>
      <c r="E172" s="122" t="s">
        <v>3019</v>
      </c>
      <c r="F172" s="123" t="s">
        <v>3020</v>
      </c>
      <c r="G172" s="124" t="s">
        <v>363</v>
      </c>
      <c r="H172" s="125">
        <v>1</v>
      </c>
      <c r="I172" s="126"/>
      <c r="J172" s="127">
        <f>ROUND(I172*H172,2)</f>
        <v>0</v>
      </c>
      <c r="K172" s="123" t="s">
        <v>265</v>
      </c>
      <c r="L172" s="32"/>
      <c r="M172" s="128" t="s">
        <v>19</v>
      </c>
      <c r="N172" s="129" t="s">
        <v>40</v>
      </c>
      <c r="P172" s="130">
        <f>O172*H172</f>
        <v>0</v>
      </c>
      <c r="Q172" s="130">
        <v>0</v>
      </c>
      <c r="R172" s="130">
        <f>Q172*H172</f>
        <v>0</v>
      </c>
      <c r="S172" s="130">
        <v>0</v>
      </c>
      <c r="T172" s="131">
        <f>S172*H172</f>
        <v>0</v>
      </c>
      <c r="AR172" s="132" t="s">
        <v>266</v>
      </c>
      <c r="AT172" s="132" t="s">
        <v>261</v>
      </c>
      <c r="AU172" s="132" t="s">
        <v>77</v>
      </c>
      <c r="AY172" s="17" t="s">
        <v>260</v>
      </c>
      <c r="BE172" s="133">
        <f>IF(N172="základní",J172,0)</f>
        <v>0</v>
      </c>
      <c r="BF172" s="133">
        <f>IF(N172="snížená",J172,0)</f>
        <v>0</v>
      </c>
      <c r="BG172" s="133">
        <f>IF(N172="zákl. přenesená",J172,0)</f>
        <v>0</v>
      </c>
      <c r="BH172" s="133">
        <f>IF(N172="sníž. přenesená",J172,0)</f>
        <v>0</v>
      </c>
      <c r="BI172" s="133">
        <f>IF(N172="nulová",J172,0)</f>
        <v>0</v>
      </c>
      <c r="BJ172" s="17" t="s">
        <v>77</v>
      </c>
      <c r="BK172" s="133">
        <f>ROUND(I172*H172,2)</f>
        <v>0</v>
      </c>
      <c r="BL172" s="17" t="s">
        <v>266</v>
      </c>
      <c r="BM172" s="132" t="s">
        <v>3021</v>
      </c>
    </row>
    <row r="173" spans="2:65" s="1" customFormat="1" ht="11.25">
      <c r="B173" s="32"/>
      <c r="D173" s="134" t="s">
        <v>267</v>
      </c>
      <c r="F173" s="135" t="s">
        <v>3020</v>
      </c>
      <c r="I173" s="136"/>
      <c r="L173" s="32"/>
      <c r="M173" s="137"/>
      <c r="T173" s="53"/>
      <c r="AT173" s="17" t="s">
        <v>267</v>
      </c>
      <c r="AU173" s="17" t="s">
        <v>77</v>
      </c>
    </row>
    <row r="174" spans="2:65" s="1" customFormat="1" ht="16.5" customHeight="1">
      <c r="B174" s="32"/>
      <c r="C174" s="121" t="s">
        <v>697</v>
      </c>
      <c r="D174" s="121" t="s">
        <v>261</v>
      </c>
      <c r="E174" s="122" t="s">
        <v>3022</v>
      </c>
      <c r="F174" s="123" t="s">
        <v>3023</v>
      </c>
      <c r="G174" s="124" t="s">
        <v>363</v>
      </c>
      <c r="H174" s="125">
        <v>6</v>
      </c>
      <c r="I174" s="126"/>
      <c r="J174" s="127">
        <f>ROUND(I174*H174,2)</f>
        <v>0</v>
      </c>
      <c r="K174" s="123" t="s">
        <v>265</v>
      </c>
      <c r="L174" s="32"/>
      <c r="M174" s="128" t="s">
        <v>19</v>
      </c>
      <c r="N174" s="129" t="s">
        <v>40</v>
      </c>
      <c r="P174" s="130">
        <f>O174*H174</f>
        <v>0</v>
      </c>
      <c r="Q174" s="130">
        <v>0</v>
      </c>
      <c r="R174" s="130">
        <f>Q174*H174</f>
        <v>0</v>
      </c>
      <c r="S174" s="130">
        <v>0</v>
      </c>
      <c r="T174" s="131">
        <f>S174*H174</f>
        <v>0</v>
      </c>
      <c r="AR174" s="132" t="s">
        <v>266</v>
      </c>
      <c r="AT174" s="132" t="s">
        <v>261</v>
      </c>
      <c r="AU174" s="132" t="s">
        <v>77</v>
      </c>
      <c r="AY174" s="17" t="s">
        <v>260</v>
      </c>
      <c r="BE174" s="133">
        <f>IF(N174="základní",J174,0)</f>
        <v>0</v>
      </c>
      <c r="BF174" s="133">
        <f>IF(N174="snížená",J174,0)</f>
        <v>0</v>
      </c>
      <c r="BG174" s="133">
        <f>IF(N174="zákl. přenesená",J174,0)</f>
        <v>0</v>
      </c>
      <c r="BH174" s="133">
        <f>IF(N174="sníž. přenesená",J174,0)</f>
        <v>0</v>
      </c>
      <c r="BI174" s="133">
        <f>IF(N174="nulová",J174,0)</f>
        <v>0</v>
      </c>
      <c r="BJ174" s="17" t="s">
        <v>77</v>
      </c>
      <c r="BK174" s="133">
        <f>ROUND(I174*H174,2)</f>
        <v>0</v>
      </c>
      <c r="BL174" s="17" t="s">
        <v>266</v>
      </c>
      <c r="BM174" s="132" t="s">
        <v>3024</v>
      </c>
    </row>
    <row r="175" spans="2:65" s="1" customFormat="1" ht="11.25">
      <c r="B175" s="32"/>
      <c r="D175" s="134" t="s">
        <v>267</v>
      </c>
      <c r="F175" s="135" t="s">
        <v>3023</v>
      </c>
      <c r="I175" s="136"/>
      <c r="L175" s="32"/>
      <c r="M175" s="137"/>
      <c r="T175" s="53"/>
      <c r="AT175" s="17" t="s">
        <v>267</v>
      </c>
      <c r="AU175" s="17" t="s">
        <v>77</v>
      </c>
    </row>
    <row r="176" spans="2:65" s="1" customFormat="1" ht="24.2" customHeight="1">
      <c r="B176" s="32"/>
      <c r="C176" s="121" t="s">
        <v>373</v>
      </c>
      <c r="D176" s="121" t="s">
        <v>261</v>
      </c>
      <c r="E176" s="122" t="s">
        <v>872</v>
      </c>
      <c r="F176" s="123" t="s">
        <v>873</v>
      </c>
      <c r="G176" s="124" t="s">
        <v>363</v>
      </c>
      <c r="H176" s="125">
        <v>1</v>
      </c>
      <c r="I176" s="126"/>
      <c r="J176" s="127">
        <f>ROUND(I176*H176,2)</f>
        <v>0</v>
      </c>
      <c r="K176" s="123" t="s">
        <v>265</v>
      </c>
      <c r="L176" s="32"/>
      <c r="M176" s="128" t="s">
        <v>19</v>
      </c>
      <c r="N176" s="129" t="s">
        <v>40</v>
      </c>
      <c r="P176" s="130">
        <f>O176*H176</f>
        <v>0</v>
      </c>
      <c r="Q176" s="130">
        <v>0</v>
      </c>
      <c r="R176" s="130">
        <f>Q176*H176</f>
        <v>0</v>
      </c>
      <c r="S176" s="130">
        <v>0</v>
      </c>
      <c r="T176" s="131">
        <f>S176*H176</f>
        <v>0</v>
      </c>
      <c r="AR176" s="132" t="s">
        <v>266</v>
      </c>
      <c r="AT176" s="132" t="s">
        <v>261</v>
      </c>
      <c r="AU176" s="132" t="s">
        <v>77</v>
      </c>
      <c r="AY176" s="17" t="s">
        <v>260</v>
      </c>
      <c r="BE176" s="133">
        <f>IF(N176="základní",J176,0)</f>
        <v>0</v>
      </c>
      <c r="BF176" s="133">
        <f>IF(N176="snížená",J176,0)</f>
        <v>0</v>
      </c>
      <c r="BG176" s="133">
        <f>IF(N176="zákl. přenesená",J176,0)</f>
        <v>0</v>
      </c>
      <c r="BH176" s="133">
        <f>IF(N176="sníž. přenesená",J176,0)</f>
        <v>0</v>
      </c>
      <c r="BI176" s="133">
        <f>IF(N176="nulová",J176,0)</f>
        <v>0</v>
      </c>
      <c r="BJ176" s="17" t="s">
        <v>77</v>
      </c>
      <c r="BK176" s="133">
        <f>ROUND(I176*H176,2)</f>
        <v>0</v>
      </c>
      <c r="BL176" s="17" t="s">
        <v>266</v>
      </c>
      <c r="BM176" s="132" t="s">
        <v>3025</v>
      </c>
    </row>
    <row r="177" spans="2:65" s="1" customFormat="1" ht="19.5">
      <c r="B177" s="32"/>
      <c r="D177" s="134" t="s">
        <v>267</v>
      </c>
      <c r="F177" s="135" t="s">
        <v>875</v>
      </c>
      <c r="I177" s="136"/>
      <c r="L177" s="32"/>
      <c r="M177" s="137"/>
      <c r="T177" s="53"/>
      <c r="AT177" s="17" t="s">
        <v>267</v>
      </c>
      <c r="AU177" s="17" t="s">
        <v>77</v>
      </c>
    </row>
    <row r="178" spans="2:65" s="1" customFormat="1" ht="16.5" customHeight="1">
      <c r="B178" s="32"/>
      <c r="C178" s="121" t="s">
        <v>1150</v>
      </c>
      <c r="D178" s="121" t="s">
        <v>261</v>
      </c>
      <c r="E178" s="122" t="s">
        <v>3026</v>
      </c>
      <c r="F178" s="123" t="s">
        <v>3027</v>
      </c>
      <c r="G178" s="124" t="s">
        <v>363</v>
      </c>
      <c r="H178" s="125">
        <v>1</v>
      </c>
      <c r="I178" s="126"/>
      <c r="J178" s="127">
        <f>ROUND(I178*H178,2)</f>
        <v>0</v>
      </c>
      <c r="K178" s="123" t="s">
        <v>265</v>
      </c>
      <c r="L178" s="32"/>
      <c r="M178" s="128" t="s">
        <v>19</v>
      </c>
      <c r="N178" s="129" t="s">
        <v>40</v>
      </c>
      <c r="P178" s="130">
        <f>O178*H178</f>
        <v>0</v>
      </c>
      <c r="Q178" s="130">
        <v>0</v>
      </c>
      <c r="R178" s="130">
        <f>Q178*H178</f>
        <v>0</v>
      </c>
      <c r="S178" s="130">
        <v>0</v>
      </c>
      <c r="T178" s="131">
        <f>S178*H178</f>
        <v>0</v>
      </c>
      <c r="AR178" s="132" t="s">
        <v>266</v>
      </c>
      <c r="AT178" s="132" t="s">
        <v>261</v>
      </c>
      <c r="AU178" s="132" t="s">
        <v>77</v>
      </c>
      <c r="AY178" s="17" t="s">
        <v>260</v>
      </c>
      <c r="BE178" s="133">
        <f>IF(N178="základní",J178,0)</f>
        <v>0</v>
      </c>
      <c r="BF178" s="133">
        <f>IF(N178="snížená",J178,0)</f>
        <v>0</v>
      </c>
      <c r="BG178" s="133">
        <f>IF(N178="zákl. přenesená",J178,0)</f>
        <v>0</v>
      </c>
      <c r="BH178" s="133">
        <f>IF(N178="sníž. přenesená",J178,0)</f>
        <v>0</v>
      </c>
      <c r="BI178" s="133">
        <f>IF(N178="nulová",J178,0)</f>
        <v>0</v>
      </c>
      <c r="BJ178" s="17" t="s">
        <v>77</v>
      </c>
      <c r="BK178" s="133">
        <f>ROUND(I178*H178,2)</f>
        <v>0</v>
      </c>
      <c r="BL178" s="17" t="s">
        <v>266</v>
      </c>
      <c r="BM178" s="132" t="s">
        <v>3028</v>
      </c>
    </row>
    <row r="179" spans="2:65" s="1" customFormat="1" ht="19.5">
      <c r="B179" s="32"/>
      <c r="D179" s="134" t="s">
        <v>267</v>
      </c>
      <c r="F179" s="135" t="s">
        <v>3029</v>
      </c>
      <c r="I179" s="136"/>
      <c r="L179" s="32"/>
      <c r="M179" s="137"/>
      <c r="T179" s="53"/>
      <c r="AT179" s="17" t="s">
        <v>267</v>
      </c>
      <c r="AU179" s="17" t="s">
        <v>77</v>
      </c>
    </row>
    <row r="180" spans="2:65" s="1" customFormat="1" ht="16.5" customHeight="1">
      <c r="B180" s="32"/>
      <c r="C180" s="121" t="s">
        <v>378</v>
      </c>
      <c r="D180" s="121" t="s">
        <v>261</v>
      </c>
      <c r="E180" s="122" t="s">
        <v>3030</v>
      </c>
      <c r="F180" s="123" t="s">
        <v>3031</v>
      </c>
      <c r="G180" s="124" t="s">
        <v>1067</v>
      </c>
      <c r="H180" s="125">
        <v>500</v>
      </c>
      <c r="I180" s="126"/>
      <c r="J180" s="127">
        <f>ROUND(I180*H180,2)</f>
        <v>0</v>
      </c>
      <c r="K180" s="123" t="s">
        <v>1258</v>
      </c>
      <c r="L180" s="32"/>
      <c r="M180" s="128" t="s">
        <v>19</v>
      </c>
      <c r="N180" s="129" t="s">
        <v>40</v>
      </c>
      <c r="P180" s="130">
        <f>O180*H180</f>
        <v>0</v>
      </c>
      <c r="Q180" s="130">
        <v>0</v>
      </c>
      <c r="R180" s="130">
        <f>Q180*H180</f>
        <v>0</v>
      </c>
      <c r="S180" s="130">
        <v>0</v>
      </c>
      <c r="T180" s="131">
        <f>S180*H180</f>
        <v>0</v>
      </c>
      <c r="AR180" s="132" t="s">
        <v>266</v>
      </c>
      <c r="AT180" s="132" t="s">
        <v>261</v>
      </c>
      <c r="AU180" s="132" t="s">
        <v>77</v>
      </c>
      <c r="AY180" s="17" t="s">
        <v>260</v>
      </c>
      <c r="BE180" s="133">
        <f>IF(N180="základní",J180,0)</f>
        <v>0</v>
      </c>
      <c r="BF180" s="133">
        <f>IF(N180="snížená",J180,0)</f>
        <v>0</v>
      </c>
      <c r="BG180" s="133">
        <f>IF(N180="zákl. přenesená",J180,0)</f>
        <v>0</v>
      </c>
      <c r="BH180" s="133">
        <f>IF(N180="sníž. přenesená",J180,0)</f>
        <v>0</v>
      </c>
      <c r="BI180" s="133">
        <f>IF(N180="nulová",J180,0)</f>
        <v>0</v>
      </c>
      <c r="BJ180" s="17" t="s">
        <v>77</v>
      </c>
      <c r="BK180" s="133">
        <f>ROUND(I180*H180,2)</f>
        <v>0</v>
      </c>
      <c r="BL180" s="17" t="s">
        <v>266</v>
      </c>
      <c r="BM180" s="132" t="s">
        <v>3032</v>
      </c>
    </row>
    <row r="181" spans="2:65" s="1" customFormat="1" ht="19.5">
      <c r="B181" s="32"/>
      <c r="D181" s="134" t="s">
        <v>267</v>
      </c>
      <c r="F181" s="135" t="s">
        <v>3033</v>
      </c>
      <c r="I181" s="136"/>
      <c r="L181" s="32"/>
      <c r="M181" s="137"/>
      <c r="T181" s="53"/>
      <c r="AT181" s="17" t="s">
        <v>267</v>
      </c>
      <c r="AU181" s="17" t="s">
        <v>77</v>
      </c>
    </row>
    <row r="182" spans="2:65" s="1" customFormat="1" ht="11.25">
      <c r="B182" s="32"/>
      <c r="D182" s="176" t="s">
        <v>1416</v>
      </c>
      <c r="F182" s="177" t="s">
        <v>3034</v>
      </c>
      <c r="I182" s="136"/>
      <c r="L182" s="32"/>
      <c r="M182" s="137"/>
      <c r="T182" s="53"/>
      <c r="AT182" s="17" t="s">
        <v>1416</v>
      </c>
      <c r="AU182" s="17" t="s">
        <v>77</v>
      </c>
    </row>
    <row r="183" spans="2:65" s="1" customFormat="1" ht="21.75" customHeight="1">
      <c r="B183" s="32"/>
      <c r="C183" s="121" t="s">
        <v>392</v>
      </c>
      <c r="D183" s="121" t="s">
        <v>261</v>
      </c>
      <c r="E183" s="122" t="s">
        <v>631</v>
      </c>
      <c r="F183" s="123" t="s">
        <v>632</v>
      </c>
      <c r="G183" s="124" t="s">
        <v>363</v>
      </c>
      <c r="H183" s="125">
        <v>16</v>
      </c>
      <c r="I183" s="126"/>
      <c r="J183" s="127">
        <f>ROUND(I183*H183,2)</f>
        <v>0</v>
      </c>
      <c r="K183" s="123" t="s">
        <v>265</v>
      </c>
      <c r="L183" s="32"/>
      <c r="M183" s="128" t="s">
        <v>19</v>
      </c>
      <c r="N183" s="129" t="s">
        <v>40</v>
      </c>
      <c r="P183" s="130">
        <f>O183*H183</f>
        <v>0</v>
      </c>
      <c r="Q183" s="130">
        <v>0</v>
      </c>
      <c r="R183" s="130">
        <f>Q183*H183</f>
        <v>0</v>
      </c>
      <c r="S183" s="130">
        <v>0</v>
      </c>
      <c r="T183" s="131">
        <f>S183*H183</f>
        <v>0</v>
      </c>
      <c r="AR183" s="132" t="s">
        <v>266</v>
      </c>
      <c r="AT183" s="132" t="s">
        <v>261</v>
      </c>
      <c r="AU183" s="132" t="s">
        <v>77</v>
      </c>
      <c r="AY183" s="17" t="s">
        <v>260</v>
      </c>
      <c r="BE183" s="133">
        <f>IF(N183="základní",J183,0)</f>
        <v>0</v>
      </c>
      <c r="BF183" s="133">
        <f>IF(N183="snížená",J183,0)</f>
        <v>0</v>
      </c>
      <c r="BG183" s="133">
        <f>IF(N183="zákl. přenesená",J183,0)</f>
        <v>0</v>
      </c>
      <c r="BH183" s="133">
        <f>IF(N183="sníž. přenesená",J183,0)</f>
        <v>0</v>
      </c>
      <c r="BI183" s="133">
        <f>IF(N183="nulová",J183,0)</f>
        <v>0</v>
      </c>
      <c r="BJ183" s="17" t="s">
        <v>77</v>
      </c>
      <c r="BK183" s="133">
        <f>ROUND(I183*H183,2)</f>
        <v>0</v>
      </c>
      <c r="BL183" s="17" t="s">
        <v>266</v>
      </c>
      <c r="BM183" s="132" t="s">
        <v>395</v>
      </c>
    </row>
    <row r="184" spans="2:65" s="1" customFormat="1" ht="29.25">
      <c r="B184" s="32"/>
      <c r="D184" s="134" t="s">
        <v>267</v>
      </c>
      <c r="F184" s="135" t="s">
        <v>633</v>
      </c>
      <c r="I184" s="136"/>
      <c r="L184" s="32"/>
      <c r="M184" s="137"/>
      <c r="T184" s="53"/>
      <c r="AT184" s="17" t="s">
        <v>267</v>
      </c>
      <c r="AU184" s="17" t="s">
        <v>77</v>
      </c>
    </row>
    <row r="185" spans="2:65" s="1" customFormat="1" ht="29.25">
      <c r="B185" s="32"/>
      <c r="D185" s="134" t="s">
        <v>269</v>
      </c>
      <c r="F185" s="138" t="s">
        <v>634</v>
      </c>
      <c r="I185" s="136"/>
      <c r="L185" s="32"/>
      <c r="M185" s="137"/>
      <c r="T185" s="53"/>
      <c r="AT185" s="17" t="s">
        <v>269</v>
      </c>
      <c r="AU185" s="17" t="s">
        <v>77</v>
      </c>
    </row>
    <row r="186" spans="2:65" s="1" customFormat="1" ht="16.5" customHeight="1">
      <c r="B186" s="32"/>
      <c r="C186" s="121" t="s">
        <v>330</v>
      </c>
      <c r="D186" s="121" t="s">
        <v>261</v>
      </c>
      <c r="E186" s="122" t="s">
        <v>2908</v>
      </c>
      <c r="F186" s="123" t="s">
        <v>2909</v>
      </c>
      <c r="G186" s="124" t="s">
        <v>545</v>
      </c>
      <c r="H186" s="125">
        <v>1320</v>
      </c>
      <c r="I186" s="126"/>
      <c r="J186" s="127">
        <f>ROUND(I186*H186,2)</f>
        <v>0</v>
      </c>
      <c r="K186" s="123" t="s">
        <v>265</v>
      </c>
      <c r="L186" s="32"/>
      <c r="M186" s="128" t="s">
        <v>19</v>
      </c>
      <c r="N186" s="129" t="s">
        <v>40</v>
      </c>
      <c r="P186" s="130">
        <f>O186*H186</f>
        <v>0</v>
      </c>
      <c r="Q186" s="130">
        <v>0</v>
      </c>
      <c r="R186" s="130">
        <f>Q186*H186</f>
        <v>0</v>
      </c>
      <c r="S186" s="130">
        <v>0</v>
      </c>
      <c r="T186" s="131">
        <f>S186*H186</f>
        <v>0</v>
      </c>
      <c r="AR186" s="132" t="s">
        <v>266</v>
      </c>
      <c r="AT186" s="132" t="s">
        <v>261</v>
      </c>
      <c r="AU186" s="132" t="s">
        <v>77</v>
      </c>
      <c r="AY186" s="17" t="s">
        <v>260</v>
      </c>
      <c r="BE186" s="133">
        <f>IF(N186="základní",J186,0)</f>
        <v>0</v>
      </c>
      <c r="BF186" s="133">
        <f>IF(N186="snížená",J186,0)</f>
        <v>0</v>
      </c>
      <c r="BG186" s="133">
        <f>IF(N186="zákl. přenesená",J186,0)</f>
        <v>0</v>
      </c>
      <c r="BH186" s="133">
        <f>IF(N186="sníž. přenesená",J186,0)</f>
        <v>0</v>
      </c>
      <c r="BI186" s="133">
        <f>IF(N186="nulová",J186,0)</f>
        <v>0</v>
      </c>
      <c r="BJ186" s="17" t="s">
        <v>77</v>
      </c>
      <c r="BK186" s="133">
        <f>ROUND(I186*H186,2)</f>
        <v>0</v>
      </c>
      <c r="BL186" s="17" t="s">
        <v>266</v>
      </c>
      <c r="BM186" s="132" t="s">
        <v>399</v>
      </c>
    </row>
    <row r="187" spans="2:65" s="1" customFormat="1" ht="11.25">
      <c r="B187" s="32"/>
      <c r="D187" s="134" t="s">
        <v>267</v>
      </c>
      <c r="F187" s="135" t="s">
        <v>2909</v>
      </c>
      <c r="I187" s="136"/>
      <c r="L187" s="32"/>
      <c r="M187" s="137"/>
      <c r="T187" s="53"/>
      <c r="AT187" s="17" t="s">
        <v>267</v>
      </c>
      <c r="AU187" s="17" t="s">
        <v>77</v>
      </c>
    </row>
    <row r="188" spans="2:65" s="1" customFormat="1" ht="29.25">
      <c r="B188" s="32"/>
      <c r="D188" s="134" t="s">
        <v>269</v>
      </c>
      <c r="F188" s="138" t="s">
        <v>3035</v>
      </c>
      <c r="I188" s="136"/>
      <c r="L188" s="32"/>
      <c r="M188" s="137"/>
      <c r="T188" s="53"/>
      <c r="AT188" s="17" t="s">
        <v>269</v>
      </c>
      <c r="AU188" s="17" t="s">
        <v>77</v>
      </c>
    </row>
    <row r="189" spans="2:65" s="1" customFormat="1" ht="16.5" customHeight="1">
      <c r="B189" s="32"/>
      <c r="C189" s="121" t="s">
        <v>401</v>
      </c>
      <c r="D189" s="121" t="s">
        <v>261</v>
      </c>
      <c r="E189" s="122" t="s">
        <v>3036</v>
      </c>
      <c r="F189" s="123" t="s">
        <v>3037</v>
      </c>
      <c r="G189" s="124" t="s">
        <v>545</v>
      </c>
      <c r="H189" s="125">
        <v>40</v>
      </c>
      <c r="I189" s="126"/>
      <c r="J189" s="127">
        <f>ROUND(I189*H189,2)</f>
        <v>0</v>
      </c>
      <c r="K189" s="123" t="s">
        <v>265</v>
      </c>
      <c r="L189" s="32"/>
      <c r="M189" s="128" t="s">
        <v>19</v>
      </c>
      <c r="N189" s="129" t="s">
        <v>40</v>
      </c>
      <c r="P189" s="130">
        <f>O189*H189</f>
        <v>0</v>
      </c>
      <c r="Q189" s="130">
        <v>0</v>
      </c>
      <c r="R189" s="130">
        <f>Q189*H189</f>
        <v>0</v>
      </c>
      <c r="S189" s="130">
        <v>0</v>
      </c>
      <c r="T189" s="131">
        <f>S189*H189</f>
        <v>0</v>
      </c>
      <c r="AR189" s="132" t="s">
        <v>266</v>
      </c>
      <c r="AT189" s="132" t="s">
        <v>261</v>
      </c>
      <c r="AU189" s="132" t="s">
        <v>77</v>
      </c>
      <c r="AY189" s="17" t="s">
        <v>260</v>
      </c>
      <c r="BE189" s="133">
        <f>IF(N189="základní",J189,0)</f>
        <v>0</v>
      </c>
      <c r="BF189" s="133">
        <f>IF(N189="snížená",J189,0)</f>
        <v>0</v>
      </c>
      <c r="BG189" s="133">
        <f>IF(N189="zákl. přenesená",J189,0)</f>
        <v>0</v>
      </c>
      <c r="BH189" s="133">
        <f>IF(N189="sníž. přenesená",J189,0)</f>
        <v>0</v>
      </c>
      <c r="BI189" s="133">
        <f>IF(N189="nulová",J189,0)</f>
        <v>0</v>
      </c>
      <c r="BJ189" s="17" t="s">
        <v>77</v>
      </c>
      <c r="BK189" s="133">
        <f>ROUND(I189*H189,2)</f>
        <v>0</v>
      </c>
      <c r="BL189" s="17" t="s">
        <v>266</v>
      </c>
      <c r="BM189" s="132" t="s">
        <v>404</v>
      </c>
    </row>
    <row r="190" spans="2:65" s="1" customFormat="1" ht="29.25">
      <c r="B190" s="32"/>
      <c r="D190" s="134" t="s">
        <v>267</v>
      </c>
      <c r="F190" s="135" t="s">
        <v>3038</v>
      </c>
      <c r="I190" s="136"/>
      <c r="L190" s="32"/>
      <c r="M190" s="137"/>
      <c r="T190" s="53"/>
      <c r="AT190" s="17" t="s">
        <v>267</v>
      </c>
      <c r="AU190" s="17" t="s">
        <v>77</v>
      </c>
    </row>
    <row r="191" spans="2:65" s="1" customFormat="1" ht="29.25">
      <c r="B191" s="32"/>
      <c r="D191" s="134" t="s">
        <v>269</v>
      </c>
      <c r="F191" s="138" t="s">
        <v>624</v>
      </c>
      <c r="I191" s="136"/>
      <c r="L191" s="32"/>
      <c r="M191" s="137"/>
      <c r="T191" s="53"/>
      <c r="AT191" s="17" t="s">
        <v>269</v>
      </c>
      <c r="AU191" s="17" t="s">
        <v>77</v>
      </c>
    </row>
    <row r="192" spans="2:65" s="1" customFormat="1" ht="16.5" customHeight="1">
      <c r="B192" s="32"/>
      <c r="C192" s="121" t="s">
        <v>335</v>
      </c>
      <c r="D192" s="121" t="s">
        <v>261</v>
      </c>
      <c r="E192" s="122" t="s">
        <v>3039</v>
      </c>
      <c r="F192" s="123" t="s">
        <v>3040</v>
      </c>
      <c r="G192" s="124" t="s">
        <v>363</v>
      </c>
      <c r="H192" s="125">
        <v>2</v>
      </c>
      <c r="I192" s="126"/>
      <c r="J192" s="127">
        <f>ROUND(I192*H192,2)</f>
        <v>0</v>
      </c>
      <c r="K192" s="123" t="s">
        <v>265</v>
      </c>
      <c r="L192" s="32"/>
      <c r="M192" s="128" t="s">
        <v>19</v>
      </c>
      <c r="N192" s="129" t="s">
        <v>40</v>
      </c>
      <c r="P192" s="130">
        <f>O192*H192</f>
        <v>0</v>
      </c>
      <c r="Q192" s="130">
        <v>0</v>
      </c>
      <c r="R192" s="130">
        <f>Q192*H192</f>
        <v>0</v>
      </c>
      <c r="S192" s="130">
        <v>0</v>
      </c>
      <c r="T192" s="131">
        <f>S192*H192</f>
        <v>0</v>
      </c>
      <c r="AR192" s="132" t="s">
        <v>266</v>
      </c>
      <c r="AT192" s="132" t="s">
        <v>261</v>
      </c>
      <c r="AU192" s="132" t="s">
        <v>77</v>
      </c>
      <c r="AY192" s="17" t="s">
        <v>260</v>
      </c>
      <c r="BE192" s="133">
        <f>IF(N192="základní",J192,0)</f>
        <v>0</v>
      </c>
      <c r="BF192" s="133">
        <f>IF(N192="snížená",J192,0)</f>
        <v>0</v>
      </c>
      <c r="BG192" s="133">
        <f>IF(N192="zákl. přenesená",J192,0)</f>
        <v>0</v>
      </c>
      <c r="BH192" s="133">
        <f>IF(N192="sníž. přenesená",J192,0)</f>
        <v>0</v>
      </c>
      <c r="BI192" s="133">
        <f>IF(N192="nulová",J192,0)</f>
        <v>0</v>
      </c>
      <c r="BJ192" s="17" t="s">
        <v>77</v>
      </c>
      <c r="BK192" s="133">
        <f>ROUND(I192*H192,2)</f>
        <v>0</v>
      </c>
      <c r="BL192" s="17" t="s">
        <v>266</v>
      </c>
      <c r="BM192" s="132" t="s">
        <v>409</v>
      </c>
    </row>
    <row r="193" spans="2:65" s="1" customFormat="1" ht="19.5">
      <c r="B193" s="32"/>
      <c r="D193" s="134" t="s">
        <v>267</v>
      </c>
      <c r="F193" s="135" t="s">
        <v>3041</v>
      </c>
      <c r="I193" s="136"/>
      <c r="L193" s="32"/>
      <c r="M193" s="137"/>
      <c r="T193" s="53"/>
      <c r="AT193" s="17" t="s">
        <v>267</v>
      </c>
      <c r="AU193" s="17" t="s">
        <v>77</v>
      </c>
    </row>
    <row r="194" spans="2:65" s="1" customFormat="1" ht="29.25">
      <c r="B194" s="32"/>
      <c r="D194" s="134" t="s">
        <v>269</v>
      </c>
      <c r="F194" s="138" t="s">
        <v>3042</v>
      </c>
      <c r="I194" s="136"/>
      <c r="L194" s="32"/>
      <c r="M194" s="137"/>
      <c r="T194" s="53"/>
      <c r="AT194" s="17" t="s">
        <v>269</v>
      </c>
      <c r="AU194" s="17" t="s">
        <v>77</v>
      </c>
    </row>
    <row r="195" spans="2:65" s="1" customFormat="1" ht="16.5" customHeight="1">
      <c r="B195" s="32"/>
      <c r="C195" s="121" t="s">
        <v>412</v>
      </c>
      <c r="D195" s="121" t="s">
        <v>261</v>
      </c>
      <c r="E195" s="122" t="s">
        <v>595</v>
      </c>
      <c r="F195" s="123" t="s">
        <v>596</v>
      </c>
      <c r="G195" s="124" t="s">
        <v>545</v>
      </c>
      <c r="H195" s="125">
        <v>1320</v>
      </c>
      <c r="I195" s="126"/>
      <c r="J195" s="127">
        <f>ROUND(I195*H195,2)</f>
        <v>0</v>
      </c>
      <c r="K195" s="123" t="s">
        <v>265</v>
      </c>
      <c r="L195" s="32"/>
      <c r="M195" s="128" t="s">
        <v>19</v>
      </c>
      <c r="N195" s="129" t="s">
        <v>40</v>
      </c>
      <c r="P195" s="130">
        <f>O195*H195</f>
        <v>0</v>
      </c>
      <c r="Q195" s="130">
        <v>0</v>
      </c>
      <c r="R195" s="130">
        <f>Q195*H195</f>
        <v>0</v>
      </c>
      <c r="S195" s="130">
        <v>0</v>
      </c>
      <c r="T195" s="131">
        <f>S195*H195</f>
        <v>0</v>
      </c>
      <c r="AR195" s="132" t="s">
        <v>266</v>
      </c>
      <c r="AT195" s="132" t="s">
        <v>261</v>
      </c>
      <c r="AU195" s="132" t="s">
        <v>77</v>
      </c>
      <c r="AY195" s="17" t="s">
        <v>260</v>
      </c>
      <c r="BE195" s="133">
        <f>IF(N195="základní",J195,0)</f>
        <v>0</v>
      </c>
      <c r="BF195" s="133">
        <f>IF(N195="snížená",J195,0)</f>
        <v>0</v>
      </c>
      <c r="BG195" s="133">
        <f>IF(N195="zákl. přenesená",J195,0)</f>
        <v>0</v>
      </c>
      <c r="BH195" s="133">
        <f>IF(N195="sníž. přenesená",J195,0)</f>
        <v>0</v>
      </c>
      <c r="BI195" s="133">
        <f>IF(N195="nulová",J195,0)</f>
        <v>0</v>
      </c>
      <c r="BJ195" s="17" t="s">
        <v>77</v>
      </c>
      <c r="BK195" s="133">
        <f>ROUND(I195*H195,2)</f>
        <v>0</v>
      </c>
      <c r="BL195" s="17" t="s">
        <v>266</v>
      </c>
      <c r="BM195" s="132" t="s">
        <v>415</v>
      </c>
    </row>
    <row r="196" spans="2:65" s="1" customFormat="1" ht="11.25">
      <c r="B196" s="32"/>
      <c r="D196" s="134" t="s">
        <v>267</v>
      </c>
      <c r="F196" s="135" t="s">
        <v>597</v>
      </c>
      <c r="I196" s="136"/>
      <c r="L196" s="32"/>
      <c r="M196" s="137"/>
      <c r="T196" s="53"/>
      <c r="AT196" s="17" t="s">
        <v>267</v>
      </c>
      <c r="AU196" s="17" t="s">
        <v>77</v>
      </c>
    </row>
    <row r="197" spans="2:65" s="1" customFormat="1" ht="29.25">
      <c r="B197" s="32"/>
      <c r="D197" s="134" t="s">
        <v>269</v>
      </c>
      <c r="F197" s="138" t="s">
        <v>598</v>
      </c>
      <c r="I197" s="136"/>
      <c r="L197" s="32"/>
      <c r="M197" s="137"/>
      <c r="T197" s="53"/>
      <c r="AT197" s="17" t="s">
        <v>269</v>
      </c>
      <c r="AU197" s="17" t="s">
        <v>77</v>
      </c>
    </row>
    <row r="198" spans="2:65" s="1" customFormat="1" ht="16.5" customHeight="1">
      <c r="B198" s="32"/>
      <c r="C198" s="121" t="s">
        <v>339</v>
      </c>
      <c r="D198" s="121" t="s">
        <v>261</v>
      </c>
      <c r="E198" s="122" t="s">
        <v>3043</v>
      </c>
      <c r="F198" s="123" t="s">
        <v>3044</v>
      </c>
      <c r="G198" s="124" t="s">
        <v>363</v>
      </c>
      <c r="H198" s="125">
        <v>2</v>
      </c>
      <c r="I198" s="126"/>
      <c r="J198" s="127">
        <f>ROUND(I198*H198,2)</f>
        <v>0</v>
      </c>
      <c r="K198" s="123" t="s">
        <v>19</v>
      </c>
      <c r="L198" s="32"/>
      <c r="M198" s="128" t="s">
        <v>19</v>
      </c>
      <c r="N198" s="129" t="s">
        <v>40</v>
      </c>
      <c r="P198" s="130">
        <f>O198*H198</f>
        <v>0</v>
      </c>
      <c r="Q198" s="130">
        <v>0</v>
      </c>
      <c r="R198" s="130">
        <f>Q198*H198</f>
        <v>0</v>
      </c>
      <c r="S198" s="130">
        <v>0</v>
      </c>
      <c r="T198" s="131">
        <f>S198*H198</f>
        <v>0</v>
      </c>
      <c r="AR198" s="132" t="s">
        <v>266</v>
      </c>
      <c r="AT198" s="132" t="s">
        <v>261</v>
      </c>
      <c r="AU198" s="132" t="s">
        <v>77</v>
      </c>
      <c r="AY198" s="17" t="s">
        <v>260</v>
      </c>
      <c r="BE198" s="133">
        <f>IF(N198="základní",J198,0)</f>
        <v>0</v>
      </c>
      <c r="BF198" s="133">
        <f>IF(N198="snížená",J198,0)</f>
        <v>0</v>
      </c>
      <c r="BG198" s="133">
        <f>IF(N198="zákl. přenesená",J198,0)</f>
        <v>0</v>
      </c>
      <c r="BH198" s="133">
        <f>IF(N198="sníž. přenesená",J198,0)</f>
        <v>0</v>
      </c>
      <c r="BI198" s="133">
        <f>IF(N198="nulová",J198,0)</f>
        <v>0</v>
      </c>
      <c r="BJ198" s="17" t="s">
        <v>77</v>
      </c>
      <c r="BK198" s="133">
        <f>ROUND(I198*H198,2)</f>
        <v>0</v>
      </c>
      <c r="BL198" s="17" t="s">
        <v>266</v>
      </c>
      <c r="BM198" s="132" t="s">
        <v>419</v>
      </c>
    </row>
    <row r="199" spans="2:65" s="1" customFormat="1" ht="11.25">
      <c r="B199" s="32"/>
      <c r="D199" s="134" t="s">
        <v>267</v>
      </c>
      <c r="F199" s="135" t="s">
        <v>3044</v>
      </c>
      <c r="I199" s="136"/>
      <c r="L199" s="32"/>
      <c r="M199" s="137"/>
      <c r="T199" s="53"/>
      <c r="AT199" s="17" t="s">
        <v>267</v>
      </c>
      <c r="AU199" s="17" t="s">
        <v>77</v>
      </c>
    </row>
    <row r="200" spans="2:65" s="1" customFormat="1" ht="29.25">
      <c r="B200" s="32"/>
      <c r="D200" s="134" t="s">
        <v>269</v>
      </c>
      <c r="F200" s="138" t="s">
        <v>3045</v>
      </c>
      <c r="I200" s="136"/>
      <c r="L200" s="32"/>
      <c r="M200" s="137"/>
      <c r="T200" s="53"/>
      <c r="AT200" s="17" t="s">
        <v>269</v>
      </c>
      <c r="AU200" s="17" t="s">
        <v>77</v>
      </c>
    </row>
    <row r="201" spans="2:65" s="1" customFormat="1" ht="16.5" customHeight="1">
      <c r="B201" s="32"/>
      <c r="C201" s="121" t="s">
        <v>422</v>
      </c>
      <c r="D201" s="121" t="s">
        <v>261</v>
      </c>
      <c r="E201" s="122" t="s">
        <v>3046</v>
      </c>
      <c r="F201" s="123" t="s">
        <v>3047</v>
      </c>
      <c r="G201" s="124" t="s">
        <v>1067</v>
      </c>
      <c r="H201" s="125">
        <v>500</v>
      </c>
      <c r="I201" s="126"/>
      <c r="J201" s="127">
        <f>ROUND(I201*H201,2)</f>
        <v>0</v>
      </c>
      <c r="K201" s="123" t="s">
        <v>19</v>
      </c>
      <c r="L201" s="32"/>
      <c r="M201" s="128" t="s">
        <v>19</v>
      </c>
      <c r="N201" s="129" t="s">
        <v>40</v>
      </c>
      <c r="P201" s="130">
        <f>O201*H201</f>
        <v>0</v>
      </c>
      <c r="Q201" s="130">
        <v>0</v>
      </c>
      <c r="R201" s="130">
        <f>Q201*H201</f>
        <v>0</v>
      </c>
      <c r="S201" s="130">
        <v>0</v>
      </c>
      <c r="T201" s="131">
        <f>S201*H201</f>
        <v>0</v>
      </c>
      <c r="AR201" s="132" t="s">
        <v>266</v>
      </c>
      <c r="AT201" s="132" t="s">
        <v>261</v>
      </c>
      <c r="AU201" s="132" t="s">
        <v>77</v>
      </c>
      <c r="AY201" s="17" t="s">
        <v>260</v>
      </c>
      <c r="BE201" s="133">
        <f>IF(N201="základní",J201,0)</f>
        <v>0</v>
      </c>
      <c r="BF201" s="133">
        <f>IF(N201="snížená",J201,0)</f>
        <v>0</v>
      </c>
      <c r="BG201" s="133">
        <f>IF(N201="zákl. přenesená",J201,0)</f>
        <v>0</v>
      </c>
      <c r="BH201" s="133">
        <f>IF(N201="sníž. přenesená",J201,0)</f>
        <v>0</v>
      </c>
      <c r="BI201" s="133">
        <f>IF(N201="nulová",J201,0)</f>
        <v>0</v>
      </c>
      <c r="BJ201" s="17" t="s">
        <v>77</v>
      </c>
      <c r="BK201" s="133">
        <f>ROUND(I201*H201,2)</f>
        <v>0</v>
      </c>
      <c r="BL201" s="17" t="s">
        <v>266</v>
      </c>
      <c r="BM201" s="132" t="s">
        <v>425</v>
      </c>
    </row>
    <row r="202" spans="2:65" s="1" customFormat="1" ht="11.25">
      <c r="B202" s="32"/>
      <c r="D202" s="134" t="s">
        <v>267</v>
      </c>
      <c r="F202" s="135" t="s">
        <v>3047</v>
      </c>
      <c r="I202" s="136"/>
      <c r="L202" s="32"/>
      <c r="M202" s="137"/>
      <c r="T202" s="53"/>
      <c r="AT202" s="17" t="s">
        <v>267</v>
      </c>
      <c r="AU202" s="17" t="s">
        <v>77</v>
      </c>
    </row>
    <row r="203" spans="2:65" s="1" customFormat="1" ht="29.25">
      <c r="B203" s="32"/>
      <c r="D203" s="134" t="s">
        <v>269</v>
      </c>
      <c r="F203" s="138" t="s">
        <v>3048</v>
      </c>
      <c r="I203" s="136"/>
      <c r="L203" s="32"/>
      <c r="M203" s="137"/>
      <c r="T203" s="53"/>
      <c r="AT203" s="17" t="s">
        <v>269</v>
      </c>
      <c r="AU203" s="17" t="s">
        <v>77</v>
      </c>
    </row>
    <row r="204" spans="2:65" s="1" customFormat="1" ht="24.2" customHeight="1">
      <c r="B204" s="32"/>
      <c r="C204" s="121" t="s">
        <v>344</v>
      </c>
      <c r="D204" s="121" t="s">
        <v>261</v>
      </c>
      <c r="E204" s="122" t="s">
        <v>3049</v>
      </c>
      <c r="F204" s="123" t="s">
        <v>3050</v>
      </c>
      <c r="G204" s="124" t="s">
        <v>545</v>
      </c>
      <c r="H204" s="125">
        <v>160</v>
      </c>
      <c r="I204" s="126"/>
      <c r="J204" s="127">
        <f>ROUND(I204*H204,2)</f>
        <v>0</v>
      </c>
      <c r="K204" s="123" t="s">
        <v>19</v>
      </c>
      <c r="L204" s="32"/>
      <c r="M204" s="128" t="s">
        <v>19</v>
      </c>
      <c r="N204" s="129" t="s">
        <v>40</v>
      </c>
      <c r="P204" s="130">
        <f>O204*H204</f>
        <v>0</v>
      </c>
      <c r="Q204" s="130">
        <v>0</v>
      </c>
      <c r="R204" s="130">
        <f>Q204*H204</f>
        <v>0</v>
      </c>
      <c r="S204" s="130">
        <v>0</v>
      </c>
      <c r="T204" s="131">
        <f>S204*H204</f>
        <v>0</v>
      </c>
      <c r="AR204" s="132" t="s">
        <v>266</v>
      </c>
      <c r="AT204" s="132" t="s">
        <v>261</v>
      </c>
      <c r="AU204" s="132" t="s">
        <v>77</v>
      </c>
      <c r="AY204" s="17" t="s">
        <v>260</v>
      </c>
      <c r="BE204" s="133">
        <f>IF(N204="základní",J204,0)</f>
        <v>0</v>
      </c>
      <c r="BF204" s="133">
        <f>IF(N204="snížená",J204,0)</f>
        <v>0</v>
      </c>
      <c r="BG204" s="133">
        <f>IF(N204="zákl. přenesená",J204,0)</f>
        <v>0</v>
      </c>
      <c r="BH204" s="133">
        <f>IF(N204="sníž. přenesená",J204,0)</f>
        <v>0</v>
      </c>
      <c r="BI204" s="133">
        <f>IF(N204="nulová",J204,0)</f>
        <v>0</v>
      </c>
      <c r="BJ204" s="17" t="s">
        <v>77</v>
      </c>
      <c r="BK204" s="133">
        <f>ROUND(I204*H204,2)</f>
        <v>0</v>
      </c>
      <c r="BL204" s="17" t="s">
        <v>266</v>
      </c>
      <c r="BM204" s="132" t="s">
        <v>430</v>
      </c>
    </row>
    <row r="205" spans="2:65" s="1" customFormat="1" ht="19.5">
      <c r="B205" s="32"/>
      <c r="D205" s="134" t="s">
        <v>267</v>
      </c>
      <c r="F205" s="135" t="s">
        <v>3050</v>
      </c>
      <c r="I205" s="136"/>
      <c r="L205" s="32"/>
      <c r="M205" s="137"/>
      <c r="T205" s="53"/>
      <c r="AT205" s="17" t="s">
        <v>267</v>
      </c>
      <c r="AU205" s="17" t="s">
        <v>77</v>
      </c>
    </row>
    <row r="206" spans="2:65" s="1" customFormat="1" ht="29.25">
      <c r="B206" s="32"/>
      <c r="D206" s="134" t="s">
        <v>269</v>
      </c>
      <c r="F206" s="138" t="s">
        <v>3051</v>
      </c>
      <c r="I206" s="136"/>
      <c r="L206" s="32"/>
      <c r="M206" s="137"/>
      <c r="T206" s="53"/>
      <c r="AT206" s="17" t="s">
        <v>269</v>
      </c>
      <c r="AU206" s="17" t="s">
        <v>77</v>
      </c>
    </row>
    <row r="207" spans="2:65" s="1" customFormat="1" ht="16.5" customHeight="1">
      <c r="B207" s="32"/>
      <c r="C207" s="121" t="s">
        <v>433</v>
      </c>
      <c r="D207" s="121" t="s">
        <v>261</v>
      </c>
      <c r="E207" s="122" t="s">
        <v>3052</v>
      </c>
      <c r="F207" s="123" t="s">
        <v>3053</v>
      </c>
      <c r="G207" s="124" t="s">
        <v>363</v>
      </c>
      <c r="H207" s="125">
        <v>7</v>
      </c>
      <c r="I207" s="126"/>
      <c r="J207" s="127">
        <f>ROUND(I207*H207,2)</f>
        <v>0</v>
      </c>
      <c r="K207" s="123" t="s">
        <v>19</v>
      </c>
      <c r="L207" s="32"/>
      <c r="M207" s="128" t="s">
        <v>19</v>
      </c>
      <c r="N207" s="129" t="s">
        <v>40</v>
      </c>
      <c r="P207" s="130">
        <f>O207*H207</f>
        <v>0</v>
      </c>
      <c r="Q207" s="130">
        <v>0</v>
      </c>
      <c r="R207" s="130">
        <f>Q207*H207</f>
        <v>0</v>
      </c>
      <c r="S207" s="130">
        <v>0</v>
      </c>
      <c r="T207" s="131">
        <f>S207*H207</f>
        <v>0</v>
      </c>
      <c r="AR207" s="132" t="s">
        <v>266</v>
      </c>
      <c r="AT207" s="132" t="s">
        <v>261</v>
      </c>
      <c r="AU207" s="132" t="s">
        <v>77</v>
      </c>
      <c r="AY207" s="17" t="s">
        <v>260</v>
      </c>
      <c r="BE207" s="133">
        <f>IF(N207="základní",J207,0)</f>
        <v>0</v>
      </c>
      <c r="BF207" s="133">
        <f>IF(N207="snížená",J207,0)</f>
        <v>0</v>
      </c>
      <c r="BG207" s="133">
        <f>IF(N207="zákl. přenesená",J207,0)</f>
        <v>0</v>
      </c>
      <c r="BH207" s="133">
        <f>IF(N207="sníž. přenesená",J207,0)</f>
        <v>0</v>
      </c>
      <c r="BI207" s="133">
        <f>IF(N207="nulová",J207,0)</f>
        <v>0</v>
      </c>
      <c r="BJ207" s="17" t="s">
        <v>77</v>
      </c>
      <c r="BK207" s="133">
        <f>ROUND(I207*H207,2)</f>
        <v>0</v>
      </c>
      <c r="BL207" s="17" t="s">
        <v>266</v>
      </c>
      <c r="BM207" s="132" t="s">
        <v>653</v>
      </c>
    </row>
    <row r="208" spans="2:65" s="1" customFormat="1" ht="11.25">
      <c r="B208" s="32"/>
      <c r="D208" s="134" t="s">
        <v>267</v>
      </c>
      <c r="F208" s="135" t="s">
        <v>3053</v>
      </c>
      <c r="I208" s="136"/>
      <c r="L208" s="32"/>
      <c r="M208" s="137"/>
      <c r="T208" s="53"/>
      <c r="AT208" s="17" t="s">
        <v>267</v>
      </c>
      <c r="AU208" s="17" t="s">
        <v>77</v>
      </c>
    </row>
    <row r="209" spans="2:65" s="1" customFormat="1" ht="29.25">
      <c r="B209" s="32"/>
      <c r="D209" s="134" t="s">
        <v>269</v>
      </c>
      <c r="F209" s="138" t="s">
        <v>3054</v>
      </c>
      <c r="I209" s="136"/>
      <c r="L209" s="32"/>
      <c r="M209" s="137"/>
      <c r="T209" s="53"/>
      <c r="AT209" s="17" t="s">
        <v>269</v>
      </c>
      <c r="AU209" s="17" t="s">
        <v>77</v>
      </c>
    </row>
    <row r="210" spans="2:65" s="1" customFormat="1" ht="16.5" customHeight="1">
      <c r="B210" s="32"/>
      <c r="C210" s="121" t="s">
        <v>348</v>
      </c>
      <c r="D210" s="121" t="s">
        <v>261</v>
      </c>
      <c r="E210" s="122" t="s">
        <v>3055</v>
      </c>
      <c r="F210" s="123" t="s">
        <v>3056</v>
      </c>
      <c r="G210" s="124" t="s">
        <v>363</v>
      </c>
      <c r="H210" s="125">
        <v>1</v>
      </c>
      <c r="I210" s="126"/>
      <c r="J210" s="127">
        <f>ROUND(I210*H210,2)</f>
        <v>0</v>
      </c>
      <c r="K210" s="123" t="s">
        <v>19</v>
      </c>
      <c r="L210" s="32"/>
      <c r="M210" s="128" t="s">
        <v>19</v>
      </c>
      <c r="N210" s="129" t="s">
        <v>40</v>
      </c>
      <c r="P210" s="130">
        <f>O210*H210</f>
        <v>0</v>
      </c>
      <c r="Q210" s="130">
        <v>0</v>
      </c>
      <c r="R210" s="130">
        <f>Q210*H210</f>
        <v>0</v>
      </c>
      <c r="S210" s="130">
        <v>0</v>
      </c>
      <c r="T210" s="131">
        <f>S210*H210</f>
        <v>0</v>
      </c>
      <c r="AR210" s="132" t="s">
        <v>266</v>
      </c>
      <c r="AT210" s="132" t="s">
        <v>261</v>
      </c>
      <c r="AU210" s="132" t="s">
        <v>77</v>
      </c>
      <c r="AY210" s="17" t="s">
        <v>260</v>
      </c>
      <c r="BE210" s="133">
        <f>IF(N210="základní",J210,0)</f>
        <v>0</v>
      </c>
      <c r="BF210" s="133">
        <f>IF(N210="snížená",J210,0)</f>
        <v>0</v>
      </c>
      <c r="BG210" s="133">
        <f>IF(N210="zákl. přenesená",J210,0)</f>
        <v>0</v>
      </c>
      <c r="BH210" s="133">
        <f>IF(N210="sníž. přenesená",J210,0)</f>
        <v>0</v>
      </c>
      <c r="BI210" s="133">
        <f>IF(N210="nulová",J210,0)</f>
        <v>0</v>
      </c>
      <c r="BJ210" s="17" t="s">
        <v>77</v>
      </c>
      <c r="BK210" s="133">
        <f>ROUND(I210*H210,2)</f>
        <v>0</v>
      </c>
      <c r="BL210" s="17" t="s">
        <v>266</v>
      </c>
      <c r="BM210" s="132" t="s">
        <v>441</v>
      </c>
    </row>
    <row r="211" spans="2:65" s="1" customFormat="1" ht="11.25">
      <c r="B211" s="32"/>
      <c r="D211" s="134" t="s">
        <v>267</v>
      </c>
      <c r="F211" s="135" t="s">
        <v>3056</v>
      </c>
      <c r="I211" s="136"/>
      <c r="L211" s="32"/>
      <c r="M211" s="137"/>
      <c r="T211" s="53"/>
      <c r="AT211" s="17" t="s">
        <v>267</v>
      </c>
      <c r="AU211" s="17" t="s">
        <v>77</v>
      </c>
    </row>
    <row r="212" spans="2:65" s="1" customFormat="1" ht="29.25">
      <c r="B212" s="32"/>
      <c r="D212" s="134" t="s">
        <v>269</v>
      </c>
      <c r="F212" s="138" t="s">
        <v>3057</v>
      </c>
      <c r="I212" s="136"/>
      <c r="L212" s="32"/>
      <c r="M212" s="137"/>
      <c r="T212" s="53"/>
      <c r="AT212" s="17" t="s">
        <v>269</v>
      </c>
      <c r="AU212" s="17" t="s">
        <v>77</v>
      </c>
    </row>
    <row r="213" spans="2:65" s="1" customFormat="1" ht="16.5" customHeight="1">
      <c r="B213" s="32"/>
      <c r="C213" s="121" t="s">
        <v>665</v>
      </c>
      <c r="D213" s="121" t="s">
        <v>261</v>
      </c>
      <c r="E213" s="122" t="s">
        <v>3058</v>
      </c>
      <c r="F213" s="123" t="s">
        <v>3059</v>
      </c>
      <c r="G213" s="124" t="s">
        <v>363</v>
      </c>
      <c r="H213" s="125">
        <v>3</v>
      </c>
      <c r="I213" s="126"/>
      <c r="J213" s="127">
        <f>ROUND(I213*H213,2)</f>
        <v>0</v>
      </c>
      <c r="K213" s="123" t="s">
        <v>19</v>
      </c>
      <c r="L213" s="32"/>
      <c r="M213" s="128" t="s">
        <v>19</v>
      </c>
      <c r="N213" s="129" t="s">
        <v>40</v>
      </c>
      <c r="P213" s="130">
        <f>O213*H213</f>
        <v>0</v>
      </c>
      <c r="Q213" s="130">
        <v>0</v>
      </c>
      <c r="R213" s="130">
        <f>Q213*H213</f>
        <v>0</v>
      </c>
      <c r="S213" s="130">
        <v>0</v>
      </c>
      <c r="T213" s="131">
        <f>S213*H213</f>
        <v>0</v>
      </c>
      <c r="AR213" s="132" t="s">
        <v>266</v>
      </c>
      <c r="AT213" s="132" t="s">
        <v>261</v>
      </c>
      <c r="AU213" s="132" t="s">
        <v>77</v>
      </c>
      <c r="AY213" s="17" t="s">
        <v>260</v>
      </c>
      <c r="BE213" s="133">
        <f>IF(N213="základní",J213,0)</f>
        <v>0</v>
      </c>
      <c r="BF213" s="133">
        <f>IF(N213="snížená",J213,0)</f>
        <v>0</v>
      </c>
      <c r="BG213" s="133">
        <f>IF(N213="zákl. přenesená",J213,0)</f>
        <v>0</v>
      </c>
      <c r="BH213" s="133">
        <f>IF(N213="sníž. přenesená",J213,0)</f>
        <v>0</v>
      </c>
      <c r="BI213" s="133">
        <f>IF(N213="nulová",J213,0)</f>
        <v>0</v>
      </c>
      <c r="BJ213" s="17" t="s">
        <v>77</v>
      </c>
      <c r="BK213" s="133">
        <f>ROUND(I213*H213,2)</f>
        <v>0</v>
      </c>
      <c r="BL213" s="17" t="s">
        <v>266</v>
      </c>
      <c r="BM213" s="132" t="s">
        <v>662</v>
      </c>
    </row>
    <row r="214" spans="2:65" s="1" customFormat="1" ht="11.25">
      <c r="B214" s="32"/>
      <c r="D214" s="134" t="s">
        <v>267</v>
      </c>
      <c r="F214" s="135" t="s">
        <v>3059</v>
      </c>
      <c r="I214" s="136"/>
      <c r="L214" s="32"/>
      <c r="M214" s="137"/>
      <c r="T214" s="53"/>
      <c r="AT214" s="17" t="s">
        <v>267</v>
      </c>
      <c r="AU214" s="17" t="s">
        <v>77</v>
      </c>
    </row>
    <row r="215" spans="2:65" s="1" customFormat="1" ht="29.25">
      <c r="B215" s="32"/>
      <c r="D215" s="134" t="s">
        <v>269</v>
      </c>
      <c r="F215" s="138" t="s">
        <v>3060</v>
      </c>
      <c r="I215" s="136"/>
      <c r="L215" s="32"/>
      <c r="M215" s="137"/>
      <c r="T215" s="53"/>
      <c r="AT215" s="17" t="s">
        <v>269</v>
      </c>
      <c r="AU215" s="17" t="s">
        <v>77</v>
      </c>
    </row>
    <row r="216" spans="2:65" s="1" customFormat="1" ht="16.5" customHeight="1">
      <c r="B216" s="32"/>
      <c r="C216" s="121" t="s">
        <v>353</v>
      </c>
      <c r="D216" s="121" t="s">
        <v>261</v>
      </c>
      <c r="E216" s="122" t="s">
        <v>693</v>
      </c>
      <c r="F216" s="123" t="s">
        <v>694</v>
      </c>
      <c r="G216" s="124" t="s">
        <v>363</v>
      </c>
      <c r="H216" s="125">
        <v>1</v>
      </c>
      <c r="I216" s="126"/>
      <c r="J216" s="127">
        <f>ROUND(I216*H216,2)</f>
        <v>0</v>
      </c>
      <c r="K216" s="123" t="s">
        <v>19</v>
      </c>
      <c r="L216" s="32"/>
      <c r="M216" s="128" t="s">
        <v>19</v>
      </c>
      <c r="N216" s="129" t="s">
        <v>40</v>
      </c>
      <c r="P216" s="130">
        <f>O216*H216</f>
        <v>0</v>
      </c>
      <c r="Q216" s="130">
        <v>0</v>
      </c>
      <c r="R216" s="130">
        <f>Q216*H216</f>
        <v>0</v>
      </c>
      <c r="S216" s="130">
        <v>0</v>
      </c>
      <c r="T216" s="131">
        <f>S216*H216</f>
        <v>0</v>
      </c>
      <c r="AR216" s="132" t="s">
        <v>266</v>
      </c>
      <c r="AT216" s="132" t="s">
        <v>261</v>
      </c>
      <c r="AU216" s="132" t="s">
        <v>77</v>
      </c>
      <c r="AY216" s="17" t="s">
        <v>260</v>
      </c>
      <c r="BE216" s="133">
        <f>IF(N216="základní",J216,0)</f>
        <v>0</v>
      </c>
      <c r="BF216" s="133">
        <f>IF(N216="snížená",J216,0)</f>
        <v>0</v>
      </c>
      <c r="BG216" s="133">
        <f>IF(N216="zákl. přenesená",J216,0)</f>
        <v>0</v>
      </c>
      <c r="BH216" s="133">
        <f>IF(N216="sníž. přenesená",J216,0)</f>
        <v>0</v>
      </c>
      <c r="BI216" s="133">
        <f>IF(N216="nulová",J216,0)</f>
        <v>0</v>
      </c>
      <c r="BJ216" s="17" t="s">
        <v>77</v>
      </c>
      <c r="BK216" s="133">
        <f>ROUND(I216*H216,2)</f>
        <v>0</v>
      </c>
      <c r="BL216" s="17" t="s">
        <v>266</v>
      </c>
      <c r="BM216" s="132" t="s">
        <v>668</v>
      </c>
    </row>
    <row r="217" spans="2:65" s="1" customFormat="1" ht="11.25">
      <c r="B217" s="32"/>
      <c r="D217" s="134" t="s">
        <v>267</v>
      </c>
      <c r="F217" s="135" t="s">
        <v>694</v>
      </c>
      <c r="I217" s="136"/>
      <c r="L217" s="32"/>
      <c r="M217" s="137"/>
      <c r="T217" s="53"/>
      <c r="AT217" s="17" t="s">
        <v>267</v>
      </c>
      <c r="AU217" s="17" t="s">
        <v>77</v>
      </c>
    </row>
    <row r="218" spans="2:65" s="1" customFormat="1" ht="29.25">
      <c r="B218" s="32"/>
      <c r="D218" s="134" t="s">
        <v>269</v>
      </c>
      <c r="F218" s="138" t="s">
        <v>696</v>
      </c>
      <c r="I218" s="136"/>
      <c r="L218" s="32"/>
      <c r="M218" s="149"/>
      <c r="N218" s="150"/>
      <c r="O218" s="150"/>
      <c r="P218" s="150"/>
      <c r="Q218" s="150"/>
      <c r="R218" s="150"/>
      <c r="S218" s="150"/>
      <c r="T218" s="151"/>
      <c r="AT218" s="17" t="s">
        <v>269</v>
      </c>
      <c r="AU218" s="17" t="s">
        <v>77</v>
      </c>
    </row>
    <row r="219" spans="2:65" s="1" customFormat="1" ht="6.95" customHeight="1">
      <c r="B219" s="41"/>
      <c r="C219" s="42"/>
      <c r="D219" s="42"/>
      <c r="E219" s="42"/>
      <c r="F219" s="42"/>
      <c r="G219" s="42"/>
      <c r="H219" s="42"/>
      <c r="I219" s="42"/>
      <c r="J219" s="42"/>
      <c r="K219" s="42"/>
      <c r="L219" s="32"/>
    </row>
  </sheetData>
  <sheetProtection algorithmName="SHA-512" hashValue="UveIIi5CCiTaT2LVaS0XtsZdWdjRdfiy5X1AchOTDIHi+mhWViP+7Avajls8mIZvj/wnwyWimheIMbdcc3ol3g==" saltValue="wkBTKn6WDf7dFFOI4CvAXuNLGN2feH4B9dXYsFNGsNaL1r7PrL/f7sTrMyD/+dbIuYGBRQ35Y0e5vXAHT4sqEQ==" spinCount="100000" sheet="1" objects="1" scenarios="1" formatColumns="0" formatRows="0" autoFilter="0"/>
  <autoFilter ref="C80:K218" xr:uid="{00000000-0009-0000-0000-000015000000}"/>
  <mergeCells count="9">
    <mergeCell ref="E50:H50"/>
    <mergeCell ref="E71:H71"/>
    <mergeCell ref="E73:H73"/>
    <mergeCell ref="L2:V2"/>
    <mergeCell ref="E7:H7"/>
    <mergeCell ref="E9:H9"/>
    <mergeCell ref="E18:H18"/>
    <mergeCell ref="E27:H27"/>
    <mergeCell ref="E48:H48"/>
  </mergeCells>
  <hyperlinks>
    <hyperlink ref="F182" r:id="rId1" xr:uid="{00000000-0004-0000-1500-000000000000}"/>
  </hyperlinks>
  <pageMargins left="0.39374999999999999" right="0.39374999999999999" top="0.39374999999999999" bottom="0.39374999999999999" header="0" footer="0"/>
  <pageSetup paperSize="9" fitToHeight="100" orientation="landscape" blackAndWhite="1"/>
  <headerFooter>
    <oddFooter>&amp;CStrana &amp;P z &amp;N</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B2:BM147"/>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142</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3061</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ROUND(J81,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ROUND((SUM(BE81:BE146)),  2)</f>
        <v>0</v>
      </c>
      <c r="I33" s="89">
        <v>0.21</v>
      </c>
      <c r="J33" s="88">
        <f>ROUND(((SUM(BE81:BE146))*I33),  2)</f>
        <v>0</v>
      </c>
      <c r="L33" s="32"/>
    </row>
    <row r="34" spans="2:12" s="1" customFormat="1" ht="14.45" customHeight="1">
      <c r="B34" s="32"/>
      <c r="E34" s="27" t="s">
        <v>41</v>
      </c>
      <c r="F34" s="88">
        <f>ROUND((SUM(BF81:BF146)),  2)</f>
        <v>0</v>
      </c>
      <c r="I34" s="89">
        <v>0.12</v>
      </c>
      <c r="J34" s="88">
        <f>ROUND(((SUM(BF81:BF146))*I34),  2)</f>
        <v>0</v>
      </c>
      <c r="L34" s="32"/>
    </row>
    <row r="35" spans="2:12" s="1" customFormat="1" ht="14.45" hidden="1" customHeight="1">
      <c r="B35" s="32"/>
      <c r="E35" s="27" t="s">
        <v>42</v>
      </c>
      <c r="F35" s="88">
        <f>ROUND((SUM(BG81:BG146)),  2)</f>
        <v>0</v>
      </c>
      <c r="I35" s="89">
        <v>0.21</v>
      </c>
      <c r="J35" s="88">
        <f>0</f>
        <v>0</v>
      </c>
      <c r="L35" s="32"/>
    </row>
    <row r="36" spans="2:12" s="1" customFormat="1" ht="14.45" hidden="1" customHeight="1">
      <c r="B36" s="32"/>
      <c r="E36" s="27" t="s">
        <v>43</v>
      </c>
      <c r="F36" s="88">
        <f>ROUND((SUM(BH81:BH146)),  2)</f>
        <v>0</v>
      </c>
      <c r="I36" s="89">
        <v>0.12</v>
      </c>
      <c r="J36" s="88">
        <f>0</f>
        <v>0</v>
      </c>
      <c r="L36" s="32"/>
    </row>
    <row r="37" spans="2:12" s="1" customFormat="1" ht="14.45" hidden="1" customHeight="1">
      <c r="B37" s="32"/>
      <c r="E37" s="27" t="s">
        <v>44</v>
      </c>
      <c r="F37" s="88">
        <f>ROUND((SUM(BI81:BI146)),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02-36-01 - Dopravna Desná, přípojka NN - ČEZ</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J81</f>
        <v>0</v>
      </c>
      <c r="L59" s="32"/>
      <c r="AU59" s="17" t="s">
        <v>242</v>
      </c>
    </row>
    <row r="60" spans="2:47" s="8" customFormat="1" ht="24.95" customHeight="1">
      <c r="B60" s="99"/>
      <c r="D60" s="100" t="s">
        <v>765</v>
      </c>
      <c r="E60" s="101"/>
      <c r="F60" s="101"/>
      <c r="G60" s="101"/>
      <c r="H60" s="101"/>
      <c r="I60" s="101"/>
      <c r="J60" s="102">
        <f>J82</f>
        <v>0</v>
      </c>
      <c r="L60" s="99"/>
    </row>
    <row r="61" spans="2:47" s="8" customFormat="1" ht="24.95" customHeight="1">
      <c r="B61" s="99"/>
      <c r="D61" s="100" t="s">
        <v>766</v>
      </c>
      <c r="E61" s="101"/>
      <c r="F61" s="101"/>
      <c r="G61" s="101"/>
      <c r="H61" s="101"/>
      <c r="I61" s="101"/>
      <c r="J61" s="102">
        <f>J107</f>
        <v>0</v>
      </c>
      <c r="L61" s="99"/>
    </row>
    <row r="62" spans="2:47" s="1" customFormat="1" ht="21.75" customHeight="1">
      <c r="B62" s="32"/>
      <c r="L62" s="32"/>
    </row>
    <row r="63" spans="2:47" s="1" customFormat="1" ht="6.95" customHeight="1">
      <c r="B63" s="41"/>
      <c r="C63" s="42"/>
      <c r="D63" s="42"/>
      <c r="E63" s="42"/>
      <c r="F63" s="42"/>
      <c r="G63" s="42"/>
      <c r="H63" s="42"/>
      <c r="I63" s="42"/>
      <c r="J63" s="42"/>
      <c r="K63" s="42"/>
      <c r="L63" s="32"/>
    </row>
    <row r="67" spans="2:20" s="1" customFormat="1" ht="6.95" customHeight="1">
      <c r="B67" s="43"/>
      <c r="C67" s="44"/>
      <c r="D67" s="44"/>
      <c r="E67" s="44"/>
      <c r="F67" s="44"/>
      <c r="G67" s="44"/>
      <c r="H67" s="44"/>
      <c r="I67" s="44"/>
      <c r="J67" s="44"/>
      <c r="K67" s="44"/>
      <c r="L67" s="32"/>
    </row>
    <row r="68" spans="2:20" s="1" customFormat="1" ht="24.95" customHeight="1">
      <c r="B68" s="32"/>
      <c r="C68" s="21" t="s">
        <v>245</v>
      </c>
      <c r="L68" s="32"/>
    </row>
    <row r="69" spans="2:20" s="1" customFormat="1" ht="6.95" customHeight="1">
      <c r="B69" s="32"/>
      <c r="L69" s="32"/>
    </row>
    <row r="70" spans="2:20" s="1" customFormat="1" ht="12" customHeight="1">
      <c r="B70" s="32"/>
      <c r="C70" s="27" t="s">
        <v>16</v>
      </c>
      <c r="L70" s="32"/>
    </row>
    <row r="71" spans="2:20" s="1" customFormat="1" ht="16.5" customHeight="1">
      <c r="B71" s="32"/>
      <c r="E71" s="309" t="str">
        <f>E7</f>
        <v>Oprava trati v úseku Tanvald - Kořenov</v>
      </c>
      <c r="F71" s="310"/>
      <c r="G71" s="310"/>
      <c r="H71" s="310"/>
      <c r="L71" s="32"/>
    </row>
    <row r="72" spans="2:20" s="1" customFormat="1" ht="12" customHeight="1">
      <c r="B72" s="32"/>
      <c r="C72" s="27" t="s">
        <v>237</v>
      </c>
      <c r="L72" s="32"/>
    </row>
    <row r="73" spans="2:20" s="1" customFormat="1" ht="16.5" customHeight="1">
      <c r="B73" s="32"/>
      <c r="E73" s="305" t="str">
        <f>E9</f>
        <v>SO 02-36-01 - Dopravna Desná, přípojka NN - ČEZ</v>
      </c>
      <c r="F73" s="311"/>
      <c r="G73" s="311"/>
      <c r="H73" s="311"/>
      <c r="L73" s="32"/>
    </row>
    <row r="74" spans="2:20" s="1" customFormat="1" ht="6.95" customHeight="1">
      <c r="B74" s="32"/>
      <c r="L74" s="32"/>
    </row>
    <row r="75" spans="2:20" s="1" customFormat="1" ht="12" customHeight="1">
      <c r="B75" s="32"/>
      <c r="C75" s="27" t="s">
        <v>21</v>
      </c>
      <c r="F75" s="25" t="str">
        <f>F12</f>
        <v xml:space="preserve"> </v>
      </c>
      <c r="I75" s="27" t="s">
        <v>23</v>
      </c>
      <c r="J75" s="49" t="str">
        <f>IF(J12="","",J12)</f>
        <v>14. 6. 2023</v>
      </c>
      <c r="L75" s="32"/>
    </row>
    <row r="76" spans="2:20" s="1" customFormat="1" ht="6.95" customHeight="1">
      <c r="B76" s="32"/>
      <c r="L76" s="32"/>
    </row>
    <row r="77" spans="2:20" s="1" customFormat="1" ht="15.2" customHeight="1">
      <c r="B77" s="32"/>
      <c r="C77" s="27" t="s">
        <v>25</v>
      </c>
      <c r="F77" s="25" t="str">
        <f>E15</f>
        <v xml:space="preserve"> </v>
      </c>
      <c r="I77" s="27" t="s">
        <v>30</v>
      </c>
      <c r="J77" s="30" t="str">
        <f>E21</f>
        <v xml:space="preserve"> </v>
      </c>
      <c r="L77" s="32"/>
    </row>
    <row r="78" spans="2:20" s="1" customFormat="1" ht="15.2" customHeight="1">
      <c r="B78" s="32"/>
      <c r="C78" s="27" t="s">
        <v>28</v>
      </c>
      <c r="F78" s="25" t="str">
        <f>IF(E18="","",E18)</f>
        <v>Vyplň údaj</v>
      </c>
      <c r="I78" s="27" t="s">
        <v>32</v>
      </c>
      <c r="J78" s="30" t="str">
        <f>E24</f>
        <v xml:space="preserve"> </v>
      </c>
      <c r="L78" s="32"/>
    </row>
    <row r="79" spans="2:20" s="1" customFormat="1" ht="10.35" customHeight="1">
      <c r="B79" s="32"/>
      <c r="L79" s="32"/>
    </row>
    <row r="80" spans="2:20" s="9" customFormat="1" ht="29.25" customHeight="1">
      <c r="B80" s="103"/>
      <c r="C80" s="104" t="s">
        <v>246</v>
      </c>
      <c r="D80" s="105" t="s">
        <v>54</v>
      </c>
      <c r="E80" s="105" t="s">
        <v>50</v>
      </c>
      <c r="F80" s="105" t="s">
        <v>51</v>
      </c>
      <c r="G80" s="105" t="s">
        <v>247</v>
      </c>
      <c r="H80" s="105" t="s">
        <v>248</v>
      </c>
      <c r="I80" s="105" t="s">
        <v>249</v>
      </c>
      <c r="J80" s="105" t="s">
        <v>241</v>
      </c>
      <c r="K80" s="106" t="s">
        <v>250</v>
      </c>
      <c r="L80" s="103"/>
      <c r="M80" s="56" t="s">
        <v>19</v>
      </c>
      <c r="N80" s="57" t="s">
        <v>39</v>
      </c>
      <c r="O80" s="57" t="s">
        <v>251</v>
      </c>
      <c r="P80" s="57" t="s">
        <v>252</v>
      </c>
      <c r="Q80" s="57" t="s">
        <v>253</v>
      </c>
      <c r="R80" s="57" t="s">
        <v>254</v>
      </c>
      <c r="S80" s="57" t="s">
        <v>255</v>
      </c>
      <c r="T80" s="58" t="s">
        <v>256</v>
      </c>
    </row>
    <row r="81" spans="2:65" s="1" customFormat="1" ht="22.9" customHeight="1">
      <c r="B81" s="32"/>
      <c r="C81" s="61" t="s">
        <v>257</v>
      </c>
      <c r="J81" s="107">
        <f>BK81</f>
        <v>0</v>
      </c>
      <c r="L81" s="32"/>
      <c r="M81" s="59"/>
      <c r="N81" s="50"/>
      <c r="O81" s="50"/>
      <c r="P81" s="108">
        <f>P82+P107</f>
        <v>0</v>
      </c>
      <c r="Q81" s="50"/>
      <c r="R81" s="108">
        <f>R82+R107</f>
        <v>0</v>
      </c>
      <c r="S81" s="50"/>
      <c r="T81" s="109">
        <f>T82+T107</f>
        <v>0</v>
      </c>
      <c r="AT81" s="17" t="s">
        <v>68</v>
      </c>
      <c r="AU81" s="17" t="s">
        <v>242</v>
      </c>
      <c r="BK81" s="110">
        <f>BK82+BK107</f>
        <v>0</v>
      </c>
    </row>
    <row r="82" spans="2:65" s="10" customFormat="1" ht="25.9" customHeight="1">
      <c r="B82" s="111"/>
      <c r="D82" s="112" t="s">
        <v>68</v>
      </c>
      <c r="E82" s="113" t="s">
        <v>77</v>
      </c>
      <c r="F82" s="113" t="s">
        <v>767</v>
      </c>
      <c r="I82" s="114"/>
      <c r="J82" s="115">
        <f>BK82</f>
        <v>0</v>
      </c>
      <c r="L82" s="111"/>
      <c r="M82" s="116"/>
      <c r="P82" s="117">
        <f>SUM(P83:P106)</f>
        <v>0</v>
      </c>
      <c r="R82" s="117">
        <f>SUM(R83:R106)</f>
        <v>0</v>
      </c>
      <c r="T82" s="118">
        <f>SUM(T83:T106)</f>
        <v>0</v>
      </c>
      <c r="AR82" s="112" t="s">
        <v>77</v>
      </c>
      <c r="AT82" s="119" t="s">
        <v>68</v>
      </c>
      <c r="AU82" s="119" t="s">
        <v>69</v>
      </c>
      <c r="AY82" s="112" t="s">
        <v>260</v>
      </c>
      <c r="BK82" s="120">
        <f>SUM(BK83:BK106)</f>
        <v>0</v>
      </c>
    </row>
    <row r="83" spans="2:65" s="1" customFormat="1" ht="16.5" customHeight="1">
      <c r="B83" s="32"/>
      <c r="C83" s="139" t="s">
        <v>77</v>
      </c>
      <c r="D83" s="139" t="s">
        <v>273</v>
      </c>
      <c r="E83" s="140" t="s">
        <v>3062</v>
      </c>
      <c r="F83" s="141" t="s">
        <v>3063</v>
      </c>
      <c r="G83" s="142" t="s">
        <v>363</v>
      </c>
      <c r="H83" s="143">
        <v>1</v>
      </c>
      <c r="I83" s="144"/>
      <c r="J83" s="145">
        <f>ROUND(I83*H83,2)</f>
        <v>0</v>
      </c>
      <c r="K83" s="141" t="s">
        <v>19</v>
      </c>
      <c r="L83" s="146"/>
      <c r="M83" s="147" t="s">
        <v>19</v>
      </c>
      <c r="N83" s="148" t="s">
        <v>40</v>
      </c>
      <c r="P83" s="130">
        <f>O83*H83</f>
        <v>0</v>
      </c>
      <c r="Q83" s="130">
        <v>0</v>
      </c>
      <c r="R83" s="130">
        <f>Q83*H83</f>
        <v>0</v>
      </c>
      <c r="S83" s="130">
        <v>0</v>
      </c>
      <c r="T83" s="131">
        <f>S83*H83</f>
        <v>0</v>
      </c>
      <c r="AR83" s="132" t="s">
        <v>277</v>
      </c>
      <c r="AT83" s="132" t="s">
        <v>273</v>
      </c>
      <c r="AU83" s="132" t="s">
        <v>77</v>
      </c>
      <c r="AY83" s="17" t="s">
        <v>260</v>
      </c>
      <c r="BE83" s="133">
        <f>IF(N83="základní",J83,0)</f>
        <v>0</v>
      </c>
      <c r="BF83" s="133">
        <f>IF(N83="snížená",J83,0)</f>
        <v>0</v>
      </c>
      <c r="BG83" s="133">
        <f>IF(N83="zákl. přenesená",J83,0)</f>
        <v>0</v>
      </c>
      <c r="BH83" s="133">
        <f>IF(N83="sníž. přenesená",J83,0)</f>
        <v>0</v>
      </c>
      <c r="BI83" s="133">
        <f>IF(N83="nulová",J83,0)</f>
        <v>0</v>
      </c>
      <c r="BJ83" s="17" t="s">
        <v>77</v>
      </c>
      <c r="BK83" s="133">
        <f>ROUND(I83*H83,2)</f>
        <v>0</v>
      </c>
      <c r="BL83" s="17" t="s">
        <v>266</v>
      </c>
      <c r="BM83" s="132" t="s">
        <v>79</v>
      </c>
    </row>
    <row r="84" spans="2:65" s="1" customFormat="1" ht="11.25">
      <c r="B84" s="32"/>
      <c r="D84" s="134" t="s">
        <v>267</v>
      </c>
      <c r="F84" s="135" t="s">
        <v>3063</v>
      </c>
      <c r="I84" s="136"/>
      <c r="L84" s="32"/>
      <c r="M84" s="137"/>
      <c r="T84" s="53"/>
      <c r="AT84" s="17" t="s">
        <v>267</v>
      </c>
      <c r="AU84" s="17" t="s">
        <v>77</v>
      </c>
    </row>
    <row r="85" spans="2:65" s="1" customFormat="1" ht="29.25">
      <c r="B85" s="32"/>
      <c r="D85" s="134" t="s">
        <v>269</v>
      </c>
      <c r="F85" s="138" t="s">
        <v>3064</v>
      </c>
      <c r="I85" s="136"/>
      <c r="L85" s="32"/>
      <c r="M85" s="137"/>
      <c r="T85" s="53"/>
      <c r="AT85" s="17" t="s">
        <v>269</v>
      </c>
      <c r="AU85" s="17" t="s">
        <v>77</v>
      </c>
    </row>
    <row r="86" spans="2:65" s="1" customFormat="1" ht="21.75" customHeight="1">
      <c r="B86" s="32"/>
      <c r="C86" s="139" t="s">
        <v>79</v>
      </c>
      <c r="D86" s="139" t="s">
        <v>273</v>
      </c>
      <c r="E86" s="140" t="s">
        <v>3065</v>
      </c>
      <c r="F86" s="141" t="s">
        <v>3066</v>
      </c>
      <c r="G86" s="142" t="s">
        <v>545</v>
      </c>
      <c r="H86" s="143">
        <v>90</v>
      </c>
      <c r="I86" s="144"/>
      <c r="J86" s="145">
        <f>ROUND(I86*H86,2)</f>
        <v>0</v>
      </c>
      <c r="K86" s="141" t="s">
        <v>265</v>
      </c>
      <c r="L86" s="146"/>
      <c r="M86" s="147" t="s">
        <v>19</v>
      </c>
      <c r="N86" s="148" t="s">
        <v>40</v>
      </c>
      <c r="P86" s="130">
        <f>O86*H86</f>
        <v>0</v>
      </c>
      <c r="Q86" s="130">
        <v>0</v>
      </c>
      <c r="R86" s="130">
        <f>Q86*H86</f>
        <v>0</v>
      </c>
      <c r="S86" s="130">
        <v>0</v>
      </c>
      <c r="T86" s="131">
        <f>S86*H86</f>
        <v>0</v>
      </c>
      <c r="AR86" s="132" t="s">
        <v>277</v>
      </c>
      <c r="AT86" s="132" t="s">
        <v>273</v>
      </c>
      <c r="AU86" s="132" t="s">
        <v>77</v>
      </c>
      <c r="AY86" s="17" t="s">
        <v>260</v>
      </c>
      <c r="BE86" s="133">
        <f>IF(N86="základní",J86,0)</f>
        <v>0</v>
      </c>
      <c r="BF86" s="133">
        <f>IF(N86="snížená",J86,0)</f>
        <v>0</v>
      </c>
      <c r="BG86" s="133">
        <f>IF(N86="zákl. přenesená",J86,0)</f>
        <v>0</v>
      </c>
      <c r="BH86" s="133">
        <f>IF(N86="sníž. přenesená",J86,0)</f>
        <v>0</v>
      </c>
      <c r="BI86" s="133">
        <f>IF(N86="nulová",J86,0)</f>
        <v>0</v>
      </c>
      <c r="BJ86" s="17" t="s">
        <v>77</v>
      </c>
      <c r="BK86" s="133">
        <f>ROUND(I86*H86,2)</f>
        <v>0</v>
      </c>
      <c r="BL86" s="17" t="s">
        <v>266</v>
      </c>
      <c r="BM86" s="132" t="s">
        <v>266</v>
      </c>
    </row>
    <row r="87" spans="2:65" s="1" customFormat="1" ht="11.25">
      <c r="B87" s="32"/>
      <c r="D87" s="134" t="s">
        <v>267</v>
      </c>
      <c r="F87" s="135" t="s">
        <v>3066</v>
      </c>
      <c r="I87" s="136"/>
      <c r="L87" s="32"/>
      <c r="M87" s="137"/>
      <c r="T87" s="53"/>
      <c r="AT87" s="17" t="s">
        <v>267</v>
      </c>
      <c r="AU87" s="17" t="s">
        <v>77</v>
      </c>
    </row>
    <row r="88" spans="2:65" s="1" customFormat="1" ht="29.25">
      <c r="B88" s="32"/>
      <c r="D88" s="134" t="s">
        <v>269</v>
      </c>
      <c r="F88" s="138" t="s">
        <v>3067</v>
      </c>
      <c r="I88" s="136"/>
      <c r="L88" s="32"/>
      <c r="M88" s="137"/>
      <c r="T88" s="53"/>
      <c r="AT88" s="17" t="s">
        <v>269</v>
      </c>
      <c r="AU88" s="17" t="s">
        <v>77</v>
      </c>
    </row>
    <row r="89" spans="2:65" s="1" customFormat="1" ht="16.5" customHeight="1">
      <c r="B89" s="32"/>
      <c r="C89" s="139" t="s">
        <v>279</v>
      </c>
      <c r="D89" s="139" t="s">
        <v>273</v>
      </c>
      <c r="E89" s="140" t="s">
        <v>2993</v>
      </c>
      <c r="F89" s="141" t="s">
        <v>2994</v>
      </c>
      <c r="G89" s="142" t="s">
        <v>545</v>
      </c>
      <c r="H89" s="143">
        <v>90</v>
      </c>
      <c r="I89" s="144"/>
      <c r="J89" s="145">
        <f>ROUND(I89*H89,2)</f>
        <v>0</v>
      </c>
      <c r="K89" s="141" t="s">
        <v>265</v>
      </c>
      <c r="L89" s="146"/>
      <c r="M89" s="147" t="s">
        <v>19</v>
      </c>
      <c r="N89" s="148" t="s">
        <v>40</v>
      </c>
      <c r="P89" s="130">
        <f>O89*H89</f>
        <v>0</v>
      </c>
      <c r="Q89" s="130">
        <v>0</v>
      </c>
      <c r="R89" s="130">
        <f>Q89*H89</f>
        <v>0</v>
      </c>
      <c r="S89" s="130">
        <v>0</v>
      </c>
      <c r="T89" s="131">
        <f>S89*H89</f>
        <v>0</v>
      </c>
      <c r="AR89" s="132" t="s">
        <v>277</v>
      </c>
      <c r="AT89" s="132" t="s">
        <v>273</v>
      </c>
      <c r="AU89" s="132" t="s">
        <v>77</v>
      </c>
      <c r="AY89" s="17" t="s">
        <v>260</v>
      </c>
      <c r="BE89" s="133">
        <f>IF(N89="základní",J89,0)</f>
        <v>0</v>
      </c>
      <c r="BF89" s="133">
        <f>IF(N89="snížená",J89,0)</f>
        <v>0</v>
      </c>
      <c r="BG89" s="133">
        <f>IF(N89="zákl. přenesená",J89,0)</f>
        <v>0</v>
      </c>
      <c r="BH89" s="133">
        <f>IF(N89="sníž. přenesená",J89,0)</f>
        <v>0</v>
      </c>
      <c r="BI89" s="133">
        <f>IF(N89="nulová",J89,0)</f>
        <v>0</v>
      </c>
      <c r="BJ89" s="17" t="s">
        <v>77</v>
      </c>
      <c r="BK89" s="133">
        <f>ROUND(I89*H89,2)</f>
        <v>0</v>
      </c>
      <c r="BL89" s="17" t="s">
        <v>266</v>
      </c>
      <c r="BM89" s="132" t="s">
        <v>282</v>
      </c>
    </row>
    <row r="90" spans="2:65" s="1" customFormat="1" ht="11.25">
      <c r="B90" s="32"/>
      <c r="D90" s="134" t="s">
        <v>267</v>
      </c>
      <c r="F90" s="135" t="s">
        <v>2994</v>
      </c>
      <c r="I90" s="136"/>
      <c r="L90" s="32"/>
      <c r="M90" s="137"/>
      <c r="T90" s="53"/>
      <c r="AT90" s="17" t="s">
        <v>267</v>
      </c>
      <c r="AU90" s="17" t="s">
        <v>77</v>
      </c>
    </row>
    <row r="91" spans="2:65" s="1" customFormat="1" ht="29.25">
      <c r="B91" s="32"/>
      <c r="D91" s="134" t="s">
        <v>269</v>
      </c>
      <c r="F91" s="138" t="s">
        <v>2995</v>
      </c>
      <c r="I91" s="136"/>
      <c r="L91" s="32"/>
      <c r="M91" s="137"/>
      <c r="T91" s="53"/>
      <c r="AT91" s="17" t="s">
        <v>269</v>
      </c>
      <c r="AU91" s="17" t="s">
        <v>77</v>
      </c>
    </row>
    <row r="92" spans="2:65" s="1" customFormat="1" ht="24.2" customHeight="1">
      <c r="B92" s="32"/>
      <c r="C92" s="139" t="s">
        <v>266</v>
      </c>
      <c r="D92" s="139" t="s">
        <v>273</v>
      </c>
      <c r="E92" s="140" t="s">
        <v>3068</v>
      </c>
      <c r="F92" s="141" t="s">
        <v>3069</v>
      </c>
      <c r="G92" s="142" t="s">
        <v>363</v>
      </c>
      <c r="H92" s="143">
        <v>1</v>
      </c>
      <c r="I92" s="144"/>
      <c r="J92" s="145">
        <f>ROUND(I92*H92,2)</f>
        <v>0</v>
      </c>
      <c r="K92" s="141" t="s">
        <v>265</v>
      </c>
      <c r="L92" s="146"/>
      <c r="M92" s="147" t="s">
        <v>19</v>
      </c>
      <c r="N92" s="148" t="s">
        <v>40</v>
      </c>
      <c r="P92" s="130">
        <f>O92*H92</f>
        <v>0</v>
      </c>
      <c r="Q92" s="130">
        <v>0</v>
      </c>
      <c r="R92" s="130">
        <f>Q92*H92</f>
        <v>0</v>
      </c>
      <c r="S92" s="130">
        <v>0</v>
      </c>
      <c r="T92" s="131">
        <f>S92*H92</f>
        <v>0</v>
      </c>
      <c r="AR92" s="132" t="s">
        <v>277</v>
      </c>
      <c r="AT92" s="132" t="s">
        <v>273</v>
      </c>
      <c r="AU92" s="132" t="s">
        <v>77</v>
      </c>
      <c r="AY92" s="17" t="s">
        <v>260</v>
      </c>
      <c r="BE92" s="133">
        <f>IF(N92="základní",J92,0)</f>
        <v>0</v>
      </c>
      <c r="BF92" s="133">
        <f>IF(N92="snížená",J92,0)</f>
        <v>0</v>
      </c>
      <c r="BG92" s="133">
        <f>IF(N92="zákl. přenesená",J92,0)</f>
        <v>0</v>
      </c>
      <c r="BH92" s="133">
        <f>IF(N92="sníž. přenesená",J92,0)</f>
        <v>0</v>
      </c>
      <c r="BI92" s="133">
        <f>IF(N92="nulová",J92,0)</f>
        <v>0</v>
      </c>
      <c r="BJ92" s="17" t="s">
        <v>77</v>
      </c>
      <c r="BK92" s="133">
        <f>ROUND(I92*H92,2)</f>
        <v>0</v>
      </c>
      <c r="BL92" s="17" t="s">
        <v>266</v>
      </c>
      <c r="BM92" s="132" t="s">
        <v>277</v>
      </c>
    </row>
    <row r="93" spans="2:65" s="1" customFormat="1" ht="11.25">
      <c r="B93" s="32"/>
      <c r="D93" s="134" t="s">
        <v>267</v>
      </c>
      <c r="F93" s="135" t="s">
        <v>3069</v>
      </c>
      <c r="I93" s="136"/>
      <c r="L93" s="32"/>
      <c r="M93" s="137"/>
      <c r="T93" s="53"/>
      <c r="AT93" s="17" t="s">
        <v>267</v>
      </c>
      <c r="AU93" s="17" t="s">
        <v>77</v>
      </c>
    </row>
    <row r="94" spans="2:65" s="1" customFormat="1" ht="29.25">
      <c r="B94" s="32"/>
      <c r="D94" s="134" t="s">
        <v>269</v>
      </c>
      <c r="F94" s="138" t="s">
        <v>3070</v>
      </c>
      <c r="I94" s="136"/>
      <c r="L94" s="32"/>
      <c r="M94" s="137"/>
      <c r="T94" s="53"/>
      <c r="AT94" s="17" t="s">
        <v>269</v>
      </c>
      <c r="AU94" s="17" t="s">
        <v>77</v>
      </c>
    </row>
    <row r="95" spans="2:65" s="1" customFormat="1" ht="16.5" customHeight="1">
      <c r="B95" s="32"/>
      <c r="C95" s="139" t="s">
        <v>258</v>
      </c>
      <c r="D95" s="139" t="s">
        <v>273</v>
      </c>
      <c r="E95" s="140" t="s">
        <v>2979</v>
      </c>
      <c r="F95" s="141" t="s">
        <v>2980</v>
      </c>
      <c r="G95" s="142" t="s">
        <v>1487</v>
      </c>
      <c r="H95" s="143">
        <v>35</v>
      </c>
      <c r="I95" s="144"/>
      <c r="J95" s="145">
        <f>ROUND(I95*H95,2)</f>
        <v>0</v>
      </c>
      <c r="K95" s="141" t="s">
        <v>265</v>
      </c>
      <c r="L95" s="146"/>
      <c r="M95" s="147" t="s">
        <v>19</v>
      </c>
      <c r="N95" s="148" t="s">
        <v>40</v>
      </c>
      <c r="P95" s="130">
        <f>O95*H95</f>
        <v>0</v>
      </c>
      <c r="Q95" s="130">
        <v>0</v>
      </c>
      <c r="R95" s="130">
        <f>Q95*H95</f>
        <v>0</v>
      </c>
      <c r="S95" s="130">
        <v>0</v>
      </c>
      <c r="T95" s="131">
        <f>S95*H95</f>
        <v>0</v>
      </c>
      <c r="AR95" s="132" t="s">
        <v>277</v>
      </c>
      <c r="AT95" s="132" t="s">
        <v>273</v>
      </c>
      <c r="AU95" s="132" t="s">
        <v>77</v>
      </c>
      <c r="AY95" s="17" t="s">
        <v>260</v>
      </c>
      <c r="BE95" s="133">
        <f>IF(N95="základní",J95,0)</f>
        <v>0</v>
      </c>
      <c r="BF95" s="133">
        <f>IF(N95="snížená",J95,0)</f>
        <v>0</v>
      </c>
      <c r="BG95" s="133">
        <f>IF(N95="zákl. přenesená",J95,0)</f>
        <v>0</v>
      </c>
      <c r="BH95" s="133">
        <f>IF(N95="sníž. přenesená",J95,0)</f>
        <v>0</v>
      </c>
      <c r="BI95" s="133">
        <f>IF(N95="nulová",J95,0)</f>
        <v>0</v>
      </c>
      <c r="BJ95" s="17" t="s">
        <v>77</v>
      </c>
      <c r="BK95" s="133">
        <f>ROUND(I95*H95,2)</f>
        <v>0</v>
      </c>
      <c r="BL95" s="17" t="s">
        <v>266</v>
      </c>
      <c r="BM95" s="132" t="s">
        <v>289</v>
      </c>
    </row>
    <row r="96" spans="2:65" s="1" customFormat="1" ht="11.25">
      <c r="B96" s="32"/>
      <c r="D96" s="134" t="s">
        <v>267</v>
      </c>
      <c r="F96" s="135" t="s">
        <v>2980</v>
      </c>
      <c r="I96" s="136"/>
      <c r="L96" s="32"/>
      <c r="M96" s="137"/>
      <c r="T96" s="53"/>
      <c r="AT96" s="17" t="s">
        <v>267</v>
      </c>
      <c r="AU96" s="17" t="s">
        <v>77</v>
      </c>
    </row>
    <row r="97" spans="2:65" s="1" customFormat="1" ht="29.25">
      <c r="B97" s="32"/>
      <c r="D97" s="134" t="s">
        <v>269</v>
      </c>
      <c r="F97" s="138" t="s">
        <v>2981</v>
      </c>
      <c r="I97" s="136"/>
      <c r="L97" s="32"/>
      <c r="M97" s="137"/>
      <c r="T97" s="53"/>
      <c r="AT97" s="17" t="s">
        <v>269</v>
      </c>
      <c r="AU97" s="17" t="s">
        <v>77</v>
      </c>
    </row>
    <row r="98" spans="2:65" s="1" customFormat="1" ht="16.5" customHeight="1">
      <c r="B98" s="32"/>
      <c r="C98" s="139" t="s">
        <v>282</v>
      </c>
      <c r="D98" s="139" t="s">
        <v>273</v>
      </c>
      <c r="E98" s="140" t="s">
        <v>3071</v>
      </c>
      <c r="F98" s="141" t="s">
        <v>3072</v>
      </c>
      <c r="G98" s="142" t="s">
        <v>363</v>
      </c>
      <c r="H98" s="143">
        <v>2</v>
      </c>
      <c r="I98" s="144"/>
      <c r="J98" s="145">
        <f>ROUND(I98*H98,2)</f>
        <v>0</v>
      </c>
      <c r="K98" s="141" t="s">
        <v>265</v>
      </c>
      <c r="L98" s="146"/>
      <c r="M98" s="147" t="s">
        <v>19</v>
      </c>
      <c r="N98" s="148" t="s">
        <v>40</v>
      </c>
      <c r="P98" s="130">
        <f>O98*H98</f>
        <v>0</v>
      </c>
      <c r="Q98" s="130">
        <v>0</v>
      </c>
      <c r="R98" s="130">
        <f>Q98*H98</f>
        <v>0</v>
      </c>
      <c r="S98" s="130">
        <v>0</v>
      </c>
      <c r="T98" s="131">
        <f>S98*H98</f>
        <v>0</v>
      </c>
      <c r="AR98" s="132" t="s">
        <v>277</v>
      </c>
      <c r="AT98" s="132" t="s">
        <v>273</v>
      </c>
      <c r="AU98" s="132" t="s">
        <v>77</v>
      </c>
      <c r="AY98" s="17" t="s">
        <v>260</v>
      </c>
      <c r="BE98" s="133">
        <f>IF(N98="základní",J98,0)</f>
        <v>0</v>
      </c>
      <c r="BF98" s="133">
        <f>IF(N98="snížená",J98,0)</f>
        <v>0</v>
      </c>
      <c r="BG98" s="133">
        <f>IF(N98="zákl. přenesená",J98,0)</f>
        <v>0</v>
      </c>
      <c r="BH98" s="133">
        <f>IF(N98="sníž. přenesená",J98,0)</f>
        <v>0</v>
      </c>
      <c r="BI98" s="133">
        <f>IF(N98="nulová",J98,0)</f>
        <v>0</v>
      </c>
      <c r="BJ98" s="17" t="s">
        <v>77</v>
      </c>
      <c r="BK98" s="133">
        <f>ROUND(I98*H98,2)</f>
        <v>0</v>
      </c>
      <c r="BL98" s="17" t="s">
        <v>266</v>
      </c>
      <c r="BM98" s="132" t="s">
        <v>8</v>
      </c>
    </row>
    <row r="99" spans="2:65" s="1" customFormat="1" ht="11.25">
      <c r="B99" s="32"/>
      <c r="D99" s="134" t="s">
        <v>267</v>
      </c>
      <c r="F99" s="135" t="s">
        <v>3072</v>
      </c>
      <c r="I99" s="136"/>
      <c r="L99" s="32"/>
      <c r="M99" s="137"/>
      <c r="T99" s="53"/>
      <c r="AT99" s="17" t="s">
        <v>267</v>
      </c>
      <c r="AU99" s="17" t="s">
        <v>77</v>
      </c>
    </row>
    <row r="100" spans="2:65" s="1" customFormat="1" ht="29.25">
      <c r="B100" s="32"/>
      <c r="D100" s="134" t="s">
        <v>269</v>
      </c>
      <c r="F100" s="138" t="s">
        <v>3073</v>
      </c>
      <c r="I100" s="136"/>
      <c r="L100" s="32"/>
      <c r="M100" s="137"/>
      <c r="T100" s="53"/>
      <c r="AT100" s="17" t="s">
        <v>269</v>
      </c>
      <c r="AU100" s="17" t="s">
        <v>77</v>
      </c>
    </row>
    <row r="101" spans="2:65" s="1" customFormat="1" ht="16.5" customHeight="1">
      <c r="B101" s="32"/>
      <c r="C101" s="139" t="s">
        <v>271</v>
      </c>
      <c r="D101" s="139" t="s">
        <v>273</v>
      </c>
      <c r="E101" s="140" t="s">
        <v>816</v>
      </c>
      <c r="F101" s="141" t="s">
        <v>817</v>
      </c>
      <c r="G101" s="142" t="s">
        <v>363</v>
      </c>
      <c r="H101" s="143">
        <v>1</v>
      </c>
      <c r="I101" s="144"/>
      <c r="J101" s="145">
        <f>ROUND(I101*H101,2)</f>
        <v>0</v>
      </c>
      <c r="K101" s="141" t="s">
        <v>265</v>
      </c>
      <c r="L101" s="146"/>
      <c r="M101" s="147" t="s">
        <v>19</v>
      </c>
      <c r="N101" s="148" t="s">
        <v>40</v>
      </c>
      <c r="P101" s="130">
        <f>O101*H101</f>
        <v>0</v>
      </c>
      <c r="Q101" s="130">
        <v>0</v>
      </c>
      <c r="R101" s="130">
        <f>Q101*H101</f>
        <v>0</v>
      </c>
      <c r="S101" s="130">
        <v>0</v>
      </c>
      <c r="T101" s="131">
        <f>S101*H101</f>
        <v>0</v>
      </c>
      <c r="AR101" s="132" t="s">
        <v>277</v>
      </c>
      <c r="AT101" s="132" t="s">
        <v>273</v>
      </c>
      <c r="AU101" s="132" t="s">
        <v>77</v>
      </c>
      <c r="AY101" s="17" t="s">
        <v>260</v>
      </c>
      <c r="BE101" s="133">
        <f>IF(N101="základní",J101,0)</f>
        <v>0</v>
      </c>
      <c r="BF101" s="133">
        <f>IF(N101="snížená",J101,0)</f>
        <v>0</v>
      </c>
      <c r="BG101" s="133">
        <f>IF(N101="zákl. přenesená",J101,0)</f>
        <v>0</v>
      </c>
      <c r="BH101" s="133">
        <f>IF(N101="sníž. přenesená",J101,0)</f>
        <v>0</v>
      </c>
      <c r="BI101" s="133">
        <f>IF(N101="nulová",J101,0)</f>
        <v>0</v>
      </c>
      <c r="BJ101" s="17" t="s">
        <v>77</v>
      </c>
      <c r="BK101" s="133">
        <f>ROUND(I101*H101,2)</f>
        <v>0</v>
      </c>
      <c r="BL101" s="17" t="s">
        <v>266</v>
      </c>
      <c r="BM101" s="132" t="s">
        <v>296</v>
      </c>
    </row>
    <row r="102" spans="2:65" s="1" customFormat="1" ht="11.25">
      <c r="B102" s="32"/>
      <c r="D102" s="134" t="s">
        <v>267</v>
      </c>
      <c r="F102" s="135" t="s">
        <v>817</v>
      </c>
      <c r="I102" s="136"/>
      <c r="L102" s="32"/>
      <c r="M102" s="137"/>
      <c r="T102" s="53"/>
      <c r="AT102" s="17" t="s">
        <v>267</v>
      </c>
      <c r="AU102" s="17" t="s">
        <v>77</v>
      </c>
    </row>
    <row r="103" spans="2:65" s="1" customFormat="1" ht="29.25">
      <c r="B103" s="32"/>
      <c r="D103" s="134" t="s">
        <v>269</v>
      </c>
      <c r="F103" s="138" t="s">
        <v>818</v>
      </c>
      <c r="I103" s="136"/>
      <c r="L103" s="32"/>
      <c r="M103" s="137"/>
      <c r="T103" s="53"/>
      <c r="AT103" s="17" t="s">
        <v>269</v>
      </c>
      <c r="AU103" s="17" t="s">
        <v>77</v>
      </c>
    </row>
    <row r="104" spans="2:65" s="1" customFormat="1" ht="16.5" customHeight="1">
      <c r="B104" s="32"/>
      <c r="C104" s="139" t="s">
        <v>277</v>
      </c>
      <c r="D104" s="139" t="s">
        <v>273</v>
      </c>
      <c r="E104" s="140" t="s">
        <v>2996</v>
      </c>
      <c r="F104" s="141" t="s">
        <v>2997</v>
      </c>
      <c r="G104" s="142" t="s">
        <v>363</v>
      </c>
      <c r="H104" s="143">
        <v>2</v>
      </c>
      <c r="I104" s="144"/>
      <c r="J104" s="145">
        <f>ROUND(I104*H104,2)</f>
        <v>0</v>
      </c>
      <c r="K104" s="141" t="s">
        <v>19</v>
      </c>
      <c r="L104" s="146"/>
      <c r="M104" s="147" t="s">
        <v>19</v>
      </c>
      <c r="N104" s="148" t="s">
        <v>40</v>
      </c>
      <c r="P104" s="130">
        <f>O104*H104</f>
        <v>0</v>
      </c>
      <c r="Q104" s="130">
        <v>0</v>
      </c>
      <c r="R104" s="130">
        <f>Q104*H104</f>
        <v>0</v>
      </c>
      <c r="S104" s="130">
        <v>0</v>
      </c>
      <c r="T104" s="131">
        <f>S104*H104</f>
        <v>0</v>
      </c>
      <c r="AR104" s="132" t="s">
        <v>277</v>
      </c>
      <c r="AT104" s="132" t="s">
        <v>273</v>
      </c>
      <c r="AU104" s="132" t="s">
        <v>77</v>
      </c>
      <c r="AY104" s="17" t="s">
        <v>260</v>
      </c>
      <c r="BE104" s="133">
        <f>IF(N104="základní",J104,0)</f>
        <v>0</v>
      </c>
      <c r="BF104" s="133">
        <f>IF(N104="snížená",J104,0)</f>
        <v>0</v>
      </c>
      <c r="BG104" s="133">
        <f>IF(N104="zákl. přenesená",J104,0)</f>
        <v>0</v>
      </c>
      <c r="BH104" s="133">
        <f>IF(N104="sníž. přenesená",J104,0)</f>
        <v>0</v>
      </c>
      <c r="BI104" s="133">
        <f>IF(N104="nulová",J104,0)</f>
        <v>0</v>
      </c>
      <c r="BJ104" s="17" t="s">
        <v>77</v>
      </c>
      <c r="BK104" s="133">
        <f>ROUND(I104*H104,2)</f>
        <v>0</v>
      </c>
      <c r="BL104" s="17" t="s">
        <v>266</v>
      </c>
      <c r="BM104" s="132" t="s">
        <v>300</v>
      </c>
    </row>
    <row r="105" spans="2:65" s="1" customFormat="1" ht="11.25">
      <c r="B105" s="32"/>
      <c r="D105" s="134" t="s">
        <v>267</v>
      </c>
      <c r="F105" s="135" t="s">
        <v>2997</v>
      </c>
      <c r="I105" s="136"/>
      <c r="L105" s="32"/>
      <c r="M105" s="137"/>
      <c r="T105" s="53"/>
      <c r="AT105" s="17" t="s">
        <v>267</v>
      </c>
      <c r="AU105" s="17" t="s">
        <v>77</v>
      </c>
    </row>
    <row r="106" spans="2:65" s="1" customFormat="1" ht="29.25">
      <c r="B106" s="32"/>
      <c r="D106" s="134" t="s">
        <v>269</v>
      </c>
      <c r="F106" s="138" t="s">
        <v>2998</v>
      </c>
      <c r="I106" s="136"/>
      <c r="L106" s="32"/>
      <c r="M106" s="137"/>
      <c r="T106" s="53"/>
      <c r="AT106" s="17" t="s">
        <v>269</v>
      </c>
      <c r="AU106" s="17" t="s">
        <v>77</v>
      </c>
    </row>
    <row r="107" spans="2:65" s="10" customFormat="1" ht="25.9" customHeight="1">
      <c r="B107" s="111"/>
      <c r="D107" s="112" t="s">
        <v>68</v>
      </c>
      <c r="E107" s="113" t="s">
        <v>79</v>
      </c>
      <c r="F107" s="113" t="s">
        <v>834</v>
      </c>
      <c r="I107" s="114"/>
      <c r="J107" s="115">
        <f>BK107</f>
        <v>0</v>
      </c>
      <c r="L107" s="111"/>
      <c r="M107" s="116"/>
      <c r="P107" s="117">
        <f>SUM(P108:P146)</f>
        <v>0</v>
      </c>
      <c r="R107" s="117">
        <f>SUM(R108:R146)</f>
        <v>0</v>
      </c>
      <c r="T107" s="118">
        <f>SUM(T108:T146)</f>
        <v>0</v>
      </c>
      <c r="AR107" s="112" t="s">
        <v>77</v>
      </c>
      <c r="AT107" s="119" t="s">
        <v>68</v>
      </c>
      <c r="AU107" s="119" t="s">
        <v>69</v>
      </c>
      <c r="AY107" s="112" t="s">
        <v>260</v>
      </c>
      <c r="BK107" s="120">
        <f>SUM(BK108:BK146)</f>
        <v>0</v>
      </c>
    </row>
    <row r="108" spans="2:65" s="1" customFormat="1" ht="16.5" customHeight="1">
      <c r="B108" s="32"/>
      <c r="C108" s="121" t="s">
        <v>302</v>
      </c>
      <c r="D108" s="121" t="s">
        <v>261</v>
      </c>
      <c r="E108" s="122" t="s">
        <v>2908</v>
      </c>
      <c r="F108" s="123" t="s">
        <v>2909</v>
      </c>
      <c r="G108" s="124" t="s">
        <v>545</v>
      </c>
      <c r="H108" s="125">
        <v>90</v>
      </c>
      <c r="I108" s="126"/>
      <c r="J108" s="127">
        <f>ROUND(I108*H108,2)</f>
        <v>0</v>
      </c>
      <c r="K108" s="123" t="s">
        <v>265</v>
      </c>
      <c r="L108" s="32"/>
      <c r="M108" s="128" t="s">
        <v>19</v>
      </c>
      <c r="N108" s="129" t="s">
        <v>40</v>
      </c>
      <c r="P108" s="130">
        <f>O108*H108</f>
        <v>0</v>
      </c>
      <c r="Q108" s="130">
        <v>0</v>
      </c>
      <c r="R108" s="130">
        <f>Q108*H108</f>
        <v>0</v>
      </c>
      <c r="S108" s="130">
        <v>0</v>
      </c>
      <c r="T108" s="131">
        <f>S108*H108</f>
        <v>0</v>
      </c>
      <c r="AR108" s="132" t="s">
        <v>266</v>
      </c>
      <c r="AT108" s="132" t="s">
        <v>261</v>
      </c>
      <c r="AU108" s="132" t="s">
        <v>77</v>
      </c>
      <c r="AY108" s="17" t="s">
        <v>260</v>
      </c>
      <c r="BE108" s="133">
        <f>IF(N108="základní",J108,0)</f>
        <v>0</v>
      </c>
      <c r="BF108" s="133">
        <f>IF(N108="snížená",J108,0)</f>
        <v>0</v>
      </c>
      <c r="BG108" s="133">
        <f>IF(N108="zákl. přenesená",J108,0)</f>
        <v>0</v>
      </c>
      <c r="BH108" s="133">
        <f>IF(N108="sníž. přenesená",J108,0)</f>
        <v>0</v>
      </c>
      <c r="BI108" s="133">
        <f>IF(N108="nulová",J108,0)</f>
        <v>0</v>
      </c>
      <c r="BJ108" s="17" t="s">
        <v>77</v>
      </c>
      <c r="BK108" s="133">
        <f>ROUND(I108*H108,2)</f>
        <v>0</v>
      </c>
      <c r="BL108" s="17" t="s">
        <v>266</v>
      </c>
      <c r="BM108" s="132" t="s">
        <v>305</v>
      </c>
    </row>
    <row r="109" spans="2:65" s="1" customFormat="1" ht="11.25">
      <c r="B109" s="32"/>
      <c r="D109" s="134" t="s">
        <v>267</v>
      </c>
      <c r="F109" s="135" t="s">
        <v>2909</v>
      </c>
      <c r="I109" s="136"/>
      <c r="L109" s="32"/>
      <c r="M109" s="137"/>
      <c r="T109" s="53"/>
      <c r="AT109" s="17" t="s">
        <v>267</v>
      </c>
      <c r="AU109" s="17" t="s">
        <v>77</v>
      </c>
    </row>
    <row r="110" spans="2:65" s="1" customFormat="1" ht="29.25">
      <c r="B110" s="32"/>
      <c r="D110" s="134" t="s">
        <v>269</v>
      </c>
      <c r="F110" s="138" t="s">
        <v>3035</v>
      </c>
      <c r="I110" s="136"/>
      <c r="L110" s="32"/>
      <c r="M110" s="137"/>
      <c r="T110" s="53"/>
      <c r="AT110" s="17" t="s">
        <v>269</v>
      </c>
      <c r="AU110" s="17" t="s">
        <v>77</v>
      </c>
    </row>
    <row r="111" spans="2:65" s="1" customFormat="1" ht="16.5" customHeight="1">
      <c r="B111" s="32"/>
      <c r="C111" s="121" t="s">
        <v>289</v>
      </c>
      <c r="D111" s="121" t="s">
        <v>261</v>
      </c>
      <c r="E111" s="122" t="s">
        <v>3036</v>
      </c>
      <c r="F111" s="123" t="s">
        <v>3037</v>
      </c>
      <c r="G111" s="124" t="s">
        <v>545</v>
      </c>
      <c r="H111" s="125">
        <v>20</v>
      </c>
      <c r="I111" s="126"/>
      <c r="J111" s="127">
        <f>ROUND(I111*H111,2)</f>
        <v>0</v>
      </c>
      <c r="K111" s="123" t="s">
        <v>265</v>
      </c>
      <c r="L111" s="32"/>
      <c r="M111" s="128" t="s">
        <v>19</v>
      </c>
      <c r="N111" s="129" t="s">
        <v>40</v>
      </c>
      <c r="P111" s="130">
        <f>O111*H111</f>
        <v>0</v>
      </c>
      <c r="Q111" s="130">
        <v>0</v>
      </c>
      <c r="R111" s="130">
        <f>Q111*H111</f>
        <v>0</v>
      </c>
      <c r="S111" s="130">
        <v>0</v>
      </c>
      <c r="T111" s="131">
        <f>S111*H111</f>
        <v>0</v>
      </c>
      <c r="AR111" s="132" t="s">
        <v>266</v>
      </c>
      <c r="AT111" s="132" t="s">
        <v>261</v>
      </c>
      <c r="AU111" s="132" t="s">
        <v>77</v>
      </c>
      <c r="AY111" s="17" t="s">
        <v>260</v>
      </c>
      <c r="BE111" s="133">
        <f>IF(N111="základní",J111,0)</f>
        <v>0</v>
      </c>
      <c r="BF111" s="133">
        <f>IF(N111="snížená",J111,0)</f>
        <v>0</v>
      </c>
      <c r="BG111" s="133">
        <f>IF(N111="zákl. přenesená",J111,0)</f>
        <v>0</v>
      </c>
      <c r="BH111" s="133">
        <f>IF(N111="sníž. přenesená",J111,0)</f>
        <v>0</v>
      </c>
      <c r="BI111" s="133">
        <f>IF(N111="nulová",J111,0)</f>
        <v>0</v>
      </c>
      <c r="BJ111" s="17" t="s">
        <v>77</v>
      </c>
      <c r="BK111" s="133">
        <f>ROUND(I111*H111,2)</f>
        <v>0</v>
      </c>
      <c r="BL111" s="17" t="s">
        <v>266</v>
      </c>
      <c r="BM111" s="132" t="s">
        <v>310</v>
      </c>
    </row>
    <row r="112" spans="2:65" s="1" customFormat="1" ht="29.25">
      <c r="B112" s="32"/>
      <c r="D112" s="134" t="s">
        <v>267</v>
      </c>
      <c r="F112" s="135" t="s">
        <v>3038</v>
      </c>
      <c r="I112" s="136"/>
      <c r="L112" s="32"/>
      <c r="M112" s="137"/>
      <c r="T112" s="53"/>
      <c r="AT112" s="17" t="s">
        <v>267</v>
      </c>
      <c r="AU112" s="17" t="s">
        <v>77</v>
      </c>
    </row>
    <row r="113" spans="2:65" s="1" customFormat="1" ht="29.25">
      <c r="B113" s="32"/>
      <c r="D113" s="134" t="s">
        <v>269</v>
      </c>
      <c r="F113" s="138" t="s">
        <v>624</v>
      </c>
      <c r="I113" s="136"/>
      <c r="L113" s="32"/>
      <c r="M113" s="137"/>
      <c r="T113" s="53"/>
      <c r="AT113" s="17" t="s">
        <v>269</v>
      </c>
      <c r="AU113" s="17" t="s">
        <v>77</v>
      </c>
    </row>
    <row r="114" spans="2:65" s="1" customFormat="1" ht="16.5" customHeight="1">
      <c r="B114" s="32"/>
      <c r="C114" s="121" t="s">
        <v>312</v>
      </c>
      <c r="D114" s="121" t="s">
        <v>261</v>
      </c>
      <c r="E114" s="122" t="s">
        <v>3039</v>
      </c>
      <c r="F114" s="123" t="s">
        <v>3040</v>
      </c>
      <c r="G114" s="124" t="s">
        <v>363</v>
      </c>
      <c r="H114" s="125">
        <v>2</v>
      </c>
      <c r="I114" s="126"/>
      <c r="J114" s="127">
        <f>ROUND(I114*H114,2)</f>
        <v>0</v>
      </c>
      <c r="K114" s="123" t="s">
        <v>265</v>
      </c>
      <c r="L114" s="32"/>
      <c r="M114" s="128" t="s">
        <v>19</v>
      </c>
      <c r="N114" s="129" t="s">
        <v>40</v>
      </c>
      <c r="P114" s="130">
        <f>O114*H114</f>
        <v>0</v>
      </c>
      <c r="Q114" s="130">
        <v>0</v>
      </c>
      <c r="R114" s="130">
        <f>Q114*H114</f>
        <v>0</v>
      </c>
      <c r="S114" s="130">
        <v>0</v>
      </c>
      <c r="T114" s="131">
        <f>S114*H114</f>
        <v>0</v>
      </c>
      <c r="AR114" s="132" t="s">
        <v>266</v>
      </c>
      <c r="AT114" s="132" t="s">
        <v>261</v>
      </c>
      <c r="AU114" s="132" t="s">
        <v>77</v>
      </c>
      <c r="AY114" s="17" t="s">
        <v>260</v>
      </c>
      <c r="BE114" s="133">
        <f>IF(N114="základní",J114,0)</f>
        <v>0</v>
      </c>
      <c r="BF114" s="133">
        <f>IF(N114="snížená",J114,0)</f>
        <v>0</v>
      </c>
      <c r="BG114" s="133">
        <f>IF(N114="zákl. přenesená",J114,0)</f>
        <v>0</v>
      </c>
      <c r="BH114" s="133">
        <f>IF(N114="sníž. přenesená",J114,0)</f>
        <v>0</v>
      </c>
      <c r="BI114" s="133">
        <f>IF(N114="nulová",J114,0)</f>
        <v>0</v>
      </c>
      <c r="BJ114" s="17" t="s">
        <v>77</v>
      </c>
      <c r="BK114" s="133">
        <f>ROUND(I114*H114,2)</f>
        <v>0</v>
      </c>
      <c r="BL114" s="17" t="s">
        <v>266</v>
      </c>
      <c r="BM114" s="132" t="s">
        <v>315</v>
      </c>
    </row>
    <row r="115" spans="2:65" s="1" customFormat="1" ht="19.5">
      <c r="B115" s="32"/>
      <c r="D115" s="134" t="s">
        <v>267</v>
      </c>
      <c r="F115" s="135" t="s">
        <v>3041</v>
      </c>
      <c r="I115" s="136"/>
      <c r="L115" s="32"/>
      <c r="M115" s="137"/>
      <c r="T115" s="53"/>
      <c r="AT115" s="17" t="s">
        <v>267</v>
      </c>
      <c r="AU115" s="17" t="s">
        <v>77</v>
      </c>
    </row>
    <row r="116" spans="2:65" s="1" customFormat="1" ht="29.25">
      <c r="B116" s="32"/>
      <c r="D116" s="134" t="s">
        <v>269</v>
      </c>
      <c r="F116" s="138" t="s">
        <v>3042</v>
      </c>
      <c r="I116" s="136"/>
      <c r="L116" s="32"/>
      <c r="M116" s="137"/>
      <c r="T116" s="53"/>
      <c r="AT116" s="17" t="s">
        <v>269</v>
      </c>
      <c r="AU116" s="17" t="s">
        <v>77</v>
      </c>
    </row>
    <row r="117" spans="2:65" s="1" customFormat="1" ht="16.5" customHeight="1">
      <c r="B117" s="32"/>
      <c r="C117" s="121" t="s">
        <v>8</v>
      </c>
      <c r="D117" s="121" t="s">
        <v>261</v>
      </c>
      <c r="E117" s="122" t="s">
        <v>595</v>
      </c>
      <c r="F117" s="123" t="s">
        <v>596</v>
      </c>
      <c r="G117" s="124" t="s">
        <v>545</v>
      </c>
      <c r="H117" s="125">
        <v>90</v>
      </c>
      <c r="I117" s="126"/>
      <c r="J117" s="127">
        <f>ROUND(I117*H117,2)</f>
        <v>0</v>
      </c>
      <c r="K117" s="123" t="s">
        <v>265</v>
      </c>
      <c r="L117" s="32"/>
      <c r="M117" s="128" t="s">
        <v>19</v>
      </c>
      <c r="N117" s="129" t="s">
        <v>40</v>
      </c>
      <c r="P117" s="130">
        <f>O117*H117</f>
        <v>0</v>
      </c>
      <c r="Q117" s="130">
        <v>0</v>
      </c>
      <c r="R117" s="130">
        <f>Q117*H117</f>
        <v>0</v>
      </c>
      <c r="S117" s="130">
        <v>0</v>
      </c>
      <c r="T117" s="131">
        <f>S117*H117</f>
        <v>0</v>
      </c>
      <c r="AR117" s="132" t="s">
        <v>266</v>
      </c>
      <c r="AT117" s="132" t="s">
        <v>261</v>
      </c>
      <c r="AU117" s="132" t="s">
        <v>77</v>
      </c>
      <c r="AY117" s="17" t="s">
        <v>260</v>
      </c>
      <c r="BE117" s="133">
        <f>IF(N117="základní",J117,0)</f>
        <v>0</v>
      </c>
      <c r="BF117" s="133">
        <f>IF(N117="snížená",J117,0)</f>
        <v>0</v>
      </c>
      <c r="BG117" s="133">
        <f>IF(N117="zákl. přenesená",J117,0)</f>
        <v>0</v>
      </c>
      <c r="BH117" s="133">
        <f>IF(N117="sníž. přenesená",J117,0)</f>
        <v>0</v>
      </c>
      <c r="BI117" s="133">
        <f>IF(N117="nulová",J117,0)</f>
        <v>0</v>
      </c>
      <c r="BJ117" s="17" t="s">
        <v>77</v>
      </c>
      <c r="BK117" s="133">
        <f>ROUND(I117*H117,2)</f>
        <v>0</v>
      </c>
      <c r="BL117" s="17" t="s">
        <v>266</v>
      </c>
      <c r="BM117" s="132" t="s">
        <v>320</v>
      </c>
    </row>
    <row r="118" spans="2:65" s="1" customFormat="1" ht="11.25">
      <c r="B118" s="32"/>
      <c r="D118" s="134" t="s">
        <v>267</v>
      </c>
      <c r="F118" s="135" t="s">
        <v>597</v>
      </c>
      <c r="I118" s="136"/>
      <c r="L118" s="32"/>
      <c r="M118" s="137"/>
      <c r="T118" s="53"/>
      <c r="AT118" s="17" t="s">
        <v>267</v>
      </c>
      <c r="AU118" s="17" t="s">
        <v>77</v>
      </c>
    </row>
    <row r="119" spans="2:65" s="1" customFormat="1" ht="29.25">
      <c r="B119" s="32"/>
      <c r="D119" s="134" t="s">
        <v>269</v>
      </c>
      <c r="F119" s="138" t="s">
        <v>598</v>
      </c>
      <c r="I119" s="136"/>
      <c r="L119" s="32"/>
      <c r="M119" s="137"/>
      <c r="T119" s="53"/>
      <c r="AT119" s="17" t="s">
        <v>269</v>
      </c>
      <c r="AU119" s="17" t="s">
        <v>77</v>
      </c>
    </row>
    <row r="120" spans="2:65" s="1" customFormat="1" ht="16.5" customHeight="1">
      <c r="B120" s="32"/>
      <c r="C120" s="121" t="s">
        <v>322</v>
      </c>
      <c r="D120" s="121" t="s">
        <v>261</v>
      </c>
      <c r="E120" s="122" t="s">
        <v>3074</v>
      </c>
      <c r="F120" s="123" t="s">
        <v>3075</v>
      </c>
      <c r="G120" s="124" t="s">
        <v>363</v>
      </c>
      <c r="H120" s="125">
        <v>1</v>
      </c>
      <c r="I120" s="126"/>
      <c r="J120" s="127">
        <f>ROUND(I120*H120,2)</f>
        <v>0</v>
      </c>
      <c r="K120" s="123" t="s">
        <v>265</v>
      </c>
      <c r="L120" s="32"/>
      <c r="M120" s="128" t="s">
        <v>19</v>
      </c>
      <c r="N120" s="129" t="s">
        <v>40</v>
      </c>
      <c r="P120" s="130">
        <f>O120*H120</f>
        <v>0</v>
      </c>
      <c r="Q120" s="130">
        <v>0</v>
      </c>
      <c r="R120" s="130">
        <f>Q120*H120</f>
        <v>0</v>
      </c>
      <c r="S120" s="130">
        <v>0</v>
      </c>
      <c r="T120" s="131">
        <f>S120*H120</f>
        <v>0</v>
      </c>
      <c r="AR120" s="132" t="s">
        <v>266</v>
      </c>
      <c r="AT120" s="132" t="s">
        <v>261</v>
      </c>
      <c r="AU120" s="132" t="s">
        <v>77</v>
      </c>
      <c r="AY120" s="17" t="s">
        <v>260</v>
      </c>
      <c r="BE120" s="133">
        <f>IF(N120="základní",J120,0)</f>
        <v>0</v>
      </c>
      <c r="BF120" s="133">
        <f>IF(N120="snížená",J120,0)</f>
        <v>0</v>
      </c>
      <c r="BG120" s="133">
        <f>IF(N120="zákl. přenesená",J120,0)</f>
        <v>0</v>
      </c>
      <c r="BH120" s="133">
        <f>IF(N120="sníž. přenesená",J120,0)</f>
        <v>0</v>
      </c>
      <c r="BI120" s="133">
        <f>IF(N120="nulová",J120,0)</f>
        <v>0</v>
      </c>
      <c r="BJ120" s="17" t="s">
        <v>77</v>
      </c>
      <c r="BK120" s="133">
        <f>ROUND(I120*H120,2)</f>
        <v>0</v>
      </c>
      <c r="BL120" s="17" t="s">
        <v>266</v>
      </c>
      <c r="BM120" s="132" t="s">
        <v>326</v>
      </c>
    </row>
    <row r="121" spans="2:65" s="1" customFormat="1" ht="11.25">
      <c r="B121" s="32"/>
      <c r="D121" s="134" t="s">
        <v>267</v>
      </c>
      <c r="F121" s="135" t="s">
        <v>3075</v>
      </c>
      <c r="I121" s="136"/>
      <c r="L121" s="32"/>
      <c r="M121" s="137"/>
      <c r="T121" s="53"/>
      <c r="AT121" s="17" t="s">
        <v>267</v>
      </c>
      <c r="AU121" s="17" t="s">
        <v>77</v>
      </c>
    </row>
    <row r="122" spans="2:65" s="1" customFormat="1" ht="29.25">
      <c r="B122" s="32"/>
      <c r="D122" s="134" t="s">
        <v>269</v>
      </c>
      <c r="F122" s="138" t="s">
        <v>3076</v>
      </c>
      <c r="I122" s="136"/>
      <c r="L122" s="32"/>
      <c r="M122" s="137"/>
      <c r="T122" s="53"/>
      <c r="AT122" s="17" t="s">
        <v>269</v>
      </c>
      <c r="AU122" s="17" t="s">
        <v>77</v>
      </c>
    </row>
    <row r="123" spans="2:65" s="1" customFormat="1" ht="16.5" customHeight="1">
      <c r="B123" s="32"/>
      <c r="C123" s="121" t="s">
        <v>296</v>
      </c>
      <c r="D123" s="121" t="s">
        <v>261</v>
      </c>
      <c r="E123" s="122" t="s">
        <v>844</v>
      </c>
      <c r="F123" s="123" t="s">
        <v>845</v>
      </c>
      <c r="G123" s="124" t="s">
        <v>363</v>
      </c>
      <c r="H123" s="125">
        <v>1</v>
      </c>
      <c r="I123" s="126"/>
      <c r="J123" s="127">
        <f>ROUND(I123*H123,2)</f>
        <v>0</v>
      </c>
      <c r="K123" s="123" t="s">
        <v>265</v>
      </c>
      <c r="L123" s="32"/>
      <c r="M123" s="128" t="s">
        <v>19</v>
      </c>
      <c r="N123" s="129" t="s">
        <v>40</v>
      </c>
      <c r="P123" s="130">
        <f>O123*H123</f>
        <v>0</v>
      </c>
      <c r="Q123" s="130">
        <v>0</v>
      </c>
      <c r="R123" s="130">
        <f>Q123*H123</f>
        <v>0</v>
      </c>
      <c r="S123" s="130">
        <v>0</v>
      </c>
      <c r="T123" s="131">
        <f>S123*H123</f>
        <v>0</v>
      </c>
      <c r="AR123" s="132" t="s">
        <v>266</v>
      </c>
      <c r="AT123" s="132" t="s">
        <v>261</v>
      </c>
      <c r="AU123" s="132" t="s">
        <v>77</v>
      </c>
      <c r="AY123" s="17" t="s">
        <v>260</v>
      </c>
      <c r="BE123" s="133">
        <f>IF(N123="základní",J123,0)</f>
        <v>0</v>
      </c>
      <c r="BF123" s="133">
        <f>IF(N123="snížená",J123,0)</f>
        <v>0</v>
      </c>
      <c r="BG123" s="133">
        <f>IF(N123="zákl. přenesená",J123,0)</f>
        <v>0</v>
      </c>
      <c r="BH123" s="133">
        <f>IF(N123="sníž. přenesená",J123,0)</f>
        <v>0</v>
      </c>
      <c r="BI123" s="133">
        <f>IF(N123="nulová",J123,0)</f>
        <v>0</v>
      </c>
      <c r="BJ123" s="17" t="s">
        <v>77</v>
      </c>
      <c r="BK123" s="133">
        <f>ROUND(I123*H123,2)</f>
        <v>0</v>
      </c>
      <c r="BL123" s="17" t="s">
        <v>266</v>
      </c>
      <c r="BM123" s="132" t="s">
        <v>330</v>
      </c>
    </row>
    <row r="124" spans="2:65" s="1" customFormat="1" ht="11.25">
      <c r="B124" s="32"/>
      <c r="D124" s="134" t="s">
        <v>267</v>
      </c>
      <c r="F124" s="135" t="s">
        <v>846</v>
      </c>
      <c r="I124" s="136"/>
      <c r="L124" s="32"/>
      <c r="M124" s="137"/>
      <c r="T124" s="53"/>
      <c r="AT124" s="17" t="s">
        <v>267</v>
      </c>
      <c r="AU124" s="17" t="s">
        <v>77</v>
      </c>
    </row>
    <row r="125" spans="2:65" s="1" customFormat="1" ht="29.25">
      <c r="B125" s="32"/>
      <c r="D125" s="134" t="s">
        <v>269</v>
      </c>
      <c r="F125" s="138" t="s">
        <v>847</v>
      </c>
      <c r="I125" s="136"/>
      <c r="L125" s="32"/>
      <c r="M125" s="137"/>
      <c r="T125" s="53"/>
      <c r="AT125" s="17" t="s">
        <v>269</v>
      </c>
      <c r="AU125" s="17" t="s">
        <v>77</v>
      </c>
    </row>
    <row r="126" spans="2:65" s="1" customFormat="1" ht="24.2" customHeight="1">
      <c r="B126" s="32"/>
      <c r="C126" s="121" t="s">
        <v>332</v>
      </c>
      <c r="D126" s="121" t="s">
        <v>261</v>
      </c>
      <c r="E126" s="122" t="s">
        <v>3077</v>
      </c>
      <c r="F126" s="123" t="s">
        <v>3078</v>
      </c>
      <c r="G126" s="124" t="s">
        <v>363</v>
      </c>
      <c r="H126" s="125">
        <v>1</v>
      </c>
      <c r="I126" s="126"/>
      <c r="J126" s="127">
        <f>ROUND(I126*H126,2)</f>
        <v>0</v>
      </c>
      <c r="K126" s="123" t="s">
        <v>265</v>
      </c>
      <c r="L126" s="32"/>
      <c r="M126" s="128" t="s">
        <v>19</v>
      </c>
      <c r="N126" s="129" t="s">
        <v>40</v>
      </c>
      <c r="P126" s="130">
        <f>O126*H126</f>
        <v>0</v>
      </c>
      <c r="Q126" s="130">
        <v>0</v>
      </c>
      <c r="R126" s="130">
        <f>Q126*H126</f>
        <v>0</v>
      </c>
      <c r="S126" s="130">
        <v>0</v>
      </c>
      <c r="T126" s="131">
        <f>S126*H126</f>
        <v>0</v>
      </c>
      <c r="AR126" s="132" t="s">
        <v>266</v>
      </c>
      <c r="AT126" s="132" t="s">
        <v>261</v>
      </c>
      <c r="AU126" s="132" t="s">
        <v>77</v>
      </c>
      <c r="AY126" s="17" t="s">
        <v>260</v>
      </c>
      <c r="BE126" s="133">
        <f>IF(N126="základní",J126,0)</f>
        <v>0</v>
      </c>
      <c r="BF126" s="133">
        <f>IF(N126="snížená",J126,0)</f>
        <v>0</v>
      </c>
      <c r="BG126" s="133">
        <f>IF(N126="zákl. přenesená",J126,0)</f>
        <v>0</v>
      </c>
      <c r="BH126" s="133">
        <f>IF(N126="sníž. přenesená",J126,0)</f>
        <v>0</v>
      </c>
      <c r="BI126" s="133">
        <f>IF(N126="nulová",J126,0)</f>
        <v>0</v>
      </c>
      <c r="BJ126" s="17" t="s">
        <v>77</v>
      </c>
      <c r="BK126" s="133">
        <f>ROUND(I126*H126,2)</f>
        <v>0</v>
      </c>
      <c r="BL126" s="17" t="s">
        <v>266</v>
      </c>
      <c r="BM126" s="132" t="s">
        <v>335</v>
      </c>
    </row>
    <row r="127" spans="2:65" s="1" customFormat="1" ht="19.5">
      <c r="B127" s="32"/>
      <c r="D127" s="134" t="s">
        <v>267</v>
      </c>
      <c r="F127" s="135" t="s">
        <v>3079</v>
      </c>
      <c r="I127" s="136"/>
      <c r="L127" s="32"/>
      <c r="M127" s="137"/>
      <c r="T127" s="53"/>
      <c r="AT127" s="17" t="s">
        <v>267</v>
      </c>
      <c r="AU127" s="17" t="s">
        <v>77</v>
      </c>
    </row>
    <row r="128" spans="2:65" s="1" customFormat="1" ht="29.25">
      <c r="B128" s="32"/>
      <c r="D128" s="134" t="s">
        <v>269</v>
      </c>
      <c r="F128" s="138" t="s">
        <v>3080</v>
      </c>
      <c r="I128" s="136"/>
      <c r="L128" s="32"/>
      <c r="M128" s="137"/>
      <c r="T128" s="53"/>
      <c r="AT128" s="17" t="s">
        <v>269</v>
      </c>
      <c r="AU128" s="17" t="s">
        <v>77</v>
      </c>
    </row>
    <row r="129" spans="2:65" s="1" customFormat="1" ht="16.5" customHeight="1">
      <c r="B129" s="32"/>
      <c r="C129" s="121" t="s">
        <v>300</v>
      </c>
      <c r="D129" s="121" t="s">
        <v>261</v>
      </c>
      <c r="E129" s="122" t="s">
        <v>3081</v>
      </c>
      <c r="F129" s="123" t="s">
        <v>3044</v>
      </c>
      <c r="G129" s="124" t="s">
        <v>363</v>
      </c>
      <c r="H129" s="125">
        <v>1</v>
      </c>
      <c r="I129" s="126"/>
      <c r="J129" s="127">
        <f>ROUND(I129*H129,2)</f>
        <v>0</v>
      </c>
      <c r="K129" s="123" t="s">
        <v>19</v>
      </c>
      <c r="L129" s="32"/>
      <c r="M129" s="128" t="s">
        <v>19</v>
      </c>
      <c r="N129" s="129" t="s">
        <v>40</v>
      </c>
      <c r="P129" s="130">
        <f>O129*H129</f>
        <v>0</v>
      </c>
      <c r="Q129" s="130">
        <v>0</v>
      </c>
      <c r="R129" s="130">
        <f>Q129*H129</f>
        <v>0</v>
      </c>
      <c r="S129" s="130">
        <v>0</v>
      </c>
      <c r="T129" s="131">
        <f>S129*H129</f>
        <v>0</v>
      </c>
      <c r="AR129" s="132" t="s">
        <v>266</v>
      </c>
      <c r="AT129" s="132" t="s">
        <v>261</v>
      </c>
      <c r="AU129" s="132" t="s">
        <v>77</v>
      </c>
      <c r="AY129" s="17" t="s">
        <v>260</v>
      </c>
      <c r="BE129" s="133">
        <f>IF(N129="základní",J129,0)</f>
        <v>0</v>
      </c>
      <c r="BF129" s="133">
        <f>IF(N129="snížená",J129,0)</f>
        <v>0</v>
      </c>
      <c r="BG129" s="133">
        <f>IF(N129="zákl. přenesená",J129,0)</f>
        <v>0</v>
      </c>
      <c r="BH129" s="133">
        <f>IF(N129="sníž. přenesená",J129,0)</f>
        <v>0</v>
      </c>
      <c r="BI129" s="133">
        <f>IF(N129="nulová",J129,0)</f>
        <v>0</v>
      </c>
      <c r="BJ129" s="17" t="s">
        <v>77</v>
      </c>
      <c r="BK129" s="133">
        <f>ROUND(I129*H129,2)</f>
        <v>0</v>
      </c>
      <c r="BL129" s="17" t="s">
        <v>266</v>
      </c>
      <c r="BM129" s="132" t="s">
        <v>339</v>
      </c>
    </row>
    <row r="130" spans="2:65" s="1" customFormat="1" ht="11.25">
      <c r="B130" s="32"/>
      <c r="D130" s="134" t="s">
        <v>267</v>
      </c>
      <c r="F130" s="135" t="s">
        <v>3044</v>
      </c>
      <c r="I130" s="136"/>
      <c r="L130" s="32"/>
      <c r="M130" s="137"/>
      <c r="T130" s="53"/>
      <c r="AT130" s="17" t="s">
        <v>267</v>
      </c>
      <c r="AU130" s="17" t="s">
        <v>77</v>
      </c>
    </row>
    <row r="131" spans="2:65" s="1" customFormat="1" ht="29.25">
      <c r="B131" s="32"/>
      <c r="D131" s="134" t="s">
        <v>269</v>
      </c>
      <c r="F131" s="138" t="s">
        <v>3045</v>
      </c>
      <c r="I131" s="136"/>
      <c r="L131" s="32"/>
      <c r="M131" s="137"/>
      <c r="T131" s="53"/>
      <c r="AT131" s="17" t="s">
        <v>269</v>
      </c>
      <c r="AU131" s="17" t="s">
        <v>77</v>
      </c>
    </row>
    <row r="132" spans="2:65" s="1" customFormat="1" ht="16.5" customHeight="1">
      <c r="B132" s="32"/>
      <c r="C132" s="121" t="s">
        <v>341</v>
      </c>
      <c r="D132" s="121" t="s">
        <v>261</v>
      </c>
      <c r="E132" s="122" t="s">
        <v>1373</v>
      </c>
      <c r="F132" s="123" t="s">
        <v>1374</v>
      </c>
      <c r="G132" s="124" t="s">
        <v>1067</v>
      </c>
      <c r="H132" s="125">
        <v>32</v>
      </c>
      <c r="I132" s="126"/>
      <c r="J132" s="127">
        <f>ROUND(I132*H132,2)</f>
        <v>0</v>
      </c>
      <c r="K132" s="123" t="s">
        <v>265</v>
      </c>
      <c r="L132" s="32"/>
      <c r="M132" s="128" t="s">
        <v>19</v>
      </c>
      <c r="N132" s="129" t="s">
        <v>40</v>
      </c>
      <c r="P132" s="130">
        <f>O132*H132</f>
        <v>0</v>
      </c>
      <c r="Q132" s="130">
        <v>0</v>
      </c>
      <c r="R132" s="130">
        <f>Q132*H132</f>
        <v>0</v>
      </c>
      <c r="S132" s="130">
        <v>0</v>
      </c>
      <c r="T132" s="131">
        <f>S132*H132</f>
        <v>0</v>
      </c>
      <c r="AR132" s="132" t="s">
        <v>266</v>
      </c>
      <c r="AT132" s="132" t="s">
        <v>261</v>
      </c>
      <c r="AU132" s="132" t="s">
        <v>77</v>
      </c>
      <c r="AY132" s="17" t="s">
        <v>260</v>
      </c>
      <c r="BE132" s="133">
        <f>IF(N132="základní",J132,0)</f>
        <v>0</v>
      </c>
      <c r="BF132" s="133">
        <f>IF(N132="snížená",J132,0)</f>
        <v>0</v>
      </c>
      <c r="BG132" s="133">
        <f>IF(N132="zákl. přenesená",J132,0)</f>
        <v>0</v>
      </c>
      <c r="BH132" s="133">
        <f>IF(N132="sníž. přenesená",J132,0)</f>
        <v>0</v>
      </c>
      <c r="BI132" s="133">
        <f>IF(N132="nulová",J132,0)</f>
        <v>0</v>
      </c>
      <c r="BJ132" s="17" t="s">
        <v>77</v>
      </c>
      <c r="BK132" s="133">
        <f>ROUND(I132*H132,2)</f>
        <v>0</v>
      </c>
      <c r="BL132" s="17" t="s">
        <v>266</v>
      </c>
      <c r="BM132" s="132" t="s">
        <v>344</v>
      </c>
    </row>
    <row r="133" spans="2:65" s="1" customFormat="1" ht="19.5">
      <c r="B133" s="32"/>
      <c r="D133" s="134" t="s">
        <v>267</v>
      </c>
      <c r="F133" s="135" t="s">
        <v>1375</v>
      </c>
      <c r="I133" s="136"/>
      <c r="L133" s="32"/>
      <c r="M133" s="137"/>
      <c r="T133" s="53"/>
      <c r="AT133" s="17" t="s">
        <v>267</v>
      </c>
      <c r="AU133" s="17" t="s">
        <v>77</v>
      </c>
    </row>
    <row r="134" spans="2:65" s="1" customFormat="1" ht="29.25">
      <c r="B134" s="32"/>
      <c r="D134" s="134" t="s">
        <v>269</v>
      </c>
      <c r="F134" s="138" t="s">
        <v>3082</v>
      </c>
      <c r="I134" s="136"/>
      <c r="L134" s="32"/>
      <c r="M134" s="137"/>
      <c r="T134" s="53"/>
      <c r="AT134" s="17" t="s">
        <v>269</v>
      </c>
      <c r="AU134" s="17" t="s">
        <v>77</v>
      </c>
    </row>
    <row r="135" spans="2:65" s="1" customFormat="1" ht="21.75" customHeight="1">
      <c r="B135" s="32"/>
      <c r="C135" s="121" t="s">
        <v>305</v>
      </c>
      <c r="D135" s="121" t="s">
        <v>261</v>
      </c>
      <c r="E135" s="122" t="s">
        <v>3083</v>
      </c>
      <c r="F135" s="123" t="s">
        <v>3084</v>
      </c>
      <c r="G135" s="124" t="s">
        <v>1067</v>
      </c>
      <c r="H135" s="125">
        <v>0.5</v>
      </c>
      <c r="I135" s="126"/>
      <c r="J135" s="127">
        <f>ROUND(I135*H135,2)</f>
        <v>0</v>
      </c>
      <c r="K135" s="123" t="s">
        <v>265</v>
      </c>
      <c r="L135" s="32"/>
      <c r="M135" s="128" t="s">
        <v>19</v>
      </c>
      <c r="N135" s="129" t="s">
        <v>40</v>
      </c>
      <c r="P135" s="130">
        <f>O135*H135</f>
        <v>0</v>
      </c>
      <c r="Q135" s="130">
        <v>0</v>
      </c>
      <c r="R135" s="130">
        <f>Q135*H135</f>
        <v>0</v>
      </c>
      <c r="S135" s="130">
        <v>0</v>
      </c>
      <c r="T135" s="131">
        <f>S135*H135</f>
        <v>0</v>
      </c>
      <c r="AR135" s="132" t="s">
        <v>266</v>
      </c>
      <c r="AT135" s="132" t="s">
        <v>261</v>
      </c>
      <c r="AU135" s="132" t="s">
        <v>77</v>
      </c>
      <c r="AY135" s="17" t="s">
        <v>260</v>
      </c>
      <c r="BE135" s="133">
        <f>IF(N135="základní",J135,0)</f>
        <v>0</v>
      </c>
      <c r="BF135" s="133">
        <f>IF(N135="snížená",J135,0)</f>
        <v>0</v>
      </c>
      <c r="BG135" s="133">
        <f>IF(N135="zákl. přenesená",J135,0)</f>
        <v>0</v>
      </c>
      <c r="BH135" s="133">
        <f>IF(N135="sníž. přenesená",J135,0)</f>
        <v>0</v>
      </c>
      <c r="BI135" s="133">
        <f>IF(N135="nulová",J135,0)</f>
        <v>0</v>
      </c>
      <c r="BJ135" s="17" t="s">
        <v>77</v>
      </c>
      <c r="BK135" s="133">
        <f>ROUND(I135*H135,2)</f>
        <v>0</v>
      </c>
      <c r="BL135" s="17" t="s">
        <v>266</v>
      </c>
      <c r="BM135" s="132" t="s">
        <v>348</v>
      </c>
    </row>
    <row r="136" spans="2:65" s="1" customFormat="1" ht="29.25">
      <c r="B136" s="32"/>
      <c r="D136" s="134" t="s">
        <v>267</v>
      </c>
      <c r="F136" s="135" t="s">
        <v>3085</v>
      </c>
      <c r="I136" s="136"/>
      <c r="L136" s="32"/>
      <c r="M136" s="137"/>
      <c r="T136" s="53"/>
      <c r="AT136" s="17" t="s">
        <v>267</v>
      </c>
      <c r="AU136" s="17" t="s">
        <v>77</v>
      </c>
    </row>
    <row r="137" spans="2:65" s="1" customFormat="1" ht="29.25">
      <c r="B137" s="32"/>
      <c r="D137" s="134" t="s">
        <v>269</v>
      </c>
      <c r="F137" s="138" t="s">
        <v>3086</v>
      </c>
      <c r="I137" s="136"/>
      <c r="L137" s="32"/>
      <c r="M137" s="137"/>
      <c r="T137" s="53"/>
      <c r="AT137" s="17" t="s">
        <v>269</v>
      </c>
      <c r="AU137" s="17" t="s">
        <v>77</v>
      </c>
    </row>
    <row r="138" spans="2:65" s="1" customFormat="1" ht="16.5" customHeight="1">
      <c r="B138" s="32"/>
      <c r="C138" s="121" t="s">
        <v>350</v>
      </c>
      <c r="D138" s="121" t="s">
        <v>261</v>
      </c>
      <c r="E138" s="122" t="s">
        <v>2918</v>
      </c>
      <c r="F138" s="123" t="s">
        <v>3053</v>
      </c>
      <c r="G138" s="124" t="s">
        <v>363</v>
      </c>
      <c r="H138" s="125">
        <v>1</v>
      </c>
      <c r="I138" s="126"/>
      <c r="J138" s="127">
        <f>ROUND(I138*H138,2)</f>
        <v>0</v>
      </c>
      <c r="K138" s="123" t="s">
        <v>19</v>
      </c>
      <c r="L138" s="32"/>
      <c r="M138" s="128" t="s">
        <v>19</v>
      </c>
      <c r="N138" s="129" t="s">
        <v>40</v>
      </c>
      <c r="P138" s="130">
        <f>O138*H138</f>
        <v>0</v>
      </c>
      <c r="Q138" s="130">
        <v>0</v>
      </c>
      <c r="R138" s="130">
        <f>Q138*H138</f>
        <v>0</v>
      </c>
      <c r="S138" s="130">
        <v>0</v>
      </c>
      <c r="T138" s="131">
        <f>S138*H138</f>
        <v>0</v>
      </c>
      <c r="AR138" s="132" t="s">
        <v>266</v>
      </c>
      <c r="AT138" s="132" t="s">
        <v>261</v>
      </c>
      <c r="AU138" s="132" t="s">
        <v>77</v>
      </c>
      <c r="AY138" s="17" t="s">
        <v>260</v>
      </c>
      <c r="BE138" s="133">
        <f>IF(N138="základní",J138,0)</f>
        <v>0</v>
      </c>
      <c r="BF138" s="133">
        <f>IF(N138="snížená",J138,0)</f>
        <v>0</v>
      </c>
      <c r="BG138" s="133">
        <f>IF(N138="zákl. přenesená",J138,0)</f>
        <v>0</v>
      </c>
      <c r="BH138" s="133">
        <f>IF(N138="sníž. přenesená",J138,0)</f>
        <v>0</v>
      </c>
      <c r="BI138" s="133">
        <f>IF(N138="nulová",J138,0)</f>
        <v>0</v>
      </c>
      <c r="BJ138" s="17" t="s">
        <v>77</v>
      </c>
      <c r="BK138" s="133">
        <f>ROUND(I138*H138,2)</f>
        <v>0</v>
      </c>
      <c r="BL138" s="17" t="s">
        <v>266</v>
      </c>
      <c r="BM138" s="132" t="s">
        <v>353</v>
      </c>
    </row>
    <row r="139" spans="2:65" s="1" customFormat="1" ht="11.25">
      <c r="B139" s="32"/>
      <c r="D139" s="134" t="s">
        <v>267</v>
      </c>
      <c r="F139" s="135" t="s">
        <v>3053</v>
      </c>
      <c r="I139" s="136"/>
      <c r="L139" s="32"/>
      <c r="M139" s="137"/>
      <c r="T139" s="53"/>
      <c r="AT139" s="17" t="s">
        <v>267</v>
      </c>
      <c r="AU139" s="17" t="s">
        <v>77</v>
      </c>
    </row>
    <row r="140" spans="2:65" s="1" customFormat="1" ht="29.25">
      <c r="B140" s="32"/>
      <c r="D140" s="134" t="s">
        <v>269</v>
      </c>
      <c r="F140" s="138" t="s">
        <v>3054</v>
      </c>
      <c r="I140" s="136"/>
      <c r="L140" s="32"/>
      <c r="M140" s="137"/>
      <c r="T140" s="53"/>
      <c r="AT140" s="17" t="s">
        <v>269</v>
      </c>
      <c r="AU140" s="17" t="s">
        <v>77</v>
      </c>
    </row>
    <row r="141" spans="2:65" s="1" customFormat="1" ht="16.5" customHeight="1">
      <c r="B141" s="32"/>
      <c r="C141" s="121" t="s">
        <v>310</v>
      </c>
      <c r="D141" s="121" t="s">
        <v>261</v>
      </c>
      <c r="E141" s="122" t="s">
        <v>3087</v>
      </c>
      <c r="F141" s="123" t="s">
        <v>3056</v>
      </c>
      <c r="G141" s="124" t="s">
        <v>363</v>
      </c>
      <c r="H141" s="125">
        <v>1</v>
      </c>
      <c r="I141" s="126"/>
      <c r="J141" s="127">
        <f>ROUND(I141*H141,2)</f>
        <v>0</v>
      </c>
      <c r="K141" s="123" t="s">
        <v>19</v>
      </c>
      <c r="L141" s="32"/>
      <c r="M141" s="128" t="s">
        <v>19</v>
      </c>
      <c r="N141" s="129" t="s">
        <v>40</v>
      </c>
      <c r="P141" s="130">
        <f>O141*H141</f>
        <v>0</v>
      </c>
      <c r="Q141" s="130">
        <v>0</v>
      </c>
      <c r="R141" s="130">
        <f>Q141*H141</f>
        <v>0</v>
      </c>
      <c r="S141" s="130">
        <v>0</v>
      </c>
      <c r="T141" s="131">
        <f>S141*H141</f>
        <v>0</v>
      </c>
      <c r="AR141" s="132" t="s">
        <v>266</v>
      </c>
      <c r="AT141" s="132" t="s">
        <v>261</v>
      </c>
      <c r="AU141" s="132" t="s">
        <v>77</v>
      </c>
      <c r="AY141" s="17" t="s">
        <v>260</v>
      </c>
      <c r="BE141" s="133">
        <f>IF(N141="základní",J141,0)</f>
        <v>0</v>
      </c>
      <c r="BF141" s="133">
        <f>IF(N141="snížená",J141,0)</f>
        <v>0</v>
      </c>
      <c r="BG141" s="133">
        <f>IF(N141="zákl. přenesená",J141,0)</f>
        <v>0</v>
      </c>
      <c r="BH141" s="133">
        <f>IF(N141="sníž. přenesená",J141,0)</f>
        <v>0</v>
      </c>
      <c r="BI141" s="133">
        <f>IF(N141="nulová",J141,0)</f>
        <v>0</v>
      </c>
      <c r="BJ141" s="17" t="s">
        <v>77</v>
      </c>
      <c r="BK141" s="133">
        <f>ROUND(I141*H141,2)</f>
        <v>0</v>
      </c>
      <c r="BL141" s="17" t="s">
        <v>266</v>
      </c>
      <c r="BM141" s="132" t="s">
        <v>358</v>
      </c>
    </row>
    <row r="142" spans="2:65" s="1" customFormat="1" ht="11.25">
      <c r="B142" s="32"/>
      <c r="D142" s="134" t="s">
        <v>267</v>
      </c>
      <c r="F142" s="135" t="s">
        <v>3056</v>
      </c>
      <c r="I142" s="136"/>
      <c r="L142" s="32"/>
      <c r="M142" s="137"/>
      <c r="T142" s="53"/>
      <c r="AT142" s="17" t="s">
        <v>267</v>
      </c>
      <c r="AU142" s="17" t="s">
        <v>77</v>
      </c>
    </row>
    <row r="143" spans="2:65" s="1" customFormat="1" ht="29.25">
      <c r="B143" s="32"/>
      <c r="D143" s="134" t="s">
        <v>269</v>
      </c>
      <c r="F143" s="138" t="s">
        <v>3057</v>
      </c>
      <c r="I143" s="136"/>
      <c r="L143" s="32"/>
      <c r="M143" s="137"/>
      <c r="T143" s="53"/>
      <c r="AT143" s="17" t="s">
        <v>269</v>
      </c>
      <c r="AU143" s="17" t="s">
        <v>77</v>
      </c>
    </row>
    <row r="144" spans="2:65" s="1" customFormat="1" ht="16.5" customHeight="1">
      <c r="B144" s="32"/>
      <c r="C144" s="121" t="s">
        <v>7</v>
      </c>
      <c r="D144" s="121" t="s">
        <v>261</v>
      </c>
      <c r="E144" s="122" t="s">
        <v>2924</v>
      </c>
      <c r="F144" s="123" t="s">
        <v>694</v>
      </c>
      <c r="G144" s="124" t="s">
        <v>363</v>
      </c>
      <c r="H144" s="125">
        <v>1</v>
      </c>
      <c r="I144" s="126"/>
      <c r="J144" s="127">
        <f>ROUND(I144*H144,2)</f>
        <v>0</v>
      </c>
      <c r="K144" s="123" t="s">
        <v>19</v>
      </c>
      <c r="L144" s="32"/>
      <c r="M144" s="128" t="s">
        <v>19</v>
      </c>
      <c r="N144" s="129" t="s">
        <v>40</v>
      </c>
      <c r="P144" s="130">
        <f>O144*H144</f>
        <v>0</v>
      </c>
      <c r="Q144" s="130">
        <v>0</v>
      </c>
      <c r="R144" s="130">
        <f>Q144*H144</f>
        <v>0</v>
      </c>
      <c r="S144" s="130">
        <v>0</v>
      </c>
      <c r="T144" s="131">
        <f>S144*H144</f>
        <v>0</v>
      </c>
      <c r="AR144" s="132" t="s">
        <v>266</v>
      </c>
      <c r="AT144" s="132" t="s">
        <v>261</v>
      </c>
      <c r="AU144" s="132" t="s">
        <v>77</v>
      </c>
      <c r="AY144" s="17" t="s">
        <v>260</v>
      </c>
      <c r="BE144" s="133">
        <f>IF(N144="základní",J144,0)</f>
        <v>0</v>
      </c>
      <c r="BF144" s="133">
        <f>IF(N144="snížená",J144,0)</f>
        <v>0</v>
      </c>
      <c r="BG144" s="133">
        <f>IF(N144="zákl. přenesená",J144,0)</f>
        <v>0</v>
      </c>
      <c r="BH144" s="133">
        <f>IF(N144="sníž. přenesená",J144,0)</f>
        <v>0</v>
      </c>
      <c r="BI144" s="133">
        <f>IF(N144="nulová",J144,0)</f>
        <v>0</v>
      </c>
      <c r="BJ144" s="17" t="s">
        <v>77</v>
      </c>
      <c r="BK144" s="133">
        <f>ROUND(I144*H144,2)</f>
        <v>0</v>
      </c>
      <c r="BL144" s="17" t="s">
        <v>266</v>
      </c>
      <c r="BM144" s="132" t="s">
        <v>364</v>
      </c>
    </row>
    <row r="145" spans="2:47" s="1" customFormat="1" ht="11.25">
      <c r="B145" s="32"/>
      <c r="D145" s="134" t="s">
        <v>267</v>
      </c>
      <c r="F145" s="135" t="s">
        <v>694</v>
      </c>
      <c r="I145" s="136"/>
      <c r="L145" s="32"/>
      <c r="M145" s="137"/>
      <c r="T145" s="53"/>
      <c r="AT145" s="17" t="s">
        <v>267</v>
      </c>
      <c r="AU145" s="17" t="s">
        <v>77</v>
      </c>
    </row>
    <row r="146" spans="2:47" s="1" customFormat="1" ht="29.25">
      <c r="B146" s="32"/>
      <c r="D146" s="134" t="s">
        <v>269</v>
      </c>
      <c r="F146" s="138" t="s">
        <v>696</v>
      </c>
      <c r="I146" s="136"/>
      <c r="L146" s="32"/>
      <c r="M146" s="149"/>
      <c r="N146" s="150"/>
      <c r="O146" s="150"/>
      <c r="P146" s="150"/>
      <c r="Q146" s="150"/>
      <c r="R146" s="150"/>
      <c r="S146" s="150"/>
      <c r="T146" s="151"/>
      <c r="AT146" s="17" t="s">
        <v>269</v>
      </c>
      <c r="AU146" s="17" t="s">
        <v>77</v>
      </c>
    </row>
    <row r="147" spans="2:47" s="1" customFormat="1" ht="6.95" customHeight="1">
      <c r="B147" s="41"/>
      <c r="C147" s="42"/>
      <c r="D147" s="42"/>
      <c r="E147" s="42"/>
      <c r="F147" s="42"/>
      <c r="G147" s="42"/>
      <c r="H147" s="42"/>
      <c r="I147" s="42"/>
      <c r="J147" s="42"/>
      <c r="K147" s="42"/>
      <c r="L147" s="32"/>
    </row>
  </sheetData>
  <sheetProtection algorithmName="SHA-512" hashValue="vl6HzASqEZlmuW+zRGRqK7W1aNWF7ar3meYe3ZKMPl9RDGpEqwlRWN4kZtEr5dL1i0pdJ//MAqNFCJmPdfc1qA==" saltValue="LgbvFsR/C8QCQSkPZNGQ8/G0oAwRoXCBDlW3GaeK3fvoMsO4cxqp5TeV5kac/1O4dEBK2Ea7QpLMPtYZanh4jg==" spinCount="100000" sheet="1" objects="1" scenarios="1" formatColumns="0" formatRows="0" autoFilter="0"/>
  <autoFilter ref="C80:K146" xr:uid="{00000000-0009-0000-0000-000016000000}"/>
  <mergeCells count="9">
    <mergeCell ref="E50:H50"/>
    <mergeCell ref="E71:H71"/>
    <mergeCell ref="E73:H73"/>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B2:BM178"/>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145</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3088</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ROUND(J81,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ROUND((SUM(BE81:BE177)),  2)</f>
        <v>0</v>
      </c>
      <c r="I33" s="89">
        <v>0.21</v>
      </c>
      <c r="J33" s="88">
        <f>ROUND(((SUM(BE81:BE177))*I33),  2)</f>
        <v>0</v>
      </c>
      <c r="L33" s="32"/>
    </row>
    <row r="34" spans="2:12" s="1" customFormat="1" ht="14.45" customHeight="1">
      <c r="B34" s="32"/>
      <c r="E34" s="27" t="s">
        <v>41</v>
      </c>
      <c r="F34" s="88">
        <f>ROUND((SUM(BF81:BF177)),  2)</f>
        <v>0</v>
      </c>
      <c r="I34" s="89">
        <v>0.12</v>
      </c>
      <c r="J34" s="88">
        <f>ROUND(((SUM(BF81:BF177))*I34),  2)</f>
        <v>0</v>
      </c>
      <c r="L34" s="32"/>
    </row>
    <row r="35" spans="2:12" s="1" customFormat="1" ht="14.45" hidden="1" customHeight="1">
      <c r="B35" s="32"/>
      <c r="E35" s="27" t="s">
        <v>42</v>
      </c>
      <c r="F35" s="88">
        <f>ROUND((SUM(BG81:BG177)),  2)</f>
        <v>0</v>
      </c>
      <c r="I35" s="89">
        <v>0.21</v>
      </c>
      <c r="J35" s="88">
        <f>0</f>
        <v>0</v>
      </c>
      <c r="L35" s="32"/>
    </row>
    <row r="36" spans="2:12" s="1" customFormat="1" ht="14.45" hidden="1" customHeight="1">
      <c r="B36" s="32"/>
      <c r="E36" s="27" t="s">
        <v>43</v>
      </c>
      <c r="F36" s="88">
        <f>ROUND((SUM(BH81:BH177)),  2)</f>
        <v>0</v>
      </c>
      <c r="I36" s="89">
        <v>0.12</v>
      </c>
      <c r="J36" s="88">
        <f>0</f>
        <v>0</v>
      </c>
      <c r="L36" s="32"/>
    </row>
    <row r="37" spans="2:12" s="1" customFormat="1" ht="14.45" hidden="1" customHeight="1">
      <c r="B37" s="32"/>
      <c r="E37" s="27" t="s">
        <v>44</v>
      </c>
      <c r="F37" s="88">
        <f>ROUND((SUM(BI81:BI177)),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02-36-02 - Dopravna Desná, osvětlení</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J81</f>
        <v>0</v>
      </c>
      <c r="L59" s="32"/>
      <c r="AU59" s="17" t="s">
        <v>242</v>
      </c>
    </row>
    <row r="60" spans="2:47" s="8" customFormat="1" ht="24.95" customHeight="1">
      <c r="B60" s="99"/>
      <c r="D60" s="100" t="s">
        <v>765</v>
      </c>
      <c r="E60" s="101"/>
      <c r="F60" s="101"/>
      <c r="G60" s="101"/>
      <c r="H60" s="101"/>
      <c r="I60" s="101"/>
      <c r="J60" s="102">
        <f>J82</f>
        <v>0</v>
      </c>
      <c r="L60" s="99"/>
    </row>
    <row r="61" spans="2:47" s="8" customFormat="1" ht="24.95" customHeight="1">
      <c r="B61" s="99"/>
      <c r="D61" s="100" t="s">
        <v>766</v>
      </c>
      <c r="E61" s="101"/>
      <c r="F61" s="101"/>
      <c r="G61" s="101"/>
      <c r="H61" s="101"/>
      <c r="I61" s="101"/>
      <c r="J61" s="102">
        <f>J125</f>
        <v>0</v>
      </c>
      <c r="L61" s="99"/>
    </row>
    <row r="62" spans="2:47" s="1" customFormat="1" ht="21.75" customHeight="1">
      <c r="B62" s="32"/>
      <c r="L62" s="32"/>
    </row>
    <row r="63" spans="2:47" s="1" customFormat="1" ht="6.95" customHeight="1">
      <c r="B63" s="41"/>
      <c r="C63" s="42"/>
      <c r="D63" s="42"/>
      <c r="E63" s="42"/>
      <c r="F63" s="42"/>
      <c r="G63" s="42"/>
      <c r="H63" s="42"/>
      <c r="I63" s="42"/>
      <c r="J63" s="42"/>
      <c r="K63" s="42"/>
      <c r="L63" s="32"/>
    </row>
    <row r="67" spans="2:20" s="1" customFormat="1" ht="6.95" customHeight="1">
      <c r="B67" s="43"/>
      <c r="C67" s="44"/>
      <c r="D67" s="44"/>
      <c r="E67" s="44"/>
      <c r="F67" s="44"/>
      <c r="G67" s="44"/>
      <c r="H67" s="44"/>
      <c r="I67" s="44"/>
      <c r="J67" s="44"/>
      <c r="K67" s="44"/>
      <c r="L67" s="32"/>
    </row>
    <row r="68" spans="2:20" s="1" customFormat="1" ht="24.95" customHeight="1">
      <c r="B68" s="32"/>
      <c r="C68" s="21" t="s">
        <v>245</v>
      </c>
      <c r="L68" s="32"/>
    </row>
    <row r="69" spans="2:20" s="1" customFormat="1" ht="6.95" customHeight="1">
      <c r="B69" s="32"/>
      <c r="L69" s="32"/>
    </row>
    <row r="70" spans="2:20" s="1" customFormat="1" ht="12" customHeight="1">
      <c r="B70" s="32"/>
      <c r="C70" s="27" t="s">
        <v>16</v>
      </c>
      <c r="L70" s="32"/>
    </row>
    <row r="71" spans="2:20" s="1" customFormat="1" ht="16.5" customHeight="1">
      <c r="B71" s="32"/>
      <c r="E71" s="309" t="str">
        <f>E7</f>
        <v>Oprava trati v úseku Tanvald - Kořenov</v>
      </c>
      <c r="F71" s="310"/>
      <c r="G71" s="310"/>
      <c r="H71" s="310"/>
      <c r="L71" s="32"/>
    </row>
    <row r="72" spans="2:20" s="1" customFormat="1" ht="12" customHeight="1">
      <c r="B72" s="32"/>
      <c r="C72" s="27" t="s">
        <v>237</v>
      </c>
      <c r="L72" s="32"/>
    </row>
    <row r="73" spans="2:20" s="1" customFormat="1" ht="16.5" customHeight="1">
      <c r="B73" s="32"/>
      <c r="E73" s="305" t="str">
        <f>E9</f>
        <v>SO 02-36-02 - Dopravna Desná, osvětlení</v>
      </c>
      <c r="F73" s="311"/>
      <c r="G73" s="311"/>
      <c r="H73" s="311"/>
      <c r="L73" s="32"/>
    </row>
    <row r="74" spans="2:20" s="1" customFormat="1" ht="6.95" customHeight="1">
      <c r="B74" s="32"/>
      <c r="L74" s="32"/>
    </row>
    <row r="75" spans="2:20" s="1" customFormat="1" ht="12" customHeight="1">
      <c r="B75" s="32"/>
      <c r="C75" s="27" t="s">
        <v>21</v>
      </c>
      <c r="F75" s="25" t="str">
        <f>F12</f>
        <v xml:space="preserve"> </v>
      </c>
      <c r="I75" s="27" t="s">
        <v>23</v>
      </c>
      <c r="J75" s="49" t="str">
        <f>IF(J12="","",J12)</f>
        <v>14. 6. 2023</v>
      </c>
      <c r="L75" s="32"/>
    </row>
    <row r="76" spans="2:20" s="1" customFormat="1" ht="6.95" customHeight="1">
      <c r="B76" s="32"/>
      <c r="L76" s="32"/>
    </row>
    <row r="77" spans="2:20" s="1" customFormat="1" ht="15.2" customHeight="1">
      <c r="B77" s="32"/>
      <c r="C77" s="27" t="s">
        <v>25</v>
      </c>
      <c r="F77" s="25" t="str">
        <f>E15</f>
        <v xml:space="preserve"> </v>
      </c>
      <c r="I77" s="27" t="s">
        <v>30</v>
      </c>
      <c r="J77" s="30" t="str">
        <f>E21</f>
        <v xml:space="preserve"> </v>
      </c>
      <c r="L77" s="32"/>
    </row>
    <row r="78" spans="2:20" s="1" customFormat="1" ht="15.2" customHeight="1">
      <c r="B78" s="32"/>
      <c r="C78" s="27" t="s">
        <v>28</v>
      </c>
      <c r="F78" s="25" t="str">
        <f>IF(E18="","",E18)</f>
        <v>Vyplň údaj</v>
      </c>
      <c r="I78" s="27" t="s">
        <v>32</v>
      </c>
      <c r="J78" s="30" t="str">
        <f>E24</f>
        <v xml:space="preserve"> </v>
      </c>
      <c r="L78" s="32"/>
    </row>
    <row r="79" spans="2:20" s="1" customFormat="1" ht="10.35" customHeight="1">
      <c r="B79" s="32"/>
      <c r="L79" s="32"/>
    </row>
    <row r="80" spans="2:20" s="9" customFormat="1" ht="29.25" customHeight="1">
      <c r="B80" s="103"/>
      <c r="C80" s="104" t="s">
        <v>246</v>
      </c>
      <c r="D80" s="105" t="s">
        <v>54</v>
      </c>
      <c r="E80" s="105" t="s">
        <v>50</v>
      </c>
      <c r="F80" s="105" t="s">
        <v>51</v>
      </c>
      <c r="G80" s="105" t="s">
        <v>247</v>
      </c>
      <c r="H80" s="105" t="s">
        <v>248</v>
      </c>
      <c r="I80" s="105" t="s">
        <v>249</v>
      </c>
      <c r="J80" s="105" t="s">
        <v>241</v>
      </c>
      <c r="K80" s="106" t="s">
        <v>250</v>
      </c>
      <c r="L80" s="103"/>
      <c r="M80" s="56" t="s">
        <v>19</v>
      </c>
      <c r="N80" s="57" t="s">
        <v>39</v>
      </c>
      <c r="O80" s="57" t="s">
        <v>251</v>
      </c>
      <c r="P80" s="57" t="s">
        <v>252</v>
      </c>
      <c r="Q80" s="57" t="s">
        <v>253</v>
      </c>
      <c r="R80" s="57" t="s">
        <v>254</v>
      </c>
      <c r="S80" s="57" t="s">
        <v>255</v>
      </c>
      <c r="T80" s="58" t="s">
        <v>256</v>
      </c>
    </row>
    <row r="81" spans="2:65" s="1" customFormat="1" ht="22.9" customHeight="1">
      <c r="B81" s="32"/>
      <c r="C81" s="61" t="s">
        <v>257</v>
      </c>
      <c r="J81" s="107">
        <f>BK81</f>
        <v>0</v>
      </c>
      <c r="L81" s="32"/>
      <c r="M81" s="59"/>
      <c r="N81" s="50"/>
      <c r="O81" s="50"/>
      <c r="P81" s="108">
        <f>P82+P125</f>
        <v>0</v>
      </c>
      <c r="Q81" s="50"/>
      <c r="R81" s="108">
        <f>R82+R125</f>
        <v>0</v>
      </c>
      <c r="S81" s="50"/>
      <c r="T81" s="109">
        <f>T82+T125</f>
        <v>0</v>
      </c>
      <c r="AT81" s="17" t="s">
        <v>68</v>
      </c>
      <c r="AU81" s="17" t="s">
        <v>242</v>
      </c>
      <c r="BK81" s="110">
        <f>BK82+BK125</f>
        <v>0</v>
      </c>
    </row>
    <row r="82" spans="2:65" s="10" customFormat="1" ht="25.9" customHeight="1">
      <c r="B82" s="111"/>
      <c r="D82" s="112" t="s">
        <v>68</v>
      </c>
      <c r="E82" s="113" t="s">
        <v>77</v>
      </c>
      <c r="F82" s="113" t="s">
        <v>767</v>
      </c>
      <c r="I82" s="114"/>
      <c r="J82" s="115">
        <f>BK82</f>
        <v>0</v>
      </c>
      <c r="L82" s="111"/>
      <c r="M82" s="116"/>
      <c r="P82" s="117">
        <f>SUM(P83:P124)</f>
        <v>0</v>
      </c>
      <c r="R82" s="117">
        <f>SUM(R83:R124)</f>
        <v>0</v>
      </c>
      <c r="T82" s="118">
        <f>SUM(T83:T124)</f>
        <v>0</v>
      </c>
      <c r="AR82" s="112" t="s">
        <v>77</v>
      </c>
      <c r="AT82" s="119" t="s">
        <v>68</v>
      </c>
      <c r="AU82" s="119" t="s">
        <v>69</v>
      </c>
      <c r="AY82" s="112" t="s">
        <v>260</v>
      </c>
      <c r="BK82" s="120">
        <f>SUM(BK83:BK124)</f>
        <v>0</v>
      </c>
    </row>
    <row r="83" spans="2:65" s="1" customFormat="1" ht="24.2" customHeight="1">
      <c r="B83" s="32"/>
      <c r="C83" s="139" t="s">
        <v>77</v>
      </c>
      <c r="D83" s="139" t="s">
        <v>273</v>
      </c>
      <c r="E83" s="140" t="s">
        <v>3089</v>
      </c>
      <c r="F83" s="141" t="s">
        <v>3090</v>
      </c>
      <c r="G83" s="142" t="s">
        <v>363</v>
      </c>
      <c r="H83" s="143">
        <v>4</v>
      </c>
      <c r="I83" s="144"/>
      <c r="J83" s="145">
        <f>ROUND(I83*H83,2)</f>
        <v>0</v>
      </c>
      <c r="K83" s="141" t="s">
        <v>265</v>
      </c>
      <c r="L83" s="146"/>
      <c r="M83" s="147" t="s">
        <v>19</v>
      </c>
      <c r="N83" s="148" t="s">
        <v>40</v>
      </c>
      <c r="P83" s="130">
        <f>O83*H83</f>
        <v>0</v>
      </c>
      <c r="Q83" s="130">
        <v>0</v>
      </c>
      <c r="R83" s="130">
        <f>Q83*H83</f>
        <v>0</v>
      </c>
      <c r="S83" s="130">
        <v>0</v>
      </c>
      <c r="T83" s="131">
        <f>S83*H83</f>
        <v>0</v>
      </c>
      <c r="AR83" s="132" t="s">
        <v>277</v>
      </c>
      <c r="AT83" s="132" t="s">
        <v>273</v>
      </c>
      <c r="AU83" s="132" t="s">
        <v>77</v>
      </c>
      <c r="AY83" s="17" t="s">
        <v>260</v>
      </c>
      <c r="BE83" s="133">
        <f>IF(N83="základní",J83,0)</f>
        <v>0</v>
      </c>
      <c r="BF83" s="133">
        <f>IF(N83="snížená",J83,0)</f>
        <v>0</v>
      </c>
      <c r="BG83" s="133">
        <f>IF(N83="zákl. přenesená",J83,0)</f>
        <v>0</v>
      </c>
      <c r="BH83" s="133">
        <f>IF(N83="sníž. přenesená",J83,0)</f>
        <v>0</v>
      </c>
      <c r="BI83" s="133">
        <f>IF(N83="nulová",J83,0)</f>
        <v>0</v>
      </c>
      <c r="BJ83" s="17" t="s">
        <v>77</v>
      </c>
      <c r="BK83" s="133">
        <f>ROUND(I83*H83,2)</f>
        <v>0</v>
      </c>
      <c r="BL83" s="17" t="s">
        <v>266</v>
      </c>
      <c r="BM83" s="132" t="s">
        <v>79</v>
      </c>
    </row>
    <row r="84" spans="2:65" s="1" customFormat="1" ht="19.5">
      <c r="B84" s="32"/>
      <c r="D84" s="134" t="s">
        <v>267</v>
      </c>
      <c r="F84" s="135" t="s">
        <v>3090</v>
      </c>
      <c r="I84" s="136"/>
      <c r="L84" s="32"/>
      <c r="M84" s="137"/>
      <c r="T84" s="53"/>
      <c r="AT84" s="17" t="s">
        <v>267</v>
      </c>
      <c r="AU84" s="17" t="s">
        <v>77</v>
      </c>
    </row>
    <row r="85" spans="2:65" s="1" customFormat="1" ht="29.25">
      <c r="B85" s="32"/>
      <c r="D85" s="134" t="s">
        <v>269</v>
      </c>
      <c r="F85" s="138" t="s">
        <v>3091</v>
      </c>
      <c r="I85" s="136"/>
      <c r="L85" s="32"/>
      <c r="M85" s="137"/>
      <c r="T85" s="53"/>
      <c r="AT85" s="17" t="s">
        <v>269</v>
      </c>
      <c r="AU85" s="17" t="s">
        <v>77</v>
      </c>
    </row>
    <row r="86" spans="2:65" s="1" customFormat="1" ht="24.2" customHeight="1">
      <c r="B86" s="32"/>
      <c r="C86" s="139" t="s">
        <v>79</v>
      </c>
      <c r="D86" s="139" t="s">
        <v>273</v>
      </c>
      <c r="E86" s="140" t="s">
        <v>3092</v>
      </c>
      <c r="F86" s="141" t="s">
        <v>3093</v>
      </c>
      <c r="G86" s="142" t="s">
        <v>363</v>
      </c>
      <c r="H86" s="143">
        <v>11</v>
      </c>
      <c r="I86" s="144"/>
      <c r="J86" s="145">
        <f>ROUND(I86*H86,2)</f>
        <v>0</v>
      </c>
      <c r="K86" s="141" t="s">
        <v>265</v>
      </c>
      <c r="L86" s="146"/>
      <c r="M86" s="147" t="s">
        <v>19</v>
      </c>
      <c r="N86" s="148" t="s">
        <v>40</v>
      </c>
      <c r="P86" s="130">
        <f>O86*H86</f>
        <v>0</v>
      </c>
      <c r="Q86" s="130">
        <v>0</v>
      </c>
      <c r="R86" s="130">
        <f>Q86*H86</f>
        <v>0</v>
      </c>
      <c r="S86" s="130">
        <v>0</v>
      </c>
      <c r="T86" s="131">
        <f>S86*H86</f>
        <v>0</v>
      </c>
      <c r="AR86" s="132" t="s">
        <v>277</v>
      </c>
      <c r="AT86" s="132" t="s">
        <v>273</v>
      </c>
      <c r="AU86" s="132" t="s">
        <v>77</v>
      </c>
      <c r="AY86" s="17" t="s">
        <v>260</v>
      </c>
      <c r="BE86" s="133">
        <f>IF(N86="základní",J86,0)</f>
        <v>0</v>
      </c>
      <c r="BF86" s="133">
        <f>IF(N86="snížená",J86,0)</f>
        <v>0</v>
      </c>
      <c r="BG86" s="133">
        <f>IF(N86="zákl. přenesená",J86,0)</f>
        <v>0</v>
      </c>
      <c r="BH86" s="133">
        <f>IF(N86="sníž. přenesená",J86,0)</f>
        <v>0</v>
      </c>
      <c r="BI86" s="133">
        <f>IF(N86="nulová",J86,0)</f>
        <v>0</v>
      </c>
      <c r="BJ86" s="17" t="s">
        <v>77</v>
      </c>
      <c r="BK86" s="133">
        <f>ROUND(I86*H86,2)</f>
        <v>0</v>
      </c>
      <c r="BL86" s="17" t="s">
        <v>266</v>
      </c>
      <c r="BM86" s="132" t="s">
        <v>266</v>
      </c>
    </row>
    <row r="87" spans="2:65" s="1" customFormat="1" ht="19.5">
      <c r="B87" s="32"/>
      <c r="D87" s="134" t="s">
        <v>267</v>
      </c>
      <c r="F87" s="135" t="s">
        <v>3093</v>
      </c>
      <c r="I87" s="136"/>
      <c r="L87" s="32"/>
      <c r="M87" s="137"/>
      <c r="T87" s="53"/>
      <c r="AT87" s="17" t="s">
        <v>267</v>
      </c>
      <c r="AU87" s="17" t="s">
        <v>77</v>
      </c>
    </row>
    <row r="88" spans="2:65" s="1" customFormat="1" ht="39">
      <c r="B88" s="32"/>
      <c r="D88" s="134" t="s">
        <v>269</v>
      </c>
      <c r="F88" s="138" t="s">
        <v>3094</v>
      </c>
      <c r="I88" s="136"/>
      <c r="L88" s="32"/>
      <c r="M88" s="137"/>
      <c r="T88" s="53"/>
      <c r="AT88" s="17" t="s">
        <v>269</v>
      </c>
      <c r="AU88" s="17" t="s">
        <v>77</v>
      </c>
    </row>
    <row r="89" spans="2:65" s="1" customFormat="1" ht="37.9" customHeight="1">
      <c r="B89" s="32"/>
      <c r="C89" s="139" t="s">
        <v>279</v>
      </c>
      <c r="D89" s="139" t="s">
        <v>273</v>
      </c>
      <c r="E89" s="140" t="s">
        <v>3095</v>
      </c>
      <c r="F89" s="141" t="s">
        <v>3096</v>
      </c>
      <c r="G89" s="142" t="s">
        <v>363</v>
      </c>
      <c r="H89" s="143">
        <v>23</v>
      </c>
      <c r="I89" s="144"/>
      <c r="J89" s="145">
        <f>ROUND(I89*H89,2)</f>
        <v>0</v>
      </c>
      <c r="K89" s="141" t="s">
        <v>265</v>
      </c>
      <c r="L89" s="146"/>
      <c r="M89" s="147" t="s">
        <v>19</v>
      </c>
      <c r="N89" s="148" t="s">
        <v>40</v>
      </c>
      <c r="P89" s="130">
        <f>O89*H89</f>
        <v>0</v>
      </c>
      <c r="Q89" s="130">
        <v>0</v>
      </c>
      <c r="R89" s="130">
        <f>Q89*H89</f>
        <v>0</v>
      </c>
      <c r="S89" s="130">
        <v>0</v>
      </c>
      <c r="T89" s="131">
        <f>S89*H89</f>
        <v>0</v>
      </c>
      <c r="AR89" s="132" t="s">
        <v>277</v>
      </c>
      <c r="AT89" s="132" t="s">
        <v>273</v>
      </c>
      <c r="AU89" s="132" t="s">
        <v>77</v>
      </c>
      <c r="AY89" s="17" t="s">
        <v>260</v>
      </c>
      <c r="BE89" s="133">
        <f>IF(N89="základní",J89,0)</f>
        <v>0</v>
      </c>
      <c r="BF89" s="133">
        <f>IF(N89="snížená",J89,0)</f>
        <v>0</v>
      </c>
      <c r="BG89" s="133">
        <f>IF(N89="zákl. přenesená",J89,0)</f>
        <v>0</v>
      </c>
      <c r="BH89" s="133">
        <f>IF(N89="sníž. přenesená",J89,0)</f>
        <v>0</v>
      </c>
      <c r="BI89" s="133">
        <f>IF(N89="nulová",J89,0)</f>
        <v>0</v>
      </c>
      <c r="BJ89" s="17" t="s">
        <v>77</v>
      </c>
      <c r="BK89" s="133">
        <f>ROUND(I89*H89,2)</f>
        <v>0</v>
      </c>
      <c r="BL89" s="17" t="s">
        <v>266</v>
      </c>
      <c r="BM89" s="132" t="s">
        <v>282</v>
      </c>
    </row>
    <row r="90" spans="2:65" s="1" customFormat="1" ht="19.5">
      <c r="B90" s="32"/>
      <c r="D90" s="134" t="s">
        <v>267</v>
      </c>
      <c r="F90" s="135" t="s">
        <v>3096</v>
      </c>
      <c r="I90" s="136"/>
      <c r="L90" s="32"/>
      <c r="M90" s="137"/>
      <c r="T90" s="53"/>
      <c r="AT90" s="17" t="s">
        <v>267</v>
      </c>
      <c r="AU90" s="17" t="s">
        <v>77</v>
      </c>
    </row>
    <row r="91" spans="2:65" s="1" customFormat="1" ht="68.25">
      <c r="B91" s="32"/>
      <c r="D91" s="134" t="s">
        <v>269</v>
      </c>
      <c r="F91" s="138" t="s">
        <v>3097</v>
      </c>
      <c r="I91" s="136"/>
      <c r="L91" s="32"/>
      <c r="M91" s="137"/>
      <c r="T91" s="53"/>
      <c r="AT91" s="17" t="s">
        <v>269</v>
      </c>
      <c r="AU91" s="17" t="s">
        <v>77</v>
      </c>
    </row>
    <row r="92" spans="2:65" s="1" customFormat="1" ht="24.2" customHeight="1">
      <c r="B92" s="32"/>
      <c r="C92" s="139" t="s">
        <v>266</v>
      </c>
      <c r="D92" s="139" t="s">
        <v>273</v>
      </c>
      <c r="E92" s="140" t="s">
        <v>739</v>
      </c>
      <c r="F92" s="141" t="s">
        <v>740</v>
      </c>
      <c r="G92" s="142" t="s">
        <v>363</v>
      </c>
      <c r="H92" s="143">
        <v>16</v>
      </c>
      <c r="I92" s="144"/>
      <c r="J92" s="145">
        <f>ROUND(I92*H92,2)</f>
        <v>0</v>
      </c>
      <c r="K92" s="141" t="s">
        <v>265</v>
      </c>
      <c r="L92" s="146"/>
      <c r="M92" s="147" t="s">
        <v>19</v>
      </c>
      <c r="N92" s="148" t="s">
        <v>40</v>
      </c>
      <c r="P92" s="130">
        <f>O92*H92</f>
        <v>0</v>
      </c>
      <c r="Q92" s="130">
        <v>0</v>
      </c>
      <c r="R92" s="130">
        <f>Q92*H92</f>
        <v>0</v>
      </c>
      <c r="S92" s="130">
        <v>0</v>
      </c>
      <c r="T92" s="131">
        <f>S92*H92</f>
        <v>0</v>
      </c>
      <c r="AR92" s="132" t="s">
        <v>277</v>
      </c>
      <c r="AT92" s="132" t="s">
        <v>273</v>
      </c>
      <c r="AU92" s="132" t="s">
        <v>77</v>
      </c>
      <c r="AY92" s="17" t="s">
        <v>260</v>
      </c>
      <c r="BE92" s="133">
        <f>IF(N92="základní",J92,0)</f>
        <v>0</v>
      </c>
      <c r="BF92" s="133">
        <f>IF(N92="snížená",J92,0)</f>
        <v>0</v>
      </c>
      <c r="BG92" s="133">
        <f>IF(N92="zákl. přenesená",J92,0)</f>
        <v>0</v>
      </c>
      <c r="BH92" s="133">
        <f>IF(N92="sníž. přenesená",J92,0)</f>
        <v>0</v>
      </c>
      <c r="BI92" s="133">
        <f>IF(N92="nulová",J92,0)</f>
        <v>0</v>
      </c>
      <c r="BJ92" s="17" t="s">
        <v>77</v>
      </c>
      <c r="BK92" s="133">
        <f>ROUND(I92*H92,2)</f>
        <v>0</v>
      </c>
      <c r="BL92" s="17" t="s">
        <v>266</v>
      </c>
      <c r="BM92" s="132" t="s">
        <v>277</v>
      </c>
    </row>
    <row r="93" spans="2:65" s="1" customFormat="1" ht="11.25">
      <c r="B93" s="32"/>
      <c r="D93" s="134" t="s">
        <v>267</v>
      </c>
      <c r="F93" s="135" t="s">
        <v>740</v>
      </c>
      <c r="I93" s="136"/>
      <c r="L93" s="32"/>
      <c r="M93" s="137"/>
      <c r="T93" s="53"/>
      <c r="AT93" s="17" t="s">
        <v>267</v>
      </c>
      <c r="AU93" s="17" t="s">
        <v>77</v>
      </c>
    </row>
    <row r="94" spans="2:65" s="1" customFormat="1" ht="29.25">
      <c r="B94" s="32"/>
      <c r="D94" s="134" t="s">
        <v>269</v>
      </c>
      <c r="F94" s="138" t="s">
        <v>3098</v>
      </c>
      <c r="I94" s="136"/>
      <c r="L94" s="32"/>
      <c r="M94" s="137"/>
      <c r="T94" s="53"/>
      <c r="AT94" s="17" t="s">
        <v>269</v>
      </c>
      <c r="AU94" s="17" t="s">
        <v>77</v>
      </c>
    </row>
    <row r="95" spans="2:65" s="1" customFormat="1" ht="16.5" customHeight="1">
      <c r="B95" s="32"/>
      <c r="C95" s="139" t="s">
        <v>258</v>
      </c>
      <c r="D95" s="139" t="s">
        <v>273</v>
      </c>
      <c r="E95" s="140" t="s">
        <v>819</v>
      </c>
      <c r="F95" s="141" t="s">
        <v>820</v>
      </c>
      <c r="G95" s="142" t="s">
        <v>363</v>
      </c>
      <c r="H95" s="143">
        <v>1</v>
      </c>
      <c r="I95" s="144"/>
      <c r="J95" s="145">
        <f>ROUND(I95*H95,2)</f>
        <v>0</v>
      </c>
      <c r="K95" s="141" t="s">
        <v>265</v>
      </c>
      <c r="L95" s="146"/>
      <c r="M95" s="147" t="s">
        <v>19</v>
      </c>
      <c r="N95" s="148" t="s">
        <v>40</v>
      </c>
      <c r="P95" s="130">
        <f>O95*H95</f>
        <v>0</v>
      </c>
      <c r="Q95" s="130">
        <v>0</v>
      </c>
      <c r="R95" s="130">
        <f>Q95*H95</f>
        <v>0</v>
      </c>
      <c r="S95" s="130">
        <v>0</v>
      </c>
      <c r="T95" s="131">
        <f>S95*H95</f>
        <v>0</v>
      </c>
      <c r="AR95" s="132" t="s">
        <v>277</v>
      </c>
      <c r="AT95" s="132" t="s">
        <v>273</v>
      </c>
      <c r="AU95" s="132" t="s">
        <v>77</v>
      </c>
      <c r="AY95" s="17" t="s">
        <v>260</v>
      </c>
      <c r="BE95" s="133">
        <f>IF(N95="základní",J95,0)</f>
        <v>0</v>
      </c>
      <c r="BF95" s="133">
        <f>IF(N95="snížená",J95,0)</f>
        <v>0</v>
      </c>
      <c r="BG95" s="133">
        <f>IF(N95="zákl. přenesená",J95,0)</f>
        <v>0</v>
      </c>
      <c r="BH95" s="133">
        <f>IF(N95="sníž. přenesená",J95,0)</f>
        <v>0</v>
      </c>
      <c r="BI95" s="133">
        <f>IF(N95="nulová",J95,0)</f>
        <v>0</v>
      </c>
      <c r="BJ95" s="17" t="s">
        <v>77</v>
      </c>
      <c r="BK95" s="133">
        <f>ROUND(I95*H95,2)</f>
        <v>0</v>
      </c>
      <c r="BL95" s="17" t="s">
        <v>266</v>
      </c>
      <c r="BM95" s="132" t="s">
        <v>289</v>
      </c>
    </row>
    <row r="96" spans="2:65" s="1" customFormat="1" ht="11.25">
      <c r="B96" s="32"/>
      <c r="D96" s="134" t="s">
        <v>267</v>
      </c>
      <c r="F96" s="135" t="s">
        <v>820</v>
      </c>
      <c r="I96" s="136"/>
      <c r="L96" s="32"/>
      <c r="M96" s="137"/>
      <c r="T96" s="53"/>
      <c r="AT96" s="17" t="s">
        <v>267</v>
      </c>
      <c r="AU96" s="17" t="s">
        <v>77</v>
      </c>
    </row>
    <row r="97" spans="2:65" s="1" customFormat="1" ht="29.25">
      <c r="B97" s="32"/>
      <c r="D97" s="134" t="s">
        <v>269</v>
      </c>
      <c r="F97" s="138" t="s">
        <v>821</v>
      </c>
      <c r="I97" s="136"/>
      <c r="L97" s="32"/>
      <c r="M97" s="137"/>
      <c r="T97" s="53"/>
      <c r="AT97" s="17" t="s">
        <v>269</v>
      </c>
      <c r="AU97" s="17" t="s">
        <v>77</v>
      </c>
    </row>
    <row r="98" spans="2:65" s="1" customFormat="1" ht="37.9" customHeight="1">
      <c r="B98" s="32"/>
      <c r="C98" s="139" t="s">
        <v>282</v>
      </c>
      <c r="D98" s="139" t="s">
        <v>273</v>
      </c>
      <c r="E98" s="140" t="s">
        <v>3099</v>
      </c>
      <c r="F98" s="141" t="s">
        <v>3100</v>
      </c>
      <c r="G98" s="142" t="s">
        <v>363</v>
      </c>
      <c r="H98" s="143">
        <v>1</v>
      </c>
      <c r="I98" s="144"/>
      <c r="J98" s="145">
        <f>ROUND(I98*H98,2)</f>
        <v>0</v>
      </c>
      <c r="K98" s="141" t="s">
        <v>265</v>
      </c>
      <c r="L98" s="146"/>
      <c r="M98" s="147" t="s">
        <v>19</v>
      </c>
      <c r="N98" s="148" t="s">
        <v>40</v>
      </c>
      <c r="P98" s="130">
        <f>O98*H98</f>
        <v>0</v>
      </c>
      <c r="Q98" s="130">
        <v>0</v>
      </c>
      <c r="R98" s="130">
        <f>Q98*H98</f>
        <v>0</v>
      </c>
      <c r="S98" s="130">
        <v>0</v>
      </c>
      <c r="T98" s="131">
        <f>S98*H98</f>
        <v>0</v>
      </c>
      <c r="AR98" s="132" t="s">
        <v>277</v>
      </c>
      <c r="AT98" s="132" t="s">
        <v>273</v>
      </c>
      <c r="AU98" s="132" t="s">
        <v>77</v>
      </c>
      <c r="AY98" s="17" t="s">
        <v>260</v>
      </c>
      <c r="BE98" s="133">
        <f>IF(N98="základní",J98,0)</f>
        <v>0</v>
      </c>
      <c r="BF98" s="133">
        <f>IF(N98="snížená",J98,0)</f>
        <v>0</v>
      </c>
      <c r="BG98" s="133">
        <f>IF(N98="zákl. přenesená",J98,0)</f>
        <v>0</v>
      </c>
      <c r="BH98" s="133">
        <f>IF(N98="sníž. přenesená",J98,0)</f>
        <v>0</v>
      </c>
      <c r="BI98" s="133">
        <f>IF(N98="nulová",J98,0)</f>
        <v>0</v>
      </c>
      <c r="BJ98" s="17" t="s">
        <v>77</v>
      </c>
      <c r="BK98" s="133">
        <f>ROUND(I98*H98,2)</f>
        <v>0</v>
      </c>
      <c r="BL98" s="17" t="s">
        <v>266</v>
      </c>
      <c r="BM98" s="132" t="s">
        <v>8</v>
      </c>
    </row>
    <row r="99" spans="2:65" s="1" customFormat="1" ht="19.5">
      <c r="B99" s="32"/>
      <c r="D99" s="134" t="s">
        <v>267</v>
      </c>
      <c r="F99" s="135" t="s">
        <v>3100</v>
      </c>
      <c r="I99" s="136"/>
      <c r="L99" s="32"/>
      <c r="M99" s="137"/>
      <c r="T99" s="53"/>
      <c r="AT99" s="17" t="s">
        <v>267</v>
      </c>
      <c r="AU99" s="17" t="s">
        <v>77</v>
      </c>
    </row>
    <row r="100" spans="2:65" s="1" customFormat="1" ht="58.5">
      <c r="B100" s="32"/>
      <c r="D100" s="134" t="s">
        <v>269</v>
      </c>
      <c r="F100" s="138" t="s">
        <v>3101</v>
      </c>
      <c r="I100" s="136"/>
      <c r="L100" s="32"/>
      <c r="M100" s="137"/>
      <c r="T100" s="53"/>
      <c r="AT100" s="17" t="s">
        <v>269</v>
      </c>
      <c r="AU100" s="17" t="s">
        <v>77</v>
      </c>
    </row>
    <row r="101" spans="2:65" s="1" customFormat="1" ht="16.5" customHeight="1">
      <c r="B101" s="32"/>
      <c r="C101" s="139" t="s">
        <v>271</v>
      </c>
      <c r="D101" s="139" t="s">
        <v>273</v>
      </c>
      <c r="E101" s="140" t="s">
        <v>2952</v>
      </c>
      <c r="F101" s="141" t="s">
        <v>2953</v>
      </c>
      <c r="G101" s="142" t="s">
        <v>363</v>
      </c>
      <c r="H101" s="143">
        <v>1</v>
      </c>
      <c r="I101" s="144"/>
      <c r="J101" s="145">
        <f>ROUND(I101*H101,2)</f>
        <v>0</v>
      </c>
      <c r="K101" s="141" t="s">
        <v>265</v>
      </c>
      <c r="L101" s="146"/>
      <c r="M101" s="147" t="s">
        <v>19</v>
      </c>
      <c r="N101" s="148" t="s">
        <v>40</v>
      </c>
      <c r="P101" s="130">
        <f>O101*H101</f>
        <v>0</v>
      </c>
      <c r="Q101" s="130">
        <v>0</v>
      </c>
      <c r="R101" s="130">
        <f>Q101*H101</f>
        <v>0</v>
      </c>
      <c r="S101" s="130">
        <v>0</v>
      </c>
      <c r="T101" s="131">
        <f>S101*H101</f>
        <v>0</v>
      </c>
      <c r="AR101" s="132" t="s">
        <v>277</v>
      </c>
      <c r="AT101" s="132" t="s">
        <v>273</v>
      </c>
      <c r="AU101" s="132" t="s">
        <v>77</v>
      </c>
      <c r="AY101" s="17" t="s">
        <v>260</v>
      </c>
      <c r="BE101" s="133">
        <f>IF(N101="základní",J101,0)</f>
        <v>0</v>
      </c>
      <c r="BF101" s="133">
        <f>IF(N101="snížená",J101,0)</f>
        <v>0</v>
      </c>
      <c r="BG101" s="133">
        <f>IF(N101="zákl. přenesená",J101,0)</f>
        <v>0</v>
      </c>
      <c r="BH101" s="133">
        <f>IF(N101="sníž. přenesená",J101,0)</f>
        <v>0</v>
      </c>
      <c r="BI101" s="133">
        <f>IF(N101="nulová",J101,0)</f>
        <v>0</v>
      </c>
      <c r="BJ101" s="17" t="s">
        <v>77</v>
      </c>
      <c r="BK101" s="133">
        <f>ROUND(I101*H101,2)</f>
        <v>0</v>
      </c>
      <c r="BL101" s="17" t="s">
        <v>266</v>
      </c>
      <c r="BM101" s="132" t="s">
        <v>296</v>
      </c>
    </row>
    <row r="102" spans="2:65" s="1" customFormat="1" ht="11.25">
      <c r="B102" s="32"/>
      <c r="D102" s="134" t="s">
        <v>267</v>
      </c>
      <c r="F102" s="135" t="s">
        <v>2953</v>
      </c>
      <c r="I102" s="136"/>
      <c r="L102" s="32"/>
      <c r="M102" s="137"/>
      <c r="T102" s="53"/>
      <c r="AT102" s="17" t="s">
        <v>267</v>
      </c>
      <c r="AU102" s="17" t="s">
        <v>77</v>
      </c>
    </row>
    <row r="103" spans="2:65" s="1" customFormat="1" ht="29.25">
      <c r="B103" s="32"/>
      <c r="D103" s="134" t="s">
        <v>269</v>
      </c>
      <c r="F103" s="138" t="s">
        <v>2954</v>
      </c>
      <c r="I103" s="136"/>
      <c r="L103" s="32"/>
      <c r="M103" s="137"/>
      <c r="T103" s="53"/>
      <c r="AT103" s="17" t="s">
        <v>269</v>
      </c>
      <c r="AU103" s="17" t="s">
        <v>77</v>
      </c>
    </row>
    <row r="104" spans="2:65" s="1" customFormat="1" ht="21.75" customHeight="1">
      <c r="B104" s="32"/>
      <c r="C104" s="139" t="s">
        <v>277</v>
      </c>
      <c r="D104" s="139" t="s">
        <v>273</v>
      </c>
      <c r="E104" s="140" t="s">
        <v>3102</v>
      </c>
      <c r="F104" s="141" t="s">
        <v>3103</v>
      </c>
      <c r="G104" s="142" t="s">
        <v>363</v>
      </c>
      <c r="H104" s="143">
        <v>1</v>
      </c>
      <c r="I104" s="144"/>
      <c r="J104" s="145">
        <f>ROUND(I104*H104,2)</f>
        <v>0</v>
      </c>
      <c r="K104" s="141" t="s">
        <v>265</v>
      </c>
      <c r="L104" s="146"/>
      <c r="M104" s="147" t="s">
        <v>19</v>
      </c>
      <c r="N104" s="148" t="s">
        <v>40</v>
      </c>
      <c r="P104" s="130">
        <f>O104*H104</f>
        <v>0</v>
      </c>
      <c r="Q104" s="130">
        <v>0</v>
      </c>
      <c r="R104" s="130">
        <f>Q104*H104</f>
        <v>0</v>
      </c>
      <c r="S104" s="130">
        <v>0</v>
      </c>
      <c r="T104" s="131">
        <f>S104*H104</f>
        <v>0</v>
      </c>
      <c r="AR104" s="132" t="s">
        <v>277</v>
      </c>
      <c r="AT104" s="132" t="s">
        <v>273</v>
      </c>
      <c r="AU104" s="132" t="s">
        <v>77</v>
      </c>
      <c r="AY104" s="17" t="s">
        <v>260</v>
      </c>
      <c r="BE104" s="133">
        <f>IF(N104="základní",J104,0)</f>
        <v>0</v>
      </c>
      <c r="BF104" s="133">
        <f>IF(N104="snížená",J104,0)</f>
        <v>0</v>
      </c>
      <c r="BG104" s="133">
        <f>IF(N104="zákl. přenesená",J104,0)</f>
        <v>0</v>
      </c>
      <c r="BH104" s="133">
        <f>IF(N104="sníž. přenesená",J104,0)</f>
        <v>0</v>
      </c>
      <c r="BI104" s="133">
        <f>IF(N104="nulová",J104,0)</f>
        <v>0</v>
      </c>
      <c r="BJ104" s="17" t="s">
        <v>77</v>
      </c>
      <c r="BK104" s="133">
        <f>ROUND(I104*H104,2)</f>
        <v>0</v>
      </c>
      <c r="BL104" s="17" t="s">
        <v>266</v>
      </c>
      <c r="BM104" s="132" t="s">
        <v>300</v>
      </c>
    </row>
    <row r="105" spans="2:65" s="1" customFormat="1" ht="11.25">
      <c r="B105" s="32"/>
      <c r="D105" s="134" t="s">
        <v>267</v>
      </c>
      <c r="F105" s="135" t="s">
        <v>3103</v>
      </c>
      <c r="I105" s="136"/>
      <c r="L105" s="32"/>
      <c r="M105" s="137"/>
      <c r="T105" s="53"/>
      <c r="AT105" s="17" t="s">
        <v>267</v>
      </c>
      <c r="AU105" s="17" t="s">
        <v>77</v>
      </c>
    </row>
    <row r="106" spans="2:65" s="1" customFormat="1" ht="29.25">
      <c r="B106" s="32"/>
      <c r="D106" s="134" t="s">
        <v>269</v>
      </c>
      <c r="F106" s="138" t="s">
        <v>3104</v>
      </c>
      <c r="I106" s="136"/>
      <c r="L106" s="32"/>
      <c r="M106" s="137"/>
      <c r="T106" s="53"/>
      <c r="AT106" s="17" t="s">
        <v>269</v>
      </c>
      <c r="AU106" s="17" t="s">
        <v>77</v>
      </c>
    </row>
    <row r="107" spans="2:65" s="1" customFormat="1" ht="16.5" customHeight="1">
      <c r="B107" s="32"/>
      <c r="C107" s="139" t="s">
        <v>302</v>
      </c>
      <c r="D107" s="139" t="s">
        <v>273</v>
      </c>
      <c r="E107" s="140" t="s">
        <v>2979</v>
      </c>
      <c r="F107" s="141" t="s">
        <v>2980</v>
      </c>
      <c r="G107" s="142" t="s">
        <v>1487</v>
      </c>
      <c r="H107" s="143">
        <v>340</v>
      </c>
      <c r="I107" s="144"/>
      <c r="J107" s="145">
        <f>ROUND(I107*H107,2)</f>
        <v>0</v>
      </c>
      <c r="K107" s="141" t="s">
        <v>265</v>
      </c>
      <c r="L107" s="146"/>
      <c r="M107" s="147" t="s">
        <v>19</v>
      </c>
      <c r="N107" s="148" t="s">
        <v>40</v>
      </c>
      <c r="P107" s="130">
        <f>O107*H107</f>
        <v>0</v>
      </c>
      <c r="Q107" s="130">
        <v>0</v>
      </c>
      <c r="R107" s="130">
        <f>Q107*H107</f>
        <v>0</v>
      </c>
      <c r="S107" s="130">
        <v>0</v>
      </c>
      <c r="T107" s="131">
        <f>S107*H107</f>
        <v>0</v>
      </c>
      <c r="AR107" s="132" t="s">
        <v>277</v>
      </c>
      <c r="AT107" s="132" t="s">
        <v>273</v>
      </c>
      <c r="AU107" s="132" t="s">
        <v>77</v>
      </c>
      <c r="AY107" s="17" t="s">
        <v>260</v>
      </c>
      <c r="BE107" s="133">
        <f>IF(N107="základní",J107,0)</f>
        <v>0</v>
      </c>
      <c r="BF107" s="133">
        <f>IF(N107="snížená",J107,0)</f>
        <v>0</v>
      </c>
      <c r="BG107" s="133">
        <f>IF(N107="zákl. přenesená",J107,0)</f>
        <v>0</v>
      </c>
      <c r="BH107" s="133">
        <f>IF(N107="sníž. přenesená",J107,0)</f>
        <v>0</v>
      </c>
      <c r="BI107" s="133">
        <f>IF(N107="nulová",J107,0)</f>
        <v>0</v>
      </c>
      <c r="BJ107" s="17" t="s">
        <v>77</v>
      </c>
      <c r="BK107" s="133">
        <f>ROUND(I107*H107,2)</f>
        <v>0</v>
      </c>
      <c r="BL107" s="17" t="s">
        <v>266</v>
      </c>
      <c r="BM107" s="132" t="s">
        <v>305</v>
      </c>
    </row>
    <row r="108" spans="2:65" s="1" customFormat="1" ht="11.25">
      <c r="B108" s="32"/>
      <c r="D108" s="134" t="s">
        <v>267</v>
      </c>
      <c r="F108" s="135" t="s">
        <v>2980</v>
      </c>
      <c r="I108" s="136"/>
      <c r="L108" s="32"/>
      <c r="M108" s="137"/>
      <c r="T108" s="53"/>
      <c r="AT108" s="17" t="s">
        <v>267</v>
      </c>
      <c r="AU108" s="17" t="s">
        <v>77</v>
      </c>
    </row>
    <row r="109" spans="2:65" s="1" customFormat="1" ht="29.25">
      <c r="B109" s="32"/>
      <c r="D109" s="134" t="s">
        <v>269</v>
      </c>
      <c r="F109" s="138" t="s">
        <v>2981</v>
      </c>
      <c r="I109" s="136"/>
      <c r="L109" s="32"/>
      <c r="M109" s="137"/>
      <c r="T109" s="53"/>
      <c r="AT109" s="17" t="s">
        <v>269</v>
      </c>
      <c r="AU109" s="17" t="s">
        <v>77</v>
      </c>
    </row>
    <row r="110" spans="2:65" s="1" customFormat="1" ht="24.2" customHeight="1">
      <c r="B110" s="32"/>
      <c r="C110" s="139" t="s">
        <v>289</v>
      </c>
      <c r="D110" s="139" t="s">
        <v>273</v>
      </c>
      <c r="E110" s="140" t="s">
        <v>3105</v>
      </c>
      <c r="F110" s="141" t="s">
        <v>3106</v>
      </c>
      <c r="G110" s="142" t="s">
        <v>545</v>
      </c>
      <c r="H110" s="143">
        <v>160</v>
      </c>
      <c r="I110" s="144"/>
      <c r="J110" s="145">
        <f>ROUND(I110*H110,2)</f>
        <v>0</v>
      </c>
      <c r="K110" s="141" t="s">
        <v>265</v>
      </c>
      <c r="L110" s="146"/>
      <c r="M110" s="147" t="s">
        <v>19</v>
      </c>
      <c r="N110" s="148" t="s">
        <v>40</v>
      </c>
      <c r="P110" s="130">
        <f>O110*H110</f>
        <v>0</v>
      </c>
      <c r="Q110" s="130">
        <v>0</v>
      </c>
      <c r="R110" s="130">
        <f>Q110*H110</f>
        <v>0</v>
      </c>
      <c r="S110" s="130">
        <v>0</v>
      </c>
      <c r="T110" s="131">
        <f>S110*H110</f>
        <v>0</v>
      </c>
      <c r="AR110" s="132" t="s">
        <v>277</v>
      </c>
      <c r="AT110" s="132" t="s">
        <v>273</v>
      </c>
      <c r="AU110" s="132" t="s">
        <v>77</v>
      </c>
      <c r="AY110" s="17" t="s">
        <v>260</v>
      </c>
      <c r="BE110" s="133">
        <f>IF(N110="základní",J110,0)</f>
        <v>0</v>
      </c>
      <c r="BF110" s="133">
        <f>IF(N110="snížená",J110,0)</f>
        <v>0</v>
      </c>
      <c r="BG110" s="133">
        <f>IF(N110="zákl. přenesená",J110,0)</f>
        <v>0</v>
      </c>
      <c r="BH110" s="133">
        <f>IF(N110="sníž. přenesená",J110,0)</f>
        <v>0</v>
      </c>
      <c r="BI110" s="133">
        <f>IF(N110="nulová",J110,0)</f>
        <v>0</v>
      </c>
      <c r="BJ110" s="17" t="s">
        <v>77</v>
      </c>
      <c r="BK110" s="133">
        <f>ROUND(I110*H110,2)</f>
        <v>0</v>
      </c>
      <c r="BL110" s="17" t="s">
        <v>266</v>
      </c>
      <c r="BM110" s="132" t="s">
        <v>310</v>
      </c>
    </row>
    <row r="111" spans="2:65" s="1" customFormat="1" ht="11.25">
      <c r="B111" s="32"/>
      <c r="D111" s="134" t="s">
        <v>267</v>
      </c>
      <c r="F111" s="135" t="s">
        <v>3106</v>
      </c>
      <c r="I111" s="136"/>
      <c r="L111" s="32"/>
      <c r="M111" s="137"/>
      <c r="T111" s="53"/>
      <c r="AT111" s="17" t="s">
        <v>267</v>
      </c>
      <c r="AU111" s="17" t="s">
        <v>77</v>
      </c>
    </row>
    <row r="112" spans="2:65" s="1" customFormat="1" ht="29.25">
      <c r="B112" s="32"/>
      <c r="D112" s="134" t="s">
        <v>269</v>
      </c>
      <c r="F112" s="138" t="s">
        <v>3107</v>
      </c>
      <c r="I112" s="136"/>
      <c r="L112" s="32"/>
      <c r="M112" s="137"/>
      <c r="T112" s="53"/>
      <c r="AT112" s="17" t="s">
        <v>269</v>
      </c>
      <c r="AU112" s="17" t="s">
        <v>77</v>
      </c>
    </row>
    <row r="113" spans="2:65" s="1" customFormat="1" ht="16.5" customHeight="1">
      <c r="B113" s="32"/>
      <c r="C113" s="139" t="s">
        <v>312</v>
      </c>
      <c r="D113" s="139" t="s">
        <v>273</v>
      </c>
      <c r="E113" s="140" t="s">
        <v>3108</v>
      </c>
      <c r="F113" s="141" t="s">
        <v>3109</v>
      </c>
      <c r="G113" s="142" t="s">
        <v>545</v>
      </c>
      <c r="H113" s="143">
        <v>850</v>
      </c>
      <c r="I113" s="144"/>
      <c r="J113" s="145">
        <f>ROUND(I113*H113,2)</f>
        <v>0</v>
      </c>
      <c r="K113" s="141" t="s">
        <v>265</v>
      </c>
      <c r="L113" s="146"/>
      <c r="M113" s="147" t="s">
        <v>19</v>
      </c>
      <c r="N113" s="148" t="s">
        <v>40</v>
      </c>
      <c r="P113" s="130">
        <f>O113*H113</f>
        <v>0</v>
      </c>
      <c r="Q113" s="130">
        <v>0</v>
      </c>
      <c r="R113" s="130">
        <f>Q113*H113</f>
        <v>0</v>
      </c>
      <c r="S113" s="130">
        <v>0</v>
      </c>
      <c r="T113" s="131">
        <f>S113*H113</f>
        <v>0</v>
      </c>
      <c r="AR113" s="132" t="s">
        <v>277</v>
      </c>
      <c r="AT113" s="132" t="s">
        <v>273</v>
      </c>
      <c r="AU113" s="132" t="s">
        <v>77</v>
      </c>
      <c r="AY113" s="17" t="s">
        <v>260</v>
      </c>
      <c r="BE113" s="133">
        <f>IF(N113="základní",J113,0)</f>
        <v>0</v>
      </c>
      <c r="BF113" s="133">
        <f>IF(N113="snížená",J113,0)</f>
        <v>0</v>
      </c>
      <c r="BG113" s="133">
        <f>IF(N113="zákl. přenesená",J113,0)</f>
        <v>0</v>
      </c>
      <c r="BH113" s="133">
        <f>IF(N113="sníž. přenesená",J113,0)</f>
        <v>0</v>
      </c>
      <c r="BI113" s="133">
        <f>IF(N113="nulová",J113,0)</f>
        <v>0</v>
      </c>
      <c r="BJ113" s="17" t="s">
        <v>77</v>
      </c>
      <c r="BK113" s="133">
        <f>ROUND(I113*H113,2)</f>
        <v>0</v>
      </c>
      <c r="BL113" s="17" t="s">
        <v>266</v>
      </c>
      <c r="BM113" s="132" t="s">
        <v>315</v>
      </c>
    </row>
    <row r="114" spans="2:65" s="1" customFormat="1" ht="11.25">
      <c r="B114" s="32"/>
      <c r="D114" s="134" t="s">
        <v>267</v>
      </c>
      <c r="F114" s="135" t="s">
        <v>3109</v>
      </c>
      <c r="I114" s="136"/>
      <c r="L114" s="32"/>
      <c r="M114" s="137"/>
      <c r="T114" s="53"/>
      <c r="AT114" s="17" t="s">
        <v>267</v>
      </c>
      <c r="AU114" s="17" t="s">
        <v>77</v>
      </c>
    </row>
    <row r="115" spans="2:65" s="1" customFormat="1" ht="29.25">
      <c r="B115" s="32"/>
      <c r="D115" s="134" t="s">
        <v>269</v>
      </c>
      <c r="F115" s="138" t="s">
        <v>3110</v>
      </c>
      <c r="I115" s="136"/>
      <c r="L115" s="32"/>
      <c r="M115" s="137"/>
      <c r="T115" s="53"/>
      <c r="AT115" s="17" t="s">
        <v>269</v>
      </c>
      <c r="AU115" s="17" t="s">
        <v>77</v>
      </c>
    </row>
    <row r="116" spans="2:65" s="1" customFormat="1" ht="16.5" customHeight="1">
      <c r="B116" s="32"/>
      <c r="C116" s="139" t="s">
        <v>8</v>
      </c>
      <c r="D116" s="139" t="s">
        <v>273</v>
      </c>
      <c r="E116" s="140" t="s">
        <v>2993</v>
      </c>
      <c r="F116" s="141" t="s">
        <v>2994</v>
      </c>
      <c r="G116" s="142" t="s">
        <v>545</v>
      </c>
      <c r="H116" s="143">
        <v>850</v>
      </c>
      <c r="I116" s="144"/>
      <c r="J116" s="145">
        <f>ROUND(I116*H116,2)</f>
        <v>0</v>
      </c>
      <c r="K116" s="141" t="s">
        <v>265</v>
      </c>
      <c r="L116" s="146"/>
      <c r="M116" s="147" t="s">
        <v>19</v>
      </c>
      <c r="N116" s="148" t="s">
        <v>40</v>
      </c>
      <c r="P116" s="130">
        <f>O116*H116</f>
        <v>0</v>
      </c>
      <c r="Q116" s="130">
        <v>0</v>
      </c>
      <c r="R116" s="130">
        <f>Q116*H116</f>
        <v>0</v>
      </c>
      <c r="S116" s="130">
        <v>0</v>
      </c>
      <c r="T116" s="131">
        <f>S116*H116</f>
        <v>0</v>
      </c>
      <c r="AR116" s="132" t="s">
        <v>277</v>
      </c>
      <c r="AT116" s="132" t="s">
        <v>273</v>
      </c>
      <c r="AU116" s="132" t="s">
        <v>77</v>
      </c>
      <c r="AY116" s="17" t="s">
        <v>260</v>
      </c>
      <c r="BE116" s="133">
        <f>IF(N116="základní",J116,0)</f>
        <v>0</v>
      </c>
      <c r="BF116" s="133">
        <f>IF(N116="snížená",J116,0)</f>
        <v>0</v>
      </c>
      <c r="BG116" s="133">
        <f>IF(N116="zákl. přenesená",J116,0)</f>
        <v>0</v>
      </c>
      <c r="BH116" s="133">
        <f>IF(N116="sníž. přenesená",J116,0)</f>
        <v>0</v>
      </c>
      <c r="BI116" s="133">
        <f>IF(N116="nulová",J116,0)</f>
        <v>0</v>
      </c>
      <c r="BJ116" s="17" t="s">
        <v>77</v>
      </c>
      <c r="BK116" s="133">
        <f>ROUND(I116*H116,2)</f>
        <v>0</v>
      </c>
      <c r="BL116" s="17" t="s">
        <v>266</v>
      </c>
      <c r="BM116" s="132" t="s">
        <v>320</v>
      </c>
    </row>
    <row r="117" spans="2:65" s="1" customFormat="1" ht="11.25">
      <c r="B117" s="32"/>
      <c r="D117" s="134" t="s">
        <v>267</v>
      </c>
      <c r="F117" s="135" t="s">
        <v>2994</v>
      </c>
      <c r="I117" s="136"/>
      <c r="L117" s="32"/>
      <c r="M117" s="137"/>
      <c r="T117" s="53"/>
      <c r="AT117" s="17" t="s">
        <v>267</v>
      </c>
      <c r="AU117" s="17" t="s">
        <v>77</v>
      </c>
    </row>
    <row r="118" spans="2:65" s="1" customFormat="1" ht="29.25">
      <c r="B118" s="32"/>
      <c r="D118" s="134" t="s">
        <v>269</v>
      </c>
      <c r="F118" s="138" t="s">
        <v>2995</v>
      </c>
      <c r="I118" s="136"/>
      <c r="L118" s="32"/>
      <c r="M118" s="137"/>
      <c r="T118" s="53"/>
      <c r="AT118" s="17" t="s">
        <v>269</v>
      </c>
      <c r="AU118" s="17" t="s">
        <v>77</v>
      </c>
    </row>
    <row r="119" spans="2:65" s="1" customFormat="1" ht="21.75" customHeight="1">
      <c r="B119" s="32"/>
      <c r="C119" s="139" t="s">
        <v>322</v>
      </c>
      <c r="D119" s="139" t="s">
        <v>273</v>
      </c>
      <c r="E119" s="140" t="s">
        <v>2906</v>
      </c>
      <c r="F119" s="141" t="s">
        <v>2907</v>
      </c>
      <c r="G119" s="142" t="s">
        <v>545</v>
      </c>
      <c r="H119" s="143">
        <v>40</v>
      </c>
      <c r="I119" s="144"/>
      <c r="J119" s="145">
        <f>ROUND(I119*H119,2)</f>
        <v>0</v>
      </c>
      <c r="K119" s="141" t="s">
        <v>265</v>
      </c>
      <c r="L119" s="146"/>
      <c r="M119" s="147" t="s">
        <v>19</v>
      </c>
      <c r="N119" s="148" t="s">
        <v>40</v>
      </c>
      <c r="P119" s="130">
        <f>O119*H119</f>
        <v>0</v>
      </c>
      <c r="Q119" s="130">
        <v>0</v>
      </c>
      <c r="R119" s="130">
        <f>Q119*H119</f>
        <v>0</v>
      </c>
      <c r="S119" s="130">
        <v>0</v>
      </c>
      <c r="T119" s="131">
        <f>S119*H119</f>
        <v>0</v>
      </c>
      <c r="AR119" s="132" t="s">
        <v>277</v>
      </c>
      <c r="AT119" s="132" t="s">
        <v>273</v>
      </c>
      <c r="AU119" s="132" t="s">
        <v>77</v>
      </c>
      <c r="AY119" s="17" t="s">
        <v>260</v>
      </c>
      <c r="BE119" s="133">
        <f>IF(N119="základní",J119,0)</f>
        <v>0</v>
      </c>
      <c r="BF119" s="133">
        <f>IF(N119="snížená",J119,0)</f>
        <v>0</v>
      </c>
      <c r="BG119" s="133">
        <f>IF(N119="zákl. přenesená",J119,0)</f>
        <v>0</v>
      </c>
      <c r="BH119" s="133">
        <f>IF(N119="sníž. přenesená",J119,0)</f>
        <v>0</v>
      </c>
      <c r="BI119" s="133">
        <f>IF(N119="nulová",J119,0)</f>
        <v>0</v>
      </c>
      <c r="BJ119" s="17" t="s">
        <v>77</v>
      </c>
      <c r="BK119" s="133">
        <f>ROUND(I119*H119,2)</f>
        <v>0</v>
      </c>
      <c r="BL119" s="17" t="s">
        <v>266</v>
      </c>
      <c r="BM119" s="132" t="s">
        <v>326</v>
      </c>
    </row>
    <row r="120" spans="2:65" s="1" customFormat="1" ht="11.25">
      <c r="B120" s="32"/>
      <c r="D120" s="134" t="s">
        <v>267</v>
      </c>
      <c r="F120" s="135" t="s">
        <v>2907</v>
      </c>
      <c r="I120" s="136"/>
      <c r="L120" s="32"/>
      <c r="M120" s="137"/>
      <c r="T120" s="53"/>
      <c r="AT120" s="17" t="s">
        <v>267</v>
      </c>
      <c r="AU120" s="17" t="s">
        <v>77</v>
      </c>
    </row>
    <row r="121" spans="2:65" s="1" customFormat="1" ht="29.25">
      <c r="B121" s="32"/>
      <c r="D121" s="134" t="s">
        <v>269</v>
      </c>
      <c r="F121" s="138" t="s">
        <v>3111</v>
      </c>
      <c r="I121" s="136"/>
      <c r="L121" s="32"/>
      <c r="M121" s="137"/>
      <c r="T121" s="53"/>
      <c r="AT121" s="17" t="s">
        <v>269</v>
      </c>
      <c r="AU121" s="17" t="s">
        <v>77</v>
      </c>
    </row>
    <row r="122" spans="2:65" s="1" customFormat="1" ht="16.5" customHeight="1">
      <c r="B122" s="32"/>
      <c r="C122" s="139" t="s">
        <v>296</v>
      </c>
      <c r="D122" s="139" t="s">
        <v>273</v>
      </c>
      <c r="E122" s="140" t="s">
        <v>2996</v>
      </c>
      <c r="F122" s="141" t="s">
        <v>2997</v>
      </c>
      <c r="G122" s="142" t="s">
        <v>363</v>
      </c>
      <c r="H122" s="143">
        <v>6</v>
      </c>
      <c r="I122" s="144"/>
      <c r="J122" s="145">
        <f>ROUND(I122*H122,2)</f>
        <v>0</v>
      </c>
      <c r="K122" s="141" t="s">
        <v>19</v>
      </c>
      <c r="L122" s="146"/>
      <c r="M122" s="147" t="s">
        <v>19</v>
      </c>
      <c r="N122" s="148" t="s">
        <v>40</v>
      </c>
      <c r="P122" s="130">
        <f>O122*H122</f>
        <v>0</v>
      </c>
      <c r="Q122" s="130">
        <v>0</v>
      </c>
      <c r="R122" s="130">
        <f>Q122*H122</f>
        <v>0</v>
      </c>
      <c r="S122" s="130">
        <v>0</v>
      </c>
      <c r="T122" s="131">
        <f>S122*H122</f>
        <v>0</v>
      </c>
      <c r="AR122" s="132" t="s">
        <v>277</v>
      </c>
      <c r="AT122" s="132" t="s">
        <v>273</v>
      </c>
      <c r="AU122" s="132" t="s">
        <v>77</v>
      </c>
      <c r="AY122" s="17" t="s">
        <v>260</v>
      </c>
      <c r="BE122" s="133">
        <f>IF(N122="základní",J122,0)</f>
        <v>0</v>
      </c>
      <c r="BF122" s="133">
        <f>IF(N122="snížená",J122,0)</f>
        <v>0</v>
      </c>
      <c r="BG122" s="133">
        <f>IF(N122="zákl. přenesená",J122,0)</f>
        <v>0</v>
      </c>
      <c r="BH122" s="133">
        <f>IF(N122="sníž. přenesená",J122,0)</f>
        <v>0</v>
      </c>
      <c r="BI122" s="133">
        <f>IF(N122="nulová",J122,0)</f>
        <v>0</v>
      </c>
      <c r="BJ122" s="17" t="s">
        <v>77</v>
      </c>
      <c r="BK122" s="133">
        <f>ROUND(I122*H122,2)</f>
        <v>0</v>
      </c>
      <c r="BL122" s="17" t="s">
        <v>266</v>
      </c>
      <c r="BM122" s="132" t="s">
        <v>330</v>
      </c>
    </row>
    <row r="123" spans="2:65" s="1" customFormat="1" ht="11.25">
      <c r="B123" s="32"/>
      <c r="D123" s="134" t="s">
        <v>267</v>
      </c>
      <c r="F123" s="135" t="s">
        <v>2997</v>
      </c>
      <c r="I123" s="136"/>
      <c r="L123" s="32"/>
      <c r="M123" s="137"/>
      <c r="T123" s="53"/>
      <c r="AT123" s="17" t="s">
        <v>267</v>
      </c>
      <c r="AU123" s="17" t="s">
        <v>77</v>
      </c>
    </row>
    <row r="124" spans="2:65" s="1" customFormat="1" ht="29.25">
      <c r="B124" s="32"/>
      <c r="D124" s="134" t="s">
        <v>269</v>
      </c>
      <c r="F124" s="138" t="s">
        <v>2998</v>
      </c>
      <c r="I124" s="136"/>
      <c r="L124" s="32"/>
      <c r="M124" s="137"/>
      <c r="T124" s="53"/>
      <c r="AT124" s="17" t="s">
        <v>269</v>
      </c>
      <c r="AU124" s="17" t="s">
        <v>77</v>
      </c>
    </row>
    <row r="125" spans="2:65" s="10" customFormat="1" ht="25.9" customHeight="1">
      <c r="B125" s="111"/>
      <c r="D125" s="112" t="s">
        <v>68</v>
      </c>
      <c r="E125" s="113" t="s">
        <v>79</v>
      </c>
      <c r="F125" s="113" t="s">
        <v>834</v>
      </c>
      <c r="I125" s="114"/>
      <c r="J125" s="115">
        <f>BK125</f>
        <v>0</v>
      </c>
      <c r="L125" s="111"/>
      <c r="M125" s="116"/>
      <c r="P125" s="117">
        <f>SUM(P126:P177)</f>
        <v>0</v>
      </c>
      <c r="R125" s="117">
        <f>SUM(R126:R177)</f>
        <v>0</v>
      </c>
      <c r="T125" s="118">
        <f>SUM(T126:T177)</f>
        <v>0</v>
      </c>
      <c r="AR125" s="112" t="s">
        <v>77</v>
      </c>
      <c r="AT125" s="119" t="s">
        <v>68</v>
      </c>
      <c r="AU125" s="119" t="s">
        <v>69</v>
      </c>
      <c r="AY125" s="112" t="s">
        <v>260</v>
      </c>
      <c r="BK125" s="120">
        <f>SUM(BK126:BK177)</f>
        <v>0</v>
      </c>
    </row>
    <row r="126" spans="2:65" s="1" customFormat="1" ht="16.5" customHeight="1">
      <c r="B126" s="32"/>
      <c r="C126" s="121" t="s">
        <v>381</v>
      </c>
      <c r="D126" s="121" t="s">
        <v>261</v>
      </c>
      <c r="E126" s="122" t="s">
        <v>3112</v>
      </c>
      <c r="F126" s="123" t="s">
        <v>3113</v>
      </c>
      <c r="G126" s="124" t="s">
        <v>363</v>
      </c>
      <c r="H126" s="125">
        <v>1</v>
      </c>
      <c r="I126" s="126"/>
      <c r="J126" s="127">
        <f>ROUND(I126*H126,2)</f>
        <v>0</v>
      </c>
      <c r="K126" s="123" t="s">
        <v>265</v>
      </c>
      <c r="L126" s="32"/>
      <c r="M126" s="128" t="s">
        <v>19</v>
      </c>
      <c r="N126" s="129" t="s">
        <v>40</v>
      </c>
      <c r="P126" s="130">
        <f>O126*H126</f>
        <v>0</v>
      </c>
      <c r="Q126" s="130">
        <v>0</v>
      </c>
      <c r="R126" s="130">
        <f>Q126*H126</f>
        <v>0</v>
      </c>
      <c r="S126" s="130">
        <v>0</v>
      </c>
      <c r="T126" s="131">
        <f>S126*H126</f>
        <v>0</v>
      </c>
      <c r="AR126" s="132" t="s">
        <v>266</v>
      </c>
      <c r="AT126" s="132" t="s">
        <v>261</v>
      </c>
      <c r="AU126" s="132" t="s">
        <v>77</v>
      </c>
      <c r="AY126" s="17" t="s">
        <v>260</v>
      </c>
      <c r="BE126" s="133">
        <f>IF(N126="základní",J126,0)</f>
        <v>0</v>
      </c>
      <c r="BF126" s="133">
        <f>IF(N126="snížená",J126,0)</f>
        <v>0</v>
      </c>
      <c r="BG126" s="133">
        <f>IF(N126="zákl. přenesená",J126,0)</f>
        <v>0</v>
      </c>
      <c r="BH126" s="133">
        <f>IF(N126="sníž. přenesená",J126,0)</f>
        <v>0</v>
      </c>
      <c r="BI126" s="133">
        <f>IF(N126="nulová",J126,0)</f>
        <v>0</v>
      </c>
      <c r="BJ126" s="17" t="s">
        <v>77</v>
      </c>
      <c r="BK126" s="133">
        <f>ROUND(I126*H126,2)</f>
        <v>0</v>
      </c>
      <c r="BL126" s="17" t="s">
        <v>266</v>
      </c>
      <c r="BM126" s="132" t="s">
        <v>3114</v>
      </c>
    </row>
    <row r="127" spans="2:65" s="1" customFormat="1" ht="19.5">
      <c r="B127" s="32"/>
      <c r="D127" s="134" t="s">
        <v>267</v>
      </c>
      <c r="F127" s="135" t="s">
        <v>3115</v>
      </c>
      <c r="I127" s="136"/>
      <c r="L127" s="32"/>
      <c r="M127" s="137"/>
      <c r="T127" s="53"/>
      <c r="AT127" s="17" t="s">
        <v>267</v>
      </c>
      <c r="AU127" s="17" t="s">
        <v>77</v>
      </c>
    </row>
    <row r="128" spans="2:65" s="1" customFormat="1" ht="16.5" customHeight="1">
      <c r="B128" s="32"/>
      <c r="C128" s="121" t="s">
        <v>326</v>
      </c>
      <c r="D128" s="121" t="s">
        <v>261</v>
      </c>
      <c r="E128" s="122" t="s">
        <v>323</v>
      </c>
      <c r="F128" s="123" t="s">
        <v>324</v>
      </c>
      <c r="G128" s="124" t="s">
        <v>436</v>
      </c>
      <c r="H128" s="125">
        <v>8</v>
      </c>
      <c r="I128" s="126"/>
      <c r="J128" s="127">
        <f>ROUND(I128*H128,2)</f>
        <v>0</v>
      </c>
      <c r="K128" s="123" t="s">
        <v>265</v>
      </c>
      <c r="L128" s="32"/>
      <c r="M128" s="128" t="s">
        <v>19</v>
      </c>
      <c r="N128" s="129" t="s">
        <v>40</v>
      </c>
      <c r="P128" s="130">
        <f>O128*H128</f>
        <v>0</v>
      </c>
      <c r="Q128" s="130">
        <v>0</v>
      </c>
      <c r="R128" s="130">
        <f>Q128*H128</f>
        <v>0</v>
      </c>
      <c r="S128" s="130">
        <v>0</v>
      </c>
      <c r="T128" s="131">
        <f>S128*H128</f>
        <v>0</v>
      </c>
      <c r="AR128" s="132" t="s">
        <v>266</v>
      </c>
      <c r="AT128" s="132" t="s">
        <v>261</v>
      </c>
      <c r="AU128" s="132" t="s">
        <v>77</v>
      </c>
      <c r="AY128" s="17" t="s">
        <v>260</v>
      </c>
      <c r="BE128" s="133">
        <f>IF(N128="základní",J128,0)</f>
        <v>0</v>
      </c>
      <c r="BF128" s="133">
        <f>IF(N128="snížená",J128,0)</f>
        <v>0</v>
      </c>
      <c r="BG128" s="133">
        <f>IF(N128="zákl. přenesená",J128,0)</f>
        <v>0</v>
      </c>
      <c r="BH128" s="133">
        <f>IF(N128="sníž. přenesená",J128,0)</f>
        <v>0</v>
      </c>
      <c r="BI128" s="133">
        <f>IF(N128="nulová",J128,0)</f>
        <v>0</v>
      </c>
      <c r="BJ128" s="17" t="s">
        <v>77</v>
      </c>
      <c r="BK128" s="133">
        <f>ROUND(I128*H128,2)</f>
        <v>0</v>
      </c>
      <c r="BL128" s="17" t="s">
        <v>266</v>
      </c>
      <c r="BM128" s="132" t="s">
        <v>3116</v>
      </c>
    </row>
    <row r="129" spans="2:65" s="1" customFormat="1" ht="11.25">
      <c r="B129" s="32"/>
      <c r="D129" s="134" t="s">
        <v>267</v>
      </c>
      <c r="F129" s="135" t="s">
        <v>324</v>
      </c>
      <c r="I129" s="136"/>
      <c r="L129" s="32"/>
      <c r="M129" s="137"/>
      <c r="T129" s="53"/>
      <c r="AT129" s="17" t="s">
        <v>267</v>
      </c>
      <c r="AU129" s="17" t="s">
        <v>77</v>
      </c>
    </row>
    <row r="130" spans="2:65" s="1" customFormat="1" ht="16.5" customHeight="1">
      <c r="B130" s="32"/>
      <c r="C130" s="121" t="s">
        <v>392</v>
      </c>
      <c r="D130" s="121" t="s">
        <v>261</v>
      </c>
      <c r="E130" s="122" t="s">
        <v>2838</v>
      </c>
      <c r="F130" s="123" t="s">
        <v>2839</v>
      </c>
      <c r="G130" s="124" t="s">
        <v>1067</v>
      </c>
      <c r="H130" s="125">
        <v>13</v>
      </c>
      <c r="I130" s="126"/>
      <c r="J130" s="127">
        <f>ROUND(I130*H130,2)</f>
        <v>0</v>
      </c>
      <c r="K130" s="123" t="s">
        <v>265</v>
      </c>
      <c r="L130" s="32"/>
      <c r="M130" s="128" t="s">
        <v>19</v>
      </c>
      <c r="N130" s="129" t="s">
        <v>40</v>
      </c>
      <c r="P130" s="130">
        <f>O130*H130</f>
        <v>0</v>
      </c>
      <c r="Q130" s="130">
        <v>0</v>
      </c>
      <c r="R130" s="130">
        <f>Q130*H130</f>
        <v>0</v>
      </c>
      <c r="S130" s="130">
        <v>0</v>
      </c>
      <c r="T130" s="131">
        <f>S130*H130</f>
        <v>0</v>
      </c>
      <c r="AR130" s="132" t="s">
        <v>266</v>
      </c>
      <c r="AT130" s="132" t="s">
        <v>261</v>
      </c>
      <c r="AU130" s="132" t="s">
        <v>77</v>
      </c>
      <c r="AY130" s="17" t="s">
        <v>260</v>
      </c>
      <c r="BE130" s="133">
        <f>IF(N130="základní",J130,0)</f>
        <v>0</v>
      </c>
      <c r="BF130" s="133">
        <f>IF(N130="snížená",J130,0)</f>
        <v>0</v>
      </c>
      <c r="BG130" s="133">
        <f>IF(N130="zákl. přenesená",J130,0)</f>
        <v>0</v>
      </c>
      <c r="BH130" s="133">
        <f>IF(N130="sníž. přenesená",J130,0)</f>
        <v>0</v>
      </c>
      <c r="BI130" s="133">
        <f>IF(N130="nulová",J130,0)</f>
        <v>0</v>
      </c>
      <c r="BJ130" s="17" t="s">
        <v>77</v>
      </c>
      <c r="BK130" s="133">
        <f>ROUND(I130*H130,2)</f>
        <v>0</v>
      </c>
      <c r="BL130" s="17" t="s">
        <v>266</v>
      </c>
      <c r="BM130" s="132" t="s">
        <v>3117</v>
      </c>
    </row>
    <row r="131" spans="2:65" s="1" customFormat="1" ht="19.5">
      <c r="B131" s="32"/>
      <c r="D131" s="134" t="s">
        <v>267</v>
      </c>
      <c r="F131" s="135" t="s">
        <v>2840</v>
      </c>
      <c r="I131" s="136"/>
      <c r="L131" s="32"/>
      <c r="M131" s="137"/>
      <c r="T131" s="53"/>
      <c r="AT131" s="17" t="s">
        <v>267</v>
      </c>
      <c r="AU131" s="17" t="s">
        <v>77</v>
      </c>
    </row>
    <row r="132" spans="2:65" s="1" customFormat="1" ht="16.5" customHeight="1">
      <c r="B132" s="32"/>
      <c r="C132" s="121" t="s">
        <v>330</v>
      </c>
      <c r="D132" s="121" t="s">
        <v>261</v>
      </c>
      <c r="E132" s="122" t="s">
        <v>3118</v>
      </c>
      <c r="F132" s="123" t="s">
        <v>3119</v>
      </c>
      <c r="G132" s="124" t="s">
        <v>363</v>
      </c>
      <c r="H132" s="125">
        <v>15</v>
      </c>
      <c r="I132" s="126"/>
      <c r="J132" s="127">
        <f>ROUND(I132*H132,2)</f>
        <v>0</v>
      </c>
      <c r="K132" s="123" t="s">
        <v>265</v>
      </c>
      <c r="L132" s="32"/>
      <c r="M132" s="128" t="s">
        <v>19</v>
      </c>
      <c r="N132" s="129" t="s">
        <v>40</v>
      </c>
      <c r="P132" s="130">
        <f>O132*H132</f>
        <v>0</v>
      </c>
      <c r="Q132" s="130">
        <v>0</v>
      </c>
      <c r="R132" s="130">
        <f>Q132*H132</f>
        <v>0</v>
      </c>
      <c r="S132" s="130">
        <v>0</v>
      </c>
      <c r="T132" s="131">
        <f>S132*H132</f>
        <v>0</v>
      </c>
      <c r="AR132" s="132" t="s">
        <v>266</v>
      </c>
      <c r="AT132" s="132" t="s">
        <v>261</v>
      </c>
      <c r="AU132" s="132" t="s">
        <v>77</v>
      </c>
      <c r="AY132" s="17" t="s">
        <v>260</v>
      </c>
      <c r="BE132" s="133">
        <f>IF(N132="základní",J132,0)</f>
        <v>0</v>
      </c>
      <c r="BF132" s="133">
        <f>IF(N132="snížená",J132,0)</f>
        <v>0</v>
      </c>
      <c r="BG132" s="133">
        <f>IF(N132="zákl. přenesená",J132,0)</f>
        <v>0</v>
      </c>
      <c r="BH132" s="133">
        <f>IF(N132="sníž. přenesená",J132,0)</f>
        <v>0</v>
      </c>
      <c r="BI132" s="133">
        <f>IF(N132="nulová",J132,0)</f>
        <v>0</v>
      </c>
      <c r="BJ132" s="17" t="s">
        <v>77</v>
      </c>
      <c r="BK132" s="133">
        <f>ROUND(I132*H132,2)</f>
        <v>0</v>
      </c>
      <c r="BL132" s="17" t="s">
        <v>266</v>
      </c>
      <c r="BM132" s="132" t="s">
        <v>3120</v>
      </c>
    </row>
    <row r="133" spans="2:65" s="1" customFormat="1" ht="19.5">
      <c r="B133" s="32"/>
      <c r="D133" s="134" t="s">
        <v>267</v>
      </c>
      <c r="F133" s="135" t="s">
        <v>3121</v>
      </c>
      <c r="I133" s="136"/>
      <c r="L133" s="32"/>
      <c r="M133" s="137"/>
      <c r="T133" s="53"/>
      <c r="AT133" s="17" t="s">
        <v>267</v>
      </c>
      <c r="AU133" s="17" t="s">
        <v>77</v>
      </c>
    </row>
    <row r="134" spans="2:65" s="1" customFormat="1" ht="16.5" customHeight="1">
      <c r="B134" s="32"/>
      <c r="C134" s="121" t="s">
        <v>401</v>
      </c>
      <c r="D134" s="121" t="s">
        <v>261</v>
      </c>
      <c r="E134" s="122" t="s">
        <v>3122</v>
      </c>
      <c r="F134" s="123" t="s">
        <v>3123</v>
      </c>
      <c r="G134" s="124" t="s">
        <v>363</v>
      </c>
      <c r="H134" s="125">
        <v>23</v>
      </c>
      <c r="I134" s="126"/>
      <c r="J134" s="127">
        <f>ROUND(I134*H134,2)</f>
        <v>0</v>
      </c>
      <c r="K134" s="123" t="s">
        <v>265</v>
      </c>
      <c r="L134" s="32"/>
      <c r="M134" s="128" t="s">
        <v>19</v>
      </c>
      <c r="N134" s="129" t="s">
        <v>40</v>
      </c>
      <c r="P134" s="130">
        <f>O134*H134</f>
        <v>0</v>
      </c>
      <c r="Q134" s="130">
        <v>0</v>
      </c>
      <c r="R134" s="130">
        <f>Q134*H134</f>
        <v>0</v>
      </c>
      <c r="S134" s="130">
        <v>0</v>
      </c>
      <c r="T134" s="131">
        <f>S134*H134</f>
        <v>0</v>
      </c>
      <c r="AR134" s="132" t="s">
        <v>266</v>
      </c>
      <c r="AT134" s="132" t="s">
        <v>261</v>
      </c>
      <c r="AU134" s="132" t="s">
        <v>77</v>
      </c>
      <c r="AY134" s="17" t="s">
        <v>260</v>
      </c>
      <c r="BE134" s="133">
        <f>IF(N134="základní",J134,0)</f>
        <v>0</v>
      </c>
      <c r="BF134" s="133">
        <f>IF(N134="snížená",J134,0)</f>
        <v>0</v>
      </c>
      <c r="BG134" s="133">
        <f>IF(N134="zákl. přenesená",J134,0)</f>
        <v>0</v>
      </c>
      <c r="BH134" s="133">
        <f>IF(N134="sníž. přenesená",J134,0)</f>
        <v>0</v>
      </c>
      <c r="BI134" s="133">
        <f>IF(N134="nulová",J134,0)</f>
        <v>0</v>
      </c>
      <c r="BJ134" s="17" t="s">
        <v>77</v>
      </c>
      <c r="BK134" s="133">
        <f>ROUND(I134*H134,2)</f>
        <v>0</v>
      </c>
      <c r="BL134" s="17" t="s">
        <v>266</v>
      </c>
      <c r="BM134" s="132" t="s">
        <v>3124</v>
      </c>
    </row>
    <row r="135" spans="2:65" s="1" customFormat="1" ht="19.5">
      <c r="B135" s="32"/>
      <c r="D135" s="134" t="s">
        <v>267</v>
      </c>
      <c r="F135" s="135" t="s">
        <v>3125</v>
      </c>
      <c r="I135" s="136"/>
      <c r="L135" s="32"/>
      <c r="M135" s="137"/>
      <c r="T135" s="53"/>
      <c r="AT135" s="17" t="s">
        <v>267</v>
      </c>
      <c r="AU135" s="17" t="s">
        <v>77</v>
      </c>
    </row>
    <row r="136" spans="2:65" s="1" customFormat="1" ht="16.5" customHeight="1">
      <c r="B136" s="32"/>
      <c r="C136" s="121" t="s">
        <v>335</v>
      </c>
      <c r="D136" s="121" t="s">
        <v>261</v>
      </c>
      <c r="E136" s="122" t="s">
        <v>737</v>
      </c>
      <c r="F136" s="123" t="s">
        <v>738</v>
      </c>
      <c r="G136" s="124" t="s">
        <v>363</v>
      </c>
      <c r="H136" s="125">
        <v>16</v>
      </c>
      <c r="I136" s="126"/>
      <c r="J136" s="127">
        <f>ROUND(I136*H136,2)</f>
        <v>0</v>
      </c>
      <c r="K136" s="123" t="s">
        <v>265</v>
      </c>
      <c r="L136" s="32"/>
      <c r="M136" s="128" t="s">
        <v>19</v>
      </c>
      <c r="N136" s="129" t="s">
        <v>40</v>
      </c>
      <c r="P136" s="130">
        <f>O136*H136</f>
        <v>0</v>
      </c>
      <c r="Q136" s="130">
        <v>0</v>
      </c>
      <c r="R136" s="130">
        <f>Q136*H136</f>
        <v>0</v>
      </c>
      <c r="S136" s="130">
        <v>0</v>
      </c>
      <c r="T136" s="131">
        <f>S136*H136</f>
        <v>0</v>
      </c>
      <c r="AR136" s="132" t="s">
        <v>266</v>
      </c>
      <c r="AT136" s="132" t="s">
        <v>261</v>
      </c>
      <c r="AU136" s="132" t="s">
        <v>77</v>
      </c>
      <c r="AY136" s="17" t="s">
        <v>260</v>
      </c>
      <c r="BE136" s="133">
        <f>IF(N136="základní",J136,0)</f>
        <v>0</v>
      </c>
      <c r="BF136" s="133">
        <f>IF(N136="snížená",J136,0)</f>
        <v>0</v>
      </c>
      <c r="BG136" s="133">
        <f>IF(N136="zákl. přenesená",J136,0)</f>
        <v>0</v>
      </c>
      <c r="BH136" s="133">
        <f>IF(N136="sníž. přenesená",J136,0)</f>
        <v>0</v>
      </c>
      <c r="BI136" s="133">
        <f>IF(N136="nulová",J136,0)</f>
        <v>0</v>
      </c>
      <c r="BJ136" s="17" t="s">
        <v>77</v>
      </c>
      <c r="BK136" s="133">
        <f>ROUND(I136*H136,2)</f>
        <v>0</v>
      </c>
      <c r="BL136" s="17" t="s">
        <v>266</v>
      </c>
      <c r="BM136" s="132" t="s">
        <v>3126</v>
      </c>
    </row>
    <row r="137" spans="2:65" s="1" customFormat="1" ht="11.25">
      <c r="B137" s="32"/>
      <c r="D137" s="134" t="s">
        <v>267</v>
      </c>
      <c r="F137" s="135" t="s">
        <v>738</v>
      </c>
      <c r="I137" s="136"/>
      <c r="L137" s="32"/>
      <c r="M137" s="137"/>
      <c r="T137" s="53"/>
      <c r="AT137" s="17" t="s">
        <v>267</v>
      </c>
      <c r="AU137" s="17" t="s">
        <v>77</v>
      </c>
    </row>
    <row r="138" spans="2:65" s="1" customFormat="1" ht="16.5" customHeight="1">
      <c r="B138" s="32"/>
      <c r="C138" s="121" t="s">
        <v>412</v>
      </c>
      <c r="D138" s="121" t="s">
        <v>261</v>
      </c>
      <c r="E138" s="122" t="s">
        <v>3127</v>
      </c>
      <c r="F138" s="123" t="s">
        <v>3128</v>
      </c>
      <c r="G138" s="124" t="s">
        <v>363</v>
      </c>
      <c r="H138" s="125">
        <v>1</v>
      </c>
      <c r="I138" s="126"/>
      <c r="J138" s="127">
        <f>ROUND(I138*H138,2)</f>
        <v>0</v>
      </c>
      <c r="K138" s="123" t="s">
        <v>265</v>
      </c>
      <c r="L138" s="32"/>
      <c r="M138" s="128" t="s">
        <v>19</v>
      </c>
      <c r="N138" s="129" t="s">
        <v>40</v>
      </c>
      <c r="P138" s="130">
        <f>O138*H138</f>
        <v>0</v>
      </c>
      <c r="Q138" s="130">
        <v>0</v>
      </c>
      <c r="R138" s="130">
        <f>Q138*H138</f>
        <v>0</v>
      </c>
      <c r="S138" s="130">
        <v>0</v>
      </c>
      <c r="T138" s="131">
        <f>S138*H138</f>
        <v>0</v>
      </c>
      <c r="AR138" s="132" t="s">
        <v>266</v>
      </c>
      <c r="AT138" s="132" t="s">
        <v>261</v>
      </c>
      <c r="AU138" s="132" t="s">
        <v>77</v>
      </c>
      <c r="AY138" s="17" t="s">
        <v>260</v>
      </c>
      <c r="BE138" s="133">
        <f>IF(N138="základní",J138,0)</f>
        <v>0</v>
      </c>
      <c r="BF138" s="133">
        <f>IF(N138="snížená",J138,0)</f>
        <v>0</v>
      </c>
      <c r="BG138" s="133">
        <f>IF(N138="zákl. přenesená",J138,0)</f>
        <v>0</v>
      </c>
      <c r="BH138" s="133">
        <f>IF(N138="sníž. přenesená",J138,0)</f>
        <v>0</v>
      </c>
      <c r="BI138" s="133">
        <f>IF(N138="nulová",J138,0)</f>
        <v>0</v>
      </c>
      <c r="BJ138" s="17" t="s">
        <v>77</v>
      </c>
      <c r="BK138" s="133">
        <f>ROUND(I138*H138,2)</f>
        <v>0</v>
      </c>
      <c r="BL138" s="17" t="s">
        <v>266</v>
      </c>
      <c r="BM138" s="132" t="s">
        <v>3129</v>
      </c>
    </row>
    <row r="139" spans="2:65" s="1" customFormat="1" ht="19.5">
      <c r="B139" s="32"/>
      <c r="D139" s="134" t="s">
        <v>267</v>
      </c>
      <c r="F139" s="135" t="s">
        <v>3130</v>
      </c>
      <c r="I139" s="136"/>
      <c r="L139" s="32"/>
      <c r="M139" s="137"/>
      <c r="T139" s="53"/>
      <c r="AT139" s="17" t="s">
        <v>267</v>
      </c>
      <c r="AU139" s="17" t="s">
        <v>77</v>
      </c>
    </row>
    <row r="140" spans="2:65" s="1" customFormat="1" ht="16.5" customHeight="1">
      <c r="B140" s="32"/>
      <c r="C140" s="121" t="s">
        <v>339</v>
      </c>
      <c r="D140" s="121" t="s">
        <v>261</v>
      </c>
      <c r="E140" s="122" t="s">
        <v>863</v>
      </c>
      <c r="F140" s="123" t="s">
        <v>864</v>
      </c>
      <c r="G140" s="124" t="s">
        <v>363</v>
      </c>
      <c r="H140" s="125">
        <v>1</v>
      </c>
      <c r="I140" s="126"/>
      <c r="J140" s="127">
        <f>ROUND(I140*H140,2)</f>
        <v>0</v>
      </c>
      <c r="K140" s="123" t="s">
        <v>265</v>
      </c>
      <c r="L140" s="32"/>
      <c r="M140" s="128" t="s">
        <v>19</v>
      </c>
      <c r="N140" s="129" t="s">
        <v>40</v>
      </c>
      <c r="P140" s="130">
        <f>O140*H140</f>
        <v>0</v>
      </c>
      <c r="Q140" s="130">
        <v>0</v>
      </c>
      <c r="R140" s="130">
        <f>Q140*H140</f>
        <v>0</v>
      </c>
      <c r="S140" s="130">
        <v>0</v>
      </c>
      <c r="T140" s="131">
        <f>S140*H140</f>
        <v>0</v>
      </c>
      <c r="AR140" s="132" t="s">
        <v>266</v>
      </c>
      <c r="AT140" s="132" t="s">
        <v>261</v>
      </c>
      <c r="AU140" s="132" t="s">
        <v>77</v>
      </c>
      <c r="AY140" s="17" t="s">
        <v>260</v>
      </c>
      <c r="BE140" s="133">
        <f>IF(N140="základní",J140,0)</f>
        <v>0</v>
      </c>
      <c r="BF140" s="133">
        <f>IF(N140="snížená",J140,0)</f>
        <v>0</v>
      </c>
      <c r="BG140" s="133">
        <f>IF(N140="zákl. přenesená",J140,0)</f>
        <v>0</v>
      </c>
      <c r="BH140" s="133">
        <f>IF(N140="sníž. přenesená",J140,0)</f>
        <v>0</v>
      </c>
      <c r="BI140" s="133">
        <f>IF(N140="nulová",J140,0)</f>
        <v>0</v>
      </c>
      <c r="BJ140" s="17" t="s">
        <v>77</v>
      </c>
      <c r="BK140" s="133">
        <f>ROUND(I140*H140,2)</f>
        <v>0</v>
      </c>
      <c r="BL140" s="17" t="s">
        <v>266</v>
      </c>
      <c r="BM140" s="132" t="s">
        <v>3131</v>
      </c>
    </row>
    <row r="141" spans="2:65" s="1" customFormat="1" ht="11.25">
      <c r="B141" s="32"/>
      <c r="D141" s="134" t="s">
        <v>267</v>
      </c>
      <c r="F141" s="135" t="s">
        <v>864</v>
      </c>
      <c r="I141" s="136"/>
      <c r="L141" s="32"/>
      <c r="M141" s="137"/>
      <c r="T141" s="53"/>
      <c r="AT141" s="17" t="s">
        <v>267</v>
      </c>
      <c r="AU141" s="17" t="s">
        <v>77</v>
      </c>
    </row>
    <row r="142" spans="2:65" s="1" customFormat="1" ht="16.5" customHeight="1">
      <c r="B142" s="32"/>
      <c r="C142" s="121" t="s">
        <v>422</v>
      </c>
      <c r="D142" s="121" t="s">
        <v>261</v>
      </c>
      <c r="E142" s="122" t="s">
        <v>3132</v>
      </c>
      <c r="F142" s="123" t="s">
        <v>3133</v>
      </c>
      <c r="G142" s="124" t="s">
        <v>1067</v>
      </c>
      <c r="H142" s="125">
        <v>8.82</v>
      </c>
      <c r="I142" s="126"/>
      <c r="J142" s="127">
        <f>ROUND(I142*H142,2)</f>
        <v>0</v>
      </c>
      <c r="K142" s="123" t="s">
        <v>1258</v>
      </c>
      <c r="L142" s="32"/>
      <c r="M142" s="128" t="s">
        <v>19</v>
      </c>
      <c r="N142" s="129" t="s">
        <v>40</v>
      </c>
      <c r="P142" s="130">
        <f>O142*H142</f>
        <v>0</v>
      </c>
      <c r="Q142" s="130">
        <v>0</v>
      </c>
      <c r="R142" s="130">
        <f>Q142*H142</f>
        <v>0</v>
      </c>
      <c r="S142" s="130">
        <v>0</v>
      </c>
      <c r="T142" s="131">
        <f>S142*H142</f>
        <v>0</v>
      </c>
      <c r="AR142" s="132" t="s">
        <v>266</v>
      </c>
      <c r="AT142" s="132" t="s">
        <v>261</v>
      </c>
      <c r="AU142" s="132" t="s">
        <v>77</v>
      </c>
      <c r="AY142" s="17" t="s">
        <v>260</v>
      </c>
      <c r="BE142" s="133">
        <f>IF(N142="základní",J142,0)</f>
        <v>0</v>
      </c>
      <c r="BF142" s="133">
        <f>IF(N142="snížená",J142,0)</f>
        <v>0</v>
      </c>
      <c r="BG142" s="133">
        <f>IF(N142="zákl. přenesená",J142,0)</f>
        <v>0</v>
      </c>
      <c r="BH142" s="133">
        <f>IF(N142="sníž. přenesená",J142,0)</f>
        <v>0</v>
      </c>
      <c r="BI142" s="133">
        <f>IF(N142="nulová",J142,0)</f>
        <v>0</v>
      </c>
      <c r="BJ142" s="17" t="s">
        <v>77</v>
      </c>
      <c r="BK142" s="133">
        <f>ROUND(I142*H142,2)</f>
        <v>0</v>
      </c>
      <c r="BL142" s="17" t="s">
        <v>266</v>
      </c>
      <c r="BM142" s="132" t="s">
        <v>3134</v>
      </c>
    </row>
    <row r="143" spans="2:65" s="1" customFormat="1" ht="19.5">
      <c r="B143" s="32"/>
      <c r="D143" s="134" t="s">
        <v>267</v>
      </c>
      <c r="F143" s="135" t="s">
        <v>3135</v>
      </c>
      <c r="I143" s="136"/>
      <c r="L143" s="32"/>
      <c r="M143" s="137"/>
      <c r="T143" s="53"/>
      <c r="AT143" s="17" t="s">
        <v>267</v>
      </c>
      <c r="AU143" s="17" t="s">
        <v>77</v>
      </c>
    </row>
    <row r="144" spans="2:65" s="1" customFormat="1" ht="11.25">
      <c r="B144" s="32"/>
      <c r="D144" s="176" t="s">
        <v>1416</v>
      </c>
      <c r="F144" s="177" t="s">
        <v>3136</v>
      </c>
      <c r="I144" s="136"/>
      <c r="L144" s="32"/>
      <c r="M144" s="137"/>
      <c r="T144" s="53"/>
      <c r="AT144" s="17" t="s">
        <v>1416</v>
      </c>
      <c r="AU144" s="17" t="s">
        <v>77</v>
      </c>
    </row>
    <row r="145" spans="2:65" s="1" customFormat="1" ht="16.5" customHeight="1">
      <c r="B145" s="32"/>
      <c r="C145" s="121" t="s">
        <v>344</v>
      </c>
      <c r="D145" s="121" t="s">
        <v>261</v>
      </c>
      <c r="E145" s="122" t="s">
        <v>3030</v>
      </c>
      <c r="F145" s="123" t="s">
        <v>3031</v>
      </c>
      <c r="G145" s="124" t="s">
        <v>1067</v>
      </c>
      <c r="H145" s="125">
        <v>230</v>
      </c>
      <c r="I145" s="126"/>
      <c r="J145" s="127">
        <f>ROUND(I145*H145,2)</f>
        <v>0</v>
      </c>
      <c r="K145" s="123" t="s">
        <v>1258</v>
      </c>
      <c r="L145" s="32"/>
      <c r="M145" s="128" t="s">
        <v>19</v>
      </c>
      <c r="N145" s="129" t="s">
        <v>40</v>
      </c>
      <c r="P145" s="130">
        <f>O145*H145</f>
        <v>0</v>
      </c>
      <c r="Q145" s="130">
        <v>0</v>
      </c>
      <c r="R145" s="130">
        <f>Q145*H145</f>
        <v>0</v>
      </c>
      <c r="S145" s="130">
        <v>0</v>
      </c>
      <c r="T145" s="131">
        <f>S145*H145</f>
        <v>0</v>
      </c>
      <c r="AR145" s="132" t="s">
        <v>266</v>
      </c>
      <c r="AT145" s="132" t="s">
        <v>261</v>
      </c>
      <c r="AU145" s="132" t="s">
        <v>77</v>
      </c>
      <c r="AY145" s="17" t="s">
        <v>260</v>
      </c>
      <c r="BE145" s="133">
        <f>IF(N145="základní",J145,0)</f>
        <v>0</v>
      </c>
      <c r="BF145" s="133">
        <f>IF(N145="snížená",J145,0)</f>
        <v>0</v>
      </c>
      <c r="BG145" s="133">
        <f>IF(N145="zákl. přenesená",J145,0)</f>
        <v>0</v>
      </c>
      <c r="BH145" s="133">
        <f>IF(N145="sníž. přenesená",J145,0)</f>
        <v>0</v>
      </c>
      <c r="BI145" s="133">
        <f>IF(N145="nulová",J145,0)</f>
        <v>0</v>
      </c>
      <c r="BJ145" s="17" t="s">
        <v>77</v>
      </c>
      <c r="BK145" s="133">
        <f>ROUND(I145*H145,2)</f>
        <v>0</v>
      </c>
      <c r="BL145" s="17" t="s">
        <v>266</v>
      </c>
      <c r="BM145" s="132" t="s">
        <v>3137</v>
      </c>
    </row>
    <row r="146" spans="2:65" s="1" customFormat="1" ht="19.5">
      <c r="B146" s="32"/>
      <c r="D146" s="134" t="s">
        <v>267</v>
      </c>
      <c r="F146" s="135" t="s">
        <v>3033</v>
      </c>
      <c r="I146" s="136"/>
      <c r="L146" s="32"/>
      <c r="M146" s="137"/>
      <c r="T146" s="53"/>
      <c r="AT146" s="17" t="s">
        <v>267</v>
      </c>
      <c r="AU146" s="17" t="s">
        <v>77</v>
      </c>
    </row>
    <row r="147" spans="2:65" s="1" customFormat="1" ht="11.25">
      <c r="B147" s="32"/>
      <c r="D147" s="176" t="s">
        <v>1416</v>
      </c>
      <c r="F147" s="177" t="s">
        <v>3034</v>
      </c>
      <c r="I147" s="136"/>
      <c r="L147" s="32"/>
      <c r="M147" s="137"/>
      <c r="T147" s="53"/>
      <c r="AT147" s="17" t="s">
        <v>1416</v>
      </c>
      <c r="AU147" s="17" t="s">
        <v>77</v>
      </c>
    </row>
    <row r="148" spans="2:65" s="1" customFormat="1" ht="21.75" customHeight="1">
      <c r="B148" s="32"/>
      <c r="C148" s="121" t="s">
        <v>332</v>
      </c>
      <c r="D148" s="121" t="s">
        <v>261</v>
      </c>
      <c r="E148" s="122" t="s">
        <v>631</v>
      </c>
      <c r="F148" s="123" t="s">
        <v>632</v>
      </c>
      <c r="G148" s="124" t="s">
        <v>363</v>
      </c>
      <c r="H148" s="125">
        <v>84</v>
      </c>
      <c r="I148" s="126"/>
      <c r="J148" s="127">
        <f>ROUND(I148*H148,2)</f>
        <v>0</v>
      </c>
      <c r="K148" s="123" t="s">
        <v>265</v>
      </c>
      <c r="L148" s="32"/>
      <c r="M148" s="128" t="s">
        <v>19</v>
      </c>
      <c r="N148" s="129" t="s">
        <v>40</v>
      </c>
      <c r="P148" s="130">
        <f>O148*H148</f>
        <v>0</v>
      </c>
      <c r="Q148" s="130">
        <v>0</v>
      </c>
      <c r="R148" s="130">
        <f>Q148*H148</f>
        <v>0</v>
      </c>
      <c r="S148" s="130">
        <v>0</v>
      </c>
      <c r="T148" s="131">
        <f>S148*H148</f>
        <v>0</v>
      </c>
      <c r="AR148" s="132" t="s">
        <v>266</v>
      </c>
      <c r="AT148" s="132" t="s">
        <v>261</v>
      </c>
      <c r="AU148" s="132" t="s">
        <v>77</v>
      </c>
      <c r="AY148" s="17" t="s">
        <v>260</v>
      </c>
      <c r="BE148" s="133">
        <f>IF(N148="základní",J148,0)</f>
        <v>0</v>
      </c>
      <c r="BF148" s="133">
        <f>IF(N148="snížená",J148,0)</f>
        <v>0</v>
      </c>
      <c r="BG148" s="133">
        <f>IF(N148="zákl. přenesená",J148,0)</f>
        <v>0</v>
      </c>
      <c r="BH148" s="133">
        <f>IF(N148="sníž. přenesená",J148,0)</f>
        <v>0</v>
      </c>
      <c r="BI148" s="133">
        <f>IF(N148="nulová",J148,0)</f>
        <v>0</v>
      </c>
      <c r="BJ148" s="17" t="s">
        <v>77</v>
      </c>
      <c r="BK148" s="133">
        <f>ROUND(I148*H148,2)</f>
        <v>0</v>
      </c>
      <c r="BL148" s="17" t="s">
        <v>266</v>
      </c>
      <c r="BM148" s="132" t="s">
        <v>335</v>
      </c>
    </row>
    <row r="149" spans="2:65" s="1" customFormat="1" ht="29.25">
      <c r="B149" s="32"/>
      <c r="D149" s="134" t="s">
        <v>267</v>
      </c>
      <c r="F149" s="135" t="s">
        <v>633</v>
      </c>
      <c r="I149" s="136"/>
      <c r="L149" s="32"/>
      <c r="M149" s="137"/>
      <c r="T149" s="53"/>
      <c r="AT149" s="17" t="s">
        <v>267</v>
      </c>
      <c r="AU149" s="17" t="s">
        <v>77</v>
      </c>
    </row>
    <row r="150" spans="2:65" s="1" customFormat="1" ht="29.25">
      <c r="B150" s="32"/>
      <c r="D150" s="134" t="s">
        <v>269</v>
      </c>
      <c r="F150" s="138" t="s">
        <v>634</v>
      </c>
      <c r="I150" s="136"/>
      <c r="L150" s="32"/>
      <c r="M150" s="137"/>
      <c r="T150" s="53"/>
      <c r="AT150" s="17" t="s">
        <v>269</v>
      </c>
      <c r="AU150" s="17" t="s">
        <v>77</v>
      </c>
    </row>
    <row r="151" spans="2:65" s="1" customFormat="1" ht="16.5" customHeight="1">
      <c r="B151" s="32"/>
      <c r="C151" s="121" t="s">
        <v>300</v>
      </c>
      <c r="D151" s="121" t="s">
        <v>261</v>
      </c>
      <c r="E151" s="122" t="s">
        <v>2908</v>
      </c>
      <c r="F151" s="123" t="s">
        <v>2909</v>
      </c>
      <c r="G151" s="124" t="s">
        <v>545</v>
      </c>
      <c r="H151" s="125">
        <v>1010</v>
      </c>
      <c r="I151" s="126"/>
      <c r="J151" s="127">
        <f>ROUND(I151*H151,2)</f>
        <v>0</v>
      </c>
      <c r="K151" s="123" t="s">
        <v>265</v>
      </c>
      <c r="L151" s="32"/>
      <c r="M151" s="128" t="s">
        <v>19</v>
      </c>
      <c r="N151" s="129" t="s">
        <v>40</v>
      </c>
      <c r="P151" s="130">
        <f>O151*H151</f>
        <v>0</v>
      </c>
      <c r="Q151" s="130">
        <v>0</v>
      </c>
      <c r="R151" s="130">
        <f>Q151*H151</f>
        <v>0</v>
      </c>
      <c r="S151" s="130">
        <v>0</v>
      </c>
      <c r="T151" s="131">
        <f>S151*H151</f>
        <v>0</v>
      </c>
      <c r="AR151" s="132" t="s">
        <v>266</v>
      </c>
      <c r="AT151" s="132" t="s">
        <v>261</v>
      </c>
      <c r="AU151" s="132" t="s">
        <v>77</v>
      </c>
      <c r="AY151" s="17" t="s">
        <v>260</v>
      </c>
      <c r="BE151" s="133">
        <f>IF(N151="základní",J151,0)</f>
        <v>0</v>
      </c>
      <c r="BF151" s="133">
        <f>IF(N151="snížená",J151,0)</f>
        <v>0</v>
      </c>
      <c r="BG151" s="133">
        <f>IF(N151="zákl. přenesená",J151,0)</f>
        <v>0</v>
      </c>
      <c r="BH151" s="133">
        <f>IF(N151="sníž. přenesená",J151,0)</f>
        <v>0</v>
      </c>
      <c r="BI151" s="133">
        <f>IF(N151="nulová",J151,0)</f>
        <v>0</v>
      </c>
      <c r="BJ151" s="17" t="s">
        <v>77</v>
      </c>
      <c r="BK151" s="133">
        <f>ROUND(I151*H151,2)</f>
        <v>0</v>
      </c>
      <c r="BL151" s="17" t="s">
        <v>266</v>
      </c>
      <c r="BM151" s="132" t="s">
        <v>339</v>
      </c>
    </row>
    <row r="152" spans="2:65" s="1" customFormat="1" ht="11.25">
      <c r="B152" s="32"/>
      <c r="D152" s="134" t="s">
        <v>267</v>
      </c>
      <c r="F152" s="135" t="s">
        <v>2909</v>
      </c>
      <c r="I152" s="136"/>
      <c r="L152" s="32"/>
      <c r="M152" s="137"/>
      <c r="T152" s="53"/>
      <c r="AT152" s="17" t="s">
        <v>267</v>
      </c>
      <c r="AU152" s="17" t="s">
        <v>77</v>
      </c>
    </row>
    <row r="153" spans="2:65" s="1" customFormat="1" ht="29.25">
      <c r="B153" s="32"/>
      <c r="D153" s="134" t="s">
        <v>269</v>
      </c>
      <c r="F153" s="138" t="s">
        <v>3035</v>
      </c>
      <c r="I153" s="136"/>
      <c r="L153" s="32"/>
      <c r="M153" s="137"/>
      <c r="T153" s="53"/>
      <c r="AT153" s="17" t="s">
        <v>269</v>
      </c>
      <c r="AU153" s="17" t="s">
        <v>77</v>
      </c>
    </row>
    <row r="154" spans="2:65" s="1" customFormat="1" ht="16.5" customHeight="1">
      <c r="B154" s="32"/>
      <c r="C154" s="121" t="s">
        <v>341</v>
      </c>
      <c r="D154" s="121" t="s">
        <v>261</v>
      </c>
      <c r="E154" s="122" t="s">
        <v>2910</v>
      </c>
      <c r="F154" s="123" t="s">
        <v>2911</v>
      </c>
      <c r="G154" s="124" t="s">
        <v>363</v>
      </c>
      <c r="H154" s="125">
        <v>16</v>
      </c>
      <c r="I154" s="126"/>
      <c r="J154" s="127">
        <f>ROUND(I154*H154,2)</f>
        <v>0</v>
      </c>
      <c r="K154" s="123" t="s">
        <v>265</v>
      </c>
      <c r="L154" s="32"/>
      <c r="M154" s="128" t="s">
        <v>19</v>
      </c>
      <c r="N154" s="129" t="s">
        <v>40</v>
      </c>
      <c r="P154" s="130">
        <f>O154*H154</f>
        <v>0</v>
      </c>
      <c r="Q154" s="130">
        <v>0</v>
      </c>
      <c r="R154" s="130">
        <f>Q154*H154</f>
        <v>0</v>
      </c>
      <c r="S154" s="130">
        <v>0</v>
      </c>
      <c r="T154" s="131">
        <f>S154*H154</f>
        <v>0</v>
      </c>
      <c r="AR154" s="132" t="s">
        <v>266</v>
      </c>
      <c r="AT154" s="132" t="s">
        <v>261</v>
      </c>
      <c r="AU154" s="132" t="s">
        <v>77</v>
      </c>
      <c r="AY154" s="17" t="s">
        <v>260</v>
      </c>
      <c r="BE154" s="133">
        <f>IF(N154="základní",J154,0)</f>
        <v>0</v>
      </c>
      <c r="BF154" s="133">
        <f>IF(N154="snížená",J154,0)</f>
        <v>0</v>
      </c>
      <c r="BG154" s="133">
        <f>IF(N154="zákl. přenesená",J154,0)</f>
        <v>0</v>
      </c>
      <c r="BH154" s="133">
        <f>IF(N154="sníž. přenesená",J154,0)</f>
        <v>0</v>
      </c>
      <c r="BI154" s="133">
        <f>IF(N154="nulová",J154,0)</f>
        <v>0</v>
      </c>
      <c r="BJ154" s="17" t="s">
        <v>77</v>
      </c>
      <c r="BK154" s="133">
        <f>ROUND(I154*H154,2)</f>
        <v>0</v>
      </c>
      <c r="BL154" s="17" t="s">
        <v>266</v>
      </c>
      <c r="BM154" s="132" t="s">
        <v>344</v>
      </c>
    </row>
    <row r="155" spans="2:65" s="1" customFormat="1" ht="11.25">
      <c r="B155" s="32"/>
      <c r="D155" s="134" t="s">
        <v>267</v>
      </c>
      <c r="F155" s="135" t="s">
        <v>2912</v>
      </c>
      <c r="I155" s="136"/>
      <c r="L155" s="32"/>
      <c r="M155" s="137"/>
      <c r="T155" s="53"/>
      <c r="AT155" s="17" t="s">
        <v>267</v>
      </c>
      <c r="AU155" s="17" t="s">
        <v>77</v>
      </c>
    </row>
    <row r="156" spans="2:65" s="1" customFormat="1" ht="29.25">
      <c r="B156" s="32"/>
      <c r="D156" s="134" t="s">
        <v>269</v>
      </c>
      <c r="F156" s="138" t="s">
        <v>3138</v>
      </c>
      <c r="I156" s="136"/>
      <c r="L156" s="32"/>
      <c r="M156" s="137"/>
      <c r="T156" s="53"/>
      <c r="AT156" s="17" t="s">
        <v>269</v>
      </c>
      <c r="AU156" s="17" t="s">
        <v>77</v>
      </c>
    </row>
    <row r="157" spans="2:65" s="1" customFormat="1" ht="16.5" customHeight="1">
      <c r="B157" s="32"/>
      <c r="C157" s="121" t="s">
        <v>305</v>
      </c>
      <c r="D157" s="121" t="s">
        <v>261</v>
      </c>
      <c r="E157" s="122" t="s">
        <v>3036</v>
      </c>
      <c r="F157" s="123" t="s">
        <v>3037</v>
      </c>
      <c r="G157" s="124" t="s">
        <v>545</v>
      </c>
      <c r="H157" s="125">
        <v>490</v>
      </c>
      <c r="I157" s="126"/>
      <c r="J157" s="127">
        <f>ROUND(I157*H157,2)</f>
        <v>0</v>
      </c>
      <c r="K157" s="123" t="s">
        <v>265</v>
      </c>
      <c r="L157" s="32"/>
      <c r="M157" s="128" t="s">
        <v>19</v>
      </c>
      <c r="N157" s="129" t="s">
        <v>40</v>
      </c>
      <c r="P157" s="130">
        <f>O157*H157</f>
        <v>0</v>
      </c>
      <c r="Q157" s="130">
        <v>0</v>
      </c>
      <c r="R157" s="130">
        <f>Q157*H157</f>
        <v>0</v>
      </c>
      <c r="S157" s="130">
        <v>0</v>
      </c>
      <c r="T157" s="131">
        <f>S157*H157</f>
        <v>0</v>
      </c>
      <c r="AR157" s="132" t="s">
        <v>266</v>
      </c>
      <c r="AT157" s="132" t="s">
        <v>261</v>
      </c>
      <c r="AU157" s="132" t="s">
        <v>77</v>
      </c>
      <c r="AY157" s="17" t="s">
        <v>260</v>
      </c>
      <c r="BE157" s="133">
        <f>IF(N157="základní",J157,0)</f>
        <v>0</v>
      </c>
      <c r="BF157" s="133">
        <f>IF(N157="snížená",J157,0)</f>
        <v>0</v>
      </c>
      <c r="BG157" s="133">
        <f>IF(N157="zákl. přenesená",J157,0)</f>
        <v>0</v>
      </c>
      <c r="BH157" s="133">
        <f>IF(N157="sníž. přenesená",J157,0)</f>
        <v>0</v>
      </c>
      <c r="BI157" s="133">
        <f>IF(N157="nulová",J157,0)</f>
        <v>0</v>
      </c>
      <c r="BJ157" s="17" t="s">
        <v>77</v>
      </c>
      <c r="BK157" s="133">
        <f>ROUND(I157*H157,2)</f>
        <v>0</v>
      </c>
      <c r="BL157" s="17" t="s">
        <v>266</v>
      </c>
      <c r="BM157" s="132" t="s">
        <v>348</v>
      </c>
    </row>
    <row r="158" spans="2:65" s="1" customFormat="1" ht="29.25">
      <c r="B158" s="32"/>
      <c r="D158" s="134" t="s">
        <v>267</v>
      </c>
      <c r="F158" s="135" t="s">
        <v>3038</v>
      </c>
      <c r="I158" s="136"/>
      <c r="L158" s="32"/>
      <c r="M158" s="137"/>
      <c r="T158" s="53"/>
      <c r="AT158" s="17" t="s">
        <v>267</v>
      </c>
      <c r="AU158" s="17" t="s">
        <v>77</v>
      </c>
    </row>
    <row r="159" spans="2:65" s="1" customFormat="1" ht="29.25">
      <c r="B159" s="32"/>
      <c r="D159" s="134" t="s">
        <v>269</v>
      </c>
      <c r="F159" s="138" t="s">
        <v>624</v>
      </c>
      <c r="I159" s="136"/>
      <c r="L159" s="32"/>
      <c r="M159" s="137"/>
      <c r="T159" s="53"/>
      <c r="AT159" s="17" t="s">
        <v>269</v>
      </c>
      <c r="AU159" s="17" t="s">
        <v>77</v>
      </c>
    </row>
    <row r="160" spans="2:65" s="1" customFormat="1" ht="16.5" customHeight="1">
      <c r="B160" s="32"/>
      <c r="C160" s="121" t="s">
        <v>350</v>
      </c>
      <c r="D160" s="121" t="s">
        <v>261</v>
      </c>
      <c r="E160" s="122" t="s">
        <v>595</v>
      </c>
      <c r="F160" s="123" t="s">
        <v>596</v>
      </c>
      <c r="G160" s="124" t="s">
        <v>545</v>
      </c>
      <c r="H160" s="125">
        <v>1010</v>
      </c>
      <c r="I160" s="126"/>
      <c r="J160" s="127">
        <f>ROUND(I160*H160,2)</f>
        <v>0</v>
      </c>
      <c r="K160" s="123" t="s">
        <v>265</v>
      </c>
      <c r="L160" s="32"/>
      <c r="M160" s="128" t="s">
        <v>19</v>
      </c>
      <c r="N160" s="129" t="s">
        <v>40</v>
      </c>
      <c r="P160" s="130">
        <f>O160*H160</f>
        <v>0</v>
      </c>
      <c r="Q160" s="130">
        <v>0</v>
      </c>
      <c r="R160" s="130">
        <f>Q160*H160</f>
        <v>0</v>
      </c>
      <c r="S160" s="130">
        <v>0</v>
      </c>
      <c r="T160" s="131">
        <f>S160*H160</f>
        <v>0</v>
      </c>
      <c r="AR160" s="132" t="s">
        <v>266</v>
      </c>
      <c r="AT160" s="132" t="s">
        <v>261</v>
      </c>
      <c r="AU160" s="132" t="s">
        <v>77</v>
      </c>
      <c r="AY160" s="17" t="s">
        <v>260</v>
      </c>
      <c r="BE160" s="133">
        <f>IF(N160="základní",J160,0)</f>
        <v>0</v>
      </c>
      <c r="BF160" s="133">
        <f>IF(N160="snížená",J160,0)</f>
        <v>0</v>
      </c>
      <c r="BG160" s="133">
        <f>IF(N160="zákl. přenesená",J160,0)</f>
        <v>0</v>
      </c>
      <c r="BH160" s="133">
        <f>IF(N160="sníž. přenesená",J160,0)</f>
        <v>0</v>
      </c>
      <c r="BI160" s="133">
        <f>IF(N160="nulová",J160,0)</f>
        <v>0</v>
      </c>
      <c r="BJ160" s="17" t="s">
        <v>77</v>
      </c>
      <c r="BK160" s="133">
        <f>ROUND(I160*H160,2)</f>
        <v>0</v>
      </c>
      <c r="BL160" s="17" t="s">
        <v>266</v>
      </c>
      <c r="BM160" s="132" t="s">
        <v>353</v>
      </c>
    </row>
    <row r="161" spans="2:65" s="1" customFormat="1" ht="11.25">
      <c r="B161" s="32"/>
      <c r="D161" s="134" t="s">
        <v>267</v>
      </c>
      <c r="F161" s="135" t="s">
        <v>597</v>
      </c>
      <c r="I161" s="136"/>
      <c r="L161" s="32"/>
      <c r="M161" s="137"/>
      <c r="T161" s="53"/>
      <c r="AT161" s="17" t="s">
        <v>267</v>
      </c>
      <c r="AU161" s="17" t="s">
        <v>77</v>
      </c>
    </row>
    <row r="162" spans="2:65" s="1" customFormat="1" ht="29.25">
      <c r="B162" s="32"/>
      <c r="D162" s="134" t="s">
        <v>269</v>
      </c>
      <c r="F162" s="138" t="s">
        <v>598</v>
      </c>
      <c r="I162" s="136"/>
      <c r="L162" s="32"/>
      <c r="M162" s="137"/>
      <c r="T162" s="53"/>
      <c r="AT162" s="17" t="s">
        <v>269</v>
      </c>
      <c r="AU162" s="17" t="s">
        <v>77</v>
      </c>
    </row>
    <row r="163" spans="2:65" s="1" customFormat="1" ht="16.5" customHeight="1">
      <c r="B163" s="32"/>
      <c r="C163" s="121" t="s">
        <v>310</v>
      </c>
      <c r="D163" s="121" t="s">
        <v>261</v>
      </c>
      <c r="E163" s="122" t="s">
        <v>1373</v>
      </c>
      <c r="F163" s="123" t="s">
        <v>1374</v>
      </c>
      <c r="G163" s="124" t="s">
        <v>1067</v>
      </c>
      <c r="H163" s="125">
        <v>230</v>
      </c>
      <c r="I163" s="126"/>
      <c r="J163" s="127">
        <f>ROUND(I163*H163,2)</f>
        <v>0</v>
      </c>
      <c r="K163" s="123" t="s">
        <v>265</v>
      </c>
      <c r="L163" s="32"/>
      <c r="M163" s="128" t="s">
        <v>19</v>
      </c>
      <c r="N163" s="129" t="s">
        <v>40</v>
      </c>
      <c r="P163" s="130">
        <f>O163*H163</f>
        <v>0</v>
      </c>
      <c r="Q163" s="130">
        <v>0</v>
      </c>
      <c r="R163" s="130">
        <f>Q163*H163</f>
        <v>0</v>
      </c>
      <c r="S163" s="130">
        <v>0</v>
      </c>
      <c r="T163" s="131">
        <f>S163*H163</f>
        <v>0</v>
      </c>
      <c r="AR163" s="132" t="s">
        <v>266</v>
      </c>
      <c r="AT163" s="132" t="s">
        <v>261</v>
      </c>
      <c r="AU163" s="132" t="s">
        <v>77</v>
      </c>
      <c r="AY163" s="17" t="s">
        <v>260</v>
      </c>
      <c r="BE163" s="133">
        <f>IF(N163="základní",J163,0)</f>
        <v>0</v>
      </c>
      <c r="BF163" s="133">
        <f>IF(N163="snížená",J163,0)</f>
        <v>0</v>
      </c>
      <c r="BG163" s="133">
        <f>IF(N163="zákl. přenesená",J163,0)</f>
        <v>0</v>
      </c>
      <c r="BH163" s="133">
        <f>IF(N163="sníž. přenesená",J163,0)</f>
        <v>0</v>
      </c>
      <c r="BI163" s="133">
        <f>IF(N163="nulová",J163,0)</f>
        <v>0</v>
      </c>
      <c r="BJ163" s="17" t="s">
        <v>77</v>
      </c>
      <c r="BK163" s="133">
        <f>ROUND(I163*H163,2)</f>
        <v>0</v>
      </c>
      <c r="BL163" s="17" t="s">
        <v>266</v>
      </c>
      <c r="BM163" s="132" t="s">
        <v>358</v>
      </c>
    </row>
    <row r="164" spans="2:65" s="1" customFormat="1" ht="19.5">
      <c r="B164" s="32"/>
      <c r="D164" s="134" t="s">
        <v>267</v>
      </c>
      <c r="F164" s="135" t="s">
        <v>1375</v>
      </c>
      <c r="I164" s="136"/>
      <c r="L164" s="32"/>
      <c r="M164" s="137"/>
      <c r="T164" s="53"/>
      <c r="AT164" s="17" t="s">
        <v>267</v>
      </c>
      <c r="AU164" s="17" t="s">
        <v>77</v>
      </c>
    </row>
    <row r="165" spans="2:65" s="1" customFormat="1" ht="29.25">
      <c r="B165" s="32"/>
      <c r="D165" s="134" t="s">
        <v>269</v>
      </c>
      <c r="F165" s="138" t="s">
        <v>3082</v>
      </c>
      <c r="I165" s="136"/>
      <c r="L165" s="32"/>
      <c r="M165" s="137"/>
      <c r="T165" s="53"/>
      <c r="AT165" s="17" t="s">
        <v>269</v>
      </c>
      <c r="AU165" s="17" t="s">
        <v>77</v>
      </c>
    </row>
    <row r="166" spans="2:65" s="1" customFormat="1" ht="16.5" customHeight="1">
      <c r="B166" s="32"/>
      <c r="C166" s="121" t="s">
        <v>7</v>
      </c>
      <c r="D166" s="121" t="s">
        <v>261</v>
      </c>
      <c r="E166" s="122" t="s">
        <v>2918</v>
      </c>
      <c r="F166" s="123" t="s">
        <v>3053</v>
      </c>
      <c r="G166" s="124" t="s">
        <v>363</v>
      </c>
      <c r="H166" s="125">
        <v>5</v>
      </c>
      <c r="I166" s="126"/>
      <c r="J166" s="127">
        <f>ROUND(I166*H166,2)</f>
        <v>0</v>
      </c>
      <c r="K166" s="123" t="s">
        <v>19</v>
      </c>
      <c r="L166" s="32"/>
      <c r="M166" s="128" t="s">
        <v>19</v>
      </c>
      <c r="N166" s="129" t="s">
        <v>40</v>
      </c>
      <c r="P166" s="130">
        <f>O166*H166</f>
        <v>0</v>
      </c>
      <c r="Q166" s="130">
        <v>0</v>
      </c>
      <c r="R166" s="130">
        <f>Q166*H166</f>
        <v>0</v>
      </c>
      <c r="S166" s="130">
        <v>0</v>
      </c>
      <c r="T166" s="131">
        <f>S166*H166</f>
        <v>0</v>
      </c>
      <c r="AR166" s="132" t="s">
        <v>266</v>
      </c>
      <c r="AT166" s="132" t="s">
        <v>261</v>
      </c>
      <c r="AU166" s="132" t="s">
        <v>77</v>
      </c>
      <c r="AY166" s="17" t="s">
        <v>260</v>
      </c>
      <c r="BE166" s="133">
        <f>IF(N166="základní",J166,0)</f>
        <v>0</v>
      </c>
      <c r="BF166" s="133">
        <f>IF(N166="snížená",J166,0)</f>
        <v>0</v>
      </c>
      <c r="BG166" s="133">
        <f>IF(N166="zákl. přenesená",J166,0)</f>
        <v>0</v>
      </c>
      <c r="BH166" s="133">
        <f>IF(N166="sníž. přenesená",J166,0)</f>
        <v>0</v>
      </c>
      <c r="BI166" s="133">
        <f>IF(N166="nulová",J166,0)</f>
        <v>0</v>
      </c>
      <c r="BJ166" s="17" t="s">
        <v>77</v>
      </c>
      <c r="BK166" s="133">
        <f>ROUND(I166*H166,2)</f>
        <v>0</v>
      </c>
      <c r="BL166" s="17" t="s">
        <v>266</v>
      </c>
      <c r="BM166" s="132" t="s">
        <v>364</v>
      </c>
    </row>
    <row r="167" spans="2:65" s="1" customFormat="1" ht="11.25">
      <c r="B167" s="32"/>
      <c r="D167" s="134" t="s">
        <v>267</v>
      </c>
      <c r="F167" s="135" t="s">
        <v>3053</v>
      </c>
      <c r="I167" s="136"/>
      <c r="L167" s="32"/>
      <c r="M167" s="137"/>
      <c r="T167" s="53"/>
      <c r="AT167" s="17" t="s">
        <v>267</v>
      </c>
      <c r="AU167" s="17" t="s">
        <v>77</v>
      </c>
    </row>
    <row r="168" spans="2:65" s="1" customFormat="1" ht="29.25">
      <c r="B168" s="32"/>
      <c r="D168" s="134" t="s">
        <v>269</v>
      </c>
      <c r="F168" s="138" t="s">
        <v>3054</v>
      </c>
      <c r="I168" s="136"/>
      <c r="L168" s="32"/>
      <c r="M168" s="137"/>
      <c r="T168" s="53"/>
      <c r="AT168" s="17" t="s">
        <v>269</v>
      </c>
      <c r="AU168" s="17" t="s">
        <v>77</v>
      </c>
    </row>
    <row r="169" spans="2:65" s="1" customFormat="1" ht="16.5" customHeight="1">
      <c r="B169" s="32"/>
      <c r="C169" s="121" t="s">
        <v>315</v>
      </c>
      <c r="D169" s="121" t="s">
        <v>261</v>
      </c>
      <c r="E169" s="122" t="s">
        <v>3087</v>
      </c>
      <c r="F169" s="123" t="s">
        <v>3056</v>
      </c>
      <c r="G169" s="124" t="s">
        <v>363</v>
      </c>
      <c r="H169" s="125">
        <v>1</v>
      </c>
      <c r="I169" s="126"/>
      <c r="J169" s="127">
        <f>ROUND(I169*H169,2)</f>
        <v>0</v>
      </c>
      <c r="K169" s="123" t="s">
        <v>19</v>
      </c>
      <c r="L169" s="32"/>
      <c r="M169" s="128" t="s">
        <v>19</v>
      </c>
      <c r="N169" s="129" t="s">
        <v>40</v>
      </c>
      <c r="P169" s="130">
        <f>O169*H169</f>
        <v>0</v>
      </c>
      <c r="Q169" s="130">
        <v>0</v>
      </c>
      <c r="R169" s="130">
        <f>Q169*H169</f>
        <v>0</v>
      </c>
      <c r="S169" s="130">
        <v>0</v>
      </c>
      <c r="T169" s="131">
        <f>S169*H169</f>
        <v>0</v>
      </c>
      <c r="AR169" s="132" t="s">
        <v>266</v>
      </c>
      <c r="AT169" s="132" t="s">
        <v>261</v>
      </c>
      <c r="AU169" s="132" t="s">
        <v>77</v>
      </c>
      <c r="AY169" s="17" t="s">
        <v>260</v>
      </c>
      <c r="BE169" s="133">
        <f>IF(N169="základní",J169,0)</f>
        <v>0</v>
      </c>
      <c r="BF169" s="133">
        <f>IF(N169="snížená",J169,0)</f>
        <v>0</v>
      </c>
      <c r="BG169" s="133">
        <f>IF(N169="zákl. přenesená",J169,0)</f>
        <v>0</v>
      </c>
      <c r="BH169" s="133">
        <f>IF(N169="sníž. přenesená",J169,0)</f>
        <v>0</v>
      </c>
      <c r="BI169" s="133">
        <f>IF(N169="nulová",J169,0)</f>
        <v>0</v>
      </c>
      <c r="BJ169" s="17" t="s">
        <v>77</v>
      </c>
      <c r="BK169" s="133">
        <f>ROUND(I169*H169,2)</f>
        <v>0</v>
      </c>
      <c r="BL169" s="17" t="s">
        <v>266</v>
      </c>
      <c r="BM169" s="132" t="s">
        <v>368</v>
      </c>
    </row>
    <row r="170" spans="2:65" s="1" customFormat="1" ht="11.25">
      <c r="B170" s="32"/>
      <c r="D170" s="134" t="s">
        <v>267</v>
      </c>
      <c r="F170" s="135" t="s">
        <v>3056</v>
      </c>
      <c r="I170" s="136"/>
      <c r="L170" s="32"/>
      <c r="M170" s="137"/>
      <c r="T170" s="53"/>
      <c r="AT170" s="17" t="s">
        <v>267</v>
      </c>
      <c r="AU170" s="17" t="s">
        <v>77</v>
      </c>
    </row>
    <row r="171" spans="2:65" s="1" customFormat="1" ht="29.25">
      <c r="B171" s="32"/>
      <c r="D171" s="134" t="s">
        <v>269</v>
      </c>
      <c r="F171" s="138" t="s">
        <v>3057</v>
      </c>
      <c r="I171" s="136"/>
      <c r="L171" s="32"/>
      <c r="M171" s="137"/>
      <c r="T171" s="53"/>
      <c r="AT171" s="17" t="s">
        <v>269</v>
      </c>
      <c r="AU171" s="17" t="s">
        <v>77</v>
      </c>
    </row>
    <row r="172" spans="2:65" s="1" customFormat="1" ht="16.5" customHeight="1">
      <c r="B172" s="32"/>
      <c r="C172" s="121" t="s">
        <v>370</v>
      </c>
      <c r="D172" s="121" t="s">
        <v>261</v>
      </c>
      <c r="E172" s="122" t="s">
        <v>3139</v>
      </c>
      <c r="F172" s="123" t="s">
        <v>3059</v>
      </c>
      <c r="G172" s="124" t="s">
        <v>363</v>
      </c>
      <c r="H172" s="125">
        <v>3</v>
      </c>
      <c r="I172" s="126"/>
      <c r="J172" s="127">
        <f>ROUND(I172*H172,2)</f>
        <v>0</v>
      </c>
      <c r="K172" s="123" t="s">
        <v>19</v>
      </c>
      <c r="L172" s="32"/>
      <c r="M172" s="128" t="s">
        <v>19</v>
      </c>
      <c r="N172" s="129" t="s">
        <v>40</v>
      </c>
      <c r="P172" s="130">
        <f>O172*H172</f>
        <v>0</v>
      </c>
      <c r="Q172" s="130">
        <v>0</v>
      </c>
      <c r="R172" s="130">
        <f>Q172*H172</f>
        <v>0</v>
      </c>
      <c r="S172" s="130">
        <v>0</v>
      </c>
      <c r="T172" s="131">
        <f>S172*H172</f>
        <v>0</v>
      </c>
      <c r="AR172" s="132" t="s">
        <v>266</v>
      </c>
      <c r="AT172" s="132" t="s">
        <v>261</v>
      </c>
      <c r="AU172" s="132" t="s">
        <v>77</v>
      </c>
      <c r="AY172" s="17" t="s">
        <v>260</v>
      </c>
      <c r="BE172" s="133">
        <f>IF(N172="základní",J172,0)</f>
        <v>0</v>
      </c>
      <c r="BF172" s="133">
        <f>IF(N172="snížená",J172,0)</f>
        <v>0</v>
      </c>
      <c r="BG172" s="133">
        <f>IF(N172="zákl. přenesená",J172,0)</f>
        <v>0</v>
      </c>
      <c r="BH172" s="133">
        <f>IF(N172="sníž. přenesená",J172,0)</f>
        <v>0</v>
      </c>
      <c r="BI172" s="133">
        <f>IF(N172="nulová",J172,0)</f>
        <v>0</v>
      </c>
      <c r="BJ172" s="17" t="s">
        <v>77</v>
      </c>
      <c r="BK172" s="133">
        <f>ROUND(I172*H172,2)</f>
        <v>0</v>
      </c>
      <c r="BL172" s="17" t="s">
        <v>266</v>
      </c>
      <c r="BM172" s="132" t="s">
        <v>373</v>
      </c>
    </row>
    <row r="173" spans="2:65" s="1" customFormat="1" ht="11.25">
      <c r="B173" s="32"/>
      <c r="D173" s="134" t="s">
        <v>267</v>
      </c>
      <c r="F173" s="135" t="s">
        <v>3059</v>
      </c>
      <c r="I173" s="136"/>
      <c r="L173" s="32"/>
      <c r="M173" s="137"/>
      <c r="T173" s="53"/>
      <c r="AT173" s="17" t="s">
        <v>267</v>
      </c>
      <c r="AU173" s="17" t="s">
        <v>77</v>
      </c>
    </row>
    <row r="174" spans="2:65" s="1" customFormat="1" ht="29.25">
      <c r="B174" s="32"/>
      <c r="D174" s="134" t="s">
        <v>269</v>
      </c>
      <c r="F174" s="138" t="s">
        <v>3060</v>
      </c>
      <c r="I174" s="136"/>
      <c r="L174" s="32"/>
      <c r="M174" s="137"/>
      <c r="T174" s="53"/>
      <c r="AT174" s="17" t="s">
        <v>269</v>
      </c>
      <c r="AU174" s="17" t="s">
        <v>77</v>
      </c>
    </row>
    <row r="175" spans="2:65" s="1" customFormat="1" ht="16.5" customHeight="1">
      <c r="B175" s="32"/>
      <c r="C175" s="121" t="s">
        <v>320</v>
      </c>
      <c r="D175" s="121" t="s">
        <v>261</v>
      </c>
      <c r="E175" s="122" t="s">
        <v>2924</v>
      </c>
      <c r="F175" s="123" t="s">
        <v>694</v>
      </c>
      <c r="G175" s="124" t="s">
        <v>363</v>
      </c>
      <c r="H175" s="125">
        <v>1</v>
      </c>
      <c r="I175" s="126"/>
      <c r="J175" s="127">
        <f>ROUND(I175*H175,2)</f>
        <v>0</v>
      </c>
      <c r="K175" s="123" t="s">
        <v>19</v>
      </c>
      <c r="L175" s="32"/>
      <c r="M175" s="128" t="s">
        <v>19</v>
      </c>
      <c r="N175" s="129" t="s">
        <v>40</v>
      </c>
      <c r="P175" s="130">
        <f>O175*H175</f>
        <v>0</v>
      </c>
      <c r="Q175" s="130">
        <v>0</v>
      </c>
      <c r="R175" s="130">
        <f>Q175*H175</f>
        <v>0</v>
      </c>
      <c r="S175" s="130">
        <v>0</v>
      </c>
      <c r="T175" s="131">
        <f>S175*H175</f>
        <v>0</v>
      </c>
      <c r="AR175" s="132" t="s">
        <v>266</v>
      </c>
      <c r="AT175" s="132" t="s">
        <v>261</v>
      </c>
      <c r="AU175" s="132" t="s">
        <v>77</v>
      </c>
      <c r="AY175" s="17" t="s">
        <v>260</v>
      </c>
      <c r="BE175" s="133">
        <f>IF(N175="základní",J175,0)</f>
        <v>0</v>
      </c>
      <c r="BF175" s="133">
        <f>IF(N175="snížená",J175,0)</f>
        <v>0</v>
      </c>
      <c r="BG175" s="133">
        <f>IF(N175="zákl. přenesená",J175,0)</f>
        <v>0</v>
      </c>
      <c r="BH175" s="133">
        <f>IF(N175="sníž. přenesená",J175,0)</f>
        <v>0</v>
      </c>
      <c r="BI175" s="133">
        <f>IF(N175="nulová",J175,0)</f>
        <v>0</v>
      </c>
      <c r="BJ175" s="17" t="s">
        <v>77</v>
      </c>
      <c r="BK175" s="133">
        <f>ROUND(I175*H175,2)</f>
        <v>0</v>
      </c>
      <c r="BL175" s="17" t="s">
        <v>266</v>
      </c>
      <c r="BM175" s="132" t="s">
        <v>378</v>
      </c>
    </row>
    <row r="176" spans="2:65" s="1" customFormat="1" ht="11.25">
      <c r="B176" s="32"/>
      <c r="D176" s="134" t="s">
        <v>267</v>
      </c>
      <c r="F176" s="135" t="s">
        <v>694</v>
      </c>
      <c r="I176" s="136"/>
      <c r="L176" s="32"/>
      <c r="M176" s="137"/>
      <c r="T176" s="53"/>
      <c r="AT176" s="17" t="s">
        <v>267</v>
      </c>
      <c r="AU176" s="17" t="s">
        <v>77</v>
      </c>
    </row>
    <row r="177" spans="2:47" s="1" customFormat="1" ht="29.25">
      <c r="B177" s="32"/>
      <c r="D177" s="134" t="s">
        <v>269</v>
      </c>
      <c r="F177" s="138" t="s">
        <v>696</v>
      </c>
      <c r="I177" s="136"/>
      <c r="L177" s="32"/>
      <c r="M177" s="149"/>
      <c r="N177" s="150"/>
      <c r="O177" s="150"/>
      <c r="P177" s="150"/>
      <c r="Q177" s="150"/>
      <c r="R177" s="150"/>
      <c r="S177" s="150"/>
      <c r="T177" s="151"/>
      <c r="AT177" s="17" t="s">
        <v>269</v>
      </c>
      <c r="AU177" s="17" t="s">
        <v>77</v>
      </c>
    </row>
    <row r="178" spans="2:47" s="1" customFormat="1" ht="6.95" customHeight="1">
      <c r="B178" s="41"/>
      <c r="C178" s="42"/>
      <c r="D178" s="42"/>
      <c r="E178" s="42"/>
      <c r="F178" s="42"/>
      <c r="G178" s="42"/>
      <c r="H178" s="42"/>
      <c r="I178" s="42"/>
      <c r="J178" s="42"/>
      <c r="K178" s="42"/>
      <c r="L178" s="32"/>
    </row>
  </sheetData>
  <sheetProtection algorithmName="SHA-512" hashValue="pGgN82EnqgyD1meAecRKzSlDOyQgVqzgtlkjKMBwihzwVULyQMKjraDHa2iZsD93HJ5wPkjIwOfXa6uZ2JaKvQ==" saltValue="+f+8yOXv7gKa1yK0CVg6v7K2Tvv8F13ZzPOLbrGpkcdg6ROuU26cuUvGSUIqBu6vtykQ0k1yG3bFptxuNpd0uQ==" spinCount="100000" sheet="1" objects="1" scenarios="1" formatColumns="0" formatRows="0" autoFilter="0"/>
  <autoFilter ref="C80:K177" xr:uid="{00000000-0009-0000-0000-000017000000}"/>
  <mergeCells count="9">
    <mergeCell ref="E50:H50"/>
    <mergeCell ref="E71:H71"/>
    <mergeCell ref="E73:H73"/>
    <mergeCell ref="L2:V2"/>
    <mergeCell ref="E7:H7"/>
    <mergeCell ref="E9:H9"/>
    <mergeCell ref="E18:H18"/>
    <mergeCell ref="E27:H27"/>
    <mergeCell ref="E48:H48"/>
  </mergeCells>
  <hyperlinks>
    <hyperlink ref="F144" r:id="rId1" xr:uid="{00000000-0004-0000-1700-000000000000}"/>
    <hyperlink ref="F147" r:id="rId2" xr:uid="{00000000-0004-0000-1700-000001000000}"/>
  </hyperlinks>
  <pageMargins left="0.39374999999999999" right="0.39374999999999999" top="0.39374999999999999" bottom="0.39374999999999999" header="0" footer="0"/>
  <pageSetup paperSize="9" fitToHeight="100" orientation="landscape" blackAndWhite="1"/>
  <headerFooter>
    <oddFooter>&amp;CStrana &amp;P z &amp;N</oddFooter>
  </headerFooter>
  <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B2:BM96"/>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148</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3140</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ROUND(J81,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ROUND((SUM(BE81:BE95)),  2)</f>
        <v>0</v>
      </c>
      <c r="I33" s="89">
        <v>0.21</v>
      </c>
      <c r="J33" s="88">
        <f>ROUND(((SUM(BE81:BE95))*I33),  2)</f>
        <v>0</v>
      </c>
      <c r="L33" s="32"/>
    </row>
    <row r="34" spans="2:12" s="1" customFormat="1" ht="14.45" customHeight="1">
      <c r="B34" s="32"/>
      <c r="E34" s="27" t="s">
        <v>41</v>
      </c>
      <c r="F34" s="88">
        <f>ROUND((SUM(BF81:BF95)),  2)</f>
        <v>0</v>
      </c>
      <c r="I34" s="89">
        <v>0.12</v>
      </c>
      <c r="J34" s="88">
        <f>ROUND(((SUM(BF81:BF95))*I34),  2)</f>
        <v>0</v>
      </c>
      <c r="L34" s="32"/>
    </row>
    <row r="35" spans="2:12" s="1" customFormat="1" ht="14.45" hidden="1" customHeight="1">
      <c r="B35" s="32"/>
      <c r="E35" s="27" t="s">
        <v>42</v>
      </c>
      <c r="F35" s="88">
        <f>ROUND((SUM(BG81:BG95)),  2)</f>
        <v>0</v>
      </c>
      <c r="I35" s="89">
        <v>0.21</v>
      </c>
      <c r="J35" s="88">
        <f>0</f>
        <v>0</v>
      </c>
      <c r="L35" s="32"/>
    </row>
    <row r="36" spans="2:12" s="1" customFormat="1" ht="14.45" hidden="1" customHeight="1">
      <c r="B36" s="32"/>
      <c r="E36" s="27" t="s">
        <v>43</v>
      </c>
      <c r="F36" s="88">
        <f>ROUND((SUM(BH81:BH95)),  2)</f>
        <v>0</v>
      </c>
      <c r="I36" s="89">
        <v>0.12</v>
      </c>
      <c r="J36" s="88">
        <f>0</f>
        <v>0</v>
      </c>
      <c r="L36" s="32"/>
    </row>
    <row r="37" spans="2:12" s="1" customFormat="1" ht="14.45" hidden="1" customHeight="1">
      <c r="B37" s="32"/>
      <c r="E37" s="27" t="s">
        <v>44</v>
      </c>
      <c r="F37" s="88">
        <f>ROUND((SUM(BI81:BI95)),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02-36-03 - Dopravna Desná, přípojka zab. zař.</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J81</f>
        <v>0</v>
      </c>
      <c r="L59" s="32"/>
      <c r="AU59" s="17" t="s">
        <v>242</v>
      </c>
    </row>
    <row r="60" spans="2:47" s="8" customFormat="1" ht="24.95" customHeight="1">
      <c r="B60" s="99"/>
      <c r="D60" s="100" t="s">
        <v>765</v>
      </c>
      <c r="E60" s="101"/>
      <c r="F60" s="101"/>
      <c r="G60" s="101"/>
      <c r="H60" s="101"/>
      <c r="I60" s="101"/>
      <c r="J60" s="102">
        <f>J82</f>
        <v>0</v>
      </c>
      <c r="L60" s="99"/>
    </row>
    <row r="61" spans="2:47" s="8" customFormat="1" ht="24.95" customHeight="1">
      <c r="B61" s="99"/>
      <c r="D61" s="100" t="s">
        <v>766</v>
      </c>
      <c r="E61" s="101"/>
      <c r="F61" s="101"/>
      <c r="G61" s="101"/>
      <c r="H61" s="101"/>
      <c r="I61" s="101"/>
      <c r="J61" s="102">
        <f>J86</f>
        <v>0</v>
      </c>
      <c r="L61" s="99"/>
    </row>
    <row r="62" spans="2:47" s="1" customFormat="1" ht="21.75" customHeight="1">
      <c r="B62" s="32"/>
      <c r="L62" s="32"/>
    </row>
    <row r="63" spans="2:47" s="1" customFormat="1" ht="6.95" customHeight="1">
      <c r="B63" s="41"/>
      <c r="C63" s="42"/>
      <c r="D63" s="42"/>
      <c r="E63" s="42"/>
      <c r="F63" s="42"/>
      <c r="G63" s="42"/>
      <c r="H63" s="42"/>
      <c r="I63" s="42"/>
      <c r="J63" s="42"/>
      <c r="K63" s="42"/>
      <c r="L63" s="32"/>
    </row>
    <row r="67" spans="2:20" s="1" customFormat="1" ht="6.95" customHeight="1">
      <c r="B67" s="43"/>
      <c r="C67" s="44"/>
      <c r="D67" s="44"/>
      <c r="E67" s="44"/>
      <c r="F67" s="44"/>
      <c r="G67" s="44"/>
      <c r="H67" s="44"/>
      <c r="I67" s="44"/>
      <c r="J67" s="44"/>
      <c r="K67" s="44"/>
      <c r="L67" s="32"/>
    </row>
    <row r="68" spans="2:20" s="1" customFormat="1" ht="24.95" customHeight="1">
      <c r="B68" s="32"/>
      <c r="C68" s="21" t="s">
        <v>245</v>
      </c>
      <c r="L68" s="32"/>
    </row>
    <row r="69" spans="2:20" s="1" customFormat="1" ht="6.95" customHeight="1">
      <c r="B69" s="32"/>
      <c r="L69" s="32"/>
    </row>
    <row r="70" spans="2:20" s="1" customFormat="1" ht="12" customHeight="1">
      <c r="B70" s="32"/>
      <c r="C70" s="27" t="s">
        <v>16</v>
      </c>
      <c r="L70" s="32"/>
    </row>
    <row r="71" spans="2:20" s="1" customFormat="1" ht="16.5" customHeight="1">
      <c r="B71" s="32"/>
      <c r="E71" s="309" t="str">
        <f>E7</f>
        <v>Oprava trati v úseku Tanvald - Kořenov</v>
      </c>
      <c r="F71" s="310"/>
      <c r="G71" s="310"/>
      <c r="H71" s="310"/>
      <c r="L71" s="32"/>
    </row>
    <row r="72" spans="2:20" s="1" customFormat="1" ht="12" customHeight="1">
      <c r="B72" s="32"/>
      <c r="C72" s="27" t="s">
        <v>237</v>
      </c>
      <c r="L72" s="32"/>
    </row>
    <row r="73" spans="2:20" s="1" customFormat="1" ht="16.5" customHeight="1">
      <c r="B73" s="32"/>
      <c r="E73" s="305" t="str">
        <f>E9</f>
        <v>SO 02-36-03 - Dopravna Desná, přípojka zab. zař.</v>
      </c>
      <c r="F73" s="311"/>
      <c r="G73" s="311"/>
      <c r="H73" s="311"/>
      <c r="L73" s="32"/>
    </row>
    <row r="74" spans="2:20" s="1" customFormat="1" ht="6.95" customHeight="1">
      <c r="B74" s="32"/>
      <c r="L74" s="32"/>
    </row>
    <row r="75" spans="2:20" s="1" customFormat="1" ht="12" customHeight="1">
      <c r="B75" s="32"/>
      <c r="C75" s="27" t="s">
        <v>21</v>
      </c>
      <c r="F75" s="25" t="str">
        <f>F12</f>
        <v xml:space="preserve"> </v>
      </c>
      <c r="I75" s="27" t="s">
        <v>23</v>
      </c>
      <c r="J75" s="49" t="str">
        <f>IF(J12="","",J12)</f>
        <v>14. 6. 2023</v>
      </c>
      <c r="L75" s="32"/>
    </row>
    <row r="76" spans="2:20" s="1" customFormat="1" ht="6.95" customHeight="1">
      <c r="B76" s="32"/>
      <c r="L76" s="32"/>
    </row>
    <row r="77" spans="2:20" s="1" customFormat="1" ht="15.2" customHeight="1">
      <c r="B77" s="32"/>
      <c r="C77" s="27" t="s">
        <v>25</v>
      </c>
      <c r="F77" s="25" t="str">
        <f>E15</f>
        <v xml:space="preserve"> </v>
      </c>
      <c r="I77" s="27" t="s">
        <v>30</v>
      </c>
      <c r="J77" s="30" t="str">
        <f>E21</f>
        <v xml:space="preserve"> </v>
      </c>
      <c r="L77" s="32"/>
    </row>
    <row r="78" spans="2:20" s="1" customFormat="1" ht="15.2" customHeight="1">
      <c r="B78" s="32"/>
      <c r="C78" s="27" t="s">
        <v>28</v>
      </c>
      <c r="F78" s="25" t="str">
        <f>IF(E18="","",E18)</f>
        <v>Vyplň údaj</v>
      </c>
      <c r="I78" s="27" t="s">
        <v>32</v>
      </c>
      <c r="J78" s="30" t="str">
        <f>E24</f>
        <v xml:space="preserve"> </v>
      </c>
      <c r="L78" s="32"/>
    </row>
    <row r="79" spans="2:20" s="1" customFormat="1" ht="10.35" customHeight="1">
      <c r="B79" s="32"/>
      <c r="L79" s="32"/>
    </row>
    <row r="80" spans="2:20" s="9" customFormat="1" ht="29.25" customHeight="1">
      <c r="B80" s="103"/>
      <c r="C80" s="104" t="s">
        <v>246</v>
      </c>
      <c r="D80" s="105" t="s">
        <v>54</v>
      </c>
      <c r="E80" s="105" t="s">
        <v>50</v>
      </c>
      <c r="F80" s="105" t="s">
        <v>51</v>
      </c>
      <c r="G80" s="105" t="s">
        <v>247</v>
      </c>
      <c r="H80" s="105" t="s">
        <v>248</v>
      </c>
      <c r="I80" s="105" t="s">
        <v>249</v>
      </c>
      <c r="J80" s="105" t="s">
        <v>241</v>
      </c>
      <c r="K80" s="106" t="s">
        <v>250</v>
      </c>
      <c r="L80" s="103"/>
      <c r="M80" s="56" t="s">
        <v>19</v>
      </c>
      <c r="N80" s="57" t="s">
        <v>39</v>
      </c>
      <c r="O80" s="57" t="s">
        <v>251</v>
      </c>
      <c r="P80" s="57" t="s">
        <v>252</v>
      </c>
      <c r="Q80" s="57" t="s">
        <v>253</v>
      </c>
      <c r="R80" s="57" t="s">
        <v>254</v>
      </c>
      <c r="S80" s="57" t="s">
        <v>255</v>
      </c>
      <c r="T80" s="58" t="s">
        <v>256</v>
      </c>
    </row>
    <row r="81" spans="2:65" s="1" customFormat="1" ht="22.9" customHeight="1">
      <c r="B81" s="32"/>
      <c r="C81" s="61" t="s">
        <v>257</v>
      </c>
      <c r="J81" s="107">
        <f>BK81</f>
        <v>0</v>
      </c>
      <c r="L81" s="32"/>
      <c r="M81" s="59"/>
      <c r="N81" s="50"/>
      <c r="O81" s="50"/>
      <c r="P81" s="108">
        <f>P82+P86</f>
        <v>0</v>
      </c>
      <c r="Q81" s="50"/>
      <c r="R81" s="108">
        <f>R82+R86</f>
        <v>0</v>
      </c>
      <c r="S81" s="50"/>
      <c r="T81" s="109">
        <f>T82+T86</f>
        <v>0</v>
      </c>
      <c r="AT81" s="17" t="s">
        <v>68</v>
      </c>
      <c r="AU81" s="17" t="s">
        <v>242</v>
      </c>
      <c r="BK81" s="110">
        <f>BK82+BK86</f>
        <v>0</v>
      </c>
    </row>
    <row r="82" spans="2:65" s="10" customFormat="1" ht="25.9" customHeight="1">
      <c r="B82" s="111"/>
      <c r="D82" s="112" t="s">
        <v>68</v>
      </c>
      <c r="E82" s="113" t="s">
        <v>77</v>
      </c>
      <c r="F82" s="113" t="s">
        <v>767</v>
      </c>
      <c r="I82" s="114"/>
      <c r="J82" s="115">
        <f>BK82</f>
        <v>0</v>
      </c>
      <c r="L82" s="111"/>
      <c r="M82" s="116"/>
      <c r="P82" s="117">
        <f>SUM(P83:P85)</f>
        <v>0</v>
      </c>
      <c r="R82" s="117">
        <f>SUM(R83:R85)</f>
        <v>0</v>
      </c>
      <c r="T82" s="118">
        <f>SUM(T83:T85)</f>
        <v>0</v>
      </c>
      <c r="AR82" s="112" t="s">
        <v>77</v>
      </c>
      <c r="AT82" s="119" t="s">
        <v>68</v>
      </c>
      <c r="AU82" s="119" t="s">
        <v>69</v>
      </c>
      <c r="AY82" s="112" t="s">
        <v>260</v>
      </c>
      <c r="BK82" s="120">
        <f>SUM(BK83:BK85)</f>
        <v>0</v>
      </c>
    </row>
    <row r="83" spans="2:65" s="1" customFormat="1" ht="16.5" customHeight="1">
      <c r="B83" s="32"/>
      <c r="C83" s="139" t="s">
        <v>77</v>
      </c>
      <c r="D83" s="139" t="s">
        <v>273</v>
      </c>
      <c r="E83" s="140" t="s">
        <v>3141</v>
      </c>
      <c r="F83" s="141" t="s">
        <v>3142</v>
      </c>
      <c r="G83" s="142" t="s">
        <v>545</v>
      </c>
      <c r="H83" s="143">
        <v>150</v>
      </c>
      <c r="I83" s="144"/>
      <c r="J83" s="145">
        <f>ROUND(I83*H83,2)</f>
        <v>0</v>
      </c>
      <c r="K83" s="141" t="s">
        <v>19</v>
      </c>
      <c r="L83" s="146"/>
      <c r="M83" s="147" t="s">
        <v>19</v>
      </c>
      <c r="N83" s="148" t="s">
        <v>40</v>
      </c>
      <c r="P83" s="130">
        <f>O83*H83</f>
        <v>0</v>
      </c>
      <c r="Q83" s="130">
        <v>0</v>
      </c>
      <c r="R83" s="130">
        <f>Q83*H83</f>
        <v>0</v>
      </c>
      <c r="S83" s="130">
        <v>0</v>
      </c>
      <c r="T83" s="131">
        <f>S83*H83</f>
        <v>0</v>
      </c>
      <c r="AR83" s="132" t="s">
        <v>277</v>
      </c>
      <c r="AT83" s="132" t="s">
        <v>273</v>
      </c>
      <c r="AU83" s="132" t="s">
        <v>77</v>
      </c>
      <c r="AY83" s="17" t="s">
        <v>260</v>
      </c>
      <c r="BE83" s="133">
        <f>IF(N83="základní",J83,0)</f>
        <v>0</v>
      </c>
      <c r="BF83" s="133">
        <f>IF(N83="snížená",J83,0)</f>
        <v>0</v>
      </c>
      <c r="BG83" s="133">
        <f>IF(N83="zákl. přenesená",J83,0)</f>
        <v>0</v>
      </c>
      <c r="BH83" s="133">
        <f>IF(N83="sníž. přenesená",J83,0)</f>
        <v>0</v>
      </c>
      <c r="BI83" s="133">
        <f>IF(N83="nulová",J83,0)</f>
        <v>0</v>
      </c>
      <c r="BJ83" s="17" t="s">
        <v>77</v>
      </c>
      <c r="BK83" s="133">
        <f>ROUND(I83*H83,2)</f>
        <v>0</v>
      </c>
      <c r="BL83" s="17" t="s">
        <v>266</v>
      </c>
      <c r="BM83" s="132" t="s">
        <v>79</v>
      </c>
    </row>
    <row r="84" spans="2:65" s="1" customFormat="1" ht="11.25">
      <c r="B84" s="32"/>
      <c r="D84" s="134" t="s">
        <v>267</v>
      </c>
      <c r="F84" s="135" t="s">
        <v>3142</v>
      </c>
      <c r="I84" s="136"/>
      <c r="L84" s="32"/>
      <c r="M84" s="137"/>
      <c r="T84" s="53"/>
      <c r="AT84" s="17" t="s">
        <v>267</v>
      </c>
      <c r="AU84" s="17" t="s">
        <v>77</v>
      </c>
    </row>
    <row r="85" spans="2:65" s="1" customFormat="1" ht="29.25">
      <c r="B85" s="32"/>
      <c r="D85" s="134" t="s">
        <v>269</v>
      </c>
      <c r="F85" s="138" t="s">
        <v>3143</v>
      </c>
      <c r="I85" s="136"/>
      <c r="L85" s="32"/>
      <c r="M85" s="137"/>
      <c r="T85" s="53"/>
      <c r="AT85" s="17" t="s">
        <v>269</v>
      </c>
      <c r="AU85" s="17" t="s">
        <v>77</v>
      </c>
    </row>
    <row r="86" spans="2:65" s="10" customFormat="1" ht="25.9" customHeight="1">
      <c r="B86" s="111"/>
      <c r="D86" s="112" t="s">
        <v>68</v>
      </c>
      <c r="E86" s="113" t="s">
        <v>79</v>
      </c>
      <c r="F86" s="113" t="s">
        <v>834</v>
      </c>
      <c r="I86" s="114"/>
      <c r="J86" s="115">
        <f>BK86</f>
        <v>0</v>
      </c>
      <c r="L86" s="111"/>
      <c r="M86" s="116"/>
      <c r="P86" s="117">
        <f>SUM(P87:P95)</f>
        <v>0</v>
      </c>
      <c r="R86" s="117">
        <f>SUM(R87:R95)</f>
        <v>0</v>
      </c>
      <c r="T86" s="118">
        <f>SUM(T87:T95)</f>
        <v>0</v>
      </c>
      <c r="AR86" s="112" t="s">
        <v>77</v>
      </c>
      <c r="AT86" s="119" t="s">
        <v>68</v>
      </c>
      <c r="AU86" s="119" t="s">
        <v>69</v>
      </c>
      <c r="AY86" s="112" t="s">
        <v>260</v>
      </c>
      <c r="BK86" s="120">
        <f>SUM(BK87:BK95)</f>
        <v>0</v>
      </c>
    </row>
    <row r="87" spans="2:65" s="1" customFormat="1" ht="16.5" customHeight="1">
      <c r="B87" s="32"/>
      <c r="C87" s="121" t="s">
        <v>79</v>
      </c>
      <c r="D87" s="121" t="s">
        <v>261</v>
      </c>
      <c r="E87" s="122" t="s">
        <v>3046</v>
      </c>
      <c r="F87" s="123" t="s">
        <v>3047</v>
      </c>
      <c r="G87" s="124" t="s">
        <v>1067</v>
      </c>
      <c r="H87" s="125">
        <v>80</v>
      </c>
      <c r="I87" s="126"/>
      <c r="J87" s="127">
        <f>ROUND(I87*H87,2)</f>
        <v>0</v>
      </c>
      <c r="K87" s="123" t="s">
        <v>19</v>
      </c>
      <c r="L87" s="32"/>
      <c r="M87" s="128" t="s">
        <v>19</v>
      </c>
      <c r="N87" s="129" t="s">
        <v>40</v>
      </c>
      <c r="P87" s="130">
        <f>O87*H87</f>
        <v>0</v>
      </c>
      <c r="Q87" s="130">
        <v>0</v>
      </c>
      <c r="R87" s="130">
        <f>Q87*H87</f>
        <v>0</v>
      </c>
      <c r="S87" s="130">
        <v>0</v>
      </c>
      <c r="T87" s="131">
        <f>S87*H87</f>
        <v>0</v>
      </c>
      <c r="AR87" s="132" t="s">
        <v>266</v>
      </c>
      <c r="AT87" s="132" t="s">
        <v>261</v>
      </c>
      <c r="AU87" s="132" t="s">
        <v>77</v>
      </c>
      <c r="AY87" s="17" t="s">
        <v>260</v>
      </c>
      <c r="BE87" s="133">
        <f>IF(N87="základní",J87,0)</f>
        <v>0</v>
      </c>
      <c r="BF87" s="133">
        <f>IF(N87="snížená",J87,0)</f>
        <v>0</v>
      </c>
      <c r="BG87" s="133">
        <f>IF(N87="zákl. přenesená",J87,0)</f>
        <v>0</v>
      </c>
      <c r="BH87" s="133">
        <f>IF(N87="sníž. přenesená",J87,0)</f>
        <v>0</v>
      </c>
      <c r="BI87" s="133">
        <f>IF(N87="nulová",J87,0)</f>
        <v>0</v>
      </c>
      <c r="BJ87" s="17" t="s">
        <v>77</v>
      </c>
      <c r="BK87" s="133">
        <f>ROUND(I87*H87,2)</f>
        <v>0</v>
      </c>
      <c r="BL87" s="17" t="s">
        <v>266</v>
      </c>
      <c r="BM87" s="132" t="s">
        <v>266</v>
      </c>
    </row>
    <row r="88" spans="2:65" s="1" customFormat="1" ht="11.25">
      <c r="B88" s="32"/>
      <c r="D88" s="134" t="s">
        <v>267</v>
      </c>
      <c r="F88" s="135" t="s">
        <v>3047</v>
      </c>
      <c r="I88" s="136"/>
      <c r="L88" s="32"/>
      <c r="M88" s="137"/>
      <c r="T88" s="53"/>
      <c r="AT88" s="17" t="s">
        <v>267</v>
      </c>
      <c r="AU88" s="17" t="s">
        <v>77</v>
      </c>
    </row>
    <row r="89" spans="2:65" s="1" customFormat="1" ht="29.25">
      <c r="B89" s="32"/>
      <c r="D89" s="134" t="s">
        <v>269</v>
      </c>
      <c r="F89" s="138" t="s">
        <v>3144</v>
      </c>
      <c r="I89" s="136"/>
      <c r="L89" s="32"/>
      <c r="M89" s="137"/>
      <c r="T89" s="53"/>
      <c r="AT89" s="17" t="s">
        <v>269</v>
      </c>
      <c r="AU89" s="17" t="s">
        <v>77</v>
      </c>
    </row>
    <row r="90" spans="2:65" s="1" customFormat="1" ht="16.5" customHeight="1">
      <c r="B90" s="32"/>
      <c r="C90" s="121" t="s">
        <v>279</v>
      </c>
      <c r="D90" s="121" t="s">
        <v>261</v>
      </c>
      <c r="E90" s="122" t="s">
        <v>3145</v>
      </c>
      <c r="F90" s="123" t="s">
        <v>3146</v>
      </c>
      <c r="G90" s="124" t="s">
        <v>363</v>
      </c>
      <c r="H90" s="125">
        <v>3</v>
      </c>
      <c r="I90" s="126"/>
      <c r="J90" s="127">
        <f>ROUND(I90*H90,2)</f>
        <v>0</v>
      </c>
      <c r="K90" s="123" t="s">
        <v>265</v>
      </c>
      <c r="L90" s="32"/>
      <c r="M90" s="128" t="s">
        <v>19</v>
      </c>
      <c r="N90" s="129" t="s">
        <v>40</v>
      </c>
      <c r="P90" s="130">
        <f>O90*H90</f>
        <v>0</v>
      </c>
      <c r="Q90" s="130">
        <v>0</v>
      </c>
      <c r="R90" s="130">
        <f>Q90*H90</f>
        <v>0</v>
      </c>
      <c r="S90" s="130">
        <v>0</v>
      </c>
      <c r="T90" s="131">
        <f>S90*H90</f>
        <v>0</v>
      </c>
      <c r="AR90" s="132" t="s">
        <v>266</v>
      </c>
      <c r="AT90" s="132" t="s">
        <v>261</v>
      </c>
      <c r="AU90" s="132" t="s">
        <v>77</v>
      </c>
      <c r="AY90" s="17" t="s">
        <v>260</v>
      </c>
      <c r="BE90" s="133">
        <f>IF(N90="základní",J90,0)</f>
        <v>0</v>
      </c>
      <c r="BF90" s="133">
        <f>IF(N90="snížená",J90,0)</f>
        <v>0</v>
      </c>
      <c r="BG90" s="133">
        <f>IF(N90="zákl. přenesená",J90,0)</f>
        <v>0</v>
      </c>
      <c r="BH90" s="133">
        <f>IF(N90="sníž. přenesená",J90,0)</f>
        <v>0</v>
      </c>
      <c r="BI90" s="133">
        <f>IF(N90="nulová",J90,0)</f>
        <v>0</v>
      </c>
      <c r="BJ90" s="17" t="s">
        <v>77</v>
      </c>
      <c r="BK90" s="133">
        <f>ROUND(I90*H90,2)</f>
        <v>0</v>
      </c>
      <c r="BL90" s="17" t="s">
        <v>266</v>
      </c>
      <c r="BM90" s="132" t="s">
        <v>282</v>
      </c>
    </row>
    <row r="91" spans="2:65" s="1" customFormat="1" ht="11.25">
      <c r="B91" s="32"/>
      <c r="D91" s="134" t="s">
        <v>267</v>
      </c>
      <c r="F91" s="135" t="s">
        <v>3146</v>
      </c>
      <c r="I91" s="136"/>
      <c r="L91" s="32"/>
      <c r="M91" s="137"/>
      <c r="T91" s="53"/>
      <c r="AT91" s="17" t="s">
        <v>267</v>
      </c>
      <c r="AU91" s="17" t="s">
        <v>77</v>
      </c>
    </row>
    <row r="92" spans="2:65" s="1" customFormat="1" ht="29.25">
      <c r="B92" s="32"/>
      <c r="D92" s="134" t="s">
        <v>269</v>
      </c>
      <c r="F92" s="138" t="s">
        <v>3147</v>
      </c>
      <c r="I92" s="136"/>
      <c r="L92" s="32"/>
      <c r="M92" s="137"/>
      <c r="T92" s="53"/>
      <c r="AT92" s="17" t="s">
        <v>269</v>
      </c>
      <c r="AU92" s="17" t="s">
        <v>77</v>
      </c>
    </row>
    <row r="93" spans="2:65" s="1" customFormat="1" ht="16.5" customHeight="1">
      <c r="B93" s="32"/>
      <c r="C93" s="121" t="s">
        <v>266</v>
      </c>
      <c r="D93" s="121" t="s">
        <v>261</v>
      </c>
      <c r="E93" s="122" t="s">
        <v>3148</v>
      </c>
      <c r="F93" s="123" t="s">
        <v>338</v>
      </c>
      <c r="G93" s="124" t="s">
        <v>545</v>
      </c>
      <c r="H93" s="125">
        <v>150</v>
      </c>
      <c r="I93" s="126"/>
      <c r="J93" s="127">
        <f>ROUND(I93*H93,2)</f>
        <v>0</v>
      </c>
      <c r="K93" s="123" t="s">
        <v>265</v>
      </c>
      <c r="L93" s="32"/>
      <c r="M93" s="128" t="s">
        <v>19</v>
      </c>
      <c r="N93" s="129" t="s">
        <v>40</v>
      </c>
      <c r="P93" s="130">
        <f>O93*H93</f>
        <v>0</v>
      </c>
      <c r="Q93" s="130">
        <v>0</v>
      </c>
      <c r="R93" s="130">
        <f>Q93*H93</f>
        <v>0</v>
      </c>
      <c r="S93" s="130">
        <v>0</v>
      </c>
      <c r="T93" s="131">
        <f>S93*H93</f>
        <v>0</v>
      </c>
      <c r="AR93" s="132" t="s">
        <v>266</v>
      </c>
      <c r="AT93" s="132" t="s">
        <v>261</v>
      </c>
      <c r="AU93" s="132" t="s">
        <v>77</v>
      </c>
      <c r="AY93" s="17" t="s">
        <v>260</v>
      </c>
      <c r="BE93" s="133">
        <f>IF(N93="základní",J93,0)</f>
        <v>0</v>
      </c>
      <c r="BF93" s="133">
        <f>IF(N93="snížená",J93,0)</f>
        <v>0</v>
      </c>
      <c r="BG93" s="133">
        <f>IF(N93="zákl. přenesená",J93,0)</f>
        <v>0</v>
      </c>
      <c r="BH93" s="133">
        <f>IF(N93="sníž. přenesená",J93,0)</f>
        <v>0</v>
      </c>
      <c r="BI93" s="133">
        <f>IF(N93="nulová",J93,0)</f>
        <v>0</v>
      </c>
      <c r="BJ93" s="17" t="s">
        <v>77</v>
      </c>
      <c r="BK93" s="133">
        <f>ROUND(I93*H93,2)</f>
        <v>0</v>
      </c>
      <c r="BL93" s="17" t="s">
        <v>266</v>
      </c>
      <c r="BM93" s="132" t="s">
        <v>277</v>
      </c>
    </row>
    <row r="94" spans="2:65" s="1" customFormat="1" ht="11.25">
      <c r="B94" s="32"/>
      <c r="D94" s="134" t="s">
        <v>267</v>
      </c>
      <c r="F94" s="135" t="s">
        <v>338</v>
      </c>
      <c r="I94" s="136"/>
      <c r="L94" s="32"/>
      <c r="M94" s="137"/>
      <c r="T94" s="53"/>
      <c r="AT94" s="17" t="s">
        <v>267</v>
      </c>
      <c r="AU94" s="17" t="s">
        <v>77</v>
      </c>
    </row>
    <row r="95" spans="2:65" s="1" customFormat="1" ht="29.25">
      <c r="B95" s="32"/>
      <c r="D95" s="134" t="s">
        <v>269</v>
      </c>
      <c r="F95" s="138" t="s">
        <v>3149</v>
      </c>
      <c r="I95" s="136"/>
      <c r="L95" s="32"/>
      <c r="M95" s="149"/>
      <c r="N95" s="150"/>
      <c r="O95" s="150"/>
      <c r="P95" s="150"/>
      <c r="Q95" s="150"/>
      <c r="R95" s="150"/>
      <c r="S95" s="150"/>
      <c r="T95" s="151"/>
      <c r="AT95" s="17" t="s">
        <v>269</v>
      </c>
      <c r="AU95" s="17" t="s">
        <v>77</v>
      </c>
    </row>
    <row r="96" spans="2:65" s="1" customFormat="1" ht="6.95" customHeight="1">
      <c r="B96" s="41"/>
      <c r="C96" s="42"/>
      <c r="D96" s="42"/>
      <c r="E96" s="42"/>
      <c r="F96" s="42"/>
      <c r="G96" s="42"/>
      <c r="H96" s="42"/>
      <c r="I96" s="42"/>
      <c r="J96" s="42"/>
      <c r="K96" s="42"/>
      <c r="L96" s="32"/>
    </row>
  </sheetData>
  <sheetProtection algorithmName="SHA-512" hashValue="0IuO41IvKpO2cXeq3mqf23V2yZEKp8Gg1op8x3wJePf7G57I/IG2vhF938kVzbZxB2/YSbF1tm7IVFIjswOyRw==" saltValue="DUfxRDzrPVxZqecee0f7HVfkY3b11JSwwsGkAmHGhcBnK/tHAvEZM5m2GLYKsRXWqA6GyeyoHZWEyvHqxuVviw==" spinCount="100000" sheet="1" objects="1" scenarios="1" formatColumns="0" formatRows="0" autoFilter="0"/>
  <autoFilter ref="C80:K95" xr:uid="{00000000-0009-0000-0000-000018000000}"/>
  <mergeCells count="9">
    <mergeCell ref="E50:H50"/>
    <mergeCell ref="E71:H71"/>
    <mergeCell ref="E73:H73"/>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B2:BM309"/>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151</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3150</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ROUND(J83,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ROUND((SUM(BE83:BE308)),  2)</f>
        <v>0</v>
      </c>
      <c r="I33" s="89">
        <v>0.21</v>
      </c>
      <c r="J33" s="88">
        <f>ROUND(((SUM(BE83:BE308))*I33),  2)</f>
        <v>0</v>
      </c>
      <c r="L33" s="32"/>
    </row>
    <row r="34" spans="2:12" s="1" customFormat="1" ht="14.45" customHeight="1">
      <c r="B34" s="32"/>
      <c r="E34" s="27" t="s">
        <v>41</v>
      </c>
      <c r="F34" s="88">
        <f>ROUND((SUM(BF83:BF308)),  2)</f>
        <v>0</v>
      </c>
      <c r="I34" s="89">
        <v>0.12</v>
      </c>
      <c r="J34" s="88">
        <f>ROUND(((SUM(BF83:BF308))*I34),  2)</f>
        <v>0</v>
      </c>
      <c r="L34" s="32"/>
    </row>
    <row r="35" spans="2:12" s="1" customFormat="1" ht="14.45" hidden="1" customHeight="1">
      <c r="B35" s="32"/>
      <c r="E35" s="27" t="s">
        <v>42</v>
      </c>
      <c r="F35" s="88">
        <f>ROUND((SUM(BG83:BG308)),  2)</f>
        <v>0</v>
      </c>
      <c r="I35" s="89">
        <v>0.21</v>
      </c>
      <c r="J35" s="88">
        <f>0</f>
        <v>0</v>
      </c>
      <c r="L35" s="32"/>
    </row>
    <row r="36" spans="2:12" s="1" customFormat="1" ht="14.45" hidden="1" customHeight="1">
      <c r="B36" s="32"/>
      <c r="E36" s="27" t="s">
        <v>43</v>
      </c>
      <c r="F36" s="88">
        <f>ROUND((SUM(BH83:BH308)),  2)</f>
        <v>0</v>
      </c>
      <c r="I36" s="89">
        <v>0.12</v>
      </c>
      <c r="J36" s="88">
        <f>0</f>
        <v>0</v>
      </c>
      <c r="L36" s="32"/>
    </row>
    <row r="37" spans="2:12" s="1" customFormat="1" ht="14.45" hidden="1" customHeight="1">
      <c r="B37" s="32"/>
      <c r="E37" s="27" t="s">
        <v>44</v>
      </c>
      <c r="F37" s="88">
        <f>ROUND((SUM(BI83:BI308)),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03-10-01 - Desná (mimo) - Dolní Polubný (mimo), železniční svršek</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J83</f>
        <v>0</v>
      </c>
      <c r="L59" s="32"/>
      <c r="AU59" s="17" t="s">
        <v>242</v>
      </c>
    </row>
    <row r="60" spans="2:47" s="8" customFormat="1" ht="24.95" customHeight="1">
      <c r="B60" s="99"/>
      <c r="D60" s="100" t="s">
        <v>765</v>
      </c>
      <c r="E60" s="101"/>
      <c r="F60" s="101"/>
      <c r="G60" s="101"/>
      <c r="H60" s="101"/>
      <c r="I60" s="101"/>
      <c r="J60" s="102">
        <f>J84</f>
        <v>0</v>
      </c>
      <c r="L60" s="99"/>
    </row>
    <row r="61" spans="2:47" s="8" customFormat="1" ht="24.95" customHeight="1">
      <c r="B61" s="99"/>
      <c r="D61" s="100" t="s">
        <v>766</v>
      </c>
      <c r="E61" s="101"/>
      <c r="F61" s="101"/>
      <c r="G61" s="101"/>
      <c r="H61" s="101"/>
      <c r="I61" s="101"/>
      <c r="J61" s="102">
        <f>J189</f>
        <v>0</v>
      </c>
      <c r="L61" s="99"/>
    </row>
    <row r="62" spans="2:47" s="8" customFormat="1" ht="24.95" customHeight="1">
      <c r="B62" s="99"/>
      <c r="D62" s="100" t="s">
        <v>994</v>
      </c>
      <c r="E62" s="101"/>
      <c r="F62" s="101"/>
      <c r="G62" s="101"/>
      <c r="H62" s="101"/>
      <c r="I62" s="101"/>
      <c r="J62" s="102">
        <f>J253</f>
        <v>0</v>
      </c>
      <c r="L62" s="99"/>
    </row>
    <row r="63" spans="2:47" s="8" customFormat="1" ht="24.95" customHeight="1">
      <c r="B63" s="99"/>
      <c r="D63" s="100" t="s">
        <v>995</v>
      </c>
      <c r="E63" s="101"/>
      <c r="F63" s="101"/>
      <c r="G63" s="101"/>
      <c r="H63" s="101"/>
      <c r="I63" s="101"/>
      <c r="J63" s="102">
        <f>J293</f>
        <v>0</v>
      </c>
      <c r="L63" s="99"/>
    </row>
    <row r="64" spans="2:47" s="1" customFormat="1" ht="21.75" customHeight="1">
      <c r="B64" s="32"/>
      <c r="L64" s="32"/>
    </row>
    <row r="65" spans="2:12" s="1" customFormat="1" ht="6.95" customHeight="1">
      <c r="B65" s="41"/>
      <c r="C65" s="42"/>
      <c r="D65" s="42"/>
      <c r="E65" s="42"/>
      <c r="F65" s="42"/>
      <c r="G65" s="42"/>
      <c r="H65" s="42"/>
      <c r="I65" s="42"/>
      <c r="J65" s="42"/>
      <c r="K65" s="42"/>
      <c r="L65" s="32"/>
    </row>
    <row r="69" spans="2:12" s="1" customFormat="1" ht="6.95" customHeight="1">
      <c r="B69" s="43"/>
      <c r="C69" s="44"/>
      <c r="D69" s="44"/>
      <c r="E69" s="44"/>
      <c r="F69" s="44"/>
      <c r="G69" s="44"/>
      <c r="H69" s="44"/>
      <c r="I69" s="44"/>
      <c r="J69" s="44"/>
      <c r="K69" s="44"/>
      <c r="L69" s="32"/>
    </row>
    <row r="70" spans="2:12" s="1" customFormat="1" ht="24.95" customHeight="1">
      <c r="B70" s="32"/>
      <c r="C70" s="21" t="s">
        <v>245</v>
      </c>
      <c r="L70" s="32"/>
    </row>
    <row r="71" spans="2:12" s="1" customFormat="1" ht="6.95" customHeight="1">
      <c r="B71" s="32"/>
      <c r="L71" s="32"/>
    </row>
    <row r="72" spans="2:12" s="1" customFormat="1" ht="12" customHeight="1">
      <c r="B72" s="32"/>
      <c r="C72" s="27" t="s">
        <v>16</v>
      </c>
      <c r="L72" s="32"/>
    </row>
    <row r="73" spans="2:12" s="1" customFormat="1" ht="16.5" customHeight="1">
      <c r="B73" s="32"/>
      <c r="E73" s="309" t="str">
        <f>E7</f>
        <v>Oprava trati v úseku Tanvald - Kořenov</v>
      </c>
      <c r="F73" s="310"/>
      <c r="G73" s="310"/>
      <c r="H73" s="310"/>
      <c r="L73" s="32"/>
    </row>
    <row r="74" spans="2:12" s="1" customFormat="1" ht="12" customHeight="1">
      <c r="B74" s="32"/>
      <c r="C74" s="27" t="s">
        <v>237</v>
      </c>
      <c r="L74" s="32"/>
    </row>
    <row r="75" spans="2:12" s="1" customFormat="1" ht="16.5" customHeight="1">
      <c r="B75" s="32"/>
      <c r="E75" s="305" t="str">
        <f>E9</f>
        <v>SO 03-10-01 - Desná (mimo) - Dolní Polubný (mimo), železniční svršek</v>
      </c>
      <c r="F75" s="311"/>
      <c r="G75" s="311"/>
      <c r="H75" s="311"/>
      <c r="L75" s="32"/>
    </row>
    <row r="76" spans="2:12" s="1" customFormat="1" ht="6.95" customHeight="1">
      <c r="B76" s="32"/>
      <c r="L76" s="32"/>
    </row>
    <row r="77" spans="2:12" s="1" customFormat="1" ht="12" customHeight="1">
      <c r="B77" s="32"/>
      <c r="C77" s="27" t="s">
        <v>21</v>
      </c>
      <c r="F77" s="25" t="str">
        <f>F12</f>
        <v xml:space="preserve"> </v>
      </c>
      <c r="I77" s="27" t="s">
        <v>23</v>
      </c>
      <c r="J77" s="49" t="str">
        <f>IF(J12="","",J12)</f>
        <v>14. 6. 2023</v>
      </c>
      <c r="L77" s="32"/>
    </row>
    <row r="78" spans="2:12" s="1" customFormat="1" ht="6.95" customHeight="1">
      <c r="B78" s="32"/>
      <c r="L78" s="32"/>
    </row>
    <row r="79" spans="2:12" s="1" customFormat="1" ht="15.2" customHeight="1">
      <c r="B79" s="32"/>
      <c r="C79" s="27" t="s">
        <v>25</v>
      </c>
      <c r="F79" s="25" t="str">
        <f>E15</f>
        <v xml:space="preserve"> </v>
      </c>
      <c r="I79" s="27" t="s">
        <v>30</v>
      </c>
      <c r="J79" s="30" t="str">
        <f>E21</f>
        <v xml:space="preserve"> </v>
      </c>
      <c r="L79" s="32"/>
    </row>
    <row r="80" spans="2:12" s="1" customFormat="1" ht="15.2" customHeight="1">
      <c r="B80" s="32"/>
      <c r="C80" s="27" t="s">
        <v>28</v>
      </c>
      <c r="F80" s="25" t="str">
        <f>IF(E18="","",E18)</f>
        <v>Vyplň údaj</v>
      </c>
      <c r="I80" s="27" t="s">
        <v>32</v>
      </c>
      <c r="J80" s="30" t="str">
        <f>E24</f>
        <v xml:space="preserve"> </v>
      </c>
      <c r="L80" s="32"/>
    </row>
    <row r="81" spans="2:65" s="1" customFormat="1" ht="10.35" customHeight="1">
      <c r="B81" s="32"/>
      <c r="L81" s="32"/>
    </row>
    <row r="82" spans="2:65" s="9" customFormat="1" ht="29.25" customHeight="1">
      <c r="B82" s="103"/>
      <c r="C82" s="104" t="s">
        <v>246</v>
      </c>
      <c r="D82" s="105" t="s">
        <v>54</v>
      </c>
      <c r="E82" s="105" t="s">
        <v>50</v>
      </c>
      <c r="F82" s="105" t="s">
        <v>51</v>
      </c>
      <c r="G82" s="105" t="s">
        <v>247</v>
      </c>
      <c r="H82" s="105" t="s">
        <v>248</v>
      </c>
      <c r="I82" s="105" t="s">
        <v>249</v>
      </c>
      <c r="J82" s="105" t="s">
        <v>241</v>
      </c>
      <c r="K82" s="106" t="s">
        <v>250</v>
      </c>
      <c r="L82" s="103"/>
      <c r="M82" s="56" t="s">
        <v>19</v>
      </c>
      <c r="N82" s="57" t="s">
        <v>39</v>
      </c>
      <c r="O82" s="57" t="s">
        <v>251</v>
      </c>
      <c r="P82" s="57" t="s">
        <v>252</v>
      </c>
      <c r="Q82" s="57" t="s">
        <v>253</v>
      </c>
      <c r="R82" s="57" t="s">
        <v>254</v>
      </c>
      <c r="S82" s="57" t="s">
        <v>255</v>
      </c>
      <c r="T82" s="58" t="s">
        <v>256</v>
      </c>
    </row>
    <row r="83" spans="2:65" s="1" customFormat="1" ht="22.9" customHeight="1">
      <c r="B83" s="32"/>
      <c r="C83" s="61" t="s">
        <v>257</v>
      </c>
      <c r="J83" s="107">
        <f>BK83</f>
        <v>0</v>
      </c>
      <c r="L83" s="32"/>
      <c r="M83" s="59"/>
      <c r="N83" s="50"/>
      <c r="O83" s="50"/>
      <c r="P83" s="108">
        <f>P84+P189+P253+P293</f>
        <v>0</v>
      </c>
      <c r="Q83" s="50"/>
      <c r="R83" s="108">
        <f>R84+R189+R253+R293</f>
        <v>4940.8098020000007</v>
      </c>
      <c r="S83" s="50"/>
      <c r="T83" s="109">
        <f>T84+T189+T253+T293</f>
        <v>0</v>
      </c>
      <c r="AT83" s="17" t="s">
        <v>68</v>
      </c>
      <c r="AU83" s="17" t="s">
        <v>242</v>
      </c>
      <c r="BK83" s="110">
        <f>BK84+BK189+BK253+BK293</f>
        <v>0</v>
      </c>
    </row>
    <row r="84" spans="2:65" s="10" customFormat="1" ht="25.9" customHeight="1">
      <c r="B84" s="111"/>
      <c r="D84" s="112" t="s">
        <v>68</v>
      </c>
      <c r="E84" s="113" t="s">
        <v>77</v>
      </c>
      <c r="F84" s="113" t="s">
        <v>767</v>
      </c>
      <c r="I84" s="114"/>
      <c r="J84" s="115">
        <f>BK84</f>
        <v>0</v>
      </c>
      <c r="L84" s="111"/>
      <c r="M84" s="116"/>
      <c r="P84" s="117">
        <f>SUM(P85:P188)</f>
        <v>0</v>
      </c>
      <c r="R84" s="117">
        <f>SUM(R85:R188)</f>
        <v>4940.8098020000007</v>
      </c>
      <c r="T84" s="118">
        <f>SUM(T85:T188)</f>
        <v>0</v>
      </c>
      <c r="AR84" s="112" t="s">
        <v>77</v>
      </c>
      <c r="AT84" s="119" t="s">
        <v>68</v>
      </c>
      <c r="AU84" s="119" t="s">
        <v>69</v>
      </c>
      <c r="AY84" s="112" t="s">
        <v>260</v>
      </c>
      <c r="BK84" s="120">
        <f>SUM(BK85:BK188)</f>
        <v>0</v>
      </c>
    </row>
    <row r="85" spans="2:65" s="1" customFormat="1" ht="16.5" customHeight="1">
      <c r="B85" s="32"/>
      <c r="C85" s="139" t="s">
        <v>77</v>
      </c>
      <c r="D85" s="139" t="s">
        <v>273</v>
      </c>
      <c r="E85" s="140" t="s">
        <v>996</v>
      </c>
      <c r="F85" s="141" t="s">
        <v>997</v>
      </c>
      <c r="G85" s="142" t="s">
        <v>973</v>
      </c>
      <c r="H85" s="143">
        <v>4371</v>
      </c>
      <c r="I85" s="144"/>
      <c r="J85" s="145">
        <f>ROUND(I85*H85,2)</f>
        <v>0</v>
      </c>
      <c r="K85" s="141" t="s">
        <v>265</v>
      </c>
      <c r="L85" s="146"/>
      <c r="M85" s="147" t="s">
        <v>19</v>
      </c>
      <c r="N85" s="148" t="s">
        <v>40</v>
      </c>
      <c r="P85" s="130">
        <f>O85*H85</f>
        <v>0</v>
      </c>
      <c r="Q85" s="130">
        <v>1</v>
      </c>
      <c r="R85" s="130">
        <f>Q85*H85</f>
        <v>4371</v>
      </c>
      <c r="S85" s="130">
        <v>0</v>
      </c>
      <c r="T85" s="131">
        <f>S85*H85</f>
        <v>0</v>
      </c>
      <c r="AR85" s="132" t="s">
        <v>277</v>
      </c>
      <c r="AT85" s="132" t="s">
        <v>273</v>
      </c>
      <c r="AU85" s="132" t="s">
        <v>77</v>
      </c>
      <c r="AY85" s="17" t="s">
        <v>260</v>
      </c>
      <c r="BE85" s="133">
        <f>IF(N85="základní",J85,0)</f>
        <v>0</v>
      </c>
      <c r="BF85" s="133">
        <f>IF(N85="snížená",J85,0)</f>
        <v>0</v>
      </c>
      <c r="BG85" s="133">
        <f>IF(N85="zákl. přenesená",J85,0)</f>
        <v>0</v>
      </c>
      <c r="BH85" s="133">
        <f>IF(N85="sníž. přenesená",J85,0)</f>
        <v>0</v>
      </c>
      <c r="BI85" s="133">
        <f>IF(N85="nulová",J85,0)</f>
        <v>0</v>
      </c>
      <c r="BJ85" s="17" t="s">
        <v>77</v>
      </c>
      <c r="BK85" s="133">
        <f>ROUND(I85*H85,2)</f>
        <v>0</v>
      </c>
      <c r="BL85" s="17" t="s">
        <v>266</v>
      </c>
      <c r="BM85" s="132" t="s">
        <v>79</v>
      </c>
    </row>
    <row r="86" spans="2:65" s="1" customFormat="1" ht="11.25">
      <c r="B86" s="32"/>
      <c r="D86" s="134" t="s">
        <v>267</v>
      </c>
      <c r="F86" s="135" t="s">
        <v>997</v>
      </c>
      <c r="I86" s="136"/>
      <c r="L86" s="32"/>
      <c r="M86" s="137"/>
      <c r="T86" s="53"/>
      <c r="AT86" s="17" t="s">
        <v>267</v>
      </c>
      <c r="AU86" s="17" t="s">
        <v>77</v>
      </c>
    </row>
    <row r="87" spans="2:65" s="1" customFormat="1" ht="29.25">
      <c r="B87" s="32"/>
      <c r="D87" s="134" t="s">
        <v>269</v>
      </c>
      <c r="F87" s="138" t="s">
        <v>998</v>
      </c>
      <c r="I87" s="136"/>
      <c r="L87" s="32"/>
      <c r="M87" s="137"/>
      <c r="T87" s="53"/>
      <c r="AT87" s="17" t="s">
        <v>269</v>
      </c>
      <c r="AU87" s="17" t="s">
        <v>77</v>
      </c>
    </row>
    <row r="88" spans="2:65" s="1" customFormat="1" ht="16.5" customHeight="1">
      <c r="B88" s="32"/>
      <c r="C88" s="139" t="s">
        <v>79</v>
      </c>
      <c r="D88" s="139" t="s">
        <v>273</v>
      </c>
      <c r="E88" s="140" t="s">
        <v>999</v>
      </c>
      <c r="F88" s="141" t="s">
        <v>1000</v>
      </c>
      <c r="G88" s="142" t="s">
        <v>973</v>
      </c>
      <c r="H88" s="143">
        <v>175</v>
      </c>
      <c r="I88" s="144"/>
      <c r="J88" s="145">
        <f>ROUND(I88*H88,2)</f>
        <v>0</v>
      </c>
      <c r="K88" s="141" t="s">
        <v>19</v>
      </c>
      <c r="L88" s="146"/>
      <c r="M88" s="147" t="s">
        <v>19</v>
      </c>
      <c r="N88" s="148" t="s">
        <v>40</v>
      </c>
      <c r="P88" s="130">
        <f>O88*H88</f>
        <v>0</v>
      </c>
      <c r="Q88" s="130">
        <v>1</v>
      </c>
      <c r="R88" s="130">
        <f>Q88*H88</f>
        <v>175</v>
      </c>
      <c r="S88" s="130">
        <v>0</v>
      </c>
      <c r="T88" s="131">
        <f>S88*H88</f>
        <v>0</v>
      </c>
      <c r="AR88" s="132" t="s">
        <v>277</v>
      </c>
      <c r="AT88" s="132" t="s">
        <v>273</v>
      </c>
      <c r="AU88" s="132" t="s">
        <v>77</v>
      </c>
      <c r="AY88" s="17" t="s">
        <v>260</v>
      </c>
      <c r="BE88" s="133">
        <f>IF(N88="základní",J88,0)</f>
        <v>0</v>
      </c>
      <c r="BF88" s="133">
        <f>IF(N88="snížená",J88,0)</f>
        <v>0</v>
      </c>
      <c r="BG88" s="133">
        <f>IF(N88="zákl. přenesená",J88,0)</f>
        <v>0</v>
      </c>
      <c r="BH88" s="133">
        <f>IF(N88="sníž. přenesená",J88,0)</f>
        <v>0</v>
      </c>
      <c r="BI88" s="133">
        <f>IF(N88="nulová",J88,0)</f>
        <v>0</v>
      </c>
      <c r="BJ88" s="17" t="s">
        <v>77</v>
      </c>
      <c r="BK88" s="133">
        <f>ROUND(I88*H88,2)</f>
        <v>0</v>
      </c>
      <c r="BL88" s="17" t="s">
        <v>266</v>
      </c>
      <c r="BM88" s="132" t="s">
        <v>266</v>
      </c>
    </row>
    <row r="89" spans="2:65" s="1" customFormat="1" ht="11.25">
      <c r="B89" s="32"/>
      <c r="D89" s="134" t="s">
        <v>267</v>
      </c>
      <c r="F89" s="135" t="s">
        <v>1000</v>
      </c>
      <c r="I89" s="136"/>
      <c r="L89" s="32"/>
      <c r="M89" s="137"/>
      <c r="T89" s="53"/>
      <c r="AT89" s="17" t="s">
        <v>267</v>
      </c>
      <c r="AU89" s="17" t="s">
        <v>77</v>
      </c>
    </row>
    <row r="90" spans="2:65" s="1" customFormat="1" ht="29.25">
      <c r="B90" s="32"/>
      <c r="D90" s="134" t="s">
        <v>269</v>
      </c>
      <c r="F90" s="138" t="s">
        <v>1001</v>
      </c>
      <c r="I90" s="136"/>
      <c r="L90" s="32"/>
      <c r="M90" s="137"/>
      <c r="T90" s="53"/>
      <c r="AT90" s="17" t="s">
        <v>269</v>
      </c>
      <c r="AU90" s="17" t="s">
        <v>77</v>
      </c>
    </row>
    <row r="91" spans="2:65" s="1" customFormat="1" ht="16.5" customHeight="1">
      <c r="B91" s="32"/>
      <c r="C91" s="139" t="s">
        <v>279</v>
      </c>
      <c r="D91" s="139" t="s">
        <v>273</v>
      </c>
      <c r="E91" s="140" t="s">
        <v>1003</v>
      </c>
      <c r="F91" s="141" t="s">
        <v>1004</v>
      </c>
      <c r="G91" s="142" t="s">
        <v>363</v>
      </c>
      <c r="H91" s="143">
        <v>446</v>
      </c>
      <c r="I91" s="144"/>
      <c r="J91" s="145">
        <f>ROUND(I91*H91,2)</f>
        <v>0</v>
      </c>
      <c r="K91" s="141" t="s">
        <v>265</v>
      </c>
      <c r="L91" s="146"/>
      <c r="M91" s="147" t="s">
        <v>19</v>
      </c>
      <c r="N91" s="148" t="s">
        <v>40</v>
      </c>
      <c r="P91" s="130">
        <f>O91*H91</f>
        <v>0</v>
      </c>
      <c r="Q91" s="130">
        <v>0.14299999999999999</v>
      </c>
      <c r="R91" s="130">
        <f>Q91*H91</f>
        <v>63.777999999999992</v>
      </c>
      <c r="S91" s="130">
        <v>0</v>
      </c>
      <c r="T91" s="131">
        <f>S91*H91</f>
        <v>0</v>
      </c>
      <c r="AR91" s="132" t="s">
        <v>277</v>
      </c>
      <c r="AT91" s="132" t="s">
        <v>273</v>
      </c>
      <c r="AU91" s="132" t="s">
        <v>77</v>
      </c>
      <c r="AY91" s="17" t="s">
        <v>260</v>
      </c>
      <c r="BE91" s="133">
        <f>IF(N91="základní",J91,0)</f>
        <v>0</v>
      </c>
      <c r="BF91" s="133">
        <f>IF(N91="snížená",J91,0)</f>
        <v>0</v>
      </c>
      <c r="BG91" s="133">
        <f>IF(N91="zákl. přenesená",J91,0)</f>
        <v>0</v>
      </c>
      <c r="BH91" s="133">
        <f>IF(N91="sníž. přenesená",J91,0)</f>
        <v>0</v>
      </c>
      <c r="BI91" s="133">
        <f>IF(N91="nulová",J91,0)</f>
        <v>0</v>
      </c>
      <c r="BJ91" s="17" t="s">
        <v>77</v>
      </c>
      <c r="BK91" s="133">
        <f>ROUND(I91*H91,2)</f>
        <v>0</v>
      </c>
      <c r="BL91" s="17" t="s">
        <v>266</v>
      </c>
      <c r="BM91" s="132" t="s">
        <v>282</v>
      </c>
    </row>
    <row r="92" spans="2:65" s="1" customFormat="1" ht="11.25">
      <c r="B92" s="32"/>
      <c r="D92" s="134" t="s">
        <v>267</v>
      </c>
      <c r="F92" s="135" t="s">
        <v>1004</v>
      </c>
      <c r="I92" s="136"/>
      <c r="L92" s="32"/>
      <c r="M92" s="137"/>
      <c r="T92" s="53"/>
      <c r="AT92" s="17" t="s">
        <v>267</v>
      </c>
      <c r="AU92" s="17" t="s">
        <v>77</v>
      </c>
    </row>
    <row r="93" spans="2:65" s="1" customFormat="1" ht="29.25">
      <c r="B93" s="32"/>
      <c r="D93" s="134" t="s">
        <v>269</v>
      </c>
      <c r="F93" s="138" t="s">
        <v>2483</v>
      </c>
      <c r="I93" s="136"/>
      <c r="L93" s="32"/>
      <c r="M93" s="137"/>
      <c r="T93" s="53"/>
      <c r="AT93" s="17" t="s">
        <v>269</v>
      </c>
      <c r="AU93" s="17" t="s">
        <v>77</v>
      </c>
    </row>
    <row r="94" spans="2:65" s="12" customFormat="1" ht="11.25">
      <c r="B94" s="162"/>
      <c r="D94" s="134" t="s">
        <v>774</v>
      </c>
      <c r="E94" s="163" t="s">
        <v>19</v>
      </c>
      <c r="F94" s="164" t="s">
        <v>3151</v>
      </c>
      <c r="H94" s="165">
        <v>446</v>
      </c>
      <c r="I94" s="166"/>
      <c r="L94" s="162"/>
      <c r="M94" s="167"/>
      <c r="T94" s="168"/>
      <c r="AT94" s="163" t="s">
        <v>774</v>
      </c>
      <c r="AU94" s="163" t="s">
        <v>77</v>
      </c>
      <c r="AV94" s="12" t="s">
        <v>79</v>
      </c>
      <c r="AW94" s="12" t="s">
        <v>31</v>
      </c>
      <c r="AX94" s="12" t="s">
        <v>69</v>
      </c>
      <c r="AY94" s="163" t="s">
        <v>260</v>
      </c>
    </row>
    <row r="95" spans="2:65" s="13" customFormat="1" ht="11.25">
      <c r="B95" s="169"/>
      <c r="D95" s="134" t="s">
        <v>774</v>
      </c>
      <c r="E95" s="170" t="s">
        <v>19</v>
      </c>
      <c r="F95" s="171" t="s">
        <v>967</v>
      </c>
      <c r="H95" s="172">
        <v>446</v>
      </c>
      <c r="I95" s="173"/>
      <c r="L95" s="169"/>
      <c r="M95" s="174"/>
      <c r="T95" s="175"/>
      <c r="AT95" s="170" t="s">
        <v>774</v>
      </c>
      <c r="AU95" s="170" t="s">
        <v>77</v>
      </c>
      <c r="AV95" s="13" t="s">
        <v>266</v>
      </c>
      <c r="AW95" s="13" t="s">
        <v>31</v>
      </c>
      <c r="AX95" s="13" t="s">
        <v>77</v>
      </c>
      <c r="AY95" s="170" t="s">
        <v>260</v>
      </c>
    </row>
    <row r="96" spans="2:65" s="1" customFormat="1" ht="16.5" customHeight="1">
      <c r="B96" s="32"/>
      <c r="C96" s="139" t="s">
        <v>266</v>
      </c>
      <c r="D96" s="139" t="s">
        <v>273</v>
      </c>
      <c r="E96" s="140" t="s">
        <v>1006</v>
      </c>
      <c r="F96" s="141" t="s">
        <v>1004</v>
      </c>
      <c r="G96" s="142" t="s">
        <v>363</v>
      </c>
      <c r="H96" s="143">
        <v>342</v>
      </c>
      <c r="I96" s="144"/>
      <c r="J96" s="145">
        <f>ROUND(I96*H96,2)</f>
        <v>0</v>
      </c>
      <c r="K96" s="141" t="s">
        <v>19</v>
      </c>
      <c r="L96" s="146"/>
      <c r="M96" s="147" t="s">
        <v>19</v>
      </c>
      <c r="N96" s="148" t="s">
        <v>40</v>
      </c>
      <c r="P96" s="130">
        <f>O96*H96</f>
        <v>0</v>
      </c>
      <c r="Q96" s="130">
        <v>0.14299999999999999</v>
      </c>
      <c r="R96" s="130">
        <f>Q96*H96</f>
        <v>48.905999999999999</v>
      </c>
      <c r="S96" s="130">
        <v>0</v>
      </c>
      <c r="T96" s="131">
        <f>S96*H96</f>
        <v>0</v>
      </c>
      <c r="AR96" s="132" t="s">
        <v>277</v>
      </c>
      <c r="AT96" s="132" t="s">
        <v>273</v>
      </c>
      <c r="AU96" s="132" t="s">
        <v>77</v>
      </c>
      <c r="AY96" s="17" t="s">
        <v>260</v>
      </c>
      <c r="BE96" s="133">
        <f>IF(N96="základní",J96,0)</f>
        <v>0</v>
      </c>
      <c r="BF96" s="133">
        <f>IF(N96="snížená",J96,0)</f>
        <v>0</v>
      </c>
      <c r="BG96" s="133">
        <f>IF(N96="zákl. přenesená",J96,0)</f>
        <v>0</v>
      </c>
      <c r="BH96" s="133">
        <f>IF(N96="sníž. přenesená",J96,0)</f>
        <v>0</v>
      </c>
      <c r="BI96" s="133">
        <f>IF(N96="nulová",J96,0)</f>
        <v>0</v>
      </c>
      <c r="BJ96" s="17" t="s">
        <v>77</v>
      </c>
      <c r="BK96" s="133">
        <f>ROUND(I96*H96,2)</f>
        <v>0</v>
      </c>
      <c r="BL96" s="17" t="s">
        <v>266</v>
      </c>
      <c r="BM96" s="132" t="s">
        <v>277</v>
      </c>
    </row>
    <row r="97" spans="2:65" s="1" customFormat="1" ht="11.25">
      <c r="B97" s="32"/>
      <c r="D97" s="134" t="s">
        <v>267</v>
      </c>
      <c r="F97" s="135" t="s">
        <v>1004</v>
      </c>
      <c r="I97" s="136"/>
      <c r="L97" s="32"/>
      <c r="M97" s="137"/>
      <c r="T97" s="53"/>
      <c r="AT97" s="17" t="s">
        <v>267</v>
      </c>
      <c r="AU97" s="17" t="s">
        <v>77</v>
      </c>
    </row>
    <row r="98" spans="2:65" s="1" customFormat="1" ht="29.25">
      <c r="B98" s="32"/>
      <c r="D98" s="134" t="s">
        <v>269</v>
      </c>
      <c r="F98" s="138" t="s">
        <v>3152</v>
      </c>
      <c r="I98" s="136"/>
      <c r="L98" s="32"/>
      <c r="M98" s="137"/>
      <c r="T98" s="53"/>
      <c r="AT98" s="17" t="s">
        <v>269</v>
      </c>
      <c r="AU98" s="17" t="s">
        <v>77</v>
      </c>
    </row>
    <row r="99" spans="2:65" s="12" customFormat="1" ht="11.25">
      <c r="B99" s="162"/>
      <c r="D99" s="134" t="s">
        <v>774</v>
      </c>
      <c r="E99" s="163" t="s">
        <v>19</v>
      </c>
      <c r="F99" s="164" t="s">
        <v>3153</v>
      </c>
      <c r="H99" s="165">
        <v>342</v>
      </c>
      <c r="I99" s="166"/>
      <c r="L99" s="162"/>
      <c r="M99" s="167"/>
      <c r="T99" s="168"/>
      <c r="AT99" s="163" t="s">
        <v>774</v>
      </c>
      <c r="AU99" s="163" t="s">
        <v>77</v>
      </c>
      <c r="AV99" s="12" t="s">
        <v>79</v>
      </c>
      <c r="AW99" s="12" t="s">
        <v>31</v>
      </c>
      <c r="AX99" s="12" t="s">
        <v>69</v>
      </c>
      <c r="AY99" s="163" t="s">
        <v>260</v>
      </c>
    </row>
    <row r="100" spans="2:65" s="13" customFormat="1" ht="11.25">
      <c r="B100" s="169"/>
      <c r="D100" s="134" t="s">
        <v>774</v>
      </c>
      <c r="E100" s="170" t="s">
        <v>19</v>
      </c>
      <c r="F100" s="171" t="s">
        <v>967</v>
      </c>
      <c r="H100" s="172">
        <v>342</v>
      </c>
      <c r="I100" s="173"/>
      <c r="L100" s="169"/>
      <c r="M100" s="174"/>
      <c r="T100" s="175"/>
      <c r="AT100" s="170" t="s">
        <v>774</v>
      </c>
      <c r="AU100" s="170" t="s">
        <v>77</v>
      </c>
      <c r="AV100" s="13" t="s">
        <v>266</v>
      </c>
      <c r="AW100" s="13" t="s">
        <v>31</v>
      </c>
      <c r="AX100" s="13" t="s">
        <v>77</v>
      </c>
      <c r="AY100" s="170" t="s">
        <v>260</v>
      </c>
    </row>
    <row r="101" spans="2:65" s="1" customFormat="1" ht="16.5" customHeight="1">
      <c r="B101" s="32"/>
      <c r="C101" s="139" t="s">
        <v>258</v>
      </c>
      <c r="D101" s="139" t="s">
        <v>273</v>
      </c>
      <c r="E101" s="140" t="s">
        <v>1008</v>
      </c>
      <c r="F101" s="141" t="s">
        <v>1009</v>
      </c>
      <c r="G101" s="142" t="s">
        <v>363</v>
      </c>
      <c r="H101" s="143">
        <v>8</v>
      </c>
      <c r="I101" s="144"/>
      <c r="J101" s="145">
        <f>ROUND(I101*H101,2)</f>
        <v>0</v>
      </c>
      <c r="K101" s="141" t="s">
        <v>265</v>
      </c>
      <c r="L101" s="146"/>
      <c r="M101" s="147" t="s">
        <v>19</v>
      </c>
      <c r="N101" s="148" t="s">
        <v>40</v>
      </c>
      <c r="P101" s="130">
        <f>O101*H101</f>
        <v>0</v>
      </c>
      <c r="Q101" s="130">
        <v>0.14299999999999999</v>
      </c>
      <c r="R101" s="130">
        <f>Q101*H101</f>
        <v>1.1439999999999999</v>
      </c>
      <c r="S101" s="130">
        <v>0</v>
      </c>
      <c r="T101" s="131">
        <f>S101*H101</f>
        <v>0</v>
      </c>
      <c r="AR101" s="132" t="s">
        <v>277</v>
      </c>
      <c r="AT101" s="132" t="s">
        <v>273</v>
      </c>
      <c r="AU101" s="132" t="s">
        <v>77</v>
      </c>
      <c r="AY101" s="17" t="s">
        <v>260</v>
      </c>
      <c r="BE101" s="133">
        <f>IF(N101="základní",J101,0)</f>
        <v>0</v>
      </c>
      <c r="BF101" s="133">
        <f>IF(N101="snížená",J101,0)</f>
        <v>0</v>
      </c>
      <c r="BG101" s="133">
        <f>IF(N101="zákl. přenesená",J101,0)</f>
        <v>0</v>
      </c>
      <c r="BH101" s="133">
        <f>IF(N101="sníž. přenesená",J101,0)</f>
        <v>0</v>
      </c>
      <c r="BI101" s="133">
        <f>IF(N101="nulová",J101,0)</f>
        <v>0</v>
      </c>
      <c r="BJ101" s="17" t="s">
        <v>77</v>
      </c>
      <c r="BK101" s="133">
        <f>ROUND(I101*H101,2)</f>
        <v>0</v>
      </c>
      <c r="BL101" s="17" t="s">
        <v>266</v>
      </c>
      <c r="BM101" s="132" t="s">
        <v>289</v>
      </c>
    </row>
    <row r="102" spans="2:65" s="1" customFormat="1" ht="11.25">
      <c r="B102" s="32"/>
      <c r="D102" s="134" t="s">
        <v>267</v>
      </c>
      <c r="F102" s="135" t="s">
        <v>1009</v>
      </c>
      <c r="I102" s="136"/>
      <c r="L102" s="32"/>
      <c r="M102" s="137"/>
      <c r="T102" s="53"/>
      <c r="AT102" s="17" t="s">
        <v>267</v>
      </c>
      <c r="AU102" s="17" t="s">
        <v>77</v>
      </c>
    </row>
    <row r="103" spans="2:65" s="1" customFormat="1" ht="29.25">
      <c r="B103" s="32"/>
      <c r="D103" s="134" t="s">
        <v>269</v>
      </c>
      <c r="F103" s="138" t="s">
        <v>2483</v>
      </c>
      <c r="I103" s="136"/>
      <c r="L103" s="32"/>
      <c r="M103" s="137"/>
      <c r="T103" s="53"/>
      <c r="AT103" s="17" t="s">
        <v>269</v>
      </c>
      <c r="AU103" s="17" t="s">
        <v>77</v>
      </c>
    </row>
    <row r="104" spans="2:65" s="1" customFormat="1" ht="16.5" customHeight="1">
      <c r="B104" s="32"/>
      <c r="C104" s="139" t="s">
        <v>282</v>
      </c>
      <c r="D104" s="139" t="s">
        <v>273</v>
      </c>
      <c r="E104" s="140" t="s">
        <v>1030</v>
      </c>
      <c r="F104" s="141" t="s">
        <v>1031</v>
      </c>
      <c r="G104" s="142" t="s">
        <v>545</v>
      </c>
      <c r="H104" s="143">
        <v>42.9</v>
      </c>
      <c r="I104" s="144"/>
      <c r="J104" s="145">
        <f>ROUND(I104*H104,2)</f>
        <v>0</v>
      </c>
      <c r="K104" s="141" t="s">
        <v>265</v>
      </c>
      <c r="L104" s="146"/>
      <c r="M104" s="147" t="s">
        <v>19</v>
      </c>
      <c r="N104" s="148" t="s">
        <v>40</v>
      </c>
      <c r="P104" s="130">
        <f>O104*H104</f>
        <v>0</v>
      </c>
      <c r="Q104" s="130">
        <v>0.16</v>
      </c>
      <c r="R104" s="130">
        <f>Q104*H104</f>
        <v>6.8639999999999999</v>
      </c>
      <c r="S104" s="130">
        <v>0</v>
      </c>
      <c r="T104" s="131">
        <f>S104*H104</f>
        <v>0</v>
      </c>
      <c r="AR104" s="132" t="s">
        <v>277</v>
      </c>
      <c r="AT104" s="132" t="s">
        <v>273</v>
      </c>
      <c r="AU104" s="132" t="s">
        <v>77</v>
      </c>
      <c r="AY104" s="17" t="s">
        <v>260</v>
      </c>
      <c r="BE104" s="133">
        <f>IF(N104="základní",J104,0)</f>
        <v>0</v>
      </c>
      <c r="BF104" s="133">
        <f>IF(N104="snížená",J104,0)</f>
        <v>0</v>
      </c>
      <c r="BG104" s="133">
        <f>IF(N104="zákl. přenesená",J104,0)</f>
        <v>0</v>
      </c>
      <c r="BH104" s="133">
        <f>IF(N104="sníž. přenesená",J104,0)</f>
        <v>0</v>
      </c>
      <c r="BI104" s="133">
        <f>IF(N104="nulová",J104,0)</f>
        <v>0</v>
      </c>
      <c r="BJ104" s="17" t="s">
        <v>77</v>
      </c>
      <c r="BK104" s="133">
        <f>ROUND(I104*H104,2)</f>
        <v>0</v>
      </c>
      <c r="BL104" s="17" t="s">
        <v>266</v>
      </c>
      <c r="BM104" s="132" t="s">
        <v>8</v>
      </c>
    </row>
    <row r="105" spans="2:65" s="1" customFormat="1" ht="11.25">
      <c r="B105" s="32"/>
      <c r="D105" s="134" t="s">
        <v>267</v>
      </c>
      <c r="F105" s="135" t="s">
        <v>1031</v>
      </c>
      <c r="I105" s="136"/>
      <c r="L105" s="32"/>
      <c r="M105" s="137"/>
      <c r="T105" s="53"/>
      <c r="AT105" s="17" t="s">
        <v>267</v>
      </c>
      <c r="AU105" s="17" t="s">
        <v>77</v>
      </c>
    </row>
    <row r="106" spans="2:65" s="1" customFormat="1" ht="29.25">
      <c r="B106" s="32"/>
      <c r="D106" s="134" t="s">
        <v>269</v>
      </c>
      <c r="F106" s="138" t="s">
        <v>2484</v>
      </c>
      <c r="I106" s="136"/>
      <c r="L106" s="32"/>
      <c r="M106" s="137"/>
      <c r="T106" s="53"/>
      <c r="AT106" s="17" t="s">
        <v>269</v>
      </c>
      <c r="AU106" s="17" t="s">
        <v>77</v>
      </c>
    </row>
    <row r="107" spans="2:65" s="12" customFormat="1" ht="11.25">
      <c r="B107" s="162"/>
      <c r="D107" s="134" t="s">
        <v>774</v>
      </c>
      <c r="E107" s="163" t="s">
        <v>19</v>
      </c>
      <c r="F107" s="164" t="s">
        <v>3154</v>
      </c>
      <c r="H107" s="165">
        <v>42.9</v>
      </c>
      <c r="I107" s="166"/>
      <c r="L107" s="162"/>
      <c r="M107" s="167"/>
      <c r="T107" s="168"/>
      <c r="AT107" s="163" t="s">
        <v>774</v>
      </c>
      <c r="AU107" s="163" t="s">
        <v>77</v>
      </c>
      <c r="AV107" s="12" t="s">
        <v>79</v>
      </c>
      <c r="AW107" s="12" t="s">
        <v>31</v>
      </c>
      <c r="AX107" s="12" t="s">
        <v>69</v>
      </c>
      <c r="AY107" s="163" t="s">
        <v>260</v>
      </c>
    </row>
    <row r="108" spans="2:65" s="13" customFormat="1" ht="11.25">
      <c r="B108" s="169"/>
      <c r="D108" s="134" t="s">
        <v>774</v>
      </c>
      <c r="E108" s="170" t="s">
        <v>19</v>
      </c>
      <c r="F108" s="171" t="s">
        <v>967</v>
      </c>
      <c r="H108" s="172">
        <v>42.9</v>
      </c>
      <c r="I108" s="173"/>
      <c r="L108" s="169"/>
      <c r="M108" s="174"/>
      <c r="T108" s="175"/>
      <c r="AT108" s="170" t="s">
        <v>774</v>
      </c>
      <c r="AU108" s="170" t="s">
        <v>77</v>
      </c>
      <c r="AV108" s="13" t="s">
        <v>266</v>
      </c>
      <c r="AW108" s="13" t="s">
        <v>31</v>
      </c>
      <c r="AX108" s="13" t="s">
        <v>77</v>
      </c>
      <c r="AY108" s="170" t="s">
        <v>260</v>
      </c>
    </row>
    <row r="109" spans="2:65" s="1" customFormat="1" ht="16.5" customHeight="1">
      <c r="B109" s="32"/>
      <c r="C109" s="139" t="s">
        <v>271</v>
      </c>
      <c r="D109" s="139" t="s">
        <v>273</v>
      </c>
      <c r="E109" s="140" t="s">
        <v>1013</v>
      </c>
      <c r="F109" s="141" t="s">
        <v>1014</v>
      </c>
      <c r="G109" s="142" t="s">
        <v>363</v>
      </c>
      <c r="H109" s="143">
        <v>209</v>
      </c>
      <c r="I109" s="144"/>
      <c r="J109" s="145">
        <f>ROUND(I109*H109,2)</f>
        <v>0</v>
      </c>
      <c r="K109" s="141" t="s">
        <v>265</v>
      </c>
      <c r="L109" s="146"/>
      <c r="M109" s="147" t="s">
        <v>19</v>
      </c>
      <c r="N109" s="148" t="s">
        <v>40</v>
      </c>
      <c r="P109" s="130">
        <f>O109*H109</f>
        <v>0</v>
      </c>
      <c r="Q109" s="130">
        <v>0.14299999999999999</v>
      </c>
      <c r="R109" s="130">
        <f>Q109*H109</f>
        <v>29.886999999999997</v>
      </c>
      <c r="S109" s="130">
        <v>0</v>
      </c>
      <c r="T109" s="131">
        <f>S109*H109</f>
        <v>0</v>
      </c>
      <c r="AR109" s="132" t="s">
        <v>277</v>
      </c>
      <c r="AT109" s="132" t="s">
        <v>273</v>
      </c>
      <c r="AU109" s="132" t="s">
        <v>77</v>
      </c>
      <c r="AY109" s="17" t="s">
        <v>260</v>
      </c>
      <c r="BE109" s="133">
        <f>IF(N109="základní",J109,0)</f>
        <v>0</v>
      </c>
      <c r="BF109" s="133">
        <f>IF(N109="snížená",J109,0)</f>
        <v>0</v>
      </c>
      <c r="BG109" s="133">
        <f>IF(N109="zákl. přenesená",J109,0)</f>
        <v>0</v>
      </c>
      <c r="BH109" s="133">
        <f>IF(N109="sníž. přenesená",J109,0)</f>
        <v>0</v>
      </c>
      <c r="BI109" s="133">
        <f>IF(N109="nulová",J109,0)</f>
        <v>0</v>
      </c>
      <c r="BJ109" s="17" t="s">
        <v>77</v>
      </c>
      <c r="BK109" s="133">
        <f>ROUND(I109*H109,2)</f>
        <v>0</v>
      </c>
      <c r="BL109" s="17" t="s">
        <v>266</v>
      </c>
      <c r="BM109" s="132" t="s">
        <v>296</v>
      </c>
    </row>
    <row r="110" spans="2:65" s="1" customFormat="1" ht="11.25">
      <c r="B110" s="32"/>
      <c r="D110" s="134" t="s">
        <v>267</v>
      </c>
      <c r="F110" s="135" t="s">
        <v>1014</v>
      </c>
      <c r="I110" s="136"/>
      <c r="L110" s="32"/>
      <c r="M110" s="137"/>
      <c r="T110" s="53"/>
      <c r="AT110" s="17" t="s">
        <v>267</v>
      </c>
      <c r="AU110" s="17" t="s">
        <v>77</v>
      </c>
    </row>
    <row r="111" spans="2:65" s="1" customFormat="1" ht="29.25">
      <c r="B111" s="32"/>
      <c r="D111" s="134" t="s">
        <v>269</v>
      </c>
      <c r="F111" s="138" t="s">
        <v>3155</v>
      </c>
      <c r="I111" s="136"/>
      <c r="L111" s="32"/>
      <c r="M111" s="137"/>
      <c r="T111" s="53"/>
      <c r="AT111" s="17" t="s">
        <v>269</v>
      </c>
      <c r="AU111" s="17" t="s">
        <v>77</v>
      </c>
    </row>
    <row r="112" spans="2:65" s="12" customFormat="1" ht="11.25">
      <c r="B112" s="162"/>
      <c r="D112" s="134" t="s">
        <v>774</v>
      </c>
      <c r="E112" s="163" t="s">
        <v>19</v>
      </c>
      <c r="F112" s="164" t="s">
        <v>3156</v>
      </c>
      <c r="H112" s="165">
        <v>209</v>
      </c>
      <c r="I112" s="166"/>
      <c r="L112" s="162"/>
      <c r="M112" s="167"/>
      <c r="T112" s="168"/>
      <c r="AT112" s="163" t="s">
        <v>774</v>
      </c>
      <c r="AU112" s="163" t="s">
        <v>77</v>
      </c>
      <c r="AV112" s="12" t="s">
        <v>79</v>
      </c>
      <c r="AW112" s="12" t="s">
        <v>31</v>
      </c>
      <c r="AX112" s="12" t="s">
        <v>69</v>
      </c>
      <c r="AY112" s="163" t="s">
        <v>260</v>
      </c>
    </row>
    <row r="113" spans="2:65" s="13" customFormat="1" ht="11.25">
      <c r="B113" s="169"/>
      <c r="D113" s="134" t="s">
        <v>774</v>
      </c>
      <c r="E113" s="170" t="s">
        <v>19</v>
      </c>
      <c r="F113" s="171" t="s">
        <v>967</v>
      </c>
      <c r="H113" s="172">
        <v>209</v>
      </c>
      <c r="I113" s="173"/>
      <c r="L113" s="169"/>
      <c r="M113" s="174"/>
      <c r="T113" s="175"/>
      <c r="AT113" s="170" t="s">
        <v>774</v>
      </c>
      <c r="AU113" s="170" t="s">
        <v>77</v>
      </c>
      <c r="AV113" s="13" t="s">
        <v>266</v>
      </c>
      <c r="AW113" s="13" t="s">
        <v>31</v>
      </c>
      <c r="AX113" s="13" t="s">
        <v>77</v>
      </c>
      <c r="AY113" s="170" t="s">
        <v>260</v>
      </c>
    </row>
    <row r="114" spans="2:65" s="1" customFormat="1" ht="16.5" customHeight="1">
      <c r="B114" s="32"/>
      <c r="C114" s="139" t="s">
        <v>277</v>
      </c>
      <c r="D114" s="139" t="s">
        <v>273</v>
      </c>
      <c r="E114" s="140" t="s">
        <v>1016</v>
      </c>
      <c r="F114" s="141" t="s">
        <v>1014</v>
      </c>
      <c r="G114" s="142" t="s">
        <v>363</v>
      </c>
      <c r="H114" s="143">
        <v>142</v>
      </c>
      <c r="I114" s="144"/>
      <c r="J114" s="145">
        <f>ROUND(I114*H114,2)</f>
        <v>0</v>
      </c>
      <c r="K114" s="141" t="s">
        <v>19</v>
      </c>
      <c r="L114" s="146"/>
      <c r="M114" s="147" t="s">
        <v>19</v>
      </c>
      <c r="N114" s="148" t="s">
        <v>40</v>
      </c>
      <c r="P114" s="130">
        <f>O114*H114</f>
        <v>0</v>
      </c>
      <c r="Q114" s="130">
        <v>0.14299999999999999</v>
      </c>
      <c r="R114" s="130">
        <f>Q114*H114</f>
        <v>20.305999999999997</v>
      </c>
      <c r="S114" s="130">
        <v>0</v>
      </c>
      <c r="T114" s="131">
        <f>S114*H114</f>
        <v>0</v>
      </c>
      <c r="AR114" s="132" t="s">
        <v>277</v>
      </c>
      <c r="AT114" s="132" t="s">
        <v>273</v>
      </c>
      <c r="AU114" s="132" t="s">
        <v>77</v>
      </c>
      <c r="AY114" s="17" t="s">
        <v>260</v>
      </c>
      <c r="BE114" s="133">
        <f>IF(N114="základní",J114,0)</f>
        <v>0</v>
      </c>
      <c r="BF114" s="133">
        <f>IF(N114="snížená",J114,0)</f>
        <v>0</v>
      </c>
      <c r="BG114" s="133">
        <f>IF(N114="zákl. přenesená",J114,0)</f>
        <v>0</v>
      </c>
      <c r="BH114" s="133">
        <f>IF(N114="sníž. přenesená",J114,0)</f>
        <v>0</v>
      </c>
      <c r="BI114" s="133">
        <f>IF(N114="nulová",J114,0)</f>
        <v>0</v>
      </c>
      <c r="BJ114" s="17" t="s">
        <v>77</v>
      </c>
      <c r="BK114" s="133">
        <f>ROUND(I114*H114,2)</f>
        <v>0</v>
      </c>
      <c r="BL114" s="17" t="s">
        <v>266</v>
      </c>
      <c r="BM114" s="132" t="s">
        <v>300</v>
      </c>
    </row>
    <row r="115" spans="2:65" s="1" customFormat="1" ht="11.25">
      <c r="B115" s="32"/>
      <c r="D115" s="134" t="s">
        <v>267</v>
      </c>
      <c r="F115" s="135" t="s">
        <v>1014</v>
      </c>
      <c r="I115" s="136"/>
      <c r="L115" s="32"/>
      <c r="M115" s="137"/>
      <c r="T115" s="53"/>
      <c r="AT115" s="17" t="s">
        <v>267</v>
      </c>
      <c r="AU115" s="17" t="s">
        <v>77</v>
      </c>
    </row>
    <row r="116" spans="2:65" s="1" customFormat="1" ht="29.25">
      <c r="B116" s="32"/>
      <c r="D116" s="134" t="s">
        <v>269</v>
      </c>
      <c r="F116" s="138" t="s">
        <v>3157</v>
      </c>
      <c r="I116" s="136"/>
      <c r="L116" s="32"/>
      <c r="M116" s="137"/>
      <c r="T116" s="53"/>
      <c r="AT116" s="17" t="s">
        <v>269</v>
      </c>
      <c r="AU116" s="17" t="s">
        <v>77</v>
      </c>
    </row>
    <row r="117" spans="2:65" s="12" customFormat="1" ht="11.25">
      <c r="B117" s="162"/>
      <c r="D117" s="134" t="s">
        <v>774</v>
      </c>
      <c r="E117" s="163" t="s">
        <v>19</v>
      </c>
      <c r="F117" s="164" t="s">
        <v>1527</v>
      </c>
      <c r="H117" s="165">
        <v>142</v>
      </c>
      <c r="I117" s="166"/>
      <c r="L117" s="162"/>
      <c r="M117" s="167"/>
      <c r="T117" s="168"/>
      <c r="AT117" s="163" t="s">
        <v>774</v>
      </c>
      <c r="AU117" s="163" t="s">
        <v>77</v>
      </c>
      <c r="AV117" s="12" t="s">
        <v>79</v>
      </c>
      <c r="AW117" s="12" t="s">
        <v>31</v>
      </c>
      <c r="AX117" s="12" t="s">
        <v>69</v>
      </c>
      <c r="AY117" s="163" t="s">
        <v>260</v>
      </c>
    </row>
    <row r="118" spans="2:65" s="13" customFormat="1" ht="11.25">
      <c r="B118" s="169"/>
      <c r="D118" s="134" t="s">
        <v>774</v>
      </c>
      <c r="E118" s="170" t="s">
        <v>19</v>
      </c>
      <c r="F118" s="171" t="s">
        <v>967</v>
      </c>
      <c r="H118" s="172">
        <v>142</v>
      </c>
      <c r="I118" s="173"/>
      <c r="L118" s="169"/>
      <c r="M118" s="174"/>
      <c r="T118" s="175"/>
      <c r="AT118" s="170" t="s">
        <v>774</v>
      </c>
      <c r="AU118" s="170" t="s">
        <v>77</v>
      </c>
      <c r="AV118" s="13" t="s">
        <v>266</v>
      </c>
      <c r="AW118" s="13" t="s">
        <v>31</v>
      </c>
      <c r="AX118" s="13" t="s">
        <v>77</v>
      </c>
      <c r="AY118" s="170" t="s">
        <v>260</v>
      </c>
    </row>
    <row r="119" spans="2:65" s="1" customFormat="1" ht="16.5" customHeight="1">
      <c r="B119" s="32"/>
      <c r="C119" s="139" t="s">
        <v>302</v>
      </c>
      <c r="D119" s="139" t="s">
        <v>273</v>
      </c>
      <c r="E119" s="140" t="s">
        <v>1033</v>
      </c>
      <c r="F119" s="141" t="s">
        <v>1034</v>
      </c>
      <c r="G119" s="142" t="s">
        <v>363</v>
      </c>
      <c r="H119" s="143">
        <v>68</v>
      </c>
      <c r="I119" s="144"/>
      <c r="J119" s="145">
        <f>ROUND(I119*H119,2)</f>
        <v>0</v>
      </c>
      <c r="K119" s="141" t="s">
        <v>265</v>
      </c>
      <c r="L119" s="146"/>
      <c r="M119" s="147" t="s">
        <v>19</v>
      </c>
      <c r="N119" s="148" t="s">
        <v>40</v>
      </c>
      <c r="P119" s="130">
        <f>O119*H119</f>
        <v>0</v>
      </c>
      <c r="Q119" s="130">
        <v>1.1100000000000001E-3</v>
      </c>
      <c r="R119" s="130">
        <f>Q119*H119</f>
        <v>7.5480000000000005E-2</v>
      </c>
      <c r="S119" s="130">
        <v>0</v>
      </c>
      <c r="T119" s="131">
        <f>S119*H119</f>
        <v>0</v>
      </c>
      <c r="AR119" s="132" t="s">
        <v>277</v>
      </c>
      <c r="AT119" s="132" t="s">
        <v>273</v>
      </c>
      <c r="AU119" s="132" t="s">
        <v>77</v>
      </c>
      <c r="AY119" s="17" t="s">
        <v>260</v>
      </c>
      <c r="BE119" s="133">
        <f>IF(N119="základní",J119,0)</f>
        <v>0</v>
      </c>
      <c r="BF119" s="133">
        <f>IF(N119="snížená",J119,0)</f>
        <v>0</v>
      </c>
      <c r="BG119" s="133">
        <f>IF(N119="zákl. přenesená",J119,0)</f>
        <v>0</v>
      </c>
      <c r="BH119" s="133">
        <f>IF(N119="sníž. přenesená",J119,0)</f>
        <v>0</v>
      </c>
      <c r="BI119" s="133">
        <f>IF(N119="nulová",J119,0)</f>
        <v>0</v>
      </c>
      <c r="BJ119" s="17" t="s">
        <v>77</v>
      </c>
      <c r="BK119" s="133">
        <f>ROUND(I119*H119,2)</f>
        <v>0</v>
      </c>
      <c r="BL119" s="17" t="s">
        <v>266</v>
      </c>
      <c r="BM119" s="132" t="s">
        <v>305</v>
      </c>
    </row>
    <row r="120" spans="2:65" s="1" customFormat="1" ht="11.25">
      <c r="B120" s="32"/>
      <c r="D120" s="134" t="s">
        <v>267</v>
      </c>
      <c r="F120" s="135" t="s">
        <v>1034</v>
      </c>
      <c r="I120" s="136"/>
      <c r="L120" s="32"/>
      <c r="M120" s="137"/>
      <c r="T120" s="53"/>
      <c r="AT120" s="17" t="s">
        <v>267</v>
      </c>
      <c r="AU120" s="17" t="s">
        <v>77</v>
      </c>
    </row>
    <row r="121" spans="2:65" s="1" customFormat="1" ht="29.25">
      <c r="B121" s="32"/>
      <c r="D121" s="134" t="s">
        <v>269</v>
      </c>
      <c r="F121" s="138" t="s">
        <v>1035</v>
      </c>
      <c r="I121" s="136"/>
      <c r="L121" s="32"/>
      <c r="M121" s="137"/>
      <c r="T121" s="53"/>
      <c r="AT121" s="17" t="s">
        <v>269</v>
      </c>
      <c r="AU121" s="17" t="s">
        <v>77</v>
      </c>
    </row>
    <row r="122" spans="2:65" s="12" customFormat="1" ht="11.25">
      <c r="B122" s="162"/>
      <c r="D122" s="134" t="s">
        <v>774</v>
      </c>
      <c r="E122" s="163" t="s">
        <v>19</v>
      </c>
      <c r="F122" s="164" t="s">
        <v>3158</v>
      </c>
      <c r="H122" s="165">
        <v>68</v>
      </c>
      <c r="I122" s="166"/>
      <c r="L122" s="162"/>
      <c r="M122" s="167"/>
      <c r="T122" s="168"/>
      <c r="AT122" s="163" t="s">
        <v>774</v>
      </c>
      <c r="AU122" s="163" t="s">
        <v>77</v>
      </c>
      <c r="AV122" s="12" t="s">
        <v>79</v>
      </c>
      <c r="AW122" s="12" t="s">
        <v>31</v>
      </c>
      <c r="AX122" s="12" t="s">
        <v>69</v>
      </c>
      <c r="AY122" s="163" t="s">
        <v>260</v>
      </c>
    </row>
    <row r="123" spans="2:65" s="13" customFormat="1" ht="11.25">
      <c r="B123" s="169"/>
      <c r="D123" s="134" t="s">
        <v>774</v>
      </c>
      <c r="E123" s="170" t="s">
        <v>19</v>
      </c>
      <c r="F123" s="171" t="s">
        <v>967</v>
      </c>
      <c r="H123" s="172">
        <v>68</v>
      </c>
      <c r="I123" s="173"/>
      <c r="L123" s="169"/>
      <c r="M123" s="174"/>
      <c r="T123" s="175"/>
      <c r="AT123" s="170" t="s">
        <v>774</v>
      </c>
      <c r="AU123" s="170" t="s">
        <v>77</v>
      </c>
      <c r="AV123" s="13" t="s">
        <v>266</v>
      </c>
      <c r="AW123" s="13" t="s">
        <v>31</v>
      </c>
      <c r="AX123" s="13" t="s">
        <v>77</v>
      </c>
      <c r="AY123" s="170" t="s">
        <v>260</v>
      </c>
    </row>
    <row r="124" spans="2:65" s="1" customFormat="1" ht="16.5" customHeight="1">
      <c r="B124" s="32"/>
      <c r="C124" s="139" t="s">
        <v>289</v>
      </c>
      <c r="D124" s="139" t="s">
        <v>273</v>
      </c>
      <c r="E124" s="140" t="s">
        <v>1037</v>
      </c>
      <c r="F124" s="141" t="s">
        <v>1038</v>
      </c>
      <c r="G124" s="142" t="s">
        <v>363</v>
      </c>
      <c r="H124" s="143">
        <v>34</v>
      </c>
      <c r="I124" s="144"/>
      <c r="J124" s="145">
        <f>ROUND(I124*H124,2)</f>
        <v>0</v>
      </c>
      <c r="K124" s="141" t="s">
        <v>265</v>
      </c>
      <c r="L124" s="146"/>
      <c r="M124" s="147" t="s">
        <v>19</v>
      </c>
      <c r="N124" s="148" t="s">
        <v>40</v>
      </c>
      <c r="P124" s="130">
        <f>O124*H124</f>
        <v>0</v>
      </c>
      <c r="Q124" s="130">
        <v>8.5199999999999998E-3</v>
      </c>
      <c r="R124" s="130">
        <f>Q124*H124</f>
        <v>0.28967999999999999</v>
      </c>
      <c r="S124" s="130">
        <v>0</v>
      </c>
      <c r="T124" s="131">
        <f>S124*H124</f>
        <v>0</v>
      </c>
      <c r="AR124" s="132" t="s">
        <v>277</v>
      </c>
      <c r="AT124" s="132" t="s">
        <v>273</v>
      </c>
      <c r="AU124" s="132" t="s">
        <v>77</v>
      </c>
      <c r="AY124" s="17" t="s">
        <v>260</v>
      </c>
      <c r="BE124" s="133">
        <f>IF(N124="základní",J124,0)</f>
        <v>0</v>
      </c>
      <c r="BF124" s="133">
        <f>IF(N124="snížená",J124,0)</f>
        <v>0</v>
      </c>
      <c r="BG124" s="133">
        <f>IF(N124="zákl. přenesená",J124,0)</f>
        <v>0</v>
      </c>
      <c r="BH124" s="133">
        <f>IF(N124="sníž. přenesená",J124,0)</f>
        <v>0</v>
      </c>
      <c r="BI124" s="133">
        <f>IF(N124="nulová",J124,0)</f>
        <v>0</v>
      </c>
      <c r="BJ124" s="17" t="s">
        <v>77</v>
      </c>
      <c r="BK124" s="133">
        <f>ROUND(I124*H124,2)</f>
        <v>0</v>
      </c>
      <c r="BL124" s="17" t="s">
        <v>266</v>
      </c>
      <c r="BM124" s="132" t="s">
        <v>310</v>
      </c>
    </row>
    <row r="125" spans="2:65" s="1" customFormat="1" ht="11.25">
      <c r="B125" s="32"/>
      <c r="D125" s="134" t="s">
        <v>267</v>
      </c>
      <c r="F125" s="135" t="s">
        <v>1038</v>
      </c>
      <c r="I125" s="136"/>
      <c r="L125" s="32"/>
      <c r="M125" s="137"/>
      <c r="T125" s="53"/>
      <c r="AT125" s="17" t="s">
        <v>267</v>
      </c>
      <c r="AU125" s="17" t="s">
        <v>77</v>
      </c>
    </row>
    <row r="126" spans="2:65" s="1" customFormat="1" ht="29.25">
      <c r="B126" s="32"/>
      <c r="D126" s="134" t="s">
        <v>269</v>
      </c>
      <c r="F126" s="138" t="s">
        <v>3159</v>
      </c>
      <c r="I126" s="136"/>
      <c r="L126" s="32"/>
      <c r="M126" s="137"/>
      <c r="T126" s="53"/>
      <c r="AT126" s="17" t="s">
        <v>269</v>
      </c>
      <c r="AU126" s="17" t="s">
        <v>77</v>
      </c>
    </row>
    <row r="127" spans="2:65" s="1" customFormat="1" ht="16.5" customHeight="1">
      <c r="B127" s="32"/>
      <c r="C127" s="139" t="s">
        <v>312</v>
      </c>
      <c r="D127" s="139" t="s">
        <v>273</v>
      </c>
      <c r="E127" s="140" t="s">
        <v>1041</v>
      </c>
      <c r="F127" s="141" t="s">
        <v>1042</v>
      </c>
      <c r="G127" s="142" t="s">
        <v>363</v>
      </c>
      <c r="H127" s="143">
        <v>54</v>
      </c>
      <c r="I127" s="144"/>
      <c r="J127" s="145">
        <f>ROUND(I127*H127,2)</f>
        <v>0</v>
      </c>
      <c r="K127" s="141" t="s">
        <v>265</v>
      </c>
      <c r="L127" s="146"/>
      <c r="M127" s="147" t="s">
        <v>19</v>
      </c>
      <c r="N127" s="148" t="s">
        <v>40</v>
      </c>
      <c r="P127" s="130">
        <f>O127*H127</f>
        <v>0</v>
      </c>
      <c r="Q127" s="130">
        <v>1.8000000000000001E-4</v>
      </c>
      <c r="R127" s="130">
        <f>Q127*H127</f>
        <v>9.7200000000000012E-3</v>
      </c>
      <c r="S127" s="130">
        <v>0</v>
      </c>
      <c r="T127" s="131">
        <f>S127*H127</f>
        <v>0</v>
      </c>
      <c r="AR127" s="132" t="s">
        <v>277</v>
      </c>
      <c r="AT127" s="132" t="s">
        <v>273</v>
      </c>
      <c r="AU127" s="132" t="s">
        <v>77</v>
      </c>
      <c r="AY127" s="17" t="s">
        <v>260</v>
      </c>
      <c r="BE127" s="133">
        <f>IF(N127="základní",J127,0)</f>
        <v>0</v>
      </c>
      <c r="BF127" s="133">
        <f>IF(N127="snížená",J127,0)</f>
        <v>0</v>
      </c>
      <c r="BG127" s="133">
        <f>IF(N127="zákl. přenesená",J127,0)</f>
        <v>0</v>
      </c>
      <c r="BH127" s="133">
        <f>IF(N127="sníž. přenesená",J127,0)</f>
        <v>0</v>
      </c>
      <c r="BI127" s="133">
        <f>IF(N127="nulová",J127,0)</f>
        <v>0</v>
      </c>
      <c r="BJ127" s="17" t="s">
        <v>77</v>
      </c>
      <c r="BK127" s="133">
        <f>ROUND(I127*H127,2)</f>
        <v>0</v>
      </c>
      <c r="BL127" s="17" t="s">
        <v>266</v>
      </c>
      <c r="BM127" s="132" t="s">
        <v>315</v>
      </c>
    </row>
    <row r="128" spans="2:65" s="1" customFormat="1" ht="11.25">
      <c r="B128" s="32"/>
      <c r="D128" s="134" t="s">
        <v>267</v>
      </c>
      <c r="F128" s="135" t="s">
        <v>1042</v>
      </c>
      <c r="I128" s="136"/>
      <c r="L128" s="32"/>
      <c r="M128" s="137"/>
      <c r="T128" s="53"/>
      <c r="AT128" s="17" t="s">
        <v>267</v>
      </c>
      <c r="AU128" s="17" t="s">
        <v>77</v>
      </c>
    </row>
    <row r="129" spans="2:65" s="1" customFormat="1" ht="29.25">
      <c r="B129" s="32"/>
      <c r="D129" s="134" t="s">
        <v>269</v>
      </c>
      <c r="F129" s="138" t="s">
        <v>3160</v>
      </c>
      <c r="I129" s="136"/>
      <c r="L129" s="32"/>
      <c r="M129" s="137"/>
      <c r="T129" s="53"/>
      <c r="AT129" s="17" t="s">
        <v>269</v>
      </c>
      <c r="AU129" s="17" t="s">
        <v>77</v>
      </c>
    </row>
    <row r="130" spans="2:65" s="12" customFormat="1" ht="11.25">
      <c r="B130" s="162"/>
      <c r="D130" s="134" t="s">
        <v>774</v>
      </c>
      <c r="E130" s="163" t="s">
        <v>19</v>
      </c>
      <c r="F130" s="164" t="s">
        <v>3161</v>
      </c>
      <c r="H130" s="165">
        <v>54</v>
      </c>
      <c r="I130" s="166"/>
      <c r="L130" s="162"/>
      <c r="M130" s="167"/>
      <c r="T130" s="168"/>
      <c r="AT130" s="163" t="s">
        <v>774</v>
      </c>
      <c r="AU130" s="163" t="s">
        <v>77</v>
      </c>
      <c r="AV130" s="12" t="s">
        <v>79</v>
      </c>
      <c r="AW130" s="12" t="s">
        <v>31</v>
      </c>
      <c r="AX130" s="12" t="s">
        <v>69</v>
      </c>
      <c r="AY130" s="163" t="s">
        <v>260</v>
      </c>
    </row>
    <row r="131" spans="2:65" s="13" customFormat="1" ht="11.25">
      <c r="B131" s="169"/>
      <c r="D131" s="134" t="s">
        <v>774</v>
      </c>
      <c r="E131" s="170" t="s">
        <v>19</v>
      </c>
      <c r="F131" s="171" t="s">
        <v>967</v>
      </c>
      <c r="H131" s="172">
        <v>54</v>
      </c>
      <c r="I131" s="173"/>
      <c r="L131" s="169"/>
      <c r="M131" s="174"/>
      <c r="T131" s="175"/>
      <c r="AT131" s="170" t="s">
        <v>774</v>
      </c>
      <c r="AU131" s="170" t="s">
        <v>77</v>
      </c>
      <c r="AV131" s="13" t="s">
        <v>266</v>
      </c>
      <c r="AW131" s="13" t="s">
        <v>31</v>
      </c>
      <c r="AX131" s="13" t="s">
        <v>77</v>
      </c>
      <c r="AY131" s="170" t="s">
        <v>260</v>
      </c>
    </row>
    <row r="132" spans="2:65" s="1" customFormat="1" ht="16.5" customHeight="1">
      <c r="B132" s="32"/>
      <c r="C132" s="139" t="s">
        <v>8</v>
      </c>
      <c r="D132" s="139" t="s">
        <v>273</v>
      </c>
      <c r="E132" s="140" t="s">
        <v>1044</v>
      </c>
      <c r="F132" s="141" t="s">
        <v>1045</v>
      </c>
      <c r="G132" s="142" t="s">
        <v>363</v>
      </c>
      <c r="H132" s="143">
        <v>34</v>
      </c>
      <c r="I132" s="144"/>
      <c r="J132" s="145">
        <f>ROUND(I132*H132,2)</f>
        <v>0</v>
      </c>
      <c r="K132" s="141" t="s">
        <v>265</v>
      </c>
      <c r="L132" s="146"/>
      <c r="M132" s="147" t="s">
        <v>19</v>
      </c>
      <c r="N132" s="148" t="s">
        <v>40</v>
      </c>
      <c r="P132" s="130">
        <f>O132*H132</f>
        <v>0</v>
      </c>
      <c r="Q132" s="130">
        <v>9.0000000000000006E-5</v>
      </c>
      <c r="R132" s="130">
        <f>Q132*H132</f>
        <v>3.0600000000000002E-3</v>
      </c>
      <c r="S132" s="130">
        <v>0</v>
      </c>
      <c r="T132" s="131">
        <f>S132*H132</f>
        <v>0</v>
      </c>
      <c r="AR132" s="132" t="s">
        <v>277</v>
      </c>
      <c r="AT132" s="132" t="s">
        <v>273</v>
      </c>
      <c r="AU132" s="132" t="s">
        <v>77</v>
      </c>
      <c r="AY132" s="17" t="s">
        <v>260</v>
      </c>
      <c r="BE132" s="133">
        <f>IF(N132="základní",J132,0)</f>
        <v>0</v>
      </c>
      <c r="BF132" s="133">
        <f>IF(N132="snížená",J132,0)</f>
        <v>0</v>
      </c>
      <c r="BG132" s="133">
        <f>IF(N132="zákl. přenesená",J132,0)</f>
        <v>0</v>
      </c>
      <c r="BH132" s="133">
        <f>IF(N132="sníž. přenesená",J132,0)</f>
        <v>0</v>
      </c>
      <c r="BI132" s="133">
        <f>IF(N132="nulová",J132,0)</f>
        <v>0</v>
      </c>
      <c r="BJ132" s="17" t="s">
        <v>77</v>
      </c>
      <c r="BK132" s="133">
        <f>ROUND(I132*H132,2)</f>
        <v>0</v>
      </c>
      <c r="BL132" s="17" t="s">
        <v>266</v>
      </c>
      <c r="BM132" s="132" t="s">
        <v>320</v>
      </c>
    </row>
    <row r="133" spans="2:65" s="1" customFormat="1" ht="11.25">
      <c r="B133" s="32"/>
      <c r="D133" s="134" t="s">
        <v>267</v>
      </c>
      <c r="F133" s="135" t="s">
        <v>1045</v>
      </c>
      <c r="I133" s="136"/>
      <c r="L133" s="32"/>
      <c r="M133" s="137"/>
      <c r="T133" s="53"/>
      <c r="AT133" s="17" t="s">
        <v>267</v>
      </c>
      <c r="AU133" s="17" t="s">
        <v>77</v>
      </c>
    </row>
    <row r="134" spans="2:65" s="1" customFormat="1" ht="29.25">
      <c r="B134" s="32"/>
      <c r="D134" s="134" t="s">
        <v>269</v>
      </c>
      <c r="F134" s="138" t="s">
        <v>1043</v>
      </c>
      <c r="I134" s="136"/>
      <c r="L134" s="32"/>
      <c r="M134" s="137"/>
      <c r="T134" s="53"/>
      <c r="AT134" s="17" t="s">
        <v>269</v>
      </c>
      <c r="AU134" s="17" t="s">
        <v>77</v>
      </c>
    </row>
    <row r="135" spans="2:65" s="12" customFormat="1" ht="11.25">
      <c r="B135" s="162"/>
      <c r="D135" s="134" t="s">
        <v>774</v>
      </c>
      <c r="E135" s="163" t="s">
        <v>19</v>
      </c>
      <c r="F135" s="164" t="s">
        <v>3162</v>
      </c>
      <c r="H135" s="165">
        <v>34</v>
      </c>
      <c r="I135" s="166"/>
      <c r="L135" s="162"/>
      <c r="M135" s="167"/>
      <c r="T135" s="168"/>
      <c r="AT135" s="163" t="s">
        <v>774</v>
      </c>
      <c r="AU135" s="163" t="s">
        <v>77</v>
      </c>
      <c r="AV135" s="12" t="s">
        <v>79</v>
      </c>
      <c r="AW135" s="12" t="s">
        <v>31</v>
      </c>
      <c r="AX135" s="12" t="s">
        <v>69</v>
      </c>
      <c r="AY135" s="163" t="s">
        <v>260</v>
      </c>
    </row>
    <row r="136" spans="2:65" s="13" customFormat="1" ht="11.25">
      <c r="B136" s="169"/>
      <c r="D136" s="134" t="s">
        <v>774</v>
      </c>
      <c r="E136" s="170" t="s">
        <v>19</v>
      </c>
      <c r="F136" s="171" t="s">
        <v>967</v>
      </c>
      <c r="H136" s="172">
        <v>34</v>
      </c>
      <c r="I136" s="173"/>
      <c r="L136" s="169"/>
      <c r="M136" s="174"/>
      <c r="T136" s="175"/>
      <c r="AT136" s="170" t="s">
        <v>774</v>
      </c>
      <c r="AU136" s="170" t="s">
        <v>77</v>
      </c>
      <c r="AV136" s="13" t="s">
        <v>266</v>
      </c>
      <c r="AW136" s="13" t="s">
        <v>31</v>
      </c>
      <c r="AX136" s="13" t="s">
        <v>77</v>
      </c>
      <c r="AY136" s="170" t="s">
        <v>260</v>
      </c>
    </row>
    <row r="137" spans="2:65" s="1" customFormat="1" ht="16.5" customHeight="1">
      <c r="B137" s="32"/>
      <c r="C137" s="139" t="s">
        <v>322</v>
      </c>
      <c r="D137" s="139" t="s">
        <v>273</v>
      </c>
      <c r="E137" s="140" t="s">
        <v>3163</v>
      </c>
      <c r="F137" s="141" t="s">
        <v>3164</v>
      </c>
      <c r="G137" s="142" t="s">
        <v>363</v>
      </c>
      <c r="H137" s="143">
        <v>40</v>
      </c>
      <c r="I137" s="144"/>
      <c r="J137" s="145">
        <f>ROUND(I137*H137,2)</f>
        <v>0</v>
      </c>
      <c r="K137" s="141" t="s">
        <v>265</v>
      </c>
      <c r="L137" s="146"/>
      <c r="M137" s="147" t="s">
        <v>19</v>
      </c>
      <c r="N137" s="148" t="s">
        <v>40</v>
      </c>
      <c r="P137" s="130">
        <f>O137*H137</f>
        <v>0</v>
      </c>
      <c r="Q137" s="130">
        <v>9.0000000000000006E-5</v>
      </c>
      <c r="R137" s="130">
        <f>Q137*H137</f>
        <v>3.6000000000000003E-3</v>
      </c>
      <c r="S137" s="130">
        <v>0</v>
      </c>
      <c r="T137" s="131">
        <f>S137*H137</f>
        <v>0</v>
      </c>
      <c r="AR137" s="132" t="s">
        <v>277</v>
      </c>
      <c r="AT137" s="132" t="s">
        <v>273</v>
      </c>
      <c r="AU137" s="132" t="s">
        <v>77</v>
      </c>
      <c r="AY137" s="17" t="s">
        <v>260</v>
      </c>
      <c r="BE137" s="133">
        <f>IF(N137="základní",J137,0)</f>
        <v>0</v>
      </c>
      <c r="BF137" s="133">
        <f>IF(N137="snížená",J137,0)</f>
        <v>0</v>
      </c>
      <c r="BG137" s="133">
        <f>IF(N137="zákl. přenesená",J137,0)</f>
        <v>0</v>
      </c>
      <c r="BH137" s="133">
        <f>IF(N137="sníž. přenesená",J137,0)</f>
        <v>0</v>
      </c>
      <c r="BI137" s="133">
        <f>IF(N137="nulová",J137,0)</f>
        <v>0</v>
      </c>
      <c r="BJ137" s="17" t="s">
        <v>77</v>
      </c>
      <c r="BK137" s="133">
        <f>ROUND(I137*H137,2)</f>
        <v>0</v>
      </c>
      <c r="BL137" s="17" t="s">
        <v>266</v>
      </c>
      <c r="BM137" s="132" t="s">
        <v>326</v>
      </c>
    </row>
    <row r="138" spans="2:65" s="1" customFormat="1" ht="11.25">
      <c r="B138" s="32"/>
      <c r="D138" s="134" t="s">
        <v>267</v>
      </c>
      <c r="F138" s="135" t="s">
        <v>3164</v>
      </c>
      <c r="I138" s="136"/>
      <c r="L138" s="32"/>
      <c r="M138" s="137"/>
      <c r="T138" s="53"/>
      <c r="AT138" s="17" t="s">
        <v>267</v>
      </c>
      <c r="AU138" s="17" t="s">
        <v>77</v>
      </c>
    </row>
    <row r="139" spans="2:65" s="1" customFormat="1" ht="29.25">
      <c r="B139" s="32"/>
      <c r="D139" s="134" t="s">
        <v>269</v>
      </c>
      <c r="F139" s="138" t="s">
        <v>3165</v>
      </c>
      <c r="I139" s="136"/>
      <c r="L139" s="32"/>
      <c r="M139" s="137"/>
      <c r="T139" s="53"/>
      <c r="AT139" s="17" t="s">
        <v>269</v>
      </c>
      <c r="AU139" s="17" t="s">
        <v>77</v>
      </c>
    </row>
    <row r="140" spans="2:65" s="12" customFormat="1" ht="11.25">
      <c r="B140" s="162"/>
      <c r="D140" s="134" t="s">
        <v>774</v>
      </c>
      <c r="E140" s="163" t="s">
        <v>19</v>
      </c>
      <c r="F140" s="164" t="s">
        <v>3166</v>
      </c>
      <c r="H140" s="165">
        <v>40</v>
      </c>
      <c r="I140" s="166"/>
      <c r="L140" s="162"/>
      <c r="M140" s="167"/>
      <c r="T140" s="168"/>
      <c r="AT140" s="163" t="s">
        <v>774</v>
      </c>
      <c r="AU140" s="163" t="s">
        <v>77</v>
      </c>
      <c r="AV140" s="12" t="s">
        <v>79</v>
      </c>
      <c r="AW140" s="12" t="s">
        <v>31</v>
      </c>
      <c r="AX140" s="12" t="s">
        <v>69</v>
      </c>
      <c r="AY140" s="163" t="s">
        <v>260</v>
      </c>
    </row>
    <row r="141" spans="2:65" s="13" customFormat="1" ht="11.25">
      <c r="B141" s="169"/>
      <c r="D141" s="134" t="s">
        <v>774</v>
      </c>
      <c r="E141" s="170" t="s">
        <v>19</v>
      </c>
      <c r="F141" s="171" t="s">
        <v>967</v>
      </c>
      <c r="H141" s="172">
        <v>40</v>
      </c>
      <c r="I141" s="173"/>
      <c r="L141" s="169"/>
      <c r="M141" s="174"/>
      <c r="T141" s="175"/>
      <c r="AT141" s="170" t="s">
        <v>774</v>
      </c>
      <c r="AU141" s="170" t="s">
        <v>77</v>
      </c>
      <c r="AV141" s="13" t="s">
        <v>266</v>
      </c>
      <c r="AW141" s="13" t="s">
        <v>31</v>
      </c>
      <c r="AX141" s="13" t="s">
        <v>77</v>
      </c>
      <c r="AY141" s="170" t="s">
        <v>260</v>
      </c>
    </row>
    <row r="142" spans="2:65" s="1" customFormat="1" ht="16.5" customHeight="1">
      <c r="B142" s="32"/>
      <c r="C142" s="139" t="s">
        <v>296</v>
      </c>
      <c r="D142" s="139" t="s">
        <v>273</v>
      </c>
      <c r="E142" s="140" t="s">
        <v>1020</v>
      </c>
      <c r="F142" s="141" t="s">
        <v>1021</v>
      </c>
      <c r="G142" s="142" t="s">
        <v>545</v>
      </c>
      <c r="H142" s="143">
        <v>639.72</v>
      </c>
      <c r="I142" s="144"/>
      <c r="J142" s="145">
        <f>ROUND(I142*H142,2)</f>
        <v>0</v>
      </c>
      <c r="K142" s="141" t="s">
        <v>19</v>
      </c>
      <c r="L142" s="146"/>
      <c r="M142" s="147" t="s">
        <v>19</v>
      </c>
      <c r="N142" s="148" t="s">
        <v>40</v>
      </c>
      <c r="P142" s="130">
        <f>O142*H142</f>
        <v>0</v>
      </c>
      <c r="Q142" s="130">
        <v>5.21E-2</v>
      </c>
      <c r="R142" s="130">
        <f>Q142*H142</f>
        <v>33.329412000000005</v>
      </c>
      <c r="S142" s="130">
        <v>0</v>
      </c>
      <c r="T142" s="131">
        <f>S142*H142</f>
        <v>0</v>
      </c>
      <c r="AR142" s="132" t="s">
        <v>277</v>
      </c>
      <c r="AT142" s="132" t="s">
        <v>273</v>
      </c>
      <c r="AU142" s="132" t="s">
        <v>77</v>
      </c>
      <c r="AY142" s="17" t="s">
        <v>260</v>
      </c>
      <c r="BE142" s="133">
        <f>IF(N142="základní",J142,0)</f>
        <v>0</v>
      </c>
      <c r="BF142" s="133">
        <f>IF(N142="snížená",J142,0)</f>
        <v>0</v>
      </c>
      <c r="BG142" s="133">
        <f>IF(N142="zákl. přenesená",J142,0)</f>
        <v>0</v>
      </c>
      <c r="BH142" s="133">
        <f>IF(N142="sníž. přenesená",J142,0)</f>
        <v>0</v>
      </c>
      <c r="BI142" s="133">
        <f>IF(N142="nulová",J142,0)</f>
        <v>0</v>
      </c>
      <c r="BJ142" s="17" t="s">
        <v>77</v>
      </c>
      <c r="BK142" s="133">
        <f>ROUND(I142*H142,2)</f>
        <v>0</v>
      </c>
      <c r="BL142" s="17" t="s">
        <v>266</v>
      </c>
      <c r="BM142" s="132" t="s">
        <v>330</v>
      </c>
    </row>
    <row r="143" spans="2:65" s="1" customFormat="1" ht="11.25">
      <c r="B143" s="32"/>
      <c r="D143" s="134" t="s">
        <v>267</v>
      </c>
      <c r="F143" s="135" t="s">
        <v>1021</v>
      </c>
      <c r="I143" s="136"/>
      <c r="L143" s="32"/>
      <c r="M143" s="137"/>
      <c r="T143" s="53"/>
      <c r="AT143" s="17" t="s">
        <v>267</v>
      </c>
      <c r="AU143" s="17" t="s">
        <v>77</v>
      </c>
    </row>
    <row r="144" spans="2:65" s="1" customFormat="1" ht="29.25">
      <c r="B144" s="32"/>
      <c r="D144" s="134" t="s">
        <v>269</v>
      </c>
      <c r="F144" s="138" t="s">
        <v>3167</v>
      </c>
      <c r="I144" s="136"/>
      <c r="L144" s="32"/>
      <c r="M144" s="137"/>
      <c r="T144" s="53"/>
      <c r="AT144" s="17" t="s">
        <v>269</v>
      </c>
      <c r="AU144" s="17" t="s">
        <v>77</v>
      </c>
    </row>
    <row r="145" spans="2:65" s="1" customFormat="1" ht="16.5" customHeight="1">
      <c r="B145" s="32"/>
      <c r="C145" s="139" t="s">
        <v>332</v>
      </c>
      <c r="D145" s="139" t="s">
        <v>273</v>
      </c>
      <c r="E145" s="140" t="s">
        <v>1023</v>
      </c>
      <c r="F145" s="141" t="s">
        <v>1024</v>
      </c>
      <c r="G145" s="142" t="s">
        <v>363</v>
      </c>
      <c r="H145" s="143">
        <v>2</v>
      </c>
      <c r="I145" s="144"/>
      <c r="J145" s="145">
        <f>ROUND(I145*H145,2)</f>
        <v>0</v>
      </c>
      <c r="K145" s="141" t="s">
        <v>19</v>
      </c>
      <c r="L145" s="146"/>
      <c r="M145" s="147" t="s">
        <v>19</v>
      </c>
      <c r="N145" s="148" t="s">
        <v>40</v>
      </c>
      <c r="P145" s="130">
        <f>O145*H145</f>
        <v>0</v>
      </c>
      <c r="Q145" s="130">
        <v>0.56799999999999995</v>
      </c>
      <c r="R145" s="130">
        <f>Q145*H145</f>
        <v>1.1359999999999999</v>
      </c>
      <c r="S145" s="130">
        <v>0</v>
      </c>
      <c r="T145" s="131">
        <f>S145*H145</f>
        <v>0</v>
      </c>
      <c r="AR145" s="132" t="s">
        <v>277</v>
      </c>
      <c r="AT145" s="132" t="s">
        <v>273</v>
      </c>
      <c r="AU145" s="132" t="s">
        <v>77</v>
      </c>
      <c r="AY145" s="17" t="s">
        <v>260</v>
      </c>
      <c r="BE145" s="133">
        <f>IF(N145="základní",J145,0)</f>
        <v>0</v>
      </c>
      <c r="BF145" s="133">
        <f>IF(N145="snížená",J145,0)</f>
        <v>0</v>
      </c>
      <c r="BG145" s="133">
        <f>IF(N145="zákl. přenesená",J145,0)</f>
        <v>0</v>
      </c>
      <c r="BH145" s="133">
        <f>IF(N145="sníž. přenesená",J145,0)</f>
        <v>0</v>
      </c>
      <c r="BI145" s="133">
        <f>IF(N145="nulová",J145,0)</f>
        <v>0</v>
      </c>
      <c r="BJ145" s="17" t="s">
        <v>77</v>
      </c>
      <c r="BK145" s="133">
        <f>ROUND(I145*H145,2)</f>
        <v>0</v>
      </c>
      <c r="BL145" s="17" t="s">
        <v>266</v>
      </c>
      <c r="BM145" s="132" t="s">
        <v>335</v>
      </c>
    </row>
    <row r="146" spans="2:65" s="1" customFormat="1" ht="11.25">
      <c r="B146" s="32"/>
      <c r="D146" s="134" t="s">
        <v>267</v>
      </c>
      <c r="F146" s="135" t="s">
        <v>1024</v>
      </c>
      <c r="I146" s="136"/>
      <c r="L146" s="32"/>
      <c r="M146" s="137"/>
      <c r="T146" s="53"/>
      <c r="AT146" s="17" t="s">
        <v>267</v>
      </c>
      <c r="AU146" s="17" t="s">
        <v>77</v>
      </c>
    </row>
    <row r="147" spans="2:65" s="1" customFormat="1" ht="29.25">
      <c r="B147" s="32"/>
      <c r="D147" s="134" t="s">
        <v>269</v>
      </c>
      <c r="F147" s="138" t="s">
        <v>3168</v>
      </c>
      <c r="I147" s="136"/>
      <c r="L147" s="32"/>
      <c r="M147" s="137"/>
      <c r="T147" s="53"/>
      <c r="AT147" s="17" t="s">
        <v>269</v>
      </c>
      <c r="AU147" s="17" t="s">
        <v>77</v>
      </c>
    </row>
    <row r="148" spans="2:65" s="1" customFormat="1" ht="16.5" customHeight="1">
      <c r="B148" s="32"/>
      <c r="C148" s="139" t="s">
        <v>300</v>
      </c>
      <c r="D148" s="139" t="s">
        <v>273</v>
      </c>
      <c r="E148" s="140" t="s">
        <v>1026</v>
      </c>
      <c r="F148" s="141" t="s">
        <v>1027</v>
      </c>
      <c r="G148" s="142" t="s">
        <v>363</v>
      </c>
      <c r="H148" s="143">
        <v>22</v>
      </c>
      <c r="I148" s="144"/>
      <c r="J148" s="145">
        <f>ROUND(I148*H148,2)</f>
        <v>0</v>
      </c>
      <c r="K148" s="141" t="s">
        <v>265</v>
      </c>
      <c r="L148" s="146"/>
      <c r="M148" s="147" t="s">
        <v>19</v>
      </c>
      <c r="N148" s="148" t="s">
        <v>40</v>
      </c>
      <c r="P148" s="130">
        <f>O148*H148</f>
        <v>0</v>
      </c>
      <c r="Q148" s="130">
        <v>5.9268000000000001</v>
      </c>
      <c r="R148" s="130">
        <f>Q148*H148</f>
        <v>130.3896</v>
      </c>
      <c r="S148" s="130">
        <v>0</v>
      </c>
      <c r="T148" s="131">
        <f>S148*H148</f>
        <v>0</v>
      </c>
      <c r="AR148" s="132" t="s">
        <v>277</v>
      </c>
      <c r="AT148" s="132" t="s">
        <v>273</v>
      </c>
      <c r="AU148" s="132" t="s">
        <v>77</v>
      </c>
      <c r="AY148" s="17" t="s">
        <v>260</v>
      </c>
      <c r="BE148" s="133">
        <f>IF(N148="základní",J148,0)</f>
        <v>0</v>
      </c>
      <c r="BF148" s="133">
        <f>IF(N148="snížená",J148,0)</f>
        <v>0</v>
      </c>
      <c r="BG148" s="133">
        <f>IF(N148="zákl. přenesená",J148,0)</f>
        <v>0</v>
      </c>
      <c r="BH148" s="133">
        <f>IF(N148="sníž. přenesená",J148,0)</f>
        <v>0</v>
      </c>
      <c r="BI148" s="133">
        <f>IF(N148="nulová",J148,0)</f>
        <v>0</v>
      </c>
      <c r="BJ148" s="17" t="s">
        <v>77</v>
      </c>
      <c r="BK148" s="133">
        <f>ROUND(I148*H148,2)</f>
        <v>0</v>
      </c>
      <c r="BL148" s="17" t="s">
        <v>266</v>
      </c>
      <c r="BM148" s="132" t="s">
        <v>339</v>
      </c>
    </row>
    <row r="149" spans="2:65" s="1" customFormat="1" ht="11.25">
      <c r="B149" s="32"/>
      <c r="D149" s="134" t="s">
        <v>267</v>
      </c>
      <c r="F149" s="135" t="s">
        <v>1027</v>
      </c>
      <c r="I149" s="136"/>
      <c r="L149" s="32"/>
      <c r="M149" s="137"/>
      <c r="T149" s="53"/>
      <c r="AT149" s="17" t="s">
        <v>267</v>
      </c>
      <c r="AU149" s="17" t="s">
        <v>77</v>
      </c>
    </row>
    <row r="150" spans="2:65" s="1" customFormat="1" ht="29.25">
      <c r="B150" s="32"/>
      <c r="D150" s="134" t="s">
        <v>269</v>
      </c>
      <c r="F150" s="138" t="s">
        <v>1028</v>
      </c>
      <c r="I150" s="136"/>
      <c r="L150" s="32"/>
      <c r="M150" s="137"/>
      <c r="T150" s="53"/>
      <c r="AT150" s="17" t="s">
        <v>269</v>
      </c>
      <c r="AU150" s="17" t="s">
        <v>77</v>
      </c>
    </row>
    <row r="151" spans="2:65" s="12" customFormat="1" ht="11.25">
      <c r="B151" s="162"/>
      <c r="D151" s="134" t="s">
        <v>774</v>
      </c>
      <c r="E151" s="163" t="s">
        <v>19</v>
      </c>
      <c r="F151" s="164" t="s">
        <v>1125</v>
      </c>
      <c r="H151" s="165">
        <v>22</v>
      </c>
      <c r="I151" s="166"/>
      <c r="L151" s="162"/>
      <c r="M151" s="167"/>
      <c r="T151" s="168"/>
      <c r="AT151" s="163" t="s">
        <v>774</v>
      </c>
      <c r="AU151" s="163" t="s">
        <v>77</v>
      </c>
      <c r="AV151" s="12" t="s">
        <v>79</v>
      </c>
      <c r="AW151" s="12" t="s">
        <v>31</v>
      </c>
      <c r="AX151" s="12" t="s">
        <v>69</v>
      </c>
      <c r="AY151" s="163" t="s">
        <v>260</v>
      </c>
    </row>
    <row r="152" spans="2:65" s="13" customFormat="1" ht="11.25">
      <c r="B152" s="169"/>
      <c r="D152" s="134" t="s">
        <v>774</v>
      </c>
      <c r="E152" s="170" t="s">
        <v>19</v>
      </c>
      <c r="F152" s="171" t="s">
        <v>967</v>
      </c>
      <c r="H152" s="172">
        <v>22</v>
      </c>
      <c r="I152" s="173"/>
      <c r="L152" s="169"/>
      <c r="M152" s="174"/>
      <c r="T152" s="175"/>
      <c r="AT152" s="170" t="s">
        <v>774</v>
      </c>
      <c r="AU152" s="170" t="s">
        <v>77</v>
      </c>
      <c r="AV152" s="13" t="s">
        <v>266</v>
      </c>
      <c r="AW152" s="13" t="s">
        <v>31</v>
      </c>
      <c r="AX152" s="13" t="s">
        <v>77</v>
      </c>
      <c r="AY152" s="170" t="s">
        <v>260</v>
      </c>
    </row>
    <row r="153" spans="2:65" s="1" customFormat="1" ht="16.5" customHeight="1">
      <c r="B153" s="32"/>
      <c r="C153" s="139" t="s">
        <v>341</v>
      </c>
      <c r="D153" s="139" t="s">
        <v>273</v>
      </c>
      <c r="E153" s="140" t="s">
        <v>3169</v>
      </c>
      <c r="F153" s="141" t="s">
        <v>3170</v>
      </c>
      <c r="G153" s="142" t="s">
        <v>363</v>
      </c>
      <c r="H153" s="143">
        <v>2</v>
      </c>
      <c r="I153" s="144"/>
      <c r="J153" s="145">
        <f>ROUND(I153*H153,2)</f>
        <v>0</v>
      </c>
      <c r="K153" s="141" t="s">
        <v>265</v>
      </c>
      <c r="L153" s="146"/>
      <c r="M153" s="147" t="s">
        <v>19</v>
      </c>
      <c r="N153" s="148" t="s">
        <v>40</v>
      </c>
      <c r="P153" s="130">
        <f>O153*H153</f>
        <v>0</v>
      </c>
      <c r="Q153" s="130">
        <v>3.70425</v>
      </c>
      <c r="R153" s="130">
        <f>Q153*H153</f>
        <v>7.4085000000000001</v>
      </c>
      <c r="S153" s="130">
        <v>0</v>
      </c>
      <c r="T153" s="131">
        <f>S153*H153</f>
        <v>0</v>
      </c>
      <c r="AR153" s="132" t="s">
        <v>277</v>
      </c>
      <c r="AT153" s="132" t="s">
        <v>273</v>
      </c>
      <c r="AU153" s="132" t="s">
        <v>77</v>
      </c>
      <c r="AY153" s="17" t="s">
        <v>260</v>
      </c>
      <c r="BE153" s="133">
        <f>IF(N153="základní",J153,0)</f>
        <v>0</v>
      </c>
      <c r="BF153" s="133">
        <f>IF(N153="snížená",J153,0)</f>
        <v>0</v>
      </c>
      <c r="BG153" s="133">
        <f>IF(N153="zákl. přenesená",J153,0)</f>
        <v>0</v>
      </c>
      <c r="BH153" s="133">
        <f>IF(N153="sníž. přenesená",J153,0)</f>
        <v>0</v>
      </c>
      <c r="BI153" s="133">
        <f>IF(N153="nulová",J153,0)</f>
        <v>0</v>
      </c>
      <c r="BJ153" s="17" t="s">
        <v>77</v>
      </c>
      <c r="BK153" s="133">
        <f>ROUND(I153*H153,2)</f>
        <v>0</v>
      </c>
      <c r="BL153" s="17" t="s">
        <v>266</v>
      </c>
      <c r="BM153" s="132" t="s">
        <v>344</v>
      </c>
    </row>
    <row r="154" spans="2:65" s="1" customFormat="1" ht="11.25">
      <c r="B154" s="32"/>
      <c r="D154" s="134" t="s">
        <v>267</v>
      </c>
      <c r="F154" s="135" t="s">
        <v>3170</v>
      </c>
      <c r="I154" s="136"/>
      <c r="L154" s="32"/>
      <c r="M154" s="137"/>
      <c r="T154" s="53"/>
      <c r="AT154" s="17" t="s">
        <v>267</v>
      </c>
      <c r="AU154" s="17" t="s">
        <v>77</v>
      </c>
    </row>
    <row r="155" spans="2:65" s="1" customFormat="1" ht="29.25">
      <c r="B155" s="32"/>
      <c r="D155" s="134" t="s">
        <v>269</v>
      </c>
      <c r="F155" s="138" t="s">
        <v>1028</v>
      </c>
      <c r="I155" s="136"/>
      <c r="L155" s="32"/>
      <c r="M155" s="137"/>
      <c r="T155" s="53"/>
      <c r="AT155" s="17" t="s">
        <v>269</v>
      </c>
      <c r="AU155" s="17" t="s">
        <v>77</v>
      </c>
    </row>
    <row r="156" spans="2:65" s="12" customFormat="1" ht="11.25">
      <c r="B156" s="162"/>
      <c r="D156" s="134" t="s">
        <v>774</v>
      </c>
      <c r="E156" s="163" t="s">
        <v>19</v>
      </c>
      <c r="F156" s="164" t="s">
        <v>3171</v>
      </c>
      <c r="H156" s="165">
        <v>2</v>
      </c>
      <c r="I156" s="166"/>
      <c r="L156" s="162"/>
      <c r="M156" s="167"/>
      <c r="T156" s="168"/>
      <c r="AT156" s="163" t="s">
        <v>774</v>
      </c>
      <c r="AU156" s="163" t="s">
        <v>77</v>
      </c>
      <c r="AV156" s="12" t="s">
        <v>79</v>
      </c>
      <c r="AW156" s="12" t="s">
        <v>31</v>
      </c>
      <c r="AX156" s="12" t="s">
        <v>69</v>
      </c>
      <c r="AY156" s="163" t="s">
        <v>260</v>
      </c>
    </row>
    <row r="157" spans="2:65" s="13" customFormat="1" ht="11.25">
      <c r="B157" s="169"/>
      <c r="D157" s="134" t="s">
        <v>774</v>
      </c>
      <c r="E157" s="170" t="s">
        <v>19</v>
      </c>
      <c r="F157" s="171" t="s">
        <v>967</v>
      </c>
      <c r="H157" s="172">
        <v>2</v>
      </c>
      <c r="I157" s="173"/>
      <c r="L157" s="169"/>
      <c r="M157" s="174"/>
      <c r="T157" s="175"/>
      <c r="AT157" s="170" t="s">
        <v>774</v>
      </c>
      <c r="AU157" s="170" t="s">
        <v>77</v>
      </c>
      <c r="AV157" s="13" t="s">
        <v>266</v>
      </c>
      <c r="AW157" s="13" t="s">
        <v>31</v>
      </c>
      <c r="AX157" s="13" t="s">
        <v>77</v>
      </c>
      <c r="AY157" s="170" t="s">
        <v>260</v>
      </c>
    </row>
    <row r="158" spans="2:65" s="1" customFormat="1" ht="16.5" customHeight="1">
      <c r="B158" s="32"/>
      <c r="C158" s="139" t="s">
        <v>305</v>
      </c>
      <c r="D158" s="139" t="s">
        <v>273</v>
      </c>
      <c r="E158" s="140" t="s">
        <v>2487</v>
      </c>
      <c r="F158" s="141" t="s">
        <v>2488</v>
      </c>
      <c r="G158" s="142" t="s">
        <v>363</v>
      </c>
      <c r="H158" s="143">
        <v>4</v>
      </c>
      <c r="I158" s="144"/>
      <c r="J158" s="145">
        <f>ROUND(I158*H158,2)</f>
        <v>0</v>
      </c>
      <c r="K158" s="141" t="s">
        <v>265</v>
      </c>
      <c r="L158" s="146"/>
      <c r="M158" s="147" t="s">
        <v>19</v>
      </c>
      <c r="N158" s="148" t="s">
        <v>40</v>
      </c>
      <c r="P158" s="130">
        <f>O158*H158</f>
        <v>0</v>
      </c>
      <c r="Q158" s="130">
        <v>3.70425</v>
      </c>
      <c r="R158" s="130">
        <f>Q158*H158</f>
        <v>14.817</v>
      </c>
      <c r="S158" s="130">
        <v>0</v>
      </c>
      <c r="T158" s="131">
        <f>S158*H158</f>
        <v>0</v>
      </c>
      <c r="AR158" s="132" t="s">
        <v>277</v>
      </c>
      <c r="AT158" s="132" t="s">
        <v>273</v>
      </c>
      <c r="AU158" s="132" t="s">
        <v>77</v>
      </c>
      <c r="AY158" s="17" t="s">
        <v>260</v>
      </c>
      <c r="BE158" s="133">
        <f>IF(N158="základní",J158,0)</f>
        <v>0</v>
      </c>
      <c r="BF158" s="133">
        <f>IF(N158="snížená",J158,0)</f>
        <v>0</v>
      </c>
      <c r="BG158" s="133">
        <f>IF(N158="zákl. přenesená",J158,0)</f>
        <v>0</v>
      </c>
      <c r="BH158" s="133">
        <f>IF(N158="sníž. přenesená",J158,0)</f>
        <v>0</v>
      </c>
      <c r="BI158" s="133">
        <f>IF(N158="nulová",J158,0)</f>
        <v>0</v>
      </c>
      <c r="BJ158" s="17" t="s">
        <v>77</v>
      </c>
      <c r="BK158" s="133">
        <f>ROUND(I158*H158,2)</f>
        <v>0</v>
      </c>
      <c r="BL158" s="17" t="s">
        <v>266</v>
      </c>
      <c r="BM158" s="132" t="s">
        <v>348</v>
      </c>
    </row>
    <row r="159" spans="2:65" s="1" customFormat="1" ht="11.25">
      <c r="B159" s="32"/>
      <c r="D159" s="134" t="s">
        <v>267</v>
      </c>
      <c r="F159" s="135" t="s">
        <v>2488</v>
      </c>
      <c r="I159" s="136"/>
      <c r="L159" s="32"/>
      <c r="M159" s="137"/>
      <c r="T159" s="53"/>
      <c r="AT159" s="17" t="s">
        <v>267</v>
      </c>
      <c r="AU159" s="17" t="s">
        <v>77</v>
      </c>
    </row>
    <row r="160" spans="2:65" s="1" customFormat="1" ht="29.25">
      <c r="B160" s="32"/>
      <c r="D160" s="134" t="s">
        <v>269</v>
      </c>
      <c r="F160" s="138" t="s">
        <v>1028</v>
      </c>
      <c r="I160" s="136"/>
      <c r="L160" s="32"/>
      <c r="M160" s="137"/>
      <c r="T160" s="53"/>
      <c r="AT160" s="17" t="s">
        <v>269</v>
      </c>
      <c r="AU160" s="17" t="s">
        <v>77</v>
      </c>
    </row>
    <row r="161" spans="2:65" s="12" customFormat="1" ht="11.25">
      <c r="B161" s="162"/>
      <c r="D161" s="134" t="s">
        <v>774</v>
      </c>
      <c r="E161" s="163" t="s">
        <v>19</v>
      </c>
      <c r="F161" s="164" t="s">
        <v>3172</v>
      </c>
      <c r="H161" s="165">
        <v>4</v>
      </c>
      <c r="I161" s="166"/>
      <c r="L161" s="162"/>
      <c r="M161" s="167"/>
      <c r="T161" s="168"/>
      <c r="AT161" s="163" t="s">
        <v>774</v>
      </c>
      <c r="AU161" s="163" t="s">
        <v>77</v>
      </c>
      <c r="AV161" s="12" t="s">
        <v>79</v>
      </c>
      <c r="AW161" s="12" t="s">
        <v>31</v>
      </c>
      <c r="AX161" s="12" t="s">
        <v>69</v>
      </c>
      <c r="AY161" s="163" t="s">
        <v>260</v>
      </c>
    </row>
    <row r="162" spans="2:65" s="13" customFormat="1" ht="11.25">
      <c r="B162" s="169"/>
      <c r="D162" s="134" t="s">
        <v>774</v>
      </c>
      <c r="E162" s="170" t="s">
        <v>19</v>
      </c>
      <c r="F162" s="171" t="s">
        <v>967</v>
      </c>
      <c r="H162" s="172">
        <v>4</v>
      </c>
      <c r="I162" s="173"/>
      <c r="L162" s="169"/>
      <c r="M162" s="174"/>
      <c r="T162" s="175"/>
      <c r="AT162" s="170" t="s">
        <v>774</v>
      </c>
      <c r="AU162" s="170" t="s">
        <v>77</v>
      </c>
      <c r="AV162" s="13" t="s">
        <v>266</v>
      </c>
      <c r="AW162" s="13" t="s">
        <v>31</v>
      </c>
      <c r="AX162" s="13" t="s">
        <v>77</v>
      </c>
      <c r="AY162" s="170" t="s">
        <v>260</v>
      </c>
    </row>
    <row r="163" spans="2:65" s="1" customFormat="1" ht="16.5" customHeight="1">
      <c r="B163" s="32"/>
      <c r="C163" s="139" t="s">
        <v>350</v>
      </c>
      <c r="D163" s="139" t="s">
        <v>273</v>
      </c>
      <c r="E163" s="140" t="s">
        <v>1046</v>
      </c>
      <c r="F163" s="141" t="s">
        <v>1047</v>
      </c>
      <c r="G163" s="142" t="s">
        <v>545</v>
      </c>
      <c r="H163" s="143">
        <v>24</v>
      </c>
      <c r="I163" s="144"/>
      <c r="J163" s="145">
        <f>ROUND(I163*H163,2)</f>
        <v>0</v>
      </c>
      <c r="K163" s="141" t="s">
        <v>265</v>
      </c>
      <c r="L163" s="146"/>
      <c r="M163" s="147" t="s">
        <v>19</v>
      </c>
      <c r="N163" s="148" t="s">
        <v>40</v>
      </c>
      <c r="P163" s="130">
        <f>O163*H163</f>
        <v>0</v>
      </c>
      <c r="Q163" s="130">
        <v>4.9390000000000003E-2</v>
      </c>
      <c r="R163" s="130">
        <f>Q163*H163</f>
        <v>1.1853600000000002</v>
      </c>
      <c r="S163" s="130">
        <v>0</v>
      </c>
      <c r="T163" s="131">
        <f>S163*H163</f>
        <v>0</v>
      </c>
      <c r="AR163" s="132" t="s">
        <v>277</v>
      </c>
      <c r="AT163" s="132" t="s">
        <v>273</v>
      </c>
      <c r="AU163" s="132" t="s">
        <v>77</v>
      </c>
      <c r="AY163" s="17" t="s">
        <v>260</v>
      </c>
      <c r="BE163" s="133">
        <f>IF(N163="základní",J163,0)</f>
        <v>0</v>
      </c>
      <c r="BF163" s="133">
        <f>IF(N163="snížená",J163,0)</f>
        <v>0</v>
      </c>
      <c r="BG163" s="133">
        <f>IF(N163="zákl. přenesená",J163,0)</f>
        <v>0</v>
      </c>
      <c r="BH163" s="133">
        <f>IF(N163="sníž. přenesená",J163,0)</f>
        <v>0</v>
      </c>
      <c r="BI163" s="133">
        <f>IF(N163="nulová",J163,0)</f>
        <v>0</v>
      </c>
      <c r="BJ163" s="17" t="s">
        <v>77</v>
      </c>
      <c r="BK163" s="133">
        <f>ROUND(I163*H163,2)</f>
        <v>0</v>
      </c>
      <c r="BL163" s="17" t="s">
        <v>266</v>
      </c>
      <c r="BM163" s="132" t="s">
        <v>353</v>
      </c>
    </row>
    <row r="164" spans="2:65" s="1" customFormat="1" ht="11.25">
      <c r="B164" s="32"/>
      <c r="D164" s="134" t="s">
        <v>267</v>
      </c>
      <c r="F164" s="135" t="s">
        <v>1047</v>
      </c>
      <c r="I164" s="136"/>
      <c r="L164" s="32"/>
      <c r="M164" s="137"/>
      <c r="T164" s="53"/>
      <c r="AT164" s="17" t="s">
        <v>267</v>
      </c>
      <c r="AU164" s="17" t="s">
        <v>77</v>
      </c>
    </row>
    <row r="165" spans="2:65" s="1" customFormat="1" ht="29.25">
      <c r="B165" s="32"/>
      <c r="D165" s="134" t="s">
        <v>269</v>
      </c>
      <c r="F165" s="138" t="s">
        <v>3173</v>
      </c>
      <c r="I165" s="136"/>
      <c r="L165" s="32"/>
      <c r="M165" s="137"/>
      <c r="T165" s="53"/>
      <c r="AT165" s="17" t="s">
        <v>269</v>
      </c>
      <c r="AU165" s="17" t="s">
        <v>77</v>
      </c>
    </row>
    <row r="166" spans="2:65" s="12" customFormat="1" ht="11.25">
      <c r="B166" s="162"/>
      <c r="D166" s="134" t="s">
        <v>774</v>
      </c>
      <c r="E166" s="163" t="s">
        <v>19</v>
      </c>
      <c r="F166" s="164" t="s">
        <v>3174</v>
      </c>
      <c r="H166" s="165">
        <v>24</v>
      </c>
      <c r="I166" s="166"/>
      <c r="L166" s="162"/>
      <c r="M166" s="167"/>
      <c r="T166" s="168"/>
      <c r="AT166" s="163" t="s">
        <v>774</v>
      </c>
      <c r="AU166" s="163" t="s">
        <v>77</v>
      </c>
      <c r="AV166" s="12" t="s">
        <v>79</v>
      </c>
      <c r="AW166" s="12" t="s">
        <v>31</v>
      </c>
      <c r="AX166" s="12" t="s">
        <v>69</v>
      </c>
      <c r="AY166" s="163" t="s">
        <v>260</v>
      </c>
    </row>
    <row r="167" spans="2:65" s="13" customFormat="1" ht="11.25">
      <c r="B167" s="169"/>
      <c r="D167" s="134" t="s">
        <v>774</v>
      </c>
      <c r="E167" s="170" t="s">
        <v>19</v>
      </c>
      <c r="F167" s="171" t="s">
        <v>967</v>
      </c>
      <c r="H167" s="172">
        <v>24</v>
      </c>
      <c r="I167" s="173"/>
      <c r="L167" s="169"/>
      <c r="M167" s="174"/>
      <c r="T167" s="175"/>
      <c r="AT167" s="170" t="s">
        <v>774</v>
      </c>
      <c r="AU167" s="170" t="s">
        <v>77</v>
      </c>
      <c r="AV167" s="13" t="s">
        <v>266</v>
      </c>
      <c r="AW167" s="13" t="s">
        <v>31</v>
      </c>
      <c r="AX167" s="13" t="s">
        <v>77</v>
      </c>
      <c r="AY167" s="170" t="s">
        <v>260</v>
      </c>
    </row>
    <row r="168" spans="2:65" s="1" customFormat="1" ht="16.5" customHeight="1">
      <c r="B168" s="32"/>
      <c r="C168" s="139" t="s">
        <v>310</v>
      </c>
      <c r="D168" s="139" t="s">
        <v>273</v>
      </c>
      <c r="E168" s="140" t="s">
        <v>1050</v>
      </c>
      <c r="F168" s="141" t="s">
        <v>1051</v>
      </c>
      <c r="G168" s="142" t="s">
        <v>363</v>
      </c>
      <c r="H168" s="143">
        <v>19</v>
      </c>
      <c r="I168" s="144"/>
      <c r="J168" s="145">
        <f>ROUND(I168*H168,2)</f>
        <v>0</v>
      </c>
      <c r="K168" s="141" t="s">
        <v>265</v>
      </c>
      <c r="L168" s="146"/>
      <c r="M168" s="147" t="s">
        <v>19</v>
      </c>
      <c r="N168" s="148" t="s">
        <v>40</v>
      </c>
      <c r="P168" s="130">
        <f>O168*H168</f>
        <v>0</v>
      </c>
      <c r="Q168" s="130">
        <v>0</v>
      </c>
      <c r="R168" s="130">
        <f>Q168*H168</f>
        <v>0</v>
      </c>
      <c r="S168" s="130">
        <v>0</v>
      </c>
      <c r="T168" s="131">
        <f>S168*H168</f>
        <v>0</v>
      </c>
      <c r="AR168" s="132" t="s">
        <v>277</v>
      </c>
      <c r="AT168" s="132" t="s">
        <v>273</v>
      </c>
      <c r="AU168" s="132" t="s">
        <v>77</v>
      </c>
      <c r="AY168" s="17" t="s">
        <v>260</v>
      </c>
      <c r="BE168" s="133">
        <f>IF(N168="základní",J168,0)</f>
        <v>0</v>
      </c>
      <c r="BF168" s="133">
        <f>IF(N168="snížená",J168,0)</f>
        <v>0</v>
      </c>
      <c r="BG168" s="133">
        <f>IF(N168="zákl. přenesená",J168,0)</f>
        <v>0</v>
      </c>
      <c r="BH168" s="133">
        <f>IF(N168="sníž. přenesená",J168,0)</f>
        <v>0</v>
      </c>
      <c r="BI168" s="133">
        <f>IF(N168="nulová",J168,0)</f>
        <v>0</v>
      </c>
      <c r="BJ168" s="17" t="s">
        <v>77</v>
      </c>
      <c r="BK168" s="133">
        <f>ROUND(I168*H168,2)</f>
        <v>0</v>
      </c>
      <c r="BL168" s="17" t="s">
        <v>266</v>
      </c>
      <c r="BM168" s="132" t="s">
        <v>358</v>
      </c>
    </row>
    <row r="169" spans="2:65" s="1" customFormat="1" ht="11.25">
      <c r="B169" s="32"/>
      <c r="D169" s="134" t="s">
        <v>267</v>
      </c>
      <c r="F169" s="135" t="s">
        <v>1051</v>
      </c>
      <c r="I169" s="136"/>
      <c r="L169" s="32"/>
      <c r="M169" s="137"/>
      <c r="T169" s="53"/>
      <c r="AT169" s="17" t="s">
        <v>267</v>
      </c>
      <c r="AU169" s="17" t="s">
        <v>77</v>
      </c>
    </row>
    <row r="170" spans="2:65" s="1" customFormat="1" ht="29.25">
      <c r="B170" s="32"/>
      <c r="D170" s="134" t="s">
        <v>269</v>
      </c>
      <c r="F170" s="138" t="s">
        <v>1052</v>
      </c>
      <c r="I170" s="136"/>
      <c r="L170" s="32"/>
      <c r="M170" s="137"/>
      <c r="T170" s="53"/>
      <c r="AT170" s="17" t="s">
        <v>269</v>
      </c>
      <c r="AU170" s="17" t="s">
        <v>77</v>
      </c>
    </row>
    <row r="171" spans="2:65" s="1" customFormat="1" ht="16.5" customHeight="1">
      <c r="B171" s="32"/>
      <c r="C171" s="139" t="s">
        <v>7</v>
      </c>
      <c r="D171" s="139" t="s">
        <v>273</v>
      </c>
      <c r="E171" s="140" t="s">
        <v>2516</v>
      </c>
      <c r="F171" s="141" t="s">
        <v>2517</v>
      </c>
      <c r="G171" s="142" t="s">
        <v>363</v>
      </c>
      <c r="H171" s="143">
        <v>19</v>
      </c>
      <c r="I171" s="144"/>
      <c r="J171" s="145">
        <f>ROUND(I171*H171,2)</f>
        <v>0</v>
      </c>
      <c r="K171" s="141" t="s">
        <v>265</v>
      </c>
      <c r="L171" s="146"/>
      <c r="M171" s="147" t="s">
        <v>19</v>
      </c>
      <c r="N171" s="148" t="s">
        <v>40</v>
      </c>
      <c r="P171" s="130">
        <f>O171*H171</f>
        <v>0</v>
      </c>
      <c r="Q171" s="130">
        <v>0</v>
      </c>
      <c r="R171" s="130">
        <f>Q171*H171</f>
        <v>0</v>
      </c>
      <c r="S171" s="130">
        <v>0</v>
      </c>
      <c r="T171" s="131">
        <f>S171*H171</f>
        <v>0</v>
      </c>
      <c r="AR171" s="132" t="s">
        <v>277</v>
      </c>
      <c r="AT171" s="132" t="s">
        <v>273</v>
      </c>
      <c r="AU171" s="132" t="s">
        <v>77</v>
      </c>
      <c r="AY171" s="17" t="s">
        <v>260</v>
      </c>
      <c r="BE171" s="133">
        <f>IF(N171="základní",J171,0)</f>
        <v>0</v>
      </c>
      <c r="BF171" s="133">
        <f>IF(N171="snížená",J171,0)</f>
        <v>0</v>
      </c>
      <c r="BG171" s="133">
        <f>IF(N171="zákl. přenesená",J171,0)</f>
        <v>0</v>
      </c>
      <c r="BH171" s="133">
        <f>IF(N171="sníž. přenesená",J171,0)</f>
        <v>0</v>
      </c>
      <c r="BI171" s="133">
        <f>IF(N171="nulová",J171,0)</f>
        <v>0</v>
      </c>
      <c r="BJ171" s="17" t="s">
        <v>77</v>
      </c>
      <c r="BK171" s="133">
        <f>ROUND(I171*H171,2)</f>
        <v>0</v>
      </c>
      <c r="BL171" s="17" t="s">
        <v>266</v>
      </c>
      <c r="BM171" s="132" t="s">
        <v>3175</v>
      </c>
    </row>
    <row r="172" spans="2:65" s="1" customFormat="1" ht="11.25">
      <c r="B172" s="32"/>
      <c r="D172" s="134" t="s">
        <v>267</v>
      </c>
      <c r="F172" s="135" t="s">
        <v>2517</v>
      </c>
      <c r="I172" s="136"/>
      <c r="L172" s="32"/>
      <c r="M172" s="137"/>
      <c r="T172" s="53"/>
      <c r="AT172" s="17" t="s">
        <v>267</v>
      </c>
      <c r="AU172" s="17" t="s">
        <v>77</v>
      </c>
    </row>
    <row r="173" spans="2:65" s="1" customFormat="1" ht="16.5" customHeight="1">
      <c r="B173" s="32"/>
      <c r="C173" s="139" t="s">
        <v>315</v>
      </c>
      <c r="D173" s="139" t="s">
        <v>273</v>
      </c>
      <c r="E173" s="140" t="s">
        <v>3176</v>
      </c>
      <c r="F173" s="141" t="s">
        <v>3177</v>
      </c>
      <c r="G173" s="142" t="s">
        <v>363</v>
      </c>
      <c r="H173" s="143">
        <v>9</v>
      </c>
      <c r="I173" s="144"/>
      <c r="J173" s="145">
        <f>ROUND(I173*H173,2)</f>
        <v>0</v>
      </c>
      <c r="K173" s="141" t="s">
        <v>265</v>
      </c>
      <c r="L173" s="146"/>
      <c r="M173" s="147" t="s">
        <v>19</v>
      </c>
      <c r="N173" s="148" t="s">
        <v>40</v>
      </c>
      <c r="P173" s="130">
        <f>O173*H173</f>
        <v>0</v>
      </c>
      <c r="Q173" s="130">
        <v>0</v>
      </c>
      <c r="R173" s="130">
        <f>Q173*H173</f>
        <v>0</v>
      </c>
      <c r="S173" s="130">
        <v>0</v>
      </c>
      <c r="T173" s="131">
        <f>S173*H173</f>
        <v>0</v>
      </c>
      <c r="AR173" s="132" t="s">
        <v>277</v>
      </c>
      <c r="AT173" s="132" t="s">
        <v>273</v>
      </c>
      <c r="AU173" s="132" t="s">
        <v>77</v>
      </c>
      <c r="AY173" s="17" t="s">
        <v>260</v>
      </c>
      <c r="BE173" s="133">
        <f>IF(N173="základní",J173,0)</f>
        <v>0</v>
      </c>
      <c r="BF173" s="133">
        <f>IF(N173="snížená",J173,0)</f>
        <v>0</v>
      </c>
      <c r="BG173" s="133">
        <f>IF(N173="zákl. přenesená",J173,0)</f>
        <v>0</v>
      </c>
      <c r="BH173" s="133">
        <f>IF(N173="sníž. přenesená",J173,0)</f>
        <v>0</v>
      </c>
      <c r="BI173" s="133">
        <f>IF(N173="nulová",J173,0)</f>
        <v>0</v>
      </c>
      <c r="BJ173" s="17" t="s">
        <v>77</v>
      </c>
      <c r="BK173" s="133">
        <f>ROUND(I173*H173,2)</f>
        <v>0</v>
      </c>
      <c r="BL173" s="17" t="s">
        <v>266</v>
      </c>
      <c r="BM173" s="132" t="s">
        <v>3178</v>
      </c>
    </row>
    <row r="174" spans="2:65" s="1" customFormat="1" ht="11.25">
      <c r="B174" s="32"/>
      <c r="D174" s="134" t="s">
        <v>267</v>
      </c>
      <c r="F174" s="135" t="s">
        <v>3177</v>
      </c>
      <c r="I174" s="136"/>
      <c r="L174" s="32"/>
      <c r="M174" s="137"/>
      <c r="T174" s="53"/>
      <c r="AT174" s="17" t="s">
        <v>267</v>
      </c>
      <c r="AU174" s="17" t="s">
        <v>77</v>
      </c>
    </row>
    <row r="175" spans="2:65" s="1" customFormat="1" ht="16.5" customHeight="1">
      <c r="B175" s="32"/>
      <c r="C175" s="139" t="s">
        <v>370</v>
      </c>
      <c r="D175" s="139" t="s">
        <v>273</v>
      </c>
      <c r="E175" s="140" t="s">
        <v>2519</v>
      </c>
      <c r="F175" s="141" t="s">
        <v>2520</v>
      </c>
      <c r="G175" s="142" t="s">
        <v>363</v>
      </c>
      <c r="H175" s="143">
        <v>32</v>
      </c>
      <c r="I175" s="144"/>
      <c r="J175" s="145">
        <f>ROUND(I175*H175,2)</f>
        <v>0</v>
      </c>
      <c r="K175" s="141" t="s">
        <v>265</v>
      </c>
      <c r="L175" s="146"/>
      <c r="M175" s="147" t="s">
        <v>19</v>
      </c>
      <c r="N175" s="148" t="s">
        <v>40</v>
      </c>
      <c r="P175" s="130">
        <f>O175*H175</f>
        <v>0</v>
      </c>
      <c r="Q175" s="130">
        <v>0</v>
      </c>
      <c r="R175" s="130">
        <f>Q175*H175</f>
        <v>0</v>
      </c>
      <c r="S175" s="130">
        <v>0</v>
      </c>
      <c r="T175" s="131">
        <f>S175*H175</f>
        <v>0</v>
      </c>
      <c r="AR175" s="132" t="s">
        <v>277</v>
      </c>
      <c r="AT175" s="132" t="s">
        <v>273</v>
      </c>
      <c r="AU175" s="132" t="s">
        <v>77</v>
      </c>
      <c r="AY175" s="17" t="s">
        <v>260</v>
      </c>
      <c r="BE175" s="133">
        <f>IF(N175="základní",J175,0)</f>
        <v>0</v>
      </c>
      <c r="BF175" s="133">
        <f>IF(N175="snížená",J175,0)</f>
        <v>0</v>
      </c>
      <c r="BG175" s="133">
        <f>IF(N175="zákl. přenesená",J175,0)</f>
        <v>0</v>
      </c>
      <c r="BH175" s="133">
        <f>IF(N175="sníž. přenesená",J175,0)</f>
        <v>0</v>
      </c>
      <c r="BI175" s="133">
        <f>IF(N175="nulová",J175,0)</f>
        <v>0</v>
      </c>
      <c r="BJ175" s="17" t="s">
        <v>77</v>
      </c>
      <c r="BK175" s="133">
        <f>ROUND(I175*H175,2)</f>
        <v>0</v>
      </c>
      <c r="BL175" s="17" t="s">
        <v>266</v>
      </c>
      <c r="BM175" s="132" t="s">
        <v>3179</v>
      </c>
    </row>
    <row r="176" spans="2:65" s="1" customFormat="1" ht="11.25">
      <c r="B176" s="32"/>
      <c r="D176" s="134" t="s">
        <v>267</v>
      </c>
      <c r="F176" s="135" t="s">
        <v>2520</v>
      </c>
      <c r="I176" s="136"/>
      <c r="L176" s="32"/>
      <c r="M176" s="137"/>
      <c r="T176" s="53"/>
      <c r="AT176" s="17" t="s">
        <v>267</v>
      </c>
      <c r="AU176" s="17" t="s">
        <v>77</v>
      </c>
    </row>
    <row r="177" spans="2:65" s="1" customFormat="1" ht="16.5" customHeight="1">
      <c r="B177" s="32"/>
      <c r="C177" s="139" t="s">
        <v>320</v>
      </c>
      <c r="D177" s="139" t="s">
        <v>273</v>
      </c>
      <c r="E177" s="140" t="s">
        <v>3180</v>
      </c>
      <c r="F177" s="141" t="s">
        <v>3181</v>
      </c>
      <c r="G177" s="142" t="s">
        <v>363</v>
      </c>
      <c r="H177" s="143">
        <v>7</v>
      </c>
      <c r="I177" s="144"/>
      <c r="J177" s="145">
        <f>ROUND(I177*H177,2)</f>
        <v>0</v>
      </c>
      <c r="K177" s="141" t="s">
        <v>265</v>
      </c>
      <c r="L177" s="146"/>
      <c r="M177" s="147" t="s">
        <v>19</v>
      </c>
      <c r="N177" s="148" t="s">
        <v>40</v>
      </c>
      <c r="P177" s="130">
        <f>O177*H177</f>
        <v>0</v>
      </c>
      <c r="Q177" s="130">
        <v>1.099E-2</v>
      </c>
      <c r="R177" s="130">
        <f>Q177*H177</f>
        <v>7.6929999999999998E-2</v>
      </c>
      <c r="S177" s="130">
        <v>0</v>
      </c>
      <c r="T177" s="131">
        <f>S177*H177</f>
        <v>0</v>
      </c>
      <c r="AR177" s="132" t="s">
        <v>277</v>
      </c>
      <c r="AT177" s="132" t="s">
        <v>273</v>
      </c>
      <c r="AU177" s="132" t="s">
        <v>77</v>
      </c>
      <c r="AY177" s="17" t="s">
        <v>260</v>
      </c>
      <c r="BE177" s="133">
        <f>IF(N177="základní",J177,0)</f>
        <v>0</v>
      </c>
      <c r="BF177" s="133">
        <f>IF(N177="snížená",J177,0)</f>
        <v>0</v>
      </c>
      <c r="BG177" s="133">
        <f>IF(N177="zákl. přenesená",J177,0)</f>
        <v>0</v>
      </c>
      <c r="BH177" s="133">
        <f>IF(N177="sníž. přenesená",J177,0)</f>
        <v>0</v>
      </c>
      <c r="BI177" s="133">
        <f>IF(N177="nulová",J177,0)</f>
        <v>0</v>
      </c>
      <c r="BJ177" s="17" t="s">
        <v>77</v>
      </c>
      <c r="BK177" s="133">
        <f>ROUND(I177*H177,2)</f>
        <v>0</v>
      </c>
      <c r="BL177" s="17" t="s">
        <v>266</v>
      </c>
      <c r="BM177" s="132" t="s">
        <v>378</v>
      </c>
    </row>
    <row r="178" spans="2:65" s="1" customFormat="1" ht="11.25">
      <c r="B178" s="32"/>
      <c r="D178" s="134" t="s">
        <v>267</v>
      </c>
      <c r="F178" s="135" t="s">
        <v>3181</v>
      </c>
      <c r="I178" s="136"/>
      <c r="L178" s="32"/>
      <c r="M178" s="137"/>
      <c r="T178" s="53"/>
      <c r="AT178" s="17" t="s">
        <v>267</v>
      </c>
      <c r="AU178" s="17" t="s">
        <v>77</v>
      </c>
    </row>
    <row r="179" spans="2:65" s="1" customFormat="1" ht="29.25">
      <c r="B179" s="32"/>
      <c r="D179" s="134" t="s">
        <v>269</v>
      </c>
      <c r="F179" s="138" t="s">
        <v>3182</v>
      </c>
      <c r="I179" s="136"/>
      <c r="L179" s="32"/>
      <c r="M179" s="137"/>
      <c r="T179" s="53"/>
      <c r="AT179" s="17" t="s">
        <v>269</v>
      </c>
      <c r="AU179" s="17" t="s">
        <v>77</v>
      </c>
    </row>
    <row r="180" spans="2:65" s="1" customFormat="1" ht="16.5" customHeight="1">
      <c r="B180" s="32"/>
      <c r="C180" s="139" t="s">
        <v>381</v>
      </c>
      <c r="D180" s="139" t="s">
        <v>273</v>
      </c>
      <c r="E180" s="140" t="s">
        <v>3183</v>
      </c>
      <c r="F180" s="141" t="s">
        <v>3184</v>
      </c>
      <c r="G180" s="142" t="s">
        <v>363</v>
      </c>
      <c r="H180" s="143">
        <v>1</v>
      </c>
      <c r="I180" s="144"/>
      <c r="J180" s="145">
        <f>ROUND(I180*H180,2)</f>
        <v>0</v>
      </c>
      <c r="K180" s="141" t="s">
        <v>265</v>
      </c>
      <c r="L180" s="146"/>
      <c r="M180" s="147" t="s">
        <v>19</v>
      </c>
      <c r="N180" s="148" t="s">
        <v>40</v>
      </c>
      <c r="P180" s="130">
        <f>O180*H180</f>
        <v>0</v>
      </c>
      <c r="Q180" s="130">
        <v>0.60026000000000002</v>
      </c>
      <c r="R180" s="130">
        <f>Q180*H180</f>
        <v>0.60026000000000002</v>
      </c>
      <c r="S180" s="130">
        <v>0</v>
      </c>
      <c r="T180" s="131">
        <f>S180*H180</f>
        <v>0</v>
      </c>
      <c r="AR180" s="132" t="s">
        <v>277</v>
      </c>
      <c r="AT180" s="132" t="s">
        <v>273</v>
      </c>
      <c r="AU180" s="132" t="s">
        <v>77</v>
      </c>
      <c r="AY180" s="17" t="s">
        <v>260</v>
      </c>
      <c r="BE180" s="133">
        <f>IF(N180="základní",J180,0)</f>
        <v>0</v>
      </c>
      <c r="BF180" s="133">
        <f>IF(N180="snížená",J180,0)</f>
        <v>0</v>
      </c>
      <c r="BG180" s="133">
        <f>IF(N180="zákl. přenesená",J180,0)</f>
        <v>0</v>
      </c>
      <c r="BH180" s="133">
        <f>IF(N180="sníž. přenesená",J180,0)</f>
        <v>0</v>
      </c>
      <c r="BI180" s="133">
        <f>IF(N180="nulová",J180,0)</f>
        <v>0</v>
      </c>
      <c r="BJ180" s="17" t="s">
        <v>77</v>
      </c>
      <c r="BK180" s="133">
        <f>ROUND(I180*H180,2)</f>
        <v>0</v>
      </c>
      <c r="BL180" s="17" t="s">
        <v>266</v>
      </c>
      <c r="BM180" s="132" t="s">
        <v>384</v>
      </c>
    </row>
    <row r="181" spans="2:65" s="1" customFormat="1" ht="11.25">
      <c r="B181" s="32"/>
      <c r="D181" s="134" t="s">
        <v>267</v>
      </c>
      <c r="F181" s="135" t="s">
        <v>3184</v>
      </c>
      <c r="I181" s="136"/>
      <c r="L181" s="32"/>
      <c r="M181" s="137"/>
      <c r="T181" s="53"/>
      <c r="AT181" s="17" t="s">
        <v>267</v>
      </c>
      <c r="AU181" s="17" t="s">
        <v>77</v>
      </c>
    </row>
    <row r="182" spans="2:65" s="1" customFormat="1" ht="19.5">
      <c r="B182" s="32"/>
      <c r="D182" s="134" t="s">
        <v>269</v>
      </c>
      <c r="F182" s="138" t="s">
        <v>306</v>
      </c>
      <c r="I182" s="136"/>
      <c r="L182" s="32"/>
      <c r="M182" s="137"/>
      <c r="T182" s="53"/>
      <c r="AT182" s="17" t="s">
        <v>269</v>
      </c>
      <c r="AU182" s="17" t="s">
        <v>77</v>
      </c>
    </row>
    <row r="183" spans="2:65" s="1" customFormat="1" ht="16.5" customHeight="1">
      <c r="B183" s="32"/>
      <c r="C183" s="139" t="s">
        <v>326</v>
      </c>
      <c r="D183" s="139" t="s">
        <v>273</v>
      </c>
      <c r="E183" s="140" t="s">
        <v>3185</v>
      </c>
      <c r="F183" s="141" t="s">
        <v>3186</v>
      </c>
      <c r="G183" s="142" t="s">
        <v>363</v>
      </c>
      <c r="H183" s="143">
        <v>1</v>
      </c>
      <c r="I183" s="144"/>
      <c r="J183" s="145">
        <f>ROUND(I183*H183,2)</f>
        <v>0</v>
      </c>
      <c r="K183" s="141" t="s">
        <v>265</v>
      </c>
      <c r="L183" s="146"/>
      <c r="M183" s="147" t="s">
        <v>19</v>
      </c>
      <c r="N183" s="148" t="s">
        <v>40</v>
      </c>
      <c r="P183" s="130">
        <f>O183*H183</f>
        <v>0</v>
      </c>
      <c r="Q183" s="130">
        <v>0.62919999999999998</v>
      </c>
      <c r="R183" s="130">
        <f>Q183*H183</f>
        <v>0.62919999999999998</v>
      </c>
      <c r="S183" s="130">
        <v>0</v>
      </c>
      <c r="T183" s="131">
        <f>S183*H183</f>
        <v>0</v>
      </c>
      <c r="AR183" s="132" t="s">
        <v>277</v>
      </c>
      <c r="AT183" s="132" t="s">
        <v>273</v>
      </c>
      <c r="AU183" s="132" t="s">
        <v>77</v>
      </c>
      <c r="AY183" s="17" t="s">
        <v>260</v>
      </c>
      <c r="BE183" s="133">
        <f>IF(N183="základní",J183,0)</f>
        <v>0</v>
      </c>
      <c r="BF183" s="133">
        <f>IF(N183="snížená",J183,0)</f>
        <v>0</v>
      </c>
      <c r="BG183" s="133">
        <f>IF(N183="zákl. přenesená",J183,0)</f>
        <v>0</v>
      </c>
      <c r="BH183" s="133">
        <f>IF(N183="sníž. přenesená",J183,0)</f>
        <v>0</v>
      </c>
      <c r="BI183" s="133">
        <f>IF(N183="nulová",J183,0)</f>
        <v>0</v>
      </c>
      <c r="BJ183" s="17" t="s">
        <v>77</v>
      </c>
      <c r="BK183" s="133">
        <f>ROUND(I183*H183,2)</f>
        <v>0</v>
      </c>
      <c r="BL183" s="17" t="s">
        <v>266</v>
      </c>
      <c r="BM183" s="132" t="s">
        <v>389</v>
      </c>
    </row>
    <row r="184" spans="2:65" s="1" customFormat="1" ht="11.25">
      <c r="B184" s="32"/>
      <c r="D184" s="134" t="s">
        <v>267</v>
      </c>
      <c r="F184" s="135" t="s">
        <v>3186</v>
      </c>
      <c r="I184" s="136"/>
      <c r="L184" s="32"/>
      <c r="M184" s="137"/>
      <c r="T184" s="53"/>
      <c r="AT184" s="17" t="s">
        <v>267</v>
      </c>
      <c r="AU184" s="17" t="s">
        <v>77</v>
      </c>
    </row>
    <row r="185" spans="2:65" s="1" customFormat="1" ht="19.5">
      <c r="B185" s="32"/>
      <c r="D185" s="134" t="s">
        <v>269</v>
      </c>
      <c r="F185" s="138" t="s">
        <v>306</v>
      </c>
      <c r="I185" s="136"/>
      <c r="L185" s="32"/>
      <c r="M185" s="137"/>
      <c r="T185" s="53"/>
      <c r="AT185" s="17" t="s">
        <v>269</v>
      </c>
      <c r="AU185" s="17" t="s">
        <v>77</v>
      </c>
    </row>
    <row r="186" spans="2:65" s="1" customFormat="1" ht="16.5" customHeight="1">
      <c r="B186" s="32"/>
      <c r="C186" s="139" t="s">
        <v>392</v>
      </c>
      <c r="D186" s="139" t="s">
        <v>273</v>
      </c>
      <c r="E186" s="140" t="s">
        <v>3187</v>
      </c>
      <c r="F186" s="141" t="s">
        <v>3188</v>
      </c>
      <c r="G186" s="142" t="s">
        <v>363</v>
      </c>
      <c r="H186" s="143">
        <v>1</v>
      </c>
      <c r="I186" s="144"/>
      <c r="J186" s="145">
        <f>ROUND(I186*H186,2)</f>
        <v>0</v>
      </c>
      <c r="K186" s="141" t="s">
        <v>265</v>
      </c>
      <c r="L186" s="146"/>
      <c r="M186" s="147" t="s">
        <v>19</v>
      </c>
      <c r="N186" s="148" t="s">
        <v>40</v>
      </c>
      <c r="P186" s="130">
        <f>O186*H186</f>
        <v>0</v>
      </c>
      <c r="Q186" s="130">
        <v>33.970999999999997</v>
      </c>
      <c r="R186" s="130">
        <f>Q186*H186</f>
        <v>33.970999999999997</v>
      </c>
      <c r="S186" s="130">
        <v>0</v>
      </c>
      <c r="T186" s="131">
        <f>S186*H186</f>
        <v>0</v>
      </c>
      <c r="AR186" s="132" t="s">
        <v>277</v>
      </c>
      <c r="AT186" s="132" t="s">
        <v>273</v>
      </c>
      <c r="AU186" s="132" t="s">
        <v>77</v>
      </c>
      <c r="AY186" s="17" t="s">
        <v>260</v>
      </c>
      <c r="BE186" s="133">
        <f>IF(N186="základní",J186,0)</f>
        <v>0</v>
      </c>
      <c r="BF186" s="133">
        <f>IF(N186="snížená",J186,0)</f>
        <v>0</v>
      </c>
      <c r="BG186" s="133">
        <f>IF(N186="zákl. přenesená",J186,0)</f>
        <v>0</v>
      </c>
      <c r="BH186" s="133">
        <f>IF(N186="sníž. přenesená",J186,0)</f>
        <v>0</v>
      </c>
      <c r="BI186" s="133">
        <f>IF(N186="nulová",J186,0)</f>
        <v>0</v>
      </c>
      <c r="BJ186" s="17" t="s">
        <v>77</v>
      </c>
      <c r="BK186" s="133">
        <f>ROUND(I186*H186,2)</f>
        <v>0</v>
      </c>
      <c r="BL186" s="17" t="s">
        <v>266</v>
      </c>
      <c r="BM186" s="132" t="s">
        <v>395</v>
      </c>
    </row>
    <row r="187" spans="2:65" s="1" customFormat="1" ht="11.25">
      <c r="B187" s="32"/>
      <c r="D187" s="134" t="s">
        <v>267</v>
      </c>
      <c r="F187" s="135" t="s">
        <v>3188</v>
      </c>
      <c r="I187" s="136"/>
      <c r="L187" s="32"/>
      <c r="M187" s="137"/>
      <c r="T187" s="53"/>
      <c r="AT187" s="17" t="s">
        <v>267</v>
      </c>
      <c r="AU187" s="17" t="s">
        <v>77</v>
      </c>
    </row>
    <row r="188" spans="2:65" s="1" customFormat="1" ht="29.25">
      <c r="B188" s="32"/>
      <c r="D188" s="134" t="s">
        <v>269</v>
      </c>
      <c r="F188" s="138" t="s">
        <v>3189</v>
      </c>
      <c r="I188" s="136"/>
      <c r="L188" s="32"/>
      <c r="M188" s="137"/>
      <c r="T188" s="53"/>
      <c r="AT188" s="17" t="s">
        <v>269</v>
      </c>
      <c r="AU188" s="17" t="s">
        <v>77</v>
      </c>
    </row>
    <row r="189" spans="2:65" s="10" customFormat="1" ht="25.9" customHeight="1">
      <c r="B189" s="111"/>
      <c r="D189" s="112" t="s">
        <v>68</v>
      </c>
      <c r="E189" s="113" t="s">
        <v>79</v>
      </c>
      <c r="F189" s="113" t="s">
        <v>834</v>
      </c>
      <c r="I189" s="114"/>
      <c r="J189" s="115">
        <f>BK189</f>
        <v>0</v>
      </c>
      <c r="L189" s="111"/>
      <c r="M189" s="116"/>
      <c r="P189" s="117">
        <f>SUM(P190:P252)</f>
        <v>0</v>
      </c>
      <c r="R189" s="117">
        <f>SUM(R190:R252)</f>
        <v>0</v>
      </c>
      <c r="T189" s="118">
        <f>SUM(T190:T252)</f>
        <v>0</v>
      </c>
      <c r="AR189" s="112" t="s">
        <v>77</v>
      </c>
      <c r="AT189" s="119" t="s">
        <v>68</v>
      </c>
      <c r="AU189" s="119" t="s">
        <v>69</v>
      </c>
      <c r="AY189" s="112" t="s">
        <v>260</v>
      </c>
      <c r="BK189" s="120">
        <f>SUM(BK190:BK252)</f>
        <v>0</v>
      </c>
    </row>
    <row r="190" spans="2:65" s="1" customFormat="1" ht="16.5" customHeight="1">
      <c r="B190" s="32"/>
      <c r="C190" s="121" t="s">
        <v>330</v>
      </c>
      <c r="D190" s="121" t="s">
        <v>261</v>
      </c>
      <c r="E190" s="122" t="s">
        <v>1065</v>
      </c>
      <c r="F190" s="123" t="s">
        <v>1066</v>
      </c>
      <c r="G190" s="124" t="s">
        <v>1067</v>
      </c>
      <c r="H190" s="125">
        <v>2322.75</v>
      </c>
      <c r="I190" s="126"/>
      <c r="J190" s="127">
        <f>ROUND(I190*H190,2)</f>
        <v>0</v>
      </c>
      <c r="K190" s="123" t="s">
        <v>265</v>
      </c>
      <c r="L190" s="32"/>
      <c r="M190" s="128" t="s">
        <v>19</v>
      </c>
      <c r="N190" s="129" t="s">
        <v>40</v>
      </c>
      <c r="P190" s="130">
        <f>O190*H190</f>
        <v>0</v>
      </c>
      <c r="Q190" s="130">
        <v>0</v>
      </c>
      <c r="R190" s="130">
        <f>Q190*H190</f>
        <v>0</v>
      </c>
      <c r="S190" s="130">
        <v>0</v>
      </c>
      <c r="T190" s="131">
        <f>S190*H190</f>
        <v>0</v>
      </c>
      <c r="AR190" s="132" t="s">
        <v>266</v>
      </c>
      <c r="AT190" s="132" t="s">
        <v>261</v>
      </c>
      <c r="AU190" s="132" t="s">
        <v>77</v>
      </c>
      <c r="AY190" s="17" t="s">
        <v>260</v>
      </c>
      <c r="BE190" s="133">
        <f>IF(N190="základní",J190,0)</f>
        <v>0</v>
      </c>
      <c r="BF190" s="133">
        <f>IF(N190="snížená",J190,0)</f>
        <v>0</v>
      </c>
      <c r="BG190" s="133">
        <f>IF(N190="zákl. přenesená",J190,0)</f>
        <v>0</v>
      </c>
      <c r="BH190" s="133">
        <f>IF(N190="sníž. přenesená",J190,0)</f>
        <v>0</v>
      </c>
      <c r="BI190" s="133">
        <f>IF(N190="nulová",J190,0)</f>
        <v>0</v>
      </c>
      <c r="BJ190" s="17" t="s">
        <v>77</v>
      </c>
      <c r="BK190" s="133">
        <f>ROUND(I190*H190,2)</f>
        <v>0</v>
      </c>
      <c r="BL190" s="17" t="s">
        <v>266</v>
      </c>
      <c r="BM190" s="132" t="s">
        <v>3190</v>
      </c>
    </row>
    <row r="191" spans="2:65" s="1" customFormat="1" ht="29.25">
      <c r="B191" s="32"/>
      <c r="D191" s="134" t="s">
        <v>267</v>
      </c>
      <c r="F191" s="135" t="s">
        <v>1068</v>
      </c>
      <c r="I191" s="136"/>
      <c r="L191" s="32"/>
      <c r="M191" s="137"/>
      <c r="T191" s="53"/>
      <c r="AT191" s="17" t="s">
        <v>267</v>
      </c>
      <c r="AU191" s="17" t="s">
        <v>77</v>
      </c>
    </row>
    <row r="192" spans="2:65" s="1" customFormat="1" ht="16.5" customHeight="1">
      <c r="B192" s="32"/>
      <c r="C192" s="121" t="s">
        <v>401</v>
      </c>
      <c r="D192" s="121" t="s">
        <v>261</v>
      </c>
      <c r="E192" s="122" t="s">
        <v>1070</v>
      </c>
      <c r="F192" s="123" t="s">
        <v>1071</v>
      </c>
      <c r="G192" s="124" t="s">
        <v>1067</v>
      </c>
      <c r="H192" s="125">
        <v>2392.63</v>
      </c>
      <c r="I192" s="126"/>
      <c r="J192" s="127">
        <f>ROUND(I192*H192,2)</f>
        <v>0</v>
      </c>
      <c r="K192" s="123" t="s">
        <v>265</v>
      </c>
      <c r="L192" s="32"/>
      <c r="M192" s="128" t="s">
        <v>19</v>
      </c>
      <c r="N192" s="129" t="s">
        <v>40</v>
      </c>
      <c r="P192" s="130">
        <f>O192*H192</f>
        <v>0</v>
      </c>
      <c r="Q192" s="130">
        <v>0</v>
      </c>
      <c r="R192" s="130">
        <f>Q192*H192</f>
        <v>0</v>
      </c>
      <c r="S192" s="130">
        <v>0</v>
      </c>
      <c r="T192" s="131">
        <f>S192*H192</f>
        <v>0</v>
      </c>
      <c r="AR192" s="132" t="s">
        <v>266</v>
      </c>
      <c r="AT192" s="132" t="s">
        <v>261</v>
      </c>
      <c r="AU192" s="132" t="s">
        <v>77</v>
      </c>
      <c r="AY192" s="17" t="s">
        <v>260</v>
      </c>
      <c r="BE192" s="133">
        <f>IF(N192="základní",J192,0)</f>
        <v>0</v>
      </c>
      <c r="BF192" s="133">
        <f>IF(N192="snížená",J192,0)</f>
        <v>0</v>
      </c>
      <c r="BG192" s="133">
        <f>IF(N192="zákl. přenesená",J192,0)</f>
        <v>0</v>
      </c>
      <c r="BH192" s="133">
        <f>IF(N192="sníž. přenesená",J192,0)</f>
        <v>0</v>
      </c>
      <c r="BI192" s="133">
        <f>IF(N192="nulová",J192,0)</f>
        <v>0</v>
      </c>
      <c r="BJ192" s="17" t="s">
        <v>77</v>
      </c>
      <c r="BK192" s="133">
        <f>ROUND(I192*H192,2)</f>
        <v>0</v>
      </c>
      <c r="BL192" s="17" t="s">
        <v>266</v>
      </c>
      <c r="BM192" s="132" t="s">
        <v>3191</v>
      </c>
    </row>
    <row r="193" spans="2:65" s="1" customFormat="1" ht="29.25">
      <c r="B193" s="32"/>
      <c r="D193" s="134" t="s">
        <v>267</v>
      </c>
      <c r="F193" s="135" t="s">
        <v>1072</v>
      </c>
      <c r="I193" s="136"/>
      <c r="L193" s="32"/>
      <c r="M193" s="137"/>
      <c r="T193" s="53"/>
      <c r="AT193" s="17" t="s">
        <v>267</v>
      </c>
      <c r="AU193" s="17" t="s">
        <v>77</v>
      </c>
    </row>
    <row r="194" spans="2:65" s="1" customFormat="1" ht="16.5" customHeight="1">
      <c r="B194" s="32"/>
      <c r="C194" s="121" t="s">
        <v>335</v>
      </c>
      <c r="D194" s="121" t="s">
        <v>261</v>
      </c>
      <c r="E194" s="122" t="s">
        <v>1075</v>
      </c>
      <c r="F194" s="123" t="s">
        <v>1076</v>
      </c>
      <c r="G194" s="124" t="s">
        <v>1067</v>
      </c>
      <c r="H194" s="125">
        <v>2392.63</v>
      </c>
      <c r="I194" s="126"/>
      <c r="J194" s="127">
        <f>ROUND(I194*H194,2)</f>
        <v>0</v>
      </c>
      <c r="K194" s="123" t="s">
        <v>265</v>
      </c>
      <c r="L194" s="32"/>
      <c r="M194" s="128" t="s">
        <v>19</v>
      </c>
      <c r="N194" s="129" t="s">
        <v>40</v>
      </c>
      <c r="P194" s="130">
        <f>O194*H194</f>
        <v>0</v>
      </c>
      <c r="Q194" s="130">
        <v>0</v>
      </c>
      <c r="R194" s="130">
        <f>Q194*H194</f>
        <v>0</v>
      </c>
      <c r="S194" s="130">
        <v>0</v>
      </c>
      <c r="T194" s="131">
        <f>S194*H194</f>
        <v>0</v>
      </c>
      <c r="AR194" s="132" t="s">
        <v>266</v>
      </c>
      <c r="AT194" s="132" t="s">
        <v>261</v>
      </c>
      <c r="AU194" s="132" t="s">
        <v>77</v>
      </c>
      <c r="AY194" s="17" t="s">
        <v>260</v>
      </c>
      <c r="BE194" s="133">
        <f>IF(N194="základní",J194,0)</f>
        <v>0</v>
      </c>
      <c r="BF194" s="133">
        <f>IF(N194="snížená",J194,0)</f>
        <v>0</v>
      </c>
      <c r="BG194" s="133">
        <f>IF(N194="zákl. přenesená",J194,0)</f>
        <v>0</v>
      </c>
      <c r="BH194" s="133">
        <f>IF(N194="sníž. přenesená",J194,0)</f>
        <v>0</v>
      </c>
      <c r="BI194" s="133">
        <f>IF(N194="nulová",J194,0)</f>
        <v>0</v>
      </c>
      <c r="BJ194" s="17" t="s">
        <v>77</v>
      </c>
      <c r="BK194" s="133">
        <f>ROUND(I194*H194,2)</f>
        <v>0</v>
      </c>
      <c r="BL194" s="17" t="s">
        <v>266</v>
      </c>
      <c r="BM194" s="132" t="s">
        <v>3192</v>
      </c>
    </row>
    <row r="195" spans="2:65" s="1" customFormat="1" ht="19.5">
      <c r="B195" s="32"/>
      <c r="D195" s="134" t="s">
        <v>267</v>
      </c>
      <c r="F195" s="135" t="s">
        <v>1077</v>
      </c>
      <c r="I195" s="136"/>
      <c r="L195" s="32"/>
      <c r="M195" s="137"/>
      <c r="T195" s="53"/>
      <c r="AT195" s="17" t="s">
        <v>267</v>
      </c>
      <c r="AU195" s="17" t="s">
        <v>77</v>
      </c>
    </row>
    <row r="196" spans="2:65" s="1" customFormat="1" ht="16.5" customHeight="1">
      <c r="B196" s="32"/>
      <c r="C196" s="121" t="s">
        <v>412</v>
      </c>
      <c r="D196" s="121" t="s">
        <v>261</v>
      </c>
      <c r="E196" s="122" t="s">
        <v>1078</v>
      </c>
      <c r="F196" s="123" t="s">
        <v>1079</v>
      </c>
      <c r="G196" s="124" t="s">
        <v>1080</v>
      </c>
      <c r="H196" s="125">
        <v>1.5489999999999999</v>
      </c>
      <c r="I196" s="126"/>
      <c r="J196" s="127">
        <f>ROUND(I196*H196,2)</f>
        <v>0</v>
      </c>
      <c r="K196" s="123" t="s">
        <v>265</v>
      </c>
      <c r="L196" s="32"/>
      <c r="M196" s="128" t="s">
        <v>19</v>
      </c>
      <c r="N196" s="129" t="s">
        <v>40</v>
      </c>
      <c r="P196" s="130">
        <f>O196*H196</f>
        <v>0</v>
      </c>
      <c r="Q196" s="130">
        <v>0</v>
      </c>
      <c r="R196" s="130">
        <f>Q196*H196</f>
        <v>0</v>
      </c>
      <c r="S196" s="130">
        <v>0</v>
      </c>
      <c r="T196" s="131">
        <f>S196*H196</f>
        <v>0</v>
      </c>
      <c r="AR196" s="132" t="s">
        <v>266</v>
      </c>
      <c r="AT196" s="132" t="s">
        <v>261</v>
      </c>
      <c r="AU196" s="132" t="s">
        <v>77</v>
      </c>
      <c r="AY196" s="17" t="s">
        <v>260</v>
      </c>
      <c r="BE196" s="133">
        <f>IF(N196="základní",J196,0)</f>
        <v>0</v>
      </c>
      <c r="BF196" s="133">
        <f>IF(N196="snížená",J196,0)</f>
        <v>0</v>
      </c>
      <c r="BG196" s="133">
        <f>IF(N196="zákl. přenesená",J196,0)</f>
        <v>0</v>
      </c>
      <c r="BH196" s="133">
        <f>IF(N196="sníž. přenesená",J196,0)</f>
        <v>0</v>
      </c>
      <c r="BI196" s="133">
        <f>IF(N196="nulová",J196,0)</f>
        <v>0</v>
      </c>
      <c r="BJ196" s="17" t="s">
        <v>77</v>
      </c>
      <c r="BK196" s="133">
        <f>ROUND(I196*H196,2)</f>
        <v>0</v>
      </c>
      <c r="BL196" s="17" t="s">
        <v>266</v>
      </c>
      <c r="BM196" s="132" t="s">
        <v>3193</v>
      </c>
    </row>
    <row r="197" spans="2:65" s="1" customFormat="1" ht="19.5">
      <c r="B197" s="32"/>
      <c r="D197" s="134" t="s">
        <v>267</v>
      </c>
      <c r="F197" s="135" t="s">
        <v>1081</v>
      </c>
      <c r="I197" s="136"/>
      <c r="L197" s="32"/>
      <c r="M197" s="137"/>
      <c r="T197" s="53"/>
      <c r="AT197" s="17" t="s">
        <v>267</v>
      </c>
      <c r="AU197" s="17" t="s">
        <v>77</v>
      </c>
    </row>
    <row r="198" spans="2:65" s="1" customFormat="1" ht="16.5" customHeight="1">
      <c r="B198" s="32"/>
      <c r="C198" s="121" t="s">
        <v>339</v>
      </c>
      <c r="D198" s="121" t="s">
        <v>261</v>
      </c>
      <c r="E198" s="122" t="s">
        <v>1091</v>
      </c>
      <c r="F198" s="123" t="s">
        <v>1092</v>
      </c>
      <c r="G198" s="124" t="s">
        <v>1080</v>
      </c>
      <c r="H198" s="125">
        <v>0.85599999999999998</v>
      </c>
      <c r="I198" s="126"/>
      <c r="J198" s="127">
        <f>ROUND(I198*H198,2)</f>
        <v>0</v>
      </c>
      <c r="K198" s="123" t="s">
        <v>265</v>
      </c>
      <c r="L198" s="32"/>
      <c r="M198" s="128" t="s">
        <v>19</v>
      </c>
      <c r="N198" s="129" t="s">
        <v>40</v>
      </c>
      <c r="P198" s="130">
        <f>O198*H198</f>
        <v>0</v>
      </c>
      <c r="Q198" s="130">
        <v>0</v>
      </c>
      <c r="R198" s="130">
        <f>Q198*H198</f>
        <v>0</v>
      </c>
      <c r="S198" s="130">
        <v>0</v>
      </c>
      <c r="T198" s="131">
        <f>S198*H198</f>
        <v>0</v>
      </c>
      <c r="AR198" s="132" t="s">
        <v>266</v>
      </c>
      <c r="AT198" s="132" t="s">
        <v>261</v>
      </c>
      <c r="AU198" s="132" t="s">
        <v>77</v>
      </c>
      <c r="AY198" s="17" t="s">
        <v>260</v>
      </c>
      <c r="BE198" s="133">
        <f>IF(N198="základní",J198,0)</f>
        <v>0</v>
      </c>
      <c r="BF198" s="133">
        <f>IF(N198="snížená",J198,0)</f>
        <v>0</v>
      </c>
      <c r="BG198" s="133">
        <f>IF(N198="zákl. přenesená",J198,0)</f>
        <v>0</v>
      </c>
      <c r="BH198" s="133">
        <f>IF(N198="sníž. přenesená",J198,0)</f>
        <v>0</v>
      </c>
      <c r="BI198" s="133">
        <f>IF(N198="nulová",J198,0)</f>
        <v>0</v>
      </c>
      <c r="BJ198" s="17" t="s">
        <v>77</v>
      </c>
      <c r="BK198" s="133">
        <f>ROUND(I198*H198,2)</f>
        <v>0</v>
      </c>
      <c r="BL198" s="17" t="s">
        <v>266</v>
      </c>
      <c r="BM198" s="132" t="s">
        <v>3194</v>
      </c>
    </row>
    <row r="199" spans="2:65" s="1" customFormat="1" ht="29.25">
      <c r="B199" s="32"/>
      <c r="D199" s="134" t="s">
        <v>267</v>
      </c>
      <c r="F199" s="135" t="s">
        <v>1093</v>
      </c>
      <c r="I199" s="136"/>
      <c r="L199" s="32"/>
      <c r="M199" s="137"/>
      <c r="T199" s="53"/>
      <c r="AT199" s="17" t="s">
        <v>267</v>
      </c>
      <c r="AU199" s="17" t="s">
        <v>77</v>
      </c>
    </row>
    <row r="200" spans="2:65" s="1" customFormat="1" ht="16.5" customHeight="1">
      <c r="B200" s="32"/>
      <c r="C200" s="121" t="s">
        <v>422</v>
      </c>
      <c r="D200" s="121" t="s">
        <v>261</v>
      </c>
      <c r="E200" s="122" t="s">
        <v>1095</v>
      </c>
      <c r="F200" s="123" t="s">
        <v>3195</v>
      </c>
      <c r="G200" s="124" t="s">
        <v>3196</v>
      </c>
      <c r="H200" s="125">
        <v>0.64</v>
      </c>
      <c r="I200" s="126"/>
      <c r="J200" s="127">
        <f>ROUND(I200*H200,2)</f>
        <v>0</v>
      </c>
      <c r="K200" s="123" t="s">
        <v>19</v>
      </c>
      <c r="L200" s="32"/>
      <c r="M200" s="128" t="s">
        <v>19</v>
      </c>
      <c r="N200" s="129" t="s">
        <v>40</v>
      </c>
      <c r="P200" s="130">
        <f>O200*H200</f>
        <v>0</v>
      </c>
      <c r="Q200" s="130">
        <v>0</v>
      </c>
      <c r="R200" s="130">
        <f>Q200*H200</f>
        <v>0</v>
      </c>
      <c r="S200" s="130">
        <v>0</v>
      </c>
      <c r="T200" s="131">
        <f>S200*H200</f>
        <v>0</v>
      </c>
      <c r="AR200" s="132" t="s">
        <v>266</v>
      </c>
      <c r="AT200" s="132" t="s">
        <v>261</v>
      </c>
      <c r="AU200" s="132" t="s">
        <v>77</v>
      </c>
      <c r="AY200" s="17" t="s">
        <v>260</v>
      </c>
      <c r="BE200" s="133">
        <f>IF(N200="základní",J200,0)</f>
        <v>0</v>
      </c>
      <c r="BF200" s="133">
        <f>IF(N200="snížená",J200,0)</f>
        <v>0</v>
      </c>
      <c r="BG200" s="133">
        <f>IF(N200="zákl. přenesená",J200,0)</f>
        <v>0</v>
      </c>
      <c r="BH200" s="133">
        <f>IF(N200="sníž. přenesená",J200,0)</f>
        <v>0</v>
      </c>
      <c r="BI200" s="133">
        <f>IF(N200="nulová",J200,0)</f>
        <v>0</v>
      </c>
      <c r="BJ200" s="17" t="s">
        <v>77</v>
      </c>
      <c r="BK200" s="133">
        <f>ROUND(I200*H200,2)</f>
        <v>0</v>
      </c>
      <c r="BL200" s="17" t="s">
        <v>266</v>
      </c>
      <c r="BM200" s="132" t="s">
        <v>3197</v>
      </c>
    </row>
    <row r="201" spans="2:65" s="1" customFormat="1" ht="11.25">
      <c r="B201" s="32"/>
      <c r="D201" s="134" t="s">
        <v>267</v>
      </c>
      <c r="F201" s="135" t="s">
        <v>3195</v>
      </c>
      <c r="I201" s="136"/>
      <c r="L201" s="32"/>
      <c r="M201" s="137"/>
      <c r="T201" s="53"/>
      <c r="AT201" s="17" t="s">
        <v>267</v>
      </c>
      <c r="AU201" s="17" t="s">
        <v>77</v>
      </c>
    </row>
    <row r="202" spans="2:65" s="1" customFormat="1" ht="16.5" customHeight="1">
      <c r="B202" s="32"/>
      <c r="C202" s="121" t="s">
        <v>344</v>
      </c>
      <c r="D202" s="121" t="s">
        <v>261</v>
      </c>
      <c r="E202" s="122" t="s">
        <v>3198</v>
      </c>
      <c r="F202" s="123" t="s">
        <v>1098</v>
      </c>
      <c r="G202" s="124" t="s">
        <v>363</v>
      </c>
      <c r="H202" s="125">
        <v>2</v>
      </c>
      <c r="I202" s="126"/>
      <c r="J202" s="127">
        <f>ROUND(I202*H202,2)</f>
        <v>0</v>
      </c>
      <c r="K202" s="123" t="s">
        <v>19</v>
      </c>
      <c r="L202" s="32"/>
      <c r="M202" s="128" t="s">
        <v>19</v>
      </c>
      <c r="N202" s="129" t="s">
        <v>40</v>
      </c>
      <c r="P202" s="130">
        <f>O202*H202</f>
        <v>0</v>
      </c>
      <c r="Q202" s="130">
        <v>0</v>
      </c>
      <c r="R202" s="130">
        <f>Q202*H202</f>
        <v>0</v>
      </c>
      <c r="S202" s="130">
        <v>0</v>
      </c>
      <c r="T202" s="131">
        <f>S202*H202</f>
        <v>0</v>
      </c>
      <c r="AR202" s="132" t="s">
        <v>266</v>
      </c>
      <c r="AT202" s="132" t="s">
        <v>261</v>
      </c>
      <c r="AU202" s="132" t="s">
        <v>77</v>
      </c>
      <c r="AY202" s="17" t="s">
        <v>260</v>
      </c>
      <c r="BE202" s="133">
        <f>IF(N202="základní",J202,0)</f>
        <v>0</v>
      </c>
      <c r="BF202" s="133">
        <f>IF(N202="snížená",J202,0)</f>
        <v>0</v>
      </c>
      <c r="BG202" s="133">
        <f>IF(N202="zákl. přenesená",J202,0)</f>
        <v>0</v>
      </c>
      <c r="BH202" s="133">
        <f>IF(N202="sníž. přenesená",J202,0)</f>
        <v>0</v>
      </c>
      <c r="BI202" s="133">
        <f>IF(N202="nulová",J202,0)</f>
        <v>0</v>
      </c>
      <c r="BJ202" s="17" t="s">
        <v>77</v>
      </c>
      <c r="BK202" s="133">
        <f>ROUND(I202*H202,2)</f>
        <v>0</v>
      </c>
      <c r="BL202" s="17" t="s">
        <v>266</v>
      </c>
      <c r="BM202" s="132" t="s">
        <v>3199</v>
      </c>
    </row>
    <row r="203" spans="2:65" s="1" customFormat="1" ht="11.25">
      <c r="B203" s="32"/>
      <c r="D203" s="134" t="s">
        <v>267</v>
      </c>
      <c r="F203" s="135" t="s">
        <v>1098</v>
      </c>
      <c r="I203" s="136"/>
      <c r="L203" s="32"/>
      <c r="M203" s="137"/>
      <c r="T203" s="53"/>
      <c r="AT203" s="17" t="s">
        <v>267</v>
      </c>
      <c r="AU203" s="17" t="s">
        <v>77</v>
      </c>
    </row>
    <row r="204" spans="2:65" s="1" customFormat="1" ht="16.5" customHeight="1">
      <c r="B204" s="32"/>
      <c r="C204" s="121" t="s">
        <v>433</v>
      </c>
      <c r="D204" s="121" t="s">
        <v>261</v>
      </c>
      <c r="E204" s="122" t="s">
        <v>2545</v>
      </c>
      <c r="F204" s="123" t="s">
        <v>1088</v>
      </c>
      <c r="G204" s="124" t="s">
        <v>1080</v>
      </c>
      <c r="H204" s="125">
        <v>1.0999999999999999E-2</v>
      </c>
      <c r="I204" s="126"/>
      <c r="J204" s="127">
        <f>ROUND(I204*H204,2)</f>
        <v>0</v>
      </c>
      <c r="K204" s="123" t="s">
        <v>265</v>
      </c>
      <c r="L204" s="32"/>
      <c r="M204" s="128" t="s">
        <v>19</v>
      </c>
      <c r="N204" s="129" t="s">
        <v>40</v>
      </c>
      <c r="P204" s="130">
        <f>O204*H204</f>
        <v>0</v>
      </c>
      <c r="Q204" s="130">
        <v>0</v>
      </c>
      <c r="R204" s="130">
        <f>Q204*H204</f>
        <v>0</v>
      </c>
      <c r="S204" s="130">
        <v>0</v>
      </c>
      <c r="T204" s="131">
        <f>S204*H204</f>
        <v>0</v>
      </c>
      <c r="AR204" s="132" t="s">
        <v>266</v>
      </c>
      <c r="AT204" s="132" t="s">
        <v>261</v>
      </c>
      <c r="AU204" s="132" t="s">
        <v>77</v>
      </c>
      <c r="AY204" s="17" t="s">
        <v>260</v>
      </c>
      <c r="BE204" s="133">
        <f>IF(N204="základní",J204,0)</f>
        <v>0</v>
      </c>
      <c r="BF204" s="133">
        <f>IF(N204="snížená",J204,0)</f>
        <v>0</v>
      </c>
      <c r="BG204" s="133">
        <f>IF(N204="zákl. přenesená",J204,0)</f>
        <v>0</v>
      </c>
      <c r="BH204" s="133">
        <f>IF(N204="sníž. přenesená",J204,0)</f>
        <v>0</v>
      </c>
      <c r="BI204" s="133">
        <f>IF(N204="nulová",J204,0)</f>
        <v>0</v>
      </c>
      <c r="BJ204" s="17" t="s">
        <v>77</v>
      </c>
      <c r="BK204" s="133">
        <f>ROUND(I204*H204,2)</f>
        <v>0</v>
      </c>
      <c r="BL204" s="17" t="s">
        <v>266</v>
      </c>
      <c r="BM204" s="132" t="s">
        <v>3200</v>
      </c>
    </row>
    <row r="205" spans="2:65" s="1" customFormat="1" ht="29.25">
      <c r="B205" s="32"/>
      <c r="D205" s="134" t="s">
        <v>267</v>
      </c>
      <c r="F205" s="135" t="s">
        <v>1089</v>
      </c>
      <c r="I205" s="136"/>
      <c r="L205" s="32"/>
      <c r="M205" s="137"/>
      <c r="T205" s="53"/>
      <c r="AT205" s="17" t="s">
        <v>267</v>
      </c>
      <c r="AU205" s="17" t="s">
        <v>77</v>
      </c>
    </row>
    <row r="206" spans="2:65" s="1" customFormat="1" ht="16.5" customHeight="1">
      <c r="B206" s="32"/>
      <c r="C206" s="121" t="s">
        <v>348</v>
      </c>
      <c r="D206" s="121" t="s">
        <v>261</v>
      </c>
      <c r="E206" s="122" t="s">
        <v>1083</v>
      </c>
      <c r="F206" s="123" t="s">
        <v>1084</v>
      </c>
      <c r="G206" s="124" t="s">
        <v>1085</v>
      </c>
      <c r="H206" s="125">
        <v>68</v>
      </c>
      <c r="I206" s="126"/>
      <c r="J206" s="127">
        <f>ROUND(I206*H206,2)</f>
        <v>0</v>
      </c>
      <c r="K206" s="123" t="s">
        <v>265</v>
      </c>
      <c r="L206" s="32"/>
      <c r="M206" s="128" t="s">
        <v>19</v>
      </c>
      <c r="N206" s="129" t="s">
        <v>40</v>
      </c>
      <c r="P206" s="130">
        <f>O206*H206</f>
        <v>0</v>
      </c>
      <c r="Q206" s="130">
        <v>0</v>
      </c>
      <c r="R206" s="130">
        <f>Q206*H206</f>
        <v>0</v>
      </c>
      <c r="S206" s="130">
        <v>0</v>
      </c>
      <c r="T206" s="131">
        <f>S206*H206</f>
        <v>0</v>
      </c>
      <c r="AR206" s="132" t="s">
        <v>266</v>
      </c>
      <c r="AT206" s="132" t="s">
        <v>261</v>
      </c>
      <c r="AU206" s="132" t="s">
        <v>77</v>
      </c>
      <c r="AY206" s="17" t="s">
        <v>260</v>
      </c>
      <c r="BE206" s="133">
        <f>IF(N206="základní",J206,0)</f>
        <v>0</v>
      </c>
      <c r="BF206" s="133">
        <f>IF(N206="snížená",J206,0)</f>
        <v>0</v>
      </c>
      <c r="BG206" s="133">
        <f>IF(N206="zákl. přenesená",J206,0)</f>
        <v>0</v>
      </c>
      <c r="BH206" s="133">
        <f>IF(N206="sníž. přenesená",J206,0)</f>
        <v>0</v>
      </c>
      <c r="BI206" s="133">
        <f>IF(N206="nulová",J206,0)</f>
        <v>0</v>
      </c>
      <c r="BJ206" s="17" t="s">
        <v>77</v>
      </c>
      <c r="BK206" s="133">
        <f>ROUND(I206*H206,2)</f>
        <v>0</v>
      </c>
      <c r="BL206" s="17" t="s">
        <v>266</v>
      </c>
      <c r="BM206" s="132" t="s">
        <v>3201</v>
      </c>
    </row>
    <row r="207" spans="2:65" s="1" customFormat="1" ht="29.25">
      <c r="B207" s="32"/>
      <c r="D207" s="134" t="s">
        <v>267</v>
      </c>
      <c r="F207" s="135" t="s">
        <v>1086</v>
      </c>
      <c r="I207" s="136"/>
      <c r="L207" s="32"/>
      <c r="M207" s="137"/>
      <c r="T207" s="53"/>
      <c r="AT207" s="17" t="s">
        <v>267</v>
      </c>
      <c r="AU207" s="17" t="s">
        <v>77</v>
      </c>
    </row>
    <row r="208" spans="2:65" s="1" customFormat="1" ht="16.5" customHeight="1">
      <c r="B208" s="32"/>
      <c r="C208" s="121" t="s">
        <v>665</v>
      </c>
      <c r="D208" s="121" t="s">
        <v>261</v>
      </c>
      <c r="E208" s="122" t="s">
        <v>3202</v>
      </c>
      <c r="F208" s="123" t="s">
        <v>3203</v>
      </c>
      <c r="G208" s="124" t="s">
        <v>545</v>
      </c>
      <c r="H208" s="125">
        <v>6</v>
      </c>
      <c r="I208" s="126"/>
      <c r="J208" s="127">
        <f>ROUND(I208*H208,2)</f>
        <v>0</v>
      </c>
      <c r="K208" s="123" t="s">
        <v>265</v>
      </c>
      <c r="L208" s="32"/>
      <c r="M208" s="128" t="s">
        <v>19</v>
      </c>
      <c r="N208" s="129" t="s">
        <v>40</v>
      </c>
      <c r="P208" s="130">
        <f>O208*H208</f>
        <v>0</v>
      </c>
      <c r="Q208" s="130">
        <v>0</v>
      </c>
      <c r="R208" s="130">
        <f>Q208*H208</f>
        <v>0</v>
      </c>
      <c r="S208" s="130">
        <v>0</v>
      </c>
      <c r="T208" s="131">
        <f>S208*H208</f>
        <v>0</v>
      </c>
      <c r="AR208" s="132" t="s">
        <v>266</v>
      </c>
      <c r="AT208" s="132" t="s">
        <v>261</v>
      </c>
      <c r="AU208" s="132" t="s">
        <v>77</v>
      </c>
      <c r="AY208" s="17" t="s">
        <v>260</v>
      </c>
      <c r="BE208" s="133">
        <f>IF(N208="základní",J208,0)</f>
        <v>0</v>
      </c>
      <c r="BF208" s="133">
        <f>IF(N208="snížená",J208,0)</f>
        <v>0</v>
      </c>
      <c r="BG208" s="133">
        <f>IF(N208="zákl. přenesená",J208,0)</f>
        <v>0</v>
      </c>
      <c r="BH208" s="133">
        <f>IF(N208="sníž. přenesená",J208,0)</f>
        <v>0</v>
      </c>
      <c r="BI208" s="133">
        <f>IF(N208="nulová",J208,0)</f>
        <v>0</v>
      </c>
      <c r="BJ208" s="17" t="s">
        <v>77</v>
      </c>
      <c r="BK208" s="133">
        <f>ROUND(I208*H208,2)</f>
        <v>0</v>
      </c>
      <c r="BL208" s="17" t="s">
        <v>266</v>
      </c>
      <c r="BM208" s="132" t="s">
        <v>3204</v>
      </c>
    </row>
    <row r="209" spans="2:65" s="1" customFormat="1" ht="39">
      <c r="B209" s="32"/>
      <c r="D209" s="134" t="s">
        <v>267</v>
      </c>
      <c r="F209" s="135" t="s">
        <v>3205</v>
      </c>
      <c r="I209" s="136"/>
      <c r="L209" s="32"/>
      <c r="M209" s="137"/>
      <c r="T209" s="53"/>
      <c r="AT209" s="17" t="s">
        <v>267</v>
      </c>
      <c r="AU209" s="17" t="s">
        <v>77</v>
      </c>
    </row>
    <row r="210" spans="2:65" s="1" customFormat="1" ht="16.5" customHeight="1">
      <c r="B210" s="32"/>
      <c r="C210" s="121" t="s">
        <v>353</v>
      </c>
      <c r="D210" s="121" t="s">
        <v>261</v>
      </c>
      <c r="E210" s="122" t="s">
        <v>3206</v>
      </c>
      <c r="F210" s="123" t="s">
        <v>3207</v>
      </c>
      <c r="G210" s="124" t="s">
        <v>363</v>
      </c>
      <c r="H210" s="125">
        <v>7</v>
      </c>
      <c r="I210" s="126"/>
      <c r="J210" s="127">
        <f>ROUND(I210*H210,2)</f>
        <v>0</v>
      </c>
      <c r="K210" s="123" t="s">
        <v>265</v>
      </c>
      <c r="L210" s="32"/>
      <c r="M210" s="128" t="s">
        <v>19</v>
      </c>
      <c r="N210" s="129" t="s">
        <v>40</v>
      </c>
      <c r="P210" s="130">
        <f>O210*H210</f>
        <v>0</v>
      </c>
      <c r="Q210" s="130">
        <v>0</v>
      </c>
      <c r="R210" s="130">
        <f>Q210*H210</f>
        <v>0</v>
      </c>
      <c r="S210" s="130">
        <v>0</v>
      </c>
      <c r="T210" s="131">
        <f>S210*H210</f>
        <v>0</v>
      </c>
      <c r="AR210" s="132" t="s">
        <v>266</v>
      </c>
      <c r="AT210" s="132" t="s">
        <v>261</v>
      </c>
      <c r="AU210" s="132" t="s">
        <v>77</v>
      </c>
      <c r="AY210" s="17" t="s">
        <v>260</v>
      </c>
      <c r="BE210" s="133">
        <f>IF(N210="základní",J210,0)</f>
        <v>0</v>
      </c>
      <c r="BF210" s="133">
        <f>IF(N210="snížená",J210,0)</f>
        <v>0</v>
      </c>
      <c r="BG210" s="133">
        <f>IF(N210="zákl. přenesená",J210,0)</f>
        <v>0</v>
      </c>
      <c r="BH210" s="133">
        <f>IF(N210="sníž. přenesená",J210,0)</f>
        <v>0</v>
      </c>
      <c r="BI210" s="133">
        <f>IF(N210="nulová",J210,0)</f>
        <v>0</v>
      </c>
      <c r="BJ210" s="17" t="s">
        <v>77</v>
      </c>
      <c r="BK210" s="133">
        <f>ROUND(I210*H210,2)</f>
        <v>0</v>
      </c>
      <c r="BL210" s="17" t="s">
        <v>266</v>
      </c>
      <c r="BM210" s="132" t="s">
        <v>3208</v>
      </c>
    </row>
    <row r="211" spans="2:65" s="1" customFormat="1" ht="19.5">
      <c r="B211" s="32"/>
      <c r="D211" s="134" t="s">
        <v>267</v>
      </c>
      <c r="F211" s="135" t="s">
        <v>3209</v>
      </c>
      <c r="I211" s="136"/>
      <c r="L211" s="32"/>
      <c r="M211" s="137"/>
      <c r="T211" s="53"/>
      <c r="AT211" s="17" t="s">
        <v>267</v>
      </c>
      <c r="AU211" s="17" t="s">
        <v>77</v>
      </c>
    </row>
    <row r="212" spans="2:65" s="1" customFormat="1" ht="16.5" customHeight="1">
      <c r="B212" s="32"/>
      <c r="C212" s="121" t="s">
        <v>674</v>
      </c>
      <c r="D212" s="121" t="s">
        <v>261</v>
      </c>
      <c r="E212" s="122" t="s">
        <v>2548</v>
      </c>
      <c r="F212" s="123" t="s">
        <v>2549</v>
      </c>
      <c r="G212" s="124" t="s">
        <v>1080</v>
      </c>
      <c r="H212" s="125">
        <v>0.88900000000000001</v>
      </c>
      <c r="I212" s="126"/>
      <c r="J212" s="127">
        <f>ROUND(I212*H212,2)</f>
        <v>0</v>
      </c>
      <c r="K212" s="123" t="s">
        <v>265</v>
      </c>
      <c r="L212" s="32"/>
      <c r="M212" s="128" t="s">
        <v>19</v>
      </c>
      <c r="N212" s="129" t="s">
        <v>40</v>
      </c>
      <c r="P212" s="130">
        <f>O212*H212</f>
        <v>0</v>
      </c>
      <c r="Q212" s="130">
        <v>0</v>
      </c>
      <c r="R212" s="130">
        <f>Q212*H212</f>
        <v>0</v>
      </c>
      <c r="S212" s="130">
        <v>0</v>
      </c>
      <c r="T212" s="131">
        <f>S212*H212</f>
        <v>0</v>
      </c>
      <c r="AR212" s="132" t="s">
        <v>266</v>
      </c>
      <c r="AT212" s="132" t="s">
        <v>261</v>
      </c>
      <c r="AU212" s="132" t="s">
        <v>77</v>
      </c>
      <c r="AY212" s="17" t="s">
        <v>260</v>
      </c>
      <c r="BE212" s="133">
        <f>IF(N212="základní",J212,0)</f>
        <v>0</v>
      </c>
      <c r="BF212" s="133">
        <f>IF(N212="snížená",J212,0)</f>
        <v>0</v>
      </c>
      <c r="BG212" s="133">
        <f>IF(N212="zákl. přenesená",J212,0)</f>
        <v>0</v>
      </c>
      <c r="BH212" s="133">
        <f>IF(N212="sníž. přenesená",J212,0)</f>
        <v>0</v>
      </c>
      <c r="BI212" s="133">
        <f>IF(N212="nulová",J212,0)</f>
        <v>0</v>
      </c>
      <c r="BJ212" s="17" t="s">
        <v>77</v>
      </c>
      <c r="BK212" s="133">
        <f>ROUND(I212*H212,2)</f>
        <v>0</v>
      </c>
      <c r="BL212" s="17" t="s">
        <v>266</v>
      </c>
      <c r="BM212" s="132" t="s">
        <v>3210</v>
      </c>
    </row>
    <row r="213" spans="2:65" s="1" customFormat="1" ht="29.25">
      <c r="B213" s="32"/>
      <c r="D213" s="134" t="s">
        <v>267</v>
      </c>
      <c r="F213" s="135" t="s">
        <v>2551</v>
      </c>
      <c r="I213" s="136"/>
      <c r="L213" s="32"/>
      <c r="M213" s="137"/>
      <c r="T213" s="53"/>
      <c r="AT213" s="17" t="s">
        <v>267</v>
      </c>
      <c r="AU213" s="17" t="s">
        <v>77</v>
      </c>
    </row>
    <row r="214" spans="2:65" s="1" customFormat="1" ht="16.5" customHeight="1">
      <c r="B214" s="32"/>
      <c r="C214" s="121" t="s">
        <v>358</v>
      </c>
      <c r="D214" s="121" t="s">
        <v>261</v>
      </c>
      <c r="E214" s="122" t="s">
        <v>3211</v>
      </c>
      <c r="F214" s="123" t="s">
        <v>3212</v>
      </c>
      <c r="G214" s="124" t="s">
        <v>3213</v>
      </c>
      <c r="H214" s="125">
        <v>0.64500000000000002</v>
      </c>
      <c r="I214" s="126"/>
      <c r="J214" s="127">
        <f>ROUND(I214*H214,2)</f>
        <v>0</v>
      </c>
      <c r="K214" s="123" t="s">
        <v>19</v>
      </c>
      <c r="L214" s="32"/>
      <c r="M214" s="128" t="s">
        <v>19</v>
      </c>
      <c r="N214" s="129" t="s">
        <v>40</v>
      </c>
      <c r="P214" s="130">
        <f>O214*H214</f>
        <v>0</v>
      </c>
      <c r="Q214" s="130">
        <v>0</v>
      </c>
      <c r="R214" s="130">
        <f>Q214*H214</f>
        <v>0</v>
      </c>
      <c r="S214" s="130">
        <v>0</v>
      </c>
      <c r="T214" s="131">
        <f>S214*H214</f>
        <v>0</v>
      </c>
      <c r="AR214" s="132" t="s">
        <v>266</v>
      </c>
      <c r="AT214" s="132" t="s">
        <v>261</v>
      </c>
      <c r="AU214" s="132" t="s">
        <v>77</v>
      </c>
      <c r="AY214" s="17" t="s">
        <v>260</v>
      </c>
      <c r="BE214" s="133">
        <f>IF(N214="základní",J214,0)</f>
        <v>0</v>
      </c>
      <c r="BF214" s="133">
        <f>IF(N214="snížená",J214,0)</f>
        <v>0</v>
      </c>
      <c r="BG214" s="133">
        <f>IF(N214="zákl. přenesená",J214,0)</f>
        <v>0</v>
      </c>
      <c r="BH214" s="133">
        <f>IF(N214="sníž. přenesená",J214,0)</f>
        <v>0</v>
      </c>
      <c r="BI214" s="133">
        <f>IF(N214="nulová",J214,0)</f>
        <v>0</v>
      </c>
      <c r="BJ214" s="17" t="s">
        <v>77</v>
      </c>
      <c r="BK214" s="133">
        <f>ROUND(I214*H214,2)</f>
        <v>0</v>
      </c>
      <c r="BL214" s="17" t="s">
        <v>266</v>
      </c>
      <c r="BM214" s="132" t="s">
        <v>3214</v>
      </c>
    </row>
    <row r="215" spans="2:65" s="1" customFormat="1" ht="11.25">
      <c r="B215" s="32"/>
      <c r="D215" s="134" t="s">
        <v>267</v>
      </c>
      <c r="F215" s="135" t="s">
        <v>3212</v>
      </c>
      <c r="I215" s="136"/>
      <c r="L215" s="32"/>
      <c r="M215" s="137"/>
      <c r="T215" s="53"/>
      <c r="AT215" s="17" t="s">
        <v>267</v>
      </c>
      <c r="AU215" s="17" t="s">
        <v>77</v>
      </c>
    </row>
    <row r="216" spans="2:65" s="1" customFormat="1" ht="19.5">
      <c r="B216" s="32"/>
      <c r="D216" s="134" t="s">
        <v>269</v>
      </c>
      <c r="F216" s="138" t="s">
        <v>3215</v>
      </c>
      <c r="I216" s="136"/>
      <c r="L216" s="32"/>
      <c r="M216" s="137"/>
      <c r="T216" s="53"/>
      <c r="AT216" s="17" t="s">
        <v>269</v>
      </c>
      <c r="AU216" s="17" t="s">
        <v>77</v>
      </c>
    </row>
    <row r="217" spans="2:65" s="1" customFormat="1" ht="16.5" customHeight="1">
      <c r="B217" s="32"/>
      <c r="C217" s="121" t="s">
        <v>680</v>
      </c>
      <c r="D217" s="121" t="s">
        <v>261</v>
      </c>
      <c r="E217" s="122" t="s">
        <v>1104</v>
      </c>
      <c r="F217" s="123" t="s">
        <v>1105</v>
      </c>
      <c r="G217" s="124" t="s">
        <v>363</v>
      </c>
      <c r="H217" s="125">
        <v>7</v>
      </c>
      <c r="I217" s="126"/>
      <c r="J217" s="127">
        <f>ROUND(I217*H217,2)</f>
        <v>0</v>
      </c>
      <c r="K217" s="123" t="s">
        <v>265</v>
      </c>
      <c r="L217" s="32"/>
      <c r="M217" s="128" t="s">
        <v>19</v>
      </c>
      <c r="N217" s="129" t="s">
        <v>40</v>
      </c>
      <c r="P217" s="130">
        <f>O217*H217</f>
        <v>0</v>
      </c>
      <c r="Q217" s="130">
        <v>0</v>
      </c>
      <c r="R217" s="130">
        <f>Q217*H217</f>
        <v>0</v>
      </c>
      <c r="S217" s="130">
        <v>0</v>
      </c>
      <c r="T217" s="131">
        <f>S217*H217</f>
        <v>0</v>
      </c>
      <c r="AR217" s="132" t="s">
        <v>266</v>
      </c>
      <c r="AT217" s="132" t="s">
        <v>261</v>
      </c>
      <c r="AU217" s="132" t="s">
        <v>77</v>
      </c>
      <c r="AY217" s="17" t="s">
        <v>260</v>
      </c>
      <c r="BE217" s="133">
        <f>IF(N217="základní",J217,0)</f>
        <v>0</v>
      </c>
      <c r="BF217" s="133">
        <f>IF(N217="snížená",J217,0)</f>
        <v>0</v>
      </c>
      <c r="BG217" s="133">
        <f>IF(N217="zákl. přenesená",J217,0)</f>
        <v>0</v>
      </c>
      <c r="BH217" s="133">
        <f>IF(N217="sníž. přenesená",J217,0)</f>
        <v>0</v>
      </c>
      <c r="BI217" s="133">
        <f>IF(N217="nulová",J217,0)</f>
        <v>0</v>
      </c>
      <c r="BJ217" s="17" t="s">
        <v>77</v>
      </c>
      <c r="BK217" s="133">
        <f>ROUND(I217*H217,2)</f>
        <v>0</v>
      </c>
      <c r="BL217" s="17" t="s">
        <v>266</v>
      </c>
      <c r="BM217" s="132" t="s">
        <v>3216</v>
      </c>
    </row>
    <row r="218" spans="2:65" s="1" customFormat="1" ht="19.5">
      <c r="B218" s="32"/>
      <c r="D218" s="134" t="s">
        <v>267</v>
      </c>
      <c r="F218" s="135" t="s">
        <v>1106</v>
      </c>
      <c r="I218" s="136"/>
      <c r="L218" s="32"/>
      <c r="M218" s="137"/>
      <c r="T218" s="53"/>
      <c r="AT218" s="17" t="s">
        <v>267</v>
      </c>
      <c r="AU218" s="17" t="s">
        <v>77</v>
      </c>
    </row>
    <row r="219" spans="2:65" s="1" customFormat="1" ht="16.5" customHeight="1">
      <c r="B219" s="32"/>
      <c r="C219" s="121" t="s">
        <v>364</v>
      </c>
      <c r="D219" s="121" t="s">
        <v>261</v>
      </c>
      <c r="E219" s="122" t="s">
        <v>2585</v>
      </c>
      <c r="F219" s="123" t="s">
        <v>2586</v>
      </c>
      <c r="G219" s="124" t="s">
        <v>545</v>
      </c>
      <c r="H219" s="125">
        <v>44.63</v>
      </c>
      <c r="I219" s="126"/>
      <c r="J219" s="127">
        <f>ROUND(I219*H219,2)</f>
        <v>0</v>
      </c>
      <c r="K219" s="123" t="s">
        <v>265</v>
      </c>
      <c r="L219" s="32"/>
      <c r="M219" s="128" t="s">
        <v>19</v>
      </c>
      <c r="N219" s="129" t="s">
        <v>40</v>
      </c>
      <c r="P219" s="130">
        <f>O219*H219</f>
        <v>0</v>
      </c>
      <c r="Q219" s="130">
        <v>0</v>
      </c>
      <c r="R219" s="130">
        <f>Q219*H219</f>
        <v>0</v>
      </c>
      <c r="S219" s="130">
        <v>0</v>
      </c>
      <c r="T219" s="131">
        <f>S219*H219</f>
        <v>0</v>
      </c>
      <c r="AR219" s="132" t="s">
        <v>266</v>
      </c>
      <c r="AT219" s="132" t="s">
        <v>261</v>
      </c>
      <c r="AU219" s="132" t="s">
        <v>77</v>
      </c>
      <c r="AY219" s="17" t="s">
        <v>260</v>
      </c>
      <c r="BE219" s="133">
        <f>IF(N219="základní",J219,0)</f>
        <v>0</v>
      </c>
      <c r="BF219" s="133">
        <f>IF(N219="snížená",J219,0)</f>
        <v>0</v>
      </c>
      <c r="BG219" s="133">
        <f>IF(N219="zákl. přenesená",J219,0)</f>
        <v>0</v>
      </c>
      <c r="BH219" s="133">
        <f>IF(N219="sníž. přenesená",J219,0)</f>
        <v>0</v>
      </c>
      <c r="BI219" s="133">
        <f>IF(N219="nulová",J219,0)</f>
        <v>0</v>
      </c>
      <c r="BJ219" s="17" t="s">
        <v>77</v>
      </c>
      <c r="BK219" s="133">
        <f>ROUND(I219*H219,2)</f>
        <v>0</v>
      </c>
      <c r="BL219" s="17" t="s">
        <v>266</v>
      </c>
      <c r="BM219" s="132" t="s">
        <v>3217</v>
      </c>
    </row>
    <row r="220" spans="2:65" s="1" customFormat="1" ht="29.25">
      <c r="B220" s="32"/>
      <c r="D220" s="134" t="s">
        <v>267</v>
      </c>
      <c r="F220" s="135" t="s">
        <v>2587</v>
      </c>
      <c r="I220" s="136"/>
      <c r="L220" s="32"/>
      <c r="M220" s="137"/>
      <c r="T220" s="53"/>
      <c r="AT220" s="17" t="s">
        <v>267</v>
      </c>
      <c r="AU220" s="17" t="s">
        <v>77</v>
      </c>
    </row>
    <row r="221" spans="2:65" s="1" customFormat="1" ht="16.5" customHeight="1">
      <c r="B221" s="32"/>
      <c r="C221" s="121" t="s">
        <v>689</v>
      </c>
      <c r="D221" s="121" t="s">
        <v>261</v>
      </c>
      <c r="E221" s="122" t="s">
        <v>2588</v>
      </c>
      <c r="F221" s="123" t="s">
        <v>2589</v>
      </c>
      <c r="G221" s="124" t="s">
        <v>545</v>
      </c>
      <c r="H221" s="125">
        <v>44.63</v>
      </c>
      <c r="I221" s="126"/>
      <c r="J221" s="127">
        <f>ROUND(I221*H221,2)</f>
        <v>0</v>
      </c>
      <c r="K221" s="123" t="s">
        <v>265</v>
      </c>
      <c r="L221" s="32"/>
      <c r="M221" s="128" t="s">
        <v>19</v>
      </c>
      <c r="N221" s="129" t="s">
        <v>40</v>
      </c>
      <c r="P221" s="130">
        <f>O221*H221</f>
        <v>0</v>
      </c>
      <c r="Q221" s="130">
        <v>0</v>
      </c>
      <c r="R221" s="130">
        <f>Q221*H221</f>
        <v>0</v>
      </c>
      <c r="S221" s="130">
        <v>0</v>
      </c>
      <c r="T221" s="131">
        <f>S221*H221</f>
        <v>0</v>
      </c>
      <c r="AR221" s="132" t="s">
        <v>266</v>
      </c>
      <c r="AT221" s="132" t="s">
        <v>261</v>
      </c>
      <c r="AU221" s="132" t="s">
        <v>77</v>
      </c>
      <c r="AY221" s="17" t="s">
        <v>260</v>
      </c>
      <c r="BE221" s="133">
        <f>IF(N221="základní",J221,0)</f>
        <v>0</v>
      </c>
      <c r="BF221" s="133">
        <f>IF(N221="snížená",J221,0)</f>
        <v>0</v>
      </c>
      <c r="BG221" s="133">
        <f>IF(N221="zákl. přenesená",J221,0)</f>
        <v>0</v>
      </c>
      <c r="BH221" s="133">
        <f>IF(N221="sníž. přenesená",J221,0)</f>
        <v>0</v>
      </c>
      <c r="BI221" s="133">
        <f>IF(N221="nulová",J221,0)</f>
        <v>0</v>
      </c>
      <c r="BJ221" s="17" t="s">
        <v>77</v>
      </c>
      <c r="BK221" s="133">
        <f>ROUND(I221*H221,2)</f>
        <v>0</v>
      </c>
      <c r="BL221" s="17" t="s">
        <v>266</v>
      </c>
      <c r="BM221" s="132" t="s">
        <v>3218</v>
      </c>
    </row>
    <row r="222" spans="2:65" s="1" customFormat="1" ht="19.5">
      <c r="B222" s="32"/>
      <c r="D222" s="134" t="s">
        <v>267</v>
      </c>
      <c r="F222" s="135" t="s">
        <v>2590</v>
      </c>
      <c r="I222" s="136"/>
      <c r="L222" s="32"/>
      <c r="M222" s="137"/>
      <c r="T222" s="53"/>
      <c r="AT222" s="17" t="s">
        <v>267</v>
      </c>
      <c r="AU222" s="17" t="s">
        <v>77</v>
      </c>
    </row>
    <row r="223" spans="2:65" s="1" customFormat="1" ht="16.5" customHeight="1">
      <c r="B223" s="32"/>
      <c r="C223" s="121" t="s">
        <v>368</v>
      </c>
      <c r="D223" s="121" t="s">
        <v>261</v>
      </c>
      <c r="E223" s="122" t="s">
        <v>1108</v>
      </c>
      <c r="F223" s="123" t="s">
        <v>1109</v>
      </c>
      <c r="G223" s="124" t="s">
        <v>1080</v>
      </c>
      <c r="H223" s="125">
        <v>1.579</v>
      </c>
      <c r="I223" s="126"/>
      <c r="J223" s="127">
        <f>ROUND(I223*H223,2)</f>
        <v>0</v>
      </c>
      <c r="K223" s="123" t="s">
        <v>265</v>
      </c>
      <c r="L223" s="32"/>
      <c r="M223" s="128" t="s">
        <v>19</v>
      </c>
      <c r="N223" s="129" t="s">
        <v>40</v>
      </c>
      <c r="P223" s="130">
        <f>O223*H223</f>
        <v>0</v>
      </c>
      <c r="Q223" s="130">
        <v>0</v>
      </c>
      <c r="R223" s="130">
        <f>Q223*H223</f>
        <v>0</v>
      </c>
      <c r="S223" s="130">
        <v>0</v>
      </c>
      <c r="T223" s="131">
        <f>S223*H223</f>
        <v>0</v>
      </c>
      <c r="AR223" s="132" t="s">
        <v>266</v>
      </c>
      <c r="AT223" s="132" t="s">
        <v>261</v>
      </c>
      <c r="AU223" s="132" t="s">
        <v>77</v>
      </c>
      <c r="AY223" s="17" t="s">
        <v>260</v>
      </c>
      <c r="BE223" s="133">
        <f>IF(N223="základní",J223,0)</f>
        <v>0</v>
      </c>
      <c r="BF223" s="133">
        <f>IF(N223="snížená",J223,0)</f>
        <v>0</v>
      </c>
      <c r="BG223" s="133">
        <f>IF(N223="zákl. přenesená",J223,0)</f>
        <v>0</v>
      </c>
      <c r="BH223" s="133">
        <f>IF(N223="sníž. přenesená",J223,0)</f>
        <v>0</v>
      </c>
      <c r="BI223" s="133">
        <f>IF(N223="nulová",J223,0)</f>
        <v>0</v>
      </c>
      <c r="BJ223" s="17" t="s">
        <v>77</v>
      </c>
      <c r="BK223" s="133">
        <f>ROUND(I223*H223,2)</f>
        <v>0</v>
      </c>
      <c r="BL223" s="17" t="s">
        <v>266</v>
      </c>
      <c r="BM223" s="132" t="s">
        <v>3219</v>
      </c>
    </row>
    <row r="224" spans="2:65" s="1" customFormat="1" ht="48.75">
      <c r="B224" s="32"/>
      <c r="D224" s="134" t="s">
        <v>267</v>
      </c>
      <c r="F224" s="135" t="s">
        <v>1110</v>
      </c>
      <c r="I224" s="136"/>
      <c r="L224" s="32"/>
      <c r="M224" s="137"/>
      <c r="T224" s="53"/>
      <c r="AT224" s="17" t="s">
        <v>267</v>
      </c>
      <c r="AU224" s="17" t="s">
        <v>77</v>
      </c>
    </row>
    <row r="225" spans="2:65" s="1" customFormat="1" ht="16.5" customHeight="1">
      <c r="B225" s="32"/>
      <c r="C225" s="121" t="s">
        <v>697</v>
      </c>
      <c r="D225" s="121" t="s">
        <v>261</v>
      </c>
      <c r="E225" s="122" t="s">
        <v>3220</v>
      </c>
      <c r="F225" s="123" t="s">
        <v>3221</v>
      </c>
      <c r="G225" s="124" t="s">
        <v>1080</v>
      </c>
      <c r="H225" s="125">
        <v>3.6999999999999998E-2</v>
      </c>
      <c r="I225" s="126"/>
      <c r="J225" s="127">
        <f>ROUND(I225*H225,2)</f>
        <v>0</v>
      </c>
      <c r="K225" s="123" t="s">
        <v>265</v>
      </c>
      <c r="L225" s="32"/>
      <c r="M225" s="128" t="s">
        <v>19</v>
      </c>
      <c r="N225" s="129" t="s">
        <v>40</v>
      </c>
      <c r="P225" s="130">
        <f>O225*H225</f>
        <v>0</v>
      </c>
      <c r="Q225" s="130">
        <v>0</v>
      </c>
      <c r="R225" s="130">
        <f>Q225*H225</f>
        <v>0</v>
      </c>
      <c r="S225" s="130">
        <v>0</v>
      </c>
      <c r="T225" s="131">
        <f>S225*H225</f>
        <v>0</v>
      </c>
      <c r="AR225" s="132" t="s">
        <v>266</v>
      </c>
      <c r="AT225" s="132" t="s">
        <v>261</v>
      </c>
      <c r="AU225" s="132" t="s">
        <v>77</v>
      </c>
      <c r="AY225" s="17" t="s">
        <v>260</v>
      </c>
      <c r="BE225" s="133">
        <f>IF(N225="základní",J225,0)</f>
        <v>0</v>
      </c>
      <c r="BF225" s="133">
        <f>IF(N225="snížená",J225,0)</f>
        <v>0</v>
      </c>
      <c r="BG225" s="133">
        <f>IF(N225="zákl. přenesená",J225,0)</f>
        <v>0</v>
      </c>
      <c r="BH225" s="133">
        <f>IF(N225="sníž. přenesená",J225,0)</f>
        <v>0</v>
      </c>
      <c r="BI225" s="133">
        <f>IF(N225="nulová",J225,0)</f>
        <v>0</v>
      </c>
      <c r="BJ225" s="17" t="s">
        <v>77</v>
      </c>
      <c r="BK225" s="133">
        <f>ROUND(I225*H225,2)</f>
        <v>0</v>
      </c>
      <c r="BL225" s="17" t="s">
        <v>266</v>
      </c>
      <c r="BM225" s="132" t="s">
        <v>3222</v>
      </c>
    </row>
    <row r="226" spans="2:65" s="1" customFormat="1" ht="39">
      <c r="B226" s="32"/>
      <c r="D226" s="134" t="s">
        <v>267</v>
      </c>
      <c r="F226" s="135" t="s">
        <v>3223</v>
      </c>
      <c r="I226" s="136"/>
      <c r="L226" s="32"/>
      <c r="M226" s="137"/>
      <c r="T226" s="53"/>
      <c r="AT226" s="17" t="s">
        <v>267</v>
      </c>
      <c r="AU226" s="17" t="s">
        <v>77</v>
      </c>
    </row>
    <row r="227" spans="2:65" s="1" customFormat="1" ht="16.5" customHeight="1">
      <c r="B227" s="32"/>
      <c r="C227" s="121" t="s">
        <v>373</v>
      </c>
      <c r="D227" s="121" t="s">
        <v>261</v>
      </c>
      <c r="E227" s="122" t="s">
        <v>1115</v>
      </c>
      <c r="F227" s="123" t="s">
        <v>1116</v>
      </c>
      <c r="G227" s="124" t="s">
        <v>1080</v>
      </c>
      <c r="H227" s="125">
        <v>1.579</v>
      </c>
      <c r="I227" s="126"/>
      <c r="J227" s="127">
        <f>ROUND(I227*H227,2)</f>
        <v>0</v>
      </c>
      <c r="K227" s="123" t="s">
        <v>265</v>
      </c>
      <c r="L227" s="32"/>
      <c r="M227" s="128" t="s">
        <v>19</v>
      </c>
      <c r="N227" s="129" t="s">
        <v>40</v>
      </c>
      <c r="P227" s="130">
        <f>O227*H227</f>
        <v>0</v>
      </c>
      <c r="Q227" s="130">
        <v>0</v>
      </c>
      <c r="R227" s="130">
        <f>Q227*H227</f>
        <v>0</v>
      </c>
      <c r="S227" s="130">
        <v>0</v>
      </c>
      <c r="T227" s="131">
        <f>S227*H227</f>
        <v>0</v>
      </c>
      <c r="AR227" s="132" t="s">
        <v>266</v>
      </c>
      <c r="AT227" s="132" t="s">
        <v>261</v>
      </c>
      <c r="AU227" s="132" t="s">
        <v>77</v>
      </c>
      <c r="AY227" s="17" t="s">
        <v>260</v>
      </c>
      <c r="BE227" s="133">
        <f>IF(N227="základní",J227,0)</f>
        <v>0</v>
      </c>
      <c r="BF227" s="133">
        <f>IF(N227="snížená",J227,0)</f>
        <v>0</v>
      </c>
      <c r="BG227" s="133">
        <f>IF(N227="zákl. přenesená",J227,0)</f>
        <v>0</v>
      </c>
      <c r="BH227" s="133">
        <f>IF(N227="sníž. přenesená",J227,0)</f>
        <v>0</v>
      </c>
      <c r="BI227" s="133">
        <f>IF(N227="nulová",J227,0)</f>
        <v>0</v>
      </c>
      <c r="BJ227" s="17" t="s">
        <v>77</v>
      </c>
      <c r="BK227" s="133">
        <f>ROUND(I227*H227,2)</f>
        <v>0</v>
      </c>
      <c r="BL227" s="17" t="s">
        <v>266</v>
      </c>
      <c r="BM227" s="132" t="s">
        <v>3224</v>
      </c>
    </row>
    <row r="228" spans="2:65" s="1" customFormat="1" ht="39">
      <c r="B228" s="32"/>
      <c r="D228" s="134" t="s">
        <v>267</v>
      </c>
      <c r="F228" s="135" t="s">
        <v>1117</v>
      </c>
      <c r="I228" s="136"/>
      <c r="L228" s="32"/>
      <c r="M228" s="137"/>
      <c r="T228" s="53"/>
      <c r="AT228" s="17" t="s">
        <v>267</v>
      </c>
      <c r="AU228" s="17" t="s">
        <v>77</v>
      </c>
    </row>
    <row r="229" spans="2:65" s="1" customFormat="1" ht="16.5" customHeight="1">
      <c r="B229" s="32"/>
      <c r="C229" s="121" t="s">
        <v>1150</v>
      </c>
      <c r="D229" s="121" t="s">
        <v>261</v>
      </c>
      <c r="E229" s="122" t="s">
        <v>1118</v>
      </c>
      <c r="F229" s="123" t="s">
        <v>1119</v>
      </c>
      <c r="G229" s="124" t="s">
        <v>1080</v>
      </c>
      <c r="H229" s="125">
        <v>1.579</v>
      </c>
      <c r="I229" s="126"/>
      <c r="J229" s="127">
        <f>ROUND(I229*H229,2)</f>
        <v>0</v>
      </c>
      <c r="K229" s="123" t="s">
        <v>265</v>
      </c>
      <c r="L229" s="32"/>
      <c r="M229" s="128" t="s">
        <v>19</v>
      </c>
      <c r="N229" s="129" t="s">
        <v>40</v>
      </c>
      <c r="P229" s="130">
        <f>O229*H229</f>
        <v>0</v>
      </c>
      <c r="Q229" s="130">
        <v>0</v>
      </c>
      <c r="R229" s="130">
        <f>Q229*H229</f>
        <v>0</v>
      </c>
      <c r="S229" s="130">
        <v>0</v>
      </c>
      <c r="T229" s="131">
        <f>S229*H229</f>
        <v>0</v>
      </c>
      <c r="AR229" s="132" t="s">
        <v>266</v>
      </c>
      <c r="AT229" s="132" t="s">
        <v>261</v>
      </c>
      <c r="AU229" s="132" t="s">
        <v>77</v>
      </c>
      <c r="AY229" s="17" t="s">
        <v>260</v>
      </c>
      <c r="BE229" s="133">
        <f>IF(N229="základní",J229,0)</f>
        <v>0</v>
      </c>
      <c r="BF229" s="133">
        <f>IF(N229="snížená",J229,0)</f>
        <v>0</v>
      </c>
      <c r="BG229" s="133">
        <f>IF(N229="zákl. přenesená",J229,0)</f>
        <v>0</v>
      </c>
      <c r="BH229" s="133">
        <f>IF(N229="sníž. přenesená",J229,0)</f>
        <v>0</v>
      </c>
      <c r="BI229" s="133">
        <f>IF(N229="nulová",J229,0)</f>
        <v>0</v>
      </c>
      <c r="BJ229" s="17" t="s">
        <v>77</v>
      </c>
      <c r="BK229" s="133">
        <f>ROUND(I229*H229,2)</f>
        <v>0</v>
      </c>
      <c r="BL229" s="17" t="s">
        <v>266</v>
      </c>
      <c r="BM229" s="132" t="s">
        <v>3225</v>
      </c>
    </row>
    <row r="230" spans="2:65" s="1" customFormat="1" ht="19.5">
      <c r="B230" s="32"/>
      <c r="D230" s="134" t="s">
        <v>267</v>
      </c>
      <c r="F230" s="135" t="s">
        <v>1120</v>
      </c>
      <c r="I230" s="136"/>
      <c r="L230" s="32"/>
      <c r="M230" s="137"/>
      <c r="T230" s="53"/>
      <c r="AT230" s="17" t="s">
        <v>267</v>
      </c>
      <c r="AU230" s="17" t="s">
        <v>77</v>
      </c>
    </row>
    <row r="231" spans="2:65" s="1" customFormat="1" ht="16.5" customHeight="1">
      <c r="B231" s="32"/>
      <c r="C231" s="121" t="s">
        <v>378</v>
      </c>
      <c r="D231" s="121" t="s">
        <v>261</v>
      </c>
      <c r="E231" s="122" t="s">
        <v>1121</v>
      </c>
      <c r="F231" s="123" t="s">
        <v>1122</v>
      </c>
      <c r="G231" s="124" t="s">
        <v>1123</v>
      </c>
      <c r="H231" s="125">
        <v>34</v>
      </c>
      <c r="I231" s="126"/>
      <c r="J231" s="127">
        <f>ROUND(I231*H231,2)</f>
        <v>0</v>
      </c>
      <c r="K231" s="123" t="s">
        <v>265</v>
      </c>
      <c r="L231" s="32"/>
      <c r="M231" s="128" t="s">
        <v>19</v>
      </c>
      <c r="N231" s="129" t="s">
        <v>40</v>
      </c>
      <c r="P231" s="130">
        <f>O231*H231</f>
        <v>0</v>
      </c>
      <c r="Q231" s="130">
        <v>0</v>
      </c>
      <c r="R231" s="130">
        <f>Q231*H231</f>
        <v>0</v>
      </c>
      <c r="S231" s="130">
        <v>0</v>
      </c>
      <c r="T231" s="131">
        <f>S231*H231</f>
        <v>0</v>
      </c>
      <c r="AR231" s="132" t="s">
        <v>266</v>
      </c>
      <c r="AT231" s="132" t="s">
        <v>261</v>
      </c>
      <c r="AU231" s="132" t="s">
        <v>77</v>
      </c>
      <c r="AY231" s="17" t="s">
        <v>260</v>
      </c>
      <c r="BE231" s="133">
        <f>IF(N231="základní",J231,0)</f>
        <v>0</v>
      </c>
      <c r="BF231" s="133">
        <f>IF(N231="snížená",J231,0)</f>
        <v>0</v>
      </c>
      <c r="BG231" s="133">
        <f>IF(N231="zákl. přenesená",J231,0)</f>
        <v>0</v>
      </c>
      <c r="BH231" s="133">
        <f>IF(N231="sníž. přenesená",J231,0)</f>
        <v>0</v>
      </c>
      <c r="BI231" s="133">
        <f>IF(N231="nulová",J231,0)</f>
        <v>0</v>
      </c>
      <c r="BJ231" s="17" t="s">
        <v>77</v>
      </c>
      <c r="BK231" s="133">
        <f>ROUND(I231*H231,2)</f>
        <v>0</v>
      </c>
      <c r="BL231" s="17" t="s">
        <v>266</v>
      </c>
      <c r="BM231" s="132" t="s">
        <v>3226</v>
      </c>
    </row>
    <row r="232" spans="2:65" s="1" customFormat="1" ht="39">
      <c r="B232" s="32"/>
      <c r="D232" s="134" t="s">
        <v>267</v>
      </c>
      <c r="F232" s="135" t="s">
        <v>1124</v>
      </c>
      <c r="I232" s="136"/>
      <c r="L232" s="32"/>
      <c r="M232" s="137"/>
      <c r="T232" s="53"/>
      <c r="AT232" s="17" t="s">
        <v>267</v>
      </c>
      <c r="AU232" s="17" t="s">
        <v>77</v>
      </c>
    </row>
    <row r="233" spans="2:65" s="1" customFormat="1" ht="16.5" customHeight="1">
      <c r="B233" s="32"/>
      <c r="C233" s="121" t="s">
        <v>1169</v>
      </c>
      <c r="D233" s="121" t="s">
        <v>261</v>
      </c>
      <c r="E233" s="122" t="s">
        <v>1126</v>
      </c>
      <c r="F233" s="123" t="s">
        <v>1127</v>
      </c>
      <c r="G233" s="124" t="s">
        <v>1123</v>
      </c>
      <c r="H233" s="125">
        <v>34</v>
      </c>
      <c r="I233" s="126"/>
      <c r="J233" s="127">
        <f>ROUND(I233*H233,2)</f>
        <v>0</v>
      </c>
      <c r="K233" s="123" t="s">
        <v>265</v>
      </c>
      <c r="L233" s="32"/>
      <c r="M233" s="128" t="s">
        <v>19</v>
      </c>
      <c r="N233" s="129" t="s">
        <v>40</v>
      </c>
      <c r="P233" s="130">
        <f>O233*H233</f>
        <v>0</v>
      </c>
      <c r="Q233" s="130">
        <v>0</v>
      </c>
      <c r="R233" s="130">
        <f>Q233*H233</f>
        <v>0</v>
      </c>
      <c r="S233" s="130">
        <v>0</v>
      </c>
      <c r="T233" s="131">
        <f>S233*H233</f>
        <v>0</v>
      </c>
      <c r="AR233" s="132" t="s">
        <v>266</v>
      </c>
      <c r="AT233" s="132" t="s">
        <v>261</v>
      </c>
      <c r="AU233" s="132" t="s">
        <v>77</v>
      </c>
      <c r="AY233" s="17" t="s">
        <v>260</v>
      </c>
      <c r="BE233" s="133">
        <f>IF(N233="základní",J233,0)</f>
        <v>0</v>
      </c>
      <c r="BF233" s="133">
        <f>IF(N233="snížená",J233,0)</f>
        <v>0</v>
      </c>
      <c r="BG233" s="133">
        <f>IF(N233="zákl. přenesená",J233,0)</f>
        <v>0</v>
      </c>
      <c r="BH233" s="133">
        <f>IF(N233="sníž. přenesená",J233,0)</f>
        <v>0</v>
      </c>
      <c r="BI233" s="133">
        <f>IF(N233="nulová",J233,0)</f>
        <v>0</v>
      </c>
      <c r="BJ233" s="17" t="s">
        <v>77</v>
      </c>
      <c r="BK233" s="133">
        <f>ROUND(I233*H233,2)</f>
        <v>0</v>
      </c>
      <c r="BL233" s="17" t="s">
        <v>266</v>
      </c>
      <c r="BM233" s="132" t="s">
        <v>3227</v>
      </c>
    </row>
    <row r="234" spans="2:65" s="1" customFormat="1" ht="19.5">
      <c r="B234" s="32"/>
      <c r="D234" s="134" t="s">
        <v>267</v>
      </c>
      <c r="F234" s="135" t="s">
        <v>1128</v>
      </c>
      <c r="I234" s="136"/>
      <c r="L234" s="32"/>
      <c r="M234" s="137"/>
      <c r="T234" s="53"/>
      <c r="AT234" s="17" t="s">
        <v>267</v>
      </c>
      <c r="AU234" s="17" t="s">
        <v>77</v>
      </c>
    </row>
    <row r="235" spans="2:65" s="1" customFormat="1" ht="16.5" customHeight="1">
      <c r="B235" s="32"/>
      <c r="C235" s="121" t="s">
        <v>384</v>
      </c>
      <c r="D235" s="121" t="s">
        <v>261</v>
      </c>
      <c r="E235" s="122" t="s">
        <v>1129</v>
      </c>
      <c r="F235" s="123" t="s">
        <v>1130</v>
      </c>
      <c r="G235" s="124" t="s">
        <v>1123</v>
      </c>
      <c r="H235" s="125">
        <v>14</v>
      </c>
      <c r="I235" s="126"/>
      <c r="J235" s="127">
        <f>ROUND(I235*H235,2)</f>
        <v>0</v>
      </c>
      <c r="K235" s="123" t="s">
        <v>265</v>
      </c>
      <c r="L235" s="32"/>
      <c r="M235" s="128" t="s">
        <v>19</v>
      </c>
      <c r="N235" s="129" t="s">
        <v>40</v>
      </c>
      <c r="P235" s="130">
        <f>O235*H235</f>
        <v>0</v>
      </c>
      <c r="Q235" s="130">
        <v>0</v>
      </c>
      <c r="R235" s="130">
        <f>Q235*H235</f>
        <v>0</v>
      </c>
      <c r="S235" s="130">
        <v>0</v>
      </c>
      <c r="T235" s="131">
        <f>S235*H235</f>
        <v>0</v>
      </c>
      <c r="AR235" s="132" t="s">
        <v>266</v>
      </c>
      <c r="AT235" s="132" t="s">
        <v>261</v>
      </c>
      <c r="AU235" s="132" t="s">
        <v>77</v>
      </c>
      <c r="AY235" s="17" t="s">
        <v>260</v>
      </c>
      <c r="BE235" s="133">
        <f>IF(N235="základní",J235,0)</f>
        <v>0</v>
      </c>
      <c r="BF235" s="133">
        <f>IF(N235="snížená",J235,0)</f>
        <v>0</v>
      </c>
      <c r="BG235" s="133">
        <f>IF(N235="zákl. přenesená",J235,0)</f>
        <v>0</v>
      </c>
      <c r="BH235" s="133">
        <f>IF(N235="sníž. přenesená",J235,0)</f>
        <v>0</v>
      </c>
      <c r="BI235" s="133">
        <f>IF(N235="nulová",J235,0)</f>
        <v>0</v>
      </c>
      <c r="BJ235" s="17" t="s">
        <v>77</v>
      </c>
      <c r="BK235" s="133">
        <f>ROUND(I235*H235,2)</f>
        <v>0</v>
      </c>
      <c r="BL235" s="17" t="s">
        <v>266</v>
      </c>
      <c r="BM235" s="132" t="s">
        <v>3228</v>
      </c>
    </row>
    <row r="236" spans="2:65" s="1" customFormat="1" ht="29.25">
      <c r="B236" s="32"/>
      <c r="D236" s="134" t="s">
        <v>267</v>
      </c>
      <c r="F236" s="135" t="s">
        <v>1131</v>
      </c>
      <c r="I236" s="136"/>
      <c r="L236" s="32"/>
      <c r="M236" s="137"/>
      <c r="T236" s="53"/>
      <c r="AT236" s="17" t="s">
        <v>267</v>
      </c>
      <c r="AU236" s="17" t="s">
        <v>77</v>
      </c>
    </row>
    <row r="237" spans="2:65" s="1" customFormat="1" ht="16.5" customHeight="1">
      <c r="B237" s="32"/>
      <c r="C237" s="121" t="s">
        <v>1185</v>
      </c>
      <c r="D237" s="121" t="s">
        <v>261</v>
      </c>
      <c r="E237" s="122" t="s">
        <v>2570</v>
      </c>
      <c r="F237" s="123" t="s">
        <v>2571</v>
      </c>
      <c r="G237" s="124" t="s">
        <v>545</v>
      </c>
      <c r="H237" s="125">
        <v>3157</v>
      </c>
      <c r="I237" s="126"/>
      <c r="J237" s="127">
        <f>ROUND(I237*H237,2)</f>
        <v>0</v>
      </c>
      <c r="K237" s="123" t="s">
        <v>265</v>
      </c>
      <c r="L237" s="32"/>
      <c r="M237" s="128" t="s">
        <v>19</v>
      </c>
      <c r="N237" s="129" t="s">
        <v>40</v>
      </c>
      <c r="P237" s="130">
        <f>O237*H237</f>
        <v>0</v>
      </c>
      <c r="Q237" s="130">
        <v>0</v>
      </c>
      <c r="R237" s="130">
        <f>Q237*H237</f>
        <v>0</v>
      </c>
      <c r="S237" s="130">
        <v>0</v>
      </c>
      <c r="T237" s="131">
        <f>S237*H237</f>
        <v>0</v>
      </c>
      <c r="AR237" s="132" t="s">
        <v>266</v>
      </c>
      <c r="AT237" s="132" t="s">
        <v>261</v>
      </c>
      <c r="AU237" s="132" t="s">
        <v>77</v>
      </c>
      <c r="AY237" s="17" t="s">
        <v>260</v>
      </c>
      <c r="BE237" s="133">
        <f>IF(N237="základní",J237,0)</f>
        <v>0</v>
      </c>
      <c r="BF237" s="133">
        <f>IF(N237="snížená",J237,0)</f>
        <v>0</v>
      </c>
      <c r="BG237" s="133">
        <f>IF(N237="zákl. přenesená",J237,0)</f>
        <v>0</v>
      </c>
      <c r="BH237" s="133">
        <f>IF(N237="sníž. přenesená",J237,0)</f>
        <v>0</v>
      </c>
      <c r="BI237" s="133">
        <f>IF(N237="nulová",J237,0)</f>
        <v>0</v>
      </c>
      <c r="BJ237" s="17" t="s">
        <v>77</v>
      </c>
      <c r="BK237" s="133">
        <f>ROUND(I237*H237,2)</f>
        <v>0</v>
      </c>
      <c r="BL237" s="17" t="s">
        <v>266</v>
      </c>
      <c r="BM237" s="132" t="s">
        <v>3229</v>
      </c>
    </row>
    <row r="238" spans="2:65" s="1" customFormat="1" ht="29.25">
      <c r="B238" s="32"/>
      <c r="D238" s="134" t="s">
        <v>267</v>
      </c>
      <c r="F238" s="135" t="s">
        <v>2573</v>
      </c>
      <c r="I238" s="136"/>
      <c r="L238" s="32"/>
      <c r="M238" s="137"/>
      <c r="T238" s="53"/>
      <c r="AT238" s="17" t="s">
        <v>267</v>
      </c>
      <c r="AU238" s="17" t="s">
        <v>77</v>
      </c>
    </row>
    <row r="239" spans="2:65" s="12" customFormat="1" ht="11.25">
      <c r="B239" s="162"/>
      <c r="D239" s="134" t="s">
        <v>774</v>
      </c>
      <c r="E239" s="163" t="s">
        <v>19</v>
      </c>
      <c r="F239" s="164" t="s">
        <v>3230</v>
      </c>
      <c r="H239" s="165">
        <v>3157</v>
      </c>
      <c r="I239" s="166"/>
      <c r="L239" s="162"/>
      <c r="M239" s="167"/>
      <c r="T239" s="168"/>
      <c r="AT239" s="163" t="s">
        <v>774</v>
      </c>
      <c r="AU239" s="163" t="s">
        <v>77</v>
      </c>
      <c r="AV239" s="12" t="s">
        <v>79</v>
      </c>
      <c r="AW239" s="12" t="s">
        <v>31</v>
      </c>
      <c r="AX239" s="12" t="s">
        <v>77</v>
      </c>
      <c r="AY239" s="163" t="s">
        <v>260</v>
      </c>
    </row>
    <row r="240" spans="2:65" s="1" customFormat="1" ht="16.5" customHeight="1">
      <c r="B240" s="32"/>
      <c r="C240" s="121" t="s">
        <v>389</v>
      </c>
      <c r="D240" s="121" t="s">
        <v>261</v>
      </c>
      <c r="E240" s="122" t="s">
        <v>2575</v>
      </c>
      <c r="F240" s="123" t="s">
        <v>2576</v>
      </c>
      <c r="G240" s="124" t="s">
        <v>545</v>
      </c>
      <c r="H240" s="125">
        <v>3157</v>
      </c>
      <c r="I240" s="126"/>
      <c r="J240" s="127">
        <f>ROUND(I240*H240,2)</f>
        <v>0</v>
      </c>
      <c r="K240" s="123" t="s">
        <v>265</v>
      </c>
      <c r="L240" s="32"/>
      <c r="M240" s="128" t="s">
        <v>19</v>
      </c>
      <c r="N240" s="129" t="s">
        <v>40</v>
      </c>
      <c r="P240" s="130">
        <f>O240*H240</f>
        <v>0</v>
      </c>
      <c r="Q240" s="130">
        <v>0</v>
      </c>
      <c r="R240" s="130">
        <f>Q240*H240</f>
        <v>0</v>
      </c>
      <c r="S240" s="130">
        <v>0</v>
      </c>
      <c r="T240" s="131">
        <f>S240*H240</f>
        <v>0</v>
      </c>
      <c r="AR240" s="132" t="s">
        <v>266</v>
      </c>
      <c r="AT240" s="132" t="s">
        <v>261</v>
      </c>
      <c r="AU240" s="132" t="s">
        <v>77</v>
      </c>
      <c r="AY240" s="17" t="s">
        <v>260</v>
      </c>
      <c r="BE240" s="133">
        <f>IF(N240="základní",J240,0)</f>
        <v>0</v>
      </c>
      <c r="BF240" s="133">
        <f>IF(N240="snížená",J240,0)</f>
        <v>0</v>
      </c>
      <c r="BG240" s="133">
        <f>IF(N240="zákl. přenesená",J240,0)</f>
        <v>0</v>
      </c>
      <c r="BH240" s="133">
        <f>IF(N240="sníž. přenesená",J240,0)</f>
        <v>0</v>
      </c>
      <c r="BI240" s="133">
        <f>IF(N240="nulová",J240,0)</f>
        <v>0</v>
      </c>
      <c r="BJ240" s="17" t="s">
        <v>77</v>
      </c>
      <c r="BK240" s="133">
        <f>ROUND(I240*H240,2)</f>
        <v>0</v>
      </c>
      <c r="BL240" s="17" t="s">
        <v>266</v>
      </c>
      <c r="BM240" s="132" t="s">
        <v>3231</v>
      </c>
    </row>
    <row r="241" spans="2:65" s="1" customFormat="1" ht="29.25">
      <c r="B241" s="32"/>
      <c r="D241" s="134" t="s">
        <v>267</v>
      </c>
      <c r="F241" s="135" t="s">
        <v>2578</v>
      </c>
      <c r="I241" s="136"/>
      <c r="L241" s="32"/>
      <c r="M241" s="137"/>
      <c r="T241" s="53"/>
      <c r="AT241" s="17" t="s">
        <v>267</v>
      </c>
      <c r="AU241" s="17" t="s">
        <v>77</v>
      </c>
    </row>
    <row r="242" spans="2:65" s="12" customFormat="1" ht="11.25">
      <c r="B242" s="162"/>
      <c r="D242" s="134" t="s">
        <v>774</v>
      </c>
      <c r="E242" s="163" t="s">
        <v>19</v>
      </c>
      <c r="F242" s="164" t="s">
        <v>3230</v>
      </c>
      <c r="H242" s="165">
        <v>3157</v>
      </c>
      <c r="I242" s="166"/>
      <c r="L242" s="162"/>
      <c r="M242" s="167"/>
      <c r="T242" s="168"/>
      <c r="AT242" s="163" t="s">
        <v>774</v>
      </c>
      <c r="AU242" s="163" t="s">
        <v>77</v>
      </c>
      <c r="AV242" s="12" t="s">
        <v>79</v>
      </c>
      <c r="AW242" s="12" t="s">
        <v>31</v>
      </c>
      <c r="AX242" s="12" t="s">
        <v>77</v>
      </c>
      <c r="AY242" s="163" t="s">
        <v>260</v>
      </c>
    </row>
    <row r="243" spans="2:65" s="1" customFormat="1" ht="16.5" customHeight="1">
      <c r="B243" s="32"/>
      <c r="C243" s="121" t="s">
        <v>1196</v>
      </c>
      <c r="D243" s="121" t="s">
        <v>261</v>
      </c>
      <c r="E243" s="122" t="s">
        <v>3232</v>
      </c>
      <c r="F243" s="123" t="s">
        <v>1140</v>
      </c>
      <c r="G243" s="124" t="s">
        <v>363</v>
      </c>
      <c r="H243" s="125">
        <v>24</v>
      </c>
      <c r="I243" s="126"/>
      <c r="J243" s="127">
        <f>ROUND(I243*H243,2)</f>
        <v>0</v>
      </c>
      <c r="K243" s="123" t="s">
        <v>265</v>
      </c>
      <c r="L243" s="32"/>
      <c r="M243" s="128" t="s">
        <v>19</v>
      </c>
      <c r="N243" s="129" t="s">
        <v>40</v>
      </c>
      <c r="P243" s="130">
        <f>O243*H243</f>
        <v>0</v>
      </c>
      <c r="Q243" s="130">
        <v>0</v>
      </c>
      <c r="R243" s="130">
        <f>Q243*H243</f>
        <v>0</v>
      </c>
      <c r="S243" s="130">
        <v>0</v>
      </c>
      <c r="T243" s="131">
        <f>S243*H243</f>
        <v>0</v>
      </c>
      <c r="AR243" s="132" t="s">
        <v>266</v>
      </c>
      <c r="AT243" s="132" t="s">
        <v>261</v>
      </c>
      <c r="AU243" s="132" t="s">
        <v>77</v>
      </c>
      <c r="AY243" s="17" t="s">
        <v>260</v>
      </c>
      <c r="BE243" s="133">
        <f>IF(N243="základní",J243,0)</f>
        <v>0</v>
      </c>
      <c r="BF243" s="133">
        <f>IF(N243="snížená",J243,0)</f>
        <v>0</v>
      </c>
      <c r="BG243" s="133">
        <f>IF(N243="zákl. přenesená",J243,0)</f>
        <v>0</v>
      </c>
      <c r="BH243" s="133">
        <f>IF(N243="sníž. přenesená",J243,0)</f>
        <v>0</v>
      </c>
      <c r="BI243" s="133">
        <f>IF(N243="nulová",J243,0)</f>
        <v>0</v>
      </c>
      <c r="BJ243" s="17" t="s">
        <v>77</v>
      </c>
      <c r="BK243" s="133">
        <f>ROUND(I243*H243,2)</f>
        <v>0</v>
      </c>
      <c r="BL243" s="17" t="s">
        <v>266</v>
      </c>
      <c r="BM243" s="132" t="s">
        <v>3233</v>
      </c>
    </row>
    <row r="244" spans="2:65" s="1" customFormat="1" ht="19.5">
      <c r="B244" s="32"/>
      <c r="D244" s="134" t="s">
        <v>267</v>
      </c>
      <c r="F244" s="135" t="s">
        <v>1142</v>
      </c>
      <c r="I244" s="136"/>
      <c r="L244" s="32"/>
      <c r="M244" s="137"/>
      <c r="T244" s="53"/>
      <c r="AT244" s="17" t="s">
        <v>267</v>
      </c>
      <c r="AU244" s="17" t="s">
        <v>77</v>
      </c>
    </row>
    <row r="245" spans="2:65" s="1" customFormat="1" ht="16.5" customHeight="1">
      <c r="B245" s="32"/>
      <c r="C245" s="121" t="s">
        <v>395</v>
      </c>
      <c r="D245" s="121" t="s">
        <v>261</v>
      </c>
      <c r="E245" s="122" t="s">
        <v>3234</v>
      </c>
      <c r="F245" s="123" t="s">
        <v>1145</v>
      </c>
      <c r="G245" s="124" t="s">
        <v>363</v>
      </c>
      <c r="H245" s="125">
        <v>9</v>
      </c>
      <c r="I245" s="126"/>
      <c r="J245" s="127">
        <f>ROUND(I245*H245,2)</f>
        <v>0</v>
      </c>
      <c r="K245" s="123" t="s">
        <v>265</v>
      </c>
      <c r="L245" s="32"/>
      <c r="M245" s="128" t="s">
        <v>19</v>
      </c>
      <c r="N245" s="129" t="s">
        <v>40</v>
      </c>
      <c r="P245" s="130">
        <f>O245*H245</f>
        <v>0</v>
      </c>
      <c r="Q245" s="130">
        <v>0</v>
      </c>
      <c r="R245" s="130">
        <f>Q245*H245</f>
        <v>0</v>
      </c>
      <c r="S245" s="130">
        <v>0</v>
      </c>
      <c r="T245" s="131">
        <f>S245*H245</f>
        <v>0</v>
      </c>
      <c r="AR245" s="132" t="s">
        <v>266</v>
      </c>
      <c r="AT245" s="132" t="s">
        <v>261</v>
      </c>
      <c r="AU245" s="132" t="s">
        <v>77</v>
      </c>
      <c r="AY245" s="17" t="s">
        <v>260</v>
      </c>
      <c r="BE245" s="133">
        <f>IF(N245="základní",J245,0)</f>
        <v>0</v>
      </c>
      <c r="BF245" s="133">
        <f>IF(N245="snížená",J245,0)</f>
        <v>0</v>
      </c>
      <c r="BG245" s="133">
        <f>IF(N245="zákl. přenesená",J245,0)</f>
        <v>0</v>
      </c>
      <c r="BH245" s="133">
        <f>IF(N245="sníž. přenesená",J245,0)</f>
        <v>0</v>
      </c>
      <c r="BI245" s="133">
        <f>IF(N245="nulová",J245,0)</f>
        <v>0</v>
      </c>
      <c r="BJ245" s="17" t="s">
        <v>77</v>
      </c>
      <c r="BK245" s="133">
        <f>ROUND(I245*H245,2)</f>
        <v>0</v>
      </c>
      <c r="BL245" s="17" t="s">
        <v>266</v>
      </c>
      <c r="BM245" s="132" t="s">
        <v>3235</v>
      </c>
    </row>
    <row r="246" spans="2:65" s="1" customFormat="1" ht="19.5">
      <c r="B246" s="32"/>
      <c r="D246" s="134" t="s">
        <v>267</v>
      </c>
      <c r="F246" s="135" t="s">
        <v>1146</v>
      </c>
      <c r="I246" s="136"/>
      <c r="L246" s="32"/>
      <c r="M246" s="137"/>
      <c r="T246" s="53"/>
      <c r="AT246" s="17" t="s">
        <v>267</v>
      </c>
      <c r="AU246" s="17" t="s">
        <v>77</v>
      </c>
    </row>
    <row r="247" spans="2:65" s="1" customFormat="1" ht="16.5" customHeight="1">
      <c r="B247" s="32"/>
      <c r="C247" s="121" t="s">
        <v>1204</v>
      </c>
      <c r="D247" s="121" t="s">
        <v>261</v>
      </c>
      <c r="E247" s="122" t="s">
        <v>1147</v>
      </c>
      <c r="F247" s="123" t="s">
        <v>1148</v>
      </c>
      <c r="G247" s="124" t="s">
        <v>363</v>
      </c>
      <c r="H247" s="125">
        <v>19</v>
      </c>
      <c r="I247" s="126"/>
      <c r="J247" s="127">
        <f>ROUND(I247*H247,2)</f>
        <v>0</v>
      </c>
      <c r="K247" s="123" t="s">
        <v>265</v>
      </c>
      <c r="L247" s="32"/>
      <c r="M247" s="128" t="s">
        <v>19</v>
      </c>
      <c r="N247" s="129" t="s">
        <v>40</v>
      </c>
      <c r="P247" s="130">
        <f>O247*H247</f>
        <v>0</v>
      </c>
      <c r="Q247" s="130">
        <v>0</v>
      </c>
      <c r="R247" s="130">
        <f>Q247*H247</f>
        <v>0</v>
      </c>
      <c r="S247" s="130">
        <v>0</v>
      </c>
      <c r="T247" s="131">
        <f>S247*H247</f>
        <v>0</v>
      </c>
      <c r="AR247" s="132" t="s">
        <v>266</v>
      </c>
      <c r="AT247" s="132" t="s">
        <v>261</v>
      </c>
      <c r="AU247" s="132" t="s">
        <v>77</v>
      </c>
      <c r="AY247" s="17" t="s">
        <v>260</v>
      </c>
      <c r="BE247" s="133">
        <f>IF(N247="základní",J247,0)</f>
        <v>0</v>
      </c>
      <c r="BF247" s="133">
        <f>IF(N247="snížená",J247,0)</f>
        <v>0</v>
      </c>
      <c r="BG247" s="133">
        <f>IF(N247="zákl. přenesená",J247,0)</f>
        <v>0</v>
      </c>
      <c r="BH247" s="133">
        <f>IF(N247="sníž. přenesená",J247,0)</f>
        <v>0</v>
      </c>
      <c r="BI247" s="133">
        <f>IF(N247="nulová",J247,0)</f>
        <v>0</v>
      </c>
      <c r="BJ247" s="17" t="s">
        <v>77</v>
      </c>
      <c r="BK247" s="133">
        <f>ROUND(I247*H247,2)</f>
        <v>0</v>
      </c>
      <c r="BL247" s="17" t="s">
        <v>266</v>
      </c>
      <c r="BM247" s="132" t="s">
        <v>3236</v>
      </c>
    </row>
    <row r="248" spans="2:65" s="1" customFormat="1" ht="19.5">
      <c r="B248" s="32"/>
      <c r="D248" s="134" t="s">
        <v>267</v>
      </c>
      <c r="F248" s="135" t="s">
        <v>1149</v>
      </c>
      <c r="I248" s="136"/>
      <c r="L248" s="32"/>
      <c r="M248" s="137"/>
      <c r="T248" s="53"/>
      <c r="AT248" s="17" t="s">
        <v>267</v>
      </c>
      <c r="AU248" s="17" t="s">
        <v>77</v>
      </c>
    </row>
    <row r="249" spans="2:65" s="1" customFormat="1" ht="16.5" customHeight="1">
      <c r="B249" s="32"/>
      <c r="C249" s="121" t="s">
        <v>399</v>
      </c>
      <c r="D249" s="121" t="s">
        <v>261</v>
      </c>
      <c r="E249" s="122" t="s">
        <v>1151</v>
      </c>
      <c r="F249" s="123" t="s">
        <v>1152</v>
      </c>
      <c r="G249" s="124" t="s">
        <v>973</v>
      </c>
      <c r="H249" s="125">
        <v>17.364000000000001</v>
      </c>
      <c r="I249" s="126"/>
      <c r="J249" s="127">
        <f>ROUND(I249*H249,2)</f>
        <v>0</v>
      </c>
      <c r="K249" s="123" t="s">
        <v>265</v>
      </c>
      <c r="L249" s="32"/>
      <c r="M249" s="128" t="s">
        <v>19</v>
      </c>
      <c r="N249" s="129" t="s">
        <v>40</v>
      </c>
      <c r="P249" s="130">
        <f>O249*H249</f>
        <v>0</v>
      </c>
      <c r="Q249" s="130">
        <v>0</v>
      </c>
      <c r="R249" s="130">
        <f>Q249*H249</f>
        <v>0</v>
      </c>
      <c r="S249" s="130">
        <v>0</v>
      </c>
      <c r="T249" s="131">
        <f>S249*H249</f>
        <v>0</v>
      </c>
      <c r="AR249" s="132" t="s">
        <v>266</v>
      </c>
      <c r="AT249" s="132" t="s">
        <v>261</v>
      </c>
      <c r="AU249" s="132" t="s">
        <v>77</v>
      </c>
      <c r="AY249" s="17" t="s">
        <v>260</v>
      </c>
      <c r="BE249" s="133">
        <f>IF(N249="základní",J249,0)</f>
        <v>0</v>
      </c>
      <c r="BF249" s="133">
        <f>IF(N249="snížená",J249,0)</f>
        <v>0</v>
      </c>
      <c r="BG249" s="133">
        <f>IF(N249="zákl. přenesená",J249,0)</f>
        <v>0</v>
      </c>
      <c r="BH249" s="133">
        <f>IF(N249="sníž. přenesená",J249,0)</f>
        <v>0</v>
      </c>
      <c r="BI249" s="133">
        <f>IF(N249="nulová",J249,0)</f>
        <v>0</v>
      </c>
      <c r="BJ249" s="17" t="s">
        <v>77</v>
      </c>
      <c r="BK249" s="133">
        <f>ROUND(I249*H249,2)</f>
        <v>0</v>
      </c>
      <c r="BL249" s="17" t="s">
        <v>266</v>
      </c>
      <c r="BM249" s="132" t="s">
        <v>3237</v>
      </c>
    </row>
    <row r="250" spans="2:65" s="1" customFormat="1" ht="19.5">
      <c r="B250" s="32"/>
      <c r="D250" s="134" t="s">
        <v>267</v>
      </c>
      <c r="F250" s="135" t="s">
        <v>1154</v>
      </c>
      <c r="I250" s="136"/>
      <c r="L250" s="32"/>
      <c r="M250" s="137"/>
      <c r="T250" s="53"/>
      <c r="AT250" s="17" t="s">
        <v>267</v>
      </c>
      <c r="AU250" s="17" t="s">
        <v>77</v>
      </c>
    </row>
    <row r="251" spans="2:65" s="1" customFormat="1" ht="16.5" customHeight="1">
      <c r="B251" s="32"/>
      <c r="C251" s="121" t="s">
        <v>1215</v>
      </c>
      <c r="D251" s="121" t="s">
        <v>261</v>
      </c>
      <c r="E251" s="122" t="s">
        <v>1156</v>
      </c>
      <c r="F251" s="123" t="s">
        <v>1157</v>
      </c>
      <c r="G251" s="124" t="s">
        <v>973</v>
      </c>
      <c r="H251" s="125">
        <v>138.90799999999999</v>
      </c>
      <c r="I251" s="126"/>
      <c r="J251" s="127">
        <f>ROUND(I251*H251,2)</f>
        <v>0</v>
      </c>
      <c r="K251" s="123" t="s">
        <v>265</v>
      </c>
      <c r="L251" s="32"/>
      <c r="M251" s="128" t="s">
        <v>19</v>
      </c>
      <c r="N251" s="129" t="s">
        <v>40</v>
      </c>
      <c r="P251" s="130">
        <f>O251*H251</f>
        <v>0</v>
      </c>
      <c r="Q251" s="130">
        <v>0</v>
      </c>
      <c r="R251" s="130">
        <f>Q251*H251</f>
        <v>0</v>
      </c>
      <c r="S251" s="130">
        <v>0</v>
      </c>
      <c r="T251" s="131">
        <f>S251*H251</f>
        <v>0</v>
      </c>
      <c r="AR251" s="132" t="s">
        <v>266</v>
      </c>
      <c r="AT251" s="132" t="s">
        <v>261</v>
      </c>
      <c r="AU251" s="132" t="s">
        <v>77</v>
      </c>
      <c r="AY251" s="17" t="s">
        <v>260</v>
      </c>
      <c r="BE251" s="133">
        <f>IF(N251="základní",J251,0)</f>
        <v>0</v>
      </c>
      <c r="BF251" s="133">
        <f>IF(N251="snížená",J251,0)</f>
        <v>0</v>
      </c>
      <c r="BG251" s="133">
        <f>IF(N251="zákl. přenesená",J251,0)</f>
        <v>0</v>
      </c>
      <c r="BH251" s="133">
        <f>IF(N251="sníž. přenesená",J251,0)</f>
        <v>0</v>
      </c>
      <c r="BI251" s="133">
        <f>IF(N251="nulová",J251,0)</f>
        <v>0</v>
      </c>
      <c r="BJ251" s="17" t="s">
        <v>77</v>
      </c>
      <c r="BK251" s="133">
        <f>ROUND(I251*H251,2)</f>
        <v>0</v>
      </c>
      <c r="BL251" s="17" t="s">
        <v>266</v>
      </c>
      <c r="BM251" s="132" t="s">
        <v>3238</v>
      </c>
    </row>
    <row r="252" spans="2:65" s="1" customFormat="1" ht="11.25">
      <c r="B252" s="32"/>
      <c r="D252" s="134" t="s">
        <v>267</v>
      </c>
      <c r="F252" s="135" t="s">
        <v>1159</v>
      </c>
      <c r="I252" s="136"/>
      <c r="L252" s="32"/>
      <c r="M252" s="137"/>
      <c r="T252" s="53"/>
      <c r="AT252" s="17" t="s">
        <v>267</v>
      </c>
      <c r="AU252" s="17" t="s">
        <v>77</v>
      </c>
    </row>
    <row r="253" spans="2:65" s="10" customFormat="1" ht="25.9" customHeight="1">
      <c r="B253" s="111"/>
      <c r="D253" s="112" t="s">
        <v>68</v>
      </c>
      <c r="E253" s="113" t="s">
        <v>279</v>
      </c>
      <c r="F253" s="113" t="s">
        <v>1161</v>
      </c>
      <c r="I253" s="114"/>
      <c r="J253" s="115">
        <f>BK253</f>
        <v>0</v>
      </c>
      <c r="L253" s="111"/>
      <c r="M253" s="116"/>
      <c r="P253" s="117">
        <f>SUM(P254:P292)</f>
        <v>0</v>
      </c>
      <c r="R253" s="117">
        <f>SUM(R254:R292)</f>
        <v>0</v>
      </c>
      <c r="T253" s="118">
        <f>SUM(T254:T292)</f>
        <v>0</v>
      </c>
      <c r="AR253" s="112" t="s">
        <v>77</v>
      </c>
      <c r="AT253" s="119" t="s">
        <v>68</v>
      </c>
      <c r="AU253" s="119" t="s">
        <v>69</v>
      </c>
      <c r="AY253" s="112" t="s">
        <v>260</v>
      </c>
      <c r="BK253" s="120">
        <f>SUM(BK254:BK292)</f>
        <v>0</v>
      </c>
    </row>
    <row r="254" spans="2:65" s="1" customFormat="1" ht="24.2" customHeight="1">
      <c r="B254" s="32"/>
      <c r="C254" s="121" t="s">
        <v>1524</v>
      </c>
      <c r="D254" s="121" t="s">
        <v>261</v>
      </c>
      <c r="E254" s="122" t="s">
        <v>1163</v>
      </c>
      <c r="F254" s="123" t="s">
        <v>1164</v>
      </c>
      <c r="G254" s="124" t="s">
        <v>973</v>
      </c>
      <c r="H254" s="125">
        <v>35.659999999999997</v>
      </c>
      <c r="I254" s="126"/>
      <c r="J254" s="127">
        <f>ROUND(I254*H254,2)</f>
        <v>0</v>
      </c>
      <c r="K254" s="123" t="s">
        <v>265</v>
      </c>
      <c r="L254" s="32"/>
      <c r="M254" s="128" t="s">
        <v>19</v>
      </c>
      <c r="N254" s="129" t="s">
        <v>40</v>
      </c>
      <c r="P254" s="130">
        <f>O254*H254</f>
        <v>0</v>
      </c>
      <c r="Q254" s="130">
        <v>0</v>
      </c>
      <c r="R254" s="130">
        <f>Q254*H254</f>
        <v>0</v>
      </c>
      <c r="S254" s="130">
        <v>0</v>
      </c>
      <c r="T254" s="131">
        <f>S254*H254</f>
        <v>0</v>
      </c>
      <c r="AR254" s="132" t="s">
        <v>266</v>
      </c>
      <c r="AT254" s="132" t="s">
        <v>261</v>
      </c>
      <c r="AU254" s="132" t="s">
        <v>77</v>
      </c>
      <c r="AY254" s="17" t="s">
        <v>260</v>
      </c>
      <c r="BE254" s="133">
        <f>IF(N254="základní",J254,0)</f>
        <v>0</v>
      </c>
      <c r="BF254" s="133">
        <f>IF(N254="snížená",J254,0)</f>
        <v>0</v>
      </c>
      <c r="BG254" s="133">
        <f>IF(N254="zákl. přenesená",J254,0)</f>
        <v>0</v>
      </c>
      <c r="BH254" s="133">
        <f>IF(N254="sníž. přenesená",J254,0)</f>
        <v>0</v>
      </c>
      <c r="BI254" s="133">
        <f>IF(N254="nulová",J254,0)</f>
        <v>0</v>
      </c>
      <c r="BJ254" s="17" t="s">
        <v>77</v>
      </c>
      <c r="BK254" s="133">
        <f>ROUND(I254*H254,2)</f>
        <v>0</v>
      </c>
      <c r="BL254" s="17" t="s">
        <v>266</v>
      </c>
      <c r="BM254" s="132" t="s">
        <v>3239</v>
      </c>
    </row>
    <row r="255" spans="2:65" s="1" customFormat="1" ht="48.75">
      <c r="B255" s="32"/>
      <c r="D255" s="134" t="s">
        <v>267</v>
      </c>
      <c r="F255" s="135" t="s">
        <v>1166</v>
      </c>
      <c r="I255" s="136"/>
      <c r="L255" s="32"/>
      <c r="M255" s="137"/>
      <c r="T255" s="53"/>
      <c r="AT255" s="17" t="s">
        <v>267</v>
      </c>
      <c r="AU255" s="17" t="s">
        <v>77</v>
      </c>
    </row>
    <row r="256" spans="2:65" s="1" customFormat="1" ht="24.2" customHeight="1">
      <c r="B256" s="32"/>
      <c r="C256" s="121" t="s">
        <v>404</v>
      </c>
      <c r="D256" s="121" t="s">
        <v>261</v>
      </c>
      <c r="E256" s="122" t="s">
        <v>1170</v>
      </c>
      <c r="F256" s="123" t="s">
        <v>1171</v>
      </c>
      <c r="G256" s="124" t="s">
        <v>973</v>
      </c>
      <c r="H256" s="125">
        <v>4371</v>
      </c>
      <c r="I256" s="126"/>
      <c r="J256" s="127">
        <f>ROUND(I256*H256,2)</f>
        <v>0</v>
      </c>
      <c r="K256" s="123" t="s">
        <v>265</v>
      </c>
      <c r="L256" s="32"/>
      <c r="M256" s="128" t="s">
        <v>19</v>
      </c>
      <c r="N256" s="129" t="s">
        <v>40</v>
      </c>
      <c r="P256" s="130">
        <f>O256*H256</f>
        <v>0</v>
      </c>
      <c r="Q256" s="130">
        <v>0</v>
      </c>
      <c r="R256" s="130">
        <f>Q256*H256</f>
        <v>0</v>
      </c>
      <c r="S256" s="130">
        <v>0</v>
      </c>
      <c r="T256" s="131">
        <f>S256*H256</f>
        <v>0</v>
      </c>
      <c r="AR256" s="132" t="s">
        <v>266</v>
      </c>
      <c r="AT256" s="132" t="s">
        <v>261</v>
      </c>
      <c r="AU256" s="132" t="s">
        <v>77</v>
      </c>
      <c r="AY256" s="17" t="s">
        <v>260</v>
      </c>
      <c r="BE256" s="133">
        <f>IF(N256="základní",J256,0)</f>
        <v>0</v>
      </c>
      <c r="BF256" s="133">
        <f>IF(N256="snížená",J256,0)</f>
        <v>0</v>
      </c>
      <c r="BG256" s="133">
        <f>IF(N256="zákl. přenesená",J256,0)</f>
        <v>0</v>
      </c>
      <c r="BH256" s="133">
        <f>IF(N256="sníž. přenesená",J256,0)</f>
        <v>0</v>
      </c>
      <c r="BI256" s="133">
        <f>IF(N256="nulová",J256,0)</f>
        <v>0</v>
      </c>
      <c r="BJ256" s="17" t="s">
        <v>77</v>
      </c>
      <c r="BK256" s="133">
        <f>ROUND(I256*H256,2)</f>
        <v>0</v>
      </c>
      <c r="BL256" s="17" t="s">
        <v>266</v>
      </c>
      <c r="BM256" s="132" t="s">
        <v>1230</v>
      </c>
    </row>
    <row r="257" spans="2:65" s="1" customFormat="1" ht="48.75">
      <c r="B257" s="32"/>
      <c r="D257" s="134" t="s">
        <v>267</v>
      </c>
      <c r="F257" s="135" t="s">
        <v>1173</v>
      </c>
      <c r="I257" s="136"/>
      <c r="L257" s="32"/>
      <c r="M257" s="137"/>
      <c r="T257" s="53"/>
      <c r="AT257" s="17" t="s">
        <v>267</v>
      </c>
      <c r="AU257" s="17" t="s">
        <v>77</v>
      </c>
    </row>
    <row r="258" spans="2:65" s="1" customFormat="1" ht="29.25">
      <c r="B258" s="32"/>
      <c r="D258" s="134" t="s">
        <v>269</v>
      </c>
      <c r="F258" s="138" t="s">
        <v>1174</v>
      </c>
      <c r="I258" s="136"/>
      <c r="L258" s="32"/>
      <c r="M258" s="137"/>
      <c r="T258" s="53"/>
      <c r="AT258" s="17" t="s">
        <v>269</v>
      </c>
      <c r="AU258" s="17" t="s">
        <v>77</v>
      </c>
    </row>
    <row r="259" spans="2:65" s="1" customFormat="1" ht="21.75" customHeight="1">
      <c r="B259" s="32"/>
      <c r="C259" s="121" t="s">
        <v>441</v>
      </c>
      <c r="D259" s="121" t="s">
        <v>261</v>
      </c>
      <c r="E259" s="122" t="s">
        <v>1175</v>
      </c>
      <c r="F259" s="123" t="s">
        <v>1176</v>
      </c>
      <c r="G259" s="124" t="s">
        <v>973</v>
      </c>
      <c r="H259" s="125">
        <v>185.8</v>
      </c>
      <c r="I259" s="126"/>
      <c r="J259" s="127">
        <f>ROUND(I259*H259,2)</f>
        <v>0</v>
      </c>
      <c r="K259" s="123" t="s">
        <v>19</v>
      </c>
      <c r="L259" s="32"/>
      <c r="M259" s="128" t="s">
        <v>19</v>
      </c>
      <c r="N259" s="129" t="s">
        <v>40</v>
      </c>
      <c r="P259" s="130">
        <f>O259*H259</f>
        <v>0</v>
      </c>
      <c r="Q259" s="130">
        <v>0</v>
      </c>
      <c r="R259" s="130">
        <f>Q259*H259</f>
        <v>0</v>
      </c>
      <c r="S259" s="130">
        <v>0</v>
      </c>
      <c r="T259" s="131">
        <f>S259*H259</f>
        <v>0</v>
      </c>
      <c r="AR259" s="132" t="s">
        <v>266</v>
      </c>
      <c r="AT259" s="132" t="s">
        <v>261</v>
      </c>
      <c r="AU259" s="132" t="s">
        <v>77</v>
      </c>
      <c r="AY259" s="17" t="s">
        <v>260</v>
      </c>
      <c r="BE259" s="133">
        <f>IF(N259="základní",J259,0)</f>
        <v>0</v>
      </c>
      <c r="BF259" s="133">
        <f>IF(N259="snížená",J259,0)</f>
        <v>0</v>
      </c>
      <c r="BG259" s="133">
        <f>IF(N259="zákl. přenesená",J259,0)</f>
        <v>0</v>
      </c>
      <c r="BH259" s="133">
        <f>IF(N259="sníž. přenesená",J259,0)</f>
        <v>0</v>
      </c>
      <c r="BI259" s="133">
        <f>IF(N259="nulová",J259,0)</f>
        <v>0</v>
      </c>
      <c r="BJ259" s="17" t="s">
        <v>77</v>
      </c>
      <c r="BK259" s="133">
        <f>ROUND(I259*H259,2)</f>
        <v>0</v>
      </c>
      <c r="BL259" s="17" t="s">
        <v>266</v>
      </c>
      <c r="BM259" s="132" t="s">
        <v>3240</v>
      </c>
    </row>
    <row r="260" spans="2:65" s="1" customFormat="1" ht="11.25">
      <c r="B260" s="32"/>
      <c r="D260" s="134" t="s">
        <v>267</v>
      </c>
      <c r="F260" s="135" t="s">
        <v>1176</v>
      </c>
      <c r="I260" s="136"/>
      <c r="L260" s="32"/>
      <c r="M260" s="137"/>
      <c r="T260" s="53"/>
      <c r="AT260" s="17" t="s">
        <v>267</v>
      </c>
      <c r="AU260" s="17" t="s">
        <v>77</v>
      </c>
    </row>
    <row r="261" spans="2:65" s="1" customFormat="1" ht="19.5">
      <c r="B261" s="32"/>
      <c r="D261" s="134" t="s">
        <v>269</v>
      </c>
      <c r="F261" s="138" t="s">
        <v>1178</v>
      </c>
      <c r="I261" s="136"/>
      <c r="L261" s="32"/>
      <c r="M261" s="137"/>
      <c r="T261" s="53"/>
      <c r="AT261" s="17" t="s">
        <v>269</v>
      </c>
      <c r="AU261" s="17" t="s">
        <v>77</v>
      </c>
    </row>
    <row r="262" spans="2:65" s="12" customFormat="1" ht="11.25">
      <c r="B262" s="162"/>
      <c r="D262" s="134" t="s">
        <v>774</v>
      </c>
      <c r="E262" s="163" t="s">
        <v>19</v>
      </c>
      <c r="F262" s="164" t="s">
        <v>3241</v>
      </c>
      <c r="H262" s="165">
        <v>185.8</v>
      </c>
      <c r="I262" s="166"/>
      <c r="L262" s="162"/>
      <c r="M262" s="167"/>
      <c r="T262" s="168"/>
      <c r="AT262" s="163" t="s">
        <v>774</v>
      </c>
      <c r="AU262" s="163" t="s">
        <v>77</v>
      </c>
      <c r="AV262" s="12" t="s">
        <v>79</v>
      </c>
      <c r="AW262" s="12" t="s">
        <v>31</v>
      </c>
      <c r="AX262" s="12" t="s">
        <v>77</v>
      </c>
      <c r="AY262" s="163" t="s">
        <v>260</v>
      </c>
    </row>
    <row r="263" spans="2:65" s="1" customFormat="1" ht="24.2" customHeight="1">
      <c r="B263" s="32"/>
      <c r="C263" s="121" t="s">
        <v>1227</v>
      </c>
      <c r="D263" s="121" t="s">
        <v>261</v>
      </c>
      <c r="E263" s="122" t="s">
        <v>1180</v>
      </c>
      <c r="F263" s="123" t="s">
        <v>1181</v>
      </c>
      <c r="G263" s="124" t="s">
        <v>973</v>
      </c>
      <c r="H263" s="125">
        <v>153.80000000000001</v>
      </c>
      <c r="I263" s="126"/>
      <c r="J263" s="127">
        <f>ROUND(I263*H263,2)</f>
        <v>0</v>
      </c>
      <c r="K263" s="123" t="s">
        <v>265</v>
      </c>
      <c r="L263" s="32"/>
      <c r="M263" s="128" t="s">
        <v>19</v>
      </c>
      <c r="N263" s="129" t="s">
        <v>40</v>
      </c>
      <c r="P263" s="130">
        <f>O263*H263</f>
        <v>0</v>
      </c>
      <c r="Q263" s="130">
        <v>0</v>
      </c>
      <c r="R263" s="130">
        <f>Q263*H263</f>
        <v>0</v>
      </c>
      <c r="S263" s="130">
        <v>0</v>
      </c>
      <c r="T263" s="131">
        <f>S263*H263</f>
        <v>0</v>
      </c>
      <c r="AR263" s="132" t="s">
        <v>266</v>
      </c>
      <c r="AT263" s="132" t="s">
        <v>261</v>
      </c>
      <c r="AU263" s="132" t="s">
        <v>77</v>
      </c>
      <c r="AY263" s="17" t="s">
        <v>260</v>
      </c>
      <c r="BE263" s="133">
        <f>IF(N263="základní",J263,0)</f>
        <v>0</v>
      </c>
      <c r="BF263" s="133">
        <f>IF(N263="snížená",J263,0)</f>
        <v>0</v>
      </c>
      <c r="BG263" s="133">
        <f>IF(N263="zákl. přenesená",J263,0)</f>
        <v>0</v>
      </c>
      <c r="BH263" s="133">
        <f>IF(N263="sníž. přenesená",J263,0)</f>
        <v>0</v>
      </c>
      <c r="BI263" s="133">
        <f>IF(N263="nulová",J263,0)</f>
        <v>0</v>
      </c>
      <c r="BJ263" s="17" t="s">
        <v>77</v>
      </c>
      <c r="BK263" s="133">
        <f>ROUND(I263*H263,2)</f>
        <v>0</v>
      </c>
      <c r="BL263" s="17" t="s">
        <v>266</v>
      </c>
      <c r="BM263" s="132" t="s">
        <v>1234</v>
      </c>
    </row>
    <row r="264" spans="2:65" s="1" customFormat="1" ht="48.75">
      <c r="B264" s="32"/>
      <c r="D264" s="134" t="s">
        <v>267</v>
      </c>
      <c r="F264" s="135" t="s">
        <v>1183</v>
      </c>
      <c r="I264" s="136"/>
      <c r="L264" s="32"/>
      <c r="M264" s="137"/>
      <c r="T264" s="53"/>
      <c r="AT264" s="17" t="s">
        <v>267</v>
      </c>
      <c r="AU264" s="17" t="s">
        <v>77</v>
      </c>
    </row>
    <row r="265" spans="2:65" s="1" customFormat="1" ht="29.25">
      <c r="B265" s="32"/>
      <c r="D265" s="134" t="s">
        <v>269</v>
      </c>
      <c r="F265" s="138" t="s">
        <v>1184</v>
      </c>
      <c r="I265" s="136"/>
      <c r="L265" s="32"/>
      <c r="M265" s="137"/>
      <c r="T265" s="53"/>
      <c r="AT265" s="17" t="s">
        <v>269</v>
      </c>
      <c r="AU265" s="17" t="s">
        <v>77</v>
      </c>
    </row>
    <row r="266" spans="2:65" s="12" customFormat="1" ht="11.25">
      <c r="B266" s="162"/>
      <c r="D266" s="134" t="s">
        <v>774</v>
      </c>
      <c r="E266" s="163" t="s">
        <v>19</v>
      </c>
      <c r="F266" s="164" t="s">
        <v>3242</v>
      </c>
      <c r="H266" s="165">
        <v>153.80000000000001</v>
      </c>
      <c r="I266" s="166"/>
      <c r="L266" s="162"/>
      <c r="M266" s="167"/>
      <c r="T266" s="168"/>
      <c r="AT266" s="163" t="s">
        <v>774</v>
      </c>
      <c r="AU266" s="163" t="s">
        <v>77</v>
      </c>
      <c r="AV266" s="12" t="s">
        <v>79</v>
      </c>
      <c r="AW266" s="12" t="s">
        <v>31</v>
      </c>
      <c r="AX266" s="12" t="s">
        <v>69</v>
      </c>
      <c r="AY266" s="163" t="s">
        <v>260</v>
      </c>
    </row>
    <row r="267" spans="2:65" s="13" customFormat="1" ht="11.25">
      <c r="B267" s="169"/>
      <c r="D267" s="134" t="s">
        <v>774</v>
      </c>
      <c r="E267" s="170" t="s">
        <v>19</v>
      </c>
      <c r="F267" s="171" t="s">
        <v>967</v>
      </c>
      <c r="H267" s="172">
        <v>153.80000000000001</v>
      </c>
      <c r="I267" s="173"/>
      <c r="L267" s="169"/>
      <c r="M267" s="174"/>
      <c r="T267" s="175"/>
      <c r="AT267" s="170" t="s">
        <v>774</v>
      </c>
      <c r="AU267" s="170" t="s">
        <v>77</v>
      </c>
      <c r="AV267" s="13" t="s">
        <v>266</v>
      </c>
      <c r="AW267" s="13" t="s">
        <v>31</v>
      </c>
      <c r="AX267" s="13" t="s">
        <v>77</v>
      </c>
      <c r="AY267" s="170" t="s">
        <v>260</v>
      </c>
    </row>
    <row r="268" spans="2:65" s="1" customFormat="1" ht="24.2" customHeight="1">
      <c r="B268" s="32"/>
      <c r="C268" s="121" t="s">
        <v>409</v>
      </c>
      <c r="D268" s="121" t="s">
        <v>261</v>
      </c>
      <c r="E268" s="122" t="s">
        <v>1186</v>
      </c>
      <c r="F268" s="123" t="s">
        <v>1187</v>
      </c>
      <c r="G268" s="124" t="s">
        <v>973</v>
      </c>
      <c r="H268" s="125">
        <v>3.33</v>
      </c>
      <c r="I268" s="126"/>
      <c r="J268" s="127">
        <f>ROUND(I268*H268,2)</f>
        <v>0</v>
      </c>
      <c r="K268" s="123" t="s">
        <v>265</v>
      </c>
      <c r="L268" s="32"/>
      <c r="M268" s="128" t="s">
        <v>19</v>
      </c>
      <c r="N268" s="129" t="s">
        <v>40</v>
      </c>
      <c r="P268" s="130">
        <f>O268*H268</f>
        <v>0</v>
      </c>
      <c r="Q268" s="130">
        <v>0</v>
      </c>
      <c r="R268" s="130">
        <f>Q268*H268</f>
        <v>0</v>
      </c>
      <c r="S268" s="130">
        <v>0</v>
      </c>
      <c r="T268" s="131">
        <f>S268*H268</f>
        <v>0</v>
      </c>
      <c r="AR268" s="132" t="s">
        <v>266</v>
      </c>
      <c r="AT268" s="132" t="s">
        <v>261</v>
      </c>
      <c r="AU268" s="132" t="s">
        <v>77</v>
      </c>
      <c r="AY268" s="17" t="s">
        <v>260</v>
      </c>
      <c r="BE268" s="133">
        <f>IF(N268="základní",J268,0)</f>
        <v>0</v>
      </c>
      <c r="BF268" s="133">
        <f>IF(N268="snížená",J268,0)</f>
        <v>0</v>
      </c>
      <c r="BG268" s="133">
        <f>IF(N268="zákl. přenesená",J268,0)</f>
        <v>0</v>
      </c>
      <c r="BH268" s="133">
        <f>IF(N268="sníž. přenesená",J268,0)</f>
        <v>0</v>
      </c>
      <c r="BI268" s="133">
        <f>IF(N268="nulová",J268,0)</f>
        <v>0</v>
      </c>
      <c r="BJ268" s="17" t="s">
        <v>77</v>
      </c>
      <c r="BK268" s="133">
        <f>ROUND(I268*H268,2)</f>
        <v>0</v>
      </c>
      <c r="BL268" s="17" t="s">
        <v>266</v>
      </c>
      <c r="BM268" s="132" t="s">
        <v>1240</v>
      </c>
    </row>
    <row r="269" spans="2:65" s="1" customFormat="1" ht="39">
      <c r="B269" s="32"/>
      <c r="D269" s="134" t="s">
        <v>267</v>
      </c>
      <c r="F269" s="135" t="s">
        <v>1189</v>
      </c>
      <c r="I269" s="136"/>
      <c r="L269" s="32"/>
      <c r="M269" s="137"/>
      <c r="T269" s="53"/>
      <c r="AT269" s="17" t="s">
        <v>267</v>
      </c>
      <c r="AU269" s="17" t="s">
        <v>77</v>
      </c>
    </row>
    <row r="270" spans="2:65" s="1" customFormat="1" ht="29.25">
      <c r="B270" s="32"/>
      <c r="D270" s="134" t="s">
        <v>269</v>
      </c>
      <c r="F270" s="138" t="s">
        <v>1190</v>
      </c>
      <c r="I270" s="136"/>
      <c r="L270" s="32"/>
      <c r="M270" s="137"/>
      <c r="T270" s="53"/>
      <c r="AT270" s="17" t="s">
        <v>269</v>
      </c>
      <c r="AU270" s="17" t="s">
        <v>77</v>
      </c>
    </row>
    <row r="271" spans="2:65" s="1" customFormat="1" ht="16.5" customHeight="1">
      <c r="B271" s="32"/>
      <c r="C271" s="121" t="s">
        <v>1237</v>
      </c>
      <c r="D271" s="121" t="s">
        <v>261</v>
      </c>
      <c r="E271" s="122" t="s">
        <v>1191</v>
      </c>
      <c r="F271" s="123" t="s">
        <v>1192</v>
      </c>
      <c r="G271" s="124" t="s">
        <v>973</v>
      </c>
      <c r="H271" s="125">
        <v>175</v>
      </c>
      <c r="I271" s="126"/>
      <c r="J271" s="127">
        <f>ROUND(I271*H271,2)</f>
        <v>0</v>
      </c>
      <c r="K271" s="123" t="s">
        <v>265</v>
      </c>
      <c r="L271" s="32"/>
      <c r="M271" s="128" t="s">
        <v>19</v>
      </c>
      <c r="N271" s="129" t="s">
        <v>40</v>
      </c>
      <c r="P271" s="130">
        <f>O271*H271</f>
        <v>0</v>
      </c>
      <c r="Q271" s="130">
        <v>0</v>
      </c>
      <c r="R271" s="130">
        <f>Q271*H271</f>
        <v>0</v>
      </c>
      <c r="S271" s="130">
        <v>0</v>
      </c>
      <c r="T271" s="131">
        <f>S271*H271</f>
        <v>0</v>
      </c>
      <c r="AR271" s="132" t="s">
        <v>266</v>
      </c>
      <c r="AT271" s="132" t="s">
        <v>261</v>
      </c>
      <c r="AU271" s="132" t="s">
        <v>77</v>
      </c>
      <c r="AY271" s="17" t="s">
        <v>260</v>
      </c>
      <c r="BE271" s="133">
        <f>IF(N271="základní",J271,0)</f>
        <v>0</v>
      </c>
      <c r="BF271" s="133">
        <f>IF(N271="snížená",J271,0)</f>
        <v>0</v>
      </c>
      <c r="BG271" s="133">
        <f>IF(N271="zákl. přenesená",J271,0)</f>
        <v>0</v>
      </c>
      <c r="BH271" s="133">
        <f>IF(N271="sníž. přenesená",J271,0)</f>
        <v>0</v>
      </c>
      <c r="BI271" s="133">
        <f>IF(N271="nulová",J271,0)</f>
        <v>0</v>
      </c>
      <c r="BJ271" s="17" t="s">
        <v>77</v>
      </c>
      <c r="BK271" s="133">
        <f>ROUND(I271*H271,2)</f>
        <v>0</v>
      </c>
      <c r="BL271" s="17" t="s">
        <v>266</v>
      </c>
      <c r="BM271" s="132" t="s">
        <v>1476</v>
      </c>
    </row>
    <row r="272" spans="2:65" s="1" customFormat="1" ht="29.25">
      <c r="B272" s="32"/>
      <c r="D272" s="134" t="s">
        <v>267</v>
      </c>
      <c r="F272" s="135" t="s">
        <v>1194</v>
      </c>
      <c r="I272" s="136"/>
      <c r="L272" s="32"/>
      <c r="M272" s="137"/>
      <c r="T272" s="53"/>
      <c r="AT272" s="17" t="s">
        <v>267</v>
      </c>
      <c r="AU272" s="17" t="s">
        <v>77</v>
      </c>
    </row>
    <row r="273" spans="2:65" s="1" customFormat="1" ht="29.25">
      <c r="B273" s="32"/>
      <c r="D273" s="134" t="s">
        <v>269</v>
      </c>
      <c r="F273" s="138" t="s">
        <v>1195</v>
      </c>
      <c r="I273" s="136"/>
      <c r="L273" s="32"/>
      <c r="M273" s="137"/>
      <c r="T273" s="53"/>
      <c r="AT273" s="17" t="s">
        <v>269</v>
      </c>
      <c r="AU273" s="17" t="s">
        <v>77</v>
      </c>
    </row>
    <row r="274" spans="2:65" s="1" customFormat="1" ht="16.5" customHeight="1">
      <c r="B274" s="32"/>
      <c r="C274" s="121" t="s">
        <v>415</v>
      </c>
      <c r="D274" s="121" t="s">
        <v>261</v>
      </c>
      <c r="E274" s="122" t="s">
        <v>1191</v>
      </c>
      <c r="F274" s="123" t="s">
        <v>1192</v>
      </c>
      <c r="G274" s="124" t="s">
        <v>973</v>
      </c>
      <c r="H274" s="125">
        <v>425</v>
      </c>
      <c r="I274" s="126"/>
      <c r="J274" s="127">
        <f>ROUND(I274*H274,2)</f>
        <v>0</v>
      </c>
      <c r="K274" s="123" t="s">
        <v>265</v>
      </c>
      <c r="L274" s="32"/>
      <c r="M274" s="128" t="s">
        <v>19</v>
      </c>
      <c r="N274" s="129" t="s">
        <v>40</v>
      </c>
      <c r="P274" s="130">
        <f>O274*H274</f>
        <v>0</v>
      </c>
      <c r="Q274" s="130">
        <v>0</v>
      </c>
      <c r="R274" s="130">
        <f>Q274*H274</f>
        <v>0</v>
      </c>
      <c r="S274" s="130">
        <v>0</v>
      </c>
      <c r="T274" s="131">
        <f>S274*H274</f>
        <v>0</v>
      </c>
      <c r="AR274" s="132" t="s">
        <v>266</v>
      </c>
      <c r="AT274" s="132" t="s">
        <v>261</v>
      </c>
      <c r="AU274" s="132" t="s">
        <v>77</v>
      </c>
      <c r="AY274" s="17" t="s">
        <v>260</v>
      </c>
      <c r="BE274" s="133">
        <f>IF(N274="základní",J274,0)</f>
        <v>0</v>
      </c>
      <c r="BF274" s="133">
        <f>IF(N274="snížená",J274,0)</f>
        <v>0</v>
      </c>
      <c r="BG274" s="133">
        <f>IF(N274="zákl. přenesená",J274,0)</f>
        <v>0</v>
      </c>
      <c r="BH274" s="133">
        <f>IF(N274="sníž. přenesená",J274,0)</f>
        <v>0</v>
      </c>
      <c r="BI274" s="133">
        <f>IF(N274="nulová",J274,0)</f>
        <v>0</v>
      </c>
      <c r="BJ274" s="17" t="s">
        <v>77</v>
      </c>
      <c r="BK274" s="133">
        <f>ROUND(I274*H274,2)</f>
        <v>0</v>
      </c>
      <c r="BL274" s="17" t="s">
        <v>266</v>
      </c>
      <c r="BM274" s="132" t="s">
        <v>1481</v>
      </c>
    </row>
    <row r="275" spans="2:65" s="1" customFormat="1" ht="29.25">
      <c r="B275" s="32"/>
      <c r="D275" s="134" t="s">
        <v>267</v>
      </c>
      <c r="F275" s="135" t="s">
        <v>1194</v>
      </c>
      <c r="I275" s="136"/>
      <c r="L275" s="32"/>
      <c r="M275" s="137"/>
      <c r="T275" s="53"/>
      <c r="AT275" s="17" t="s">
        <v>267</v>
      </c>
      <c r="AU275" s="17" t="s">
        <v>77</v>
      </c>
    </row>
    <row r="276" spans="2:65" s="1" customFormat="1" ht="29.25">
      <c r="B276" s="32"/>
      <c r="D276" s="134" t="s">
        <v>269</v>
      </c>
      <c r="F276" s="138" t="s">
        <v>1198</v>
      </c>
      <c r="I276" s="136"/>
      <c r="L276" s="32"/>
      <c r="M276" s="137"/>
      <c r="T276" s="53"/>
      <c r="AT276" s="17" t="s">
        <v>269</v>
      </c>
      <c r="AU276" s="17" t="s">
        <v>77</v>
      </c>
    </row>
    <row r="277" spans="2:65" s="12" customFormat="1" ht="11.25">
      <c r="B277" s="162"/>
      <c r="D277" s="134" t="s">
        <v>774</v>
      </c>
      <c r="E277" s="163" t="s">
        <v>19</v>
      </c>
      <c r="F277" s="164" t="s">
        <v>3243</v>
      </c>
      <c r="H277" s="165">
        <v>425</v>
      </c>
      <c r="I277" s="166"/>
      <c r="L277" s="162"/>
      <c r="M277" s="167"/>
      <c r="T277" s="168"/>
      <c r="AT277" s="163" t="s">
        <v>774</v>
      </c>
      <c r="AU277" s="163" t="s">
        <v>77</v>
      </c>
      <c r="AV277" s="12" t="s">
        <v>79</v>
      </c>
      <c r="AW277" s="12" t="s">
        <v>31</v>
      </c>
      <c r="AX277" s="12" t="s">
        <v>69</v>
      </c>
      <c r="AY277" s="163" t="s">
        <v>260</v>
      </c>
    </row>
    <row r="278" spans="2:65" s="13" customFormat="1" ht="11.25">
      <c r="B278" s="169"/>
      <c r="D278" s="134" t="s">
        <v>774</v>
      </c>
      <c r="E278" s="170" t="s">
        <v>19</v>
      </c>
      <c r="F278" s="171" t="s">
        <v>967</v>
      </c>
      <c r="H278" s="172">
        <v>425</v>
      </c>
      <c r="I278" s="173"/>
      <c r="L278" s="169"/>
      <c r="M278" s="174"/>
      <c r="T278" s="175"/>
      <c r="AT278" s="170" t="s">
        <v>774</v>
      </c>
      <c r="AU278" s="170" t="s">
        <v>77</v>
      </c>
      <c r="AV278" s="13" t="s">
        <v>266</v>
      </c>
      <c r="AW278" s="13" t="s">
        <v>31</v>
      </c>
      <c r="AX278" s="13" t="s">
        <v>77</v>
      </c>
      <c r="AY278" s="170" t="s">
        <v>260</v>
      </c>
    </row>
    <row r="279" spans="2:65" s="1" customFormat="1" ht="24.2" customHeight="1">
      <c r="B279" s="32"/>
      <c r="C279" s="121" t="s">
        <v>1162</v>
      </c>
      <c r="D279" s="121" t="s">
        <v>261</v>
      </c>
      <c r="E279" s="122" t="s">
        <v>1199</v>
      </c>
      <c r="F279" s="123" t="s">
        <v>1200</v>
      </c>
      <c r="G279" s="124" t="s">
        <v>973</v>
      </c>
      <c r="H279" s="125">
        <v>175</v>
      </c>
      <c r="I279" s="126"/>
      <c r="J279" s="127">
        <f>ROUND(I279*H279,2)</f>
        <v>0</v>
      </c>
      <c r="K279" s="123" t="s">
        <v>265</v>
      </c>
      <c r="L279" s="32"/>
      <c r="M279" s="128" t="s">
        <v>19</v>
      </c>
      <c r="N279" s="129" t="s">
        <v>40</v>
      </c>
      <c r="P279" s="130">
        <f>O279*H279</f>
        <v>0</v>
      </c>
      <c r="Q279" s="130">
        <v>0</v>
      </c>
      <c r="R279" s="130">
        <f>Q279*H279</f>
        <v>0</v>
      </c>
      <c r="S279" s="130">
        <v>0</v>
      </c>
      <c r="T279" s="131">
        <f>S279*H279</f>
        <v>0</v>
      </c>
      <c r="AR279" s="132" t="s">
        <v>266</v>
      </c>
      <c r="AT279" s="132" t="s">
        <v>261</v>
      </c>
      <c r="AU279" s="132" t="s">
        <v>77</v>
      </c>
      <c r="AY279" s="17" t="s">
        <v>260</v>
      </c>
      <c r="BE279" s="133">
        <f>IF(N279="základní",J279,0)</f>
        <v>0</v>
      </c>
      <c r="BF279" s="133">
        <f>IF(N279="snížená",J279,0)</f>
        <v>0</v>
      </c>
      <c r="BG279" s="133">
        <f>IF(N279="zákl. přenesená",J279,0)</f>
        <v>0</v>
      </c>
      <c r="BH279" s="133">
        <f>IF(N279="sníž. přenesená",J279,0)</f>
        <v>0</v>
      </c>
      <c r="BI279" s="133">
        <f>IF(N279="nulová",J279,0)</f>
        <v>0</v>
      </c>
      <c r="BJ279" s="17" t="s">
        <v>77</v>
      </c>
      <c r="BK279" s="133">
        <f>ROUND(I279*H279,2)</f>
        <v>0</v>
      </c>
      <c r="BL279" s="17" t="s">
        <v>266</v>
      </c>
      <c r="BM279" s="132" t="s">
        <v>1488</v>
      </c>
    </row>
    <row r="280" spans="2:65" s="1" customFormat="1" ht="48.75">
      <c r="B280" s="32"/>
      <c r="D280" s="134" t="s">
        <v>267</v>
      </c>
      <c r="F280" s="135" t="s">
        <v>1202</v>
      </c>
      <c r="I280" s="136"/>
      <c r="L280" s="32"/>
      <c r="M280" s="137"/>
      <c r="T280" s="53"/>
      <c r="AT280" s="17" t="s">
        <v>267</v>
      </c>
      <c r="AU280" s="17" t="s">
        <v>77</v>
      </c>
    </row>
    <row r="281" spans="2:65" s="1" customFormat="1" ht="29.25">
      <c r="B281" s="32"/>
      <c r="D281" s="134" t="s">
        <v>269</v>
      </c>
      <c r="F281" s="138" t="s">
        <v>1203</v>
      </c>
      <c r="I281" s="136"/>
      <c r="L281" s="32"/>
      <c r="M281" s="137"/>
      <c r="T281" s="53"/>
      <c r="AT281" s="17" t="s">
        <v>269</v>
      </c>
      <c r="AU281" s="17" t="s">
        <v>77</v>
      </c>
    </row>
    <row r="282" spans="2:65" s="1" customFormat="1" ht="24.2" customHeight="1">
      <c r="B282" s="32"/>
      <c r="C282" s="121" t="s">
        <v>419</v>
      </c>
      <c r="D282" s="121" t="s">
        <v>261</v>
      </c>
      <c r="E282" s="122" t="s">
        <v>1205</v>
      </c>
      <c r="F282" s="123" t="s">
        <v>1206</v>
      </c>
      <c r="G282" s="124" t="s">
        <v>973</v>
      </c>
      <c r="H282" s="125">
        <v>4252.625</v>
      </c>
      <c r="I282" s="126"/>
      <c r="J282" s="127">
        <f>ROUND(I282*H282,2)</f>
        <v>0</v>
      </c>
      <c r="K282" s="123" t="s">
        <v>265</v>
      </c>
      <c r="L282" s="32"/>
      <c r="M282" s="128" t="s">
        <v>19</v>
      </c>
      <c r="N282" s="129" t="s">
        <v>40</v>
      </c>
      <c r="P282" s="130">
        <f>O282*H282</f>
        <v>0</v>
      </c>
      <c r="Q282" s="130">
        <v>0</v>
      </c>
      <c r="R282" s="130">
        <f>Q282*H282</f>
        <v>0</v>
      </c>
      <c r="S282" s="130">
        <v>0</v>
      </c>
      <c r="T282" s="131">
        <f>S282*H282</f>
        <v>0</v>
      </c>
      <c r="AR282" s="132" t="s">
        <v>266</v>
      </c>
      <c r="AT282" s="132" t="s">
        <v>261</v>
      </c>
      <c r="AU282" s="132" t="s">
        <v>77</v>
      </c>
      <c r="AY282" s="17" t="s">
        <v>260</v>
      </c>
      <c r="BE282" s="133">
        <f>IF(N282="základní",J282,0)</f>
        <v>0</v>
      </c>
      <c r="BF282" s="133">
        <f>IF(N282="snížená",J282,0)</f>
        <v>0</v>
      </c>
      <c r="BG282" s="133">
        <f>IF(N282="zákl. přenesená",J282,0)</f>
        <v>0</v>
      </c>
      <c r="BH282" s="133">
        <f>IF(N282="sníž. přenesená",J282,0)</f>
        <v>0</v>
      </c>
      <c r="BI282" s="133">
        <f>IF(N282="nulová",J282,0)</f>
        <v>0</v>
      </c>
      <c r="BJ282" s="17" t="s">
        <v>77</v>
      </c>
      <c r="BK282" s="133">
        <f>ROUND(I282*H282,2)</f>
        <v>0</v>
      </c>
      <c r="BL282" s="17" t="s">
        <v>266</v>
      </c>
      <c r="BM282" s="132" t="s">
        <v>1491</v>
      </c>
    </row>
    <row r="283" spans="2:65" s="1" customFormat="1" ht="29.25">
      <c r="B283" s="32"/>
      <c r="D283" s="134" t="s">
        <v>267</v>
      </c>
      <c r="F283" s="135" t="s">
        <v>1208</v>
      </c>
      <c r="I283" s="136"/>
      <c r="L283" s="32"/>
      <c r="M283" s="137"/>
      <c r="T283" s="53"/>
      <c r="AT283" s="17" t="s">
        <v>267</v>
      </c>
      <c r="AU283" s="17" t="s">
        <v>77</v>
      </c>
    </row>
    <row r="284" spans="2:65" s="1" customFormat="1" ht="29.25">
      <c r="B284" s="32"/>
      <c r="D284" s="134" t="s">
        <v>269</v>
      </c>
      <c r="F284" s="138" t="s">
        <v>3244</v>
      </c>
      <c r="I284" s="136"/>
      <c r="L284" s="32"/>
      <c r="M284" s="137"/>
      <c r="T284" s="53"/>
      <c r="AT284" s="17" t="s">
        <v>269</v>
      </c>
      <c r="AU284" s="17" t="s">
        <v>77</v>
      </c>
    </row>
    <row r="285" spans="2:65" s="12" customFormat="1" ht="11.25">
      <c r="B285" s="162"/>
      <c r="D285" s="134" t="s">
        <v>774</v>
      </c>
      <c r="E285" s="163" t="s">
        <v>19</v>
      </c>
      <c r="F285" s="164" t="s">
        <v>3245</v>
      </c>
      <c r="H285" s="165">
        <v>4252.625</v>
      </c>
      <c r="I285" s="166"/>
      <c r="L285" s="162"/>
      <c r="M285" s="167"/>
      <c r="T285" s="168"/>
      <c r="AT285" s="163" t="s">
        <v>774</v>
      </c>
      <c r="AU285" s="163" t="s">
        <v>77</v>
      </c>
      <c r="AV285" s="12" t="s">
        <v>79</v>
      </c>
      <c r="AW285" s="12" t="s">
        <v>31</v>
      </c>
      <c r="AX285" s="12" t="s">
        <v>69</v>
      </c>
      <c r="AY285" s="163" t="s">
        <v>260</v>
      </c>
    </row>
    <row r="286" spans="2:65" s="13" customFormat="1" ht="11.25">
      <c r="B286" s="169"/>
      <c r="D286" s="134" t="s">
        <v>774</v>
      </c>
      <c r="E286" s="170" t="s">
        <v>19</v>
      </c>
      <c r="F286" s="171" t="s">
        <v>967</v>
      </c>
      <c r="H286" s="172">
        <v>4252.625</v>
      </c>
      <c r="I286" s="173"/>
      <c r="L286" s="169"/>
      <c r="M286" s="174"/>
      <c r="T286" s="175"/>
      <c r="AT286" s="170" t="s">
        <v>774</v>
      </c>
      <c r="AU286" s="170" t="s">
        <v>77</v>
      </c>
      <c r="AV286" s="13" t="s">
        <v>266</v>
      </c>
      <c r="AW286" s="13" t="s">
        <v>31</v>
      </c>
      <c r="AX286" s="13" t="s">
        <v>77</v>
      </c>
      <c r="AY286" s="170" t="s">
        <v>260</v>
      </c>
    </row>
    <row r="287" spans="2:65" s="1" customFormat="1" ht="24.2" customHeight="1">
      <c r="B287" s="32"/>
      <c r="C287" s="121" t="s">
        <v>1494</v>
      </c>
      <c r="D287" s="121" t="s">
        <v>261</v>
      </c>
      <c r="E287" s="122" t="s">
        <v>1210</v>
      </c>
      <c r="F287" s="123" t="s">
        <v>1211</v>
      </c>
      <c r="G287" s="124" t="s">
        <v>973</v>
      </c>
      <c r="H287" s="125">
        <v>320</v>
      </c>
      <c r="I287" s="126"/>
      <c r="J287" s="127">
        <f>ROUND(I287*H287,2)</f>
        <v>0</v>
      </c>
      <c r="K287" s="123" t="s">
        <v>265</v>
      </c>
      <c r="L287" s="32"/>
      <c r="M287" s="128" t="s">
        <v>19</v>
      </c>
      <c r="N287" s="129" t="s">
        <v>40</v>
      </c>
      <c r="P287" s="130">
        <f>O287*H287</f>
        <v>0</v>
      </c>
      <c r="Q287" s="130">
        <v>0</v>
      </c>
      <c r="R287" s="130">
        <f>Q287*H287</f>
        <v>0</v>
      </c>
      <c r="S287" s="130">
        <v>0</v>
      </c>
      <c r="T287" s="131">
        <f>S287*H287</f>
        <v>0</v>
      </c>
      <c r="AR287" s="132" t="s">
        <v>266</v>
      </c>
      <c r="AT287" s="132" t="s">
        <v>261</v>
      </c>
      <c r="AU287" s="132" t="s">
        <v>77</v>
      </c>
      <c r="AY287" s="17" t="s">
        <v>260</v>
      </c>
      <c r="BE287" s="133">
        <f>IF(N287="základní",J287,0)</f>
        <v>0</v>
      </c>
      <c r="BF287" s="133">
        <f>IF(N287="snížená",J287,0)</f>
        <v>0</v>
      </c>
      <c r="BG287" s="133">
        <f>IF(N287="zákl. přenesená",J287,0)</f>
        <v>0</v>
      </c>
      <c r="BH287" s="133">
        <f>IF(N287="sníž. přenesená",J287,0)</f>
        <v>0</v>
      </c>
      <c r="BI287" s="133">
        <f>IF(N287="nulová",J287,0)</f>
        <v>0</v>
      </c>
      <c r="BJ287" s="17" t="s">
        <v>77</v>
      </c>
      <c r="BK287" s="133">
        <f>ROUND(I287*H287,2)</f>
        <v>0</v>
      </c>
      <c r="BL287" s="17" t="s">
        <v>266</v>
      </c>
      <c r="BM287" s="132" t="s">
        <v>1497</v>
      </c>
    </row>
    <row r="288" spans="2:65" s="1" customFormat="1" ht="39">
      <c r="B288" s="32"/>
      <c r="D288" s="134" t="s">
        <v>267</v>
      </c>
      <c r="F288" s="135" t="s">
        <v>1213</v>
      </c>
      <c r="I288" s="136"/>
      <c r="L288" s="32"/>
      <c r="M288" s="137"/>
      <c r="T288" s="53"/>
      <c r="AT288" s="17" t="s">
        <v>267</v>
      </c>
      <c r="AU288" s="17" t="s">
        <v>77</v>
      </c>
    </row>
    <row r="289" spans="2:65" s="1" customFormat="1" ht="29.25">
      <c r="B289" s="32"/>
      <c r="D289" s="134" t="s">
        <v>269</v>
      </c>
      <c r="F289" s="138" t="s">
        <v>3246</v>
      </c>
      <c r="I289" s="136"/>
      <c r="L289" s="32"/>
      <c r="M289" s="137"/>
      <c r="T289" s="53"/>
      <c r="AT289" s="17" t="s">
        <v>269</v>
      </c>
      <c r="AU289" s="17" t="s">
        <v>77</v>
      </c>
    </row>
    <row r="290" spans="2:65" s="1" customFormat="1" ht="16.5" customHeight="1">
      <c r="B290" s="32"/>
      <c r="C290" s="121" t="s">
        <v>425</v>
      </c>
      <c r="D290" s="121" t="s">
        <v>261</v>
      </c>
      <c r="E290" s="122" t="s">
        <v>1216</v>
      </c>
      <c r="F290" s="123" t="s">
        <v>1217</v>
      </c>
      <c r="G290" s="124" t="s">
        <v>363</v>
      </c>
      <c r="H290" s="125">
        <v>5</v>
      </c>
      <c r="I290" s="126"/>
      <c r="J290" s="127">
        <f>ROUND(I290*H290,2)</f>
        <v>0</v>
      </c>
      <c r="K290" s="123" t="s">
        <v>265</v>
      </c>
      <c r="L290" s="32"/>
      <c r="M290" s="128" t="s">
        <v>19</v>
      </c>
      <c r="N290" s="129" t="s">
        <v>40</v>
      </c>
      <c r="P290" s="130">
        <f>O290*H290</f>
        <v>0</v>
      </c>
      <c r="Q290" s="130">
        <v>0</v>
      </c>
      <c r="R290" s="130">
        <f>Q290*H290</f>
        <v>0</v>
      </c>
      <c r="S290" s="130">
        <v>0</v>
      </c>
      <c r="T290" s="131">
        <f>S290*H290</f>
        <v>0</v>
      </c>
      <c r="AR290" s="132" t="s">
        <v>266</v>
      </c>
      <c r="AT290" s="132" t="s">
        <v>261</v>
      </c>
      <c r="AU290" s="132" t="s">
        <v>77</v>
      </c>
      <c r="AY290" s="17" t="s">
        <v>260</v>
      </c>
      <c r="BE290" s="133">
        <f>IF(N290="základní",J290,0)</f>
        <v>0</v>
      </c>
      <c r="BF290" s="133">
        <f>IF(N290="snížená",J290,0)</f>
        <v>0</v>
      </c>
      <c r="BG290" s="133">
        <f>IF(N290="zákl. přenesená",J290,0)</f>
        <v>0</v>
      </c>
      <c r="BH290" s="133">
        <f>IF(N290="sníž. přenesená",J290,0)</f>
        <v>0</v>
      </c>
      <c r="BI290" s="133">
        <f>IF(N290="nulová",J290,0)</f>
        <v>0</v>
      </c>
      <c r="BJ290" s="17" t="s">
        <v>77</v>
      </c>
      <c r="BK290" s="133">
        <f>ROUND(I290*H290,2)</f>
        <v>0</v>
      </c>
      <c r="BL290" s="17" t="s">
        <v>266</v>
      </c>
      <c r="BM290" s="132" t="s">
        <v>1500</v>
      </c>
    </row>
    <row r="291" spans="2:65" s="1" customFormat="1" ht="29.25">
      <c r="B291" s="32"/>
      <c r="D291" s="134" t="s">
        <v>267</v>
      </c>
      <c r="F291" s="135" t="s">
        <v>1219</v>
      </c>
      <c r="I291" s="136"/>
      <c r="L291" s="32"/>
      <c r="M291" s="137"/>
      <c r="T291" s="53"/>
      <c r="AT291" s="17" t="s">
        <v>267</v>
      </c>
      <c r="AU291" s="17" t="s">
        <v>77</v>
      </c>
    </row>
    <row r="292" spans="2:65" s="1" customFormat="1" ht="29.25">
      <c r="B292" s="32"/>
      <c r="D292" s="134" t="s">
        <v>269</v>
      </c>
      <c r="F292" s="138" t="s">
        <v>1220</v>
      </c>
      <c r="I292" s="136"/>
      <c r="L292" s="32"/>
      <c r="M292" s="137"/>
      <c r="T292" s="53"/>
      <c r="AT292" s="17" t="s">
        <v>269</v>
      </c>
      <c r="AU292" s="17" t="s">
        <v>77</v>
      </c>
    </row>
    <row r="293" spans="2:65" s="10" customFormat="1" ht="25.9" customHeight="1">
      <c r="B293" s="111"/>
      <c r="D293" s="112" t="s">
        <v>68</v>
      </c>
      <c r="E293" s="113" t="s">
        <v>266</v>
      </c>
      <c r="F293" s="113" t="s">
        <v>1221</v>
      </c>
      <c r="I293" s="114"/>
      <c r="J293" s="115">
        <f>BK293</f>
        <v>0</v>
      </c>
      <c r="L293" s="111"/>
      <c r="M293" s="116"/>
      <c r="P293" s="117">
        <f>SUM(P294:P308)</f>
        <v>0</v>
      </c>
      <c r="R293" s="117">
        <f>SUM(R294:R308)</f>
        <v>0</v>
      </c>
      <c r="T293" s="118">
        <f>SUM(T294:T308)</f>
        <v>0</v>
      </c>
      <c r="AR293" s="112" t="s">
        <v>77</v>
      </c>
      <c r="AT293" s="119" t="s">
        <v>68</v>
      </c>
      <c r="AU293" s="119" t="s">
        <v>69</v>
      </c>
      <c r="AY293" s="112" t="s">
        <v>260</v>
      </c>
      <c r="BK293" s="120">
        <f>SUM(BK294:BK308)</f>
        <v>0</v>
      </c>
    </row>
    <row r="294" spans="2:65" s="1" customFormat="1" ht="16.5" customHeight="1">
      <c r="B294" s="32"/>
      <c r="C294" s="121" t="s">
        <v>1502</v>
      </c>
      <c r="D294" s="121" t="s">
        <v>261</v>
      </c>
      <c r="E294" s="122" t="s">
        <v>1222</v>
      </c>
      <c r="F294" s="123" t="s">
        <v>1223</v>
      </c>
      <c r="G294" s="124" t="s">
        <v>973</v>
      </c>
      <c r="H294" s="125">
        <v>4238.2250000000004</v>
      </c>
      <c r="I294" s="126"/>
      <c r="J294" s="127">
        <f>ROUND(I294*H294,2)</f>
        <v>0</v>
      </c>
      <c r="K294" s="123" t="s">
        <v>265</v>
      </c>
      <c r="L294" s="32"/>
      <c r="M294" s="128" t="s">
        <v>19</v>
      </c>
      <c r="N294" s="129" t="s">
        <v>40</v>
      </c>
      <c r="P294" s="130">
        <f>O294*H294</f>
        <v>0</v>
      </c>
      <c r="Q294" s="130">
        <v>0</v>
      </c>
      <c r="R294" s="130">
        <f>Q294*H294</f>
        <v>0</v>
      </c>
      <c r="S294" s="130">
        <v>0</v>
      </c>
      <c r="T294" s="131">
        <f>S294*H294</f>
        <v>0</v>
      </c>
      <c r="AR294" s="132" t="s">
        <v>266</v>
      </c>
      <c r="AT294" s="132" t="s">
        <v>261</v>
      </c>
      <c r="AU294" s="132" t="s">
        <v>77</v>
      </c>
      <c r="AY294" s="17" t="s">
        <v>260</v>
      </c>
      <c r="BE294" s="133">
        <f>IF(N294="základní",J294,0)</f>
        <v>0</v>
      </c>
      <c r="BF294" s="133">
        <f>IF(N294="snížená",J294,0)</f>
        <v>0</v>
      </c>
      <c r="BG294" s="133">
        <f>IF(N294="zákl. přenesená",J294,0)</f>
        <v>0</v>
      </c>
      <c r="BH294" s="133">
        <f>IF(N294="sníž. přenesená",J294,0)</f>
        <v>0</v>
      </c>
      <c r="BI294" s="133">
        <f>IF(N294="nulová",J294,0)</f>
        <v>0</v>
      </c>
      <c r="BJ294" s="17" t="s">
        <v>77</v>
      </c>
      <c r="BK294" s="133">
        <f>ROUND(I294*H294,2)</f>
        <v>0</v>
      </c>
      <c r="BL294" s="17" t="s">
        <v>266</v>
      </c>
      <c r="BM294" s="132" t="s">
        <v>3247</v>
      </c>
    </row>
    <row r="295" spans="2:65" s="1" customFormat="1" ht="29.25">
      <c r="B295" s="32"/>
      <c r="D295" s="134" t="s">
        <v>267</v>
      </c>
      <c r="F295" s="135" t="s">
        <v>1225</v>
      </c>
      <c r="I295" s="136"/>
      <c r="L295" s="32"/>
      <c r="M295" s="137"/>
      <c r="T295" s="53"/>
      <c r="AT295" s="17" t="s">
        <v>267</v>
      </c>
      <c r="AU295" s="17" t="s">
        <v>77</v>
      </c>
    </row>
    <row r="296" spans="2:65" s="1" customFormat="1" ht="16.5" customHeight="1">
      <c r="B296" s="32"/>
      <c r="C296" s="121" t="s">
        <v>430</v>
      </c>
      <c r="D296" s="121" t="s">
        <v>261</v>
      </c>
      <c r="E296" s="122" t="s">
        <v>1228</v>
      </c>
      <c r="F296" s="123" t="s">
        <v>1229</v>
      </c>
      <c r="G296" s="124" t="s">
        <v>973</v>
      </c>
      <c r="H296" s="125">
        <v>0.753</v>
      </c>
      <c r="I296" s="126"/>
      <c r="J296" s="127">
        <f>ROUND(I296*H296,2)</f>
        <v>0</v>
      </c>
      <c r="K296" s="123" t="s">
        <v>265</v>
      </c>
      <c r="L296" s="32"/>
      <c r="M296" s="128" t="s">
        <v>19</v>
      </c>
      <c r="N296" s="129" t="s">
        <v>40</v>
      </c>
      <c r="P296" s="130">
        <f>O296*H296</f>
        <v>0</v>
      </c>
      <c r="Q296" s="130">
        <v>0</v>
      </c>
      <c r="R296" s="130">
        <f>Q296*H296</f>
        <v>0</v>
      </c>
      <c r="S296" s="130">
        <v>0</v>
      </c>
      <c r="T296" s="131">
        <f>S296*H296</f>
        <v>0</v>
      </c>
      <c r="AR296" s="132" t="s">
        <v>266</v>
      </c>
      <c r="AT296" s="132" t="s">
        <v>261</v>
      </c>
      <c r="AU296" s="132" t="s">
        <v>77</v>
      </c>
      <c r="AY296" s="17" t="s">
        <v>260</v>
      </c>
      <c r="BE296" s="133">
        <f>IF(N296="základní",J296,0)</f>
        <v>0</v>
      </c>
      <c r="BF296" s="133">
        <f>IF(N296="snížená",J296,0)</f>
        <v>0</v>
      </c>
      <c r="BG296" s="133">
        <f>IF(N296="zákl. přenesená",J296,0)</f>
        <v>0</v>
      </c>
      <c r="BH296" s="133">
        <f>IF(N296="sníž. přenesená",J296,0)</f>
        <v>0</v>
      </c>
      <c r="BI296" s="133">
        <f>IF(N296="nulová",J296,0)</f>
        <v>0</v>
      </c>
      <c r="BJ296" s="17" t="s">
        <v>77</v>
      </c>
      <c r="BK296" s="133">
        <f>ROUND(I296*H296,2)</f>
        <v>0</v>
      </c>
      <c r="BL296" s="17" t="s">
        <v>266</v>
      </c>
      <c r="BM296" s="132" t="s">
        <v>2617</v>
      </c>
    </row>
    <row r="297" spans="2:65" s="1" customFormat="1" ht="29.25">
      <c r="B297" s="32"/>
      <c r="D297" s="134" t="s">
        <v>267</v>
      </c>
      <c r="F297" s="135" t="s">
        <v>1231</v>
      </c>
      <c r="I297" s="136"/>
      <c r="L297" s="32"/>
      <c r="M297" s="137"/>
      <c r="T297" s="53"/>
      <c r="AT297" s="17" t="s">
        <v>267</v>
      </c>
      <c r="AU297" s="17" t="s">
        <v>77</v>
      </c>
    </row>
    <row r="298" spans="2:65" s="1" customFormat="1" ht="29.25">
      <c r="B298" s="32"/>
      <c r="D298" s="134" t="s">
        <v>269</v>
      </c>
      <c r="F298" s="138" t="s">
        <v>1232</v>
      </c>
      <c r="I298" s="136"/>
      <c r="L298" s="32"/>
      <c r="M298" s="137"/>
      <c r="T298" s="53"/>
      <c r="AT298" s="17" t="s">
        <v>269</v>
      </c>
      <c r="AU298" s="17" t="s">
        <v>77</v>
      </c>
    </row>
    <row r="299" spans="2:65" s="12" customFormat="1" ht="11.25">
      <c r="B299" s="162"/>
      <c r="D299" s="134" t="s">
        <v>774</v>
      </c>
      <c r="E299" s="163" t="s">
        <v>19</v>
      </c>
      <c r="F299" s="164" t="s">
        <v>3248</v>
      </c>
      <c r="H299" s="165">
        <v>0.753</v>
      </c>
      <c r="I299" s="166"/>
      <c r="L299" s="162"/>
      <c r="M299" s="167"/>
      <c r="T299" s="168"/>
      <c r="AT299" s="163" t="s">
        <v>774</v>
      </c>
      <c r="AU299" s="163" t="s">
        <v>77</v>
      </c>
      <c r="AV299" s="12" t="s">
        <v>79</v>
      </c>
      <c r="AW299" s="12" t="s">
        <v>31</v>
      </c>
      <c r="AX299" s="12" t="s">
        <v>69</v>
      </c>
      <c r="AY299" s="163" t="s">
        <v>260</v>
      </c>
    </row>
    <row r="300" spans="2:65" s="13" customFormat="1" ht="11.25">
      <c r="B300" s="169"/>
      <c r="D300" s="134" t="s">
        <v>774</v>
      </c>
      <c r="E300" s="170" t="s">
        <v>19</v>
      </c>
      <c r="F300" s="171" t="s">
        <v>967</v>
      </c>
      <c r="H300" s="172">
        <v>0.753</v>
      </c>
      <c r="I300" s="173"/>
      <c r="L300" s="169"/>
      <c r="M300" s="174"/>
      <c r="T300" s="175"/>
      <c r="AT300" s="170" t="s">
        <v>774</v>
      </c>
      <c r="AU300" s="170" t="s">
        <v>77</v>
      </c>
      <c r="AV300" s="13" t="s">
        <v>266</v>
      </c>
      <c r="AW300" s="13" t="s">
        <v>31</v>
      </c>
      <c r="AX300" s="13" t="s">
        <v>77</v>
      </c>
      <c r="AY300" s="170" t="s">
        <v>260</v>
      </c>
    </row>
    <row r="301" spans="2:65" s="1" customFormat="1" ht="16.5" customHeight="1">
      <c r="B301" s="32"/>
      <c r="C301" s="121" t="s">
        <v>1514</v>
      </c>
      <c r="D301" s="121" t="s">
        <v>261</v>
      </c>
      <c r="E301" s="122" t="s">
        <v>985</v>
      </c>
      <c r="F301" s="123" t="s">
        <v>986</v>
      </c>
      <c r="G301" s="124" t="s">
        <v>973</v>
      </c>
      <c r="H301" s="125">
        <v>1.44</v>
      </c>
      <c r="I301" s="126"/>
      <c r="J301" s="127">
        <f>ROUND(I301*H301,2)</f>
        <v>0</v>
      </c>
      <c r="K301" s="123" t="s">
        <v>265</v>
      </c>
      <c r="L301" s="32"/>
      <c r="M301" s="128" t="s">
        <v>19</v>
      </c>
      <c r="N301" s="129" t="s">
        <v>40</v>
      </c>
      <c r="P301" s="130">
        <f>O301*H301</f>
        <v>0</v>
      </c>
      <c r="Q301" s="130">
        <v>0</v>
      </c>
      <c r="R301" s="130">
        <f>Q301*H301</f>
        <v>0</v>
      </c>
      <c r="S301" s="130">
        <v>0</v>
      </c>
      <c r="T301" s="131">
        <f>S301*H301</f>
        <v>0</v>
      </c>
      <c r="AR301" s="132" t="s">
        <v>266</v>
      </c>
      <c r="AT301" s="132" t="s">
        <v>261</v>
      </c>
      <c r="AU301" s="132" t="s">
        <v>77</v>
      </c>
      <c r="AY301" s="17" t="s">
        <v>260</v>
      </c>
      <c r="BE301" s="133">
        <f>IF(N301="základní",J301,0)</f>
        <v>0</v>
      </c>
      <c r="BF301" s="133">
        <f>IF(N301="snížená",J301,0)</f>
        <v>0</v>
      </c>
      <c r="BG301" s="133">
        <f>IF(N301="zákl. přenesená",J301,0)</f>
        <v>0</v>
      </c>
      <c r="BH301" s="133">
        <f>IF(N301="sníž. přenesená",J301,0)</f>
        <v>0</v>
      </c>
      <c r="BI301" s="133">
        <f>IF(N301="nulová",J301,0)</f>
        <v>0</v>
      </c>
      <c r="BJ301" s="17" t="s">
        <v>77</v>
      </c>
      <c r="BK301" s="133">
        <f>ROUND(I301*H301,2)</f>
        <v>0</v>
      </c>
      <c r="BL301" s="17" t="s">
        <v>266</v>
      </c>
      <c r="BM301" s="132" t="s">
        <v>1517</v>
      </c>
    </row>
    <row r="302" spans="2:65" s="1" customFormat="1" ht="29.25">
      <c r="B302" s="32"/>
      <c r="D302" s="134" t="s">
        <v>267</v>
      </c>
      <c r="F302" s="135" t="s">
        <v>987</v>
      </c>
      <c r="I302" s="136"/>
      <c r="L302" s="32"/>
      <c r="M302" s="137"/>
      <c r="T302" s="53"/>
      <c r="AT302" s="17" t="s">
        <v>267</v>
      </c>
      <c r="AU302" s="17" t="s">
        <v>77</v>
      </c>
    </row>
    <row r="303" spans="2:65" s="1" customFormat="1" ht="29.25">
      <c r="B303" s="32"/>
      <c r="D303" s="134" t="s">
        <v>269</v>
      </c>
      <c r="F303" s="138" t="s">
        <v>1235</v>
      </c>
      <c r="I303" s="136"/>
      <c r="L303" s="32"/>
      <c r="M303" s="137"/>
      <c r="T303" s="53"/>
      <c r="AT303" s="17" t="s">
        <v>269</v>
      </c>
      <c r="AU303" s="17" t="s">
        <v>77</v>
      </c>
    </row>
    <row r="304" spans="2:65" s="12" customFormat="1" ht="11.25">
      <c r="B304" s="162"/>
      <c r="D304" s="134" t="s">
        <v>774</v>
      </c>
      <c r="E304" s="163" t="s">
        <v>19</v>
      </c>
      <c r="F304" s="164" t="s">
        <v>1236</v>
      </c>
      <c r="H304" s="165">
        <v>1.44</v>
      </c>
      <c r="I304" s="166"/>
      <c r="L304" s="162"/>
      <c r="M304" s="167"/>
      <c r="T304" s="168"/>
      <c r="AT304" s="163" t="s">
        <v>774</v>
      </c>
      <c r="AU304" s="163" t="s">
        <v>77</v>
      </c>
      <c r="AV304" s="12" t="s">
        <v>79</v>
      </c>
      <c r="AW304" s="12" t="s">
        <v>31</v>
      </c>
      <c r="AX304" s="12" t="s">
        <v>69</v>
      </c>
      <c r="AY304" s="163" t="s">
        <v>260</v>
      </c>
    </row>
    <row r="305" spans="2:65" s="13" customFormat="1" ht="11.25">
      <c r="B305" s="169"/>
      <c r="D305" s="134" t="s">
        <v>774</v>
      </c>
      <c r="E305" s="170" t="s">
        <v>19</v>
      </c>
      <c r="F305" s="171" t="s">
        <v>967</v>
      </c>
      <c r="H305" s="172">
        <v>1.44</v>
      </c>
      <c r="I305" s="173"/>
      <c r="L305" s="169"/>
      <c r="M305" s="174"/>
      <c r="T305" s="175"/>
      <c r="AT305" s="170" t="s">
        <v>774</v>
      </c>
      <c r="AU305" s="170" t="s">
        <v>77</v>
      </c>
      <c r="AV305" s="13" t="s">
        <v>266</v>
      </c>
      <c r="AW305" s="13" t="s">
        <v>31</v>
      </c>
      <c r="AX305" s="13" t="s">
        <v>77</v>
      </c>
      <c r="AY305" s="170" t="s">
        <v>260</v>
      </c>
    </row>
    <row r="306" spans="2:65" s="1" customFormat="1" ht="16.5" customHeight="1">
      <c r="B306" s="32"/>
      <c r="C306" s="121" t="s">
        <v>653</v>
      </c>
      <c r="D306" s="121" t="s">
        <v>261</v>
      </c>
      <c r="E306" s="122" t="s">
        <v>1238</v>
      </c>
      <c r="F306" s="123" t="s">
        <v>1239</v>
      </c>
      <c r="G306" s="124" t="s">
        <v>973</v>
      </c>
      <c r="H306" s="125">
        <v>600</v>
      </c>
      <c r="I306" s="126"/>
      <c r="J306" s="127">
        <f>ROUND(I306*H306,2)</f>
        <v>0</v>
      </c>
      <c r="K306" s="123" t="s">
        <v>265</v>
      </c>
      <c r="L306" s="32"/>
      <c r="M306" s="128" t="s">
        <v>19</v>
      </c>
      <c r="N306" s="129" t="s">
        <v>40</v>
      </c>
      <c r="P306" s="130">
        <f>O306*H306</f>
        <v>0</v>
      </c>
      <c r="Q306" s="130">
        <v>0</v>
      </c>
      <c r="R306" s="130">
        <f>Q306*H306</f>
        <v>0</v>
      </c>
      <c r="S306" s="130">
        <v>0</v>
      </c>
      <c r="T306" s="131">
        <f>S306*H306</f>
        <v>0</v>
      </c>
      <c r="AR306" s="132" t="s">
        <v>266</v>
      </c>
      <c r="AT306" s="132" t="s">
        <v>261</v>
      </c>
      <c r="AU306" s="132" t="s">
        <v>77</v>
      </c>
      <c r="AY306" s="17" t="s">
        <v>260</v>
      </c>
      <c r="BE306" s="133">
        <f>IF(N306="základní",J306,0)</f>
        <v>0</v>
      </c>
      <c r="BF306" s="133">
        <f>IF(N306="snížená",J306,0)</f>
        <v>0</v>
      </c>
      <c r="BG306" s="133">
        <f>IF(N306="zákl. přenesená",J306,0)</f>
        <v>0</v>
      </c>
      <c r="BH306" s="133">
        <f>IF(N306="sníž. přenesená",J306,0)</f>
        <v>0</v>
      </c>
      <c r="BI306" s="133">
        <f>IF(N306="nulová",J306,0)</f>
        <v>0</v>
      </c>
      <c r="BJ306" s="17" t="s">
        <v>77</v>
      </c>
      <c r="BK306" s="133">
        <f>ROUND(I306*H306,2)</f>
        <v>0</v>
      </c>
      <c r="BL306" s="17" t="s">
        <v>266</v>
      </c>
      <c r="BM306" s="132" t="s">
        <v>1522</v>
      </c>
    </row>
    <row r="307" spans="2:65" s="1" customFormat="1" ht="29.25">
      <c r="B307" s="32"/>
      <c r="D307" s="134" t="s">
        <v>267</v>
      </c>
      <c r="F307" s="135" t="s">
        <v>1241</v>
      </c>
      <c r="I307" s="136"/>
      <c r="L307" s="32"/>
      <c r="M307" s="137"/>
      <c r="T307" s="53"/>
      <c r="AT307" s="17" t="s">
        <v>267</v>
      </c>
      <c r="AU307" s="17" t="s">
        <v>77</v>
      </c>
    </row>
    <row r="308" spans="2:65" s="1" customFormat="1" ht="19.5">
      <c r="B308" s="32"/>
      <c r="D308" s="134" t="s">
        <v>269</v>
      </c>
      <c r="F308" s="138" t="s">
        <v>306</v>
      </c>
      <c r="I308" s="136"/>
      <c r="L308" s="32"/>
      <c r="M308" s="149"/>
      <c r="N308" s="150"/>
      <c r="O308" s="150"/>
      <c r="P308" s="150"/>
      <c r="Q308" s="150"/>
      <c r="R308" s="150"/>
      <c r="S308" s="150"/>
      <c r="T308" s="151"/>
      <c r="AT308" s="17" t="s">
        <v>269</v>
      </c>
      <c r="AU308" s="17" t="s">
        <v>77</v>
      </c>
    </row>
    <row r="309" spans="2:65" s="1" customFormat="1" ht="6.95" customHeight="1">
      <c r="B309" s="41"/>
      <c r="C309" s="42"/>
      <c r="D309" s="42"/>
      <c r="E309" s="42"/>
      <c r="F309" s="42"/>
      <c r="G309" s="42"/>
      <c r="H309" s="42"/>
      <c r="I309" s="42"/>
      <c r="J309" s="42"/>
      <c r="K309" s="42"/>
      <c r="L309" s="32"/>
    </row>
  </sheetData>
  <sheetProtection algorithmName="SHA-512" hashValue="6Qbqj20Azp6MzsbMWU0LZELnfWVUnrEEI11bRgQ8/obC00Huza2l9txzP8Z6GgC1CRE5kgAceAfT8sZLAE4aVw==" saltValue="ykqGNAjYgd9y6NTLnBWX/bOXYuvKd1FX3x3icEVqveN6L2R/4p4sKSdApyiXicReZy+YjkruEKK5puHP+xXD/Q==" spinCount="100000" sheet="1" objects="1" scenarios="1" formatColumns="0" formatRows="0" autoFilter="0"/>
  <autoFilter ref="C82:K308" xr:uid="{00000000-0009-0000-0000-000019000000}"/>
  <mergeCells count="9">
    <mergeCell ref="E50:H50"/>
    <mergeCell ref="E73:H73"/>
    <mergeCell ref="E75:H75"/>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B2:BM456"/>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154</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3249</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ROUND(J85,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ROUND((SUM(BE85:BE455)),  2)</f>
        <v>0</v>
      </c>
      <c r="I33" s="89">
        <v>0.21</v>
      </c>
      <c r="J33" s="88">
        <f>ROUND(((SUM(BE85:BE455))*I33),  2)</f>
        <v>0</v>
      </c>
      <c r="L33" s="32"/>
    </row>
    <row r="34" spans="2:12" s="1" customFormat="1" ht="14.45" customHeight="1">
      <c r="B34" s="32"/>
      <c r="E34" s="27" t="s">
        <v>41</v>
      </c>
      <c r="F34" s="88">
        <f>ROUND((SUM(BF85:BF455)),  2)</f>
        <v>0</v>
      </c>
      <c r="I34" s="89">
        <v>0.12</v>
      </c>
      <c r="J34" s="88">
        <f>ROUND(((SUM(BF85:BF455))*I34),  2)</f>
        <v>0</v>
      </c>
      <c r="L34" s="32"/>
    </row>
    <row r="35" spans="2:12" s="1" customFormat="1" ht="14.45" hidden="1" customHeight="1">
      <c r="B35" s="32"/>
      <c r="E35" s="27" t="s">
        <v>42</v>
      </c>
      <c r="F35" s="88">
        <f>ROUND((SUM(BG85:BG455)),  2)</f>
        <v>0</v>
      </c>
      <c r="I35" s="89">
        <v>0.21</v>
      </c>
      <c r="J35" s="88">
        <f>0</f>
        <v>0</v>
      </c>
      <c r="L35" s="32"/>
    </row>
    <row r="36" spans="2:12" s="1" customFormat="1" ht="14.45" hidden="1" customHeight="1">
      <c r="B36" s="32"/>
      <c r="E36" s="27" t="s">
        <v>43</v>
      </c>
      <c r="F36" s="88">
        <f>ROUND((SUM(BH85:BH455)),  2)</f>
        <v>0</v>
      </c>
      <c r="I36" s="89">
        <v>0.12</v>
      </c>
      <c r="J36" s="88">
        <f>0</f>
        <v>0</v>
      </c>
      <c r="L36" s="32"/>
    </row>
    <row r="37" spans="2:12" s="1" customFormat="1" ht="14.45" hidden="1" customHeight="1">
      <c r="B37" s="32"/>
      <c r="E37" s="27" t="s">
        <v>44</v>
      </c>
      <c r="F37" s="88">
        <f>ROUND((SUM(BI85:BI455)),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03-11-01 - Desná (mimo) - Dolní Polubný (mimo), železniční spodek</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J85</f>
        <v>0</v>
      </c>
      <c r="L59" s="32"/>
      <c r="AU59" s="17" t="s">
        <v>242</v>
      </c>
    </row>
    <row r="60" spans="2:47" s="8" customFormat="1" ht="24.95" customHeight="1">
      <c r="B60" s="99"/>
      <c r="D60" s="100" t="s">
        <v>765</v>
      </c>
      <c r="E60" s="101"/>
      <c r="F60" s="101"/>
      <c r="G60" s="101"/>
      <c r="H60" s="101"/>
      <c r="I60" s="101"/>
      <c r="J60" s="102">
        <f>J86</f>
        <v>0</v>
      </c>
      <c r="L60" s="99"/>
    </row>
    <row r="61" spans="2:47" s="8" customFormat="1" ht="24.95" customHeight="1">
      <c r="B61" s="99"/>
      <c r="D61" s="100" t="s">
        <v>766</v>
      </c>
      <c r="E61" s="101"/>
      <c r="F61" s="101"/>
      <c r="G61" s="101"/>
      <c r="H61" s="101"/>
      <c r="I61" s="101"/>
      <c r="J61" s="102">
        <f>J152</f>
        <v>0</v>
      </c>
      <c r="L61" s="99"/>
    </row>
    <row r="62" spans="2:47" s="8" customFormat="1" ht="24.95" customHeight="1">
      <c r="B62" s="99"/>
      <c r="D62" s="100" t="s">
        <v>994</v>
      </c>
      <c r="E62" s="101"/>
      <c r="F62" s="101"/>
      <c r="G62" s="101"/>
      <c r="H62" s="101"/>
      <c r="I62" s="101"/>
      <c r="J62" s="102">
        <f>J222</f>
        <v>0</v>
      </c>
      <c r="L62" s="99"/>
    </row>
    <row r="63" spans="2:47" s="8" customFormat="1" ht="24.95" customHeight="1">
      <c r="B63" s="99"/>
      <c r="D63" s="100" t="s">
        <v>995</v>
      </c>
      <c r="E63" s="101"/>
      <c r="F63" s="101"/>
      <c r="G63" s="101"/>
      <c r="H63" s="101"/>
      <c r="I63" s="101"/>
      <c r="J63" s="102">
        <f>J237</f>
        <v>0</v>
      </c>
      <c r="L63" s="99"/>
    </row>
    <row r="64" spans="2:47" s="8" customFormat="1" ht="24.95" customHeight="1">
      <c r="B64" s="99"/>
      <c r="D64" s="100" t="s">
        <v>3250</v>
      </c>
      <c r="E64" s="101"/>
      <c r="F64" s="101"/>
      <c r="G64" s="101"/>
      <c r="H64" s="101"/>
      <c r="I64" s="101"/>
      <c r="J64" s="102">
        <f>J242</f>
        <v>0</v>
      </c>
      <c r="L64" s="99"/>
    </row>
    <row r="65" spans="2:12" s="8" customFormat="1" ht="24.95" customHeight="1">
      <c r="B65" s="99"/>
      <c r="D65" s="100" t="s">
        <v>3251</v>
      </c>
      <c r="E65" s="101"/>
      <c r="F65" s="101"/>
      <c r="G65" s="101"/>
      <c r="H65" s="101"/>
      <c r="I65" s="101"/>
      <c r="J65" s="102">
        <f>J370</f>
        <v>0</v>
      </c>
      <c r="L65" s="99"/>
    </row>
    <row r="66" spans="2:12" s="1" customFormat="1" ht="21.75" customHeight="1">
      <c r="B66" s="32"/>
      <c r="L66" s="32"/>
    </row>
    <row r="67" spans="2:12" s="1" customFormat="1" ht="6.95" customHeight="1">
      <c r="B67" s="41"/>
      <c r="C67" s="42"/>
      <c r="D67" s="42"/>
      <c r="E67" s="42"/>
      <c r="F67" s="42"/>
      <c r="G67" s="42"/>
      <c r="H67" s="42"/>
      <c r="I67" s="42"/>
      <c r="J67" s="42"/>
      <c r="K67" s="42"/>
      <c r="L67" s="32"/>
    </row>
    <row r="71" spans="2:12" s="1" customFormat="1" ht="6.95" customHeight="1">
      <c r="B71" s="43"/>
      <c r="C71" s="44"/>
      <c r="D71" s="44"/>
      <c r="E71" s="44"/>
      <c r="F71" s="44"/>
      <c r="G71" s="44"/>
      <c r="H71" s="44"/>
      <c r="I71" s="44"/>
      <c r="J71" s="44"/>
      <c r="K71" s="44"/>
      <c r="L71" s="32"/>
    </row>
    <row r="72" spans="2:12" s="1" customFormat="1" ht="24.95" customHeight="1">
      <c r="B72" s="32"/>
      <c r="C72" s="21" t="s">
        <v>245</v>
      </c>
      <c r="L72" s="32"/>
    </row>
    <row r="73" spans="2:12" s="1" customFormat="1" ht="6.95" customHeight="1">
      <c r="B73" s="32"/>
      <c r="L73" s="32"/>
    </row>
    <row r="74" spans="2:12" s="1" customFormat="1" ht="12" customHeight="1">
      <c r="B74" s="32"/>
      <c r="C74" s="27" t="s">
        <v>16</v>
      </c>
      <c r="L74" s="32"/>
    </row>
    <row r="75" spans="2:12" s="1" customFormat="1" ht="16.5" customHeight="1">
      <c r="B75" s="32"/>
      <c r="E75" s="309" t="str">
        <f>E7</f>
        <v>Oprava trati v úseku Tanvald - Kořenov</v>
      </c>
      <c r="F75" s="310"/>
      <c r="G75" s="310"/>
      <c r="H75" s="310"/>
      <c r="L75" s="32"/>
    </row>
    <row r="76" spans="2:12" s="1" customFormat="1" ht="12" customHeight="1">
      <c r="B76" s="32"/>
      <c r="C76" s="27" t="s">
        <v>237</v>
      </c>
      <c r="L76" s="32"/>
    </row>
    <row r="77" spans="2:12" s="1" customFormat="1" ht="16.5" customHeight="1">
      <c r="B77" s="32"/>
      <c r="E77" s="305" t="str">
        <f>E9</f>
        <v>SO 03-11-01 - Desná (mimo) - Dolní Polubný (mimo), železniční spodek</v>
      </c>
      <c r="F77" s="311"/>
      <c r="G77" s="311"/>
      <c r="H77" s="311"/>
      <c r="L77" s="32"/>
    </row>
    <row r="78" spans="2:12" s="1" customFormat="1" ht="6.95" customHeight="1">
      <c r="B78" s="32"/>
      <c r="L78" s="32"/>
    </row>
    <row r="79" spans="2:12" s="1" customFormat="1" ht="12" customHeight="1">
      <c r="B79" s="32"/>
      <c r="C79" s="27" t="s">
        <v>21</v>
      </c>
      <c r="F79" s="25" t="str">
        <f>F12</f>
        <v xml:space="preserve"> </v>
      </c>
      <c r="I79" s="27" t="s">
        <v>23</v>
      </c>
      <c r="J79" s="49" t="str">
        <f>IF(J12="","",J12)</f>
        <v>14. 6. 2023</v>
      </c>
      <c r="L79" s="32"/>
    </row>
    <row r="80" spans="2:12" s="1" customFormat="1" ht="6.95" customHeight="1">
      <c r="B80" s="32"/>
      <c r="L80" s="32"/>
    </row>
    <row r="81" spans="2:65" s="1" customFormat="1" ht="15.2" customHeight="1">
      <c r="B81" s="32"/>
      <c r="C81" s="27" t="s">
        <v>25</v>
      </c>
      <c r="F81" s="25" t="str">
        <f>E15</f>
        <v xml:space="preserve"> </v>
      </c>
      <c r="I81" s="27" t="s">
        <v>30</v>
      </c>
      <c r="J81" s="30" t="str">
        <f>E21</f>
        <v xml:space="preserve"> </v>
      </c>
      <c r="L81" s="32"/>
    </row>
    <row r="82" spans="2:65" s="1" customFormat="1" ht="15.2" customHeight="1">
      <c r="B82" s="32"/>
      <c r="C82" s="27" t="s">
        <v>28</v>
      </c>
      <c r="F82" s="25" t="str">
        <f>IF(E18="","",E18)</f>
        <v>Vyplň údaj</v>
      </c>
      <c r="I82" s="27" t="s">
        <v>32</v>
      </c>
      <c r="J82" s="30" t="str">
        <f>E24</f>
        <v xml:space="preserve"> </v>
      </c>
      <c r="L82" s="32"/>
    </row>
    <row r="83" spans="2:65" s="1" customFormat="1" ht="10.35" customHeight="1">
      <c r="B83" s="32"/>
      <c r="L83" s="32"/>
    </row>
    <row r="84" spans="2:65" s="9" customFormat="1" ht="29.25" customHeight="1">
      <c r="B84" s="103"/>
      <c r="C84" s="104" t="s">
        <v>246</v>
      </c>
      <c r="D84" s="105" t="s">
        <v>54</v>
      </c>
      <c r="E84" s="105" t="s">
        <v>50</v>
      </c>
      <c r="F84" s="105" t="s">
        <v>51</v>
      </c>
      <c r="G84" s="105" t="s">
        <v>247</v>
      </c>
      <c r="H84" s="105" t="s">
        <v>248</v>
      </c>
      <c r="I84" s="105" t="s">
        <v>249</v>
      </c>
      <c r="J84" s="105" t="s">
        <v>241</v>
      </c>
      <c r="K84" s="106" t="s">
        <v>250</v>
      </c>
      <c r="L84" s="103"/>
      <c r="M84" s="56" t="s">
        <v>19</v>
      </c>
      <c r="N84" s="57" t="s">
        <v>39</v>
      </c>
      <c r="O84" s="57" t="s">
        <v>251</v>
      </c>
      <c r="P84" s="57" t="s">
        <v>252</v>
      </c>
      <c r="Q84" s="57" t="s">
        <v>253</v>
      </c>
      <c r="R84" s="57" t="s">
        <v>254</v>
      </c>
      <c r="S84" s="57" t="s">
        <v>255</v>
      </c>
      <c r="T84" s="58" t="s">
        <v>256</v>
      </c>
    </row>
    <row r="85" spans="2:65" s="1" customFormat="1" ht="22.9" customHeight="1">
      <c r="B85" s="32"/>
      <c r="C85" s="61" t="s">
        <v>257</v>
      </c>
      <c r="J85" s="107">
        <f>BK85</f>
        <v>0</v>
      </c>
      <c r="L85" s="32"/>
      <c r="M85" s="59"/>
      <c r="N85" s="50"/>
      <c r="O85" s="50"/>
      <c r="P85" s="108">
        <f>P86+P152+P222+P237+P242+P370</f>
        <v>0</v>
      </c>
      <c r="Q85" s="50"/>
      <c r="R85" s="108">
        <f>R86+R152+R222+R237+R242+R370</f>
        <v>420.28401600000007</v>
      </c>
      <c r="S85" s="50"/>
      <c r="T85" s="109">
        <f>T86+T152+T222+T237+T242+T370</f>
        <v>0.71520000000000006</v>
      </c>
      <c r="AT85" s="17" t="s">
        <v>68</v>
      </c>
      <c r="AU85" s="17" t="s">
        <v>242</v>
      </c>
      <c r="BK85" s="110">
        <f>BK86+BK152+BK222+BK237+BK242+BK370</f>
        <v>0</v>
      </c>
    </row>
    <row r="86" spans="2:65" s="10" customFormat="1" ht="25.9" customHeight="1">
      <c r="B86" s="111"/>
      <c r="D86" s="112" t="s">
        <v>68</v>
      </c>
      <c r="E86" s="113" t="s">
        <v>77</v>
      </c>
      <c r="F86" s="113" t="s">
        <v>767</v>
      </c>
      <c r="I86" s="114"/>
      <c r="J86" s="115">
        <f>BK86</f>
        <v>0</v>
      </c>
      <c r="L86" s="111"/>
      <c r="M86" s="116"/>
      <c r="P86" s="117">
        <f>SUM(P87:P151)</f>
        <v>0</v>
      </c>
      <c r="R86" s="117">
        <f>SUM(R87:R151)</f>
        <v>388.84375300000005</v>
      </c>
      <c r="T86" s="118">
        <f>SUM(T87:T151)</f>
        <v>0</v>
      </c>
      <c r="AR86" s="112" t="s">
        <v>77</v>
      </c>
      <c r="AT86" s="119" t="s">
        <v>68</v>
      </c>
      <c r="AU86" s="119" t="s">
        <v>69</v>
      </c>
      <c r="AY86" s="112" t="s">
        <v>260</v>
      </c>
      <c r="BK86" s="120">
        <f>SUM(BK87:BK151)</f>
        <v>0</v>
      </c>
    </row>
    <row r="87" spans="2:65" s="1" customFormat="1" ht="16.5" customHeight="1">
      <c r="B87" s="32"/>
      <c r="C87" s="139" t="s">
        <v>77</v>
      </c>
      <c r="D87" s="139" t="s">
        <v>273</v>
      </c>
      <c r="E87" s="140" t="s">
        <v>1246</v>
      </c>
      <c r="F87" s="141" t="s">
        <v>1247</v>
      </c>
      <c r="G87" s="142" t="s">
        <v>973</v>
      </c>
      <c r="H87" s="143">
        <v>160.28399999999999</v>
      </c>
      <c r="I87" s="144"/>
      <c r="J87" s="145">
        <f>ROUND(I87*H87,2)</f>
        <v>0</v>
      </c>
      <c r="K87" s="141" t="s">
        <v>265</v>
      </c>
      <c r="L87" s="146"/>
      <c r="M87" s="147" t="s">
        <v>19</v>
      </c>
      <c r="N87" s="148" t="s">
        <v>40</v>
      </c>
      <c r="P87" s="130">
        <f>O87*H87</f>
        <v>0</v>
      </c>
      <c r="Q87" s="130">
        <v>1</v>
      </c>
      <c r="R87" s="130">
        <f>Q87*H87</f>
        <v>160.28399999999999</v>
      </c>
      <c r="S87" s="130">
        <v>0</v>
      </c>
      <c r="T87" s="131">
        <f>S87*H87</f>
        <v>0</v>
      </c>
      <c r="AR87" s="132" t="s">
        <v>277</v>
      </c>
      <c r="AT87" s="132" t="s">
        <v>273</v>
      </c>
      <c r="AU87" s="132" t="s">
        <v>77</v>
      </c>
      <c r="AY87" s="17" t="s">
        <v>260</v>
      </c>
      <c r="BE87" s="133">
        <f>IF(N87="základní",J87,0)</f>
        <v>0</v>
      </c>
      <c r="BF87" s="133">
        <f>IF(N87="snížená",J87,0)</f>
        <v>0</v>
      </c>
      <c r="BG87" s="133">
        <f>IF(N87="zákl. přenesená",J87,0)</f>
        <v>0</v>
      </c>
      <c r="BH87" s="133">
        <f>IF(N87="sníž. přenesená",J87,0)</f>
        <v>0</v>
      </c>
      <c r="BI87" s="133">
        <f>IF(N87="nulová",J87,0)</f>
        <v>0</v>
      </c>
      <c r="BJ87" s="17" t="s">
        <v>77</v>
      </c>
      <c r="BK87" s="133">
        <f>ROUND(I87*H87,2)</f>
        <v>0</v>
      </c>
      <c r="BL87" s="17" t="s">
        <v>266</v>
      </c>
      <c r="BM87" s="132" t="s">
        <v>79</v>
      </c>
    </row>
    <row r="88" spans="2:65" s="1" customFormat="1" ht="11.25">
      <c r="B88" s="32"/>
      <c r="D88" s="134" t="s">
        <v>267</v>
      </c>
      <c r="F88" s="135" t="s">
        <v>1247</v>
      </c>
      <c r="I88" s="136"/>
      <c r="L88" s="32"/>
      <c r="M88" s="137"/>
      <c r="T88" s="53"/>
      <c r="AT88" s="17" t="s">
        <v>267</v>
      </c>
      <c r="AU88" s="17" t="s">
        <v>77</v>
      </c>
    </row>
    <row r="89" spans="2:65" s="1" customFormat="1" ht="29.25">
      <c r="B89" s="32"/>
      <c r="D89" s="134" t="s">
        <v>269</v>
      </c>
      <c r="F89" s="138" t="s">
        <v>3252</v>
      </c>
      <c r="I89" s="136"/>
      <c r="L89" s="32"/>
      <c r="M89" s="137"/>
      <c r="T89" s="53"/>
      <c r="AT89" s="17" t="s">
        <v>269</v>
      </c>
      <c r="AU89" s="17" t="s">
        <v>77</v>
      </c>
    </row>
    <row r="90" spans="2:65" s="12" customFormat="1" ht="11.25">
      <c r="B90" s="162"/>
      <c r="D90" s="134" t="s">
        <v>774</v>
      </c>
      <c r="E90" s="163" t="s">
        <v>19</v>
      </c>
      <c r="F90" s="164" t="s">
        <v>3253</v>
      </c>
      <c r="H90" s="165">
        <v>160.28399999999999</v>
      </c>
      <c r="I90" s="166"/>
      <c r="L90" s="162"/>
      <c r="M90" s="167"/>
      <c r="T90" s="168"/>
      <c r="AT90" s="163" t="s">
        <v>774</v>
      </c>
      <c r="AU90" s="163" t="s">
        <v>77</v>
      </c>
      <c r="AV90" s="12" t="s">
        <v>79</v>
      </c>
      <c r="AW90" s="12" t="s">
        <v>31</v>
      </c>
      <c r="AX90" s="12" t="s">
        <v>69</v>
      </c>
      <c r="AY90" s="163" t="s">
        <v>260</v>
      </c>
    </row>
    <row r="91" spans="2:65" s="13" customFormat="1" ht="11.25">
      <c r="B91" s="169"/>
      <c r="D91" s="134" t="s">
        <v>774</v>
      </c>
      <c r="E91" s="170" t="s">
        <v>19</v>
      </c>
      <c r="F91" s="171" t="s">
        <v>967</v>
      </c>
      <c r="H91" s="172">
        <v>160.28399999999999</v>
      </c>
      <c r="I91" s="173"/>
      <c r="L91" s="169"/>
      <c r="M91" s="174"/>
      <c r="T91" s="175"/>
      <c r="AT91" s="170" t="s">
        <v>774</v>
      </c>
      <c r="AU91" s="170" t="s">
        <v>77</v>
      </c>
      <c r="AV91" s="13" t="s">
        <v>266</v>
      </c>
      <c r="AW91" s="13" t="s">
        <v>31</v>
      </c>
      <c r="AX91" s="13" t="s">
        <v>77</v>
      </c>
      <c r="AY91" s="170" t="s">
        <v>260</v>
      </c>
    </row>
    <row r="92" spans="2:65" s="1" customFormat="1" ht="16.5" customHeight="1">
      <c r="B92" s="32"/>
      <c r="C92" s="139" t="s">
        <v>79</v>
      </c>
      <c r="D92" s="139" t="s">
        <v>273</v>
      </c>
      <c r="E92" s="140" t="s">
        <v>1252</v>
      </c>
      <c r="F92" s="141" t="s">
        <v>1253</v>
      </c>
      <c r="G92" s="142" t="s">
        <v>973</v>
      </c>
      <c r="H92" s="143">
        <v>135.071</v>
      </c>
      <c r="I92" s="144"/>
      <c r="J92" s="145">
        <f>ROUND(I92*H92,2)</f>
        <v>0</v>
      </c>
      <c r="K92" s="141" t="s">
        <v>265</v>
      </c>
      <c r="L92" s="146"/>
      <c r="M92" s="147" t="s">
        <v>19</v>
      </c>
      <c r="N92" s="148" t="s">
        <v>40</v>
      </c>
      <c r="P92" s="130">
        <f>O92*H92</f>
        <v>0</v>
      </c>
      <c r="Q92" s="130">
        <v>1</v>
      </c>
      <c r="R92" s="130">
        <f>Q92*H92</f>
        <v>135.071</v>
      </c>
      <c r="S92" s="130">
        <v>0</v>
      </c>
      <c r="T92" s="131">
        <f>S92*H92</f>
        <v>0</v>
      </c>
      <c r="AR92" s="132" t="s">
        <v>277</v>
      </c>
      <c r="AT92" s="132" t="s">
        <v>273</v>
      </c>
      <c r="AU92" s="132" t="s">
        <v>77</v>
      </c>
      <c r="AY92" s="17" t="s">
        <v>260</v>
      </c>
      <c r="BE92" s="133">
        <f>IF(N92="základní",J92,0)</f>
        <v>0</v>
      </c>
      <c r="BF92" s="133">
        <f>IF(N92="snížená",J92,0)</f>
        <v>0</v>
      </c>
      <c r="BG92" s="133">
        <f>IF(N92="zákl. přenesená",J92,0)</f>
        <v>0</v>
      </c>
      <c r="BH92" s="133">
        <f>IF(N92="sníž. přenesená",J92,0)</f>
        <v>0</v>
      </c>
      <c r="BI92" s="133">
        <f>IF(N92="nulová",J92,0)</f>
        <v>0</v>
      </c>
      <c r="BJ92" s="17" t="s">
        <v>77</v>
      </c>
      <c r="BK92" s="133">
        <f>ROUND(I92*H92,2)</f>
        <v>0</v>
      </c>
      <c r="BL92" s="17" t="s">
        <v>266</v>
      </c>
      <c r="BM92" s="132" t="s">
        <v>266</v>
      </c>
    </row>
    <row r="93" spans="2:65" s="1" customFormat="1" ht="11.25">
      <c r="B93" s="32"/>
      <c r="D93" s="134" t="s">
        <v>267</v>
      </c>
      <c r="F93" s="135" t="s">
        <v>1253</v>
      </c>
      <c r="I93" s="136"/>
      <c r="L93" s="32"/>
      <c r="M93" s="137"/>
      <c r="T93" s="53"/>
      <c r="AT93" s="17" t="s">
        <v>267</v>
      </c>
      <c r="AU93" s="17" t="s">
        <v>77</v>
      </c>
    </row>
    <row r="94" spans="2:65" s="1" customFormat="1" ht="29.25">
      <c r="B94" s="32"/>
      <c r="D94" s="134" t="s">
        <v>269</v>
      </c>
      <c r="F94" s="138" t="s">
        <v>3254</v>
      </c>
      <c r="I94" s="136"/>
      <c r="L94" s="32"/>
      <c r="M94" s="137"/>
      <c r="T94" s="53"/>
      <c r="AT94" s="17" t="s">
        <v>269</v>
      </c>
      <c r="AU94" s="17" t="s">
        <v>77</v>
      </c>
    </row>
    <row r="95" spans="2:65" s="12" customFormat="1" ht="11.25">
      <c r="B95" s="162"/>
      <c r="D95" s="134" t="s">
        <v>774</v>
      </c>
      <c r="E95" s="163" t="s">
        <v>19</v>
      </c>
      <c r="F95" s="164" t="s">
        <v>3255</v>
      </c>
      <c r="H95" s="165">
        <v>135.071</v>
      </c>
      <c r="I95" s="166"/>
      <c r="L95" s="162"/>
      <c r="M95" s="167"/>
      <c r="T95" s="168"/>
      <c r="AT95" s="163" t="s">
        <v>774</v>
      </c>
      <c r="AU95" s="163" t="s">
        <v>77</v>
      </c>
      <c r="AV95" s="12" t="s">
        <v>79</v>
      </c>
      <c r="AW95" s="12" t="s">
        <v>31</v>
      </c>
      <c r="AX95" s="12" t="s">
        <v>69</v>
      </c>
      <c r="AY95" s="163" t="s">
        <v>260</v>
      </c>
    </row>
    <row r="96" spans="2:65" s="13" customFormat="1" ht="11.25">
      <c r="B96" s="169"/>
      <c r="D96" s="134" t="s">
        <v>774</v>
      </c>
      <c r="E96" s="170" t="s">
        <v>19</v>
      </c>
      <c r="F96" s="171" t="s">
        <v>967</v>
      </c>
      <c r="H96" s="172">
        <v>135.071</v>
      </c>
      <c r="I96" s="173"/>
      <c r="L96" s="169"/>
      <c r="M96" s="174"/>
      <c r="T96" s="175"/>
      <c r="AT96" s="170" t="s">
        <v>774</v>
      </c>
      <c r="AU96" s="170" t="s">
        <v>77</v>
      </c>
      <c r="AV96" s="13" t="s">
        <v>266</v>
      </c>
      <c r="AW96" s="13" t="s">
        <v>31</v>
      </c>
      <c r="AX96" s="13" t="s">
        <v>77</v>
      </c>
      <c r="AY96" s="170" t="s">
        <v>260</v>
      </c>
    </row>
    <row r="97" spans="2:65" s="1" customFormat="1" ht="16.5" customHeight="1">
      <c r="B97" s="32"/>
      <c r="C97" s="139" t="s">
        <v>279</v>
      </c>
      <c r="D97" s="139" t="s">
        <v>273</v>
      </c>
      <c r="E97" s="140" t="s">
        <v>1256</v>
      </c>
      <c r="F97" s="141" t="s">
        <v>1257</v>
      </c>
      <c r="G97" s="142" t="s">
        <v>1067</v>
      </c>
      <c r="H97" s="143">
        <v>30.6</v>
      </c>
      <c r="I97" s="144"/>
      <c r="J97" s="145">
        <f>ROUND(I97*H97,2)</f>
        <v>0</v>
      </c>
      <c r="K97" s="141" t="s">
        <v>1258</v>
      </c>
      <c r="L97" s="146"/>
      <c r="M97" s="147" t="s">
        <v>19</v>
      </c>
      <c r="N97" s="148" t="s">
        <v>40</v>
      </c>
      <c r="P97" s="130">
        <f>O97*H97</f>
        <v>0</v>
      </c>
      <c r="Q97" s="130">
        <v>2.5289999999999999</v>
      </c>
      <c r="R97" s="130">
        <f>Q97*H97</f>
        <v>77.3874</v>
      </c>
      <c r="S97" s="130">
        <v>0</v>
      </c>
      <c r="T97" s="131">
        <f>S97*H97</f>
        <v>0</v>
      </c>
      <c r="AR97" s="132" t="s">
        <v>277</v>
      </c>
      <c r="AT97" s="132" t="s">
        <v>273</v>
      </c>
      <c r="AU97" s="132" t="s">
        <v>77</v>
      </c>
      <c r="AY97" s="17" t="s">
        <v>260</v>
      </c>
      <c r="BE97" s="133">
        <f>IF(N97="základní",J97,0)</f>
        <v>0</v>
      </c>
      <c r="BF97" s="133">
        <f>IF(N97="snížená",J97,0)</f>
        <v>0</v>
      </c>
      <c r="BG97" s="133">
        <f>IF(N97="zákl. přenesená",J97,0)</f>
        <v>0</v>
      </c>
      <c r="BH97" s="133">
        <f>IF(N97="sníž. přenesená",J97,0)</f>
        <v>0</v>
      </c>
      <c r="BI97" s="133">
        <f>IF(N97="nulová",J97,0)</f>
        <v>0</v>
      </c>
      <c r="BJ97" s="17" t="s">
        <v>77</v>
      </c>
      <c r="BK97" s="133">
        <f>ROUND(I97*H97,2)</f>
        <v>0</v>
      </c>
      <c r="BL97" s="17" t="s">
        <v>266</v>
      </c>
      <c r="BM97" s="132" t="s">
        <v>282</v>
      </c>
    </row>
    <row r="98" spans="2:65" s="1" customFormat="1" ht="11.25">
      <c r="B98" s="32"/>
      <c r="D98" s="134" t="s">
        <v>267</v>
      </c>
      <c r="F98" s="135" t="s">
        <v>1257</v>
      </c>
      <c r="I98" s="136"/>
      <c r="L98" s="32"/>
      <c r="M98" s="137"/>
      <c r="T98" s="53"/>
      <c r="AT98" s="17" t="s">
        <v>267</v>
      </c>
      <c r="AU98" s="17" t="s">
        <v>77</v>
      </c>
    </row>
    <row r="99" spans="2:65" s="1" customFormat="1" ht="29.25">
      <c r="B99" s="32"/>
      <c r="D99" s="134" t="s">
        <v>269</v>
      </c>
      <c r="F99" s="138" t="s">
        <v>3256</v>
      </c>
      <c r="I99" s="136"/>
      <c r="L99" s="32"/>
      <c r="M99" s="137"/>
      <c r="T99" s="53"/>
      <c r="AT99" s="17" t="s">
        <v>269</v>
      </c>
      <c r="AU99" s="17" t="s">
        <v>77</v>
      </c>
    </row>
    <row r="100" spans="2:65" s="12" customFormat="1" ht="11.25">
      <c r="B100" s="162"/>
      <c r="D100" s="134" t="s">
        <v>774</v>
      </c>
      <c r="E100" s="163" t="s">
        <v>19</v>
      </c>
      <c r="F100" s="164" t="s">
        <v>3257</v>
      </c>
      <c r="H100" s="165">
        <v>30.6</v>
      </c>
      <c r="I100" s="166"/>
      <c r="L100" s="162"/>
      <c r="M100" s="167"/>
      <c r="T100" s="168"/>
      <c r="AT100" s="163" t="s">
        <v>774</v>
      </c>
      <c r="AU100" s="163" t="s">
        <v>77</v>
      </c>
      <c r="AV100" s="12" t="s">
        <v>79</v>
      </c>
      <c r="AW100" s="12" t="s">
        <v>31</v>
      </c>
      <c r="AX100" s="12" t="s">
        <v>69</v>
      </c>
      <c r="AY100" s="163" t="s">
        <v>260</v>
      </c>
    </row>
    <row r="101" spans="2:65" s="13" customFormat="1" ht="11.25">
      <c r="B101" s="169"/>
      <c r="D101" s="134" t="s">
        <v>774</v>
      </c>
      <c r="E101" s="170" t="s">
        <v>19</v>
      </c>
      <c r="F101" s="171" t="s">
        <v>967</v>
      </c>
      <c r="H101" s="172">
        <v>30.6</v>
      </c>
      <c r="I101" s="173"/>
      <c r="L101" s="169"/>
      <c r="M101" s="174"/>
      <c r="T101" s="175"/>
      <c r="AT101" s="170" t="s">
        <v>774</v>
      </c>
      <c r="AU101" s="170" t="s">
        <v>77</v>
      </c>
      <c r="AV101" s="13" t="s">
        <v>266</v>
      </c>
      <c r="AW101" s="13" t="s">
        <v>31</v>
      </c>
      <c r="AX101" s="13" t="s">
        <v>77</v>
      </c>
      <c r="AY101" s="170" t="s">
        <v>260</v>
      </c>
    </row>
    <row r="102" spans="2:65" s="1" customFormat="1" ht="16.5" customHeight="1">
      <c r="B102" s="32"/>
      <c r="C102" s="139" t="s">
        <v>266</v>
      </c>
      <c r="D102" s="139" t="s">
        <v>273</v>
      </c>
      <c r="E102" s="140" t="s">
        <v>1261</v>
      </c>
      <c r="F102" s="141" t="s">
        <v>1262</v>
      </c>
      <c r="G102" s="142" t="s">
        <v>973</v>
      </c>
      <c r="H102" s="143">
        <v>6.4</v>
      </c>
      <c r="I102" s="144"/>
      <c r="J102" s="145">
        <f>ROUND(I102*H102,2)</f>
        <v>0</v>
      </c>
      <c r="K102" s="141" t="s">
        <v>265</v>
      </c>
      <c r="L102" s="146"/>
      <c r="M102" s="147" t="s">
        <v>19</v>
      </c>
      <c r="N102" s="148" t="s">
        <v>40</v>
      </c>
      <c r="P102" s="130">
        <f>O102*H102</f>
        <v>0</v>
      </c>
      <c r="Q102" s="130">
        <v>1</v>
      </c>
      <c r="R102" s="130">
        <f>Q102*H102</f>
        <v>6.4</v>
      </c>
      <c r="S102" s="130">
        <v>0</v>
      </c>
      <c r="T102" s="131">
        <f>S102*H102</f>
        <v>0</v>
      </c>
      <c r="AR102" s="132" t="s">
        <v>277</v>
      </c>
      <c r="AT102" s="132" t="s">
        <v>273</v>
      </c>
      <c r="AU102" s="132" t="s">
        <v>77</v>
      </c>
      <c r="AY102" s="17" t="s">
        <v>260</v>
      </c>
      <c r="BE102" s="133">
        <f>IF(N102="základní",J102,0)</f>
        <v>0</v>
      </c>
      <c r="BF102" s="133">
        <f>IF(N102="snížená",J102,0)</f>
        <v>0</v>
      </c>
      <c r="BG102" s="133">
        <f>IF(N102="zákl. přenesená",J102,0)</f>
        <v>0</v>
      </c>
      <c r="BH102" s="133">
        <f>IF(N102="sníž. přenesená",J102,0)</f>
        <v>0</v>
      </c>
      <c r="BI102" s="133">
        <f>IF(N102="nulová",J102,0)</f>
        <v>0</v>
      </c>
      <c r="BJ102" s="17" t="s">
        <v>77</v>
      </c>
      <c r="BK102" s="133">
        <f>ROUND(I102*H102,2)</f>
        <v>0</v>
      </c>
      <c r="BL102" s="17" t="s">
        <v>266</v>
      </c>
      <c r="BM102" s="132" t="s">
        <v>277</v>
      </c>
    </row>
    <row r="103" spans="2:65" s="1" customFormat="1" ht="11.25">
      <c r="B103" s="32"/>
      <c r="D103" s="134" t="s">
        <v>267</v>
      </c>
      <c r="F103" s="135" t="s">
        <v>1262</v>
      </c>
      <c r="I103" s="136"/>
      <c r="L103" s="32"/>
      <c r="M103" s="137"/>
      <c r="T103" s="53"/>
      <c r="AT103" s="17" t="s">
        <v>267</v>
      </c>
      <c r="AU103" s="17" t="s">
        <v>77</v>
      </c>
    </row>
    <row r="104" spans="2:65" s="1" customFormat="1" ht="29.25">
      <c r="B104" s="32"/>
      <c r="D104" s="134" t="s">
        <v>269</v>
      </c>
      <c r="F104" s="138" t="s">
        <v>3258</v>
      </c>
      <c r="I104" s="136"/>
      <c r="L104" s="32"/>
      <c r="M104" s="137"/>
      <c r="T104" s="53"/>
      <c r="AT104" s="17" t="s">
        <v>269</v>
      </c>
      <c r="AU104" s="17" t="s">
        <v>77</v>
      </c>
    </row>
    <row r="105" spans="2:65" s="1" customFormat="1" ht="16.5" customHeight="1">
      <c r="B105" s="32"/>
      <c r="C105" s="139" t="s">
        <v>258</v>
      </c>
      <c r="D105" s="139" t="s">
        <v>273</v>
      </c>
      <c r="E105" s="140" t="s">
        <v>3259</v>
      </c>
      <c r="F105" s="141" t="s">
        <v>3260</v>
      </c>
      <c r="G105" s="142" t="s">
        <v>545</v>
      </c>
      <c r="H105" s="143">
        <v>148</v>
      </c>
      <c r="I105" s="144"/>
      <c r="J105" s="145">
        <f>ROUND(I105*H105,2)</f>
        <v>0</v>
      </c>
      <c r="K105" s="141" t="s">
        <v>265</v>
      </c>
      <c r="L105" s="146"/>
      <c r="M105" s="147" t="s">
        <v>19</v>
      </c>
      <c r="N105" s="148" t="s">
        <v>40</v>
      </c>
      <c r="P105" s="130">
        <f>O105*H105</f>
        <v>0</v>
      </c>
      <c r="Q105" s="130">
        <v>0</v>
      </c>
      <c r="R105" s="130">
        <f>Q105*H105</f>
        <v>0</v>
      </c>
      <c r="S105" s="130">
        <v>0</v>
      </c>
      <c r="T105" s="131">
        <f>S105*H105</f>
        <v>0</v>
      </c>
      <c r="AR105" s="132" t="s">
        <v>277</v>
      </c>
      <c r="AT105" s="132" t="s">
        <v>273</v>
      </c>
      <c r="AU105" s="132" t="s">
        <v>77</v>
      </c>
      <c r="AY105" s="17" t="s">
        <v>260</v>
      </c>
      <c r="BE105" s="133">
        <f>IF(N105="základní",J105,0)</f>
        <v>0</v>
      </c>
      <c r="BF105" s="133">
        <f>IF(N105="snížená",J105,0)</f>
        <v>0</v>
      </c>
      <c r="BG105" s="133">
        <f>IF(N105="zákl. přenesená",J105,0)</f>
        <v>0</v>
      </c>
      <c r="BH105" s="133">
        <f>IF(N105="sníž. přenesená",J105,0)</f>
        <v>0</v>
      </c>
      <c r="BI105" s="133">
        <f>IF(N105="nulová",J105,0)</f>
        <v>0</v>
      </c>
      <c r="BJ105" s="17" t="s">
        <v>77</v>
      </c>
      <c r="BK105" s="133">
        <f>ROUND(I105*H105,2)</f>
        <v>0</v>
      </c>
      <c r="BL105" s="17" t="s">
        <v>266</v>
      </c>
      <c r="BM105" s="132" t="s">
        <v>289</v>
      </c>
    </row>
    <row r="106" spans="2:65" s="1" customFormat="1" ht="11.25">
      <c r="B106" s="32"/>
      <c r="D106" s="134" t="s">
        <v>267</v>
      </c>
      <c r="F106" s="135" t="s">
        <v>3260</v>
      </c>
      <c r="I106" s="136"/>
      <c r="L106" s="32"/>
      <c r="M106" s="137"/>
      <c r="T106" s="53"/>
      <c r="AT106" s="17" t="s">
        <v>267</v>
      </c>
      <c r="AU106" s="17" t="s">
        <v>77</v>
      </c>
    </row>
    <row r="107" spans="2:65" s="1" customFormat="1" ht="19.5">
      <c r="B107" s="32"/>
      <c r="D107" s="134" t="s">
        <v>269</v>
      </c>
      <c r="F107" s="138" t="s">
        <v>3261</v>
      </c>
      <c r="I107" s="136"/>
      <c r="L107" s="32"/>
      <c r="M107" s="137"/>
      <c r="T107" s="53"/>
      <c r="AT107" s="17" t="s">
        <v>269</v>
      </c>
      <c r="AU107" s="17" t="s">
        <v>77</v>
      </c>
    </row>
    <row r="108" spans="2:65" s="12" customFormat="1" ht="11.25">
      <c r="B108" s="162"/>
      <c r="D108" s="134" t="s">
        <v>774</v>
      </c>
      <c r="E108" s="163" t="s">
        <v>19</v>
      </c>
      <c r="F108" s="164" t="s">
        <v>3262</v>
      </c>
      <c r="H108" s="165">
        <v>148</v>
      </c>
      <c r="I108" s="166"/>
      <c r="L108" s="162"/>
      <c r="M108" s="167"/>
      <c r="T108" s="168"/>
      <c r="AT108" s="163" t="s">
        <v>774</v>
      </c>
      <c r="AU108" s="163" t="s">
        <v>77</v>
      </c>
      <c r="AV108" s="12" t="s">
        <v>79</v>
      </c>
      <c r="AW108" s="12" t="s">
        <v>31</v>
      </c>
      <c r="AX108" s="12" t="s">
        <v>69</v>
      </c>
      <c r="AY108" s="163" t="s">
        <v>260</v>
      </c>
    </row>
    <row r="109" spans="2:65" s="13" customFormat="1" ht="11.25">
      <c r="B109" s="169"/>
      <c r="D109" s="134" t="s">
        <v>774</v>
      </c>
      <c r="E109" s="170" t="s">
        <v>19</v>
      </c>
      <c r="F109" s="171" t="s">
        <v>967</v>
      </c>
      <c r="H109" s="172">
        <v>148</v>
      </c>
      <c r="I109" s="173"/>
      <c r="L109" s="169"/>
      <c r="M109" s="174"/>
      <c r="T109" s="175"/>
      <c r="AT109" s="170" t="s">
        <v>774</v>
      </c>
      <c r="AU109" s="170" t="s">
        <v>77</v>
      </c>
      <c r="AV109" s="13" t="s">
        <v>266</v>
      </c>
      <c r="AW109" s="13" t="s">
        <v>31</v>
      </c>
      <c r="AX109" s="13" t="s">
        <v>77</v>
      </c>
      <c r="AY109" s="170" t="s">
        <v>260</v>
      </c>
    </row>
    <row r="110" spans="2:65" s="1" customFormat="1" ht="16.5" customHeight="1">
      <c r="B110" s="32"/>
      <c r="C110" s="139" t="s">
        <v>282</v>
      </c>
      <c r="D110" s="139" t="s">
        <v>273</v>
      </c>
      <c r="E110" s="140" t="s">
        <v>3263</v>
      </c>
      <c r="F110" s="141" t="s">
        <v>3264</v>
      </c>
      <c r="G110" s="142" t="s">
        <v>545</v>
      </c>
      <c r="H110" s="143">
        <v>74</v>
      </c>
      <c r="I110" s="144"/>
      <c r="J110" s="145">
        <f>ROUND(I110*H110,2)</f>
        <v>0</v>
      </c>
      <c r="K110" s="141" t="s">
        <v>19</v>
      </c>
      <c r="L110" s="146"/>
      <c r="M110" s="147" t="s">
        <v>19</v>
      </c>
      <c r="N110" s="148" t="s">
        <v>40</v>
      </c>
      <c r="P110" s="130">
        <f>O110*H110</f>
        <v>0</v>
      </c>
      <c r="Q110" s="130">
        <v>0.04</v>
      </c>
      <c r="R110" s="130">
        <f>Q110*H110</f>
        <v>2.96</v>
      </c>
      <c r="S110" s="130">
        <v>0</v>
      </c>
      <c r="T110" s="131">
        <f>S110*H110</f>
        <v>0</v>
      </c>
      <c r="AR110" s="132" t="s">
        <v>277</v>
      </c>
      <c r="AT110" s="132" t="s">
        <v>273</v>
      </c>
      <c r="AU110" s="132" t="s">
        <v>77</v>
      </c>
      <c r="AY110" s="17" t="s">
        <v>260</v>
      </c>
      <c r="BE110" s="133">
        <f>IF(N110="základní",J110,0)</f>
        <v>0</v>
      </c>
      <c r="BF110" s="133">
        <f>IF(N110="snížená",J110,0)</f>
        <v>0</v>
      </c>
      <c r="BG110" s="133">
        <f>IF(N110="zákl. přenesená",J110,0)</f>
        <v>0</v>
      </c>
      <c r="BH110" s="133">
        <f>IF(N110="sníž. přenesená",J110,0)</f>
        <v>0</v>
      </c>
      <c r="BI110" s="133">
        <f>IF(N110="nulová",J110,0)</f>
        <v>0</v>
      </c>
      <c r="BJ110" s="17" t="s">
        <v>77</v>
      </c>
      <c r="BK110" s="133">
        <f>ROUND(I110*H110,2)</f>
        <v>0</v>
      </c>
      <c r="BL110" s="17" t="s">
        <v>266</v>
      </c>
      <c r="BM110" s="132" t="s">
        <v>8</v>
      </c>
    </row>
    <row r="111" spans="2:65" s="1" customFormat="1" ht="11.25">
      <c r="B111" s="32"/>
      <c r="D111" s="134" t="s">
        <v>267</v>
      </c>
      <c r="F111" s="135" t="s">
        <v>3264</v>
      </c>
      <c r="I111" s="136"/>
      <c r="L111" s="32"/>
      <c r="M111" s="137"/>
      <c r="T111" s="53"/>
      <c r="AT111" s="17" t="s">
        <v>267</v>
      </c>
      <c r="AU111" s="17" t="s">
        <v>77</v>
      </c>
    </row>
    <row r="112" spans="2:65" s="1" customFormat="1" ht="29.25">
      <c r="B112" s="32"/>
      <c r="D112" s="134" t="s">
        <v>269</v>
      </c>
      <c r="F112" s="138" t="s">
        <v>3265</v>
      </c>
      <c r="I112" s="136"/>
      <c r="L112" s="32"/>
      <c r="M112" s="137"/>
      <c r="T112" s="53"/>
      <c r="AT112" s="17" t="s">
        <v>269</v>
      </c>
      <c r="AU112" s="17" t="s">
        <v>77</v>
      </c>
    </row>
    <row r="113" spans="2:65" s="1" customFormat="1" ht="16.5" customHeight="1">
      <c r="B113" s="32"/>
      <c r="C113" s="139" t="s">
        <v>271</v>
      </c>
      <c r="D113" s="139" t="s">
        <v>273</v>
      </c>
      <c r="E113" s="140" t="s">
        <v>1282</v>
      </c>
      <c r="F113" s="141" t="s">
        <v>3266</v>
      </c>
      <c r="G113" s="142" t="s">
        <v>363</v>
      </c>
      <c r="H113" s="143">
        <v>4</v>
      </c>
      <c r="I113" s="144"/>
      <c r="J113" s="145">
        <f>ROUND(I113*H113,2)</f>
        <v>0</v>
      </c>
      <c r="K113" s="141" t="s">
        <v>19</v>
      </c>
      <c r="L113" s="146"/>
      <c r="M113" s="147" t="s">
        <v>19</v>
      </c>
      <c r="N113" s="148" t="s">
        <v>40</v>
      </c>
      <c r="P113" s="130">
        <f>O113*H113</f>
        <v>0</v>
      </c>
      <c r="Q113" s="130">
        <v>0.04</v>
      </c>
      <c r="R113" s="130">
        <f>Q113*H113</f>
        <v>0.16</v>
      </c>
      <c r="S113" s="130">
        <v>0</v>
      </c>
      <c r="T113" s="131">
        <f>S113*H113</f>
        <v>0</v>
      </c>
      <c r="AR113" s="132" t="s">
        <v>277</v>
      </c>
      <c r="AT113" s="132" t="s">
        <v>273</v>
      </c>
      <c r="AU113" s="132" t="s">
        <v>77</v>
      </c>
      <c r="AY113" s="17" t="s">
        <v>260</v>
      </c>
      <c r="BE113" s="133">
        <f>IF(N113="základní",J113,0)</f>
        <v>0</v>
      </c>
      <c r="BF113" s="133">
        <f>IF(N113="snížená",J113,0)</f>
        <v>0</v>
      </c>
      <c r="BG113" s="133">
        <f>IF(N113="zákl. přenesená",J113,0)</f>
        <v>0</v>
      </c>
      <c r="BH113" s="133">
        <f>IF(N113="sníž. přenesená",J113,0)</f>
        <v>0</v>
      </c>
      <c r="BI113" s="133">
        <f>IF(N113="nulová",J113,0)</f>
        <v>0</v>
      </c>
      <c r="BJ113" s="17" t="s">
        <v>77</v>
      </c>
      <c r="BK113" s="133">
        <f>ROUND(I113*H113,2)</f>
        <v>0</v>
      </c>
      <c r="BL113" s="17" t="s">
        <v>266</v>
      </c>
      <c r="BM113" s="132" t="s">
        <v>296</v>
      </c>
    </row>
    <row r="114" spans="2:65" s="1" customFormat="1" ht="11.25">
      <c r="B114" s="32"/>
      <c r="D114" s="134" t="s">
        <v>267</v>
      </c>
      <c r="F114" s="135" t="s">
        <v>3266</v>
      </c>
      <c r="I114" s="136"/>
      <c r="L114" s="32"/>
      <c r="M114" s="137"/>
      <c r="T114" s="53"/>
      <c r="AT114" s="17" t="s">
        <v>267</v>
      </c>
      <c r="AU114" s="17" t="s">
        <v>77</v>
      </c>
    </row>
    <row r="115" spans="2:65" s="1" customFormat="1" ht="19.5">
      <c r="B115" s="32"/>
      <c r="D115" s="134" t="s">
        <v>269</v>
      </c>
      <c r="F115" s="138" t="s">
        <v>306</v>
      </c>
      <c r="I115" s="136"/>
      <c r="L115" s="32"/>
      <c r="M115" s="137"/>
      <c r="T115" s="53"/>
      <c r="AT115" s="17" t="s">
        <v>269</v>
      </c>
      <c r="AU115" s="17" t="s">
        <v>77</v>
      </c>
    </row>
    <row r="116" spans="2:65" s="1" customFormat="1" ht="16.5" customHeight="1">
      <c r="B116" s="32"/>
      <c r="C116" s="139" t="s">
        <v>277</v>
      </c>
      <c r="D116" s="139" t="s">
        <v>273</v>
      </c>
      <c r="E116" s="140" t="s">
        <v>1284</v>
      </c>
      <c r="F116" s="141" t="s">
        <v>1285</v>
      </c>
      <c r="G116" s="142" t="s">
        <v>363</v>
      </c>
      <c r="H116" s="143">
        <v>4</v>
      </c>
      <c r="I116" s="144"/>
      <c r="J116" s="145">
        <f>ROUND(I116*H116,2)</f>
        <v>0</v>
      </c>
      <c r="K116" s="141" t="s">
        <v>265</v>
      </c>
      <c r="L116" s="146"/>
      <c r="M116" s="147" t="s">
        <v>19</v>
      </c>
      <c r="N116" s="148" t="s">
        <v>40</v>
      </c>
      <c r="P116" s="130">
        <f>O116*H116</f>
        <v>0</v>
      </c>
      <c r="Q116" s="130">
        <v>0</v>
      </c>
      <c r="R116" s="130">
        <f>Q116*H116</f>
        <v>0</v>
      </c>
      <c r="S116" s="130">
        <v>0</v>
      </c>
      <c r="T116" s="131">
        <f>S116*H116</f>
        <v>0</v>
      </c>
      <c r="AR116" s="132" t="s">
        <v>277</v>
      </c>
      <c r="AT116" s="132" t="s">
        <v>273</v>
      </c>
      <c r="AU116" s="132" t="s">
        <v>77</v>
      </c>
      <c r="AY116" s="17" t="s">
        <v>260</v>
      </c>
      <c r="BE116" s="133">
        <f>IF(N116="základní",J116,0)</f>
        <v>0</v>
      </c>
      <c r="BF116" s="133">
        <f>IF(N116="snížená",J116,0)</f>
        <v>0</v>
      </c>
      <c r="BG116" s="133">
        <f>IF(N116="zákl. přenesená",J116,0)</f>
        <v>0</v>
      </c>
      <c r="BH116" s="133">
        <f>IF(N116="sníž. přenesená",J116,0)</f>
        <v>0</v>
      </c>
      <c r="BI116" s="133">
        <f>IF(N116="nulová",J116,0)</f>
        <v>0</v>
      </c>
      <c r="BJ116" s="17" t="s">
        <v>77</v>
      </c>
      <c r="BK116" s="133">
        <f>ROUND(I116*H116,2)</f>
        <v>0</v>
      </c>
      <c r="BL116" s="17" t="s">
        <v>266</v>
      </c>
      <c r="BM116" s="132" t="s">
        <v>300</v>
      </c>
    </row>
    <row r="117" spans="2:65" s="1" customFormat="1" ht="11.25">
      <c r="B117" s="32"/>
      <c r="D117" s="134" t="s">
        <v>267</v>
      </c>
      <c r="F117" s="135" t="s">
        <v>1285</v>
      </c>
      <c r="I117" s="136"/>
      <c r="L117" s="32"/>
      <c r="M117" s="137"/>
      <c r="T117" s="53"/>
      <c r="AT117" s="17" t="s">
        <v>267</v>
      </c>
      <c r="AU117" s="17" t="s">
        <v>77</v>
      </c>
    </row>
    <row r="118" spans="2:65" s="1" customFormat="1" ht="19.5">
      <c r="B118" s="32"/>
      <c r="D118" s="134" t="s">
        <v>269</v>
      </c>
      <c r="F118" s="138" t="s">
        <v>306</v>
      </c>
      <c r="I118" s="136"/>
      <c r="L118" s="32"/>
      <c r="M118" s="137"/>
      <c r="T118" s="53"/>
      <c r="AT118" s="17" t="s">
        <v>269</v>
      </c>
      <c r="AU118" s="17" t="s">
        <v>77</v>
      </c>
    </row>
    <row r="119" spans="2:65" s="1" customFormat="1" ht="16.5" customHeight="1">
      <c r="B119" s="32"/>
      <c r="C119" s="139" t="s">
        <v>302</v>
      </c>
      <c r="D119" s="139" t="s">
        <v>273</v>
      </c>
      <c r="E119" s="140" t="s">
        <v>3267</v>
      </c>
      <c r="F119" s="141" t="s">
        <v>3268</v>
      </c>
      <c r="G119" s="142" t="s">
        <v>363</v>
      </c>
      <c r="H119" s="143">
        <v>1</v>
      </c>
      <c r="I119" s="144"/>
      <c r="J119" s="145">
        <f>ROUND(I119*H119,2)</f>
        <v>0</v>
      </c>
      <c r="K119" s="141" t="s">
        <v>19</v>
      </c>
      <c r="L119" s="146"/>
      <c r="M119" s="147" t="s">
        <v>19</v>
      </c>
      <c r="N119" s="148" t="s">
        <v>40</v>
      </c>
      <c r="P119" s="130">
        <f>O119*H119</f>
        <v>0</v>
      </c>
      <c r="Q119" s="130">
        <v>0.04</v>
      </c>
      <c r="R119" s="130">
        <f>Q119*H119</f>
        <v>0.04</v>
      </c>
      <c r="S119" s="130">
        <v>0</v>
      </c>
      <c r="T119" s="131">
        <f>S119*H119</f>
        <v>0</v>
      </c>
      <c r="AR119" s="132" t="s">
        <v>277</v>
      </c>
      <c r="AT119" s="132" t="s">
        <v>273</v>
      </c>
      <c r="AU119" s="132" t="s">
        <v>77</v>
      </c>
      <c r="AY119" s="17" t="s">
        <v>260</v>
      </c>
      <c r="BE119" s="133">
        <f>IF(N119="základní",J119,0)</f>
        <v>0</v>
      </c>
      <c r="BF119" s="133">
        <f>IF(N119="snížená",J119,0)</f>
        <v>0</v>
      </c>
      <c r="BG119" s="133">
        <f>IF(N119="zákl. přenesená",J119,0)</f>
        <v>0</v>
      </c>
      <c r="BH119" s="133">
        <f>IF(N119="sníž. přenesená",J119,0)</f>
        <v>0</v>
      </c>
      <c r="BI119" s="133">
        <f>IF(N119="nulová",J119,0)</f>
        <v>0</v>
      </c>
      <c r="BJ119" s="17" t="s">
        <v>77</v>
      </c>
      <c r="BK119" s="133">
        <f>ROUND(I119*H119,2)</f>
        <v>0</v>
      </c>
      <c r="BL119" s="17" t="s">
        <v>266</v>
      </c>
      <c r="BM119" s="132" t="s">
        <v>305</v>
      </c>
    </row>
    <row r="120" spans="2:65" s="1" customFormat="1" ht="11.25">
      <c r="B120" s="32"/>
      <c r="D120" s="134" t="s">
        <v>267</v>
      </c>
      <c r="F120" s="135" t="s">
        <v>3268</v>
      </c>
      <c r="I120" s="136"/>
      <c r="L120" s="32"/>
      <c r="M120" s="137"/>
      <c r="T120" s="53"/>
      <c r="AT120" s="17" t="s">
        <v>267</v>
      </c>
      <c r="AU120" s="17" t="s">
        <v>77</v>
      </c>
    </row>
    <row r="121" spans="2:65" s="1" customFormat="1" ht="16.5" customHeight="1">
      <c r="B121" s="32"/>
      <c r="C121" s="139" t="s">
        <v>289</v>
      </c>
      <c r="D121" s="139" t="s">
        <v>273</v>
      </c>
      <c r="E121" s="140" t="s">
        <v>3269</v>
      </c>
      <c r="F121" s="141" t="s">
        <v>3270</v>
      </c>
      <c r="G121" s="142" t="s">
        <v>363</v>
      </c>
      <c r="H121" s="143">
        <v>1</v>
      </c>
      <c r="I121" s="144"/>
      <c r="J121" s="145">
        <f>ROUND(I121*H121,2)</f>
        <v>0</v>
      </c>
      <c r="K121" s="141" t="s">
        <v>19</v>
      </c>
      <c r="L121" s="146"/>
      <c r="M121" s="147" t="s">
        <v>19</v>
      </c>
      <c r="N121" s="148" t="s">
        <v>40</v>
      </c>
      <c r="P121" s="130">
        <f>O121*H121</f>
        <v>0</v>
      </c>
      <c r="Q121" s="130">
        <v>2E-3</v>
      </c>
      <c r="R121" s="130">
        <f>Q121*H121</f>
        <v>2E-3</v>
      </c>
      <c r="S121" s="130">
        <v>0</v>
      </c>
      <c r="T121" s="131">
        <f>S121*H121</f>
        <v>0</v>
      </c>
      <c r="AR121" s="132" t="s">
        <v>277</v>
      </c>
      <c r="AT121" s="132" t="s">
        <v>273</v>
      </c>
      <c r="AU121" s="132" t="s">
        <v>77</v>
      </c>
      <c r="AY121" s="17" t="s">
        <v>260</v>
      </c>
      <c r="BE121" s="133">
        <f>IF(N121="základní",J121,0)</f>
        <v>0</v>
      </c>
      <c r="BF121" s="133">
        <f>IF(N121="snížená",J121,0)</f>
        <v>0</v>
      </c>
      <c r="BG121" s="133">
        <f>IF(N121="zákl. přenesená",J121,0)</f>
        <v>0</v>
      </c>
      <c r="BH121" s="133">
        <f>IF(N121="sníž. přenesená",J121,0)</f>
        <v>0</v>
      </c>
      <c r="BI121" s="133">
        <f>IF(N121="nulová",J121,0)</f>
        <v>0</v>
      </c>
      <c r="BJ121" s="17" t="s">
        <v>77</v>
      </c>
      <c r="BK121" s="133">
        <f>ROUND(I121*H121,2)</f>
        <v>0</v>
      </c>
      <c r="BL121" s="17" t="s">
        <v>266</v>
      </c>
      <c r="BM121" s="132" t="s">
        <v>310</v>
      </c>
    </row>
    <row r="122" spans="2:65" s="1" customFormat="1" ht="11.25">
      <c r="B122" s="32"/>
      <c r="D122" s="134" t="s">
        <v>267</v>
      </c>
      <c r="F122" s="135" t="s">
        <v>3270</v>
      </c>
      <c r="I122" s="136"/>
      <c r="L122" s="32"/>
      <c r="M122" s="137"/>
      <c r="T122" s="53"/>
      <c r="AT122" s="17" t="s">
        <v>267</v>
      </c>
      <c r="AU122" s="17" t="s">
        <v>77</v>
      </c>
    </row>
    <row r="123" spans="2:65" s="1" customFormat="1" ht="16.5" customHeight="1">
      <c r="B123" s="32"/>
      <c r="C123" s="139" t="s">
        <v>312</v>
      </c>
      <c r="D123" s="139" t="s">
        <v>273</v>
      </c>
      <c r="E123" s="140" t="s">
        <v>3271</v>
      </c>
      <c r="F123" s="141" t="s">
        <v>3272</v>
      </c>
      <c r="G123" s="142" t="s">
        <v>363</v>
      </c>
      <c r="H123" s="143">
        <v>4</v>
      </c>
      <c r="I123" s="144"/>
      <c r="J123" s="145">
        <f>ROUND(I123*H123,2)</f>
        <v>0</v>
      </c>
      <c r="K123" s="141" t="s">
        <v>19</v>
      </c>
      <c r="L123" s="146"/>
      <c r="M123" s="147" t="s">
        <v>19</v>
      </c>
      <c r="N123" s="148" t="s">
        <v>40</v>
      </c>
      <c r="P123" s="130">
        <f>O123*H123</f>
        <v>0</v>
      </c>
      <c r="Q123" s="130">
        <v>0.04</v>
      </c>
      <c r="R123" s="130">
        <f>Q123*H123</f>
        <v>0.16</v>
      </c>
      <c r="S123" s="130">
        <v>0</v>
      </c>
      <c r="T123" s="131">
        <f>S123*H123</f>
        <v>0</v>
      </c>
      <c r="AR123" s="132" t="s">
        <v>277</v>
      </c>
      <c r="AT123" s="132" t="s">
        <v>273</v>
      </c>
      <c r="AU123" s="132" t="s">
        <v>77</v>
      </c>
      <c r="AY123" s="17" t="s">
        <v>260</v>
      </c>
      <c r="BE123" s="133">
        <f>IF(N123="základní",J123,0)</f>
        <v>0</v>
      </c>
      <c r="BF123" s="133">
        <f>IF(N123="snížená",J123,0)</f>
        <v>0</v>
      </c>
      <c r="BG123" s="133">
        <f>IF(N123="zákl. přenesená",J123,0)</f>
        <v>0</v>
      </c>
      <c r="BH123" s="133">
        <f>IF(N123="sníž. přenesená",J123,0)</f>
        <v>0</v>
      </c>
      <c r="BI123" s="133">
        <f>IF(N123="nulová",J123,0)</f>
        <v>0</v>
      </c>
      <c r="BJ123" s="17" t="s">
        <v>77</v>
      </c>
      <c r="BK123" s="133">
        <f>ROUND(I123*H123,2)</f>
        <v>0</v>
      </c>
      <c r="BL123" s="17" t="s">
        <v>266</v>
      </c>
      <c r="BM123" s="132" t="s">
        <v>315</v>
      </c>
    </row>
    <row r="124" spans="2:65" s="1" customFormat="1" ht="11.25">
      <c r="B124" s="32"/>
      <c r="D124" s="134" t="s">
        <v>267</v>
      </c>
      <c r="F124" s="135" t="s">
        <v>3272</v>
      </c>
      <c r="I124" s="136"/>
      <c r="L124" s="32"/>
      <c r="M124" s="137"/>
      <c r="T124" s="53"/>
      <c r="AT124" s="17" t="s">
        <v>267</v>
      </c>
      <c r="AU124" s="17" t="s">
        <v>77</v>
      </c>
    </row>
    <row r="125" spans="2:65" s="1" customFormat="1" ht="16.5" customHeight="1">
      <c r="B125" s="32"/>
      <c r="C125" s="139" t="s">
        <v>8</v>
      </c>
      <c r="D125" s="139" t="s">
        <v>273</v>
      </c>
      <c r="E125" s="140" t="s">
        <v>3273</v>
      </c>
      <c r="F125" s="141" t="s">
        <v>3274</v>
      </c>
      <c r="G125" s="142" t="s">
        <v>363</v>
      </c>
      <c r="H125" s="143">
        <v>4</v>
      </c>
      <c r="I125" s="144"/>
      <c r="J125" s="145">
        <f>ROUND(I125*H125,2)</f>
        <v>0</v>
      </c>
      <c r="K125" s="141" t="s">
        <v>19</v>
      </c>
      <c r="L125" s="146"/>
      <c r="M125" s="147" t="s">
        <v>19</v>
      </c>
      <c r="N125" s="148" t="s">
        <v>40</v>
      </c>
      <c r="P125" s="130">
        <f>O125*H125</f>
        <v>0</v>
      </c>
      <c r="Q125" s="130">
        <v>2E-3</v>
      </c>
      <c r="R125" s="130">
        <f>Q125*H125</f>
        <v>8.0000000000000002E-3</v>
      </c>
      <c r="S125" s="130">
        <v>0</v>
      </c>
      <c r="T125" s="131">
        <f>S125*H125</f>
        <v>0</v>
      </c>
      <c r="AR125" s="132" t="s">
        <v>277</v>
      </c>
      <c r="AT125" s="132" t="s">
        <v>273</v>
      </c>
      <c r="AU125" s="132" t="s">
        <v>77</v>
      </c>
      <c r="AY125" s="17" t="s">
        <v>260</v>
      </c>
      <c r="BE125" s="133">
        <f>IF(N125="základní",J125,0)</f>
        <v>0</v>
      </c>
      <c r="BF125" s="133">
        <f>IF(N125="snížená",J125,0)</f>
        <v>0</v>
      </c>
      <c r="BG125" s="133">
        <f>IF(N125="zákl. přenesená",J125,0)</f>
        <v>0</v>
      </c>
      <c r="BH125" s="133">
        <f>IF(N125="sníž. přenesená",J125,0)</f>
        <v>0</v>
      </c>
      <c r="BI125" s="133">
        <f>IF(N125="nulová",J125,0)</f>
        <v>0</v>
      </c>
      <c r="BJ125" s="17" t="s">
        <v>77</v>
      </c>
      <c r="BK125" s="133">
        <f>ROUND(I125*H125,2)</f>
        <v>0</v>
      </c>
      <c r="BL125" s="17" t="s">
        <v>266</v>
      </c>
      <c r="BM125" s="132" t="s">
        <v>320</v>
      </c>
    </row>
    <row r="126" spans="2:65" s="1" customFormat="1" ht="11.25">
      <c r="B126" s="32"/>
      <c r="D126" s="134" t="s">
        <v>267</v>
      </c>
      <c r="F126" s="135" t="s">
        <v>3274</v>
      </c>
      <c r="I126" s="136"/>
      <c r="L126" s="32"/>
      <c r="M126" s="137"/>
      <c r="T126" s="53"/>
      <c r="AT126" s="17" t="s">
        <v>267</v>
      </c>
      <c r="AU126" s="17" t="s">
        <v>77</v>
      </c>
    </row>
    <row r="127" spans="2:65" s="1" customFormat="1" ht="16.5" customHeight="1">
      <c r="B127" s="32"/>
      <c r="C127" s="139" t="s">
        <v>322</v>
      </c>
      <c r="D127" s="139" t="s">
        <v>273</v>
      </c>
      <c r="E127" s="140" t="s">
        <v>3275</v>
      </c>
      <c r="F127" s="141" t="s">
        <v>3276</v>
      </c>
      <c r="G127" s="142" t="s">
        <v>363</v>
      </c>
      <c r="H127" s="143">
        <v>1</v>
      </c>
      <c r="I127" s="144"/>
      <c r="J127" s="145">
        <f>ROUND(I127*H127,2)</f>
        <v>0</v>
      </c>
      <c r="K127" s="141" t="s">
        <v>265</v>
      </c>
      <c r="L127" s="146"/>
      <c r="M127" s="147" t="s">
        <v>19</v>
      </c>
      <c r="N127" s="148" t="s">
        <v>40</v>
      </c>
      <c r="P127" s="130">
        <f>O127*H127</f>
        <v>0</v>
      </c>
      <c r="Q127" s="130">
        <v>6.1500000000000001E-3</v>
      </c>
      <c r="R127" s="130">
        <f>Q127*H127</f>
        <v>6.1500000000000001E-3</v>
      </c>
      <c r="S127" s="130">
        <v>0</v>
      </c>
      <c r="T127" s="131">
        <f>S127*H127</f>
        <v>0</v>
      </c>
      <c r="AR127" s="132" t="s">
        <v>277</v>
      </c>
      <c r="AT127" s="132" t="s">
        <v>273</v>
      </c>
      <c r="AU127" s="132" t="s">
        <v>77</v>
      </c>
      <c r="AY127" s="17" t="s">
        <v>260</v>
      </c>
      <c r="BE127" s="133">
        <f>IF(N127="základní",J127,0)</f>
        <v>0</v>
      </c>
      <c r="BF127" s="133">
        <f>IF(N127="snížená",J127,0)</f>
        <v>0</v>
      </c>
      <c r="BG127" s="133">
        <f>IF(N127="zákl. přenesená",J127,0)</f>
        <v>0</v>
      </c>
      <c r="BH127" s="133">
        <f>IF(N127="sníž. přenesená",J127,0)</f>
        <v>0</v>
      </c>
      <c r="BI127" s="133">
        <f>IF(N127="nulová",J127,0)</f>
        <v>0</v>
      </c>
      <c r="BJ127" s="17" t="s">
        <v>77</v>
      </c>
      <c r="BK127" s="133">
        <f>ROUND(I127*H127,2)</f>
        <v>0</v>
      </c>
      <c r="BL127" s="17" t="s">
        <v>266</v>
      </c>
      <c r="BM127" s="132" t="s">
        <v>326</v>
      </c>
    </row>
    <row r="128" spans="2:65" s="1" customFormat="1" ht="11.25">
      <c r="B128" s="32"/>
      <c r="D128" s="134" t="s">
        <v>267</v>
      </c>
      <c r="F128" s="135" t="s">
        <v>3276</v>
      </c>
      <c r="I128" s="136"/>
      <c r="L128" s="32"/>
      <c r="M128" s="137"/>
      <c r="T128" s="53"/>
      <c r="AT128" s="17" t="s">
        <v>267</v>
      </c>
      <c r="AU128" s="17" t="s">
        <v>77</v>
      </c>
    </row>
    <row r="129" spans="2:65" s="1" customFormat="1" ht="19.5">
      <c r="B129" s="32"/>
      <c r="D129" s="134" t="s">
        <v>269</v>
      </c>
      <c r="F129" s="138" t="s">
        <v>3277</v>
      </c>
      <c r="I129" s="136"/>
      <c r="L129" s="32"/>
      <c r="M129" s="137"/>
      <c r="T129" s="53"/>
      <c r="AT129" s="17" t="s">
        <v>269</v>
      </c>
      <c r="AU129" s="17" t="s">
        <v>77</v>
      </c>
    </row>
    <row r="130" spans="2:65" s="1" customFormat="1" ht="16.5" customHeight="1">
      <c r="B130" s="32"/>
      <c r="C130" s="139" t="s">
        <v>296</v>
      </c>
      <c r="D130" s="139" t="s">
        <v>273</v>
      </c>
      <c r="E130" s="140" t="s">
        <v>2646</v>
      </c>
      <c r="F130" s="141" t="s">
        <v>2647</v>
      </c>
      <c r="G130" s="142" t="s">
        <v>545</v>
      </c>
      <c r="H130" s="143">
        <v>9.6</v>
      </c>
      <c r="I130" s="144"/>
      <c r="J130" s="145">
        <f>ROUND(I130*H130,2)</f>
        <v>0</v>
      </c>
      <c r="K130" s="141" t="s">
        <v>265</v>
      </c>
      <c r="L130" s="146"/>
      <c r="M130" s="147" t="s">
        <v>19</v>
      </c>
      <c r="N130" s="148" t="s">
        <v>40</v>
      </c>
      <c r="P130" s="130">
        <f>O130*H130</f>
        <v>0</v>
      </c>
      <c r="Q130" s="130">
        <v>1.094E-2</v>
      </c>
      <c r="R130" s="130">
        <f>Q130*H130</f>
        <v>0.10502399999999999</v>
      </c>
      <c r="S130" s="130">
        <v>0</v>
      </c>
      <c r="T130" s="131">
        <f>S130*H130</f>
        <v>0</v>
      </c>
      <c r="AR130" s="132" t="s">
        <v>277</v>
      </c>
      <c r="AT130" s="132" t="s">
        <v>273</v>
      </c>
      <c r="AU130" s="132" t="s">
        <v>77</v>
      </c>
      <c r="AY130" s="17" t="s">
        <v>260</v>
      </c>
      <c r="BE130" s="133">
        <f>IF(N130="základní",J130,0)</f>
        <v>0</v>
      </c>
      <c r="BF130" s="133">
        <f>IF(N130="snížená",J130,0)</f>
        <v>0</v>
      </c>
      <c r="BG130" s="133">
        <f>IF(N130="zákl. přenesená",J130,0)</f>
        <v>0</v>
      </c>
      <c r="BH130" s="133">
        <f>IF(N130="sníž. přenesená",J130,0)</f>
        <v>0</v>
      </c>
      <c r="BI130" s="133">
        <f>IF(N130="nulová",J130,0)</f>
        <v>0</v>
      </c>
      <c r="BJ130" s="17" t="s">
        <v>77</v>
      </c>
      <c r="BK130" s="133">
        <f>ROUND(I130*H130,2)</f>
        <v>0</v>
      </c>
      <c r="BL130" s="17" t="s">
        <v>266</v>
      </c>
      <c r="BM130" s="132" t="s">
        <v>330</v>
      </c>
    </row>
    <row r="131" spans="2:65" s="1" customFormat="1" ht="11.25">
      <c r="B131" s="32"/>
      <c r="D131" s="134" t="s">
        <v>267</v>
      </c>
      <c r="F131" s="135" t="s">
        <v>2647</v>
      </c>
      <c r="I131" s="136"/>
      <c r="L131" s="32"/>
      <c r="M131" s="137"/>
      <c r="T131" s="53"/>
      <c r="AT131" s="17" t="s">
        <v>267</v>
      </c>
      <c r="AU131" s="17" t="s">
        <v>77</v>
      </c>
    </row>
    <row r="132" spans="2:65" s="1" customFormat="1" ht="19.5">
      <c r="B132" s="32"/>
      <c r="D132" s="134" t="s">
        <v>269</v>
      </c>
      <c r="F132" s="138" t="s">
        <v>3277</v>
      </c>
      <c r="I132" s="136"/>
      <c r="L132" s="32"/>
      <c r="M132" s="137"/>
      <c r="T132" s="53"/>
      <c r="AT132" s="17" t="s">
        <v>269</v>
      </c>
      <c r="AU132" s="17" t="s">
        <v>77</v>
      </c>
    </row>
    <row r="133" spans="2:65" s="12" customFormat="1" ht="11.25">
      <c r="B133" s="162"/>
      <c r="D133" s="134" t="s">
        <v>774</v>
      </c>
      <c r="E133" s="163" t="s">
        <v>19</v>
      </c>
      <c r="F133" s="164" t="s">
        <v>3278</v>
      </c>
      <c r="H133" s="165">
        <v>9.6</v>
      </c>
      <c r="I133" s="166"/>
      <c r="L133" s="162"/>
      <c r="M133" s="167"/>
      <c r="T133" s="168"/>
      <c r="AT133" s="163" t="s">
        <v>774</v>
      </c>
      <c r="AU133" s="163" t="s">
        <v>77</v>
      </c>
      <c r="AV133" s="12" t="s">
        <v>79</v>
      </c>
      <c r="AW133" s="12" t="s">
        <v>31</v>
      </c>
      <c r="AX133" s="12" t="s">
        <v>69</v>
      </c>
      <c r="AY133" s="163" t="s">
        <v>260</v>
      </c>
    </row>
    <row r="134" spans="2:65" s="13" customFormat="1" ht="11.25">
      <c r="B134" s="169"/>
      <c r="D134" s="134" t="s">
        <v>774</v>
      </c>
      <c r="E134" s="170" t="s">
        <v>19</v>
      </c>
      <c r="F134" s="171" t="s">
        <v>967</v>
      </c>
      <c r="H134" s="172">
        <v>9.6</v>
      </c>
      <c r="I134" s="173"/>
      <c r="L134" s="169"/>
      <c r="M134" s="174"/>
      <c r="T134" s="175"/>
      <c r="AT134" s="170" t="s">
        <v>774</v>
      </c>
      <c r="AU134" s="170" t="s">
        <v>77</v>
      </c>
      <c r="AV134" s="13" t="s">
        <v>266</v>
      </c>
      <c r="AW134" s="13" t="s">
        <v>31</v>
      </c>
      <c r="AX134" s="13" t="s">
        <v>77</v>
      </c>
      <c r="AY134" s="170" t="s">
        <v>260</v>
      </c>
    </row>
    <row r="135" spans="2:65" s="1" customFormat="1" ht="16.5" customHeight="1">
      <c r="B135" s="32"/>
      <c r="C135" s="139" t="s">
        <v>332</v>
      </c>
      <c r="D135" s="139" t="s">
        <v>273</v>
      </c>
      <c r="E135" s="140" t="s">
        <v>3279</v>
      </c>
      <c r="F135" s="141" t="s">
        <v>3280</v>
      </c>
      <c r="G135" s="142" t="s">
        <v>363</v>
      </c>
      <c r="H135" s="143">
        <v>2</v>
      </c>
      <c r="I135" s="144"/>
      <c r="J135" s="145">
        <f>ROUND(I135*H135,2)</f>
        <v>0</v>
      </c>
      <c r="K135" s="141" t="s">
        <v>265</v>
      </c>
      <c r="L135" s="146"/>
      <c r="M135" s="147" t="s">
        <v>19</v>
      </c>
      <c r="N135" s="148" t="s">
        <v>40</v>
      </c>
      <c r="P135" s="130">
        <f>O135*H135</f>
        <v>0</v>
      </c>
      <c r="Q135" s="130">
        <v>1.298E-2</v>
      </c>
      <c r="R135" s="130">
        <f>Q135*H135</f>
        <v>2.596E-2</v>
      </c>
      <c r="S135" s="130">
        <v>0</v>
      </c>
      <c r="T135" s="131">
        <f>S135*H135</f>
        <v>0</v>
      </c>
      <c r="AR135" s="132" t="s">
        <v>277</v>
      </c>
      <c r="AT135" s="132" t="s">
        <v>273</v>
      </c>
      <c r="AU135" s="132" t="s">
        <v>77</v>
      </c>
      <c r="AY135" s="17" t="s">
        <v>260</v>
      </c>
      <c r="BE135" s="133">
        <f>IF(N135="základní",J135,0)</f>
        <v>0</v>
      </c>
      <c r="BF135" s="133">
        <f>IF(N135="snížená",J135,0)</f>
        <v>0</v>
      </c>
      <c r="BG135" s="133">
        <f>IF(N135="zákl. přenesená",J135,0)</f>
        <v>0</v>
      </c>
      <c r="BH135" s="133">
        <f>IF(N135="sníž. přenesená",J135,0)</f>
        <v>0</v>
      </c>
      <c r="BI135" s="133">
        <f>IF(N135="nulová",J135,0)</f>
        <v>0</v>
      </c>
      <c r="BJ135" s="17" t="s">
        <v>77</v>
      </c>
      <c r="BK135" s="133">
        <f>ROUND(I135*H135,2)</f>
        <v>0</v>
      </c>
      <c r="BL135" s="17" t="s">
        <v>266</v>
      </c>
      <c r="BM135" s="132" t="s">
        <v>335</v>
      </c>
    </row>
    <row r="136" spans="2:65" s="1" customFormat="1" ht="11.25">
      <c r="B136" s="32"/>
      <c r="D136" s="134" t="s">
        <v>267</v>
      </c>
      <c r="F136" s="135" t="s">
        <v>3280</v>
      </c>
      <c r="I136" s="136"/>
      <c r="L136" s="32"/>
      <c r="M136" s="137"/>
      <c r="T136" s="53"/>
      <c r="AT136" s="17" t="s">
        <v>267</v>
      </c>
      <c r="AU136" s="17" t="s">
        <v>77</v>
      </c>
    </row>
    <row r="137" spans="2:65" s="1" customFormat="1" ht="19.5">
      <c r="B137" s="32"/>
      <c r="D137" s="134" t="s">
        <v>269</v>
      </c>
      <c r="F137" s="138" t="s">
        <v>3277</v>
      </c>
      <c r="I137" s="136"/>
      <c r="L137" s="32"/>
      <c r="M137" s="137"/>
      <c r="T137" s="53"/>
      <c r="AT137" s="17" t="s">
        <v>269</v>
      </c>
      <c r="AU137" s="17" t="s">
        <v>77</v>
      </c>
    </row>
    <row r="138" spans="2:65" s="1" customFormat="1" ht="16.5" customHeight="1">
      <c r="B138" s="32"/>
      <c r="C138" s="139" t="s">
        <v>300</v>
      </c>
      <c r="D138" s="139" t="s">
        <v>273</v>
      </c>
      <c r="E138" s="140" t="s">
        <v>3281</v>
      </c>
      <c r="F138" s="141" t="s">
        <v>3282</v>
      </c>
      <c r="G138" s="142" t="s">
        <v>545</v>
      </c>
      <c r="H138" s="143">
        <v>2.2999999999999998</v>
      </c>
      <c r="I138" s="144"/>
      <c r="J138" s="145">
        <f>ROUND(I138*H138,2)</f>
        <v>0</v>
      </c>
      <c r="K138" s="141" t="s">
        <v>265</v>
      </c>
      <c r="L138" s="146"/>
      <c r="M138" s="147" t="s">
        <v>19</v>
      </c>
      <c r="N138" s="148" t="s">
        <v>40</v>
      </c>
      <c r="P138" s="130">
        <f>O138*H138</f>
        <v>0</v>
      </c>
      <c r="Q138" s="130">
        <v>2.213E-2</v>
      </c>
      <c r="R138" s="130">
        <f>Q138*H138</f>
        <v>5.0899E-2</v>
      </c>
      <c r="S138" s="130">
        <v>0</v>
      </c>
      <c r="T138" s="131">
        <f>S138*H138</f>
        <v>0</v>
      </c>
      <c r="AR138" s="132" t="s">
        <v>277</v>
      </c>
      <c r="AT138" s="132" t="s">
        <v>273</v>
      </c>
      <c r="AU138" s="132" t="s">
        <v>77</v>
      </c>
      <c r="AY138" s="17" t="s">
        <v>260</v>
      </c>
      <c r="BE138" s="133">
        <f>IF(N138="základní",J138,0)</f>
        <v>0</v>
      </c>
      <c r="BF138" s="133">
        <f>IF(N138="snížená",J138,0)</f>
        <v>0</v>
      </c>
      <c r="BG138" s="133">
        <f>IF(N138="zákl. přenesená",J138,0)</f>
        <v>0</v>
      </c>
      <c r="BH138" s="133">
        <f>IF(N138="sníž. přenesená",J138,0)</f>
        <v>0</v>
      </c>
      <c r="BI138" s="133">
        <f>IF(N138="nulová",J138,0)</f>
        <v>0</v>
      </c>
      <c r="BJ138" s="17" t="s">
        <v>77</v>
      </c>
      <c r="BK138" s="133">
        <f>ROUND(I138*H138,2)</f>
        <v>0</v>
      </c>
      <c r="BL138" s="17" t="s">
        <v>266</v>
      </c>
      <c r="BM138" s="132" t="s">
        <v>339</v>
      </c>
    </row>
    <row r="139" spans="2:65" s="1" customFormat="1" ht="11.25">
      <c r="B139" s="32"/>
      <c r="D139" s="134" t="s">
        <v>267</v>
      </c>
      <c r="F139" s="135" t="s">
        <v>3282</v>
      </c>
      <c r="I139" s="136"/>
      <c r="L139" s="32"/>
      <c r="M139" s="137"/>
      <c r="T139" s="53"/>
      <c r="AT139" s="17" t="s">
        <v>267</v>
      </c>
      <c r="AU139" s="17" t="s">
        <v>77</v>
      </c>
    </row>
    <row r="140" spans="2:65" s="1" customFormat="1" ht="19.5">
      <c r="B140" s="32"/>
      <c r="D140" s="134" t="s">
        <v>269</v>
      </c>
      <c r="F140" s="138" t="s">
        <v>3283</v>
      </c>
      <c r="I140" s="136"/>
      <c r="L140" s="32"/>
      <c r="M140" s="137"/>
      <c r="T140" s="53"/>
      <c r="AT140" s="17" t="s">
        <v>269</v>
      </c>
      <c r="AU140" s="17" t="s">
        <v>77</v>
      </c>
    </row>
    <row r="141" spans="2:65" s="1" customFormat="1" ht="16.5" customHeight="1">
      <c r="B141" s="32"/>
      <c r="C141" s="139" t="s">
        <v>341</v>
      </c>
      <c r="D141" s="139" t="s">
        <v>273</v>
      </c>
      <c r="E141" s="140" t="s">
        <v>1295</v>
      </c>
      <c r="F141" s="141" t="s">
        <v>1296</v>
      </c>
      <c r="G141" s="142" t="s">
        <v>1297</v>
      </c>
      <c r="H141" s="143">
        <v>714.78</v>
      </c>
      <c r="I141" s="144"/>
      <c r="J141" s="145">
        <f>ROUND(I141*H141,2)</f>
        <v>0</v>
      </c>
      <c r="K141" s="141" t="s">
        <v>265</v>
      </c>
      <c r="L141" s="146"/>
      <c r="M141" s="147" t="s">
        <v>19</v>
      </c>
      <c r="N141" s="148" t="s">
        <v>40</v>
      </c>
      <c r="P141" s="130">
        <f>O141*H141</f>
        <v>0</v>
      </c>
      <c r="Q141" s="130">
        <v>0</v>
      </c>
      <c r="R141" s="130">
        <f>Q141*H141</f>
        <v>0</v>
      </c>
      <c r="S141" s="130">
        <v>0</v>
      </c>
      <c r="T141" s="131">
        <f>S141*H141</f>
        <v>0</v>
      </c>
      <c r="AR141" s="132" t="s">
        <v>277</v>
      </c>
      <c r="AT141" s="132" t="s">
        <v>273</v>
      </c>
      <c r="AU141" s="132" t="s">
        <v>77</v>
      </c>
      <c r="AY141" s="17" t="s">
        <v>260</v>
      </c>
      <c r="BE141" s="133">
        <f>IF(N141="základní",J141,0)</f>
        <v>0</v>
      </c>
      <c r="BF141" s="133">
        <f>IF(N141="snížená",J141,0)</f>
        <v>0</v>
      </c>
      <c r="BG141" s="133">
        <f>IF(N141="zákl. přenesená",J141,0)</f>
        <v>0</v>
      </c>
      <c r="BH141" s="133">
        <f>IF(N141="sníž. přenesená",J141,0)</f>
        <v>0</v>
      </c>
      <c r="BI141" s="133">
        <f>IF(N141="nulová",J141,0)</f>
        <v>0</v>
      </c>
      <c r="BJ141" s="17" t="s">
        <v>77</v>
      </c>
      <c r="BK141" s="133">
        <f>ROUND(I141*H141,2)</f>
        <v>0</v>
      </c>
      <c r="BL141" s="17" t="s">
        <v>266</v>
      </c>
      <c r="BM141" s="132" t="s">
        <v>344</v>
      </c>
    </row>
    <row r="142" spans="2:65" s="1" customFormat="1" ht="11.25">
      <c r="B142" s="32"/>
      <c r="D142" s="134" t="s">
        <v>267</v>
      </c>
      <c r="F142" s="135" t="s">
        <v>1296</v>
      </c>
      <c r="I142" s="136"/>
      <c r="L142" s="32"/>
      <c r="M142" s="137"/>
      <c r="T142" s="53"/>
      <c r="AT142" s="17" t="s">
        <v>267</v>
      </c>
      <c r="AU142" s="17" t="s">
        <v>77</v>
      </c>
    </row>
    <row r="143" spans="2:65" s="1" customFormat="1" ht="29.25">
      <c r="B143" s="32"/>
      <c r="D143" s="134" t="s">
        <v>269</v>
      </c>
      <c r="F143" s="138" t="s">
        <v>3284</v>
      </c>
      <c r="I143" s="136"/>
      <c r="L143" s="32"/>
      <c r="M143" s="137"/>
      <c r="T143" s="53"/>
      <c r="AT143" s="17" t="s">
        <v>269</v>
      </c>
      <c r="AU143" s="17" t="s">
        <v>77</v>
      </c>
    </row>
    <row r="144" spans="2:65" s="12" customFormat="1" ht="11.25">
      <c r="B144" s="162"/>
      <c r="D144" s="134" t="s">
        <v>774</v>
      </c>
      <c r="E144" s="163" t="s">
        <v>19</v>
      </c>
      <c r="F144" s="164" t="s">
        <v>3285</v>
      </c>
      <c r="H144" s="165">
        <v>714.78</v>
      </c>
      <c r="I144" s="166"/>
      <c r="L144" s="162"/>
      <c r="M144" s="167"/>
      <c r="T144" s="168"/>
      <c r="AT144" s="163" t="s">
        <v>774</v>
      </c>
      <c r="AU144" s="163" t="s">
        <v>77</v>
      </c>
      <c r="AV144" s="12" t="s">
        <v>79</v>
      </c>
      <c r="AW144" s="12" t="s">
        <v>31</v>
      </c>
      <c r="AX144" s="12" t="s">
        <v>69</v>
      </c>
      <c r="AY144" s="163" t="s">
        <v>260</v>
      </c>
    </row>
    <row r="145" spans="2:65" s="13" customFormat="1" ht="11.25">
      <c r="B145" s="169"/>
      <c r="D145" s="134" t="s">
        <v>774</v>
      </c>
      <c r="E145" s="170" t="s">
        <v>19</v>
      </c>
      <c r="F145" s="171" t="s">
        <v>967</v>
      </c>
      <c r="H145" s="172">
        <v>714.78</v>
      </c>
      <c r="I145" s="173"/>
      <c r="L145" s="169"/>
      <c r="M145" s="174"/>
      <c r="T145" s="175"/>
      <c r="AT145" s="170" t="s">
        <v>774</v>
      </c>
      <c r="AU145" s="170" t="s">
        <v>77</v>
      </c>
      <c r="AV145" s="13" t="s">
        <v>266</v>
      </c>
      <c r="AW145" s="13" t="s">
        <v>31</v>
      </c>
      <c r="AX145" s="13" t="s">
        <v>77</v>
      </c>
      <c r="AY145" s="170" t="s">
        <v>260</v>
      </c>
    </row>
    <row r="146" spans="2:65" s="1" customFormat="1" ht="16.5" customHeight="1">
      <c r="B146" s="32"/>
      <c r="C146" s="139" t="s">
        <v>305</v>
      </c>
      <c r="D146" s="139" t="s">
        <v>273</v>
      </c>
      <c r="E146" s="140" t="s">
        <v>1300</v>
      </c>
      <c r="F146" s="141" t="s">
        <v>1301</v>
      </c>
      <c r="G146" s="142" t="s">
        <v>1067</v>
      </c>
      <c r="H146" s="143">
        <v>1.98</v>
      </c>
      <c r="I146" s="144"/>
      <c r="J146" s="145">
        <f>ROUND(I146*H146,2)</f>
        <v>0</v>
      </c>
      <c r="K146" s="141" t="s">
        <v>265</v>
      </c>
      <c r="L146" s="146"/>
      <c r="M146" s="147" t="s">
        <v>19</v>
      </c>
      <c r="N146" s="148" t="s">
        <v>40</v>
      </c>
      <c r="P146" s="130">
        <f>O146*H146</f>
        <v>0</v>
      </c>
      <c r="Q146" s="130">
        <v>2.234</v>
      </c>
      <c r="R146" s="130">
        <f>Q146*H146</f>
        <v>4.4233200000000004</v>
      </c>
      <c r="S146" s="130">
        <v>0</v>
      </c>
      <c r="T146" s="131">
        <f>S146*H146</f>
        <v>0</v>
      </c>
      <c r="AR146" s="132" t="s">
        <v>277</v>
      </c>
      <c r="AT146" s="132" t="s">
        <v>273</v>
      </c>
      <c r="AU146" s="132" t="s">
        <v>77</v>
      </c>
      <c r="AY146" s="17" t="s">
        <v>260</v>
      </c>
      <c r="BE146" s="133">
        <f>IF(N146="základní",J146,0)</f>
        <v>0</v>
      </c>
      <c r="BF146" s="133">
        <f>IF(N146="snížená",J146,0)</f>
        <v>0</v>
      </c>
      <c r="BG146" s="133">
        <f>IF(N146="zákl. přenesená",J146,0)</f>
        <v>0</v>
      </c>
      <c r="BH146" s="133">
        <f>IF(N146="sníž. přenesená",J146,0)</f>
        <v>0</v>
      </c>
      <c r="BI146" s="133">
        <f>IF(N146="nulová",J146,0)</f>
        <v>0</v>
      </c>
      <c r="BJ146" s="17" t="s">
        <v>77</v>
      </c>
      <c r="BK146" s="133">
        <f>ROUND(I146*H146,2)</f>
        <v>0</v>
      </c>
      <c r="BL146" s="17" t="s">
        <v>266</v>
      </c>
      <c r="BM146" s="132" t="s">
        <v>348</v>
      </c>
    </row>
    <row r="147" spans="2:65" s="1" customFormat="1" ht="11.25">
      <c r="B147" s="32"/>
      <c r="D147" s="134" t="s">
        <v>267</v>
      </c>
      <c r="F147" s="135" t="s">
        <v>1301</v>
      </c>
      <c r="I147" s="136"/>
      <c r="L147" s="32"/>
      <c r="M147" s="137"/>
      <c r="T147" s="53"/>
      <c r="AT147" s="17" t="s">
        <v>267</v>
      </c>
      <c r="AU147" s="17" t="s">
        <v>77</v>
      </c>
    </row>
    <row r="148" spans="2:65" s="1" customFormat="1" ht="29.25">
      <c r="B148" s="32"/>
      <c r="D148" s="134" t="s">
        <v>269</v>
      </c>
      <c r="F148" s="138" t="s">
        <v>3286</v>
      </c>
      <c r="I148" s="136"/>
      <c r="L148" s="32"/>
      <c r="M148" s="137"/>
      <c r="T148" s="53"/>
      <c r="AT148" s="17" t="s">
        <v>269</v>
      </c>
      <c r="AU148" s="17" t="s">
        <v>77</v>
      </c>
    </row>
    <row r="149" spans="2:65" s="1" customFormat="1" ht="16.5" customHeight="1">
      <c r="B149" s="32"/>
      <c r="C149" s="139" t="s">
        <v>350</v>
      </c>
      <c r="D149" s="139" t="s">
        <v>273</v>
      </c>
      <c r="E149" s="140" t="s">
        <v>3287</v>
      </c>
      <c r="F149" s="141" t="s">
        <v>3288</v>
      </c>
      <c r="G149" s="142" t="s">
        <v>545</v>
      </c>
      <c r="H149" s="143">
        <v>44</v>
      </c>
      <c r="I149" s="144"/>
      <c r="J149" s="145">
        <f>ROUND(I149*H149,2)</f>
        <v>0</v>
      </c>
      <c r="K149" s="141" t="s">
        <v>19</v>
      </c>
      <c r="L149" s="146"/>
      <c r="M149" s="147" t="s">
        <v>19</v>
      </c>
      <c r="N149" s="148" t="s">
        <v>40</v>
      </c>
      <c r="P149" s="130">
        <f>O149*H149</f>
        <v>0</v>
      </c>
      <c r="Q149" s="130">
        <v>0.04</v>
      </c>
      <c r="R149" s="130">
        <f>Q149*H149</f>
        <v>1.76</v>
      </c>
      <c r="S149" s="130">
        <v>0</v>
      </c>
      <c r="T149" s="131">
        <f>S149*H149</f>
        <v>0</v>
      </c>
      <c r="AR149" s="132" t="s">
        <v>277</v>
      </c>
      <c r="AT149" s="132" t="s">
        <v>273</v>
      </c>
      <c r="AU149" s="132" t="s">
        <v>77</v>
      </c>
      <c r="AY149" s="17" t="s">
        <v>260</v>
      </c>
      <c r="BE149" s="133">
        <f>IF(N149="základní",J149,0)</f>
        <v>0</v>
      </c>
      <c r="BF149" s="133">
        <f>IF(N149="snížená",J149,0)</f>
        <v>0</v>
      </c>
      <c r="BG149" s="133">
        <f>IF(N149="zákl. přenesená",J149,0)</f>
        <v>0</v>
      </c>
      <c r="BH149" s="133">
        <f>IF(N149="sníž. přenesená",J149,0)</f>
        <v>0</v>
      </c>
      <c r="BI149" s="133">
        <f>IF(N149="nulová",J149,0)</f>
        <v>0</v>
      </c>
      <c r="BJ149" s="17" t="s">
        <v>77</v>
      </c>
      <c r="BK149" s="133">
        <f>ROUND(I149*H149,2)</f>
        <v>0</v>
      </c>
      <c r="BL149" s="17" t="s">
        <v>266</v>
      </c>
      <c r="BM149" s="132" t="s">
        <v>353</v>
      </c>
    </row>
    <row r="150" spans="2:65" s="1" customFormat="1" ht="11.25">
      <c r="B150" s="32"/>
      <c r="D150" s="134" t="s">
        <v>267</v>
      </c>
      <c r="F150" s="135" t="s">
        <v>3288</v>
      </c>
      <c r="I150" s="136"/>
      <c r="L150" s="32"/>
      <c r="M150" s="137"/>
      <c r="T150" s="53"/>
      <c r="AT150" s="17" t="s">
        <v>267</v>
      </c>
      <c r="AU150" s="17" t="s">
        <v>77</v>
      </c>
    </row>
    <row r="151" spans="2:65" s="1" customFormat="1" ht="19.5">
      <c r="B151" s="32"/>
      <c r="D151" s="134" t="s">
        <v>269</v>
      </c>
      <c r="F151" s="138" t="s">
        <v>3289</v>
      </c>
      <c r="I151" s="136"/>
      <c r="L151" s="32"/>
      <c r="M151" s="137"/>
      <c r="T151" s="53"/>
      <c r="AT151" s="17" t="s">
        <v>269</v>
      </c>
      <c r="AU151" s="17" t="s">
        <v>77</v>
      </c>
    </row>
    <row r="152" spans="2:65" s="10" customFormat="1" ht="25.9" customHeight="1">
      <c r="B152" s="111"/>
      <c r="D152" s="112" t="s">
        <v>68</v>
      </c>
      <c r="E152" s="113" t="s">
        <v>79</v>
      </c>
      <c r="F152" s="113" t="s">
        <v>834</v>
      </c>
      <c r="I152" s="114"/>
      <c r="J152" s="115">
        <f>BK152</f>
        <v>0</v>
      </c>
      <c r="L152" s="111"/>
      <c r="M152" s="116"/>
      <c r="P152" s="117">
        <f>SUM(P153:P221)</f>
        <v>0</v>
      </c>
      <c r="R152" s="117">
        <f>SUM(R153:R221)</f>
        <v>1.76352</v>
      </c>
      <c r="T152" s="118">
        <f>SUM(T153:T221)</f>
        <v>0</v>
      </c>
      <c r="AR152" s="112" t="s">
        <v>77</v>
      </c>
      <c r="AT152" s="119" t="s">
        <v>68</v>
      </c>
      <c r="AU152" s="119" t="s">
        <v>69</v>
      </c>
      <c r="AY152" s="112" t="s">
        <v>260</v>
      </c>
      <c r="BK152" s="120">
        <f>SUM(BK153:BK221)</f>
        <v>0</v>
      </c>
    </row>
    <row r="153" spans="2:65" s="1" customFormat="1" ht="16.5" customHeight="1">
      <c r="B153" s="32"/>
      <c r="C153" s="121" t="s">
        <v>310</v>
      </c>
      <c r="D153" s="121" t="s">
        <v>261</v>
      </c>
      <c r="E153" s="122" t="s">
        <v>1311</v>
      </c>
      <c r="F153" s="123" t="s">
        <v>1312</v>
      </c>
      <c r="G153" s="124" t="s">
        <v>1297</v>
      </c>
      <c r="H153" s="125">
        <v>844.8</v>
      </c>
      <c r="I153" s="126"/>
      <c r="J153" s="127">
        <f>ROUND(I153*H153,2)</f>
        <v>0</v>
      </c>
      <c r="K153" s="123" t="s">
        <v>265</v>
      </c>
      <c r="L153" s="32"/>
      <c r="M153" s="128" t="s">
        <v>19</v>
      </c>
      <c r="N153" s="129" t="s">
        <v>40</v>
      </c>
      <c r="P153" s="130">
        <f>O153*H153</f>
        <v>0</v>
      </c>
      <c r="Q153" s="130">
        <v>0</v>
      </c>
      <c r="R153" s="130">
        <f>Q153*H153</f>
        <v>0</v>
      </c>
      <c r="S153" s="130">
        <v>0</v>
      </c>
      <c r="T153" s="131">
        <f>S153*H153</f>
        <v>0</v>
      </c>
      <c r="AR153" s="132" t="s">
        <v>266</v>
      </c>
      <c r="AT153" s="132" t="s">
        <v>261</v>
      </c>
      <c r="AU153" s="132" t="s">
        <v>77</v>
      </c>
      <c r="AY153" s="17" t="s">
        <v>260</v>
      </c>
      <c r="BE153" s="133">
        <f>IF(N153="základní",J153,0)</f>
        <v>0</v>
      </c>
      <c r="BF153" s="133">
        <f>IF(N153="snížená",J153,0)</f>
        <v>0</v>
      </c>
      <c r="BG153" s="133">
        <f>IF(N153="zákl. přenesená",J153,0)</f>
        <v>0</v>
      </c>
      <c r="BH153" s="133">
        <f>IF(N153="sníž. přenesená",J153,0)</f>
        <v>0</v>
      </c>
      <c r="BI153" s="133">
        <f>IF(N153="nulová",J153,0)</f>
        <v>0</v>
      </c>
      <c r="BJ153" s="17" t="s">
        <v>77</v>
      </c>
      <c r="BK153" s="133">
        <f>ROUND(I153*H153,2)</f>
        <v>0</v>
      </c>
      <c r="BL153" s="17" t="s">
        <v>266</v>
      </c>
      <c r="BM153" s="132" t="s">
        <v>358</v>
      </c>
    </row>
    <row r="154" spans="2:65" s="1" customFormat="1" ht="19.5">
      <c r="B154" s="32"/>
      <c r="D154" s="134" t="s">
        <v>267</v>
      </c>
      <c r="F154" s="135" t="s">
        <v>1313</v>
      </c>
      <c r="I154" s="136"/>
      <c r="L154" s="32"/>
      <c r="M154" s="137"/>
      <c r="T154" s="53"/>
      <c r="AT154" s="17" t="s">
        <v>267</v>
      </c>
      <c r="AU154" s="17" t="s">
        <v>77</v>
      </c>
    </row>
    <row r="155" spans="2:65" s="1" customFormat="1" ht="29.25">
      <c r="B155" s="32"/>
      <c r="D155" s="134" t="s">
        <v>269</v>
      </c>
      <c r="F155" s="138" t="s">
        <v>3290</v>
      </c>
      <c r="I155" s="136"/>
      <c r="L155" s="32"/>
      <c r="M155" s="137"/>
      <c r="T155" s="53"/>
      <c r="AT155" s="17" t="s">
        <v>269</v>
      </c>
      <c r="AU155" s="17" t="s">
        <v>77</v>
      </c>
    </row>
    <row r="156" spans="2:65" s="12" customFormat="1" ht="11.25">
      <c r="B156" s="162"/>
      <c r="D156" s="134" t="s">
        <v>774</v>
      </c>
      <c r="E156" s="163" t="s">
        <v>19</v>
      </c>
      <c r="F156" s="164" t="s">
        <v>3291</v>
      </c>
      <c r="H156" s="165">
        <v>844.8</v>
      </c>
      <c r="I156" s="166"/>
      <c r="L156" s="162"/>
      <c r="M156" s="167"/>
      <c r="T156" s="168"/>
      <c r="AT156" s="163" t="s">
        <v>774</v>
      </c>
      <c r="AU156" s="163" t="s">
        <v>77</v>
      </c>
      <c r="AV156" s="12" t="s">
        <v>79</v>
      </c>
      <c r="AW156" s="12" t="s">
        <v>31</v>
      </c>
      <c r="AX156" s="12" t="s">
        <v>69</v>
      </c>
      <c r="AY156" s="163" t="s">
        <v>260</v>
      </c>
    </row>
    <row r="157" spans="2:65" s="13" customFormat="1" ht="11.25">
      <c r="B157" s="169"/>
      <c r="D157" s="134" t="s">
        <v>774</v>
      </c>
      <c r="E157" s="170" t="s">
        <v>19</v>
      </c>
      <c r="F157" s="171" t="s">
        <v>967</v>
      </c>
      <c r="H157" s="172">
        <v>844.8</v>
      </c>
      <c r="I157" s="173"/>
      <c r="L157" s="169"/>
      <c r="M157" s="174"/>
      <c r="T157" s="175"/>
      <c r="AT157" s="170" t="s">
        <v>774</v>
      </c>
      <c r="AU157" s="170" t="s">
        <v>77</v>
      </c>
      <c r="AV157" s="13" t="s">
        <v>266</v>
      </c>
      <c r="AW157" s="13" t="s">
        <v>31</v>
      </c>
      <c r="AX157" s="13" t="s">
        <v>77</v>
      </c>
      <c r="AY157" s="170" t="s">
        <v>260</v>
      </c>
    </row>
    <row r="158" spans="2:65" s="1" customFormat="1" ht="16.5" customHeight="1">
      <c r="B158" s="32"/>
      <c r="C158" s="121" t="s">
        <v>7</v>
      </c>
      <c r="D158" s="121" t="s">
        <v>261</v>
      </c>
      <c r="E158" s="122" t="s">
        <v>1316</v>
      </c>
      <c r="F158" s="123" t="s">
        <v>1317</v>
      </c>
      <c r="G158" s="124" t="s">
        <v>1067</v>
      </c>
      <c r="H158" s="125">
        <v>55</v>
      </c>
      <c r="I158" s="126"/>
      <c r="J158" s="127">
        <f>ROUND(I158*H158,2)</f>
        <v>0</v>
      </c>
      <c r="K158" s="123" t="s">
        <v>265</v>
      </c>
      <c r="L158" s="32"/>
      <c r="M158" s="128" t="s">
        <v>19</v>
      </c>
      <c r="N158" s="129" t="s">
        <v>40</v>
      </c>
      <c r="P158" s="130">
        <f>O158*H158</f>
        <v>0</v>
      </c>
      <c r="Q158" s="130">
        <v>0</v>
      </c>
      <c r="R158" s="130">
        <f>Q158*H158</f>
        <v>0</v>
      </c>
      <c r="S158" s="130">
        <v>0</v>
      </c>
      <c r="T158" s="131">
        <f>S158*H158</f>
        <v>0</v>
      </c>
      <c r="AR158" s="132" t="s">
        <v>266</v>
      </c>
      <c r="AT158" s="132" t="s">
        <v>261</v>
      </c>
      <c r="AU158" s="132" t="s">
        <v>77</v>
      </c>
      <c r="AY158" s="17" t="s">
        <v>260</v>
      </c>
      <c r="BE158" s="133">
        <f>IF(N158="základní",J158,0)</f>
        <v>0</v>
      </c>
      <c r="BF158" s="133">
        <f>IF(N158="snížená",J158,0)</f>
        <v>0</v>
      </c>
      <c r="BG158" s="133">
        <f>IF(N158="zákl. přenesená",J158,0)</f>
        <v>0</v>
      </c>
      <c r="BH158" s="133">
        <f>IF(N158="sníž. přenesená",J158,0)</f>
        <v>0</v>
      </c>
      <c r="BI158" s="133">
        <f>IF(N158="nulová",J158,0)</f>
        <v>0</v>
      </c>
      <c r="BJ158" s="17" t="s">
        <v>77</v>
      </c>
      <c r="BK158" s="133">
        <f>ROUND(I158*H158,2)</f>
        <v>0</v>
      </c>
      <c r="BL158" s="17" t="s">
        <v>266</v>
      </c>
      <c r="BM158" s="132" t="s">
        <v>364</v>
      </c>
    </row>
    <row r="159" spans="2:65" s="1" customFormat="1" ht="29.25">
      <c r="B159" s="32"/>
      <c r="D159" s="134" t="s">
        <v>267</v>
      </c>
      <c r="F159" s="135" t="s">
        <v>1318</v>
      </c>
      <c r="I159" s="136"/>
      <c r="L159" s="32"/>
      <c r="M159" s="137"/>
      <c r="T159" s="53"/>
      <c r="AT159" s="17" t="s">
        <v>267</v>
      </c>
      <c r="AU159" s="17" t="s">
        <v>77</v>
      </c>
    </row>
    <row r="160" spans="2:65" s="1" customFormat="1" ht="19.5">
      <c r="B160" s="32"/>
      <c r="D160" s="134" t="s">
        <v>269</v>
      </c>
      <c r="F160" s="138" t="s">
        <v>1319</v>
      </c>
      <c r="I160" s="136"/>
      <c r="L160" s="32"/>
      <c r="M160" s="137"/>
      <c r="T160" s="53"/>
      <c r="AT160" s="17" t="s">
        <v>269</v>
      </c>
      <c r="AU160" s="17" t="s">
        <v>77</v>
      </c>
    </row>
    <row r="161" spans="2:65" s="1" customFormat="1" ht="16.5" customHeight="1">
      <c r="B161" s="32"/>
      <c r="C161" s="121" t="s">
        <v>315</v>
      </c>
      <c r="D161" s="121" t="s">
        <v>261</v>
      </c>
      <c r="E161" s="122" t="s">
        <v>1320</v>
      </c>
      <c r="F161" s="123" t="s">
        <v>1321</v>
      </c>
      <c r="G161" s="124" t="s">
        <v>545</v>
      </c>
      <c r="H161" s="125">
        <v>117</v>
      </c>
      <c r="I161" s="126"/>
      <c r="J161" s="127">
        <f>ROUND(I161*H161,2)</f>
        <v>0</v>
      </c>
      <c r="K161" s="123" t="s">
        <v>19</v>
      </c>
      <c r="L161" s="32"/>
      <c r="M161" s="128" t="s">
        <v>19</v>
      </c>
      <c r="N161" s="129" t="s">
        <v>40</v>
      </c>
      <c r="P161" s="130">
        <f>O161*H161</f>
        <v>0</v>
      </c>
      <c r="Q161" s="130">
        <v>0</v>
      </c>
      <c r="R161" s="130">
        <f>Q161*H161</f>
        <v>0</v>
      </c>
      <c r="S161" s="130">
        <v>0</v>
      </c>
      <c r="T161" s="131">
        <f>S161*H161</f>
        <v>0</v>
      </c>
      <c r="AR161" s="132" t="s">
        <v>266</v>
      </c>
      <c r="AT161" s="132" t="s">
        <v>261</v>
      </c>
      <c r="AU161" s="132" t="s">
        <v>77</v>
      </c>
      <c r="AY161" s="17" t="s">
        <v>260</v>
      </c>
      <c r="BE161" s="133">
        <f>IF(N161="základní",J161,0)</f>
        <v>0</v>
      </c>
      <c r="BF161" s="133">
        <f>IF(N161="snížená",J161,0)</f>
        <v>0</v>
      </c>
      <c r="BG161" s="133">
        <f>IF(N161="zákl. přenesená",J161,0)</f>
        <v>0</v>
      </c>
      <c r="BH161" s="133">
        <f>IF(N161="sníž. přenesená",J161,0)</f>
        <v>0</v>
      </c>
      <c r="BI161" s="133">
        <f>IF(N161="nulová",J161,0)</f>
        <v>0</v>
      </c>
      <c r="BJ161" s="17" t="s">
        <v>77</v>
      </c>
      <c r="BK161" s="133">
        <f>ROUND(I161*H161,2)</f>
        <v>0</v>
      </c>
      <c r="BL161" s="17" t="s">
        <v>266</v>
      </c>
      <c r="BM161" s="132" t="s">
        <v>368</v>
      </c>
    </row>
    <row r="162" spans="2:65" s="1" customFormat="1" ht="11.25">
      <c r="B162" s="32"/>
      <c r="D162" s="134" t="s">
        <v>267</v>
      </c>
      <c r="F162" s="135" t="s">
        <v>1321</v>
      </c>
      <c r="I162" s="136"/>
      <c r="L162" s="32"/>
      <c r="M162" s="137"/>
      <c r="T162" s="53"/>
      <c r="AT162" s="17" t="s">
        <v>267</v>
      </c>
      <c r="AU162" s="17" t="s">
        <v>77</v>
      </c>
    </row>
    <row r="163" spans="2:65" s="1" customFormat="1" ht="19.5">
      <c r="B163" s="32"/>
      <c r="D163" s="134" t="s">
        <v>269</v>
      </c>
      <c r="F163" s="138" t="s">
        <v>3292</v>
      </c>
      <c r="I163" s="136"/>
      <c r="L163" s="32"/>
      <c r="M163" s="137"/>
      <c r="T163" s="53"/>
      <c r="AT163" s="17" t="s">
        <v>269</v>
      </c>
      <c r="AU163" s="17" t="s">
        <v>77</v>
      </c>
    </row>
    <row r="164" spans="2:65" s="1" customFormat="1" ht="16.5" customHeight="1">
      <c r="B164" s="32"/>
      <c r="C164" s="121" t="s">
        <v>370</v>
      </c>
      <c r="D164" s="121" t="s">
        <v>261</v>
      </c>
      <c r="E164" s="122" t="s">
        <v>2688</v>
      </c>
      <c r="F164" s="123" t="s">
        <v>2689</v>
      </c>
      <c r="G164" s="124" t="s">
        <v>545</v>
      </c>
      <c r="H164" s="125">
        <v>2</v>
      </c>
      <c r="I164" s="126"/>
      <c r="J164" s="127">
        <f>ROUND(I164*H164,2)</f>
        <v>0</v>
      </c>
      <c r="K164" s="123" t="s">
        <v>265</v>
      </c>
      <c r="L164" s="32"/>
      <c r="M164" s="128" t="s">
        <v>19</v>
      </c>
      <c r="N164" s="129" t="s">
        <v>40</v>
      </c>
      <c r="P164" s="130">
        <f>O164*H164</f>
        <v>0</v>
      </c>
      <c r="Q164" s="130">
        <v>0</v>
      </c>
      <c r="R164" s="130">
        <f>Q164*H164</f>
        <v>0</v>
      </c>
      <c r="S164" s="130">
        <v>0</v>
      </c>
      <c r="T164" s="131">
        <f>S164*H164</f>
        <v>0</v>
      </c>
      <c r="AR164" s="132" t="s">
        <v>266</v>
      </c>
      <c r="AT164" s="132" t="s">
        <v>261</v>
      </c>
      <c r="AU164" s="132" t="s">
        <v>77</v>
      </c>
      <c r="AY164" s="17" t="s">
        <v>260</v>
      </c>
      <c r="BE164" s="133">
        <f>IF(N164="základní",J164,0)</f>
        <v>0</v>
      </c>
      <c r="BF164" s="133">
        <f>IF(N164="snížená",J164,0)</f>
        <v>0</v>
      </c>
      <c r="BG164" s="133">
        <f>IF(N164="zákl. přenesená",J164,0)</f>
        <v>0</v>
      </c>
      <c r="BH164" s="133">
        <f>IF(N164="sníž. přenesená",J164,0)</f>
        <v>0</v>
      </c>
      <c r="BI164" s="133">
        <f>IF(N164="nulová",J164,0)</f>
        <v>0</v>
      </c>
      <c r="BJ164" s="17" t="s">
        <v>77</v>
      </c>
      <c r="BK164" s="133">
        <f>ROUND(I164*H164,2)</f>
        <v>0</v>
      </c>
      <c r="BL164" s="17" t="s">
        <v>266</v>
      </c>
      <c r="BM164" s="132" t="s">
        <v>373</v>
      </c>
    </row>
    <row r="165" spans="2:65" s="1" customFormat="1" ht="29.25">
      <c r="B165" s="32"/>
      <c r="D165" s="134" t="s">
        <v>267</v>
      </c>
      <c r="F165" s="135" t="s">
        <v>2690</v>
      </c>
      <c r="I165" s="136"/>
      <c r="L165" s="32"/>
      <c r="M165" s="137"/>
      <c r="T165" s="53"/>
      <c r="AT165" s="17" t="s">
        <v>267</v>
      </c>
      <c r="AU165" s="17" t="s">
        <v>77</v>
      </c>
    </row>
    <row r="166" spans="2:65" s="1" customFormat="1" ht="19.5">
      <c r="B166" s="32"/>
      <c r="D166" s="134" t="s">
        <v>269</v>
      </c>
      <c r="F166" s="138" t="s">
        <v>306</v>
      </c>
      <c r="I166" s="136"/>
      <c r="L166" s="32"/>
      <c r="M166" s="137"/>
      <c r="T166" s="53"/>
      <c r="AT166" s="17" t="s">
        <v>269</v>
      </c>
      <c r="AU166" s="17" t="s">
        <v>77</v>
      </c>
    </row>
    <row r="167" spans="2:65" s="1" customFormat="1" ht="16.5" customHeight="1">
      <c r="B167" s="32"/>
      <c r="C167" s="121" t="s">
        <v>320</v>
      </c>
      <c r="D167" s="121" t="s">
        <v>261</v>
      </c>
      <c r="E167" s="122" t="s">
        <v>1340</v>
      </c>
      <c r="F167" s="123" t="s">
        <v>1341</v>
      </c>
      <c r="G167" s="124" t="s">
        <v>545</v>
      </c>
      <c r="H167" s="125">
        <v>222</v>
      </c>
      <c r="I167" s="126"/>
      <c r="J167" s="127">
        <f>ROUND(I167*H167,2)</f>
        <v>0</v>
      </c>
      <c r="K167" s="123" t="s">
        <v>265</v>
      </c>
      <c r="L167" s="32"/>
      <c r="M167" s="128" t="s">
        <v>19</v>
      </c>
      <c r="N167" s="129" t="s">
        <v>40</v>
      </c>
      <c r="P167" s="130">
        <f>O167*H167</f>
        <v>0</v>
      </c>
      <c r="Q167" s="130">
        <v>0</v>
      </c>
      <c r="R167" s="130">
        <f>Q167*H167</f>
        <v>0</v>
      </c>
      <c r="S167" s="130">
        <v>0</v>
      </c>
      <c r="T167" s="131">
        <f>S167*H167</f>
        <v>0</v>
      </c>
      <c r="AR167" s="132" t="s">
        <v>266</v>
      </c>
      <c r="AT167" s="132" t="s">
        <v>261</v>
      </c>
      <c r="AU167" s="132" t="s">
        <v>77</v>
      </c>
      <c r="AY167" s="17" t="s">
        <v>260</v>
      </c>
      <c r="BE167" s="133">
        <f>IF(N167="základní",J167,0)</f>
        <v>0</v>
      </c>
      <c r="BF167" s="133">
        <f>IF(N167="snížená",J167,0)</f>
        <v>0</v>
      </c>
      <c r="BG167" s="133">
        <f>IF(N167="zákl. přenesená",J167,0)</f>
        <v>0</v>
      </c>
      <c r="BH167" s="133">
        <f>IF(N167="sníž. přenesená",J167,0)</f>
        <v>0</v>
      </c>
      <c r="BI167" s="133">
        <f>IF(N167="nulová",J167,0)</f>
        <v>0</v>
      </c>
      <c r="BJ167" s="17" t="s">
        <v>77</v>
      </c>
      <c r="BK167" s="133">
        <f>ROUND(I167*H167,2)</f>
        <v>0</v>
      </c>
      <c r="BL167" s="17" t="s">
        <v>266</v>
      </c>
      <c r="BM167" s="132" t="s">
        <v>378</v>
      </c>
    </row>
    <row r="168" spans="2:65" s="1" customFormat="1" ht="29.25">
      <c r="B168" s="32"/>
      <c r="D168" s="134" t="s">
        <v>267</v>
      </c>
      <c r="F168" s="135" t="s">
        <v>1342</v>
      </c>
      <c r="I168" s="136"/>
      <c r="L168" s="32"/>
      <c r="M168" s="137"/>
      <c r="T168" s="53"/>
      <c r="AT168" s="17" t="s">
        <v>267</v>
      </c>
      <c r="AU168" s="17" t="s">
        <v>77</v>
      </c>
    </row>
    <row r="169" spans="2:65" s="1" customFormat="1" ht="29.25">
      <c r="B169" s="32"/>
      <c r="D169" s="134" t="s">
        <v>269</v>
      </c>
      <c r="F169" s="138" t="s">
        <v>1343</v>
      </c>
      <c r="I169" s="136"/>
      <c r="L169" s="32"/>
      <c r="M169" s="137"/>
      <c r="T169" s="53"/>
      <c r="AT169" s="17" t="s">
        <v>269</v>
      </c>
      <c r="AU169" s="17" t="s">
        <v>77</v>
      </c>
    </row>
    <row r="170" spans="2:65" s="12" customFormat="1" ht="11.25">
      <c r="B170" s="162"/>
      <c r="D170" s="134" t="s">
        <v>774</v>
      </c>
      <c r="E170" s="163" t="s">
        <v>19</v>
      </c>
      <c r="F170" s="164" t="s">
        <v>3293</v>
      </c>
      <c r="H170" s="165">
        <v>222</v>
      </c>
      <c r="I170" s="166"/>
      <c r="L170" s="162"/>
      <c r="M170" s="167"/>
      <c r="T170" s="168"/>
      <c r="AT170" s="163" t="s">
        <v>774</v>
      </c>
      <c r="AU170" s="163" t="s">
        <v>77</v>
      </c>
      <c r="AV170" s="12" t="s">
        <v>79</v>
      </c>
      <c r="AW170" s="12" t="s">
        <v>31</v>
      </c>
      <c r="AX170" s="12" t="s">
        <v>69</v>
      </c>
      <c r="AY170" s="163" t="s">
        <v>260</v>
      </c>
    </row>
    <row r="171" spans="2:65" s="13" customFormat="1" ht="11.25">
      <c r="B171" s="169"/>
      <c r="D171" s="134" t="s">
        <v>774</v>
      </c>
      <c r="E171" s="170" t="s">
        <v>19</v>
      </c>
      <c r="F171" s="171" t="s">
        <v>967</v>
      </c>
      <c r="H171" s="172">
        <v>222</v>
      </c>
      <c r="I171" s="173"/>
      <c r="L171" s="169"/>
      <c r="M171" s="174"/>
      <c r="T171" s="175"/>
      <c r="AT171" s="170" t="s">
        <v>774</v>
      </c>
      <c r="AU171" s="170" t="s">
        <v>77</v>
      </c>
      <c r="AV171" s="13" t="s">
        <v>266</v>
      </c>
      <c r="AW171" s="13" t="s">
        <v>31</v>
      </c>
      <c r="AX171" s="13" t="s">
        <v>77</v>
      </c>
      <c r="AY171" s="170" t="s">
        <v>260</v>
      </c>
    </row>
    <row r="172" spans="2:65" s="1" customFormat="1" ht="16.5" customHeight="1">
      <c r="B172" s="32"/>
      <c r="C172" s="121" t="s">
        <v>381</v>
      </c>
      <c r="D172" s="121" t="s">
        <v>261</v>
      </c>
      <c r="E172" s="122" t="s">
        <v>1344</v>
      </c>
      <c r="F172" s="123" t="s">
        <v>1345</v>
      </c>
      <c r="G172" s="124" t="s">
        <v>545</v>
      </c>
      <c r="H172" s="125">
        <v>9</v>
      </c>
      <c r="I172" s="126"/>
      <c r="J172" s="127">
        <f>ROUND(I172*H172,2)</f>
        <v>0</v>
      </c>
      <c r="K172" s="123" t="s">
        <v>265</v>
      </c>
      <c r="L172" s="32"/>
      <c r="M172" s="128" t="s">
        <v>19</v>
      </c>
      <c r="N172" s="129" t="s">
        <v>40</v>
      </c>
      <c r="P172" s="130">
        <f>O172*H172</f>
        <v>0</v>
      </c>
      <c r="Q172" s="130">
        <v>0</v>
      </c>
      <c r="R172" s="130">
        <f>Q172*H172</f>
        <v>0</v>
      </c>
      <c r="S172" s="130">
        <v>0</v>
      </c>
      <c r="T172" s="131">
        <f>S172*H172</f>
        <v>0</v>
      </c>
      <c r="AR172" s="132" t="s">
        <v>266</v>
      </c>
      <c r="AT172" s="132" t="s">
        <v>261</v>
      </c>
      <c r="AU172" s="132" t="s">
        <v>77</v>
      </c>
      <c r="AY172" s="17" t="s">
        <v>260</v>
      </c>
      <c r="BE172" s="133">
        <f>IF(N172="základní",J172,0)</f>
        <v>0</v>
      </c>
      <c r="BF172" s="133">
        <f>IF(N172="snížená",J172,0)</f>
        <v>0</v>
      </c>
      <c r="BG172" s="133">
        <f>IF(N172="zákl. přenesená",J172,0)</f>
        <v>0</v>
      </c>
      <c r="BH172" s="133">
        <f>IF(N172="sníž. přenesená",J172,0)</f>
        <v>0</v>
      </c>
      <c r="BI172" s="133">
        <f>IF(N172="nulová",J172,0)</f>
        <v>0</v>
      </c>
      <c r="BJ172" s="17" t="s">
        <v>77</v>
      </c>
      <c r="BK172" s="133">
        <f>ROUND(I172*H172,2)</f>
        <v>0</v>
      </c>
      <c r="BL172" s="17" t="s">
        <v>266</v>
      </c>
      <c r="BM172" s="132" t="s">
        <v>384</v>
      </c>
    </row>
    <row r="173" spans="2:65" s="1" customFormat="1" ht="29.25">
      <c r="B173" s="32"/>
      <c r="D173" s="134" t="s">
        <v>267</v>
      </c>
      <c r="F173" s="135" t="s">
        <v>1346</v>
      </c>
      <c r="I173" s="136"/>
      <c r="L173" s="32"/>
      <c r="M173" s="137"/>
      <c r="T173" s="53"/>
      <c r="AT173" s="17" t="s">
        <v>267</v>
      </c>
      <c r="AU173" s="17" t="s">
        <v>77</v>
      </c>
    </row>
    <row r="174" spans="2:65" s="1" customFormat="1" ht="19.5">
      <c r="B174" s="32"/>
      <c r="D174" s="134" t="s">
        <v>269</v>
      </c>
      <c r="F174" s="138" t="s">
        <v>306</v>
      </c>
      <c r="I174" s="136"/>
      <c r="L174" s="32"/>
      <c r="M174" s="137"/>
      <c r="T174" s="53"/>
      <c r="AT174" s="17" t="s">
        <v>269</v>
      </c>
      <c r="AU174" s="17" t="s">
        <v>77</v>
      </c>
    </row>
    <row r="175" spans="2:65" s="12" customFormat="1" ht="11.25">
      <c r="B175" s="162"/>
      <c r="D175" s="134" t="s">
        <v>774</v>
      </c>
      <c r="E175" s="163" t="s">
        <v>19</v>
      </c>
      <c r="F175" s="164" t="s">
        <v>3294</v>
      </c>
      <c r="H175" s="165">
        <v>9</v>
      </c>
      <c r="I175" s="166"/>
      <c r="L175" s="162"/>
      <c r="M175" s="167"/>
      <c r="T175" s="168"/>
      <c r="AT175" s="163" t="s">
        <v>774</v>
      </c>
      <c r="AU175" s="163" t="s">
        <v>77</v>
      </c>
      <c r="AV175" s="12" t="s">
        <v>79</v>
      </c>
      <c r="AW175" s="12" t="s">
        <v>31</v>
      </c>
      <c r="AX175" s="12" t="s">
        <v>69</v>
      </c>
      <c r="AY175" s="163" t="s">
        <v>260</v>
      </c>
    </row>
    <row r="176" spans="2:65" s="13" customFormat="1" ht="11.25">
      <c r="B176" s="169"/>
      <c r="D176" s="134" t="s">
        <v>774</v>
      </c>
      <c r="E176" s="170" t="s">
        <v>19</v>
      </c>
      <c r="F176" s="171" t="s">
        <v>967</v>
      </c>
      <c r="H176" s="172">
        <v>9</v>
      </c>
      <c r="I176" s="173"/>
      <c r="L176" s="169"/>
      <c r="M176" s="174"/>
      <c r="T176" s="175"/>
      <c r="AT176" s="170" t="s">
        <v>774</v>
      </c>
      <c r="AU176" s="170" t="s">
        <v>77</v>
      </c>
      <c r="AV176" s="13" t="s">
        <v>266</v>
      </c>
      <c r="AW176" s="13" t="s">
        <v>31</v>
      </c>
      <c r="AX176" s="13" t="s">
        <v>77</v>
      </c>
      <c r="AY176" s="170" t="s">
        <v>260</v>
      </c>
    </row>
    <row r="177" spans="2:65" s="1" customFormat="1" ht="16.5" customHeight="1">
      <c r="B177" s="32"/>
      <c r="C177" s="121" t="s">
        <v>326</v>
      </c>
      <c r="D177" s="121" t="s">
        <v>261</v>
      </c>
      <c r="E177" s="122" t="s">
        <v>1347</v>
      </c>
      <c r="F177" s="123" t="s">
        <v>1348</v>
      </c>
      <c r="G177" s="124" t="s">
        <v>545</v>
      </c>
      <c r="H177" s="125">
        <v>12.75</v>
      </c>
      <c r="I177" s="126"/>
      <c r="J177" s="127">
        <f>ROUND(I177*H177,2)</f>
        <v>0</v>
      </c>
      <c r="K177" s="123" t="s">
        <v>265</v>
      </c>
      <c r="L177" s="32"/>
      <c r="M177" s="128" t="s">
        <v>19</v>
      </c>
      <c r="N177" s="129" t="s">
        <v>40</v>
      </c>
      <c r="P177" s="130">
        <f>O177*H177</f>
        <v>0</v>
      </c>
      <c r="Q177" s="130">
        <v>0</v>
      </c>
      <c r="R177" s="130">
        <f>Q177*H177</f>
        <v>0</v>
      </c>
      <c r="S177" s="130">
        <v>0</v>
      </c>
      <c r="T177" s="131">
        <f>S177*H177</f>
        <v>0</v>
      </c>
      <c r="AR177" s="132" t="s">
        <v>266</v>
      </c>
      <c r="AT177" s="132" t="s">
        <v>261</v>
      </c>
      <c r="AU177" s="132" t="s">
        <v>77</v>
      </c>
      <c r="AY177" s="17" t="s">
        <v>260</v>
      </c>
      <c r="BE177" s="133">
        <f>IF(N177="základní",J177,0)</f>
        <v>0</v>
      </c>
      <c r="BF177" s="133">
        <f>IF(N177="snížená",J177,0)</f>
        <v>0</v>
      </c>
      <c r="BG177" s="133">
        <f>IF(N177="zákl. přenesená",J177,0)</f>
        <v>0</v>
      </c>
      <c r="BH177" s="133">
        <f>IF(N177="sníž. přenesená",J177,0)</f>
        <v>0</v>
      </c>
      <c r="BI177" s="133">
        <f>IF(N177="nulová",J177,0)</f>
        <v>0</v>
      </c>
      <c r="BJ177" s="17" t="s">
        <v>77</v>
      </c>
      <c r="BK177" s="133">
        <f>ROUND(I177*H177,2)</f>
        <v>0</v>
      </c>
      <c r="BL177" s="17" t="s">
        <v>266</v>
      </c>
      <c r="BM177" s="132" t="s">
        <v>389</v>
      </c>
    </row>
    <row r="178" spans="2:65" s="1" customFormat="1" ht="29.25">
      <c r="B178" s="32"/>
      <c r="D178" s="134" t="s">
        <v>267</v>
      </c>
      <c r="F178" s="135" t="s">
        <v>1349</v>
      </c>
      <c r="I178" s="136"/>
      <c r="L178" s="32"/>
      <c r="M178" s="137"/>
      <c r="T178" s="53"/>
      <c r="AT178" s="17" t="s">
        <v>267</v>
      </c>
      <c r="AU178" s="17" t="s">
        <v>77</v>
      </c>
    </row>
    <row r="179" spans="2:65" s="1" customFormat="1" ht="29.25">
      <c r="B179" s="32"/>
      <c r="D179" s="134" t="s">
        <v>269</v>
      </c>
      <c r="F179" s="138" t="s">
        <v>3295</v>
      </c>
      <c r="I179" s="136"/>
      <c r="L179" s="32"/>
      <c r="M179" s="137"/>
      <c r="T179" s="53"/>
      <c r="AT179" s="17" t="s">
        <v>269</v>
      </c>
      <c r="AU179" s="17" t="s">
        <v>77</v>
      </c>
    </row>
    <row r="180" spans="2:65" s="12" customFormat="1" ht="11.25">
      <c r="B180" s="162"/>
      <c r="D180" s="134" t="s">
        <v>774</v>
      </c>
      <c r="E180" s="163" t="s">
        <v>19</v>
      </c>
      <c r="F180" s="164" t="s">
        <v>3296</v>
      </c>
      <c r="H180" s="165">
        <v>12.75</v>
      </c>
      <c r="I180" s="166"/>
      <c r="L180" s="162"/>
      <c r="M180" s="167"/>
      <c r="T180" s="168"/>
      <c r="AT180" s="163" t="s">
        <v>774</v>
      </c>
      <c r="AU180" s="163" t="s">
        <v>77</v>
      </c>
      <c r="AV180" s="12" t="s">
        <v>79</v>
      </c>
      <c r="AW180" s="12" t="s">
        <v>31</v>
      </c>
      <c r="AX180" s="12" t="s">
        <v>69</v>
      </c>
      <c r="AY180" s="163" t="s">
        <v>260</v>
      </c>
    </row>
    <row r="181" spans="2:65" s="13" customFormat="1" ht="11.25">
      <c r="B181" s="169"/>
      <c r="D181" s="134" t="s">
        <v>774</v>
      </c>
      <c r="E181" s="170" t="s">
        <v>19</v>
      </c>
      <c r="F181" s="171" t="s">
        <v>967</v>
      </c>
      <c r="H181" s="172">
        <v>12.75</v>
      </c>
      <c r="I181" s="173"/>
      <c r="L181" s="169"/>
      <c r="M181" s="174"/>
      <c r="T181" s="175"/>
      <c r="AT181" s="170" t="s">
        <v>774</v>
      </c>
      <c r="AU181" s="170" t="s">
        <v>77</v>
      </c>
      <c r="AV181" s="13" t="s">
        <v>266</v>
      </c>
      <c r="AW181" s="13" t="s">
        <v>31</v>
      </c>
      <c r="AX181" s="13" t="s">
        <v>77</v>
      </c>
      <c r="AY181" s="170" t="s">
        <v>260</v>
      </c>
    </row>
    <row r="182" spans="2:65" s="1" customFormat="1" ht="16.5" customHeight="1">
      <c r="B182" s="32"/>
      <c r="C182" s="121" t="s">
        <v>392</v>
      </c>
      <c r="D182" s="121" t="s">
        <v>261</v>
      </c>
      <c r="E182" s="122" t="s">
        <v>1351</v>
      </c>
      <c r="F182" s="123" t="s">
        <v>1352</v>
      </c>
      <c r="G182" s="124" t="s">
        <v>1297</v>
      </c>
      <c r="H182" s="125">
        <v>300</v>
      </c>
      <c r="I182" s="126"/>
      <c r="J182" s="127">
        <f>ROUND(I182*H182,2)</f>
        <v>0</v>
      </c>
      <c r="K182" s="123" t="s">
        <v>19</v>
      </c>
      <c r="L182" s="32"/>
      <c r="M182" s="128" t="s">
        <v>19</v>
      </c>
      <c r="N182" s="129" t="s">
        <v>40</v>
      </c>
      <c r="P182" s="130">
        <f>O182*H182</f>
        <v>0</v>
      </c>
      <c r="Q182" s="130">
        <v>0</v>
      </c>
      <c r="R182" s="130">
        <f>Q182*H182</f>
        <v>0</v>
      </c>
      <c r="S182" s="130">
        <v>0</v>
      </c>
      <c r="T182" s="131">
        <f>S182*H182</f>
        <v>0</v>
      </c>
      <c r="AR182" s="132" t="s">
        <v>266</v>
      </c>
      <c r="AT182" s="132" t="s">
        <v>261</v>
      </c>
      <c r="AU182" s="132" t="s">
        <v>77</v>
      </c>
      <c r="AY182" s="17" t="s">
        <v>260</v>
      </c>
      <c r="BE182" s="133">
        <f>IF(N182="základní",J182,0)</f>
        <v>0</v>
      </c>
      <c r="BF182" s="133">
        <f>IF(N182="snížená",J182,0)</f>
        <v>0</v>
      </c>
      <c r="BG182" s="133">
        <f>IF(N182="zákl. přenesená",J182,0)</f>
        <v>0</v>
      </c>
      <c r="BH182" s="133">
        <f>IF(N182="sníž. přenesená",J182,0)</f>
        <v>0</v>
      </c>
      <c r="BI182" s="133">
        <f>IF(N182="nulová",J182,0)</f>
        <v>0</v>
      </c>
      <c r="BJ182" s="17" t="s">
        <v>77</v>
      </c>
      <c r="BK182" s="133">
        <f>ROUND(I182*H182,2)</f>
        <v>0</v>
      </c>
      <c r="BL182" s="17" t="s">
        <v>266</v>
      </c>
      <c r="BM182" s="132" t="s">
        <v>395</v>
      </c>
    </row>
    <row r="183" spans="2:65" s="1" customFormat="1" ht="11.25">
      <c r="B183" s="32"/>
      <c r="D183" s="134" t="s">
        <v>267</v>
      </c>
      <c r="F183" s="135" t="s">
        <v>1352</v>
      </c>
      <c r="I183" s="136"/>
      <c r="L183" s="32"/>
      <c r="M183" s="137"/>
      <c r="T183" s="53"/>
      <c r="AT183" s="17" t="s">
        <v>267</v>
      </c>
      <c r="AU183" s="17" t="s">
        <v>77</v>
      </c>
    </row>
    <row r="184" spans="2:65" s="1" customFormat="1" ht="29.25">
      <c r="B184" s="32"/>
      <c r="D184" s="134" t="s">
        <v>269</v>
      </c>
      <c r="F184" s="138" t="s">
        <v>1353</v>
      </c>
      <c r="I184" s="136"/>
      <c r="L184" s="32"/>
      <c r="M184" s="137"/>
      <c r="T184" s="53"/>
      <c r="AT184" s="17" t="s">
        <v>269</v>
      </c>
      <c r="AU184" s="17" t="s">
        <v>77</v>
      </c>
    </row>
    <row r="185" spans="2:65" s="12" customFormat="1" ht="11.25">
      <c r="B185" s="162"/>
      <c r="D185" s="134" t="s">
        <v>774</v>
      </c>
      <c r="E185" s="163" t="s">
        <v>19</v>
      </c>
      <c r="F185" s="164" t="s">
        <v>3297</v>
      </c>
      <c r="H185" s="165">
        <v>300</v>
      </c>
      <c r="I185" s="166"/>
      <c r="L185" s="162"/>
      <c r="M185" s="167"/>
      <c r="T185" s="168"/>
      <c r="AT185" s="163" t="s">
        <v>774</v>
      </c>
      <c r="AU185" s="163" t="s">
        <v>77</v>
      </c>
      <c r="AV185" s="12" t="s">
        <v>79</v>
      </c>
      <c r="AW185" s="12" t="s">
        <v>31</v>
      </c>
      <c r="AX185" s="12" t="s">
        <v>69</v>
      </c>
      <c r="AY185" s="163" t="s">
        <v>260</v>
      </c>
    </row>
    <row r="186" spans="2:65" s="13" customFormat="1" ht="11.25">
      <c r="B186" s="169"/>
      <c r="D186" s="134" t="s">
        <v>774</v>
      </c>
      <c r="E186" s="170" t="s">
        <v>19</v>
      </c>
      <c r="F186" s="171" t="s">
        <v>967</v>
      </c>
      <c r="H186" s="172">
        <v>300</v>
      </c>
      <c r="I186" s="173"/>
      <c r="L186" s="169"/>
      <c r="M186" s="174"/>
      <c r="T186" s="175"/>
      <c r="AT186" s="170" t="s">
        <v>774</v>
      </c>
      <c r="AU186" s="170" t="s">
        <v>77</v>
      </c>
      <c r="AV186" s="13" t="s">
        <v>266</v>
      </c>
      <c r="AW186" s="13" t="s">
        <v>31</v>
      </c>
      <c r="AX186" s="13" t="s">
        <v>77</v>
      </c>
      <c r="AY186" s="170" t="s">
        <v>260</v>
      </c>
    </row>
    <row r="187" spans="2:65" s="1" customFormat="1" ht="16.5" customHeight="1">
      <c r="B187" s="32"/>
      <c r="C187" s="121" t="s">
        <v>330</v>
      </c>
      <c r="D187" s="121" t="s">
        <v>261</v>
      </c>
      <c r="E187" s="122" t="s">
        <v>1355</v>
      </c>
      <c r="F187" s="123" t="s">
        <v>1356</v>
      </c>
      <c r="G187" s="124" t="s">
        <v>1297</v>
      </c>
      <c r="H187" s="125">
        <v>174</v>
      </c>
      <c r="I187" s="126"/>
      <c r="J187" s="127">
        <f>ROUND(I187*H187,2)</f>
        <v>0</v>
      </c>
      <c r="K187" s="123" t="s">
        <v>19</v>
      </c>
      <c r="L187" s="32"/>
      <c r="M187" s="128" t="s">
        <v>19</v>
      </c>
      <c r="N187" s="129" t="s">
        <v>40</v>
      </c>
      <c r="P187" s="130">
        <f>O187*H187</f>
        <v>0</v>
      </c>
      <c r="Q187" s="130">
        <v>0</v>
      </c>
      <c r="R187" s="130">
        <f>Q187*H187</f>
        <v>0</v>
      </c>
      <c r="S187" s="130">
        <v>0</v>
      </c>
      <c r="T187" s="131">
        <f>S187*H187</f>
        <v>0</v>
      </c>
      <c r="AR187" s="132" t="s">
        <v>266</v>
      </c>
      <c r="AT187" s="132" t="s">
        <v>261</v>
      </c>
      <c r="AU187" s="132" t="s">
        <v>77</v>
      </c>
      <c r="AY187" s="17" t="s">
        <v>260</v>
      </c>
      <c r="BE187" s="133">
        <f>IF(N187="základní",J187,0)</f>
        <v>0</v>
      </c>
      <c r="BF187" s="133">
        <f>IF(N187="snížená",J187,0)</f>
        <v>0</v>
      </c>
      <c r="BG187" s="133">
        <f>IF(N187="zákl. přenesená",J187,0)</f>
        <v>0</v>
      </c>
      <c r="BH187" s="133">
        <f>IF(N187="sníž. přenesená",J187,0)</f>
        <v>0</v>
      </c>
      <c r="BI187" s="133">
        <f>IF(N187="nulová",J187,0)</f>
        <v>0</v>
      </c>
      <c r="BJ187" s="17" t="s">
        <v>77</v>
      </c>
      <c r="BK187" s="133">
        <f>ROUND(I187*H187,2)</f>
        <v>0</v>
      </c>
      <c r="BL187" s="17" t="s">
        <v>266</v>
      </c>
      <c r="BM187" s="132" t="s">
        <v>399</v>
      </c>
    </row>
    <row r="188" spans="2:65" s="1" customFormat="1" ht="11.25">
      <c r="B188" s="32"/>
      <c r="D188" s="134" t="s">
        <v>267</v>
      </c>
      <c r="F188" s="135" t="s">
        <v>1356</v>
      </c>
      <c r="I188" s="136"/>
      <c r="L188" s="32"/>
      <c r="M188" s="137"/>
      <c r="T188" s="53"/>
      <c r="AT188" s="17" t="s">
        <v>267</v>
      </c>
      <c r="AU188" s="17" t="s">
        <v>77</v>
      </c>
    </row>
    <row r="189" spans="2:65" s="1" customFormat="1" ht="29.25">
      <c r="B189" s="32"/>
      <c r="D189" s="134" t="s">
        <v>269</v>
      </c>
      <c r="F189" s="138" t="s">
        <v>1353</v>
      </c>
      <c r="I189" s="136"/>
      <c r="L189" s="32"/>
      <c r="M189" s="137"/>
      <c r="T189" s="53"/>
      <c r="AT189" s="17" t="s">
        <v>269</v>
      </c>
      <c r="AU189" s="17" t="s">
        <v>77</v>
      </c>
    </row>
    <row r="190" spans="2:65" s="12" customFormat="1" ht="11.25">
      <c r="B190" s="162"/>
      <c r="D190" s="134" t="s">
        <v>774</v>
      </c>
      <c r="E190" s="163" t="s">
        <v>19</v>
      </c>
      <c r="F190" s="164" t="s">
        <v>3298</v>
      </c>
      <c r="H190" s="165">
        <v>174</v>
      </c>
      <c r="I190" s="166"/>
      <c r="L190" s="162"/>
      <c r="M190" s="167"/>
      <c r="T190" s="168"/>
      <c r="AT190" s="163" t="s">
        <v>774</v>
      </c>
      <c r="AU190" s="163" t="s">
        <v>77</v>
      </c>
      <c r="AV190" s="12" t="s">
        <v>79</v>
      </c>
      <c r="AW190" s="12" t="s">
        <v>31</v>
      </c>
      <c r="AX190" s="12" t="s">
        <v>69</v>
      </c>
      <c r="AY190" s="163" t="s">
        <v>260</v>
      </c>
    </row>
    <row r="191" spans="2:65" s="13" customFormat="1" ht="11.25">
      <c r="B191" s="169"/>
      <c r="D191" s="134" t="s">
        <v>774</v>
      </c>
      <c r="E191" s="170" t="s">
        <v>19</v>
      </c>
      <c r="F191" s="171" t="s">
        <v>967</v>
      </c>
      <c r="H191" s="172">
        <v>174</v>
      </c>
      <c r="I191" s="173"/>
      <c r="L191" s="169"/>
      <c r="M191" s="174"/>
      <c r="T191" s="175"/>
      <c r="AT191" s="170" t="s">
        <v>774</v>
      </c>
      <c r="AU191" s="170" t="s">
        <v>77</v>
      </c>
      <c r="AV191" s="13" t="s">
        <v>266</v>
      </c>
      <c r="AW191" s="13" t="s">
        <v>31</v>
      </c>
      <c r="AX191" s="13" t="s">
        <v>77</v>
      </c>
      <c r="AY191" s="170" t="s">
        <v>260</v>
      </c>
    </row>
    <row r="192" spans="2:65" s="1" customFormat="1" ht="16.5" customHeight="1">
      <c r="B192" s="32"/>
      <c r="C192" s="121" t="s">
        <v>401</v>
      </c>
      <c r="D192" s="121" t="s">
        <v>261</v>
      </c>
      <c r="E192" s="122" t="s">
        <v>1357</v>
      </c>
      <c r="F192" s="123" t="s">
        <v>1358</v>
      </c>
      <c r="G192" s="124" t="s">
        <v>1297</v>
      </c>
      <c r="H192" s="125">
        <v>102</v>
      </c>
      <c r="I192" s="126"/>
      <c r="J192" s="127">
        <f>ROUND(I192*H192,2)</f>
        <v>0</v>
      </c>
      <c r="K192" s="123" t="s">
        <v>19</v>
      </c>
      <c r="L192" s="32"/>
      <c r="M192" s="128" t="s">
        <v>19</v>
      </c>
      <c r="N192" s="129" t="s">
        <v>40</v>
      </c>
      <c r="P192" s="130">
        <f>O192*H192</f>
        <v>0</v>
      </c>
      <c r="Q192" s="130">
        <v>0</v>
      </c>
      <c r="R192" s="130">
        <f>Q192*H192</f>
        <v>0</v>
      </c>
      <c r="S192" s="130">
        <v>0</v>
      </c>
      <c r="T192" s="131">
        <f>S192*H192</f>
        <v>0</v>
      </c>
      <c r="AR192" s="132" t="s">
        <v>266</v>
      </c>
      <c r="AT192" s="132" t="s">
        <v>261</v>
      </c>
      <c r="AU192" s="132" t="s">
        <v>77</v>
      </c>
      <c r="AY192" s="17" t="s">
        <v>260</v>
      </c>
      <c r="BE192" s="133">
        <f>IF(N192="základní",J192,0)</f>
        <v>0</v>
      </c>
      <c r="BF192" s="133">
        <f>IF(N192="snížená",J192,0)</f>
        <v>0</v>
      </c>
      <c r="BG192" s="133">
        <f>IF(N192="zákl. přenesená",J192,0)</f>
        <v>0</v>
      </c>
      <c r="BH192" s="133">
        <f>IF(N192="sníž. přenesená",J192,0)</f>
        <v>0</v>
      </c>
      <c r="BI192" s="133">
        <f>IF(N192="nulová",J192,0)</f>
        <v>0</v>
      </c>
      <c r="BJ192" s="17" t="s">
        <v>77</v>
      </c>
      <c r="BK192" s="133">
        <f>ROUND(I192*H192,2)</f>
        <v>0</v>
      </c>
      <c r="BL192" s="17" t="s">
        <v>266</v>
      </c>
      <c r="BM192" s="132" t="s">
        <v>404</v>
      </c>
    </row>
    <row r="193" spans="2:65" s="1" customFormat="1" ht="11.25">
      <c r="B193" s="32"/>
      <c r="D193" s="134" t="s">
        <v>267</v>
      </c>
      <c r="F193" s="135" t="s">
        <v>1358</v>
      </c>
      <c r="I193" s="136"/>
      <c r="L193" s="32"/>
      <c r="M193" s="137"/>
      <c r="T193" s="53"/>
      <c r="AT193" s="17" t="s">
        <v>267</v>
      </c>
      <c r="AU193" s="17" t="s">
        <v>77</v>
      </c>
    </row>
    <row r="194" spans="2:65" s="1" customFormat="1" ht="19.5">
      <c r="B194" s="32"/>
      <c r="D194" s="134" t="s">
        <v>269</v>
      </c>
      <c r="F194" s="138" t="s">
        <v>3299</v>
      </c>
      <c r="I194" s="136"/>
      <c r="L194" s="32"/>
      <c r="M194" s="137"/>
      <c r="T194" s="53"/>
      <c r="AT194" s="17" t="s">
        <v>269</v>
      </c>
      <c r="AU194" s="17" t="s">
        <v>77</v>
      </c>
    </row>
    <row r="195" spans="2:65" s="12" customFormat="1" ht="11.25">
      <c r="B195" s="162"/>
      <c r="D195" s="134" t="s">
        <v>774</v>
      </c>
      <c r="E195" s="163" t="s">
        <v>19</v>
      </c>
      <c r="F195" s="164" t="s">
        <v>3300</v>
      </c>
      <c r="H195" s="165">
        <v>102</v>
      </c>
      <c r="I195" s="166"/>
      <c r="L195" s="162"/>
      <c r="M195" s="167"/>
      <c r="T195" s="168"/>
      <c r="AT195" s="163" t="s">
        <v>774</v>
      </c>
      <c r="AU195" s="163" t="s">
        <v>77</v>
      </c>
      <c r="AV195" s="12" t="s">
        <v>79</v>
      </c>
      <c r="AW195" s="12" t="s">
        <v>31</v>
      </c>
      <c r="AX195" s="12" t="s">
        <v>69</v>
      </c>
      <c r="AY195" s="163" t="s">
        <v>260</v>
      </c>
    </row>
    <row r="196" spans="2:65" s="13" customFormat="1" ht="11.25">
      <c r="B196" s="169"/>
      <c r="D196" s="134" t="s">
        <v>774</v>
      </c>
      <c r="E196" s="170" t="s">
        <v>19</v>
      </c>
      <c r="F196" s="171" t="s">
        <v>967</v>
      </c>
      <c r="H196" s="172">
        <v>102</v>
      </c>
      <c r="I196" s="173"/>
      <c r="L196" s="169"/>
      <c r="M196" s="174"/>
      <c r="T196" s="175"/>
      <c r="AT196" s="170" t="s">
        <v>774</v>
      </c>
      <c r="AU196" s="170" t="s">
        <v>77</v>
      </c>
      <c r="AV196" s="13" t="s">
        <v>266</v>
      </c>
      <c r="AW196" s="13" t="s">
        <v>31</v>
      </c>
      <c r="AX196" s="13" t="s">
        <v>77</v>
      </c>
      <c r="AY196" s="170" t="s">
        <v>260</v>
      </c>
    </row>
    <row r="197" spans="2:65" s="1" customFormat="1" ht="16.5" customHeight="1">
      <c r="B197" s="32"/>
      <c r="C197" s="121" t="s">
        <v>335</v>
      </c>
      <c r="D197" s="121" t="s">
        <v>261</v>
      </c>
      <c r="E197" s="122" t="s">
        <v>1368</v>
      </c>
      <c r="F197" s="123" t="s">
        <v>1369</v>
      </c>
      <c r="G197" s="124" t="s">
        <v>1067</v>
      </c>
      <c r="H197" s="125">
        <v>69.596999999999994</v>
      </c>
      <c r="I197" s="126"/>
      <c r="J197" s="127">
        <f>ROUND(I197*H197,2)</f>
        <v>0</v>
      </c>
      <c r="K197" s="123" t="s">
        <v>265</v>
      </c>
      <c r="L197" s="32"/>
      <c r="M197" s="128" t="s">
        <v>19</v>
      </c>
      <c r="N197" s="129" t="s">
        <v>40</v>
      </c>
      <c r="P197" s="130">
        <f>O197*H197</f>
        <v>0</v>
      </c>
      <c r="Q197" s="130">
        <v>0</v>
      </c>
      <c r="R197" s="130">
        <f>Q197*H197</f>
        <v>0</v>
      </c>
      <c r="S197" s="130">
        <v>0</v>
      </c>
      <c r="T197" s="131">
        <f>S197*H197</f>
        <v>0</v>
      </c>
      <c r="AR197" s="132" t="s">
        <v>266</v>
      </c>
      <c r="AT197" s="132" t="s">
        <v>261</v>
      </c>
      <c r="AU197" s="132" t="s">
        <v>77</v>
      </c>
      <c r="AY197" s="17" t="s">
        <v>260</v>
      </c>
      <c r="BE197" s="133">
        <f>IF(N197="základní",J197,0)</f>
        <v>0</v>
      </c>
      <c r="BF197" s="133">
        <f>IF(N197="snížená",J197,0)</f>
        <v>0</v>
      </c>
      <c r="BG197" s="133">
        <f>IF(N197="zákl. přenesená",J197,0)</f>
        <v>0</v>
      </c>
      <c r="BH197" s="133">
        <f>IF(N197="sníž. přenesená",J197,0)</f>
        <v>0</v>
      </c>
      <c r="BI197" s="133">
        <f>IF(N197="nulová",J197,0)</f>
        <v>0</v>
      </c>
      <c r="BJ197" s="17" t="s">
        <v>77</v>
      </c>
      <c r="BK197" s="133">
        <f>ROUND(I197*H197,2)</f>
        <v>0</v>
      </c>
      <c r="BL197" s="17" t="s">
        <v>266</v>
      </c>
      <c r="BM197" s="132" t="s">
        <v>409</v>
      </c>
    </row>
    <row r="198" spans="2:65" s="1" customFormat="1" ht="19.5">
      <c r="B198" s="32"/>
      <c r="D198" s="134" t="s">
        <v>267</v>
      </c>
      <c r="F198" s="135" t="s">
        <v>1370</v>
      </c>
      <c r="I198" s="136"/>
      <c r="L198" s="32"/>
      <c r="M198" s="137"/>
      <c r="T198" s="53"/>
      <c r="AT198" s="17" t="s">
        <v>267</v>
      </c>
      <c r="AU198" s="17" t="s">
        <v>77</v>
      </c>
    </row>
    <row r="199" spans="2:65" s="1" customFormat="1" ht="29.25">
      <c r="B199" s="32"/>
      <c r="D199" s="134" t="s">
        <v>269</v>
      </c>
      <c r="F199" s="138" t="s">
        <v>1371</v>
      </c>
      <c r="I199" s="136"/>
      <c r="L199" s="32"/>
      <c r="M199" s="137"/>
      <c r="T199" s="53"/>
      <c r="AT199" s="17" t="s">
        <v>269</v>
      </c>
      <c r="AU199" s="17" t="s">
        <v>77</v>
      </c>
    </row>
    <row r="200" spans="2:65" s="12" customFormat="1" ht="11.25">
      <c r="B200" s="162"/>
      <c r="D200" s="134" t="s">
        <v>774</v>
      </c>
      <c r="E200" s="163" t="s">
        <v>19</v>
      </c>
      <c r="F200" s="164" t="s">
        <v>3301</v>
      </c>
      <c r="H200" s="165">
        <v>69.596999999999994</v>
      </c>
      <c r="I200" s="166"/>
      <c r="L200" s="162"/>
      <c r="M200" s="167"/>
      <c r="T200" s="168"/>
      <c r="AT200" s="163" t="s">
        <v>774</v>
      </c>
      <c r="AU200" s="163" t="s">
        <v>77</v>
      </c>
      <c r="AV200" s="12" t="s">
        <v>79</v>
      </c>
      <c r="AW200" s="12" t="s">
        <v>31</v>
      </c>
      <c r="AX200" s="12" t="s">
        <v>69</v>
      </c>
      <c r="AY200" s="163" t="s">
        <v>260</v>
      </c>
    </row>
    <row r="201" spans="2:65" s="13" customFormat="1" ht="11.25">
      <c r="B201" s="169"/>
      <c r="D201" s="134" t="s">
        <v>774</v>
      </c>
      <c r="E201" s="170" t="s">
        <v>19</v>
      </c>
      <c r="F201" s="171" t="s">
        <v>967</v>
      </c>
      <c r="H201" s="172">
        <v>69.596999999999994</v>
      </c>
      <c r="I201" s="173"/>
      <c r="L201" s="169"/>
      <c r="M201" s="174"/>
      <c r="T201" s="175"/>
      <c r="AT201" s="170" t="s">
        <v>774</v>
      </c>
      <c r="AU201" s="170" t="s">
        <v>77</v>
      </c>
      <c r="AV201" s="13" t="s">
        <v>266</v>
      </c>
      <c r="AW201" s="13" t="s">
        <v>31</v>
      </c>
      <c r="AX201" s="13" t="s">
        <v>77</v>
      </c>
      <c r="AY201" s="170" t="s">
        <v>260</v>
      </c>
    </row>
    <row r="202" spans="2:65" s="1" customFormat="1" ht="16.5" customHeight="1">
      <c r="B202" s="32"/>
      <c r="C202" s="121" t="s">
        <v>412</v>
      </c>
      <c r="D202" s="121" t="s">
        <v>261</v>
      </c>
      <c r="E202" s="122" t="s">
        <v>1373</v>
      </c>
      <c r="F202" s="123" t="s">
        <v>1374</v>
      </c>
      <c r="G202" s="124" t="s">
        <v>1067</v>
      </c>
      <c r="H202" s="125">
        <v>23.199000000000002</v>
      </c>
      <c r="I202" s="126"/>
      <c r="J202" s="127">
        <f>ROUND(I202*H202,2)</f>
        <v>0</v>
      </c>
      <c r="K202" s="123" t="s">
        <v>265</v>
      </c>
      <c r="L202" s="32"/>
      <c r="M202" s="128" t="s">
        <v>19</v>
      </c>
      <c r="N202" s="129" t="s">
        <v>40</v>
      </c>
      <c r="P202" s="130">
        <f>O202*H202</f>
        <v>0</v>
      </c>
      <c r="Q202" s="130">
        <v>0</v>
      </c>
      <c r="R202" s="130">
        <f>Q202*H202</f>
        <v>0</v>
      </c>
      <c r="S202" s="130">
        <v>0</v>
      </c>
      <c r="T202" s="131">
        <f>S202*H202</f>
        <v>0</v>
      </c>
      <c r="AR202" s="132" t="s">
        <v>266</v>
      </c>
      <c r="AT202" s="132" t="s">
        <v>261</v>
      </c>
      <c r="AU202" s="132" t="s">
        <v>77</v>
      </c>
      <c r="AY202" s="17" t="s">
        <v>260</v>
      </c>
      <c r="BE202" s="133">
        <f>IF(N202="základní",J202,0)</f>
        <v>0</v>
      </c>
      <c r="BF202" s="133">
        <f>IF(N202="snížená",J202,0)</f>
        <v>0</v>
      </c>
      <c r="BG202" s="133">
        <f>IF(N202="zákl. přenesená",J202,0)</f>
        <v>0</v>
      </c>
      <c r="BH202" s="133">
        <f>IF(N202="sníž. přenesená",J202,0)</f>
        <v>0</v>
      </c>
      <c r="BI202" s="133">
        <f>IF(N202="nulová",J202,0)</f>
        <v>0</v>
      </c>
      <c r="BJ202" s="17" t="s">
        <v>77</v>
      </c>
      <c r="BK202" s="133">
        <f>ROUND(I202*H202,2)</f>
        <v>0</v>
      </c>
      <c r="BL202" s="17" t="s">
        <v>266</v>
      </c>
      <c r="BM202" s="132" t="s">
        <v>415</v>
      </c>
    </row>
    <row r="203" spans="2:65" s="1" customFormat="1" ht="19.5">
      <c r="B203" s="32"/>
      <c r="D203" s="134" t="s">
        <v>267</v>
      </c>
      <c r="F203" s="135" t="s">
        <v>1375</v>
      </c>
      <c r="I203" s="136"/>
      <c r="L203" s="32"/>
      <c r="M203" s="137"/>
      <c r="T203" s="53"/>
      <c r="AT203" s="17" t="s">
        <v>267</v>
      </c>
      <c r="AU203" s="17" t="s">
        <v>77</v>
      </c>
    </row>
    <row r="204" spans="2:65" s="1" customFormat="1" ht="29.25">
      <c r="B204" s="32"/>
      <c r="D204" s="134" t="s">
        <v>269</v>
      </c>
      <c r="F204" s="138" t="s">
        <v>1376</v>
      </c>
      <c r="I204" s="136"/>
      <c r="L204" s="32"/>
      <c r="M204" s="137"/>
      <c r="T204" s="53"/>
      <c r="AT204" s="17" t="s">
        <v>269</v>
      </c>
      <c r="AU204" s="17" t="s">
        <v>77</v>
      </c>
    </row>
    <row r="205" spans="2:65" s="1" customFormat="1" ht="16.5" customHeight="1">
      <c r="B205" s="32"/>
      <c r="C205" s="121" t="s">
        <v>339</v>
      </c>
      <c r="D205" s="121" t="s">
        <v>261</v>
      </c>
      <c r="E205" s="122" t="s">
        <v>1378</v>
      </c>
      <c r="F205" s="123" t="s">
        <v>1379</v>
      </c>
      <c r="G205" s="124" t="s">
        <v>1067</v>
      </c>
      <c r="H205" s="125">
        <v>71.55</v>
      </c>
      <c r="I205" s="126"/>
      <c r="J205" s="127">
        <f>ROUND(I205*H205,2)</f>
        <v>0</v>
      </c>
      <c r="K205" s="123" t="s">
        <v>265</v>
      </c>
      <c r="L205" s="32"/>
      <c r="M205" s="128" t="s">
        <v>19</v>
      </c>
      <c r="N205" s="129" t="s">
        <v>40</v>
      </c>
      <c r="P205" s="130">
        <f>O205*H205</f>
        <v>0</v>
      </c>
      <c r="Q205" s="130">
        <v>0</v>
      </c>
      <c r="R205" s="130">
        <f>Q205*H205</f>
        <v>0</v>
      </c>
      <c r="S205" s="130">
        <v>0</v>
      </c>
      <c r="T205" s="131">
        <f>S205*H205</f>
        <v>0</v>
      </c>
      <c r="AR205" s="132" t="s">
        <v>266</v>
      </c>
      <c r="AT205" s="132" t="s">
        <v>261</v>
      </c>
      <c r="AU205" s="132" t="s">
        <v>77</v>
      </c>
      <c r="AY205" s="17" t="s">
        <v>260</v>
      </c>
      <c r="BE205" s="133">
        <f>IF(N205="základní",J205,0)</f>
        <v>0</v>
      </c>
      <c r="BF205" s="133">
        <f>IF(N205="snížená",J205,0)</f>
        <v>0</v>
      </c>
      <c r="BG205" s="133">
        <f>IF(N205="zákl. přenesená",J205,0)</f>
        <v>0</v>
      </c>
      <c r="BH205" s="133">
        <f>IF(N205="sníž. přenesená",J205,0)</f>
        <v>0</v>
      </c>
      <c r="BI205" s="133">
        <f>IF(N205="nulová",J205,0)</f>
        <v>0</v>
      </c>
      <c r="BJ205" s="17" t="s">
        <v>77</v>
      </c>
      <c r="BK205" s="133">
        <f>ROUND(I205*H205,2)</f>
        <v>0</v>
      </c>
      <c r="BL205" s="17" t="s">
        <v>266</v>
      </c>
      <c r="BM205" s="132" t="s">
        <v>419</v>
      </c>
    </row>
    <row r="206" spans="2:65" s="1" customFormat="1" ht="19.5">
      <c r="B206" s="32"/>
      <c r="D206" s="134" t="s">
        <v>267</v>
      </c>
      <c r="F206" s="135" t="s">
        <v>1380</v>
      </c>
      <c r="I206" s="136"/>
      <c r="L206" s="32"/>
      <c r="M206" s="137"/>
      <c r="T206" s="53"/>
      <c r="AT206" s="17" t="s">
        <v>267</v>
      </c>
      <c r="AU206" s="17" t="s">
        <v>77</v>
      </c>
    </row>
    <row r="207" spans="2:65" s="1" customFormat="1" ht="29.25">
      <c r="B207" s="32"/>
      <c r="D207" s="134" t="s">
        <v>269</v>
      </c>
      <c r="F207" s="138" t="s">
        <v>3302</v>
      </c>
      <c r="I207" s="136"/>
      <c r="L207" s="32"/>
      <c r="M207" s="137"/>
      <c r="T207" s="53"/>
      <c r="AT207" s="17" t="s">
        <v>269</v>
      </c>
      <c r="AU207" s="17" t="s">
        <v>77</v>
      </c>
    </row>
    <row r="208" spans="2:65" s="12" customFormat="1" ht="11.25">
      <c r="B208" s="162"/>
      <c r="D208" s="134" t="s">
        <v>774</v>
      </c>
      <c r="E208" s="163" t="s">
        <v>19</v>
      </c>
      <c r="F208" s="164" t="s">
        <v>3303</v>
      </c>
      <c r="H208" s="165">
        <v>71.55</v>
      </c>
      <c r="I208" s="166"/>
      <c r="L208" s="162"/>
      <c r="M208" s="167"/>
      <c r="T208" s="168"/>
      <c r="AT208" s="163" t="s">
        <v>774</v>
      </c>
      <c r="AU208" s="163" t="s">
        <v>77</v>
      </c>
      <c r="AV208" s="12" t="s">
        <v>79</v>
      </c>
      <c r="AW208" s="12" t="s">
        <v>31</v>
      </c>
      <c r="AX208" s="12" t="s">
        <v>69</v>
      </c>
      <c r="AY208" s="163" t="s">
        <v>260</v>
      </c>
    </row>
    <row r="209" spans="2:65" s="13" customFormat="1" ht="11.25">
      <c r="B209" s="169"/>
      <c r="D209" s="134" t="s">
        <v>774</v>
      </c>
      <c r="E209" s="170" t="s">
        <v>19</v>
      </c>
      <c r="F209" s="171" t="s">
        <v>967</v>
      </c>
      <c r="H209" s="172">
        <v>71.55</v>
      </c>
      <c r="I209" s="173"/>
      <c r="L209" s="169"/>
      <c r="M209" s="174"/>
      <c r="T209" s="175"/>
      <c r="AT209" s="170" t="s">
        <v>774</v>
      </c>
      <c r="AU209" s="170" t="s">
        <v>77</v>
      </c>
      <c r="AV209" s="13" t="s">
        <v>266</v>
      </c>
      <c r="AW209" s="13" t="s">
        <v>31</v>
      </c>
      <c r="AX209" s="13" t="s">
        <v>77</v>
      </c>
      <c r="AY209" s="170" t="s">
        <v>260</v>
      </c>
    </row>
    <row r="210" spans="2:65" s="1" customFormat="1" ht="16.5" customHeight="1">
      <c r="B210" s="32"/>
      <c r="C210" s="121" t="s">
        <v>422</v>
      </c>
      <c r="D210" s="121" t="s">
        <v>261</v>
      </c>
      <c r="E210" s="122" t="s">
        <v>1383</v>
      </c>
      <c r="F210" s="123" t="s">
        <v>1384</v>
      </c>
      <c r="G210" s="124" t="s">
        <v>1067</v>
      </c>
      <c r="H210" s="125">
        <v>23.85</v>
      </c>
      <c r="I210" s="126"/>
      <c r="J210" s="127">
        <f>ROUND(I210*H210,2)</f>
        <v>0</v>
      </c>
      <c r="K210" s="123" t="s">
        <v>265</v>
      </c>
      <c r="L210" s="32"/>
      <c r="M210" s="128" t="s">
        <v>19</v>
      </c>
      <c r="N210" s="129" t="s">
        <v>40</v>
      </c>
      <c r="P210" s="130">
        <f>O210*H210</f>
        <v>0</v>
      </c>
      <c r="Q210" s="130">
        <v>0</v>
      </c>
      <c r="R210" s="130">
        <f>Q210*H210</f>
        <v>0</v>
      </c>
      <c r="S210" s="130">
        <v>0</v>
      </c>
      <c r="T210" s="131">
        <f>S210*H210</f>
        <v>0</v>
      </c>
      <c r="AR210" s="132" t="s">
        <v>266</v>
      </c>
      <c r="AT210" s="132" t="s">
        <v>261</v>
      </c>
      <c r="AU210" s="132" t="s">
        <v>77</v>
      </c>
      <c r="AY210" s="17" t="s">
        <v>260</v>
      </c>
      <c r="BE210" s="133">
        <f>IF(N210="základní",J210,0)</f>
        <v>0</v>
      </c>
      <c r="BF210" s="133">
        <f>IF(N210="snížená",J210,0)</f>
        <v>0</v>
      </c>
      <c r="BG210" s="133">
        <f>IF(N210="zákl. přenesená",J210,0)</f>
        <v>0</v>
      </c>
      <c r="BH210" s="133">
        <f>IF(N210="sníž. přenesená",J210,0)</f>
        <v>0</v>
      </c>
      <c r="BI210" s="133">
        <f>IF(N210="nulová",J210,0)</f>
        <v>0</v>
      </c>
      <c r="BJ210" s="17" t="s">
        <v>77</v>
      </c>
      <c r="BK210" s="133">
        <f>ROUND(I210*H210,2)</f>
        <v>0</v>
      </c>
      <c r="BL210" s="17" t="s">
        <v>266</v>
      </c>
      <c r="BM210" s="132" t="s">
        <v>425</v>
      </c>
    </row>
    <row r="211" spans="2:65" s="1" customFormat="1" ht="19.5">
      <c r="B211" s="32"/>
      <c r="D211" s="134" t="s">
        <v>267</v>
      </c>
      <c r="F211" s="135" t="s">
        <v>1385</v>
      </c>
      <c r="I211" s="136"/>
      <c r="L211" s="32"/>
      <c r="M211" s="137"/>
      <c r="T211" s="53"/>
      <c r="AT211" s="17" t="s">
        <v>267</v>
      </c>
      <c r="AU211" s="17" t="s">
        <v>77</v>
      </c>
    </row>
    <row r="212" spans="2:65" s="1" customFormat="1" ht="29.25">
      <c r="B212" s="32"/>
      <c r="D212" s="134" t="s">
        <v>269</v>
      </c>
      <c r="F212" s="138" t="s">
        <v>3304</v>
      </c>
      <c r="I212" s="136"/>
      <c r="L212" s="32"/>
      <c r="M212" s="137"/>
      <c r="T212" s="53"/>
      <c r="AT212" s="17" t="s">
        <v>269</v>
      </c>
      <c r="AU212" s="17" t="s">
        <v>77</v>
      </c>
    </row>
    <row r="213" spans="2:65" s="12" customFormat="1" ht="11.25">
      <c r="B213" s="162"/>
      <c r="D213" s="134" t="s">
        <v>774</v>
      </c>
      <c r="E213" s="163" t="s">
        <v>19</v>
      </c>
      <c r="F213" s="164" t="s">
        <v>3305</v>
      </c>
      <c r="H213" s="165">
        <v>23.85</v>
      </c>
      <c r="I213" s="166"/>
      <c r="L213" s="162"/>
      <c r="M213" s="167"/>
      <c r="T213" s="168"/>
      <c r="AT213" s="163" t="s">
        <v>774</v>
      </c>
      <c r="AU213" s="163" t="s">
        <v>77</v>
      </c>
      <c r="AV213" s="12" t="s">
        <v>79</v>
      </c>
      <c r="AW213" s="12" t="s">
        <v>31</v>
      </c>
      <c r="AX213" s="12" t="s">
        <v>69</v>
      </c>
      <c r="AY213" s="163" t="s">
        <v>260</v>
      </c>
    </row>
    <row r="214" spans="2:65" s="13" customFormat="1" ht="11.25">
      <c r="B214" s="169"/>
      <c r="D214" s="134" t="s">
        <v>774</v>
      </c>
      <c r="E214" s="170" t="s">
        <v>19</v>
      </c>
      <c r="F214" s="171" t="s">
        <v>967</v>
      </c>
      <c r="H214" s="172">
        <v>23.85</v>
      </c>
      <c r="I214" s="173"/>
      <c r="L214" s="169"/>
      <c r="M214" s="174"/>
      <c r="T214" s="175"/>
      <c r="AT214" s="170" t="s">
        <v>774</v>
      </c>
      <c r="AU214" s="170" t="s">
        <v>77</v>
      </c>
      <c r="AV214" s="13" t="s">
        <v>266</v>
      </c>
      <c r="AW214" s="13" t="s">
        <v>31</v>
      </c>
      <c r="AX214" s="13" t="s">
        <v>77</v>
      </c>
      <c r="AY214" s="170" t="s">
        <v>260</v>
      </c>
    </row>
    <row r="215" spans="2:65" s="1" customFormat="1" ht="16.5" customHeight="1">
      <c r="B215" s="32"/>
      <c r="C215" s="121" t="s">
        <v>344</v>
      </c>
      <c r="D215" s="121" t="s">
        <v>261</v>
      </c>
      <c r="E215" s="122" t="s">
        <v>3306</v>
      </c>
      <c r="F215" s="123" t="s">
        <v>3307</v>
      </c>
      <c r="G215" s="124" t="s">
        <v>1067</v>
      </c>
      <c r="H215" s="125">
        <v>24.5</v>
      </c>
      <c r="I215" s="126"/>
      <c r="J215" s="127">
        <f>ROUND(I215*H215,2)</f>
        <v>0</v>
      </c>
      <c r="K215" s="123" t="s">
        <v>1258</v>
      </c>
      <c r="L215" s="32"/>
      <c r="M215" s="128" t="s">
        <v>19</v>
      </c>
      <c r="N215" s="129" t="s">
        <v>40</v>
      </c>
      <c r="P215" s="130">
        <f>O215*H215</f>
        <v>0</v>
      </c>
      <c r="Q215" s="130">
        <v>0</v>
      </c>
      <c r="R215" s="130">
        <f>Q215*H215</f>
        <v>0</v>
      </c>
      <c r="S215" s="130">
        <v>0</v>
      </c>
      <c r="T215" s="131">
        <f>S215*H215</f>
        <v>0</v>
      </c>
      <c r="AR215" s="132" t="s">
        <v>266</v>
      </c>
      <c r="AT215" s="132" t="s">
        <v>261</v>
      </c>
      <c r="AU215" s="132" t="s">
        <v>77</v>
      </c>
      <c r="AY215" s="17" t="s">
        <v>260</v>
      </c>
      <c r="BE215" s="133">
        <f>IF(N215="základní",J215,0)</f>
        <v>0</v>
      </c>
      <c r="BF215" s="133">
        <f>IF(N215="snížená",J215,0)</f>
        <v>0</v>
      </c>
      <c r="BG215" s="133">
        <f>IF(N215="zákl. přenesená",J215,0)</f>
        <v>0</v>
      </c>
      <c r="BH215" s="133">
        <f>IF(N215="sníž. přenesená",J215,0)</f>
        <v>0</v>
      </c>
      <c r="BI215" s="133">
        <f>IF(N215="nulová",J215,0)</f>
        <v>0</v>
      </c>
      <c r="BJ215" s="17" t="s">
        <v>77</v>
      </c>
      <c r="BK215" s="133">
        <f>ROUND(I215*H215,2)</f>
        <v>0</v>
      </c>
      <c r="BL215" s="17" t="s">
        <v>266</v>
      </c>
      <c r="BM215" s="132" t="s">
        <v>430</v>
      </c>
    </row>
    <row r="216" spans="2:65" s="1" customFormat="1" ht="19.5">
      <c r="B216" s="32"/>
      <c r="D216" s="134" t="s">
        <v>267</v>
      </c>
      <c r="F216" s="135" t="s">
        <v>3308</v>
      </c>
      <c r="I216" s="136"/>
      <c r="L216" s="32"/>
      <c r="M216" s="137"/>
      <c r="T216" s="53"/>
      <c r="AT216" s="17" t="s">
        <v>267</v>
      </c>
      <c r="AU216" s="17" t="s">
        <v>77</v>
      </c>
    </row>
    <row r="217" spans="2:65" s="1" customFormat="1" ht="11.25">
      <c r="B217" s="32"/>
      <c r="D217" s="176" t="s">
        <v>1416</v>
      </c>
      <c r="F217" s="177" t="s">
        <v>3309</v>
      </c>
      <c r="I217" s="136"/>
      <c r="L217" s="32"/>
      <c r="M217" s="137"/>
      <c r="T217" s="53"/>
      <c r="AT217" s="17" t="s">
        <v>1416</v>
      </c>
      <c r="AU217" s="17" t="s">
        <v>77</v>
      </c>
    </row>
    <row r="218" spans="2:65" s="1" customFormat="1" ht="16.5" customHeight="1">
      <c r="B218" s="32"/>
      <c r="C218" s="121" t="s">
        <v>433</v>
      </c>
      <c r="D218" s="121" t="s">
        <v>261</v>
      </c>
      <c r="E218" s="122" t="s">
        <v>3310</v>
      </c>
      <c r="F218" s="123" t="s">
        <v>3311</v>
      </c>
      <c r="G218" s="124" t="s">
        <v>545</v>
      </c>
      <c r="H218" s="125">
        <v>44</v>
      </c>
      <c r="I218" s="126"/>
      <c r="J218" s="127">
        <f>ROUND(I218*H218,2)</f>
        <v>0</v>
      </c>
      <c r="K218" s="123" t="s">
        <v>1258</v>
      </c>
      <c r="L218" s="32"/>
      <c r="M218" s="128" t="s">
        <v>19</v>
      </c>
      <c r="N218" s="129" t="s">
        <v>40</v>
      </c>
      <c r="P218" s="130">
        <f>O218*H218</f>
        <v>0</v>
      </c>
      <c r="Q218" s="130">
        <v>4.0079999999999998E-2</v>
      </c>
      <c r="R218" s="130">
        <f>Q218*H218</f>
        <v>1.76352</v>
      </c>
      <c r="S218" s="130">
        <v>0</v>
      </c>
      <c r="T218" s="131">
        <f>S218*H218</f>
        <v>0</v>
      </c>
      <c r="AR218" s="132" t="s">
        <v>266</v>
      </c>
      <c r="AT218" s="132" t="s">
        <v>261</v>
      </c>
      <c r="AU218" s="132" t="s">
        <v>77</v>
      </c>
      <c r="AY218" s="17" t="s">
        <v>260</v>
      </c>
      <c r="BE218" s="133">
        <f>IF(N218="základní",J218,0)</f>
        <v>0</v>
      </c>
      <c r="BF218" s="133">
        <f>IF(N218="snížená",J218,0)</f>
        <v>0</v>
      </c>
      <c r="BG218" s="133">
        <f>IF(N218="zákl. přenesená",J218,0)</f>
        <v>0</v>
      </c>
      <c r="BH218" s="133">
        <f>IF(N218="sníž. přenesená",J218,0)</f>
        <v>0</v>
      </c>
      <c r="BI218" s="133">
        <f>IF(N218="nulová",J218,0)</f>
        <v>0</v>
      </c>
      <c r="BJ218" s="17" t="s">
        <v>77</v>
      </c>
      <c r="BK218" s="133">
        <f>ROUND(I218*H218,2)</f>
        <v>0</v>
      </c>
      <c r="BL218" s="17" t="s">
        <v>266</v>
      </c>
      <c r="BM218" s="132" t="s">
        <v>653</v>
      </c>
    </row>
    <row r="219" spans="2:65" s="1" customFormat="1" ht="11.25">
      <c r="B219" s="32"/>
      <c r="D219" s="134" t="s">
        <v>267</v>
      </c>
      <c r="F219" s="135" t="s">
        <v>3311</v>
      </c>
      <c r="I219" s="136"/>
      <c r="L219" s="32"/>
      <c r="M219" s="137"/>
      <c r="T219" s="53"/>
      <c r="AT219" s="17" t="s">
        <v>267</v>
      </c>
      <c r="AU219" s="17" t="s">
        <v>77</v>
      </c>
    </row>
    <row r="220" spans="2:65" s="1" customFormat="1" ht="11.25">
      <c r="B220" s="32"/>
      <c r="D220" s="176" t="s">
        <v>1416</v>
      </c>
      <c r="F220" s="177" t="s">
        <v>3312</v>
      </c>
      <c r="I220" s="136"/>
      <c r="L220" s="32"/>
      <c r="M220" s="137"/>
      <c r="T220" s="53"/>
      <c r="AT220" s="17" t="s">
        <v>1416</v>
      </c>
      <c r="AU220" s="17" t="s">
        <v>77</v>
      </c>
    </row>
    <row r="221" spans="2:65" s="1" customFormat="1" ht="19.5">
      <c r="B221" s="32"/>
      <c r="D221" s="134" t="s">
        <v>269</v>
      </c>
      <c r="F221" s="138" t="s">
        <v>3313</v>
      </c>
      <c r="I221" s="136"/>
      <c r="L221" s="32"/>
      <c r="M221" s="137"/>
      <c r="T221" s="53"/>
      <c r="AT221" s="17" t="s">
        <v>269</v>
      </c>
      <c r="AU221" s="17" t="s">
        <v>77</v>
      </c>
    </row>
    <row r="222" spans="2:65" s="10" customFormat="1" ht="25.9" customHeight="1">
      <c r="B222" s="111"/>
      <c r="D222" s="112" t="s">
        <v>68</v>
      </c>
      <c r="E222" s="113" t="s">
        <v>279</v>
      </c>
      <c r="F222" s="113" t="s">
        <v>1161</v>
      </c>
      <c r="I222" s="114"/>
      <c r="J222" s="115">
        <f>BK222</f>
        <v>0</v>
      </c>
      <c r="L222" s="111"/>
      <c r="M222" s="116"/>
      <c r="P222" s="117">
        <f>SUM(P223:P236)</f>
        <v>0</v>
      </c>
      <c r="R222" s="117">
        <f>SUM(R223:R236)</f>
        <v>0</v>
      </c>
      <c r="T222" s="118">
        <f>SUM(T223:T236)</f>
        <v>0</v>
      </c>
      <c r="AR222" s="112" t="s">
        <v>77</v>
      </c>
      <c r="AT222" s="119" t="s">
        <v>68</v>
      </c>
      <c r="AU222" s="119" t="s">
        <v>69</v>
      </c>
      <c r="AY222" s="112" t="s">
        <v>260</v>
      </c>
      <c r="BK222" s="120">
        <f>SUM(BK223:BK236)</f>
        <v>0</v>
      </c>
    </row>
    <row r="223" spans="2:65" s="1" customFormat="1" ht="24.2" customHeight="1">
      <c r="B223" s="32"/>
      <c r="C223" s="121" t="s">
        <v>348</v>
      </c>
      <c r="D223" s="121" t="s">
        <v>261</v>
      </c>
      <c r="E223" s="122" t="s">
        <v>1205</v>
      </c>
      <c r="F223" s="123" t="s">
        <v>1206</v>
      </c>
      <c r="G223" s="124" t="s">
        <v>973</v>
      </c>
      <c r="H223" s="125">
        <v>437.75299999999999</v>
      </c>
      <c r="I223" s="126"/>
      <c r="J223" s="127">
        <f>ROUND(I223*H223,2)</f>
        <v>0</v>
      </c>
      <c r="K223" s="123" t="s">
        <v>265</v>
      </c>
      <c r="L223" s="32"/>
      <c r="M223" s="128" t="s">
        <v>19</v>
      </c>
      <c r="N223" s="129" t="s">
        <v>40</v>
      </c>
      <c r="P223" s="130">
        <f>O223*H223</f>
        <v>0</v>
      </c>
      <c r="Q223" s="130">
        <v>0</v>
      </c>
      <c r="R223" s="130">
        <f>Q223*H223</f>
        <v>0</v>
      </c>
      <c r="S223" s="130">
        <v>0</v>
      </c>
      <c r="T223" s="131">
        <f>S223*H223</f>
        <v>0</v>
      </c>
      <c r="AR223" s="132" t="s">
        <v>266</v>
      </c>
      <c r="AT223" s="132" t="s">
        <v>261</v>
      </c>
      <c r="AU223" s="132" t="s">
        <v>77</v>
      </c>
      <c r="AY223" s="17" t="s">
        <v>260</v>
      </c>
      <c r="BE223" s="133">
        <f>IF(N223="základní",J223,0)</f>
        <v>0</v>
      </c>
      <c r="BF223" s="133">
        <f>IF(N223="snížená",J223,0)</f>
        <v>0</v>
      </c>
      <c r="BG223" s="133">
        <f>IF(N223="zákl. přenesená",J223,0)</f>
        <v>0</v>
      </c>
      <c r="BH223" s="133">
        <f>IF(N223="sníž. přenesená",J223,0)</f>
        <v>0</v>
      </c>
      <c r="BI223" s="133">
        <f>IF(N223="nulová",J223,0)</f>
        <v>0</v>
      </c>
      <c r="BJ223" s="17" t="s">
        <v>77</v>
      </c>
      <c r="BK223" s="133">
        <f>ROUND(I223*H223,2)</f>
        <v>0</v>
      </c>
      <c r="BL223" s="17" t="s">
        <v>266</v>
      </c>
      <c r="BM223" s="132" t="s">
        <v>441</v>
      </c>
    </row>
    <row r="224" spans="2:65" s="1" customFormat="1" ht="29.25">
      <c r="B224" s="32"/>
      <c r="D224" s="134" t="s">
        <v>267</v>
      </c>
      <c r="F224" s="135" t="s">
        <v>1208</v>
      </c>
      <c r="I224" s="136"/>
      <c r="L224" s="32"/>
      <c r="M224" s="137"/>
      <c r="T224" s="53"/>
      <c r="AT224" s="17" t="s">
        <v>267</v>
      </c>
      <c r="AU224" s="17" t="s">
        <v>77</v>
      </c>
    </row>
    <row r="225" spans="2:65" s="1" customFormat="1" ht="19.5">
      <c r="B225" s="32"/>
      <c r="D225" s="134" t="s">
        <v>269</v>
      </c>
      <c r="F225" s="138" t="s">
        <v>1395</v>
      </c>
      <c r="I225" s="136"/>
      <c r="L225" s="32"/>
      <c r="M225" s="137"/>
      <c r="T225" s="53"/>
      <c r="AT225" s="17" t="s">
        <v>269</v>
      </c>
      <c r="AU225" s="17" t="s">
        <v>77</v>
      </c>
    </row>
    <row r="226" spans="2:65" s="12" customFormat="1" ht="11.25">
      <c r="B226" s="162"/>
      <c r="D226" s="134" t="s">
        <v>774</v>
      </c>
      <c r="E226" s="163" t="s">
        <v>19</v>
      </c>
      <c r="F226" s="164" t="s">
        <v>3314</v>
      </c>
      <c r="H226" s="165">
        <v>437.75299999999999</v>
      </c>
      <c r="I226" s="166"/>
      <c r="L226" s="162"/>
      <c r="M226" s="167"/>
      <c r="T226" s="168"/>
      <c r="AT226" s="163" t="s">
        <v>774</v>
      </c>
      <c r="AU226" s="163" t="s">
        <v>77</v>
      </c>
      <c r="AV226" s="12" t="s">
        <v>79</v>
      </c>
      <c r="AW226" s="12" t="s">
        <v>31</v>
      </c>
      <c r="AX226" s="12" t="s">
        <v>69</v>
      </c>
      <c r="AY226" s="163" t="s">
        <v>260</v>
      </c>
    </row>
    <row r="227" spans="2:65" s="13" customFormat="1" ht="11.25">
      <c r="B227" s="169"/>
      <c r="D227" s="134" t="s">
        <v>774</v>
      </c>
      <c r="E227" s="170" t="s">
        <v>19</v>
      </c>
      <c r="F227" s="171" t="s">
        <v>967</v>
      </c>
      <c r="H227" s="172">
        <v>437.75299999999999</v>
      </c>
      <c r="I227" s="173"/>
      <c r="L227" s="169"/>
      <c r="M227" s="174"/>
      <c r="T227" s="175"/>
      <c r="AT227" s="170" t="s">
        <v>774</v>
      </c>
      <c r="AU227" s="170" t="s">
        <v>77</v>
      </c>
      <c r="AV227" s="13" t="s">
        <v>266</v>
      </c>
      <c r="AW227" s="13" t="s">
        <v>31</v>
      </c>
      <c r="AX227" s="13" t="s">
        <v>77</v>
      </c>
      <c r="AY227" s="170" t="s">
        <v>260</v>
      </c>
    </row>
    <row r="228" spans="2:65" s="1" customFormat="1" ht="24.2" customHeight="1">
      <c r="B228" s="32"/>
      <c r="C228" s="121" t="s">
        <v>665</v>
      </c>
      <c r="D228" s="121" t="s">
        <v>261</v>
      </c>
      <c r="E228" s="122" t="s">
        <v>1397</v>
      </c>
      <c r="F228" s="123" t="s">
        <v>1398</v>
      </c>
      <c r="G228" s="124" t="s">
        <v>973</v>
      </c>
      <c r="H228" s="125">
        <v>301.755</v>
      </c>
      <c r="I228" s="126"/>
      <c r="J228" s="127">
        <f>ROUND(I228*H228,2)</f>
        <v>0</v>
      </c>
      <c r="K228" s="123" t="s">
        <v>265</v>
      </c>
      <c r="L228" s="32"/>
      <c r="M228" s="128" t="s">
        <v>19</v>
      </c>
      <c r="N228" s="129" t="s">
        <v>40</v>
      </c>
      <c r="P228" s="130">
        <f>O228*H228</f>
        <v>0</v>
      </c>
      <c r="Q228" s="130">
        <v>0</v>
      </c>
      <c r="R228" s="130">
        <f>Q228*H228</f>
        <v>0</v>
      </c>
      <c r="S228" s="130">
        <v>0</v>
      </c>
      <c r="T228" s="131">
        <f>S228*H228</f>
        <v>0</v>
      </c>
      <c r="AR228" s="132" t="s">
        <v>266</v>
      </c>
      <c r="AT228" s="132" t="s">
        <v>261</v>
      </c>
      <c r="AU228" s="132" t="s">
        <v>77</v>
      </c>
      <c r="AY228" s="17" t="s">
        <v>260</v>
      </c>
      <c r="BE228" s="133">
        <f>IF(N228="základní",J228,0)</f>
        <v>0</v>
      </c>
      <c r="BF228" s="133">
        <f>IF(N228="snížená",J228,0)</f>
        <v>0</v>
      </c>
      <c r="BG228" s="133">
        <f>IF(N228="zákl. přenesená",J228,0)</f>
        <v>0</v>
      </c>
      <c r="BH228" s="133">
        <f>IF(N228="sníž. přenesená",J228,0)</f>
        <v>0</v>
      </c>
      <c r="BI228" s="133">
        <f>IF(N228="nulová",J228,0)</f>
        <v>0</v>
      </c>
      <c r="BJ228" s="17" t="s">
        <v>77</v>
      </c>
      <c r="BK228" s="133">
        <f>ROUND(I228*H228,2)</f>
        <v>0</v>
      </c>
      <c r="BL228" s="17" t="s">
        <v>266</v>
      </c>
      <c r="BM228" s="132" t="s">
        <v>662</v>
      </c>
    </row>
    <row r="229" spans="2:65" s="1" customFormat="1" ht="29.25">
      <c r="B229" s="32"/>
      <c r="D229" s="134" t="s">
        <v>267</v>
      </c>
      <c r="F229" s="135" t="s">
        <v>1399</v>
      </c>
      <c r="I229" s="136"/>
      <c r="L229" s="32"/>
      <c r="M229" s="137"/>
      <c r="T229" s="53"/>
      <c r="AT229" s="17" t="s">
        <v>267</v>
      </c>
      <c r="AU229" s="17" t="s">
        <v>77</v>
      </c>
    </row>
    <row r="230" spans="2:65" s="1" customFormat="1" ht="19.5">
      <c r="B230" s="32"/>
      <c r="D230" s="134" t="s">
        <v>269</v>
      </c>
      <c r="F230" s="138" t="s">
        <v>1400</v>
      </c>
      <c r="I230" s="136"/>
      <c r="L230" s="32"/>
      <c r="M230" s="137"/>
      <c r="T230" s="53"/>
      <c r="AT230" s="17" t="s">
        <v>269</v>
      </c>
      <c r="AU230" s="17" t="s">
        <v>77</v>
      </c>
    </row>
    <row r="231" spans="2:65" s="1" customFormat="1" ht="24.2" customHeight="1">
      <c r="B231" s="32"/>
      <c r="C231" s="121" t="s">
        <v>353</v>
      </c>
      <c r="D231" s="121" t="s">
        <v>261</v>
      </c>
      <c r="E231" s="122" t="s">
        <v>1402</v>
      </c>
      <c r="F231" s="123" t="s">
        <v>1403</v>
      </c>
      <c r="G231" s="124" t="s">
        <v>973</v>
      </c>
      <c r="H231" s="125">
        <v>81.811000000000007</v>
      </c>
      <c r="I231" s="126"/>
      <c r="J231" s="127">
        <f>ROUND(I231*H231,2)</f>
        <v>0</v>
      </c>
      <c r="K231" s="123" t="s">
        <v>265</v>
      </c>
      <c r="L231" s="32"/>
      <c r="M231" s="128" t="s">
        <v>19</v>
      </c>
      <c r="N231" s="129" t="s">
        <v>40</v>
      </c>
      <c r="P231" s="130">
        <f>O231*H231</f>
        <v>0</v>
      </c>
      <c r="Q231" s="130">
        <v>0</v>
      </c>
      <c r="R231" s="130">
        <f>Q231*H231</f>
        <v>0</v>
      </c>
      <c r="S231" s="130">
        <v>0</v>
      </c>
      <c r="T231" s="131">
        <f>S231*H231</f>
        <v>0</v>
      </c>
      <c r="AR231" s="132" t="s">
        <v>266</v>
      </c>
      <c r="AT231" s="132" t="s">
        <v>261</v>
      </c>
      <c r="AU231" s="132" t="s">
        <v>77</v>
      </c>
      <c r="AY231" s="17" t="s">
        <v>260</v>
      </c>
      <c r="BE231" s="133">
        <f>IF(N231="základní",J231,0)</f>
        <v>0</v>
      </c>
      <c r="BF231" s="133">
        <f>IF(N231="snížená",J231,0)</f>
        <v>0</v>
      </c>
      <c r="BG231" s="133">
        <f>IF(N231="zákl. přenesená",J231,0)</f>
        <v>0</v>
      </c>
      <c r="BH231" s="133">
        <f>IF(N231="sníž. přenesená",J231,0)</f>
        <v>0</v>
      </c>
      <c r="BI231" s="133">
        <f>IF(N231="nulová",J231,0)</f>
        <v>0</v>
      </c>
      <c r="BJ231" s="17" t="s">
        <v>77</v>
      </c>
      <c r="BK231" s="133">
        <f>ROUND(I231*H231,2)</f>
        <v>0</v>
      </c>
      <c r="BL231" s="17" t="s">
        <v>266</v>
      </c>
      <c r="BM231" s="132" t="s">
        <v>668</v>
      </c>
    </row>
    <row r="232" spans="2:65" s="1" customFormat="1" ht="48.75">
      <c r="B232" s="32"/>
      <c r="D232" s="134" t="s">
        <v>267</v>
      </c>
      <c r="F232" s="135" t="s">
        <v>1404</v>
      </c>
      <c r="I232" s="136"/>
      <c r="L232" s="32"/>
      <c r="M232" s="137"/>
      <c r="T232" s="53"/>
      <c r="AT232" s="17" t="s">
        <v>267</v>
      </c>
      <c r="AU232" s="17" t="s">
        <v>77</v>
      </c>
    </row>
    <row r="233" spans="2:65" s="1" customFormat="1" ht="19.5">
      <c r="B233" s="32"/>
      <c r="D233" s="134" t="s">
        <v>269</v>
      </c>
      <c r="F233" s="138" t="s">
        <v>1405</v>
      </c>
      <c r="I233" s="136"/>
      <c r="L233" s="32"/>
      <c r="M233" s="137"/>
      <c r="T233" s="53"/>
      <c r="AT233" s="17" t="s">
        <v>269</v>
      </c>
      <c r="AU233" s="17" t="s">
        <v>77</v>
      </c>
    </row>
    <row r="234" spans="2:65" s="1" customFormat="1" ht="24.2" customHeight="1">
      <c r="B234" s="32"/>
      <c r="C234" s="121" t="s">
        <v>674</v>
      </c>
      <c r="D234" s="121" t="s">
        <v>261</v>
      </c>
      <c r="E234" s="122" t="s">
        <v>1406</v>
      </c>
      <c r="F234" s="123" t="s">
        <v>1407</v>
      </c>
      <c r="G234" s="124" t="s">
        <v>973</v>
      </c>
      <c r="H234" s="125">
        <v>9.94</v>
      </c>
      <c r="I234" s="126"/>
      <c r="J234" s="127">
        <f>ROUND(I234*H234,2)</f>
        <v>0</v>
      </c>
      <c r="K234" s="123" t="s">
        <v>265</v>
      </c>
      <c r="L234" s="32"/>
      <c r="M234" s="128" t="s">
        <v>19</v>
      </c>
      <c r="N234" s="129" t="s">
        <v>40</v>
      </c>
      <c r="P234" s="130">
        <f>O234*H234</f>
        <v>0</v>
      </c>
      <c r="Q234" s="130">
        <v>0</v>
      </c>
      <c r="R234" s="130">
        <f>Q234*H234</f>
        <v>0</v>
      </c>
      <c r="S234" s="130">
        <v>0</v>
      </c>
      <c r="T234" s="131">
        <f>S234*H234</f>
        <v>0</v>
      </c>
      <c r="AR234" s="132" t="s">
        <v>266</v>
      </c>
      <c r="AT234" s="132" t="s">
        <v>261</v>
      </c>
      <c r="AU234" s="132" t="s">
        <v>77</v>
      </c>
      <c r="AY234" s="17" t="s">
        <v>260</v>
      </c>
      <c r="BE234" s="133">
        <f>IF(N234="základní",J234,0)</f>
        <v>0</v>
      </c>
      <c r="BF234" s="133">
        <f>IF(N234="snížená",J234,0)</f>
        <v>0</v>
      </c>
      <c r="BG234" s="133">
        <f>IF(N234="zákl. přenesená",J234,0)</f>
        <v>0</v>
      </c>
      <c r="BH234" s="133">
        <f>IF(N234="sníž. přenesená",J234,0)</f>
        <v>0</v>
      </c>
      <c r="BI234" s="133">
        <f>IF(N234="nulová",J234,0)</f>
        <v>0</v>
      </c>
      <c r="BJ234" s="17" t="s">
        <v>77</v>
      </c>
      <c r="BK234" s="133">
        <f>ROUND(I234*H234,2)</f>
        <v>0</v>
      </c>
      <c r="BL234" s="17" t="s">
        <v>266</v>
      </c>
      <c r="BM234" s="132" t="s">
        <v>671</v>
      </c>
    </row>
    <row r="235" spans="2:65" s="1" customFormat="1" ht="48.75">
      <c r="B235" s="32"/>
      <c r="D235" s="134" t="s">
        <v>267</v>
      </c>
      <c r="F235" s="135" t="s">
        <v>1408</v>
      </c>
      <c r="I235" s="136"/>
      <c r="L235" s="32"/>
      <c r="M235" s="137"/>
      <c r="T235" s="53"/>
      <c r="AT235" s="17" t="s">
        <v>267</v>
      </c>
      <c r="AU235" s="17" t="s">
        <v>77</v>
      </c>
    </row>
    <row r="236" spans="2:65" s="1" customFormat="1" ht="19.5">
      <c r="B236" s="32"/>
      <c r="D236" s="134" t="s">
        <v>269</v>
      </c>
      <c r="F236" s="138" t="s">
        <v>3315</v>
      </c>
      <c r="I236" s="136"/>
      <c r="L236" s="32"/>
      <c r="M236" s="137"/>
      <c r="T236" s="53"/>
      <c r="AT236" s="17" t="s">
        <v>269</v>
      </c>
      <c r="AU236" s="17" t="s">
        <v>77</v>
      </c>
    </row>
    <row r="237" spans="2:65" s="10" customFormat="1" ht="25.9" customHeight="1">
      <c r="B237" s="111"/>
      <c r="D237" s="112" t="s">
        <v>68</v>
      </c>
      <c r="E237" s="113" t="s">
        <v>266</v>
      </c>
      <c r="F237" s="113" t="s">
        <v>1221</v>
      </c>
      <c r="I237" s="114"/>
      <c r="J237" s="115">
        <f>BK237</f>
        <v>0</v>
      </c>
      <c r="L237" s="111"/>
      <c r="M237" s="116"/>
      <c r="P237" s="117">
        <f>SUM(P238:P241)</f>
        <v>0</v>
      </c>
      <c r="R237" s="117">
        <f>SUM(R238:R241)</f>
        <v>0</v>
      </c>
      <c r="T237" s="118">
        <f>SUM(T238:T241)</f>
        <v>0</v>
      </c>
      <c r="AR237" s="112" t="s">
        <v>77</v>
      </c>
      <c r="AT237" s="119" t="s">
        <v>68</v>
      </c>
      <c r="AU237" s="119" t="s">
        <v>69</v>
      </c>
      <c r="AY237" s="112" t="s">
        <v>260</v>
      </c>
      <c r="BK237" s="120">
        <f>SUM(BK238:BK241)</f>
        <v>0</v>
      </c>
    </row>
    <row r="238" spans="2:65" s="1" customFormat="1" ht="16.5" customHeight="1">
      <c r="B238" s="32"/>
      <c r="C238" s="121" t="s">
        <v>358</v>
      </c>
      <c r="D238" s="121" t="s">
        <v>261</v>
      </c>
      <c r="E238" s="122" t="s">
        <v>989</v>
      </c>
      <c r="F238" s="123" t="s">
        <v>990</v>
      </c>
      <c r="G238" s="124" t="s">
        <v>973</v>
      </c>
      <c r="H238" s="125">
        <v>393.65300000000002</v>
      </c>
      <c r="I238" s="126"/>
      <c r="J238" s="127">
        <f>ROUND(I238*H238,2)</f>
        <v>0</v>
      </c>
      <c r="K238" s="123" t="s">
        <v>265</v>
      </c>
      <c r="L238" s="32"/>
      <c r="M238" s="128" t="s">
        <v>19</v>
      </c>
      <c r="N238" s="129" t="s">
        <v>40</v>
      </c>
      <c r="P238" s="130">
        <f>O238*H238</f>
        <v>0</v>
      </c>
      <c r="Q238" s="130">
        <v>0</v>
      </c>
      <c r="R238" s="130">
        <f>Q238*H238</f>
        <v>0</v>
      </c>
      <c r="S238" s="130">
        <v>0</v>
      </c>
      <c r="T238" s="131">
        <f>S238*H238</f>
        <v>0</v>
      </c>
      <c r="AR238" s="132" t="s">
        <v>266</v>
      </c>
      <c r="AT238" s="132" t="s">
        <v>261</v>
      </c>
      <c r="AU238" s="132" t="s">
        <v>77</v>
      </c>
      <c r="AY238" s="17" t="s">
        <v>260</v>
      </c>
      <c r="BE238" s="133">
        <f>IF(N238="základní",J238,0)</f>
        <v>0</v>
      </c>
      <c r="BF238" s="133">
        <f>IF(N238="snížená",J238,0)</f>
        <v>0</v>
      </c>
      <c r="BG238" s="133">
        <f>IF(N238="zákl. přenesená",J238,0)</f>
        <v>0</v>
      </c>
      <c r="BH238" s="133">
        <f>IF(N238="sníž. přenesená",J238,0)</f>
        <v>0</v>
      </c>
      <c r="BI238" s="133">
        <f>IF(N238="nulová",J238,0)</f>
        <v>0</v>
      </c>
      <c r="BJ238" s="17" t="s">
        <v>77</v>
      </c>
      <c r="BK238" s="133">
        <f>ROUND(I238*H238,2)</f>
        <v>0</v>
      </c>
      <c r="BL238" s="17" t="s">
        <v>266</v>
      </c>
      <c r="BM238" s="132" t="s">
        <v>865</v>
      </c>
    </row>
    <row r="239" spans="2:65" s="1" customFormat="1" ht="29.25">
      <c r="B239" s="32"/>
      <c r="D239" s="134" t="s">
        <v>267</v>
      </c>
      <c r="F239" s="135" t="s">
        <v>991</v>
      </c>
      <c r="I239" s="136"/>
      <c r="L239" s="32"/>
      <c r="M239" s="137"/>
      <c r="T239" s="53"/>
      <c r="AT239" s="17" t="s">
        <v>267</v>
      </c>
      <c r="AU239" s="17" t="s">
        <v>77</v>
      </c>
    </row>
    <row r="240" spans="2:65" s="12" customFormat="1" ht="11.25">
      <c r="B240" s="162"/>
      <c r="D240" s="134" t="s">
        <v>774</v>
      </c>
      <c r="E240" s="163" t="s">
        <v>19</v>
      </c>
      <c r="F240" s="164" t="s">
        <v>3316</v>
      </c>
      <c r="H240" s="165">
        <v>393.65300000000002</v>
      </c>
      <c r="I240" s="166"/>
      <c r="L240" s="162"/>
      <c r="M240" s="167"/>
      <c r="T240" s="168"/>
      <c r="AT240" s="163" t="s">
        <v>774</v>
      </c>
      <c r="AU240" s="163" t="s">
        <v>77</v>
      </c>
      <c r="AV240" s="12" t="s">
        <v>79</v>
      </c>
      <c r="AW240" s="12" t="s">
        <v>31</v>
      </c>
      <c r="AX240" s="12" t="s">
        <v>69</v>
      </c>
      <c r="AY240" s="163" t="s">
        <v>260</v>
      </c>
    </row>
    <row r="241" spans="2:65" s="13" customFormat="1" ht="11.25">
      <c r="B241" s="169"/>
      <c r="D241" s="134" t="s">
        <v>774</v>
      </c>
      <c r="E241" s="170" t="s">
        <v>19</v>
      </c>
      <c r="F241" s="171" t="s">
        <v>967</v>
      </c>
      <c r="H241" s="172">
        <v>393.65300000000002</v>
      </c>
      <c r="I241" s="173"/>
      <c r="L241" s="169"/>
      <c r="M241" s="174"/>
      <c r="T241" s="175"/>
      <c r="AT241" s="170" t="s">
        <v>774</v>
      </c>
      <c r="AU241" s="170" t="s">
        <v>77</v>
      </c>
      <c r="AV241" s="13" t="s">
        <v>266</v>
      </c>
      <c r="AW241" s="13" t="s">
        <v>31</v>
      </c>
      <c r="AX241" s="13" t="s">
        <v>77</v>
      </c>
      <c r="AY241" s="170" t="s">
        <v>260</v>
      </c>
    </row>
    <row r="242" spans="2:65" s="10" customFormat="1" ht="25.9" customHeight="1">
      <c r="B242" s="111"/>
      <c r="D242" s="112" t="s">
        <v>68</v>
      </c>
      <c r="E242" s="113" t="s">
        <v>258</v>
      </c>
      <c r="F242" s="113" t="s">
        <v>3317</v>
      </c>
      <c r="I242" s="114"/>
      <c r="J242" s="115">
        <f>BK242</f>
        <v>0</v>
      </c>
      <c r="L242" s="111"/>
      <c r="M242" s="116"/>
      <c r="P242" s="117">
        <f>SUM(P243:P369)</f>
        <v>0</v>
      </c>
      <c r="R242" s="117">
        <f>SUM(R243:R369)</f>
        <v>28.960764999999999</v>
      </c>
      <c r="T242" s="118">
        <f>SUM(T243:T369)</f>
        <v>0.42000000000000004</v>
      </c>
      <c r="AR242" s="112" t="s">
        <v>77</v>
      </c>
      <c r="AT242" s="119" t="s">
        <v>68</v>
      </c>
      <c r="AU242" s="119" t="s">
        <v>69</v>
      </c>
      <c r="AY242" s="112" t="s">
        <v>260</v>
      </c>
      <c r="BK242" s="120">
        <f>SUM(BK243:BK369)</f>
        <v>0</v>
      </c>
    </row>
    <row r="243" spans="2:65" s="1" customFormat="1" ht="16.5" customHeight="1">
      <c r="B243" s="32"/>
      <c r="C243" s="121" t="s">
        <v>680</v>
      </c>
      <c r="D243" s="121" t="s">
        <v>261</v>
      </c>
      <c r="E243" s="122" t="s">
        <v>1418</v>
      </c>
      <c r="F243" s="123" t="s">
        <v>1419</v>
      </c>
      <c r="G243" s="124" t="s">
        <v>1297</v>
      </c>
      <c r="H243" s="125">
        <v>836.25</v>
      </c>
      <c r="I243" s="126"/>
      <c r="J243" s="127">
        <f>ROUND(I243*H243,2)</f>
        <v>0</v>
      </c>
      <c r="K243" s="123" t="s">
        <v>1258</v>
      </c>
      <c r="L243" s="32"/>
      <c r="M243" s="128" t="s">
        <v>19</v>
      </c>
      <c r="N243" s="129" t="s">
        <v>40</v>
      </c>
      <c r="P243" s="130">
        <f>O243*H243</f>
        <v>0</v>
      </c>
      <c r="Q243" s="130">
        <v>0</v>
      </c>
      <c r="R243" s="130">
        <f>Q243*H243</f>
        <v>0</v>
      </c>
      <c r="S243" s="130">
        <v>0</v>
      </c>
      <c r="T243" s="131">
        <f>S243*H243</f>
        <v>0</v>
      </c>
      <c r="AR243" s="132" t="s">
        <v>266</v>
      </c>
      <c r="AT243" s="132" t="s">
        <v>261</v>
      </c>
      <c r="AU243" s="132" t="s">
        <v>77</v>
      </c>
      <c r="AY243" s="17" t="s">
        <v>260</v>
      </c>
      <c r="BE243" s="133">
        <f>IF(N243="základní",J243,0)</f>
        <v>0</v>
      </c>
      <c r="BF243" s="133">
        <f>IF(N243="snížená",J243,0)</f>
        <v>0</v>
      </c>
      <c r="BG243" s="133">
        <f>IF(N243="zákl. přenesená",J243,0)</f>
        <v>0</v>
      </c>
      <c r="BH243" s="133">
        <f>IF(N243="sníž. přenesená",J243,0)</f>
        <v>0</v>
      </c>
      <c r="BI243" s="133">
        <f>IF(N243="nulová",J243,0)</f>
        <v>0</v>
      </c>
      <c r="BJ243" s="17" t="s">
        <v>77</v>
      </c>
      <c r="BK243" s="133">
        <f>ROUND(I243*H243,2)</f>
        <v>0</v>
      </c>
      <c r="BL243" s="17" t="s">
        <v>266</v>
      </c>
      <c r="BM243" s="132" t="s">
        <v>869</v>
      </c>
    </row>
    <row r="244" spans="2:65" s="1" customFormat="1" ht="11.25">
      <c r="B244" s="32"/>
      <c r="D244" s="134" t="s">
        <v>267</v>
      </c>
      <c r="F244" s="135" t="s">
        <v>1420</v>
      </c>
      <c r="I244" s="136"/>
      <c r="L244" s="32"/>
      <c r="M244" s="137"/>
      <c r="T244" s="53"/>
      <c r="AT244" s="17" t="s">
        <v>267</v>
      </c>
      <c r="AU244" s="17" t="s">
        <v>77</v>
      </c>
    </row>
    <row r="245" spans="2:65" s="1" customFormat="1" ht="11.25">
      <c r="B245" s="32"/>
      <c r="D245" s="176" t="s">
        <v>1416</v>
      </c>
      <c r="F245" s="177" t="s">
        <v>1421</v>
      </c>
      <c r="I245" s="136"/>
      <c r="L245" s="32"/>
      <c r="M245" s="137"/>
      <c r="T245" s="53"/>
      <c r="AT245" s="17" t="s">
        <v>1416</v>
      </c>
      <c r="AU245" s="17" t="s">
        <v>77</v>
      </c>
    </row>
    <row r="246" spans="2:65" s="1" customFormat="1" ht="16.5" customHeight="1">
      <c r="B246" s="32"/>
      <c r="C246" s="121" t="s">
        <v>364</v>
      </c>
      <c r="D246" s="121" t="s">
        <v>261</v>
      </c>
      <c r="E246" s="122" t="s">
        <v>1422</v>
      </c>
      <c r="F246" s="123" t="s">
        <v>1423</v>
      </c>
      <c r="G246" s="124" t="s">
        <v>1297</v>
      </c>
      <c r="H246" s="125">
        <v>525</v>
      </c>
      <c r="I246" s="126"/>
      <c r="J246" s="127">
        <f>ROUND(I246*H246,2)</f>
        <v>0</v>
      </c>
      <c r="K246" s="123" t="s">
        <v>1258</v>
      </c>
      <c r="L246" s="32"/>
      <c r="M246" s="128" t="s">
        <v>19</v>
      </c>
      <c r="N246" s="129" t="s">
        <v>40</v>
      </c>
      <c r="P246" s="130">
        <f>O246*H246</f>
        <v>0</v>
      </c>
      <c r="Q246" s="130">
        <v>0</v>
      </c>
      <c r="R246" s="130">
        <f>Q246*H246</f>
        <v>0</v>
      </c>
      <c r="S246" s="130">
        <v>8.0000000000000004E-4</v>
      </c>
      <c r="T246" s="131">
        <f>S246*H246</f>
        <v>0.42000000000000004</v>
      </c>
      <c r="AR246" s="132" t="s">
        <v>266</v>
      </c>
      <c r="AT246" s="132" t="s">
        <v>261</v>
      </c>
      <c r="AU246" s="132" t="s">
        <v>77</v>
      </c>
      <c r="AY246" s="17" t="s">
        <v>260</v>
      </c>
      <c r="BE246" s="133">
        <f>IF(N246="základní",J246,0)</f>
        <v>0</v>
      </c>
      <c r="BF246" s="133">
        <f>IF(N246="snížená",J246,0)</f>
        <v>0</v>
      </c>
      <c r="BG246" s="133">
        <f>IF(N246="zákl. přenesená",J246,0)</f>
        <v>0</v>
      </c>
      <c r="BH246" s="133">
        <f>IF(N246="sníž. přenesená",J246,0)</f>
        <v>0</v>
      </c>
      <c r="BI246" s="133">
        <f>IF(N246="nulová",J246,0)</f>
        <v>0</v>
      </c>
      <c r="BJ246" s="17" t="s">
        <v>77</v>
      </c>
      <c r="BK246" s="133">
        <f>ROUND(I246*H246,2)</f>
        <v>0</v>
      </c>
      <c r="BL246" s="17" t="s">
        <v>266</v>
      </c>
      <c r="BM246" s="132" t="s">
        <v>874</v>
      </c>
    </row>
    <row r="247" spans="2:65" s="1" customFormat="1" ht="11.25">
      <c r="B247" s="32"/>
      <c r="D247" s="134" t="s">
        <v>267</v>
      </c>
      <c r="F247" s="135" t="s">
        <v>1424</v>
      </c>
      <c r="I247" s="136"/>
      <c r="L247" s="32"/>
      <c r="M247" s="137"/>
      <c r="T247" s="53"/>
      <c r="AT247" s="17" t="s">
        <v>267</v>
      </c>
      <c r="AU247" s="17" t="s">
        <v>77</v>
      </c>
    </row>
    <row r="248" spans="2:65" s="1" customFormat="1" ht="11.25">
      <c r="B248" s="32"/>
      <c r="D248" s="176" t="s">
        <v>1416</v>
      </c>
      <c r="F248" s="177" t="s">
        <v>1425</v>
      </c>
      <c r="I248" s="136"/>
      <c r="L248" s="32"/>
      <c r="M248" s="137"/>
      <c r="T248" s="53"/>
      <c r="AT248" s="17" t="s">
        <v>1416</v>
      </c>
      <c r="AU248" s="17" t="s">
        <v>77</v>
      </c>
    </row>
    <row r="249" spans="2:65" s="1" customFormat="1" ht="21.75" customHeight="1">
      <c r="B249" s="32"/>
      <c r="C249" s="121" t="s">
        <v>689</v>
      </c>
      <c r="D249" s="121" t="s">
        <v>261</v>
      </c>
      <c r="E249" s="122" t="s">
        <v>1426</v>
      </c>
      <c r="F249" s="123" t="s">
        <v>1427</v>
      </c>
      <c r="G249" s="124" t="s">
        <v>1067</v>
      </c>
      <c r="H249" s="125">
        <v>321.55</v>
      </c>
      <c r="I249" s="126"/>
      <c r="J249" s="127">
        <f>ROUND(I249*H249,2)</f>
        <v>0</v>
      </c>
      <c r="K249" s="123" t="s">
        <v>1258</v>
      </c>
      <c r="L249" s="32"/>
      <c r="M249" s="128" t="s">
        <v>19</v>
      </c>
      <c r="N249" s="129" t="s">
        <v>40</v>
      </c>
      <c r="P249" s="130">
        <f>O249*H249</f>
        <v>0</v>
      </c>
      <c r="Q249" s="130">
        <v>0</v>
      </c>
      <c r="R249" s="130">
        <f>Q249*H249</f>
        <v>0</v>
      </c>
      <c r="S249" s="130">
        <v>0</v>
      </c>
      <c r="T249" s="131">
        <f>S249*H249</f>
        <v>0</v>
      </c>
      <c r="AR249" s="132" t="s">
        <v>266</v>
      </c>
      <c r="AT249" s="132" t="s">
        <v>261</v>
      </c>
      <c r="AU249" s="132" t="s">
        <v>77</v>
      </c>
      <c r="AY249" s="17" t="s">
        <v>260</v>
      </c>
      <c r="BE249" s="133">
        <f>IF(N249="základní",J249,0)</f>
        <v>0</v>
      </c>
      <c r="BF249" s="133">
        <f>IF(N249="snížená",J249,0)</f>
        <v>0</v>
      </c>
      <c r="BG249" s="133">
        <f>IF(N249="zákl. přenesená",J249,0)</f>
        <v>0</v>
      </c>
      <c r="BH249" s="133">
        <f>IF(N249="sníž. přenesená",J249,0)</f>
        <v>0</v>
      </c>
      <c r="BI249" s="133">
        <f>IF(N249="nulová",J249,0)</f>
        <v>0</v>
      </c>
      <c r="BJ249" s="17" t="s">
        <v>77</v>
      </c>
      <c r="BK249" s="133">
        <f>ROUND(I249*H249,2)</f>
        <v>0</v>
      </c>
      <c r="BL249" s="17" t="s">
        <v>266</v>
      </c>
      <c r="BM249" s="132" t="s">
        <v>1139</v>
      </c>
    </row>
    <row r="250" spans="2:65" s="1" customFormat="1" ht="11.25">
      <c r="B250" s="32"/>
      <c r="D250" s="134" t="s">
        <v>267</v>
      </c>
      <c r="F250" s="135" t="s">
        <v>1428</v>
      </c>
      <c r="I250" s="136"/>
      <c r="L250" s="32"/>
      <c r="M250" s="137"/>
      <c r="T250" s="53"/>
      <c r="AT250" s="17" t="s">
        <v>267</v>
      </c>
      <c r="AU250" s="17" t="s">
        <v>77</v>
      </c>
    </row>
    <row r="251" spans="2:65" s="1" customFormat="1" ht="11.25">
      <c r="B251" s="32"/>
      <c r="D251" s="176" t="s">
        <v>1416</v>
      </c>
      <c r="F251" s="177" t="s">
        <v>1429</v>
      </c>
      <c r="I251" s="136"/>
      <c r="L251" s="32"/>
      <c r="M251" s="137"/>
      <c r="T251" s="53"/>
      <c r="AT251" s="17" t="s">
        <v>1416</v>
      </c>
      <c r="AU251" s="17" t="s">
        <v>77</v>
      </c>
    </row>
    <row r="252" spans="2:65" s="1" customFormat="1" ht="24.2" customHeight="1">
      <c r="B252" s="32"/>
      <c r="C252" s="121" t="s">
        <v>368</v>
      </c>
      <c r="D252" s="121" t="s">
        <v>261</v>
      </c>
      <c r="E252" s="122" t="s">
        <v>1430</v>
      </c>
      <c r="F252" s="123" t="s">
        <v>1431</v>
      </c>
      <c r="G252" s="124" t="s">
        <v>1067</v>
      </c>
      <c r="H252" s="125">
        <v>321.55</v>
      </c>
      <c r="I252" s="126"/>
      <c r="J252" s="127">
        <f>ROUND(I252*H252,2)</f>
        <v>0</v>
      </c>
      <c r="K252" s="123" t="s">
        <v>1258</v>
      </c>
      <c r="L252" s="32"/>
      <c r="M252" s="128" t="s">
        <v>19</v>
      </c>
      <c r="N252" s="129" t="s">
        <v>40</v>
      </c>
      <c r="P252" s="130">
        <f>O252*H252</f>
        <v>0</v>
      </c>
      <c r="Q252" s="130">
        <v>0</v>
      </c>
      <c r="R252" s="130">
        <f>Q252*H252</f>
        <v>0</v>
      </c>
      <c r="S252" s="130">
        <v>0</v>
      </c>
      <c r="T252" s="131">
        <f>S252*H252</f>
        <v>0</v>
      </c>
      <c r="AR252" s="132" t="s">
        <v>266</v>
      </c>
      <c r="AT252" s="132" t="s">
        <v>261</v>
      </c>
      <c r="AU252" s="132" t="s">
        <v>77</v>
      </c>
      <c r="AY252" s="17" t="s">
        <v>260</v>
      </c>
      <c r="BE252" s="133">
        <f>IF(N252="základní",J252,0)</f>
        <v>0</v>
      </c>
      <c r="BF252" s="133">
        <f>IF(N252="snížená",J252,0)</f>
        <v>0</v>
      </c>
      <c r="BG252" s="133">
        <f>IF(N252="zákl. přenesená",J252,0)</f>
        <v>0</v>
      </c>
      <c r="BH252" s="133">
        <f>IF(N252="sníž. přenesená",J252,0)</f>
        <v>0</v>
      </c>
      <c r="BI252" s="133">
        <f>IF(N252="nulová",J252,0)</f>
        <v>0</v>
      </c>
      <c r="BJ252" s="17" t="s">
        <v>77</v>
      </c>
      <c r="BK252" s="133">
        <f>ROUND(I252*H252,2)</f>
        <v>0</v>
      </c>
      <c r="BL252" s="17" t="s">
        <v>266</v>
      </c>
      <c r="BM252" s="132" t="s">
        <v>1141</v>
      </c>
    </row>
    <row r="253" spans="2:65" s="1" customFormat="1" ht="11.25">
      <c r="B253" s="32"/>
      <c r="D253" s="134" t="s">
        <v>267</v>
      </c>
      <c r="F253" s="135" t="s">
        <v>1432</v>
      </c>
      <c r="I253" s="136"/>
      <c r="L253" s="32"/>
      <c r="M253" s="137"/>
      <c r="T253" s="53"/>
      <c r="AT253" s="17" t="s">
        <v>267</v>
      </c>
      <c r="AU253" s="17" t="s">
        <v>77</v>
      </c>
    </row>
    <row r="254" spans="2:65" s="1" customFormat="1" ht="11.25">
      <c r="B254" s="32"/>
      <c r="D254" s="176" t="s">
        <v>1416</v>
      </c>
      <c r="F254" s="177" t="s">
        <v>1433</v>
      </c>
      <c r="I254" s="136"/>
      <c r="L254" s="32"/>
      <c r="M254" s="137"/>
      <c r="T254" s="53"/>
      <c r="AT254" s="17" t="s">
        <v>1416</v>
      </c>
      <c r="AU254" s="17" t="s">
        <v>77</v>
      </c>
    </row>
    <row r="255" spans="2:65" s="12" customFormat="1" ht="11.25">
      <c r="B255" s="162"/>
      <c r="D255" s="134" t="s">
        <v>774</v>
      </c>
      <c r="E255" s="163" t="s">
        <v>19</v>
      </c>
      <c r="F255" s="164" t="s">
        <v>3318</v>
      </c>
      <c r="H255" s="165">
        <v>321.55</v>
      </c>
      <c r="I255" s="166"/>
      <c r="L255" s="162"/>
      <c r="M255" s="167"/>
      <c r="T255" s="168"/>
      <c r="AT255" s="163" t="s">
        <v>774</v>
      </c>
      <c r="AU255" s="163" t="s">
        <v>77</v>
      </c>
      <c r="AV255" s="12" t="s">
        <v>79</v>
      </c>
      <c r="AW255" s="12" t="s">
        <v>31</v>
      </c>
      <c r="AX255" s="12" t="s">
        <v>69</v>
      </c>
      <c r="AY255" s="163" t="s">
        <v>260</v>
      </c>
    </row>
    <row r="256" spans="2:65" s="13" customFormat="1" ht="11.25">
      <c r="B256" s="169"/>
      <c r="D256" s="134" t="s">
        <v>774</v>
      </c>
      <c r="E256" s="170" t="s">
        <v>19</v>
      </c>
      <c r="F256" s="171" t="s">
        <v>967</v>
      </c>
      <c r="H256" s="172">
        <v>321.55</v>
      </c>
      <c r="I256" s="173"/>
      <c r="L256" s="169"/>
      <c r="M256" s="174"/>
      <c r="T256" s="175"/>
      <c r="AT256" s="170" t="s">
        <v>774</v>
      </c>
      <c r="AU256" s="170" t="s">
        <v>77</v>
      </c>
      <c r="AV256" s="13" t="s">
        <v>266</v>
      </c>
      <c r="AW256" s="13" t="s">
        <v>31</v>
      </c>
      <c r="AX256" s="13" t="s">
        <v>77</v>
      </c>
      <c r="AY256" s="170" t="s">
        <v>260</v>
      </c>
    </row>
    <row r="257" spans="2:65" s="1" customFormat="1" ht="16.5" customHeight="1">
      <c r="B257" s="32"/>
      <c r="C257" s="121" t="s">
        <v>697</v>
      </c>
      <c r="D257" s="121" t="s">
        <v>261</v>
      </c>
      <c r="E257" s="122" t="s">
        <v>1435</v>
      </c>
      <c r="F257" s="123" t="s">
        <v>1436</v>
      </c>
      <c r="G257" s="124" t="s">
        <v>1297</v>
      </c>
      <c r="H257" s="125">
        <v>836.25</v>
      </c>
      <c r="I257" s="126"/>
      <c r="J257" s="127">
        <f>ROUND(I257*H257,2)</f>
        <v>0</v>
      </c>
      <c r="K257" s="123" t="s">
        <v>1258</v>
      </c>
      <c r="L257" s="32"/>
      <c r="M257" s="128" t="s">
        <v>19</v>
      </c>
      <c r="N257" s="129" t="s">
        <v>40</v>
      </c>
      <c r="P257" s="130">
        <f>O257*H257</f>
        <v>0</v>
      </c>
      <c r="Q257" s="130">
        <v>0</v>
      </c>
      <c r="R257" s="130">
        <f>Q257*H257</f>
        <v>0</v>
      </c>
      <c r="S257" s="130">
        <v>0</v>
      </c>
      <c r="T257" s="131">
        <f>S257*H257</f>
        <v>0</v>
      </c>
      <c r="AR257" s="132" t="s">
        <v>266</v>
      </c>
      <c r="AT257" s="132" t="s">
        <v>261</v>
      </c>
      <c r="AU257" s="132" t="s">
        <v>77</v>
      </c>
      <c r="AY257" s="17" t="s">
        <v>260</v>
      </c>
      <c r="BE257" s="133">
        <f>IF(N257="základní",J257,0)</f>
        <v>0</v>
      </c>
      <c r="BF257" s="133">
        <f>IF(N257="snížená",J257,0)</f>
        <v>0</v>
      </c>
      <c r="BG257" s="133">
        <f>IF(N257="zákl. přenesená",J257,0)</f>
        <v>0</v>
      </c>
      <c r="BH257" s="133">
        <f>IF(N257="sníž. přenesená",J257,0)</f>
        <v>0</v>
      </c>
      <c r="BI257" s="133">
        <f>IF(N257="nulová",J257,0)</f>
        <v>0</v>
      </c>
      <c r="BJ257" s="17" t="s">
        <v>77</v>
      </c>
      <c r="BK257" s="133">
        <f>ROUND(I257*H257,2)</f>
        <v>0</v>
      </c>
      <c r="BL257" s="17" t="s">
        <v>266</v>
      </c>
      <c r="BM257" s="132" t="s">
        <v>695</v>
      </c>
    </row>
    <row r="258" spans="2:65" s="1" customFormat="1" ht="19.5">
      <c r="B258" s="32"/>
      <c r="D258" s="134" t="s">
        <v>267</v>
      </c>
      <c r="F258" s="135" t="s">
        <v>1437</v>
      </c>
      <c r="I258" s="136"/>
      <c r="L258" s="32"/>
      <c r="M258" s="137"/>
      <c r="T258" s="53"/>
      <c r="AT258" s="17" t="s">
        <v>267</v>
      </c>
      <c r="AU258" s="17" t="s">
        <v>77</v>
      </c>
    </row>
    <row r="259" spans="2:65" s="1" customFormat="1" ht="11.25">
      <c r="B259" s="32"/>
      <c r="D259" s="176" t="s">
        <v>1416</v>
      </c>
      <c r="F259" s="177" t="s">
        <v>1438</v>
      </c>
      <c r="I259" s="136"/>
      <c r="L259" s="32"/>
      <c r="M259" s="137"/>
      <c r="T259" s="53"/>
      <c r="AT259" s="17" t="s">
        <v>1416</v>
      </c>
      <c r="AU259" s="17" t="s">
        <v>77</v>
      </c>
    </row>
    <row r="260" spans="2:65" s="1" customFormat="1" ht="16.5" customHeight="1">
      <c r="B260" s="32"/>
      <c r="C260" s="121" t="s">
        <v>373</v>
      </c>
      <c r="D260" s="121" t="s">
        <v>261</v>
      </c>
      <c r="E260" s="122" t="s">
        <v>1440</v>
      </c>
      <c r="F260" s="123" t="s">
        <v>1441</v>
      </c>
      <c r="G260" s="124" t="s">
        <v>1067</v>
      </c>
      <c r="H260" s="125">
        <v>206.55</v>
      </c>
      <c r="I260" s="126"/>
      <c r="J260" s="127">
        <f>ROUND(I260*H260,2)</f>
        <v>0</v>
      </c>
      <c r="K260" s="123" t="s">
        <v>1258</v>
      </c>
      <c r="L260" s="32"/>
      <c r="M260" s="128" t="s">
        <v>19</v>
      </c>
      <c r="N260" s="129" t="s">
        <v>40</v>
      </c>
      <c r="P260" s="130">
        <f>O260*H260</f>
        <v>0</v>
      </c>
      <c r="Q260" s="130">
        <v>0</v>
      </c>
      <c r="R260" s="130">
        <f>Q260*H260</f>
        <v>0</v>
      </c>
      <c r="S260" s="130">
        <v>0</v>
      </c>
      <c r="T260" s="131">
        <f>S260*H260</f>
        <v>0</v>
      </c>
      <c r="AR260" s="132" t="s">
        <v>266</v>
      </c>
      <c r="AT260" s="132" t="s">
        <v>261</v>
      </c>
      <c r="AU260" s="132" t="s">
        <v>77</v>
      </c>
      <c r="AY260" s="17" t="s">
        <v>260</v>
      </c>
      <c r="BE260" s="133">
        <f>IF(N260="základní",J260,0)</f>
        <v>0</v>
      </c>
      <c r="BF260" s="133">
        <f>IF(N260="snížená",J260,0)</f>
        <v>0</v>
      </c>
      <c r="BG260" s="133">
        <f>IF(N260="zákl. přenesená",J260,0)</f>
        <v>0</v>
      </c>
      <c r="BH260" s="133">
        <f>IF(N260="sníž. přenesená",J260,0)</f>
        <v>0</v>
      </c>
      <c r="BI260" s="133">
        <f>IF(N260="nulová",J260,0)</f>
        <v>0</v>
      </c>
      <c r="BJ260" s="17" t="s">
        <v>77</v>
      </c>
      <c r="BK260" s="133">
        <f>ROUND(I260*H260,2)</f>
        <v>0</v>
      </c>
      <c r="BL260" s="17" t="s">
        <v>266</v>
      </c>
      <c r="BM260" s="132" t="s">
        <v>700</v>
      </c>
    </row>
    <row r="261" spans="2:65" s="1" customFormat="1" ht="11.25">
      <c r="B261" s="32"/>
      <c r="D261" s="134" t="s">
        <v>267</v>
      </c>
      <c r="F261" s="135" t="s">
        <v>1442</v>
      </c>
      <c r="I261" s="136"/>
      <c r="L261" s="32"/>
      <c r="M261" s="137"/>
      <c r="T261" s="53"/>
      <c r="AT261" s="17" t="s">
        <v>267</v>
      </c>
      <c r="AU261" s="17" t="s">
        <v>77</v>
      </c>
    </row>
    <row r="262" spans="2:65" s="1" customFormat="1" ht="11.25">
      <c r="B262" s="32"/>
      <c r="D262" s="176" t="s">
        <v>1416</v>
      </c>
      <c r="F262" s="177" t="s">
        <v>1443</v>
      </c>
      <c r="I262" s="136"/>
      <c r="L262" s="32"/>
      <c r="M262" s="137"/>
      <c r="T262" s="53"/>
      <c r="AT262" s="17" t="s">
        <v>1416</v>
      </c>
      <c r="AU262" s="17" t="s">
        <v>77</v>
      </c>
    </row>
    <row r="263" spans="2:65" s="12" customFormat="1" ht="11.25">
      <c r="B263" s="162"/>
      <c r="D263" s="134" t="s">
        <v>774</v>
      </c>
      <c r="E263" s="163" t="s">
        <v>19</v>
      </c>
      <c r="F263" s="164" t="s">
        <v>3319</v>
      </c>
      <c r="H263" s="165">
        <v>206.55</v>
      </c>
      <c r="I263" s="166"/>
      <c r="L263" s="162"/>
      <c r="M263" s="167"/>
      <c r="T263" s="168"/>
      <c r="AT263" s="163" t="s">
        <v>774</v>
      </c>
      <c r="AU263" s="163" t="s">
        <v>77</v>
      </c>
      <c r="AV263" s="12" t="s">
        <v>79</v>
      </c>
      <c r="AW263" s="12" t="s">
        <v>31</v>
      </c>
      <c r="AX263" s="12" t="s">
        <v>69</v>
      </c>
      <c r="AY263" s="163" t="s">
        <v>260</v>
      </c>
    </row>
    <row r="264" spans="2:65" s="13" customFormat="1" ht="11.25">
      <c r="B264" s="169"/>
      <c r="D264" s="134" t="s">
        <v>774</v>
      </c>
      <c r="E264" s="170" t="s">
        <v>19</v>
      </c>
      <c r="F264" s="171" t="s">
        <v>967</v>
      </c>
      <c r="H264" s="172">
        <v>206.55</v>
      </c>
      <c r="I264" s="173"/>
      <c r="L264" s="169"/>
      <c r="M264" s="174"/>
      <c r="T264" s="175"/>
      <c r="AT264" s="170" t="s">
        <v>774</v>
      </c>
      <c r="AU264" s="170" t="s">
        <v>77</v>
      </c>
      <c r="AV264" s="13" t="s">
        <v>266</v>
      </c>
      <c r="AW264" s="13" t="s">
        <v>31</v>
      </c>
      <c r="AX264" s="13" t="s">
        <v>77</v>
      </c>
      <c r="AY264" s="170" t="s">
        <v>260</v>
      </c>
    </row>
    <row r="265" spans="2:65" s="1" customFormat="1" ht="21.75" customHeight="1">
      <c r="B265" s="32"/>
      <c r="C265" s="121" t="s">
        <v>1150</v>
      </c>
      <c r="D265" s="121" t="s">
        <v>261</v>
      </c>
      <c r="E265" s="122" t="s">
        <v>3320</v>
      </c>
      <c r="F265" s="123" t="s">
        <v>3321</v>
      </c>
      <c r="G265" s="124" t="s">
        <v>1067</v>
      </c>
      <c r="H265" s="125">
        <v>5</v>
      </c>
      <c r="I265" s="126"/>
      <c r="J265" s="127">
        <f>ROUND(I265*H265,2)</f>
        <v>0</v>
      </c>
      <c r="K265" s="123" t="s">
        <v>1258</v>
      </c>
      <c r="L265" s="32"/>
      <c r="M265" s="128" t="s">
        <v>19</v>
      </c>
      <c r="N265" s="129" t="s">
        <v>40</v>
      </c>
      <c r="P265" s="130">
        <f>O265*H265</f>
        <v>0</v>
      </c>
      <c r="Q265" s="130">
        <v>0</v>
      </c>
      <c r="R265" s="130">
        <f>Q265*H265</f>
        <v>0</v>
      </c>
      <c r="S265" s="130">
        <v>0</v>
      </c>
      <c r="T265" s="131">
        <f>S265*H265</f>
        <v>0</v>
      </c>
      <c r="AR265" s="132" t="s">
        <v>266</v>
      </c>
      <c r="AT265" s="132" t="s">
        <v>261</v>
      </c>
      <c r="AU265" s="132" t="s">
        <v>77</v>
      </c>
      <c r="AY265" s="17" t="s">
        <v>260</v>
      </c>
      <c r="BE265" s="133">
        <f>IF(N265="základní",J265,0)</f>
        <v>0</v>
      </c>
      <c r="BF265" s="133">
        <f>IF(N265="snížená",J265,0)</f>
        <v>0</v>
      </c>
      <c r="BG265" s="133">
        <f>IF(N265="zákl. přenesená",J265,0)</f>
        <v>0</v>
      </c>
      <c r="BH265" s="133">
        <f>IF(N265="sníž. přenesená",J265,0)</f>
        <v>0</v>
      </c>
      <c r="BI265" s="133">
        <f>IF(N265="nulová",J265,0)</f>
        <v>0</v>
      </c>
      <c r="BJ265" s="17" t="s">
        <v>77</v>
      </c>
      <c r="BK265" s="133">
        <f>ROUND(I265*H265,2)</f>
        <v>0</v>
      </c>
      <c r="BL265" s="17" t="s">
        <v>266</v>
      </c>
      <c r="BM265" s="132" t="s">
        <v>1153</v>
      </c>
    </row>
    <row r="266" spans="2:65" s="1" customFormat="1" ht="11.25">
      <c r="B266" s="32"/>
      <c r="D266" s="134" t="s">
        <v>267</v>
      </c>
      <c r="F266" s="135" t="s">
        <v>3322</v>
      </c>
      <c r="I266" s="136"/>
      <c r="L266" s="32"/>
      <c r="M266" s="137"/>
      <c r="T266" s="53"/>
      <c r="AT266" s="17" t="s">
        <v>267</v>
      </c>
      <c r="AU266" s="17" t="s">
        <v>77</v>
      </c>
    </row>
    <row r="267" spans="2:65" s="1" customFormat="1" ht="11.25">
      <c r="B267" s="32"/>
      <c r="D267" s="176" t="s">
        <v>1416</v>
      </c>
      <c r="F267" s="177" t="s">
        <v>3323</v>
      </c>
      <c r="I267" s="136"/>
      <c r="L267" s="32"/>
      <c r="M267" s="137"/>
      <c r="T267" s="53"/>
      <c r="AT267" s="17" t="s">
        <v>1416</v>
      </c>
      <c r="AU267" s="17" t="s">
        <v>77</v>
      </c>
    </row>
    <row r="268" spans="2:65" s="1" customFormat="1" ht="16.5" customHeight="1">
      <c r="B268" s="32"/>
      <c r="C268" s="121" t="s">
        <v>378</v>
      </c>
      <c r="D268" s="121" t="s">
        <v>261</v>
      </c>
      <c r="E268" s="122" t="s">
        <v>1445</v>
      </c>
      <c r="F268" s="123" t="s">
        <v>1446</v>
      </c>
      <c r="G268" s="124" t="s">
        <v>1067</v>
      </c>
      <c r="H268" s="125">
        <v>35</v>
      </c>
      <c r="I268" s="126"/>
      <c r="J268" s="127">
        <f>ROUND(I268*H268,2)</f>
        <v>0</v>
      </c>
      <c r="K268" s="123" t="s">
        <v>1258</v>
      </c>
      <c r="L268" s="32"/>
      <c r="M268" s="128" t="s">
        <v>19</v>
      </c>
      <c r="N268" s="129" t="s">
        <v>40</v>
      </c>
      <c r="P268" s="130">
        <f>O268*H268</f>
        <v>0</v>
      </c>
      <c r="Q268" s="130">
        <v>0</v>
      </c>
      <c r="R268" s="130">
        <f>Q268*H268</f>
        <v>0</v>
      </c>
      <c r="S268" s="130">
        <v>0</v>
      </c>
      <c r="T268" s="131">
        <f>S268*H268</f>
        <v>0</v>
      </c>
      <c r="AR268" s="132" t="s">
        <v>266</v>
      </c>
      <c r="AT268" s="132" t="s">
        <v>261</v>
      </c>
      <c r="AU268" s="132" t="s">
        <v>77</v>
      </c>
      <c r="AY268" s="17" t="s">
        <v>260</v>
      </c>
      <c r="BE268" s="133">
        <f>IF(N268="základní",J268,0)</f>
        <v>0</v>
      </c>
      <c r="BF268" s="133">
        <f>IF(N268="snížená",J268,0)</f>
        <v>0</v>
      </c>
      <c r="BG268" s="133">
        <f>IF(N268="zákl. přenesená",J268,0)</f>
        <v>0</v>
      </c>
      <c r="BH268" s="133">
        <f>IF(N268="sníž. přenesená",J268,0)</f>
        <v>0</v>
      </c>
      <c r="BI268" s="133">
        <f>IF(N268="nulová",J268,0)</f>
        <v>0</v>
      </c>
      <c r="BJ268" s="17" t="s">
        <v>77</v>
      </c>
      <c r="BK268" s="133">
        <f>ROUND(I268*H268,2)</f>
        <v>0</v>
      </c>
      <c r="BL268" s="17" t="s">
        <v>266</v>
      </c>
      <c r="BM268" s="132" t="s">
        <v>1158</v>
      </c>
    </row>
    <row r="269" spans="2:65" s="1" customFormat="1" ht="19.5">
      <c r="B269" s="32"/>
      <c r="D269" s="134" t="s">
        <v>267</v>
      </c>
      <c r="F269" s="135" t="s">
        <v>1447</v>
      </c>
      <c r="I269" s="136"/>
      <c r="L269" s="32"/>
      <c r="M269" s="137"/>
      <c r="T269" s="53"/>
      <c r="AT269" s="17" t="s">
        <v>267</v>
      </c>
      <c r="AU269" s="17" t="s">
        <v>77</v>
      </c>
    </row>
    <row r="270" spans="2:65" s="1" customFormat="1" ht="11.25">
      <c r="B270" s="32"/>
      <c r="D270" s="176" t="s">
        <v>1416</v>
      </c>
      <c r="F270" s="177" t="s">
        <v>1448</v>
      </c>
      <c r="I270" s="136"/>
      <c r="L270" s="32"/>
      <c r="M270" s="137"/>
      <c r="T270" s="53"/>
      <c r="AT270" s="17" t="s">
        <v>1416</v>
      </c>
      <c r="AU270" s="17" t="s">
        <v>77</v>
      </c>
    </row>
    <row r="271" spans="2:65" s="12" customFormat="1" ht="11.25">
      <c r="B271" s="162"/>
      <c r="D271" s="134" t="s">
        <v>774</v>
      </c>
      <c r="E271" s="163" t="s">
        <v>19</v>
      </c>
      <c r="F271" s="164" t="s">
        <v>433</v>
      </c>
      <c r="H271" s="165">
        <v>35</v>
      </c>
      <c r="I271" s="166"/>
      <c r="L271" s="162"/>
      <c r="M271" s="167"/>
      <c r="T271" s="168"/>
      <c r="AT271" s="163" t="s">
        <v>774</v>
      </c>
      <c r="AU271" s="163" t="s">
        <v>77</v>
      </c>
      <c r="AV271" s="12" t="s">
        <v>79</v>
      </c>
      <c r="AW271" s="12" t="s">
        <v>31</v>
      </c>
      <c r="AX271" s="12" t="s">
        <v>69</v>
      </c>
      <c r="AY271" s="163" t="s">
        <v>260</v>
      </c>
    </row>
    <row r="272" spans="2:65" s="13" customFormat="1" ht="11.25">
      <c r="B272" s="169"/>
      <c r="D272" s="134" t="s">
        <v>774</v>
      </c>
      <c r="E272" s="170" t="s">
        <v>19</v>
      </c>
      <c r="F272" s="171" t="s">
        <v>967</v>
      </c>
      <c r="H272" s="172">
        <v>35</v>
      </c>
      <c r="I272" s="173"/>
      <c r="L272" s="169"/>
      <c r="M272" s="174"/>
      <c r="T272" s="175"/>
      <c r="AT272" s="170" t="s">
        <v>774</v>
      </c>
      <c r="AU272" s="170" t="s">
        <v>77</v>
      </c>
      <c r="AV272" s="13" t="s">
        <v>266</v>
      </c>
      <c r="AW272" s="13" t="s">
        <v>31</v>
      </c>
      <c r="AX272" s="13" t="s">
        <v>77</v>
      </c>
      <c r="AY272" s="170" t="s">
        <v>260</v>
      </c>
    </row>
    <row r="273" spans="2:65" s="1" customFormat="1" ht="16.5" customHeight="1">
      <c r="B273" s="32"/>
      <c r="C273" s="121" t="s">
        <v>1169</v>
      </c>
      <c r="D273" s="121" t="s">
        <v>261</v>
      </c>
      <c r="E273" s="122" t="s">
        <v>1450</v>
      </c>
      <c r="F273" s="123" t="s">
        <v>1451</v>
      </c>
      <c r="G273" s="124" t="s">
        <v>1067</v>
      </c>
      <c r="H273" s="125">
        <v>4</v>
      </c>
      <c r="I273" s="126"/>
      <c r="J273" s="127">
        <f>ROUND(I273*H273,2)</f>
        <v>0</v>
      </c>
      <c r="K273" s="123" t="s">
        <v>1258</v>
      </c>
      <c r="L273" s="32"/>
      <c r="M273" s="128" t="s">
        <v>19</v>
      </c>
      <c r="N273" s="129" t="s">
        <v>40</v>
      </c>
      <c r="P273" s="130">
        <f>O273*H273</f>
        <v>0</v>
      </c>
      <c r="Q273" s="130">
        <v>0.50948000000000004</v>
      </c>
      <c r="R273" s="130">
        <f>Q273*H273</f>
        <v>2.0379200000000002</v>
      </c>
      <c r="S273" s="130">
        <v>0</v>
      </c>
      <c r="T273" s="131">
        <f>S273*H273</f>
        <v>0</v>
      </c>
      <c r="AR273" s="132" t="s">
        <v>266</v>
      </c>
      <c r="AT273" s="132" t="s">
        <v>261</v>
      </c>
      <c r="AU273" s="132" t="s">
        <v>77</v>
      </c>
      <c r="AY273" s="17" t="s">
        <v>260</v>
      </c>
      <c r="BE273" s="133">
        <f>IF(N273="základní",J273,0)</f>
        <v>0</v>
      </c>
      <c r="BF273" s="133">
        <f>IF(N273="snížená",J273,0)</f>
        <v>0</v>
      </c>
      <c r="BG273" s="133">
        <f>IF(N273="zákl. přenesená",J273,0)</f>
        <v>0</v>
      </c>
      <c r="BH273" s="133">
        <f>IF(N273="sníž. přenesená",J273,0)</f>
        <v>0</v>
      </c>
      <c r="BI273" s="133">
        <f>IF(N273="nulová",J273,0)</f>
        <v>0</v>
      </c>
      <c r="BJ273" s="17" t="s">
        <v>77</v>
      </c>
      <c r="BK273" s="133">
        <f>ROUND(I273*H273,2)</f>
        <v>0</v>
      </c>
      <c r="BL273" s="17" t="s">
        <v>266</v>
      </c>
      <c r="BM273" s="132" t="s">
        <v>1172</v>
      </c>
    </row>
    <row r="274" spans="2:65" s="1" customFormat="1" ht="11.25">
      <c r="B274" s="32"/>
      <c r="D274" s="134" t="s">
        <v>267</v>
      </c>
      <c r="F274" s="135" t="s">
        <v>1452</v>
      </c>
      <c r="I274" s="136"/>
      <c r="L274" s="32"/>
      <c r="M274" s="137"/>
      <c r="T274" s="53"/>
      <c r="AT274" s="17" t="s">
        <v>267</v>
      </c>
      <c r="AU274" s="17" t="s">
        <v>77</v>
      </c>
    </row>
    <row r="275" spans="2:65" s="1" customFormat="1" ht="11.25">
      <c r="B275" s="32"/>
      <c r="D275" s="176" t="s">
        <v>1416</v>
      </c>
      <c r="F275" s="177" t="s">
        <v>1453</v>
      </c>
      <c r="I275" s="136"/>
      <c r="L275" s="32"/>
      <c r="M275" s="137"/>
      <c r="T275" s="53"/>
      <c r="AT275" s="17" t="s">
        <v>1416</v>
      </c>
      <c r="AU275" s="17" t="s">
        <v>77</v>
      </c>
    </row>
    <row r="276" spans="2:65" s="12" customFormat="1" ht="11.25">
      <c r="B276" s="162"/>
      <c r="D276" s="134" t="s">
        <v>774</v>
      </c>
      <c r="E276" s="163" t="s">
        <v>19</v>
      </c>
      <c r="F276" s="164" t="s">
        <v>266</v>
      </c>
      <c r="H276" s="165">
        <v>4</v>
      </c>
      <c r="I276" s="166"/>
      <c r="L276" s="162"/>
      <c r="M276" s="167"/>
      <c r="T276" s="168"/>
      <c r="AT276" s="163" t="s">
        <v>774</v>
      </c>
      <c r="AU276" s="163" t="s">
        <v>77</v>
      </c>
      <c r="AV276" s="12" t="s">
        <v>79</v>
      </c>
      <c r="AW276" s="12" t="s">
        <v>31</v>
      </c>
      <c r="AX276" s="12" t="s">
        <v>69</v>
      </c>
      <c r="AY276" s="163" t="s">
        <v>260</v>
      </c>
    </row>
    <row r="277" spans="2:65" s="13" customFormat="1" ht="11.25">
      <c r="B277" s="169"/>
      <c r="D277" s="134" t="s">
        <v>774</v>
      </c>
      <c r="E277" s="170" t="s">
        <v>19</v>
      </c>
      <c r="F277" s="171" t="s">
        <v>967</v>
      </c>
      <c r="H277" s="172">
        <v>4</v>
      </c>
      <c r="I277" s="173"/>
      <c r="L277" s="169"/>
      <c r="M277" s="174"/>
      <c r="T277" s="175"/>
      <c r="AT277" s="170" t="s">
        <v>774</v>
      </c>
      <c r="AU277" s="170" t="s">
        <v>77</v>
      </c>
      <c r="AV277" s="13" t="s">
        <v>266</v>
      </c>
      <c r="AW277" s="13" t="s">
        <v>31</v>
      </c>
      <c r="AX277" s="13" t="s">
        <v>77</v>
      </c>
      <c r="AY277" s="170" t="s">
        <v>260</v>
      </c>
    </row>
    <row r="278" spans="2:65" s="1" customFormat="1" ht="21.75" customHeight="1">
      <c r="B278" s="32"/>
      <c r="C278" s="121" t="s">
        <v>384</v>
      </c>
      <c r="D278" s="121" t="s">
        <v>261</v>
      </c>
      <c r="E278" s="122" t="s">
        <v>3324</v>
      </c>
      <c r="F278" s="123" t="s">
        <v>3325</v>
      </c>
      <c r="G278" s="124" t="s">
        <v>545</v>
      </c>
      <c r="H278" s="125">
        <v>952</v>
      </c>
      <c r="I278" s="126"/>
      <c r="J278" s="127">
        <f>ROUND(I278*H278,2)</f>
        <v>0</v>
      </c>
      <c r="K278" s="123" t="s">
        <v>1258</v>
      </c>
      <c r="L278" s="32"/>
      <c r="M278" s="128" t="s">
        <v>19</v>
      </c>
      <c r="N278" s="129" t="s">
        <v>40</v>
      </c>
      <c r="P278" s="130">
        <f>O278*H278</f>
        <v>0</v>
      </c>
      <c r="Q278" s="130">
        <v>2.0000000000000001E-4</v>
      </c>
      <c r="R278" s="130">
        <f>Q278*H278</f>
        <v>0.19040000000000001</v>
      </c>
      <c r="S278" s="130">
        <v>0</v>
      </c>
      <c r="T278" s="131">
        <f>S278*H278</f>
        <v>0</v>
      </c>
      <c r="AR278" s="132" t="s">
        <v>266</v>
      </c>
      <c r="AT278" s="132" t="s">
        <v>261</v>
      </c>
      <c r="AU278" s="132" t="s">
        <v>77</v>
      </c>
      <c r="AY278" s="17" t="s">
        <v>260</v>
      </c>
      <c r="BE278" s="133">
        <f>IF(N278="základní",J278,0)</f>
        <v>0</v>
      </c>
      <c r="BF278" s="133">
        <f>IF(N278="snížená",J278,0)</f>
        <v>0</v>
      </c>
      <c r="BG278" s="133">
        <f>IF(N278="zákl. přenesená",J278,0)</f>
        <v>0</v>
      </c>
      <c r="BH278" s="133">
        <f>IF(N278="sníž. přenesená",J278,0)</f>
        <v>0</v>
      </c>
      <c r="BI278" s="133">
        <f>IF(N278="nulová",J278,0)</f>
        <v>0</v>
      </c>
      <c r="BJ278" s="17" t="s">
        <v>77</v>
      </c>
      <c r="BK278" s="133">
        <f>ROUND(I278*H278,2)</f>
        <v>0</v>
      </c>
      <c r="BL278" s="17" t="s">
        <v>266</v>
      </c>
      <c r="BM278" s="132" t="s">
        <v>1182</v>
      </c>
    </row>
    <row r="279" spans="2:65" s="1" customFormat="1" ht="19.5">
      <c r="B279" s="32"/>
      <c r="D279" s="134" t="s">
        <v>267</v>
      </c>
      <c r="F279" s="135" t="s">
        <v>3326</v>
      </c>
      <c r="I279" s="136"/>
      <c r="L279" s="32"/>
      <c r="M279" s="137"/>
      <c r="T279" s="53"/>
      <c r="AT279" s="17" t="s">
        <v>267</v>
      </c>
      <c r="AU279" s="17" t="s">
        <v>77</v>
      </c>
    </row>
    <row r="280" spans="2:65" s="1" customFormat="1" ht="11.25">
      <c r="B280" s="32"/>
      <c r="D280" s="176" t="s">
        <v>1416</v>
      </c>
      <c r="F280" s="177" t="s">
        <v>3327</v>
      </c>
      <c r="I280" s="136"/>
      <c r="L280" s="32"/>
      <c r="M280" s="137"/>
      <c r="T280" s="53"/>
      <c r="AT280" s="17" t="s">
        <v>1416</v>
      </c>
      <c r="AU280" s="17" t="s">
        <v>77</v>
      </c>
    </row>
    <row r="281" spans="2:65" s="12" customFormat="1" ht="11.25">
      <c r="B281" s="162"/>
      <c r="D281" s="134" t="s">
        <v>774</v>
      </c>
      <c r="E281" s="163" t="s">
        <v>19</v>
      </c>
      <c r="F281" s="164" t="s">
        <v>3328</v>
      </c>
      <c r="H281" s="165">
        <v>952</v>
      </c>
      <c r="I281" s="166"/>
      <c r="L281" s="162"/>
      <c r="M281" s="167"/>
      <c r="T281" s="168"/>
      <c r="AT281" s="163" t="s">
        <v>774</v>
      </c>
      <c r="AU281" s="163" t="s">
        <v>77</v>
      </c>
      <c r="AV281" s="12" t="s">
        <v>79</v>
      </c>
      <c r="AW281" s="12" t="s">
        <v>31</v>
      </c>
      <c r="AX281" s="12" t="s">
        <v>69</v>
      </c>
      <c r="AY281" s="163" t="s">
        <v>260</v>
      </c>
    </row>
    <row r="282" spans="2:65" s="13" customFormat="1" ht="11.25">
      <c r="B282" s="169"/>
      <c r="D282" s="134" t="s">
        <v>774</v>
      </c>
      <c r="E282" s="170" t="s">
        <v>19</v>
      </c>
      <c r="F282" s="171" t="s">
        <v>967</v>
      </c>
      <c r="H282" s="172">
        <v>952</v>
      </c>
      <c r="I282" s="173"/>
      <c r="L282" s="169"/>
      <c r="M282" s="174"/>
      <c r="T282" s="175"/>
      <c r="AT282" s="170" t="s">
        <v>774</v>
      </c>
      <c r="AU282" s="170" t="s">
        <v>77</v>
      </c>
      <c r="AV282" s="13" t="s">
        <v>266</v>
      </c>
      <c r="AW282" s="13" t="s">
        <v>31</v>
      </c>
      <c r="AX282" s="13" t="s">
        <v>77</v>
      </c>
      <c r="AY282" s="170" t="s">
        <v>260</v>
      </c>
    </row>
    <row r="283" spans="2:65" s="1" customFormat="1" ht="24.2" customHeight="1">
      <c r="B283" s="32"/>
      <c r="C283" s="121" t="s">
        <v>1185</v>
      </c>
      <c r="D283" s="121" t="s">
        <v>261</v>
      </c>
      <c r="E283" s="122" t="s">
        <v>3329</v>
      </c>
      <c r="F283" s="123" t="s">
        <v>3330</v>
      </c>
      <c r="G283" s="124" t="s">
        <v>363</v>
      </c>
      <c r="H283" s="125">
        <v>476</v>
      </c>
      <c r="I283" s="126"/>
      <c r="J283" s="127">
        <f>ROUND(I283*H283,2)</f>
        <v>0</v>
      </c>
      <c r="K283" s="123" t="s">
        <v>1258</v>
      </c>
      <c r="L283" s="32"/>
      <c r="M283" s="128" t="s">
        <v>19</v>
      </c>
      <c r="N283" s="129" t="s">
        <v>40</v>
      </c>
      <c r="P283" s="130">
        <f>O283*H283</f>
        <v>0</v>
      </c>
      <c r="Q283" s="130">
        <v>2.8060000000000002E-2</v>
      </c>
      <c r="R283" s="130">
        <f>Q283*H283</f>
        <v>13.35656</v>
      </c>
      <c r="S283" s="130">
        <v>0</v>
      </c>
      <c r="T283" s="131">
        <f>S283*H283</f>
        <v>0</v>
      </c>
      <c r="AR283" s="132" t="s">
        <v>266</v>
      </c>
      <c r="AT283" s="132" t="s">
        <v>261</v>
      </c>
      <c r="AU283" s="132" t="s">
        <v>77</v>
      </c>
      <c r="AY283" s="17" t="s">
        <v>260</v>
      </c>
      <c r="BE283" s="133">
        <f>IF(N283="základní",J283,0)</f>
        <v>0</v>
      </c>
      <c r="BF283" s="133">
        <f>IF(N283="snížená",J283,0)</f>
        <v>0</v>
      </c>
      <c r="BG283" s="133">
        <f>IF(N283="zákl. přenesená",J283,0)</f>
        <v>0</v>
      </c>
      <c r="BH283" s="133">
        <f>IF(N283="sníž. přenesená",J283,0)</f>
        <v>0</v>
      </c>
      <c r="BI283" s="133">
        <f>IF(N283="nulová",J283,0)</f>
        <v>0</v>
      </c>
      <c r="BJ283" s="17" t="s">
        <v>77</v>
      </c>
      <c r="BK283" s="133">
        <f>ROUND(I283*H283,2)</f>
        <v>0</v>
      </c>
      <c r="BL283" s="17" t="s">
        <v>266</v>
      </c>
      <c r="BM283" s="132" t="s">
        <v>3331</v>
      </c>
    </row>
    <row r="284" spans="2:65" s="1" customFormat="1" ht="19.5">
      <c r="B284" s="32"/>
      <c r="D284" s="134" t="s">
        <v>267</v>
      </c>
      <c r="F284" s="135" t="s">
        <v>3332</v>
      </c>
      <c r="I284" s="136"/>
      <c r="L284" s="32"/>
      <c r="M284" s="137"/>
      <c r="T284" s="53"/>
      <c r="AT284" s="17" t="s">
        <v>267</v>
      </c>
      <c r="AU284" s="17" t="s">
        <v>77</v>
      </c>
    </row>
    <row r="285" spans="2:65" s="1" customFormat="1" ht="11.25">
      <c r="B285" s="32"/>
      <c r="D285" s="176" t="s">
        <v>1416</v>
      </c>
      <c r="F285" s="177" t="s">
        <v>3333</v>
      </c>
      <c r="I285" s="136"/>
      <c r="L285" s="32"/>
      <c r="M285" s="137"/>
      <c r="T285" s="53"/>
      <c r="AT285" s="17" t="s">
        <v>1416</v>
      </c>
      <c r="AU285" s="17" t="s">
        <v>77</v>
      </c>
    </row>
    <row r="286" spans="2:65" s="1" customFormat="1" ht="21.75" customHeight="1">
      <c r="B286" s="32"/>
      <c r="C286" s="121" t="s">
        <v>389</v>
      </c>
      <c r="D286" s="121" t="s">
        <v>261</v>
      </c>
      <c r="E286" s="122" t="s">
        <v>3334</v>
      </c>
      <c r="F286" s="123" t="s">
        <v>3335</v>
      </c>
      <c r="G286" s="124" t="s">
        <v>363</v>
      </c>
      <c r="H286" s="125">
        <v>97</v>
      </c>
      <c r="I286" s="126"/>
      <c r="J286" s="127">
        <f>ROUND(I286*H286,2)</f>
        <v>0</v>
      </c>
      <c r="K286" s="123" t="s">
        <v>1258</v>
      </c>
      <c r="L286" s="32"/>
      <c r="M286" s="128" t="s">
        <v>19</v>
      </c>
      <c r="N286" s="129" t="s">
        <v>40</v>
      </c>
      <c r="P286" s="130">
        <f>O286*H286</f>
        <v>0</v>
      </c>
      <c r="Q286" s="130">
        <v>2.64E-2</v>
      </c>
      <c r="R286" s="130">
        <f>Q286*H286</f>
        <v>2.5608</v>
      </c>
      <c r="S286" s="130">
        <v>0</v>
      </c>
      <c r="T286" s="131">
        <f>S286*H286</f>
        <v>0</v>
      </c>
      <c r="AR286" s="132" t="s">
        <v>266</v>
      </c>
      <c r="AT286" s="132" t="s">
        <v>261</v>
      </c>
      <c r="AU286" s="132" t="s">
        <v>77</v>
      </c>
      <c r="AY286" s="17" t="s">
        <v>260</v>
      </c>
      <c r="BE286" s="133">
        <f>IF(N286="základní",J286,0)</f>
        <v>0</v>
      </c>
      <c r="BF286" s="133">
        <f>IF(N286="snížená",J286,0)</f>
        <v>0</v>
      </c>
      <c r="BG286" s="133">
        <f>IF(N286="zákl. přenesená",J286,0)</f>
        <v>0</v>
      </c>
      <c r="BH286" s="133">
        <f>IF(N286="sníž. přenesená",J286,0)</f>
        <v>0</v>
      </c>
      <c r="BI286" s="133">
        <f>IF(N286="nulová",J286,0)</f>
        <v>0</v>
      </c>
      <c r="BJ286" s="17" t="s">
        <v>77</v>
      </c>
      <c r="BK286" s="133">
        <f>ROUND(I286*H286,2)</f>
        <v>0</v>
      </c>
      <c r="BL286" s="17" t="s">
        <v>266</v>
      </c>
      <c r="BM286" s="132" t="s">
        <v>3336</v>
      </c>
    </row>
    <row r="287" spans="2:65" s="1" customFormat="1" ht="19.5">
      <c r="B287" s="32"/>
      <c r="D287" s="134" t="s">
        <v>267</v>
      </c>
      <c r="F287" s="135" t="s">
        <v>3337</v>
      </c>
      <c r="I287" s="136"/>
      <c r="L287" s="32"/>
      <c r="M287" s="137"/>
      <c r="T287" s="53"/>
      <c r="AT287" s="17" t="s">
        <v>267</v>
      </c>
      <c r="AU287" s="17" t="s">
        <v>77</v>
      </c>
    </row>
    <row r="288" spans="2:65" s="1" customFormat="1" ht="11.25">
      <c r="B288" s="32"/>
      <c r="D288" s="176" t="s">
        <v>1416</v>
      </c>
      <c r="F288" s="177" t="s">
        <v>3338</v>
      </c>
      <c r="I288" s="136"/>
      <c r="L288" s="32"/>
      <c r="M288" s="137"/>
      <c r="T288" s="53"/>
      <c r="AT288" s="17" t="s">
        <v>1416</v>
      </c>
      <c r="AU288" s="17" t="s">
        <v>77</v>
      </c>
    </row>
    <row r="289" spans="2:65" s="1" customFormat="1" ht="16.5" customHeight="1">
      <c r="B289" s="32"/>
      <c r="C289" s="121" t="s">
        <v>1196</v>
      </c>
      <c r="D289" s="121" t="s">
        <v>261</v>
      </c>
      <c r="E289" s="122" t="s">
        <v>3339</v>
      </c>
      <c r="F289" s="123" t="s">
        <v>3340</v>
      </c>
      <c r="G289" s="124" t="s">
        <v>1297</v>
      </c>
      <c r="H289" s="125">
        <v>1155</v>
      </c>
      <c r="I289" s="126"/>
      <c r="J289" s="127">
        <f>ROUND(I289*H289,2)</f>
        <v>0</v>
      </c>
      <c r="K289" s="123" t="s">
        <v>1258</v>
      </c>
      <c r="L289" s="32"/>
      <c r="M289" s="128" t="s">
        <v>19</v>
      </c>
      <c r="N289" s="129" t="s">
        <v>40</v>
      </c>
      <c r="P289" s="130">
        <f>O289*H289</f>
        <v>0</v>
      </c>
      <c r="Q289" s="130">
        <v>0</v>
      </c>
      <c r="R289" s="130">
        <f>Q289*H289</f>
        <v>0</v>
      </c>
      <c r="S289" s="130">
        <v>0</v>
      </c>
      <c r="T289" s="131">
        <f>S289*H289</f>
        <v>0</v>
      </c>
      <c r="AR289" s="132" t="s">
        <v>266</v>
      </c>
      <c r="AT289" s="132" t="s">
        <v>261</v>
      </c>
      <c r="AU289" s="132" t="s">
        <v>77</v>
      </c>
      <c r="AY289" s="17" t="s">
        <v>260</v>
      </c>
      <c r="BE289" s="133">
        <f>IF(N289="základní",J289,0)</f>
        <v>0</v>
      </c>
      <c r="BF289" s="133">
        <f>IF(N289="snížená",J289,0)</f>
        <v>0</v>
      </c>
      <c r="BG289" s="133">
        <f>IF(N289="zákl. přenesená",J289,0)</f>
        <v>0</v>
      </c>
      <c r="BH289" s="133">
        <f>IF(N289="sníž. přenesená",J289,0)</f>
        <v>0</v>
      </c>
      <c r="BI289" s="133">
        <f>IF(N289="nulová",J289,0)</f>
        <v>0</v>
      </c>
      <c r="BJ289" s="17" t="s">
        <v>77</v>
      </c>
      <c r="BK289" s="133">
        <f>ROUND(I289*H289,2)</f>
        <v>0</v>
      </c>
      <c r="BL289" s="17" t="s">
        <v>266</v>
      </c>
      <c r="BM289" s="132" t="s">
        <v>1197</v>
      </c>
    </row>
    <row r="290" spans="2:65" s="1" customFormat="1" ht="11.25">
      <c r="B290" s="32"/>
      <c r="D290" s="134" t="s">
        <v>267</v>
      </c>
      <c r="F290" s="135" t="s">
        <v>3341</v>
      </c>
      <c r="I290" s="136"/>
      <c r="L290" s="32"/>
      <c r="M290" s="137"/>
      <c r="T290" s="53"/>
      <c r="AT290" s="17" t="s">
        <v>267</v>
      </c>
      <c r="AU290" s="17" t="s">
        <v>77</v>
      </c>
    </row>
    <row r="291" spans="2:65" s="1" customFormat="1" ht="11.25">
      <c r="B291" s="32"/>
      <c r="D291" s="176" t="s">
        <v>1416</v>
      </c>
      <c r="F291" s="177" t="s">
        <v>3342</v>
      </c>
      <c r="I291" s="136"/>
      <c r="L291" s="32"/>
      <c r="M291" s="137"/>
      <c r="T291" s="53"/>
      <c r="AT291" s="17" t="s">
        <v>1416</v>
      </c>
      <c r="AU291" s="17" t="s">
        <v>77</v>
      </c>
    </row>
    <row r="292" spans="2:65" s="12" customFormat="1" ht="11.25">
      <c r="B292" s="162"/>
      <c r="D292" s="134" t="s">
        <v>774</v>
      </c>
      <c r="E292" s="163" t="s">
        <v>19</v>
      </c>
      <c r="F292" s="164" t="s">
        <v>3343</v>
      </c>
      <c r="H292" s="165">
        <v>1155</v>
      </c>
      <c r="I292" s="166"/>
      <c r="L292" s="162"/>
      <c r="M292" s="167"/>
      <c r="T292" s="168"/>
      <c r="AT292" s="163" t="s">
        <v>774</v>
      </c>
      <c r="AU292" s="163" t="s">
        <v>77</v>
      </c>
      <c r="AV292" s="12" t="s">
        <v>79</v>
      </c>
      <c r="AW292" s="12" t="s">
        <v>31</v>
      </c>
      <c r="AX292" s="12" t="s">
        <v>69</v>
      </c>
      <c r="AY292" s="163" t="s">
        <v>260</v>
      </c>
    </row>
    <row r="293" spans="2:65" s="13" customFormat="1" ht="11.25">
      <c r="B293" s="169"/>
      <c r="D293" s="134" t="s">
        <v>774</v>
      </c>
      <c r="E293" s="170" t="s">
        <v>19</v>
      </c>
      <c r="F293" s="171" t="s">
        <v>967</v>
      </c>
      <c r="H293" s="172">
        <v>1155</v>
      </c>
      <c r="I293" s="173"/>
      <c r="L293" s="169"/>
      <c r="M293" s="174"/>
      <c r="T293" s="175"/>
      <c r="AT293" s="170" t="s">
        <v>774</v>
      </c>
      <c r="AU293" s="170" t="s">
        <v>77</v>
      </c>
      <c r="AV293" s="13" t="s">
        <v>266</v>
      </c>
      <c r="AW293" s="13" t="s">
        <v>31</v>
      </c>
      <c r="AX293" s="13" t="s">
        <v>77</v>
      </c>
      <c r="AY293" s="170" t="s">
        <v>260</v>
      </c>
    </row>
    <row r="294" spans="2:65" s="1" customFormat="1" ht="16.5" customHeight="1">
      <c r="B294" s="32"/>
      <c r="C294" s="139" t="s">
        <v>395</v>
      </c>
      <c r="D294" s="139" t="s">
        <v>273</v>
      </c>
      <c r="E294" s="140" t="s">
        <v>3344</v>
      </c>
      <c r="F294" s="141" t="s">
        <v>3345</v>
      </c>
      <c r="G294" s="142" t="s">
        <v>1297</v>
      </c>
      <c r="H294" s="143">
        <v>1369</v>
      </c>
      <c r="I294" s="144"/>
      <c r="J294" s="145">
        <f>ROUND(I294*H294,2)</f>
        <v>0</v>
      </c>
      <c r="K294" s="141" t="s">
        <v>1258</v>
      </c>
      <c r="L294" s="146"/>
      <c r="M294" s="147" t="s">
        <v>19</v>
      </c>
      <c r="N294" s="148" t="s">
        <v>40</v>
      </c>
      <c r="P294" s="130">
        <f>O294*H294</f>
        <v>0</v>
      </c>
      <c r="Q294" s="130">
        <v>1.6999999999999999E-3</v>
      </c>
      <c r="R294" s="130">
        <f>Q294*H294</f>
        <v>2.3272999999999997</v>
      </c>
      <c r="S294" s="130">
        <v>0</v>
      </c>
      <c r="T294" s="131">
        <f>S294*H294</f>
        <v>0</v>
      </c>
      <c r="AR294" s="132" t="s">
        <v>277</v>
      </c>
      <c r="AT294" s="132" t="s">
        <v>273</v>
      </c>
      <c r="AU294" s="132" t="s">
        <v>77</v>
      </c>
      <c r="AY294" s="17" t="s">
        <v>260</v>
      </c>
      <c r="BE294" s="133">
        <f>IF(N294="základní",J294,0)</f>
        <v>0</v>
      </c>
      <c r="BF294" s="133">
        <f>IF(N294="snížená",J294,0)</f>
        <v>0</v>
      </c>
      <c r="BG294" s="133">
        <f>IF(N294="zákl. přenesená",J294,0)</f>
        <v>0</v>
      </c>
      <c r="BH294" s="133">
        <f>IF(N294="sníž. přenesená",J294,0)</f>
        <v>0</v>
      </c>
      <c r="BI294" s="133">
        <f>IF(N294="nulová",J294,0)</f>
        <v>0</v>
      </c>
      <c r="BJ294" s="17" t="s">
        <v>77</v>
      </c>
      <c r="BK294" s="133">
        <f>ROUND(I294*H294,2)</f>
        <v>0</v>
      </c>
      <c r="BL294" s="17" t="s">
        <v>266</v>
      </c>
      <c r="BM294" s="132" t="s">
        <v>1201</v>
      </c>
    </row>
    <row r="295" spans="2:65" s="1" customFormat="1" ht="11.25">
      <c r="B295" s="32"/>
      <c r="D295" s="134" t="s">
        <v>267</v>
      </c>
      <c r="F295" s="135" t="s">
        <v>3345</v>
      </c>
      <c r="I295" s="136"/>
      <c r="L295" s="32"/>
      <c r="M295" s="137"/>
      <c r="T295" s="53"/>
      <c r="AT295" s="17" t="s">
        <v>267</v>
      </c>
      <c r="AU295" s="17" t="s">
        <v>77</v>
      </c>
    </row>
    <row r="296" spans="2:65" s="12" customFormat="1" ht="11.25">
      <c r="B296" s="162"/>
      <c r="D296" s="134" t="s">
        <v>774</v>
      </c>
      <c r="E296" s="163" t="s">
        <v>19</v>
      </c>
      <c r="F296" s="164" t="s">
        <v>3346</v>
      </c>
      <c r="H296" s="165">
        <v>1369</v>
      </c>
      <c r="I296" s="166"/>
      <c r="L296" s="162"/>
      <c r="M296" s="167"/>
      <c r="T296" s="168"/>
      <c r="AT296" s="163" t="s">
        <v>774</v>
      </c>
      <c r="AU296" s="163" t="s">
        <v>77</v>
      </c>
      <c r="AV296" s="12" t="s">
        <v>79</v>
      </c>
      <c r="AW296" s="12" t="s">
        <v>31</v>
      </c>
      <c r="AX296" s="12" t="s">
        <v>69</v>
      </c>
      <c r="AY296" s="163" t="s">
        <v>260</v>
      </c>
    </row>
    <row r="297" spans="2:65" s="13" customFormat="1" ht="11.25">
      <c r="B297" s="169"/>
      <c r="D297" s="134" t="s">
        <v>774</v>
      </c>
      <c r="E297" s="170" t="s">
        <v>19</v>
      </c>
      <c r="F297" s="171" t="s">
        <v>967</v>
      </c>
      <c r="H297" s="172">
        <v>1369</v>
      </c>
      <c r="I297" s="173"/>
      <c r="L297" s="169"/>
      <c r="M297" s="174"/>
      <c r="T297" s="175"/>
      <c r="AT297" s="170" t="s">
        <v>774</v>
      </c>
      <c r="AU297" s="170" t="s">
        <v>77</v>
      </c>
      <c r="AV297" s="13" t="s">
        <v>266</v>
      </c>
      <c r="AW297" s="13" t="s">
        <v>31</v>
      </c>
      <c r="AX297" s="13" t="s">
        <v>77</v>
      </c>
      <c r="AY297" s="170" t="s">
        <v>260</v>
      </c>
    </row>
    <row r="298" spans="2:65" s="1" customFormat="1" ht="16.5" customHeight="1">
      <c r="B298" s="32"/>
      <c r="C298" s="121" t="s">
        <v>1204</v>
      </c>
      <c r="D298" s="121" t="s">
        <v>261</v>
      </c>
      <c r="E298" s="122" t="s">
        <v>3347</v>
      </c>
      <c r="F298" s="123" t="s">
        <v>3348</v>
      </c>
      <c r="G298" s="124" t="s">
        <v>545</v>
      </c>
      <c r="H298" s="125">
        <v>194</v>
      </c>
      <c r="I298" s="126"/>
      <c r="J298" s="127">
        <f>ROUND(I298*H298,2)</f>
        <v>0</v>
      </c>
      <c r="K298" s="123" t="s">
        <v>1258</v>
      </c>
      <c r="L298" s="32"/>
      <c r="M298" s="128" t="s">
        <v>19</v>
      </c>
      <c r="N298" s="129" t="s">
        <v>40</v>
      </c>
      <c r="P298" s="130">
        <f>O298*H298</f>
        <v>0</v>
      </c>
      <c r="Q298" s="130">
        <v>2.0000000000000002E-5</v>
      </c>
      <c r="R298" s="130">
        <f>Q298*H298</f>
        <v>3.8800000000000002E-3</v>
      </c>
      <c r="S298" s="130">
        <v>0</v>
      </c>
      <c r="T298" s="131">
        <f>S298*H298</f>
        <v>0</v>
      </c>
      <c r="AR298" s="132" t="s">
        <v>266</v>
      </c>
      <c r="AT298" s="132" t="s">
        <v>261</v>
      </c>
      <c r="AU298" s="132" t="s">
        <v>77</v>
      </c>
      <c r="AY298" s="17" t="s">
        <v>260</v>
      </c>
      <c r="BE298" s="133">
        <f>IF(N298="základní",J298,0)</f>
        <v>0</v>
      </c>
      <c r="BF298" s="133">
        <f>IF(N298="snížená",J298,0)</f>
        <v>0</v>
      </c>
      <c r="BG298" s="133">
        <f>IF(N298="zákl. přenesená",J298,0)</f>
        <v>0</v>
      </c>
      <c r="BH298" s="133">
        <f>IF(N298="sníž. přenesená",J298,0)</f>
        <v>0</v>
      </c>
      <c r="BI298" s="133">
        <f>IF(N298="nulová",J298,0)</f>
        <v>0</v>
      </c>
      <c r="BJ298" s="17" t="s">
        <v>77</v>
      </c>
      <c r="BK298" s="133">
        <f>ROUND(I298*H298,2)</f>
        <v>0</v>
      </c>
      <c r="BL298" s="17" t="s">
        <v>266</v>
      </c>
      <c r="BM298" s="132" t="s">
        <v>1207</v>
      </c>
    </row>
    <row r="299" spans="2:65" s="1" customFormat="1" ht="11.25">
      <c r="B299" s="32"/>
      <c r="D299" s="134" t="s">
        <v>267</v>
      </c>
      <c r="F299" s="135" t="s">
        <v>3349</v>
      </c>
      <c r="I299" s="136"/>
      <c r="L299" s="32"/>
      <c r="M299" s="137"/>
      <c r="T299" s="53"/>
      <c r="AT299" s="17" t="s">
        <v>267</v>
      </c>
      <c r="AU299" s="17" t="s">
        <v>77</v>
      </c>
    </row>
    <row r="300" spans="2:65" s="1" customFormat="1" ht="11.25">
      <c r="B300" s="32"/>
      <c r="D300" s="176" t="s">
        <v>1416</v>
      </c>
      <c r="F300" s="177" t="s">
        <v>3350</v>
      </c>
      <c r="I300" s="136"/>
      <c r="L300" s="32"/>
      <c r="M300" s="137"/>
      <c r="T300" s="53"/>
      <c r="AT300" s="17" t="s">
        <v>1416</v>
      </c>
      <c r="AU300" s="17" t="s">
        <v>77</v>
      </c>
    </row>
    <row r="301" spans="2:65" s="12" customFormat="1" ht="11.25">
      <c r="B301" s="162"/>
      <c r="D301" s="134" t="s">
        <v>774</v>
      </c>
      <c r="E301" s="163" t="s">
        <v>19</v>
      </c>
      <c r="F301" s="164" t="s">
        <v>1582</v>
      </c>
      <c r="H301" s="165">
        <v>194</v>
      </c>
      <c r="I301" s="166"/>
      <c r="L301" s="162"/>
      <c r="M301" s="167"/>
      <c r="T301" s="168"/>
      <c r="AT301" s="163" t="s">
        <v>774</v>
      </c>
      <c r="AU301" s="163" t="s">
        <v>77</v>
      </c>
      <c r="AV301" s="12" t="s">
        <v>79</v>
      </c>
      <c r="AW301" s="12" t="s">
        <v>31</v>
      </c>
      <c r="AX301" s="12" t="s">
        <v>69</v>
      </c>
      <c r="AY301" s="163" t="s">
        <v>260</v>
      </c>
    </row>
    <row r="302" spans="2:65" s="13" customFormat="1" ht="11.25">
      <c r="B302" s="169"/>
      <c r="D302" s="134" t="s">
        <v>774</v>
      </c>
      <c r="E302" s="170" t="s">
        <v>19</v>
      </c>
      <c r="F302" s="171" t="s">
        <v>967</v>
      </c>
      <c r="H302" s="172">
        <v>194</v>
      </c>
      <c r="I302" s="173"/>
      <c r="L302" s="169"/>
      <c r="M302" s="174"/>
      <c r="T302" s="175"/>
      <c r="AT302" s="170" t="s">
        <v>774</v>
      </c>
      <c r="AU302" s="170" t="s">
        <v>77</v>
      </c>
      <c r="AV302" s="13" t="s">
        <v>266</v>
      </c>
      <c r="AW302" s="13" t="s">
        <v>31</v>
      </c>
      <c r="AX302" s="13" t="s">
        <v>77</v>
      </c>
      <c r="AY302" s="170" t="s">
        <v>260</v>
      </c>
    </row>
    <row r="303" spans="2:65" s="1" customFormat="1" ht="16.5" customHeight="1">
      <c r="B303" s="32"/>
      <c r="C303" s="121" t="s">
        <v>399</v>
      </c>
      <c r="D303" s="121" t="s">
        <v>261</v>
      </c>
      <c r="E303" s="122" t="s">
        <v>3351</v>
      </c>
      <c r="F303" s="123" t="s">
        <v>3352</v>
      </c>
      <c r="G303" s="124" t="s">
        <v>1297</v>
      </c>
      <c r="H303" s="125">
        <v>1155</v>
      </c>
      <c r="I303" s="126"/>
      <c r="J303" s="127">
        <f>ROUND(I303*H303,2)</f>
        <v>0</v>
      </c>
      <c r="K303" s="123" t="s">
        <v>1258</v>
      </c>
      <c r="L303" s="32"/>
      <c r="M303" s="128" t="s">
        <v>19</v>
      </c>
      <c r="N303" s="129" t="s">
        <v>40</v>
      </c>
      <c r="P303" s="130">
        <f>O303*H303</f>
        <v>0</v>
      </c>
      <c r="Q303" s="130">
        <v>0</v>
      </c>
      <c r="R303" s="130">
        <f>Q303*H303</f>
        <v>0</v>
      </c>
      <c r="S303" s="130">
        <v>0</v>
      </c>
      <c r="T303" s="131">
        <f>S303*H303</f>
        <v>0</v>
      </c>
      <c r="AR303" s="132" t="s">
        <v>266</v>
      </c>
      <c r="AT303" s="132" t="s">
        <v>261</v>
      </c>
      <c r="AU303" s="132" t="s">
        <v>77</v>
      </c>
      <c r="AY303" s="17" t="s">
        <v>260</v>
      </c>
      <c r="BE303" s="133">
        <f>IF(N303="základní",J303,0)</f>
        <v>0</v>
      </c>
      <c r="BF303" s="133">
        <f>IF(N303="snížená",J303,0)</f>
        <v>0</v>
      </c>
      <c r="BG303" s="133">
        <f>IF(N303="zákl. přenesená",J303,0)</f>
        <v>0</v>
      </c>
      <c r="BH303" s="133">
        <f>IF(N303="sníž. přenesená",J303,0)</f>
        <v>0</v>
      </c>
      <c r="BI303" s="133">
        <f>IF(N303="nulová",J303,0)</f>
        <v>0</v>
      </c>
      <c r="BJ303" s="17" t="s">
        <v>77</v>
      </c>
      <c r="BK303" s="133">
        <f>ROUND(I303*H303,2)</f>
        <v>0</v>
      </c>
      <c r="BL303" s="17" t="s">
        <v>266</v>
      </c>
      <c r="BM303" s="132" t="s">
        <v>1218</v>
      </c>
    </row>
    <row r="304" spans="2:65" s="1" customFormat="1" ht="11.25">
      <c r="B304" s="32"/>
      <c r="D304" s="134" t="s">
        <v>267</v>
      </c>
      <c r="F304" s="135" t="s">
        <v>3353</v>
      </c>
      <c r="I304" s="136"/>
      <c r="L304" s="32"/>
      <c r="M304" s="137"/>
      <c r="T304" s="53"/>
      <c r="AT304" s="17" t="s">
        <v>267</v>
      </c>
      <c r="AU304" s="17" t="s">
        <v>77</v>
      </c>
    </row>
    <row r="305" spans="2:65" s="1" customFormat="1" ht="11.25">
      <c r="B305" s="32"/>
      <c r="D305" s="176" t="s">
        <v>1416</v>
      </c>
      <c r="F305" s="177" t="s">
        <v>3354</v>
      </c>
      <c r="I305" s="136"/>
      <c r="L305" s="32"/>
      <c r="M305" s="137"/>
      <c r="T305" s="53"/>
      <c r="AT305" s="17" t="s">
        <v>1416</v>
      </c>
      <c r="AU305" s="17" t="s">
        <v>77</v>
      </c>
    </row>
    <row r="306" spans="2:65" s="12" customFormat="1" ht="11.25">
      <c r="B306" s="162"/>
      <c r="D306" s="134" t="s">
        <v>774</v>
      </c>
      <c r="E306" s="163" t="s">
        <v>19</v>
      </c>
      <c r="F306" s="164" t="s">
        <v>3343</v>
      </c>
      <c r="H306" s="165">
        <v>1155</v>
      </c>
      <c r="I306" s="166"/>
      <c r="L306" s="162"/>
      <c r="M306" s="167"/>
      <c r="T306" s="168"/>
      <c r="AT306" s="163" t="s">
        <v>774</v>
      </c>
      <c r="AU306" s="163" t="s">
        <v>77</v>
      </c>
      <c r="AV306" s="12" t="s">
        <v>79</v>
      </c>
      <c r="AW306" s="12" t="s">
        <v>31</v>
      </c>
      <c r="AX306" s="12" t="s">
        <v>69</v>
      </c>
      <c r="AY306" s="163" t="s">
        <v>260</v>
      </c>
    </row>
    <row r="307" spans="2:65" s="13" customFormat="1" ht="11.25">
      <c r="B307" s="169"/>
      <c r="D307" s="134" t="s">
        <v>774</v>
      </c>
      <c r="E307" s="170" t="s">
        <v>19</v>
      </c>
      <c r="F307" s="171" t="s">
        <v>967</v>
      </c>
      <c r="H307" s="172">
        <v>1155</v>
      </c>
      <c r="I307" s="173"/>
      <c r="L307" s="169"/>
      <c r="M307" s="174"/>
      <c r="T307" s="175"/>
      <c r="AT307" s="170" t="s">
        <v>774</v>
      </c>
      <c r="AU307" s="170" t="s">
        <v>77</v>
      </c>
      <c r="AV307" s="13" t="s">
        <v>266</v>
      </c>
      <c r="AW307" s="13" t="s">
        <v>31</v>
      </c>
      <c r="AX307" s="13" t="s">
        <v>77</v>
      </c>
      <c r="AY307" s="170" t="s">
        <v>260</v>
      </c>
    </row>
    <row r="308" spans="2:65" s="1" customFormat="1" ht="16.5" customHeight="1">
      <c r="B308" s="32"/>
      <c r="C308" s="139" t="s">
        <v>1215</v>
      </c>
      <c r="D308" s="139" t="s">
        <v>273</v>
      </c>
      <c r="E308" s="140" t="s">
        <v>3355</v>
      </c>
      <c r="F308" s="141" t="s">
        <v>3356</v>
      </c>
      <c r="G308" s="142" t="s">
        <v>1297</v>
      </c>
      <c r="H308" s="143">
        <v>1369</v>
      </c>
      <c r="I308" s="144"/>
      <c r="J308" s="145">
        <f>ROUND(I308*H308,2)</f>
        <v>0</v>
      </c>
      <c r="K308" s="141" t="s">
        <v>1258</v>
      </c>
      <c r="L308" s="146"/>
      <c r="M308" s="147" t="s">
        <v>19</v>
      </c>
      <c r="N308" s="148" t="s">
        <v>40</v>
      </c>
      <c r="P308" s="130">
        <f>O308*H308</f>
        <v>0</v>
      </c>
      <c r="Q308" s="130">
        <v>3.5E-4</v>
      </c>
      <c r="R308" s="130">
        <f>Q308*H308</f>
        <v>0.47915000000000002</v>
      </c>
      <c r="S308" s="130">
        <v>0</v>
      </c>
      <c r="T308" s="131">
        <f>S308*H308</f>
        <v>0</v>
      </c>
      <c r="AR308" s="132" t="s">
        <v>277</v>
      </c>
      <c r="AT308" s="132" t="s">
        <v>273</v>
      </c>
      <c r="AU308" s="132" t="s">
        <v>77</v>
      </c>
      <c r="AY308" s="17" t="s">
        <v>260</v>
      </c>
      <c r="BE308" s="133">
        <f>IF(N308="základní",J308,0)</f>
        <v>0</v>
      </c>
      <c r="BF308" s="133">
        <f>IF(N308="snížená",J308,0)</f>
        <v>0</v>
      </c>
      <c r="BG308" s="133">
        <f>IF(N308="zákl. přenesená",J308,0)</f>
        <v>0</v>
      </c>
      <c r="BH308" s="133">
        <f>IF(N308="sníž. přenesená",J308,0)</f>
        <v>0</v>
      </c>
      <c r="BI308" s="133">
        <f>IF(N308="nulová",J308,0)</f>
        <v>0</v>
      </c>
      <c r="BJ308" s="17" t="s">
        <v>77</v>
      </c>
      <c r="BK308" s="133">
        <f>ROUND(I308*H308,2)</f>
        <v>0</v>
      </c>
      <c r="BL308" s="17" t="s">
        <v>266</v>
      </c>
      <c r="BM308" s="132" t="s">
        <v>1249</v>
      </c>
    </row>
    <row r="309" spans="2:65" s="1" customFormat="1" ht="11.25">
      <c r="B309" s="32"/>
      <c r="D309" s="134" t="s">
        <v>267</v>
      </c>
      <c r="F309" s="135" t="s">
        <v>3356</v>
      </c>
      <c r="I309" s="136"/>
      <c r="L309" s="32"/>
      <c r="M309" s="137"/>
      <c r="T309" s="53"/>
      <c r="AT309" s="17" t="s">
        <v>267</v>
      </c>
      <c r="AU309" s="17" t="s">
        <v>77</v>
      </c>
    </row>
    <row r="310" spans="2:65" s="12" customFormat="1" ht="11.25">
      <c r="B310" s="162"/>
      <c r="D310" s="134" t="s">
        <v>774</v>
      </c>
      <c r="E310" s="163" t="s">
        <v>19</v>
      </c>
      <c r="F310" s="164" t="s">
        <v>3346</v>
      </c>
      <c r="H310" s="165">
        <v>1369</v>
      </c>
      <c r="I310" s="166"/>
      <c r="L310" s="162"/>
      <c r="M310" s="167"/>
      <c r="T310" s="168"/>
      <c r="AT310" s="163" t="s">
        <v>774</v>
      </c>
      <c r="AU310" s="163" t="s">
        <v>77</v>
      </c>
      <c r="AV310" s="12" t="s">
        <v>79</v>
      </c>
      <c r="AW310" s="12" t="s">
        <v>31</v>
      </c>
      <c r="AX310" s="12" t="s">
        <v>69</v>
      </c>
      <c r="AY310" s="163" t="s">
        <v>260</v>
      </c>
    </row>
    <row r="311" spans="2:65" s="13" customFormat="1" ht="11.25">
      <c r="B311" s="169"/>
      <c r="D311" s="134" t="s">
        <v>774</v>
      </c>
      <c r="E311" s="170" t="s">
        <v>19</v>
      </c>
      <c r="F311" s="171" t="s">
        <v>967</v>
      </c>
      <c r="H311" s="172">
        <v>1369</v>
      </c>
      <c r="I311" s="173"/>
      <c r="L311" s="169"/>
      <c r="M311" s="174"/>
      <c r="T311" s="175"/>
      <c r="AT311" s="170" t="s">
        <v>774</v>
      </c>
      <c r="AU311" s="170" t="s">
        <v>77</v>
      </c>
      <c r="AV311" s="13" t="s">
        <v>266</v>
      </c>
      <c r="AW311" s="13" t="s">
        <v>31</v>
      </c>
      <c r="AX311" s="13" t="s">
        <v>77</v>
      </c>
      <c r="AY311" s="170" t="s">
        <v>260</v>
      </c>
    </row>
    <row r="312" spans="2:65" s="1" customFormat="1" ht="16.5" customHeight="1">
      <c r="B312" s="32"/>
      <c r="C312" s="139" t="s">
        <v>404</v>
      </c>
      <c r="D312" s="139" t="s">
        <v>273</v>
      </c>
      <c r="E312" s="140" t="s">
        <v>3357</v>
      </c>
      <c r="F312" s="141" t="s">
        <v>3358</v>
      </c>
      <c r="G312" s="142" t="s">
        <v>545</v>
      </c>
      <c r="H312" s="143">
        <v>232.8</v>
      </c>
      <c r="I312" s="144"/>
      <c r="J312" s="145">
        <f>ROUND(I312*H312,2)</f>
        <v>0</v>
      </c>
      <c r="K312" s="141" t="s">
        <v>1258</v>
      </c>
      <c r="L312" s="146"/>
      <c r="M312" s="147" t="s">
        <v>19</v>
      </c>
      <c r="N312" s="148" t="s">
        <v>40</v>
      </c>
      <c r="P312" s="130">
        <f>O312*H312</f>
        <v>0</v>
      </c>
      <c r="Q312" s="130">
        <v>5.2999999999999998E-4</v>
      </c>
      <c r="R312" s="130">
        <f>Q312*H312</f>
        <v>0.12338400000000001</v>
      </c>
      <c r="S312" s="130">
        <v>0</v>
      </c>
      <c r="T312" s="131">
        <f>S312*H312</f>
        <v>0</v>
      </c>
      <c r="AR312" s="132" t="s">
        <v>277</v>
      </c>
      <c r="AT312" s="132" t="s">
        <v>273</v>
      </c>
      <c r="AU312" s="132" t="s">
        <v>77</v>
      </c>
      <c r="AY312" s="17" t="s">
        <v>260</v>
      </c>
      <c r="BE312" s="133">
        <f>IF(N312="základní",J312,0)</f>
        <v>0</v>
      </c>
      <c r="BF312" s="133">
        <f>IF(N312="snížená",J312,0)</f>
        <v>0</v>
      </c>
      <c r="BG312" s="133">
        <f>IF(N312="zákl. přenesená",J312,0)</f>
        <v>0</v>
      </c>
      <c r="BH312" s="133">
        <f>IF(N312="sníž. přenesená",J312,0)</f>
        <v>0</v>
      </c>
      <c r="BI312" s="133">
        <f>IF(N312="nulová",J312,0)</f>
        <v>0</v>
      </c>
      <c r="BJ312" s="17" t="s">
        <v>77</v>
      </c>
      <c r="BK312" s="133">
        <f>ROUND(I312*H312,2)</f>
        <v>0</v>
      </c>
      <c r="BL312" s="17" t="s">
        <v>266</v>
      </c>
      <c r="BM312" s="132" t="s">
        <v>1230</v>
      </c>
    </row>
    <row r="313" spans="2:65" s="1" customFormat="1" ht="11.25">
      <c r="B313" s="32"/>
      <c r="D313" s="134" t="s">
        <v>267</v>
      </c>
      <c r="F313" s="135" t="s">
        <v>3358</v>
      </c>
      <c r="I313" s="136"/>
      <c r="L313" s="32"/>
      <c r="M313" s="137"/>
      <c r="T313" s="53"/>
      <c r="AT313" s="17" t="s">
        <v>267</v>
      </c>
      <c r="AU313" s="17" t="s">
        <v>77</v>
      </c>
    </row>
    <row r="314" spans="2:65" s="12" customFormat="1" ht="11.25">
      <c r="B314" s="162"/>
      <c r="D314" s="134" t="s">
        <v>774</v>
      </c>
      <c r="E314" s="163" t="s">
        <v>19</v>
      </c>
      <c r="F314" s="164" t="s">
        <v>3359</v>
      </c>
      <c r="H314" s="165">
        <v>232.8</v>
      </c>
      <c r="I314" s="166"/>
      <c r="L314" s="162"/>
      <c r="M314" s="167"/>
      <c r="T314" s="168"/>
      <c r="AT314" s="163" t="s">
        <v>774</v>
      </c>
      <c r="AU314" s="163" t="s">
        <v>77</v>
      </c>
      <c r="AV314" s="12" t="s">
        <v>79</v>
      </c>
      <c r="AW314" s="12" t="s">
        <v>31</v>
      </c>
      <c r="AX314" s="12" t="s">
        <v>69</v>
      </c>
      <c r="AY314" s="163" t="s">
        <v>260</v>
      </c>
    </row>
    <row r="315" spans="2:65" s="13" customFormat="1" ht="11.25">
      <c r="B315" s="169"/>
      <c r="D315" s="134" t="s">
        <v>774</v>
      </c>
      <c r="E315" s="170" t="s">
        <v>19</v>
      </c>
      <c r="F315" s="171" t="s">
        <v>967</v>
      </c>
      <c r="H315" s="172">
        <v>232.8</v>
      </c>
      <c r="I315" s="173"/>
      <c r="L315" s="169"/>
      <c r="M315" s="174"/>
      <c r="T315" s="175"/>
      <c r="AT315" s="170" t="s">
        <v>774</v>
      </c>
      <c r="AU315" s="170" t="s">
        <v>77</v>
      </c>
      <c r="AV315" s="13" t="s">
        <v>266</v>
      </c>
      <c r="AW315" s="13" t="s">
        <v>31</v>
      </c>
      <c r="AX315" s="13" t="s">
        <v>77</v>
      </c>
      <c r="AY315" s="170" t="s">
        <v>260</v>
      </c>
    </row>
    <row r="316" spans="2:65" s="1" customFormat="1" ht="16.5" customHeight="1">
      <c r="B316" s="32"/>
      <c r="C316" s="121" t="s">
        <v>1227</v>
      </c>
      <c r="D316" s="121" t="s">
        <v>261</v>
      </c>
      <c r="E316" s="122" t="s">
        <v>1479</v>
      </c>
      <c r="F316" s="123" t="s">
        <v>1480</v>
      </c>
      <c r="G316" s="124" t="s">
        <v>1297</v>
      </c>
      <c r="H316" s="125">
        <v>58.731999999999999</v>
      </c>
      <c r="I316" s="126"/>
      <c r="J316" s="127">
        <f>ROUND(I316*H316,2)</f>
        <v>0</v>
      </c>
      <c r="K316" s="123" t="s">
        <v>1258</v>
      </c>
      <c r="L316" s="32"/>
      <c r="M316" s="128" t="s">
        <v>19</v>
      </c>
      <c r="N316" s="129" t="s">
        <v>40</v>
      </c>
      <c r="P316" s="130">
        <f>O316*H316</f>
        <v>0</v>
      </c>
      <c r="Q316" s="130">
        <v>0</v>
      </c>
      <c r="R316" s="130">
        <f>Q316*H316</f>
        <v>0</v>
      </c>
      <c r="S316" s="130">
        <v>0</v>
      </c>
      <c r="T316" s="131">
        <f>S316*H316</f>
        <v>0</v>
      </c>
      <c r="AR316" s="132" t="s">
        <v>266</v>
      </c>
      <c r="AT316" s="132" t="s">
        <v>261</v>
      </c>
      <c r="AU316" s="132" t="s">
        <v>77</v>
      </c>
      <c r="AY316" s="17" t="s">
        <v>260</v>
      </c>
      <c r="BE316" s="133">
        <f>IF(N316="základní",J316,0)</f>
        <v>0</v>
      </c>
      <c r="BF316" s="133">
        <f>IF(N316="snížená",J316,0)</f>
        <v>0</v>
      </c>
      <c r="BG316" s="133">
        <f>IF(N316="zákl. přenesená",J316,0)</f>
        <v>0</v>
      </c>
      <c r="BH316" s="133">
        <f>IF(N316="sníž. přenesená",J316,0)</f>
        <v>0</v>
      </c>
      <c r="BI316" s="133">
        <f>IF(N316="nulová",J316,0)</f>
        <v>0</v>
      </c>
      <c r="BJ316" s="17" t="s">
        <v>77</v>
      </c>
      <c r="BK316" s="133">
        <f>ROUND(I316*H316,2)</f>
        <v>0</v>
      </c>
      <c r="BL316" s="17" t="s">
        <v>266</v>
      </c>
      <c r="BM316" s="132" t="s">
        <v>1234</v>
      </c>
    </row>
    <row r="317" spans="2:65" s="1" customFormat="1" ht="11.25">
      <c r="B317" s="32"/>
      <c r="D317" s="134" t="s">
        <v>267</v>
      </c>
      <c r="F317" s="135" t="s">
        <v>1482</v>
      </c>
      <c r="I317" s="136"/>
      <c r="L317" s="32"/>
      <c r="M317" s="137"/>
      <c r="T317" s="53"/>
      <c r="AT317" s="17" t="s">
        <v>267</v>
      </c>
      <c r="AU317" s="17" t="s">
        <v>77</v>
      </c>
    </row>
    <row r="318" spans="2:65" s="1" customFormat="1" ht="11.25">
      <c r="B318" s="32"/>
      <c r="D318" s="176" t="s">
        <v>1416</v>
      </c>
      <c r="F318" s="177" t="s">
        <v>1483</v>
      </c>
      <c r="I318" s="136"/>
      <c r="L318" s="32"/>
      <c r="M318" s="137"/>
      <c r="T318" s="53"/>
      <c r="AT318" s="17" t="s">
        <v>1416</v>
      </c>
      <c r="AU318" s="17" t="s">
        <v>77</v>
      </c>
    </row>
    <row r="319" spans="2:65" s="1" customFormat="1" ht="19.5">
      <c r="B319" s="32"/>
      <c r="D319" s="134" t="s">
        <v>269</v>
      </c>
      <c r="F319" s="138" t="s">
        <v>3360</v>
      </c>
      <c r="I319" s="136"/>
      <c r="L319" s="32"/>
      <c r="M319" s="137"/>
      <c r="T319" s="53"/>
      <c r="AT319" s="17" t="s">
        <v>269</v>
      </c>
      <c r="AU319" s="17" t="s">
        <v>77</v>
      </c>
    </row>
    <row r="320" spans="2:65" s="1" customFormat="1" ht="16.5" customHeight="1">
      <c r="B320" s="32"/>
      <c r="C320" s="139" t="s">
        <v>409</v>
      </c>
      <c r="D320" s="139" t="s">
        <v>273</v>
      </c>
      <c r="E320" s="140" t="s">
        <v>1485</v>
      </c>
      <c r="F320" s="141" t="s">
        <v>1486</v>
      </c>
      <c r="G320" s="142" t="s">
        <v>1487</v>
      </c>
      <c r="H320" s="143">
        <v>29.366</v>
      </c>
      <c r="I320" s="144"/>
      <c r="J320" s="145">
        <f>ROUND(I320*H320,2)</f>
        <v>0</v>
      </c>
      <c r="K320" s="141" t="s">
        <v>1258</v>
      </c>
      <c r="L320" s="146"/>
      <c r="M320" s="147" t="s">
        <v>19</v>
      </c>
      <c r="N320" s="148" t="s">
        <v>40</v>
      </c>
      <c r="P320" s="130">
        <f>O320*H320</f>
        <v>0</v>
      </c>
      <c r="Q320" s="130">
        <v>1E-3</v>
      </c>
      <c r="R320" s="130">
        <f>Q320*H320</f>
        <v>2.9366E-2</v>
      </c>
      <c r="S320" s="130">
        <v>0</v>
      </c>
      <c r="T320" s="131">
        <f>S320*H320</f>
        <v>0</v>
      </c>
      <c r="AR320" s="132" t="s">
        <v>277</v>
      </c>
      <c r="AT320" s="132" t="s">
        <v>273</v>
      </c>
      <c r="AU320" s="132" t="s">
        <v>77</v>
      </c>
      <c r="AY320" s="17" t="s">
        <v>260</v>
      </c>
      <c r="BE320" s="133">
        <f>IF(N320="základní",J320,0)</f>
        <v>0</v>
      </c>
      <c r="BF320" s="133">
        <f>IF(N320="snížená",J320,0)</f>
        <v>0</v>
      </c>
      <c r="BG320" s="133">
        <f>IF(N320="zákl. přenesená",J320,0)</f>
        <v>0</v>
      </c>
      <c r="BH320" s="133">
        <f>IF(N320="sníž. přenesená",J320,0)</f>
        <v>0</v>
      </c>
      <c r="BI320" s="133">
        <f>IF(N320="nulová",J320,0)</f>
        <v>0</v>
      </c>
      <c r="BJ320" s="17" t="s">
        <v>77</v>
      </c>
      <c r="BK320" s="133">
        <f>ROUND(I320*H320,2)</f>
        <v>0</v>
      </c>
      <c r="BL320" s="17" t="s">
        <v>266</v>
      </c>
      <c r="BM320" s="132" t="s">
        <v>1240</v>
      </c>
    </row>
    <row r="321" spans="2:65" s="1" customFormat="1" ht="11.25">
      <c r="B321" s="32"/>
      <c r="D321" s="134" t="s">
        <v>267</v>
      </c>
      <c r="F321" s="135" t="s">
        <v>1486</v>
      </c>
      <c r="I321" s="136"/>
      <c r="L321" s="32"/>
      <c r="M321" s="137"/>
      <c r="T321" s="53"/>
      <c r="AT321" s="17" t="s">
        <v>267</v>
      </c>
      <c r="AU321" s="17" t="s">
        <v>77</v>
      </c>
    </row>
    <row r="322" spans="2:65" s="1" customFormat="1" ht="16.5" customHeight="1">
      <c r="B322" s="32"/>
      <c r="C322" s="121" t="s">
        <v>1237</v>
      </c>
      <c r="D322" s="121" t="s">
        <v>261</v>
      </c>
      <c r="E322" s="122" t="s">
        <v>1489</v>
      </c>
      <c r="F322" s="123" t="s">
        <v>1490</v>
      </c>
      <c r="G322" s="124" t="s">
        <v>1297</v>
      </c>
      <c r="H322" s="125">
        <v>58.731999999999999</v>
      </c>
      <c r="I322" s="126"/>
      <c r="J322" s="127">
        <f>ROUND(I322*H322,2)</f>
        <v>0</v>
      </c>
      <c r="K322" s="123" t="s">
        <v>1258</v>
      </c>
      <c r="L322" s="32"/>
      <c r="M322" s="128" t="s">
        <v>19</v>
      </c>
      <c r="N322" s="129" t="s">
        <v>40</v>
      </c>
      <c r="P322" s="130">
        <f>O322*H322</f>
        <v>0</v>
      </c>
      <c r="Q322" s="130">
        <v>0</v>
      </c>
      <c r="R322" s="130">
        <f>Q322*H322</f>
        <v>0</v>
      </c>
      <c r="S322" s="130">
        <v>0</v>
      </c>
      <c r="T322" s="131">
        <f>S322*H322</f>
        <v>0</v>
      </c>
      <c r="AR322" s="132" t="s">
        <v>266</v>
      </c>
      <c r="AT322" s="132" t="s">
        <v>261</v>
      </c>
      <c r="AU322" s="132" t="s">
        <v>77</v>
      </c>
      <c r="AY322" s="17" t="s">
        <v>260</v>
      </c>
      <c r="BE322" s="133">
        <f>IF(N322="základní",J322,0)</f>
        <v>0</v>
      </c>
      <c r="BF322" s="133">
        <f>IF(N322="snížená",J322,0)</f>
        <v>0</v>
      </c>
      <c r="BG322" s="133">
        <f>IF(N322="zákl. přenesená",J322,0)</f>
        <v>0</v>
      </c>
      <c r="BH322" s="133">
        <f>IF(N322="sníž. přenesená",J322,0)</f>
        <v>0</v>
      </c>
      <c r="BI322" s="133">
        <f>IF(N322="nulová",J322,0)</f>
        <v>0</v>
      </c>
      <c r="BJ322" s="17" t="s">
        <v>77</v>
      </c>
      <c r="BK322" s="133">
        <f>ROUND(I322*H322,2)</f>
        <v>0</v>
      </c>
      <c r="BL322" s="17" t="s">
        <v>266</v>
      </c>
      <c r="BM322" s="132" t="s">
        <v>1476</v>
      </c>
    </row>
    <row r="323" spans="2:65" s="1" customFormat="1" ht="11.25">
      <c r="B323" s="32"/>
      <c r="D323" s="134" t="s">
        <v>267</v>
      </c>
      <c r="F323" s="135" t="s">
        <v>1492</v>
      </c>
      <c r="I323" s="136"/>
      <c r="L323" s="32"/>
      <c r="M323" s="137"/>
      <c r="T323" s="53"/>
      <c r="AT323" s="17" t="s">
        <v>267</v>
      </c>
      <c r="AU323" s="17" t="s">
        <v>77</v>
      </c>
    </row>
    <row r="324" spans="2:65" s="1" customFormat="1" ht="11.25">
      <c r="B324" s="32"/>
      <c r="D324" s="176" t="s">
        <v>1416</v>
      </c>
      <c r="F324" s="177" t="s">
        <v>1493</v>
      </c>
      <c r="I324" s="136"/>
      <c r="L324" s="32"/>
      <c r="M324" s="137"/>
      <c r="T324" s="53"/>
      <c r="AT324" s="17" t="s">
        <v>1416</v>
      </c>
      <c r="AU324" s="17" t="s">
        <v>77</v>
      </c>
    </row>
    <row r="325" spans="2:65" s="1" customFormat="1" ht="16.5" customHeight="1">
      <c r="B325" s="32"/>
      <c r="C325" s="139" t="s">
        <v>415</v>
      </c>
      <c r="D325" s="139" t="s">
        <v>273</v>
      </c>
      <c r="E325" s="140" t="s">
        <v>1495</v>
      </c>
      <c r="F325" s="141" t="s">
        <v>1496</v>
      </c>
      <c r="G325" s="142" t="s">
        <v>1487</v>
      </c>
      <c r="H325" s="143">
        <v>64.605000000000004</v>
      </c>
      <c r="I325" s="144"/>
      <c r="J325" s="145">
        <f>ROUND(I325*H325,2)</f>
        <v>0</v>
      </c>
      <c r="K325" s="141" t="s">
        <v>1258</v>
      </c>
      <c r="L325" s="146"/>
      <c r="M325" s="147" t="s">
        <v>19</v>
      </c>
      <c r="N325" s="148" t="s">
        <v>40</v>
      </c>
      <c r="P325" s="130">
        <f>O325*H325</f>
        <v>0</v>
      </c>
      <c r="Q325" s="130">
        <v>1E-3</v>
      </c>
      <c r="R325" s="130">
        <f>Q325*H325</f>
        <v>6.460500000000001E-2</v>
      </c>
      <c r="S325" s="130">
        <v>0</v>
      </c>
      <c r="T325" s="131">
        <f>S325*H325</f>
        <v>0</v>
      </c>
      <c r="AR325" s="132" t="s">
        <v>277</v>
      </c>
      <c r="AT325" s="132" t="s">
        <v>273</v>
      </c>
      <c r="AU325" s="132" t="s">
        <v>77</v>
      </c>
      <c r="AY325" s="17" t="s">
        <v>260</v>
      </c>
      <c r="BE325" s="133">
        <f>IF(N325="základní",J325,0)</f>
        <v>0</v>
      </c>
      <c r="BF325" s="133">
        <f>IF(N325="snížená",J325,0)</f>
        <v>0</v>
      </c>
      <c r="BG325" s="133">
        <f>IF(N325="zákl. přenesená",J325,0)</f>
        <v>0</v>
      </c>
      <c r="BH325" s="133">
        <f>IF(N325="sníž. přenesená",J325,0)</f>
        <v>0</v>
      </c>
      <c r="BI325" s="133">
        <f>IF(N325="nulová",J325,0)</f>
        <v>0</v>
      </c>
      <c r="BJ325" s="17" t="s">
        <v>77</v>
      </c>
      <c r="BK325" s="133">
        <f>ROUND(I325*H325,2)</f>
        <v>0</v>
      </c>
      <c r="BL325" s="17" t="s">
        <v>266</v>
      </c>
      <c r="BM325" s="132" t="s">
        <v>1481</v>
      </c>
    </row>
    <row r="326" spans="2:65" s="1" customFormat="1" ht="11.25">
      <c r="B326" s="32"/>
      <c r="D326" s="134" t="s">
        <v>267</v>
      </c>
      <c r="F326" s="135" t="s">
        <v>1496</v>
      </c>
      <c r="I326" s="136"/>
      <c r="L326" s="32"/>
      <c r="M326" s="137"/>
      <c r="T326" s="53"/>
      <c r="AT326" s="17" t="s">
        <v>267</v>
      </c>
      <c r="AU326" s="17" t="s">
        <v>77</v>
      </c>
    </row>
    <row r="327" spans="2:65" s="12" customFormat="1" ht="11.25">
      <c r="B327" s="162"/>
      <c r="D327" s="134" t="s">
        <v>774</v>
      </c>
      <c r="E327" s="163" t="s">
        <v>19</v>
      </c>
      <c r="F327" s="164" t="s">
        <v>3361</v>
      </c>
      <c r="H327" s="165">
        <v>64.605000000000004</v>
      </c>
      <c r="I327" s="166"/>
      <c r="L327" s="162"/>
      <c r="M327" s="167"/>
      <c r="T327" s="168"/>
      <c r="AT327" s="163" t="s">
        <v>774</v>
      </c>
      <c r="AU327" s="163" t="s">
        <v>77</v>
      </c>
      <c r="AV327" s="12" t="s">
        <v>79</v>
      </c>
      <c r="AW327" s="12" t="s">
        <v>31</v>
      </c>
      <c r="AX327" s="12" t="s">
        <v>69</v>
      </c>
      <c r="AY327" s="163" t="s">
        <v>260</v>
      </c>
    </row>
    <row r="328" spans="2:65" s="13" customFormat="1" ht="11.25">
      <c r="B328" s="169"/>
      <c r="D328" s="134" t="s">
        <v>774</v>
      </c>
      <c r="E328" s="170" t="s">
        <v>19</v>
      </c>
      <c r="F328" s="171" t="s">
        <v>967</v>
      </c>
      <c r="H328" s="172">
        <v>64.605000000000004</v>
      </c>
      <c r="I328" s="173"/>
      <c r="L328" s="169"/>
      <c r="M328" s="174"/>
      <c r="T328" s="175"/>
      <c r="AT328" s="170" t="s">
        <v>774</v>
      </c>
      <c r="AU328" s="170" t="s">
        <v>77</v>
      </c>
      <c r="AV328" s="13" t="s">
        <v>266</v>
      </c>
      <c r="AW328" s="13" t="s">
        <v>31</v>
      </c>
      <c r="AX328" s="13" t="s">
        <v>77</v>
      </c>
      <c r="AY328" s="170" t="s">
        <v>260</v>
      </c>
    </row>
    <row r="329" spans="2:65" s="1" customFormat="1" ht="16.5" customHeight="1">
      <c r="B329" s="32"/>
      <c r="C329" s="139" t="s">
        <v>1162</v>
      </c>
      <c r="D329" s="139" t="s">
        <v>273</v>
      </c>
      <c r="E329" s="140" t="s">
        <v>3362</v>
      </c>
      <c r="F329" s="141" t="s">
        <v>3363</v>
      </c>
      <c r="G329" s="142" t="s">
        <v>363</v>
      </c>
      <c r="H329" s="143">
        <v>40</v>
      </c>
      <c r="I329" s="144"/>
      <c r="J329" s="145">
        <f>ROUND(I329*H329,2)</f>
        <v>0</v>
      </c>
      <c r="K329" s="141" t="s">
        <v>1258</v>
      </c>
      <c r="L329" s="146"/>
      <c r="M329" s="147" t="s">
        <v>19</v>
      </c>
      <c r="N329" s="148" t="s">
        <v>40</v>
      </c>
      <c r="P329" s="130">
        <f>O329*H329</f>
        <v>0</v>
      </c>
      <c r="Q329" s="130">
        <v>1.2999999999999999E-4</v>
      </c>
      <c r="R329" s="130">
        <f>Q329*H329</f>
        <v>5.1999999999999998E-3</v>
      </c>
      <c r="S329" s="130">
        <v>0</v>
      </c>
      <c r="T329" s="131">
        <f>S329*H329</f>
        <v>0</v>
      </c>
      <c r="AR329" s="132" t="s">
        <v>277</v>
      </c>
      <c r="AT329" s="132" t="s">
        <v>273</v>
      </c>
      <c r="AU329" s="132" t="s">
        <v>77</v>
      </c>
      <c r="AY329" s="17" t="s">
        <v>260</v>
      </c>
      <c r="BE329" s="133">
        <f>IF(N329="základní",J329,0)</f>
        <v>0</v>
      </c>
      <c r="BF329" s="133">
        <f>IF(N329="snížená",J329,0)</f>
        <v>0</v>
      </c>
      <c r="BG329" s="133">
        <f>IF(N329="zákl. přenesená",J329,0)</f>
        <v>0</v>
      </c>
      <c r="BH329" s="133">
        <f>IF(N329="sníž. přenesená",J329,0)</f>
        <v>0</v>
      </c>
      <c r="BI329" s="133">
        <f>IF(N329="nulová",J329,0)</f>
        <v>0</v>
      </c>
      <c r="BJ329" s="17" t="s">
        <v>77</v>
      </c>
      <c r="BK329" s="133">
        <f>ROUND(I329*H329,2)</f>
        <v>0</v>
      </c>
      <c r="BL329" s="17" t="s">
        <v>266</v>
      </c>
      <c r="BM329" s="132" t="s">
        <v>1488</v>
      </c>
    </row>
    <row r="330" spans="2:65" s="1" customFormat="1" ht="11.25">
      <c r="B330" s="32"/>
      <c r="D330" s="134" t="s">
        <v>267</v>
      </c>
      <c r="F330" s="135" t="s">
        <v>3363</v>
      </c>
      <c r="I330" s="136"/>
      <c r="L330" s="32"/>
      <c r="M330" s="137"/>
      <c r="T330" s="53"/>
      <c r="AT330" s="17" t="s">
        <v>267</v>
      </c>
      <c r="AU330" s="17" t="s">
        <v>77</v>
      </c>
    </row>
    <row r="331" spans="2:65" s="1" customFormat="1" ht="16.5" customHeight="1">
      <c r="B331" s="32"/>
      <c r="C331" s="139" t="s">
        <v>419</v>
      </c>
      <c r="D331" s="139" t="s">
        <v>273</v>
      </c>
      <c r="E331" s="140" t="s">
        <v>3364</v>
      </c>
      <c r="F331" s="141" t="s">
        <v>3365</v>
      </c>
      <c r="G331" s="142" t="s">
        <v>545</v>
      </c>
      <c r="H331" s="143">
        <v>420</v>
      </c>
      <c r="I331" s="144"/>
      <c r="J331" s="145">
        <f>ROUND(I331*H331,2)</f>
        <v>0</v>
      </c>
      <c r="K331" s="141" t="s">
        <v>1258</v>
      </c>
      <c r="L331" s="146"/>
      <c r="M331" s="147" t="s">
        <v>19</v>
      </c>
      <c r="N331" s="148" t="s">
        <v>40</v>
      </c>
      <c r="P331" s="130">
        <f>O331*H331</f>
        <v>0</v>
      </c>
      <c r="Q331" s="130">
        <v>2.1000000000000001E-4</v>
      </c>
      <c r="R331" s="130">
        <f>Q331*H331</f>
        <v>8.8200000000000001E-2</v>
      </c>
      <c r="S331" s="130">
        <v>0</v>
      </c>
      <c r="T331" s="131">
        <f>S331*H331</f>
        <v>0</v>
      </c>
      <c r="AR331" s="132" t="s">
        <v>277</v>
      </c>
      <c r="AT331" s="132" t="s">
        <v>273</v>
      </c>
      <c r="AU331" s="132" t="s">
        <v>77</v>
      </c>
      <c r="AY331" s="17" t="s">
        <v>260</v>
      </c>
      <c r="BE331" s="133">
        <f>IF(N331="základní",J331,0)</f>
        <v>0</v>
      </c>
      <c r="BF331" s="133">
        <f>IF(N331="snížená",J331,0)</f>
        <v>0</v>
      </c>
      <c r="BG331" s="133">
        <f>IF(N331="zákl. přenesená",J331,0)</f>
        <v>0</v>
      </c>
      <c r="BH331" s="133">
        <f>IF(N331="sníž. přenesená",J331,0)</f>
        <v>0</v>
      </c>
      <c r="BI331" s="133">
        <f>IF(N331="nulová",J331,0)</f>
        <v>0</v>
      </c>
      <c r="BJ331" s="17" t="s">
        <v>77</v>
      </c>
      <c r="BK331" s="133">
        <f>ROUND(I331*H331,2)</f>
        <v>0</v>
      </c>
      <c r="BL331" s="17" t="s">
        <v>266</v>
      </c>
      <c r="BM331" s="132" t="s">
        <v>1491</v>
      </c>
    </row>
    <row r="332" spans="2:65" s="1" customFormat="1" ht="11.25">
      <c r="B332" s="32"/>
      <c r="D332" s="134" t="s">
        <v>267</v>
      </c>
      <c r="F332" s="135" t="s">
        <v>3365</v>
      </c>
      <c r="I332" s="136"/>
      <c r="L332" s="32"/>
      <c r="M332" s="137"/>
      <c r="T332" s="53"/>
      <c r="AT332" s="17" t="s">
        <v>267</v>
      </c>
      <c r="AU332" s="17" t="s">
        <v>77</v>
      </c>
    </row>
    <row r="333" spans="2:65" s="12" customFormat="1" ht="11.25">
      <c r="B333" s="162"/>
      <c r="D333" s="134" t="s">
        <v>774</v>
      </c>
      <c r="E333" s="163" t="s">
        <v>19</v>
      </c>
      <c r="F333" s="164" t="s">
        <v>3366</v>
      </c>
      <c r="H333" s="165">
        <v>420</v>
      </c>
      <c r="I333" s="166"/>
      <c r="L333" s="162"/>
      <c r="M333" s="167"/>
      <c r="T333" s="168"/>
      <c r="AT333" s="163" t="s">
        <v>774</v>
      </c>
      <c r="AU333" s="163" t="s">
        <v>77</v>
      </c>
      <c r="AV333" s="12" t="s">
        <v>79</v>
      </c>
      <c r="AW333" s="12" t="s">
        <v>31</v>
      </c>
      <c r="AX333" s="12" t="s">
        <v>69</v>
      </c>
      <c r="AY333" s="163" t="s">
        <v>260</v>
      </c>
    </row>
    <row r="334" spans="2:65" s="13" customFormat="1" ht="11.25">
      <c r="B334" s="169"/>
      <c r="D334" s="134" t="s">
        <v>774</v>
      </c>
      <c r="E334" s="170" t="s">
        <v>19</v>
      </c>
      <c r="F334" s="171" t="s">
        <v>967</v>
      </c>
      <c r="H334" s="172">
        <v>420</v>
      </c>
      <c r="I334" s="173"/>
      <c r="L334" s="169"/>
      <c r="M334" s="174"/>
      <c r="T334" s="175"/>
      <c r="AT334" s="170" t="s">
        <v>774</v>
      </c>
      <c r="AU334" s="170" t="s">
        <v>77</v>
      </c>
      <c r="AV334" s="13" t="s">
        <v>266</v>
      </c>
      <c r="AW334" s="13" t="s">
        <v>31</v>
      </c>
      <c r="AX334" s="13" t="s">
        <v>77</v>
      </c>
      <c r="AY334" s="170" t="s">
        <v>260</v>
      </c>
    </row>
    <row r="335" spans="2:65" s="1" customFormat="1" ht="16.5" customHeight="1">
      <c r="B335" s="32"/>
      <c r="C335" s="121" t="s">
        <v>1494</v>
      </c>
      <c r="D335" s="121" t="s">
        <v>261</v>
      </c>
      <c r="E335" s="122" t="s">
        <v>3367</v>
      </c>
      <c r="F335" s="123" t="s">
        <v>3368</v>
      </c>
      <c r="G335" s="124" t="s">
        <v>545</v>
      </c>
      <c r="H335" s="125">
        <v>350</v>
      </c>
      <c r="I335" s="126"/>
      <c r="J335" s="127">
        <f>ROUND(I335*H335,2)</f>
        <v>0</v>
      </c>
      <c r="K335" s="123" t="s">
        <v>1258</v>
      </c>
      <c r="L335" s="32"/>
      <c r="M335" s="128" t="s">
        <v>19</v>
      </c>
      <c r="N335" s="129" t="s">
        <v>40</v>
      </c>
      <c r="P335" s="130">
        <f>O335*H335</f>
        <v>0</v>
      </c>
      <c r="Q335" s="130">
        <v>1.0000000000000001E-5</v>
      </c>
      <c r="R335" s="130">
        <f>Q335*H335</f>
        <v>3.5000000000000001E-3</v>
      </c>
      <c r="S335" s="130">
        <v>0</v>
      </c>
      <c r="T335" s="131">
        <f>S335*H335</f>
        <v>0</v>
      </c>
      <c r="AR335" s="132" t="s">
        <v>266</v>
      </c>
      <c r="AT335" s="132" t="s">
        <v>261</v>
      </c>
      <c r="AU335" s="132" t="s">
        <v>77</v>
      </c>
      <c r="AY335" s="17" t="s">
        <v>260</v>
      </c>
      <c r="BE335" s="133">
        <f>IF(N335="základní",J335,0)</f>
        <v>0</v>
      </c>
      <c r="BF335" s="133">
        <f>IF(N335="snížená",J335,0)</f>
        <v>0</v>
      </c>
      <c r="BG335" s="133">
        <f>IF(N335="zákl. přenesená",J335,0)</f>
        <v>0</v>
      </c>
      <c r="BH335" s="133">
        <f>IF(N335="sníž. přenesená",J335,0)</f>
        <v>0</v>
      </c>
      <c r="BI335" s="133">
        <f>IF(N335="nulová",J335,0)</f>
        <v>0</v>
      </c>
      <c r="BJ335" s="17" t="s">
        <v>77</v>
      </c>
      <c r="BK335" s="133">
        <f>ROUND(I335*H335,2)</f>
        <v>0</v>
      </c>
      <c r="BL335" s="17" t="s">
        <v>266</v>
      </c>
      <c r="BM335" s="132" t="s">
        <v>1497</v>
      </c>
    </row>
    <row r="336" spans="2:65" s="1" customFormat="1" ht="11.25">
      <c r="B336" s="32"/>
      <c r="D336" s="134" t="s">
        <v>267</v>
      </c>
      <c r="F336" s="135" t="s">
        <v>3369</v>
      </c>
      <c r="I336" s="136"/>
      <c r="L336" s="32"/>
      <c r="M336" s="137"/>
      <c r="T336" s="53"/>
      <c r="AT336" s="17" t="s">
        <v>267</v>
      </c>
      <c r="AU336" s="17" t="s">
        <v>77</v>
      </c>
    </row>
    <row r="337" spans="2:65" s="1" customFormat="1" ht="11.25">
      <c r="B337" s="32"/>
      <c r="D337" s="176" t="s">
        <v>1416</v>
      </c>
      <c r="F337" s="177" t="s">
        <v>3370</v>
      </c>
      <c r="I337" s="136"/>
      <c r="L337" s="32"/>
      <c r="M337" s="137"/>
      <c r="T337" s="53"/>
      <c r="AT337" s="17" t="s">
        <v>1416</v>
      </c>
      <c r="AU337" s="17" t="s">
        <v>77</v>
      </c>
    </row>
    <row r="338" spans="2:65" s="1" customFormat="1" ht="16.5" customHeight="1">
      <c r="B338" s="32"/>
      <c r="C338" s="121" t="s">
        <v>425</v>
      </c>
      <c r="D338" s="121" t="s">
        <v>261</v>
      </c>
      <c r="E338" s="122" t="s">
        <v>1460</v>
      </c>
      <c r="F338" s="123" t="s">
        <v>1461</v>
      </c>
      <c r="G338" s="124" t="s">
        <v>973</v>
      </c>
      <c r="H338" s="125">
        <v>546.63499999999999</v>
      </c>
      <c r="I338" s="126"/>
      <c r="J338" s="127">
        <f>ROUND(I338*H338,2)</f>
        <v>0</v>
      </c>
      <c r="K338" s="123" t="s">
        <v>1258</v>
      </c>
      <c r="L338" s="32"/>
      <c r="M338" s="128" t="s">
        <v>19</v>
      </c>
      <c r="N338" s="129" t="s">
        <v>40</v>
      </c>
      <c r="P338" s="130">
        <f>O338*H338</f>
        <v>0</v>
      </c>
      <c r="Q338" s="130">
        <v>0</v>
      </c>
      <c r="R338" s="130">
        <f>Q338*H338</f>
        <v>0</v>
      </c>
      <c r="S338" s="130">
        <v>0</v>
      </c>
      <c r="T338" s="131">
        <f>S338*H338</f>
        <v>0</v>
      </c>
      <c r="AR338" s="132" t="s">
        <v>266</v>
      </c>
      <c r="AT338" s="132" t="s">
        <v>261</v>
      </c>
      <c r="AU338" s="132" t="s">
        <v>77</v>
      </c>
      <c r="AY338" s="17" t="s">
        <v>260</v>
      </c>
      <c r="BE338" s="133">
        <f>IF(N338="základní",J338,0)</f>
        <v>0</v>
      </c>
      <c r="BF338" s="133">
        <f>IF(N338="snížená",J338,0)</f>
        <v>0</v>
      </c>
      <c r="BG338" s="133">
        <f>IF(N338="zákl. přenesená",J338,0)</f>
        <v>0</v>
      </c>
      <c r="BH338" s="133">
        <f>IF(N338="sníž. přenesená",J338,0)</f>
        <v>0</v>
      </c>
      <c r="BI338" s="133">
        <f>IF(N338="nulová",J338,0)</f>
        <v>0</v>
      </c>
      <c r="BJ338" s="17" t="s">
        <v>77</v>
      </c>
      <c r="BK338" s="133">
        <f>ROUND(I338*H338,2)</f>
        <v>0</v>
      </c>
      <c r="BL338" s="17" t="s">
        <v>266</v>
      </c>
      <c r="BM338" s="132" t="s">
        <v>1500</v>
      </c>
    </row>
    <row r="339" spans="2:65" s="1" customFormat="1" ht="19.5">
      <c r="B339" s="32"/>
      <c r="D339" s="134" t="s">
        <v>267</v>
      </c>
      <c r="F339" s="135" t="s">
        <v>1462</v>
      </c>
      <c r="I339" s="136"/>
      <c r="L339" s="32"/>
      <c r="M339" s="137"/>
      <c r="T339" s="53"/>
      <c r="AT339" s="17" t="s">
        <v>267</v>
      </c>
      <c r="AU339" s="17" t="s">
        <v>77</v>
      </c>
    </row>
    <row r="340" spans="2:65" s="1" customFormat="1" ht="11.25">
      <c r="B340" s="32"/>
      <c r="D340" s="176" t="s">
        <v>1416</v>
      </c>
      <c r="F340" s="177" t="s">
        <v>1463</v>
      </c>
      <c r="I340" s="136"/>
      <c r="L340" s="32"/>
      <c r="M340" s="137"/>
      <c r="T340" s="53"/>
      <c r="AT340" s="17" t="s">
        <v>1416</v>
      </c>
      <c r="AU340" s="17" t="s">
        <v>77</v>
      </c>
    </row>
    <row r="341" spans="2:65" s="1" customFormat="1" ht="21.75" customHeight="1">
      <c r="B341" s="32"/>
      <c r="C341" s="121" t="s">
        <v>1502</v>
      </c>
      <c r="D341" s="121" t="s">
        <v>261</v>
      </c>
      <c r="E341" s="122" t="s">
        <v>1465</v>
      </c>
      <c r="F341" s="123" t="s">
        <v>1466</v>
      </c>
      <c r="G341" s="124" t="s">
        <v>1067</v>
      </c>
      <c r="H341" s="125">
        <v>321.55</v>
      </c>
      <c r="I341" s="126"/>
      <c r="J341" s="127">
        <f>ROUND(I341*H341,2)</f>
        <v>0</v>
      </c>
      <c r="K341" s="123" t="s">
        <v>1258</v>
      </c>
      <c r="L341" s="32"/>
      <c r="M341" s="128" t="s">
        <v>19</v>
      </c>
      <c r="N341" s="129" t="s">
        <v>40</v>
      </c>
      <c r="P341" s="130">
        <f>O341*H341</f>
        <v>0</v>
      </c>
      <c r="Q341" s="130">
        <v>0</v>
      </c>
      <c r="R341" s="130">
        <f>Q341*H341</f>
        <v>0</v>
      </c>
      <c r="S341" s="130">
        <v>0</v>
      </c>
      <c r="T341" s="131">
        <f>S341*H341</f>
        <v>0</v>
      </c>
      <c r="AR341" s="132" t="s">
        <v>266</v>
      </c>
      <c r="AT341" s="132" t="s">
        <v>261</v>
      </c>
      <c r="AU341" s="132" t="s">
        <v>77</v>
      </c>
      <c r="AY341" s="17" t="s">
        <v>260</v>
      </c>
      <c r="BE341" s="133">
        <f>IF(N341="základní",J341,0)</f>
        <v>0</v>
      </c>
      <c r="BF341" s="133">
        <f>IF(N341="snížená",J341,0)</f>
        <v>0</v>
      </c>
      <c r="BG341" s="133">
        <f>IF(N341="zákl. přenesená",J341,0)</f>
        <v>0</v>
      </c>
      <c r="BH341" s="133">
        <f>IF(N341="sníž. přenesená",J341,0)</f>
        <v>0</v>
      </c>
      <c r="BI341" s="133">
        <f>IF(N341="nulová",J341,0)</f>
        <v>0</v>
      </c>
      <c r="BJ341" s="17" t="s">
        <v>77</v>
      </c>
      <c r="BK341" s="133">
        <f>ROUND(I341*H341,2)</f>
        <v>0</v>
      </c>
      <c r="BL341" s="17" t="s">
        <v>266</v>
      </c>
      <c r="BM341" s="132" t="s">
        <v>1505</v>
      </c>
    </row>
    <row r="342" spans="2:65" s="1" customFormat="1" ht="19.5">
      <c r="B342" s="32"/>
      <c r="D342" s="134" t="s">
        <v>267</v>
      </c>
      <c r="F342" s="135" t="s">
        <v>1467</v>
      </c>
      <c r="I342" s="136"/>
      <c r="L342" s="32"/>
      <c r="M342" s="137"/>
      <c r="T342" s="53"/>
      <c r="AT342" s="17" t="s">
        <v>267</v>
      </c>
      <c r="AU342" s="17" t="s">
        <v>77</v>
      </c>
    </row>
    <row r="343" spans="2:65" s="1" customFormat="1" ht="11.25">
      <c r="B343" s="32"/>
      <c r="D343" s="176" t="s">
        <v>1416</v>
      </c>
      <c r="F343" s="177" t="s">
        <v>1468</v>
      </c>
      <c r="I343" s="136"/>
      <c r="L343" s="32"/>
      <c r="M343" s="137"/>
      <c r="T343" s="53"/>
      <c r="AT343" s="17" t="s">
        <v>1416</v>
      </c>
      <c r="AU343" s="17" t="s">
        <v>77</v>
      </c>
    </row>
    <row r="344" spans="2:65" s="1" customFormat="1" ht="24.2" customHeight="1">
      <c r="B344" s="32"/>
      <c r="C344" s="121" t="s">
        <v>430</v>
      </c>
      <c r="D344" s="121" t="s">
        <v>261</v>
      </c>
      <c r="E344" s="122" t="s">
        <v>1469</v>
      </c>
      <c r="F344" s="123" t="s">
        <v>1470</v>
      </c>
      <c r="G344" s="124" t="s">
        <v>1067</v>
      </c>
      <c r="H344" s="125">
        <v>5144.8</v>
      </c>
      <c r="I344" s="126"/>
      <c r="J344" s="127">
        <f>ROUND(I344*H344,2)</f>
        <v>0</v>
      </c>
      <c r="K344" s="123" t="s">
        <v>1258</v>
      </c>
      <c r="L344" s="32"/>
      <c r="M344" s="128" t="s">
        <v>19</v>
      </c>
      <c r="N344" s="129" t="s">
        <v>40</v>
      </c>
      <c r="P344" s="130">
        <f>O344*H344</f>
        <v>0</v>
      </c>
      <c r="Q344" s="130">
        <v>0</v>
      </c>
      <c r="R344" s="130">
        <f>Q344*H344</f>
        <v>0</v>
      </c>
      <c r="S344" s="130">
        <v>0</v>
      </c>
      <c r="T344" s="131">
        <f>S344*H344</f>
        <v>0</v>
      </c>
      <c r="AR344" s="132" t="s">
        <v>266</v>
      </c>
      <c r="AT344" s="132" t="s">
        <v>261</v>
      </c>
      <c r="AU344" s="132" t="s">
        <v>77</v>
      </c>
      <c r="AY344" s="17" t="s">
        <v>260</v>
      </c>
      <c r="BE344" s="133">
        <f>IF(N344="základní",J344,0)</f>
        <v>0</v>
      </c>
      <c r="BF344" s="133">
        <f>IF(N344="snížená",J344,0)</f>
        <v>0</v>
      </c>
      <c r="BG344" s="133">
        <f>IF(N344="zákl. přenesená",J344,0)</f>
        <v>0</v>
      </c>
      <c r="BH344" s="133">
        <f>IF(N344="sníž. přenesená",J344,0)</f>
        <v>0</v>
      </c>
      <c r="BI344" s="133">
        <f>IF(N344="nulová",J344,0)</f>
        <v>0</v>
      </c>
      <c r="BJ344" s="17" t="s">
        <v>77</v>
      </c>
      <c r="BK344" s="133">
        <f>ROUND(I344*H344,2)</f>
        <v>0</v>
      </c>
      <c r="BL344" s="17" t="s">
        <v>266</v>
      </c>
      <c r="BM344" s="132" t="s">
        <v>2617</v>
      </c>
    </row>
    <row r="345" spans="2:65" s="1" customFormat="1" ht="19.5">
      <c r="B345" s="32"/>
      <c r="D345" s="134" t="s">
        <v>267</v>
      </c>
      <c r="F345" s="135" t="s">
        <v>1471</v>
      </c>
      <c r="I345" s="136"/>
      <c r="L345" s="32"/>
      <c r="M345" s="137"/>
      <c r="T345" s="53"/>
      <c r="AT345" s="17" t="s">
        <v>267</v>
      </c>
      <c r="AU345" s="17" t="s">
        <v>77</v>
      </c>
    </row>
    <row r="346" spans="2:65" s="1" customFormat="1" ht="11.25">
      <c r="B346" s="32"/>
      <c r="D346" s="176" t="s">
        <v>1416</v>
      </c>
      <c r="F346" s="177" t="s">
        <v>1472</v>
      </c>
      <c r="I346" s="136"/>
      <c r="L346" s="32"/>
      <c r="M346" s="137"/>
      <c r="T346" s="53"/>
      <c r="AT346" s="17" t="s">
        <v>1416</v>
      </c>
      <c r="AU346" s="17" t="s">
        <v>77</v>
      </c>
    </row>
    <row r="347" spans="2:65" s="12" customFormat="1" ht="11.25">
      <c r="B347" s="162"/>
      <c r="D347" s="134" t="s">
        <v>774</v>
      </c>
      <c r="E347" s="163" t="s">
        <v>19</v>
      </c>
      <c r="F347" s="164" t="s">
        <v>3371</v>
      </c>
      <c r="H347" s="165">
        <v>5144.8</v>
      </c>
      <c r="I347" s="166"/>
      <c r="L347" s="162"/>
      <c r="M347" s="167"/>
      <c r="T347" s="168"/>
      <c r="AT347" s="163" t="s">
        <v>774</v>
      </c>
      <c r="AU347" s="163" t="s">
        <v>77</v>
      </c>
      <c r="AV347" s="12" t="s">
        <v>79</v>
      </c>
      <c r="AW347" s="12" t="s">
        <v>31</v>
      </c>
      <c r="AX347" s="12" t="s">
        <v>69</v>
      </c>
      <c r="AY347" s="163" t="s">
        <v>260</v>
      </c>
    </row>
    <row r="348" spans="2:65" s="13" customFormat="1" ht="11.25">
      <c r="B348" s="169"/>
      <c r="D348" s="134" t="s">
        <v>774</v>
      </c>
      <c r="E348" s="170" t="s">
        <v>19</v>
      </c>
      <c r="F348" s="171" t="s">
        <v>967</v>
      </c>
      <c r="H348" s="172">
        <v>5144.8</v>
      </c>
      <c r="I348" s="173"/>
      <c r="L348" s="169"/>
      <c r="M348" s="174"/>
      <c r="T348" s="175"/>
      <c r="AT348" s="170" t="s">
        <v>774</v>
      </c>
      <c r="AU348" s="170" t="s">
        <v>77</v>
      </c>
      <c r="AV348" s="13" t="s">
        <v>266</v>
      </c>
      <c r="AW348" s="13" t="s">
        <v>31</v>
      </c>
      <c r="AX348" s="13" t="s">
        <v>77</v>
      </c>
      <c r="AY348" s="170" t="s">
        <v>260</v>
      </c>
    </row>
    <row r="349" spans="2:65" s="1" customFormat="1" ht="16.5" customHeight="1">
      <c r="B349" s="32"/>
      <c r="C349" s="121" t="s">
        <v>1514</v>
      </c>
      <c r="D349" s="121" t="s">
        <v>261</v>
      </c>
      <c r="E349" s="122" t="s">
        <v>1474</v>
      </c>
      <c r="F349" s="123" t="s">
        <v>1475</v>
      </c>
      <c r="G349" s="124" t="s">
        <v>973</v>
      </c>
      <c r="H349" s="125">
        <v>546.63499999999999</v>
      </c>
      <c r="I349" s="126"/>
      <c r="J349" s="127">
        <f>ROUND(I349*H349,2)</f>
        <v>0</v>
      </c>
      <c r="K349" s="123" t="s">
        <v>1258</v>
      </c>
      <c r="L349" s="32"/>
      <c r="M349" s="128" t="s">
        <v>19</v>
      </c>
      <c r="N349" s="129" t="s">
        <v>40</v>
      </c>
      <c r="P349" s="130">
        <f>O349*H349</f>
        <v>0</v>
      </c>
      <c r="Q349" s="130">
        <v>0</v>
      </c>
      <c r="R349" s="130">
        <f>Q349*H349</f>
        <v>0</v>
      </c>
      <c r="S349" s="130">
        <v>0</v>
      </c>
      <c r="T349" s="131">
        <f>S349*H349</f>
        <v>0</v>
      </c>
      <c r="AR349" s="132" t="s">
        <v>266</v>
      </c>
      <c r="AT349" s="132" t="s">
        <v>261</v>
      </c>
      <c r="AU349" s="132" t="s">
        <v>77</v>
      </c>
      <c r="AY349" s="17" t="s">
        <v>260</v>
      </c>
      <c r="BE349" s="133">
        <f>IF(N349="základní",J349,0)</f>
        <v>0</v>
      </c>
      <c r="BF349" s="133">
        <f>IF(N349="snížená",J349,0)</f>
        <v>0</v>
      </c>
      <c r="BG349" s="133">
        <f>IF(N349="zákl. přenesená",J349,0)</f>
        <v>0</v>
      </c>
      <c r="BH349" s="133">
        <f>IF(N349="sníž. přenesená",J349,0)</f>
        <v>0</v>
      </c>
      <c r="BI349" s="133">
        <f>IF(N349="nulová",J349,0)</f>
        <v>0</v>
      </c>
      <c r="BJ349" s="17" t="s">
        <v>77</v>
      </c>
      <c r="BK349" s="133">
        <f>ROUND(I349*H349,2)</f>
        <v>0</v>
      </c>
      <c r="BL349" s="17" t="s">
        <v>266</v>
      </c>
      <c r="BM349" s="132" t="s">
        <v>1517</v>
      </c>
    </row>
    <row r="350" spans="2:65" s="1" customFormat="1" ht="11.25">
      <c r="B350" s="32"/>
      <c r="D350" s="134" t="s">
        <v>267</v>
      </c>
      <c r="F350" s="135" t="s">
        <v>1477</v>
      </c>
      <c r="I350" s="136"/>
      <c r="L350" s="32"/>
      <c r="M350" s="137"/>
      <c r="T350" s="53"/>
      <c r="AT350" s="17" t="s">
        <v>267</v>
      </c>
      <c r="AU350" s="17" t="s">
        <v>77</v>
      </c>
    </row>
    <row r="351" spans="2:65" s="1" customFormat="1" ht="11.25">
      <c r="B351" s="32"/>
      <c r="D351" s="176" t="s">
        <v>1416</v>
      </c>
      <c r="F351" s="177" t="s">
        <v>1478</v>
      </c>
      <c r="I351" s="136"/>
      <c r="L351" s="32"/>
      <c r="M351" s="137"/>
      <c r="T351" s="53"/>
      <c r="AT351" s="17" t="s">
        <v>1416</v>
      </c>
      <c r="AU351" s="17" t="s">
        <v>77</v>
      </c>
    </row>
    <row r="352" spans="2:65" s="1" customFormat="1" ht="16.5" customHeight="1">
      <c r="B352" s="32"/>
      <c r="C352" s="121" t="s">
        <v>653</v>
      </c>
      <c r="D352" s="121" t="s">
        <v>261</v>
      </c>
      <c r="E352" s="122" t="s">
        <v>1503</v>
      </c>
      <c r="F352" s="123" t="s">
        <v>1504</v>
      </c>
      <c r="G352" s="124" t="s">
        <v>1297</v>
      </c>
      <c r="H352" s="125">
        <v>525</v>
      </c>
      <c r="I352" s="126"/>
      <c r="J352" s="127">
        <f>ROUND(I352*H352,2)</f>
        <v>0</v>
      </c>
      <c r="K352" s="123" t="s">
        <v>1258</v>
      </c>
      <c r="L352" s="32"/>
      <c r="M352" s="128" t="s">
        <v>19</v>
      </c>
      <c r="N352" s="129" t="s">
        <v>40</v>
      </c>
      <c r="P352" s="130">
        <f>O352*H352</f>
        <v>0</v>
      </c>
      <c r="Q352" s="130">
        <v>1E-4</v>
      </c>
      <c r="R352" s="130">
        <f>Q352*H352</f>
        <v>5.2500000000000005E-2</v>
      </c>
      <c r="S352" s="130">
        <v>0</v>
      </c>
      <c r="T352" s="131">
        <f>S352*H352</f>
        <v>0</v>
      </c>
      <c r="AR352" s="132" t="s">
        <v>266</v>
      </c>
      <c r="AT352" s="132" t="s">
        <v>261</v>
      </c>
      <c r="AU352" s="132" t="s">
        <v>77</v>
      </c>
      <c r="AY352" s="17" t="s">
        <v>260</v>
      </c>
      <c r="BE352" s="133">
        <f>IF(N352="základní",J352,0)</f>
        <v>0</v>
      </c>
      <c r="BF352" s="133">
        <f>IF(N352="snížená",J352,0)</f>
        <v>0</v>
      </c>
      <c r="BG352" s="133">
        <f>IF(N352="zákl. přenesená",J352,0)</f>
        <v>0</v>
      </c>
      <c r="BH352" s="133">
        <f>IF(N352="sníž. přenesená",J352,0)</f>
        <v>0</v>
      </c>
      <c r="BI352" s="133">
        <f>IF(N352="nulová",J352,0)</f>
        <v>0</v>
      </c>
      <c r="BJ352" s="17" t="s">
        <v>77</v>
      </c>
      <c r="BK352" s="133">
        <f>ROUND(I352*H352,2)</f>
        <v>0</v>
      </c>
      <c r="BL352" s="17" t="s">
        <v>266</v>
      </c>
      <c r="BM352" s="132" t="s">
        <v>1522</v>
      </c>
    </row>
    <row r="353" spans="2:65" s="1" customFormat="1" ht="19.5">
      <c r="B353" s="32"/>
      <c r="D353" s="134" t="s">
        <v>267</v>
      </c>
      <c r="F353" s="135" t="s">
        <v>1506</v>
      </c>
      <c r="I353" s="136"/>
      <c r="L353" s="32"/>
      <c r="M353" s="137"/>
      <c r="T353" s="53"/>
      <c r="AT353" s="17" t="s">
        <v>267</v>
      </c>
      <c r="AU353" s="17" t="s">
        <v>77</v>
      </c>
    </row>
    <row r="354" spans="2:65" s="1" customFormat="1" ht="11.25">
      <c r="B354" s="32"/>
      <c r="D354" s="176" t="s">
        <v>1416</v>
      </c>
      <c r="F354" s="177" t="s">
        <v>1507</v>
      </c>
      <c r="I354" s="136"/>
      <c r="L354" s="32"/>
      <c r="M354" s="137"/>
      <c r="T354" s="53"/>
      <c r="AT354" s="17" t="s">
        <v>1416</v>
      </c>
      <c r="AU354" s="17" t="s">
        <v>77</v>
      </c>
    </row>
    <row r="355" spans="2:65" s="1" customFormat="1" ht="16.5" customHeight="1">
      <c r="B355" s="32"/>
      <c r="C355" s="139" t="s">
        <v>1524</v>
      </c>
      <c r="D355" s="139" t="s">
        <v>273</v>
      </c>
      <c r="E355" s="140" t="s">
        <v>1498</v>
      </c>
      <c r="F355" s="141" t="s">
        <v>1499</v>
      </c>
      <c r="G355" s="142" t="s">
        <v>973</v>
      </c>
      <c r="H355" s="143">
        <v>7.6</v>
      </c>
      <c r="I355" s="144"/>
      <c r="J355" s="145">
        <f>ROUND(I355*H355,2)</f>
        <v>0</v>
      </c>
      <c r="K355" s="141" t="s">
        <v>1258</v>
      </c>
      <c r="L355" s="146"/>
      <c r="M355" s="147" t="s">
        <v>19</v>
      </c>
      <c r="N355" s="148" t="s">
        <v>40</v>
      </c>
      <c r="P355" s="130">
        <f>O355*H355</f>
        <v>0</v>
      </c>
      <c r="Q355" s="130">
        <v>1</v>
      </c>
      <c r="R355" s="130">
        <f>Q355*H355</f>
        <v>7.6</v>
      </c>
      <c r="S355" s="130">
        <v>0</v>
      </c>
      <c r="T355" s="131">
        <f>S355*H355</f>
        <v>0</v>
      </c>
      <c r="AR355" s="132" t="s">
        <v>277</v>
      </c>
      <c r="AT355" s="132" t="s">
        <v>273</v>
      </c>
      <c r="AU355" s="132" t="s">
        <v>77</v>
      </c>
      <c r="AY355" s="17" t="s">
        <v>260</v>
      </c>
      <c r="BE355" s="133">
        <f>IF(N355="základní",J355,0)</f>
        <v>0</v>
      </c>
      <c r="BF355" s="133">
        <f>IF(N355="snížená",J355,0)</f>
        <v>0</v>
      </c>
      <c r="BG355" s="133">
        <f>IF(N355="zákl. přenesená",J355,0)</f>
        <v>0</v>
      </c>
      <c r="BH355" s="133">
        <f>IF(N355="sníž. přenesená",J355,0)</f>
        <v>0</v>
      </c>
      <c r="BI355" s="133">
        <f>IF(N355="nulová",J355,0)</f>
        <v>0</v>
      </c>
      <c r="BJ355" s="17" t="s">
        <v>77</v>
      </c>
      <c r="BK355" s="133">
        <f>ROUND(I355*H355,2)</f>
        <v>0</v>
      </c>
      <c r="BL355" s="17" t="s">
        <v>266</v>
      </c>
      <c r="BM355" s="132" t="s">
        <v>1527</v>
      </c>
    </row>
    <row r="356" spans="2:65" s="1" customFormat="1" ht="11.25">
      <c r="B356" s="32"/>
      <c r="D356" s="134" t="s">
        <v>267</v>
      </c>
      <c r="F356" s="135" t="s">
        <v>1499</v>
      </c>
      <c r="I356" s="136"/>
      <c r="L356" s="32"/>
      <c r="M356" s="137"/>
      <c r="T356" s="53"/>
      <c r="AT356" s="17" t="s">
        <v>267</v>
      </c>
      <c r="AU356" s="17" t="s">
        <v>77</v>
      </c>
    </row>
    <row r="357" spans="2:65" s="12" customFormat="1" ht="11.25">
      <c r="B357" s="162"/>
      <c r="D357" s="134" t="s">
        <v>774</v>
      </c>
      <c r="E357" s="163" t="s">
        <v>19</v>
      </c>
      <c r="F357" s="164" t="s">
        <v>3372</v>
      </c>
      <c r="H357" s="165">
        <v>7.6</v>
      </c>
      <c r="I357" s="166"/>
      <c r="L357" s="162"/>
      <c r="M357" s="167"/>
      <c r="T357" s="168"/>
      <c r="AT357" s="163" t="s">
        <v>774</v>
      </c>
      <c r="AU357" s="163" t="s">
        <v>77</v>
      </c>
      <c r="AV357" s="12" t="s">
        <v>79</v>
      </c>
      <c r="AW357" s="12" t="s">
        <v>31</v>
      </c>
      <c r="AX357" s="12" t="s">
        <v>69</v>
      </c>
      <c r="AY357" s="163" t="s">
        <v>260</v>
      </c>
    </row>
    <row r="358" spans="2:65" s="13" customFormat="1" ht="11.25">
      <c r="B358" s="169"/>
      <c r="D358" s="134" t="s">
        <v>774</v>
      </c>
      <c r="E358" s="170" t="s">
        <v>19</v>
      </c>
      <c r="F358" s="171" t="s">
        <v>967</v>
      </c>
      <c r="H358" s="172">
        <v>7.6</v>
      </c>
      <c r="I358" s="173"/>
      <c r="L358" s="169"/>
      <c r="M358" s="174"/>
      <c r="T358" s="175"/>
      <c r="AT358" s="170" t="s">
        <v>774</v>
      </c>
      <c r="AU358" s="170" t="s">
        <v>77</v>
      </c>
      <c r="AV358" s="13" t="s">
        <v>266</v>
      </c>
      <c r="AW358" s="13" t="s">
        <v>31</v>
      </c>
      <c r="AX358" s="13" t="s">
        <v>77</v>
      </c>
      <c r="AY358" s="170" t="s">
        <v>260</v>
      </c>
    </row>
    <row r="359" spans="2:65" s="1" customFormat="1" ht="16.5" customHeight="1">
      <c r="B359" s="32"/>
      <c r="C359" s="139" t="s">
        <v>441</v>
      </c>
      <c r="D359" s="139" t="s">
        <v>273</v>
      </c>
      <c r="E359" s="140" t="s">
        <v>3373</v>
      </c>
      <c r="F359" s="141" t="s">
        <v>3374</v>
      </c>
      <c r="G359" s="142" t="s">
        <v>1297</v>
      </c>
      <c r="H359" s="143">
        <v>76</v>
      </c>
      <c r="I359" s="144"/>
      <c r="J359" s="145">
        <f>ROUND(I359*H359,2)</f>
        <v>0</v>
      </c>
      <c r="K359" s="141" t="s">
        <v>1258</v>
      </c>
      <c r="L359" s="146"/>
      <c r="M359" s="147" t="s">
        <v>19</v>
      </c>
      <c r="N359" s="148" t="s">
        <v>40</v>
      </c>
      <c r="P359" s="130">
        <f>O359*H359</f>
        <v>0</v>
      </c>
      <c r="Q359" s="130">
        <v>5.0000000000000001E-4</v>
      </c>
      <c r="R359" s="130">
        <f>Q359*H359</f>
        <v>3.7999999999999999E-2</v>
      </c>
      <c r="S359" s="130">
        <v>0</v>
      </c>
      <c r="T359" s="131">
        <f>S359*H359</f>
        <v>0</v>
      </c>
      <c r="AR359" s="132" t="s">
        <v>277</v>
      </c>
      <c r="AT359" s="132" t="s">
        <v>273</v>
      </c>
      <c r="AU359" s="132" t="s">
        <v>77</v>
      </c>
      <c r="AY359" s="17" t="s">
        <v>260</v>
      </c>
      <c r="BE359" s="133">
        <f>IF(N359="základní",J359,0)</f>
        <v>0</v>
      </c>
      <c r="BF359" s="133">
        <f>IF(N359="snížená",J359,0)</f>
        <v>0</v>
      </c>
      <c r="BG359" s="133">
        <f>IF(N359="zákl. přenesená",J359,0)</f>
        <v>0</v>
      </c>
      <c r="BH359" s="133">
        <f>IF(N359="sníž. přenesená",J359,0)</f>
        <v>0</v>
      </c>
      <c r="BI359" s="133">
        <f>IF(N359="nulová",J359,0)</f>
        <v>0</v>
      </c>
      <c r="BJ359" s="17" t="s">
        <v>77</v>
      </c>
      <c r="BK359" s="133">
        <f>ROUND(I359*H359,2)</f>
        <v>0</v>
      </c>
      <c r="BL359" s="17" t="s">
        <v>266</v>
      </c>
      <c r="BM359" s="132" t="s">
        <v>3375</v>
      </c>
    </row>
    <row r="360" spans="2:65" s="1" customFormat="1" ht="11.25">
      <c r="B360" s="32"/>
      <c r="D360" s="134" t="s">
        <v>267</v>
      </c>
      <c r="F360" s="135" t="s">
        <v>3374</v>
      </c>
      <c r="I360" s="136"/>
      <c r="L360" s="32"/>
      <c r="M360" s="137"/>
      <c r="T360" s="53"/>
      <c r="AT360" s="17" t="s">
        <v>267</v>
      </c>
      <c r="AU360" s="17" t="s">
        <v>77</v>
      </c>
    </row>
    <row r="361" spans="2:65" s="1" customFormat="1" ht="16.5" customHeight="1">
      <c r="B361" s="32"/>
      <c r="C361" s="121" t="s">
        <v>1535</v>
      </c>
      <c r="D361" s="121" t="s">
        <v>261</v>
      </c>
      <c r="E361" s="122" t="s">
        <v>1515</v>
      </c>
      <c r="F361" s="123" t="s">
        <v>1516</v>
      </c>
      <c r="G361" s="124" t="s">
        <v>973</v>
      </c>
      <c r="H361" s="125">
        <v>28.641999999999999</v>
      </c>
      <c r="I361" s="126"/>
      <c r="J361" s="127">
        <f>ROUND(I361*H361,2)</f>
        <v>0</v>
      </c>
      <c r="K361" s="123" t="s">
        <v>1258</v>
      </c>
      <c r="L361" s="32"/>
      <c r="M361" s="128" t="s">
        <v>19</v>
      </c>
      <c r="N361" s="129" t="s">
        <v>40</v>
      </c>
      <c r="P361" s="130">
        <f>O361*H361</f>
        <v>0</v>
      </c>
      <c r="Q361" s="130">
        <v>0</v>
      </c>
      <c r="R361" s="130">
        <f>Q361*H361</f>
        <v>0</v>
      </c>
      <c r="S361" s="130">
        <v>0</v>
      </c>
      <c r="T361" s="131">
        <f>S361*H361</f>
        <v>0</v>
      </c>
      <c r="AR361" s="132" t="s">
        <v>266</v>
      </c>
      <c r="AT361" s="132" t="s">
        <v>261</v>
      </c>
      <c r="AU361" s="132" t="s">
        <v>77</v>
      </c>
      <c r="AY361" s="17" t="s">
        <v>260</v>
      </c>
      <c r="BE361" s="133">
        <f>IF(N361="základní",J361,0)</f>
        <v>0</v>
      </c>
      <c r="BF361" s="133">
        <f>IF(N361="snížená",J361,0)</f>
        <v>0</v>
      </c>
      <c r="BG361" s="133">
        <f>IF(N361="zákl. přenesená",J361,0)</f>
        <v>0</v>
      </c>
      <c r="BH361" s="133">
        <f>IF(N361="sníž. přenesená",J361,0)</f>
        <v>0</v>
      </c>
      <c r="BI361" s="133">
        <f>IF(N361="nulová",J361,0)</f>
        <v>0</v>
      </c>
      <c r="BJ361" s="17" t="s">
        <v>77</v>
      </c>
      <c r="BK361" s="133">
        <f>ROUND(I361*H361,2)</f>
        <v>0</v>
      </c>
      <c r="BL361" s="17" t="s">
        <v>266</v>
      </c>
      <c r="BM361" s="132" t="s">
        <v>1536</v>
      </c>
    </row>
    <row r="362" spans="2:65" s="1" customFormat="1" ht="11.25">
      <c r="B362" s="32"/>
      <c r="D362" s="134" t="s">
        <v>267</v>
      </c>
      <c r="F362" s="135" t="s">
        <v>1518</v>
      </c>
      <c r="I362" s="136"/>
      <c r="L362" s="32"/>
      <c r="M362" s="137"/>
      <c r="T362" s="53"/>
      <c r="AT362" s="17" t="s">
        <v>267</v>
      </c>
      <c r="AU362" s="17" t="s">
        <v>77</v>
      </c>
    </row>
    <row r="363" spans="2:65" s="1" customFormat="1" ht="11.25">
      <c r="B363" s="32"/>
      <c r="D363" s="176" t="s">
        <v>1416</v>
      </c>
      <c r="F363" s="177" t="s">
        <v>1519</v>
      </c>
      <c r="I363" s="136"/>
      <c r="L363" s="32"/>
      <c r="M363" s="137"/>
      <c r="T363" s="53"/>
      <c r="AT363" s="17" t="s">
        <v>1416</v>
      </c>
      <c r="AU363" s="17" t="s">
        <v>77</v>
      </c>
    </row>
    <row r="364" spans="2:65" s="1" customFormat="1" ht="16.5" customHeight="1">
      <c r="B364" s="32"/>
      <c r="C364" s="121" t="s">
        <v>662</v>
      </c>
      <c r="D364" s="121" t="s">
        <v>261</v>
      </c>
      <c r="E364" s="122" t="s">
        <v>1520</v>
      </c>
      <c r="F364" s="123" t="s">
        <v>1521</v>
      </c>
      <c r="G364" s="124" t="s">
        <v>973</v>
      </c>
      <c r="H364" s="125">
        <v>28.641999999999999</v>
      </c>
      <c r="I364" s="126"/>
      <c r="J364" s="127">
        <f>ROUND(I364*H364,2)</f>
        <v>0</v>
      </c>
      <c r="K364" s="123" t="s">
        <v>1258</v>
      </c>
      <c r="L364" s="32"/>
      <c r="M364" s="128" t="s">
        <v>19</v>
      </c>
      <c r="N364" s="129" t="s">
        <v>40</v>
      </c>
      <c r="P364" s="130">
        <f>O364*H364</f>
        <v>0</v>
      </c>
      <c r="Q364" s="130">
        <v>0</v>
      </c>
      <c r="R364" s="130">
        <f>Q364*H364</f>
        <v>0</v>
      </c>
      <c r="S364" s="130">
        <v>0</v>
      </c>
      <c r="T364" s="131">
        <f>S364*H364</f>
        <v>0</v>
      </c>
      <c r="AR364" s="132" t="s">
        <v>266</v>
      </c>
      <c r="AT364" s="132" t="s">
        <v>261</v>
      </c>
      <c r="AU364" s="132" t="s">
        <v>77</v>
      </c>
      <c r="AY364" s="17" t="s">
        <v>260</v>
      </c>
      <c r="BE364" s="133">
        <f>IF(N364="základní",J364,0)</f>
        <v>0</v>
      </c>
      <c r="BF364" s="133">
        <f>IF(N364="snížená",J364,0)</f>
        <v>0</v>
      </c>
      <c r="BG364" s="133">
        <f>IF(N364="zákl. přenesená",J364,0)</f>
        <v>0</v>
      </c>
      <c r="BH364" s="133">
        <f>IF(N364="sníž. přenesená",J364,0)</f>
        <v>0</v>
      </c>
      <c r="BI364" s="133">
        <f>IF(N364="nulová",J364,0)</f>
        <v>0</v>
      </c>
      <c r="BJ364" s="17" t="s">
        <v>77</v>
      </c>
      <c r="BK364" s="133">
        <f>ROUND(I364*H364,2)</f>
        <v>0</v>
      </c>
      <c r="BL364" s="17" t="s">
        <v>266</v>
      </c>
      <c r="BM364" s="132" t="s">
        <v>1537</v>
      </c>
    </row>
    <row r="365" spans="2:65" s="1" customFormat="1" ht="11.25">
      <c r="B365" s="32"/>
      <c r="D365" s="134" t="s">
        <v>267</v>
      </c>
      <c r="F365" s="135" t="s">
        <v>1521</v>
      </c>
      <c r="I365" s="136"/>
      <c r="L365" s="32"/>
      <c r="M365" s="137"/>
      <c r="T365" s="53"/>
      <c r="AT365" s="17" t="s">
        <v>267</v>
      </c>
      <c r="AU365" s="17" t="s">
        <v>77</v>
      </c>
    </row>
    <row r="366" spans="2:65" s="1" customFormat="1" ht="11.25">
      <c r="B366" s="32"/>
      <c r="D366" s="176" t="s">
        <v>1416</v>
      </c>
      <c r="F366" s="177" t="s">
        <v>1523</v>
      </c>
      <c r="I366" s="136"/>
      <c r="L366" s="32"/>
      <c r="M366" s="137"/>
      <c r="T366" s="53"/>
      <c r="AT366" s="17" t="s">
        <v>1416</v>
      </c>
      <c r="AU366" s="17" t="s">
        <v>77</v>
      </c>
    </row>
    <row r="367" spans="2:65" s="1" customFormat="1" ht="16.5" customHeight="1">
      <c r="B367" s="32"/>
      <c r="C367" s="121" t="s">
        <v>1538</v>
      </c>
      <c r="D367" s="121" t="s">
        <v>261</v>
      </c>
      <c r="E367" s="122" t="s">
        <v>1525</v>
      </c>
      <c r="F367" s="123" t="s">
        <v>1526</v>
      </c>
      <c r="G367" s="124" t="s">
        <v>973</v>
      </c>
      <c r="H367" s="125">
        <v>4</v>
      </c>
      <c r="I367" s="126"/>
      <c r="J367" s="127">
        <f>ROUND(I367*H367,2)</f>
        <v>0</v>
      </c>
      <c r="K367" s="123" t="s">
        <v>1258</v>
      </c>
      <c r="L367" s="32"/>
      <c r="M367" s="128" t="s">
        <v>19</v>
      </c>
      <c r="N367" s="129" t="s">
        <v>40</v>
      </c>
      <c r="P367" s="130">
        <f>O367*H367</f>
        <v>0</v>
      </c>
      <c r="Q367" s="130">
        <v>0</v>
      </c>
      <c r="R367" s="130">
        <f>Q367*H367</f>
        <v>0</v>
      </c>
      <c r="S367" s="130">
        <v>0</v>
      </c>
      <c r="T367" s="131">
        <f>S367*H367</f>
        <v>0</v>
      </c>
      <c r="AR367" s="132" t="s">
        <v>266</v>
      </c>
      <c r="AT367" s="132" t="s">
        <v>261</v>
      </c>
      <c r="AU367" s="132" t="s">
        <v>77</v>
      </c>
      <c r="AY367" s="17" t="s">
        <v>260</v>
      </c>
      <c r="BE367" s="133">
        <f>IF(N367="základní",J367,0)</f>
        <v>0</v>
      </c>
      <c r="BF367" s="133">
        <f>IF(N367="snížená",J367,0)</f>
        <v>0</v>
      </c>
      <c r="BG367" s="133">
        <f>IF(N367="zákl. přenesená",J367,0)</f>
        <v>0</v>
      </c>
      <c r="BH367" s="133">
        <f>IF(N367="sníž. přenesená",J367,0)</f>
        <v>0</v>
      </c>
      <c r="BI367" s="133">
        <f>IF(N367="nulová",J367,0)</f>
        <v>0</v>
      </c>
      <c r="BJ367" s="17" t="s">
        <v>77</v>
      </c>
      <c r="BK367" s="133">
        <f>ROUND(I367*H367,2)</f>
        <v>0</v>
      </c>
      <c r="BL367" s="17" t="s">
        <v>266</v>
      </c>
      <c r="BM367" s="132" t="s">
        <v>1539</v>
      </c>
    </row>
    <row r="368" spans="2:65" s="1" customFormat="1" ht="11.25">
      <c r="B368" s="32"/>
      <c r="D368" s="134" t="s">
        <v>267</v>
      </c>
      <c r="F368" s="135" t="s">
        <v>1526</v>
      </c>
      <c r="I368" s="136"/>
      <c r="L368" s="32"/>
      <c r="M368" s="137"/>
      <c r="T368" s="53"/>
      <c r="AT368" s="17" t="s">
        <v>267</v>
      </c>
      <c r="AU368" s="17" t="s">
        <v>77</v>
      </c>
    </row>
    <row r="369" spans="2:65" s="1" customFormat="1" ht="11.25">
      <c r="B369" s="32"/>
      <c r="D369" s="176" t="s">
        <v>1416</v>
      </c>
      <c r="F369" s="177" t="s">
        <v>1528</v>
      </c>
      <c r="I369" s="136"/>
      <c r="L369" s="32"/>
      <c r="M369" s="137"/>
      <c r="T369" s="53"/>
      <c r="AT369" s="17" t="s">
        <v>1416</v>
      </c>
      <c r="AU369" s="17" t="s">
        <v>77</v>
      </c>
    </row>
    <row r="370" spans="2:65" s="10" customFormat="1" ht="25.9" customHeight="1">
      <c r="B370" s="111"/>
      <c r="D370" s="112" t="s">
        <v>68</v>
      </c>
      <c r="E370" s="113" t="s">
        <v>282</v>
      </c>
      <c r="F370" s="113" t="s">
        <v>3376</v>
      </c>
      <c r="I370" s="114"/>
      <c r="J370" s="115">
        <f>BK370</f>
        <v>0</v>
      </c>
      <c r="L370" s="111"/>
      <c r="M370" s="116"/>
      <c r="P370" s="117">
        <f>SUM(P371:P455)</f>
        <v>0</v>
      </c>
      <c r="R370" s="117">
        <f>SUM(R371:R455)</f>
        <v>0.715978</v>
      </c>
      <c r="T370" s="118">
        <f>SUM(T371:T455)</f>
        <v>0.29520000000000002</v>
      </c>
      <c r="AR370" s="112" t="s">
        <v>77</v>
      </c>
      <c r="AT370" s="119" t="s">
        <v>68</v>
      </c>
      <c r="AU370" s="119" t="s">
        <v>69</v>
      </c>
      <c r="AY370" s="112" t="s">
        <v>260</v>
      </c>
      <c r="BK370" s="120">
        <f>SUM(BK371:BK455)</f>
        <v>0</v>
      </c>
    </row>
    <row r="371" spans="2:65" s="1" customFormat="1" ht="16.5" customHeight="1">
      <c r="B371" s="32"/>
      <c r="C371" s="121" t="s">
        <v>668</v>
      </c>
      <c r="D371" s="121" t="s">
        <v>261</v>
      </c>
      <c r="E371" s="122" t="s">
        <v>1573</v>
      </c>
      <c r="F371" s="123" t="s">
        <v>1574</v>
      </c>
      <c r="G371" s="124" t="s">
        <v>363</v>
      </c>
      <c r="H371" s="125">
        <v>16</v>
      </c>
      <c r="I371" s="126"/>
      <c r="J371" s="127">
        <f>ROUND(I371*H371,2)</f>
        <v>0</v>
      </c>
      <c r="K371" s="123" t="s">
        <v>1258</v>
      </c>
      <c r="L371" s="32"/>
      <c r="M371" s="128" t="s">
        <v>19</v>
      </c>
      <c r="N371" s="129" t="s">
        <v>40</v>
      </c>
      <c r="P371" s="130">
        <f>O371*H371</f>
        <v>0</v>
      </c>
      <c r="Q371" s="130">
        <v>0</v>
      </c>
      <c r="R371" s="130">
        <f>Q371*H371</f>
        <v>0</v>
      </c>
      <c r="S371" s="130">
        <v>0</v>
      </c>
      <c r="T371" s="131">
        <f>S371*H371</f>
        <v>0</v>
      </c>
      <c r="AR371" s="132" t="s">
        <v>266</v>
      </c>
      <c r="AT371" s="132" t="s">
        <v>261</v>
      </c>
      <c r="AU371" s="132" t="s">
        <v>77</v>
      </c>
      <c r="AY371" s="17" t="s">
        <v>260</v>
      </c>
      <c r="BE371" s="133">
        <f>IF(N371="základní",J371,0)</f>
        <v>0</v>
      </c>
      <c r="BF371" s="133">
        <f>IF(N371="snížená",J371,0)</f>
        <v>0</v>
      </c>
      <c r="BG371" s="133">
        <f>IF(N371="zákl. přenesená",J371,0)</f>
        <v>0</v>
      </c>
      <c r="BH371" s="133">
        <f>IF(N371="sníž. přenesená",J371,0)</f>
        <v>0</v>
      </c>
      <c r="BI371" s="133">
        <f>IF(N371="nulová",J371,0)</f>
        <v>0</v>
      </c>
      <c r="BJ371" s="17" t="s">
        <v>77</v>
      </c>
      <c r="BK371" s="133">
        <f>ROUND(I371*H371,2)</f>
        <v>0</v>
      </c>
      <c r="BL371" s="17" t="s">
        <v>266</v>
      </c>
      <c r="BM371" s="132" t="s">
        <v>1540</v>
      </c>
    </row>
    <row r="372" spans="2:65" s="1" customFormat="1" ht="11.25">
      <c r="B372" s="32"/>
      <c r="D372" s="134" t="s">
        <v>267</v>
      </c>
      <c r="F372" s="135" t="s">
        <v>1576</v>
      </c>
      <c r="I372" s="136"/>
      <c r="L372" s="32"/>
      <c r="M372" s="137"/>
      <c r="T372" s="53"/>
      <c r="AT372" s="17" t="s">
        <v>267</v>
      </c>
      <c r="AU372" s="17" t="s">
        <v>77</v>
      </c>
    </row>
    <row r="373" spans="2:65" s="1" customFormat="1" ht="11.25">
      <c r="B373" s="32"/>
      <c r="D373" s="176" t="s">
        <v>1416</v>
      </c>
      <c r="F373" s="177" t="s">
        <v>1577</v>
      </c>
      <c r="I373" s="136"/>
      <c r="L373" s="32"/>
      <c r="M373" s="137"/>
      <c r="T373" s="53"/>
      <c r="AT373" s="17" t="s">
        <v>1416</v>
      </c>
      <c r="AU373" s="17" t="s">
        <v>77</v>
      </c>
    </row>
    <row r="374" spans="2:65" s="12" customFormat="1" ht="11.25">
      <c r="B374" s="162"/>
      <c r="D374" s="134" t="s">
        <v>774</v>
      </c>
      <c r="E374" s="163" t="s">
        <v>19</v>
      </c>
      <c r="F374" s="164" t="s">
        <v>300</v>
      </c>
      <c r="H374" s="165">
        <v>16</v>
      </c>
      <c r="I374" s="166"/>
      <c r="L374" s="162"/>
      <c r="M374" s="167"/>
      <c r="T374" s="168"/>
      <c r="AT374" s="163" t="s">
        <v>774</v>
      </c>
      <c r="AU374" s="163" t="s">
        <v>77</v>
      </c>
      <c r="AV374" s="12" t="s">
        <v>79</v>
      </c>
      <c r="AW374" s="12" t="s">
        <v>31</v>
      </c>
      <c r="AX374" s="12" t="s">
        <v>69</v>
      </c>
      <c r="AY374" s="163" t="s">
        <v>260</v>
      </c>
    </row>
    <row r="375" spans="2:65" s="13" customFormat="1" ht="11.25">
      <c r="B375" s="169"/>
      <c r="D375" s="134" t="s">
        <v>774</v>
      </c>
      <c r="E375" s="170" t="s">
        <v>19</v>
      </c>
      <c r="F375" s="171" t="s">
        <v>967</v>
      </c>
      <c r="H375" s="172">
        <v>16</v>
      </c>
      <c r="I375" s="173"/>
      <c r="L375" s="169"/>
      <c r="M375" s="174"/>
      <c r="T375" s="175"/>
      <c r="AT375" s="170" t="s">
        <v>774</v>
      </c>
      <c r="AU375" s="170" t="s">
        <v>77</v>
      </c>
      <c r="AV375" s="13" t="s">
        <v>266</v>
      </c>
      <c r="AW375" s="13" t="s">
        <v>31</v>
      </c>
      <c r="AX375" s="13" t="s">
        <v>77</v>
      </c>
      <c r="AY375" s="170" t="s">
        <v>260</v>
      </c>
    </row>
    <row r="376" spans="2:65" s="1" customFormat="1" ht="16.5" customHeight="1">
      <c r="B376" s="32"/>
      <c r="C376" s="121" t="s">
        <v>1542</v>
      </c>
      <c r="D376" s="121" t="s">
        <v>261</v>
      </c>
      <c r="E376" s="122" t="s">
        <v>1530</v>
      </c>
      <c r="F376" s="123" t="s">
        <v>1531</v>
      </c>
      <c r="G376" s="124" t="s">
        <v>363</v>
      </c>
      <c r="H376" s="125">
        <v>4</v>
      </c>
      <c r="I376" s="126"/>
      <c r="J376" s="127">
        <f>ROUND(I376*H376,2)</f>
        <v>0</v>
      </c>
      <c r="K376" s="123" t="s">
        <v>1258</v>
      </c>
      <c r="L376" s="32"/>
      <c r="M376" s="128" t="s">
        <v>19</v>
      </c>
      <c r="N376" s="129" t="s">
        <v>40</v>
      </c>
      <c r="P376" s="130">
        <f>O376*H376</f>
        <v>0</v>
      </c>
      <c r="Q376" s="130">
        <v>0</v>
      </c>
      <c r="R376" s="130">
        <f>Q376*H376</f>
        <v>0</v>
      </c>
      <c r="S376" s="130">
        <v>0</v>
      </c>
      <c r="T376" s="131">
        <f>S376*H376</f>
        <v>0</v>
      </c>
      <c r="AR376" s="132" t="s">
        <v>266</v>
      </c>
      <c r="AT376" s="132" t="s">
        <v>261</v>
      </c>
      <c r="AU376" s="132" t="s">
        <v>77</v>
      </c>
      <c r="AY376" s="17" t="s">
        <v>260</v>
      </c>
      <c r="BE376" s="133">
        <f>IF(N376="základní",J376,0)</f>
        <v>0</v>
      </c>
      <c r="BF376" s="133">
        <f>IF(N376="snížená",J376,0)</f>
        <v>0</v>
      </c>
      <c r="BG376" s="133">
        <f>IF(N376="zákl. přenesená",J376,0)</f>
        <v>0</v>
      </c>
      <c r="BH376" s="133">
        <f>IF(N376="sníž. přenesená",J376,0)</f>
        <v>0</v>
      </c>
      <c r="BI376" s="133">
        <f>IF(N376="nulová",J376,0)</f>
        <v>0</v>
      </c>
      <c r="BJ376" s="17" t="s">
        <v>77</v>
      </c>
      <c r="BK376" s="133">
        <f>ROUND(I376*H376,2)</f>
        <v>0</v>
      </c>
      <c r="BL376" s="17" t="s">
        <v>266</v>
      </c>
      <c r="BM376" s="132" t="s">
        <v>1543</v>
      </c>
    </row>
    <row r="377" spans="2:65" s="1" customFormat="1" ht="11.25">
      <c r="B377" s="32"/>
      <c r="D377" s="134" t="s">
        <v>267</v>
      </c>
      <c r="F377" s="135" t="s">
        <v>1533</v>
      </c>
      <c r="I377" s="136"/>
      <c r="L377" s="32"/>
      <c r="M377" s="137"/>
      <c r="T377" s="53"/>
      <c r="AT377" s="17" t="s">
        <v>267</v>
      </c>
      <c r="AU377" s="17" t="s">
        <v>77</v>
      </c>
    </row>
    <row r="378" spans="2:65" s="1" customFormat="1" ht="11.25">
      <c r="B378" s="32"/>
      <c r="D378" s="176" t="s">
        <v>1416</v>
      </c>
      <c r="F378" s="177" t="s">
        <v>1534</v>
      </c>
      <c r="I378" s="136"/>
      <c r="L378" s="32"/>
      <c r="M378" s="137"/>
      <c r="T378" s="53"/>
      <c r="AT378" s="17" t="s">
        <v>1416</v>
      </c>
      <c r="AU378" s="17" t="s">
        <v>77</v>
      </c>
    </row>
    <row r="379" spans="2:65" s="12" customFormat="1" ht="11.25">
      <c r="B379" s="162"/>
      <c r="D379" s="134" t="s">
        <v>774</v>
      </c>
      <c r="E379" s="163" t="s">
        <v>19</v>
      </c>
      <c r="F379" s="164" t="s">
        <v>266</v>
      </c>
      <c r="H379" s="165">
        <v>4</v>
      </c>
      <c r="I379" s="166"/>
      <c r="L379" s="162"/>
      <c r="M379" s="167"/>
      <c r="T379" s="168"/>
      <c r="AT379" s="163" t="s">
        <v>774</v>
      </c>
      <c r="AU379" s="163" t="s">
        <v>77</v>
      </c>
      <c r="AV379" s="12" t="s">
        <v>79</v>
      </c>
      <c r="AW379" s="12" t="s">
        <v>31</v>
      </c>
      <c r="AX379" s="12" t="s">
        <v>69</v>
      </c>
      <c r="AY379" s="163" t="s">
        <v>260</v>
      </c>
    </row>
    <row r="380" spans="2:65" s="13" customFormat="1" ht="11.25">
      <c r="B380" s="169"/>
      <c r="D380" s="134" t="s">
        <v>774</v>
      </c>
      <c r="E380" s="170" t="s">
        <v>19</v>
      </c>
      <c r="F380" s="171" t="s">
        <v>967</v>
      </c>
      <c r="H380" s="172">
        <v>4</v>
      </c>
      <c r="I380" s="173"/>
      <c r="L380" s="169"/>
      <c r="M380" s="174"/>
      <c r="T380" s="175"/>
      <c r="AT380" s="170" t="s">
        <v>774</v>
      </c>
      <c r="AU380" s="170" t="s">
        <v>77</v>
      </c>
      <c r="AV380" s="13" t="s">
        <v>266</v>
      </c>
      <c r="AW380" s="13" t="s">
        <v>31</v>
      </c>
      <c r="AX380" s="13" t="s">
        <v>77</v>
      </c>
      <c r="AY380" s="170" t="s">
        <v>260</v>
      </c>
    </row>
    <row r="381" spans="2:65" s="1" customFormat="1" ht="16.5" customHeight="1">
      <c r="B381" s="32"/>
      <c r="C381" s="121" t="s">
        <v>671</v>
      </c>
      <c r="D381" s="121" t="s">
        <v>261</v>
      </c>
      <c r="E381" s="122" t="s">
        <v>1418</v>
      </c>
      <c r="F381" s="123" t="s">
        <v>1419</v>
      </c>
      <c r="G381" s="124" t="s">
        <v>1297</v>
      </c>
      <c r="H381" s="125">
        <v>780</v>
      </c>
      <c r="I381" s="126"/>
      <c r="J381" s="127">
        <f>ROUND(I381*H381,2)</f>
        <v>0</v>
      </c>
      <c r="K381" s="123" t="s">
        <v>1258</v>
      </c>
      <c r="L381" s="32"/>
      <c r="M381" s="128" t="s">
        <v>19</v>
      </c>
      <c r="N381" s="129" t="s">
        <v>40</v>
      </c>
      <c r="P381" s="130">
        <f>O381*H381</f>
        <v>0</v>
      </c>
      <c r="Q381" s="130">
        <v>0</v>
      </c>
      <c r="R381" s="130">
        <f>Q381*H381</f>
        <v>0</v>
      </c>
      <c r="S381" s="130">
        <v>0</v>
      </c>
      <c r="T381" s="131">
        <f>S381*H381</f>
        <v>0</v>
      </c>
      <c r="AR381" s="132" t="s">
        <v>266</v>
      </c>
      <c r="AT381" s="132" t="s">
        <v>261</v>
      </c>
      <c r="AU381" s="132" t="s">
        <v>77</v>
      </c>
      <c r="AY381" s="17" t="s">
        <v>260</v>
      </c>
      <c r="BE381" s="133">
        <f>IF(N381="základní",J381,0)</f>
        <v>0</v>
      </c>
      <c r="BF381" s="133">
        <f>IF(N381="snížená",J381,0)</f>
        <v>0</v>
      </c>
      <c r="BG381" s="133">
        <f>IF(N381="zákl. přenesená",J381,0)</f>
        <v>0</v>
      </c>
      <c r="BH381" s="133">
        <f>IF(N381="sníž. přenesená",J381,0)</f>
        <v>0</v>
      </c>
      <c r="BI381" s="133">
        <f>IF(N381="nulová",J381,0)</f>
        <v>0</v>
      </c>
      <c r="BJ381" s="17" t="s">
        <v>77</v>
      </c>
      <c r="BK381" s="133">
        <f>ROUND(I381*H381,2)</f>
        <v>0</v>
      </c>
      <c r="BL381" s="17" t="s">
        <v>266</v>
      </c>
      <c r="BM381" s="132" t="s">
        <v>1545</v>
      </c>
    </row>
    <row r="382" spans="2:65" s="1" customFormat="1" ht="11.25">
      <c r="B382" s="32"/>
      <c r="D382" s="134" t="s">
        <v>267</v>
      </c>
      <c r="F382" s="135" t="s">
        <v>1420</v>
      </c>
      <c r="I382" s="136"/>
      <c r="L382" s="32"/>
      <c r="M382" s="137"/>
      <c r="T382" s="53"/>
      <c r="AT382" s="17" t="s">
        <v>267</v>
      </c>
      <c r="AU382" s="17" t="s">
        <v>77</v>
      </c>
    </row>
    <row r="383" spans="2:65" s="1" customFormat="1" ht="11.25">
      <c r="B383" s="32"/>
      <c r="D383" s="176" t="s">
        <v>1416</v>
      </c>
      <c r="F383" s="177" t="s">
        <v>1421</v>
      </c>
      <c r="I383" s="136"/>
      <c r="L383" s="32"/>
      <c r="M383" s="137"/>
      <c r="T383" s="53"/>
      <c r="AT383" s="17" t="s">
        <v>1416</v>
      </c>
      <c r="AU383" s="17" t="s">
        <v>77</v>
      </c>
    </row>
    <row r="384" spans="2:65" s="1" customFormat="1" ht="21.75" customHeight="1">
      <c r="B384" s="32"/>
      <c r="C384" s="121" t="s">
        <v>1547</v>
      </c>
      <c r="D384" s="121" t="s">
        <v>261</v>
      </c>
      <c r="E384" s="122" t="s">
        <v>3377</v>
      </c>
      <c r="F384" s="123" t="s">
        <v>3378</v>
      </c>
      <c r="G384" s="124" t="s">
        <v>363</v>
      </c>
      <c r="H384" s="125">
        <v>1</v>
      </c>
      <c r="I384" s="126"/>
      <c r="J384" s="127">
        <f>ROUND(I384*H384,2)</f>
        <v>0</v>
      </c>
      <c r="K384" s="123" t="s">
        <v>1258</v>
      </c>
      <c r="L384" s="32"/>
      <c r="M384" s="128" t="s">
        <v>19</v>
      </c>
      <c r="N384" s="129" t="s">
        <v>40</v>
      </c>
      <c r="P384" s="130">
        <f>O384*H384</f>
        <v>0</v>
      </c>
      <c r="Q384" s="130">
        <v>0</v>
      </c>
      <c r="R384" s="130">
        <f>Q384*H384</f>
        <v>0</v>
      </c>
      <c r="S384" s="130">
        <v>0</v>
      </c>
      <c r="T384" s="131">
        <f>S384*H384</f>
        <v>0</v>
      </c>
      <c r="AR384" s="132" t="s">
        <v>266</v>
      </c>
      <c r="AT384" s="132" t="s">
        <v>261</v>
      </c>
      <c r="AU384" s="132" t="s">
        <v>77</v>
      </c>
      <c r="AY384" s="17" t="s">
        <v>260</v>
      </c>
      <c r="BE384" s="133">
        <f>IF(N384="základní",J384,0)</f>
        <v>0</v>
      </c>
      <c r="BF384" s="133">
        <f>IF(N384="snížená",J384,0)</f>
        <v>0</v>
      </c>
      <c r="BG384" s="133">
        <f>IF(N384="zákl. přenesená",J384,0)</f>
        <v>0</v>
      </c>
      <c r="BH384" s="133">
        <f>IF(N384="sníž. přenesená",J384,0)</f>
        <v>0</v>
      </c>
      <c r="BI384" s="133">
        <f>IF(N384="nulová",J384,0)</f>
        <v>0</v>
      </c>
      <c r="BJ384" s="17" t="s">
        <v>77</v>
      </c>
      <c r="BK384" s="133">
        <f>ROUND(I384*H384,2)</f>
        <v>0</v>
      </c>
      <c r="BL384" s="17" t="s">
        <v>266</v>
      </c>
      <c r="BM384" s="132" t="s">
        <v>3379</v>
      </c>
    </row>
    <row r="385" spans="2:65" s="1" customFormat="1" ht="11.25">
      <c r="B385" s="32"/>
      <c r="D385" s="134" t="s">
        <v>267</v>
      </c>
      <c r="F385" s="135" t="s">
        <v>3380</v>
      </c>
      <c r="I385" s="136"/>
      <c r="L385" s="32"/>
      <c r="M385" s="137"/>
      <c r="T385" s="53"/>
      <c r="AT385" s="17" t="s">
        <v>267</v>
      </c>
      <c r="AU385" s="17" t="s">
        <v>77</v>
      </c>
    </row>
    <row r="386" spans="2:65" s="1" customFormat="1" ht="11.25">
      <c r="B386" s="32"/>
      <c r="D386" s="176" t="s">
        <v>1416</v>
      </c>
      <c r="F386" s="177" t="s">
        <v>3381</v>
      </c>
      <c r="I386" s="136"/>
      <c r="L386" s="32"/>
      <c r="M386" s="137"/>
      <c r="T386" s="53"/>
      <c r="AT386" s="17" t="s">
        <v>1416</v>
      </c>
      <c r="AU386" s="17" t="s">
        <v>77</v>
      </c>
    </row>
    <row r="387" spans="2:65" s="1" customFormat="1" ht="16.5" customHeight="1">
      <c r="B387" s="32"/>
      <c r="C387" s="121" t="s">
        <v>865</v>
      </c>
      <c r="D387" s="121" t="s">
        <v>261</v>
      </c>
      <c r="E387" s="122" t="s">
        <v>1422</v>
      </c>
      <c r="F387" s="123" t="s">
        <v>1423</v>
      </c>
      <c r="G387" s="124" t="s">
        <v>1297</v>
      </c>
      <c r="H387" s="125">
        <v>369</v>
      </c>
      <c r="I387" s="126"/>
      <c r="J387" s="127">
        <f>ROUND(I387*H387,2)</f>
        <v>0</v>
      </c>
      <c r="K387" s="123" t="s">
        <v>1258</v>
      </c>
      <c r="L387" s="32"/>
      <c r="M387" s="128" t="s">
        <v>19</v>
      </c>
      <c r="N387" s="129" t="s">
        <v>40</v>
      </c>
      <c r="P387" s="130">
        <f>O387*H387</f>
        <v>0</v>
      </c>
      <c r="Q387" s="130">
        <v>0</v>
      </c>
      <c r="R387" s="130">
        <f>Q387*H387</f>
        <v>0</v>
      </c>
      <c r="S387" s="130">
        <v>8.0000000000000004E-4</v>
      </c>
      <c r="T387" s="131">
        <f>S387*H387</f>
        <v>0.29520000000000002</v>
      </c>
      <c r="AR387" s="132" t="s">
        <v>266</v>
      </c>
      <c r="AT387" s="132" t="s">
        <v>261</v>
      </c>
      <c r="AU387" s="132" t="s">
        <v>77</v>
      </c>
      <c r="AY387" s="17" t="s">
        <v>260</v>
      </c>
      <c r="BE387" s="133">
        <f>IF(N387="základní",J387,0)</f>
        <v>0</v>
      </c>
      <c r="BF387" s="133">
        <f>IF(N387="snížená",J387,0)</f>
        <v>0</v>
      </c>
      <c r="BG387" s="133">
        <f>IF(N387="zákl. přenesená",J387,0)</f>
        <v>0</v>
      </c>
      <c r="BH387" s="133">
        <f>IF(N387="sníž. přenesená",J387,0)</f>
        <v>0</v>
      </c>
      <c r="BI387" s="133">
        <f>IF(N387="nulová",J387,0)</f>
        <v>0</v>
      </c>
      <c r="BJ387" s="17" t="s">
        <v>77</v>
      </c>
      <c r="BK387" s="133">
        <f>ROUND(I387*H387,2)</f>
        <v>0</v>
      </c>
      <c r="BL387" s="17" t="s">
        <v>266</v>
      </c>
      <c r="BM387" s="132" t="s">
        <v>1549</v>
      </c>
    </row>
    <row r="388" spans="2:65" s="1" customFormat="1" ht="11.25">
      <c r="B388" s="32"/>
      <c r="D388" s="134" t="s">
        <v>267</v>
      </c>
      <c r="F388" s="135" t="s">
        <v>1424</v>
      </c>
      <c r="I388" s="136"/>
      <c r="L388" s="32"/>
      <c r="M388" s="137"/>
      <c r="T388" s="53"/>
      <c r="AT388" s="17" t="s">
        <v>267</v>
      </c>
      <c r="AU388" s="17" t="s">
        <v>77</v>
      </c>
    </row>
    <row r="389" spans="2:65" s="1" customFormat="1" ht="11.25">
      <c r="B389" s="32"/>
      <c r="D389" s="176" t="s">
        <v>1416</v>
      </c>
      <c r="F389" s="177" t="s">
        <v>1425</v>
      </c>
      <c r="I389" s="136"/>
      <c r="L389" s="32"/>
      <c r="M389" s="137"/>
      <c r="T389" s="53"/>
      <c r="AT389" s="17" t="s">
        <v>1416</v>
      </c>
      <c r="AU389" s="17" t="s">
        <v>77</v>
      </c>
    </row>
    <row r="390" spans="2:65" s="1" customFormat="1" ht="21.75" customHeight="1">
      <c r="B390" s="32"/>
      <c r="C390" s="121" t="s">
        <v>1551</v>
      </c>
      <c r="D390" s="121" t="s">
        <v>261</v>
      </c>
      <c r="E390" s="122" t="s">
        <v>1426</v>
      </c>
      <c r="F390" s="123" t="s">
        <v>1427</v>
      </c>
      <c r="G390" s="124" t="s">
        <v>1067</v>
      </c>
      <c r="H390" s="125">
        <v>235.95</v>
      </c>
      <c r="I390" s="126"/>
      <c r="J390" s="127">
        <f>ROUND(I390*H390,2)</f>
        <v>0</v>
      </c>
      <c r="K390" s="123" t="s">
        <v>1258</v>
      </c>
      <c r="L390" s="32"/>
      <c r="M390" s="128" t="s">
        <v>19</v>
      </c>
      <c r="N390" s="129" t="s">
        <v>40</v>
      </c>
      <c r="P390" s="130">
        <f>O390*H390</f>
        <v>0</v>
      </c>
      <c r="Q390" s="130">
        <v>0</v>
      </c>
      <c r="R390" s="130">
        <f>Q390*H390</f>
        <v>0</v>
      </c>
      <c r="S390" s="130">
        <v>0</v>
      </c>
      <c r="T390" s="131">
        <f>S390*H390</f>
        <v>0</v>
      </c>
      <c r="AR390" s="132" t="s">
        <v>266</v>
      </c>
      <c r="AT390" s="132" t="s">
        <v>261</v>
      </c>
      <c r="AU390" s="132" t="s">
        <v>77</v>
      </c>
      <c r="AY390" s="17" t="s">
        <v>260</v>
      </c>
      <c r="BE390" s="133">
        <f>IF(N390="základní",J390,0)</f>
        <v>0</v>
      </c>
      <c r="BF390" s="133">
        <f>IF(N390="snížená",J390,0)</f>
        <v>0</v>
      </c>
      <c r="BG390" s="133">
        <f>IF(N390="zákl. přenesená",J390,0)</f>
        <v>0</v>
      </c>
      <c r="BH390" s="133">
        <f>IF(N390="sníž. přenesená",J390,0)</f>
        <v>0</v>
      </c>
      <c r="BI390" s="133">
        <f>IF(N390="nulová",J390,0)</f>
        <v>0</v>
      </c>
      <c r="BJ390" s="17" t="s">
        <v>77</v>
      </c>
      <c r="BK390" s="133">
        <f>ROUND(I390*H390,2)</f>
        <v>0</v>
      </c>
      <c r="BL390" s="17" t="s">
        <v>266</v>
      </c>
      <c r="BM390" s="132" t="s">
        <v>1354</v>
      </c>
    </row>
    <row r="391" spans="2:65" s="1" customFormat="1" ht="11.25">
      <c r="B391" s="32"/>
      <c r="D391" s="134" t="s">
        <v>267</v>
      </c>
      <c r="F391" s="135" t="s">
        <v>1428</v>
      </c>
      <c r="I391" s="136"/>
      <c r="L391" s="32"/>
      <c r="M391" s="137"/>
      <c r="T391" s="53"/>
      <c r="AT391" s="17" t="s">
        <v>267</v>
      </c>
      <c r="AU391" s="17" t="s">
        <v>77</v>
      </c>
    </row>
    <row r="392" spans="2:65" s="1" customFormat="1" ht="11.25">
      <c r="B392" s="32"/>
      <c r="D392" s="176" t="s">
        <v>1416</v>
      </c>
      <c r="F392" s="177" t="s">
        <v>1429</v>
      </c>
      <c r="I392" s="136"/>
      <c r="L392" s="32"/>
      <c r="M392" s="137"/>
      <c r="T392" s="53"/>
      <c r="AT392" s="17" t="s">
        <v>1416</v>
      </c>
      <c r="AU392" s="17" t="s">
        <v>77</v>
      </c>
    </row>
    <row r="393" spans="2:65" s="1" customFormat="1" ht="24.2" customHeight="1">
      <c r="B393" s="32"/>
      <c r="C393" s="121" t="s">
        <v>869</v>
      </c>
      <c r="D393" s="121" t="s">
        <v>261</v>
      </c>
      <c r="E393" s="122" t="s">
        <v>1430</v>
      </c>
      <c r="F393" s="123" t="s">
        <v>1431</v>
      </c>
      <c r="G393" s="124" t="s">
        <v>1067</v>
      </c>
      <c r="H393" s="125">
        <v>235.95</v>
      </c>
      <c r="I393" s="126"/>
      <c r="J393" s="127">
        <f>ROUND(I393*H393,2)</f>
        <v>0</v>
      </c>
      <c r="K393" s="123" t="s">
        <v>1258</v>
      </c>
      <c r="L393" s="32"/>
      <c r="M393" s="128" t="s">
        <v>19</v>
      </c>
      <c r="N393" s="129" t="s">
        <v>40</v>
      </c>
      <c r="P393" s="130">
        <f>O393*H393</f>
        <v>0</v>
      </c>
      <c r="Q393" s="130">
        <v>0</v>
      </c>
      <c r="R393" s="130">
        <f>Q393*H393</f>
        <v>0</v>
      </c>
      <c r="S393" s="130">
        <v>0</v>
      </c>
      <c r="T393" s="131">
        <f>S393*H393</f>
        <v>0</v>
      </c>
      <c r="AR393" s="132" t="s">
        <v>266</v>
      </c>
      <c r="AT393" s="132" t="s">
        <v>261</v>
      </c>
      <c r="AU393" s="132" t="s">
        <v>77</v>
      </c>
      <c r="AY393" s="17" t="s">
        <v>260</v>
      </c>
      <c r="BE393" s="133">
        <f>IF(N393="základní",J393,0)</f>
        <v>0</v>
      </c>
      <c r="BF393" s="133">
        <f>IF(N393="snížená",J393,0)</f>
        <v>0</v>
      </c>
      <c r="BG393" s="133">
        <f>IF(N393="zákl. přenesená",J393,0)</f>
        <v>0</v>
      </c>
      <c r="BH393" s="133">
        <f>IF(N393="sníž. přenesená",J393,0)</f>
        <v>0</v>
      </c>
      <c r="BI393" s="133">
        <f>IF(N393="nulová",J393,0)</f>
        <v>0</v>
      </c>
      <c r="BJ393" s="17" t="s">
        <v>77</v>
      </c>
      <c r="BK393" s="133">
        <f>ROUND(I393*H393,2)</f>
        <v>0</v>
      </c>
      <c r="BL393" s="17" t="s">
        <v>266</v>
      </c>
      <c r="BM393" s="132" t="s">
        <v>1552</v>
      </c>
    </row>
    <row r="394" spans="2:65" s="1" customFormat="1" ht="11.25">
      <c r="B394" s="32"/>
      <c r="D394" s="134" t="s">
        <v>267</v>
      </c>
      <c r="F394" s="135" t="s">
        <v>1432</v>
      </c>
      <c r="I394" s="136"/>
      <c r="L394" s="32"/>
      <c r="M394" s="137"/>
      <c r="T394" s="53"/>
      <c r="AT394" s="17" t="s">
        <v>267</v>
      </c>
      <c r="AU394" s="17" t="s">
        <v>77</v>
      </c>
    </row>
    <row r="395" spans="2:65" s="1" customFormat="1" ht="11.25">
      <c r="B395" s="32"/>
      <c r="D395" s="176" t="s">
        <v>1416</v>
      </c>
      <c r="F395" s="177" t="s">
        <v>1433</v>
      </c>
      <c r="I395" s="136"/>
      <c r="L395" s="32"/>
      <c r="M395" s="137"/>
      <c r="T395" s="53"/>
      <c r="AT395" s="17" t="s">
        <v>1416</v>
      </c>
      <c r="AU395" s="17" t="s">
        <v>77</v>
      </c>
    </row>
    <row r="396" spans="2:65" s="12" customFormat="1" ht="11.25">
      <c r="B396" s="162"/>
      <c r="D396" s="134" t="s">
        <v>774</v>
      </c>
      <c r="E396" s="163" t="s">
        <v>19</v>
      </c>
      <c r="F396" s="164" t="s">
        <v>3382</v>
      </c>
      <c r="H396" s="165">
        <v>235.95</v>
      </c>
      <c r="I396" s="166"/>
      <c r="L396" s="162"/>
      <c r="M396" s="167"/>
      <c r="T396" s="168"/>
      <c r="AT396" s="163" t="s">
        <v>774</v>
      </c>
      <c r="AU396" s="163" t="s">
        <v>77</v>
      </c>
      <c r="AV396" s="12" t="s">
        <v>79</v>
      </c>
      <c r="AW396" s="12" t="s">
        <v>31</v>
      </c>
      <c r="AX396" s="12" t="s">
        <v>69</v>
      </c>
      <c r="AY396" s="163" t="s">
        <v>260</v>
      </c>
    </row>
    <row r="397" spans="2:65" s="13" customFormat="1" ht="11.25">
      <c r="B397" s="169"/>
      <c r="D397" s="134" t="s">
        <v>774</v>
      </c>
      <c r="E397" s="170" t="s">
        <v>19</v>
      </c>
      <c r="F397" s="171" t="s">
        <v>967</v>
      </c>
      <c r="H397" s="172">
        <v>235.95</v>
      </c>
      <c r="I397" s="173"/>
      <c r="L397" s="169"/>
      <c r="M397" s="174"/>
      <c r="T397" s="175"/>
      <c r="AT397" s="170" t="s">
        <v>774</v>
      </c>
      <c r="AU397" s="170" t="s">
        <v>77</v>
      </c>
      <c r="AV397" s="13" t="s">
        <v>266</v>
      </c>
      <c r="AW397" s="13" t="s">
        <v>31</v>
      </c>
      <c r="AX397" s="13" t="s">
        <v>77</v>
      </c>
      <c r="AY397" s="170" t="s">
        <v>260</v>
      </c>
    </row>
    <row r="398" spans="2:65" s="1" customFormat="1" ht="16.5" customHeight="1">
      <c r="B398" s="32"/>
      <c r="C398" s="121" t="s">
        <v>1553</v>
      </c>
      <c r="D398" s="121" t="s">
        <v>261</v>
      </c>
      <c r="E398" s="122" t="s">
        <v>1435</v>
      </c>
      <c r="F398" s="123" t="s">
        <v>1436</v>
      </c>
      <c r="G398" s="124" t="s">
        <v>1297</v>
      </c>
      <c r="H398" s="125">
        <v>780</v>
      </c>
      <c r="I398" s="126"/>
      <c r="J398" s="127">
        <f>ROUND(I398*H398,2)</f>
        <v>0</v>
      </c>
      <c r="K398" s="123" t="s">
        <v>1258</v>
      </c>
      <c r="L398" s="32"/>
      <c r="M398" s="128" t="s">
        <v>19</v>
      </c>
      <c r="N398" s="129" t="s">
        <v>40</v>
      </c>
      <c r="P398" s="130">
        <f>O398*H398</f>
        <v>0</v>
      </c>
      <c r="Q398" s="130">
        <v>0</v>
      </c>
      <c r="R398" s="130">
        <f>Q398*H398</f>
        <v>0</v>
      </c>
      <c r="S398" s="130">
        <v>0</v>
      </c>
      <c r="T398" s="131">
        <f>S398*H398</f>
        <v>0</v>
      </c>
      <c r="AR398" s="132" t="s">
        <v>266</v>
      </c>
      <c r="AT398" s="132" t="s">
        <v>261</v>
      </c>
      <c r="AU398" s="132" t="s">
        <v>77</v>
      </c>
      <c r="AY398" s="17" t="s">
        <v>260</v>
      </c>
      <c r="BE398" s="133">
        <f>IF(N398="základní",J398,0)</f>
        <v>0</v>
      </c>
      <c r="BF398" s="133">
        <f>IF(N398="snížená",J398,0)</f>
        <v>0</v>
      </c>
      <c r="BG398" s="133">
        <f>IF(N398="zákl. přenesená",J398,0)</f>
        <v>0</v>
      </c>
      <c r="BH398" s="133">
        <f>IF(N398="sníž. přenesená",J398,0)</f>
        <v>0</v>
      </c>
      <c r="BI398" s="133">
        <f>IF(N398="nulová",J398,0)</f>
        <v>0</v>
      </c>
      <c r="BJ398" s="17" t="s">
        <v>77</v>
      </c>
      <c r="BK398" s="133">
        <f>ROUND(I398*H398,2)</f>
        <v>0</v>
      </c>
      <c r="BL398" s="17" t="s">
        <v>266</v>
      </c>
      <c r="BM398" s="132" t="s">
        <v>1555</v>
      </c>
    </row>
    <row r="399" spans="2:65" s="1" customFormat="1" ht="19.5">
      <c r="B399" s="32"/>
      <c r="D399" s="134" t="s">
        <v>267</v>
      </c>
      <c r="F399" s="135" t="s">
        <v>1437</v>
      </c>
      <c r="I399" s="136"/>
      <c r="L399" s="32"/>
      <c r="M399" s="137"/>
      <c r="T399" s="53"/>
      <c r="AT399" s="17" t="s">
        <v>267</v>
      </c>
      <c r="AU399" s="17" t="s">
        <v>77</v>
      </c>
    </row>
    <row r="400" spans="2:65" s="1" customFormat="1" ht="11.25">
      <c r="B400" s="32"/>
      <c r="D400" s="176" t="s">
        <v>1416</v>
      </c>
      <c r="F400" s="177" t="s">
        <v>1438</v>
      </c>
      <c r="I400" s="136"/>
      <c r="L400" s="32"/>
      <c r="M400" s="137"/>
      <c r="T400" s="53"/>
      <c r="AT400" s="17" t="s">
        <v>1416</v>
      </c>
      <c r="AU400" s="17" t="s">
        <v>77</v>
      </c>
    </row>
    <row r="401" spans="2:65" s="12" customFormat="1" ht="11.25">
      <c r="B401" s="162"/>
      <c r="D401" s="134" t="s">
        <v>774</v>
      </c>
      <c r="E401" s="163" t="s">
        <v>19</v>
      </c>
      <c r="F401" s="164" t="s">
        <v>3383</v>
      </c>
      <c r="H401" s="165">
        <v>780</v>
      </c>
      <c r="I401" s="166"/>
      <c r="L401" s="162"/>
      <c r="M401" s="167"/>
      <c r="T401" s="168"/>
      <c r="AT401" s="163" t="s">
        <v>774</v>
      </c>
      <c r="AU401" s="163" t="s">
        <v>77</v>
      </c>
      <c r="AV401" s="12" t="s">
        <v>79</v>
      </c>
      <c r="AW401" s="12" t="s">
        <v>31</v>
      </c>
      <c r="AX401" s="12" t="s">
        <v>69</v>
      </c>
      <c r="AY401" s="163" t="s">
        <v>260</v>
      </c>
    </row>
    <row r="402" spans="2:65" s="13" customFormat="1" ht="11.25">
      <c r="B402" s="169"/>
      <c r="D402" s="134" t="s">
        <v>774</v>
      </c>
      <c r="E402" s="170" t="s">
        <v>19</v>
      </c>
      <c r="F402" s="171" t="s">
        <v>967</v>
      </c>
      <c r="H402" s="172">
        <v>780</v>
      </c>
      <c r="I402" s="173"/>
      <c r="L402" s="169"/>
      <c r="M402" s="174"/>
      <c r="T402" s="175"/>
      <c r="AT402" s="170" t="s">
        <v>774</v>
      </c>
      <c r="AU402" s="170" t="s">
        <v>77</v>
      </c>
      <c r="AV402" s="13" t="s">
        <v>266</v>
      </c>
      <c r="AW402" s="13" t="s">
        <v>31</v>
      </c>
      <c r="AX402" s="13" t="s">
        <v>77</v>
      </c>
      <c r="AY402" s="170" t="s">
        <v>260</v>
      </c>
    </row>
    <row r="403" spans="2:65" s="1" customFormat="1" ht="16.5" customHeight="1">
      <c r="B403" s="32"/>
      <c r="C403" s="121" t="s">
        <v>874</v>
      </c>
      <c r="D403" s="121" t="s">
        <v>261</v>
      </c>
      <c r="E403" s="122" t="s">
        <v>1440</v>
      </c>
      <c r="F403" s="123" t="s">
        <v>1441</v>
      </c>
      <c r="G403" s="124" t="s">
        <v>1067</v>
      </c>
      <c r="H403" s="125">
        <v>157.44999999999999</v>
      </c>
      <c r="I403" s="126"/>
      <c r="J403" s="127">
        <f>ROUND(I403*H403,2)</f>
        <v>0</v>
      </c>
      <c r="K403" s="123" t="s">
        <v>1258</v>
      </c>
      <c r="L403" s="32"/>
      <c r="M403" s="128" t="s">
        <v>19</v>
      </c>
      <c r="N403" s="129" t="s">
        <v>40</v>
      </c>
      <c r="P403" s="130">
        <f>O403*H403</f>
        <v>0</v>
      </c>
      <c r="Q403" s="130">
        <v>0</v>
      </c>
      <c r="R403" s="130">
        <f>Q403*H403</f>
        <v>0</v>
      </c>
      <c r="S403" s="130">
        <v>0</v>
      </c>
      <c r="T403" s="131">
        <f>S403*H403</f>
        <v>0</v>
      </c>
      <c r="AR403" s="132" t="s">
        <v>266</v>
      </c>
      <c r="AT403" s="132" t="s">
        <v>261</v>
      </c>
      <c r="AU403" s="132" t="s">
        <v>77</v>
      </c>
      <c r="AY403" s="17" t="s">
        <v>260</v>
      </c>
      <c r="BE403" s="133">
        <f>IF(N403="základní",J403,0)</f>
        <v>0</v>
      </c>
      <c r="BF403" s="133">
        <f>IF(N403="snížená",J403,0)</f>
        <v>0</v>
      </c>
      <c r="BG403" s="133">
        <f>IF(N403="zákl. přenesená",J403,0)</f>
        <v>0</v>
      </c>
      <c r="BH403" s="133">
        <f>IF(N403="sníž. přenesená",J403,0)</f>
        <v>0</v>
      </c>
      <c r="BI403" s="133">
        <f>IF(N403="nulová",J403,0)</f>
        <v>0</v>
      </c>
      <c r="BJ403" s="17" t="s">
        <v>77</v>
      </c>
      <c r="BK403" s="133">
        <f>ROUND(I403*H403,2)</f>
        <v>0</v>
      </c>
      <c r="BL403" s="17" t="s">
        <v>266</v>
      </c>
      <c r="BM403" s="132" t="s">
        <v>1556</v>
      </c>
    </row>
    <row r="404" spans="2:65" s="1" customFormat="1" ht="11.25">
      <c r="B404" s="32"/>
      <c r="D404" s="134" t="s">
        <v>267</v>
      </c>
      <c r="F404" s="135" t="s">
        <v>1442</v>
      </c>
      <c r="I404" s="136"/>
      <c r="L404" s="32"/>
      <c r="M404" s="137"/>
      <c r="T404" s="53"/>
      <c r="AT404" s="17" t="s">
        <v>267</v>
      </c>
      <c r="AU404" s="17" t="s">
        <v>77</v>
      </c>
    </row>
    <row r="405" spans="2:65" s="1" customFormat="1" ht="11.25">
      <c r="B405" s="32"/>
      <c r="D405" s="176" t="s">
        <v>1416</v>
      </c>
      <c r="F405" s="177" t="s">
        <v>1443</v>
      </c>
      <c r="I405" s="136"/>
      <c r="L405" s="32"/>
      <c r="M405" s="137"/>
      <c r="T405" s="53"/>
      <c r="AT405" s="17" t="s">
        <v>1416</v>
      </c>
      <c r="AU405" s="17" t="s">
        <v>77</v>
      </c>
    </row>
    <row r="406" spans="2:65" s="12" customFormat="1" ht="11.25">
      <c r="B406" s="162"/>
      <c r="D406" s="134" t="s">
        <v>774</v>
      </c>
      <c r="E406" s="163" t="s">
        <v>19</v>
      </c>
      <c r="F406" s="164" t="s">
        <v>3384</v>
      </c>
      <c r="H406" s="165">
        <v>157.44999999999999</v>
      </c>
      <c r="I406" s="166"/>
      <c r="L406" s="162"/>
      <c r="M406" s="167"/>
      <c r="T406" s="168"/>
      <c r="AT406" s="163" t="s">
        <v>774</v>
      </c>
      <c r="AU406" s="163" t="s">
        <v>77</v>
      </c>
      <c r="AV406" s="12" t="s">
        <v>79</v>
      </c>
      <c r="AW406" s="12" t="s">
        <v>31</v>
      </c>
      <c r="AX406" s="12" t="s">
        <v>69</v>
      </c>
      <c r="AY406" s="163" t="s">
        <v>260</v>
      </c>
    </row>
    <row r="407" spans="2:65" s="13" customFormat="1" ht="11.25">
      <c r="B407" s="169"/>
      <c r="D407" s="134" t="s">
        <v>774</v>
      </c>
      <c r="E407" s="170" t="s">
        <v>19</v>
      </c>
      <c r="F407" s="171" t="s">
        <v>967</v>
      </c>
      <c r="H407" s="172">
        <v>157.44999999999999</v>
      </c>
      <c r="I407" s="173"/>
      <c r="L407" s="169"/>
      <c r="M407" s="174"/>
      <c r="T407" s="175"/>
      <c r="AT407" s="170" t="s">
        <v>774</v>
      </c>
      <c r="AU407" s="170" t="s">
        <v>77</v>
      </c>
      <c r="AV407" s="13" t="s">
        <v>266</v>
      </c>
      <c r="AW407" s="13" t="s">
        <v>31</v>
      </c>
      <c r="AX407" s="13" t="s">
        <v>77</v>
      </c>
      <c r="AY407" s="170" t="s">
        <v>260</v>
      </c>
    </row>
    <row r="408" spans="2:65" s="1" customFormat="1" ht="16.5" customHeight="1">
      <c r="B408" s="32"/>
      <c r="C408" s="121" t="s">
        <v>1558</v>
      </c>
      <c r="D408" s="121" t="s">
        <v>261</v>
      </c>
      <c r="E408" s="122" t="s">
        <v>1445</v>
      </c>
      <c r="F408" s="123" t="s">
        <v>1446</v>
      </c>
      <c r="G408" s="124" t="s">
        <v>1067</v>
      </c>
      <c r="H408" s="125">
        <v>17</v>
      </c>
      <c r="I408" s="126"/>
      <c r="J408" s="127">
        <f>ROUND(I408*H408,2)</f>
        <v>0</v>
      </c>
      <c r="K408" s="123" t="s">
        <v>1258</v>
      </c>
      <c r="L408" s="32"/>
      <c r="M408" s="128" t="s">
        <v>19</v>
      </c>
      <c r="N408" s="129" t="s">
        <v>40</v>
      </c>
      <c r="P408" s="130">
        <f>O408*H408</f>
        <v>0</v>
      </c>
      <c r="Q408" s="130">
        <v>0</v>
      </c>
      <c r="R408" s="130">
        <f>Q408*H408</f>
        <v>0</v>
      </c>
      <c r="S408" s="130">
        <v>0</v>
      </c>
      <c r="T408" s="131">
        <f>S408*H408</f>
        <v>0</v>
      </c>
      <c r="AR408" s="132" t="s">
        <v>266</v>
      </c>
      <c r="AT408" s="132" t="s">
        <v>261</v>
      </c>
      <c r="AU408" s="132" t="s">
        <v>77</v>
      </c>
      <c r="AY408" s="17" t="s">
        <v>260</v>
      </c>
      <c r="BE408" s="133">
        <f>IF(N408="základní",J408,0)</f>
        <v>0</v>
      </c>
      <c r="BF408" s="133">
        <f>IF(N408="snížená",J408,0)</f>
        <v>0</v>
      </c>
      <c r="BG408" s="133">
        <f>IF(N408="zákl. přenesená",J408,0)</f>
        <v>0</v>
      </c>
      <c r="BH408" s="133">
        <f>IF(N408="sníž. přenesená",J408,0)</f>
        <v>0</v>
      </c>
      <c r="BI408" s="133">
        <f>IF(N408="nulová",J408,0)</f>
        <v>0</v>
      </c>
      <c r="BJ408" s="17" t="s">
        <v>77</v>
      </c>
      <c r="BK408" s="133">
        <f>ROUND(I408*H408,2)</f>
        <v>0</v>
      </c>
      <c r="BL408" s="17" t="s">
        <v>266</v>
      </c>
      <c r="BM408" s="132" t="s">
        <v>1559</v>
      </c>
    </row>
    <row r="409" spans="2:65" s="1" customFormat="1" ht="19.5">
      <c r="B409" s="32"/>
      <c r="D409" s="134" t="s">
        <v>267</v>
      </c>
      <c r="F409" s="135" t="s">
        <v>1447</v>
      </c>
      <c r="I409" s="136"/>
      <c r="L409" s="32"/>
      <c r="M409" s="137"/>
      <c r="T409" s="53"/>
      <c r="AT409" s="17" t="s">
        <v>267</v>
      </c>
      <c r="AU409" s="17" t="s">
        <v>77</v>
      </c>
    </row>
    <row r="410" spans="2:65" s="1" customFormat="1" ht="11.25">
      <c r="B410" s="32"/>
      <c r="D410" s="176" t="s">
        <v>1416</v>
      </c>
      <c r="F410" s="177" t="s">
        <v>1448</v>
      </c>
      <c r="I410" s="136"/>
      <c r="L410" s="32"/>
      <c r="M410" s="137"/>
      <c r="T410" s="53"/>
      <c r="AT410" s="17" t="s">
        <v>1416</v>
      </c>
      <c r="AU410" s="17" t="s">
        <v>77</v>
      </c>
    </row>
    <row r="411" spans="2:65" s="12" customFormat="1" ht="11.25">
      <c r="B411" s="162"/>
      <c r="D411" s="134" t="s">
        <v>774</v>
      </c>
      <c r="E411" s="163" t="s">
        <v>19</v>
      </c>
      <c r="F411" s="164" t="s">
        <v>3385</v>
      </c>
      <c r="H411" s="165">
        <v>17</v>
      </c>
      <c r="I411" s="166"/>
      <c r="L411" s="162"/>
      <c r="M411" s="167"/>
      <c r="T411" s="168"/>
      <c r="AT411" s="163" t="s">
        <v>774</v>
      </c>
      <c r="AU411" s="163" t="s">
        <v>77</v>
      </c>
      <c r="AV411" s="12" t="s">
        <v>79</v>
      </c>
      <c r="AW411" s="12" t="s">
        <v>31</v>
      </c>
      <c r="AX411" s="12" t="s">
        <v>69</v>
      </c>
      <c r="AY411" s="163" t="s">
        <v>260</v>
      </c>
    </row>
    <row r="412" spans="2:65" s="13" customFormat="1" ht="11.25">
      <c r="B412" s="169"/>
      <c r="D412" s="134" t="s">
        <v>774</v>
      </c>
      <c r="E412" s="170" t="s">
        <v>19</v>
      </c>
      <c r="F412" s="171" t="s">
        <v>967</v>
      </c>
      <c r="H412" s="172">
        <v>17</v>
      </c>
      <c r="I412" s="173"/>
      <c r="L412" s="169"/>
      <c r="M412" s="174"/>
      <c r="T412" s="175"/>
      <c r="AT412" s="170" t="s">
        <v>774</v>
      </c>
      <c r="AU412" s="170" t="s">
        <v>77</v>
      </c>
      <c r="AV412" s="13" t="s">
        <v>266</v>
      </c>
      <c r="AW412" s="13" t="s">
        <v>31</v>
      </c>
      <c r="AX412" s="13" t="s">
        <v>77</v>
      </c>
      <c r="AY412" s="170" t="s">
        <v>260</v>
      </c>
    </row>
    <row r="413" spans="2:65" s="1" customFormat="1" ht="21.75" customHeight="1">
      <c r="B413" s="32"/>
      <c r="C413" s="139" t="s">
        <v>1139</v>
      </c>
      <c r="D413" s="139" t="s">
        <v>273</v>
      </c>
      <c r="E413" s="140" t="s">
        <v>3386</v>
      </c>
      <c r="F413" s="141" t="s">
        <v>3387</v>
      </c>
      <c r="G413" s="142" t="s">
        <v>276</v>
      </c>
      <c r="H413" s="143">
        <v>9</v>
      </c>
      <c r="I413" s="144"/>
      <c r="J413" s="145">
        <f>ROUND(I413*H413,2)</f>
        <v>0</v>
      </c>
      <c r="K413" s="141" t="s">
        <v>19</v>
      </c>
      <c r="L413" s="146"/>
      <c r="M413" s="147" t="s">
        <v>19</v>
      </c>
      <c r="N413" s="148" t="s">
        <v>40</v>
      </c>
      <c r="P413" s="130">
        <f>O413*H413</f>
        <v>0</v>
      </c>
      <c r="Q413" s="130">
        <v>4.7E-2</v>
      </c>
      <c r="R413" s="130">
        <f>Q413*H413</f>
        <v>0.42299999999999999</v>
      </c>
      <c r="S413" s="130">
        <v>0</v>
      </c>
      <c r="T413" s="131">
        <f>S413*H413</f>
        <v>0</v>
      </c>
      <c r="AR413" s="132" t="s">
        <v>277</v>
      </c>
      <c r="AT413" s="132" t="s">
        <v>273</v>
      </c>
      <c r="AU413" s="132" t="s">
        <v>77</v>
      </c>
      <c r="AY413" s="17" t="s">
        <v>260</v>
      </c>
      <c r="BE413" s="133">
        <f>IF(N413="základní",J413,0)</f>
        <v>0</v>
      </c>
      <c r="BF413" s="133">
        <f>IF(N413="snížená",J413,0)</f>
        <v>0</v>
      </c>
      <c r="BG413" s="133">
        <f>IF(N413="zákl. přenesená",J413,0)</f>
        <v>0</v>
      </c>
      <c r="BH413" s="133">
        <f>IF(N413="sníž. přenesená",J413,0)</f>
        <v>0</v>
      </c>
      <c r="BI413" s="133">
        <f>IF(N413="nulová",J413,0)</f>
        <v>0</v>
      </c>
      <c r="BJ413" s="17" t="s">
        <v>77</v>
      </c>
      <c r="BK413" s="133">
        <f>ROUND(I413*H413,2)</f>
        <v>0</v>
      </c>
      <c r="BL413" s="17" t="s">
        <v>266</v>
      </c>
      <c r="BM413" s="132" t="s">
        <v>1560</v>
      </c>
    </row>
    <row r="414" spans="2:65" s="1" customFormat="1" ht="11.25">
      <c r="B414" s="32"/>
      <c r="D414" s="134" t="s">
        <v>267</v>
      </c>
      <c r="F414" s="135" t="s">
        <v>3387</v>
      </c>
      <c r="I414" s="136"/>
      <c r="L414" s="32"/>
      <c r="M414" s="137"/>
      <c r="T414" s="53"/>
      <c r="AT414" s="17" t="s">
        <v>267</v>
      </c>
      <c r="AU414" s="17" t="s">
        <v>77</v>
      </c>
    </row>
    <row r="415" spans="2:65" s="1" customFormat="1" ht="16.5" customHeight="1">
      <c r="B415" s="32"/>
      <c r="C415" s="121" t="s">
        <v>1562</v>
      </c>
      <c r="D415" s="121" t="s">
        <v>261</v>
      </c>
      <c r="E415" s="122" t="s">
        <v>1460</v>
      </c>
      <c r="F415" s="123" t="s">
        <v>1461</v>
      </c>
      <c r="G415" s="124" t="s">
        <v>973</v>
      </c>
      <c r="H415" s="125">
        <v>401.11500000000001</v>
      </c>
      <c r="I415" s="126"/>
      <c r="J415" s="127">
        <f>ROUND(I415*H415,2)</f>
        <v>0</v>
      </c>
      <c r="K415" s="123" t="s">
        <v>1258</v>
      </c>
      <c r="L415" s="32"/>
      <c r="M415" s="128" t="s">
        <v>19</v>
      </c>
      <c r="N415" s="129" t="s">
        <v>40</v>
      </c>
      <c r="P415" s="130">
        <f>O415*H415</f>
        <v>0</v>
      </c>
      <c r="Q415" s="130">
        <v>0</v>
      </c>
      <c r="R415" s="130">
        <f>Q415*H415</f>
        <v>0</v>
      </c>
      <c r="S415" s="130">
        <v>0</v>
      </c>
      <c r="T415" s="131">
        <f>S415*H415</f>
        <v>0</v>
      </c>
      <c r="AR415" s="132" t="s">
        <v>266</v>
      </c>
      <c r="AT415" s="132" t="s">
        <v>261</v>
      </c>
      <c r="AU415" s="132" t="s">
        <v>77</v>
      </c>
      <c r="AY415" s="17" t="s">
        <v>260</v>
      </c>
      <c r="BE415" s="133">
        <f>IF(N415="základní",J415,0)</f>
        <v>0</v>
      </c>
      <c r="BF415" s="133">
        <f>IF(N415="snížená",J415,0)</f>
        <v>0</v>
      </c>
      <c r="BG415" s="133">
        <f>IF(N415="zákl. přenesená",J415,0)</f>
        <v>0</v>
      </c>
      <c r="BH415" s="133">
        <f>IF(N415="sníž. přenesená",J415,0)</f>
        <v>0</v>
      </c>
      <c r="BI415" s="133">
        <f>IF(N415="nulová",J415,0)</f>
        <v>0</v>
      </c>
      <c r="BJ415" s="17" t="s">
        <v>77</v>
      </c>
      <c r="BK415" s="133">
        <f>ROUND(I415*H415,2)</f>
        <v>0</v>
      </c>
      <c r="BL415" s="17" t="s">
        <v>266</v>
      </c>
      <c r="BM415" s="132" t="s">
        <v>1563</v>
      </c>
    </row>
    <row r="416" spans="2:65" s="1" customFormat="1" ht="19.5">
      <c r="B416" s="32"/>
      <c r="D416" s="134" t="s">
        <v>267</v>
      </c>
      <c r="F416" s="135" t="s">
        <v>1462</v>
      </c>
      <c r="I416" s="136"/>
      <c r="L416" s="32"/>
      <c r="M416" s="137"/>
      <c r="T416" s="53"/>
      <c r="AT416" s="17" t="s">
        <v>267</v>
      </c>
      <c r="AU416" s="17" t="s">
        <v>77</v>
      </c>
    </row>
    <row r="417" spans="2:65" s="1" customFormat="1" ht="11.25">
      <c r="B417" s="32"/>
      <c r="D417" s="176" t="s">
        <v>1416</v>
      </c>
      <c r="F417" s="177" t="s">
        <v>1463</v>
      </c>
      <c r="I417" s="136"/>
      <c r="L417" s="32"/>
      <c r="M417" s="137"/>
      <c r="T417" s="53"/>
      <c r="AT417" s="17" t="s">
        <v>1416</v>
      </c>
      <c r="AU417" s="17" t="s">
        <v>77</v>
      </c>
    </row>
    <row r="418" spans="2:65" s="12" customFormat="1" ht="11.25">
      <c r="B418" s="162"/>
      <c r="D418" s="134" t="s">
        <v>774</v>
      </c>
      <c r="E418" s="163" t="s">
        <v>19</v>
      </c>
      <c r="F418" s="164" t="s">
        <v>3388</v>
      </c>
      <c r="H418" s="165">
        <v>401.11500000000001</v>
      </c>
      <c r="I418" s="166"/>
      <c r="L418" s="162"/>
      <c r="M418" s="167"/>
      <c r="T418" s="168"/>
      <c r="AT418" s="163" t="s">
        <v>774</v>
      </c>
      <c r="AU418" s="163" t="s">
        <v>77</v>
      </c>
      <c r="AV418" s="12" t="s">
        <v>79</v>
      </c>
      <c r="AW418" s="12" t="s">
        <v>31</v>
      </c>
      <c r="AX418" s="12" t="s">
        <v>69</v>
      </c>
      <c r="AY418" s="163" t="s">
        <v>260</v>
      </c>
    </row>
    <row r="419" spans="2:65" s="13" customFormat="1" ht="11.25">
      <c r="B419" s="169"/>
      <c r="D419" s="134" t="s">
        <v>774</v>
      </c>
      <c r="E419" s="170" t="s">
        <v>19</v>
      </c>
      <c r="F419" s="171" t="s">
        <v>967</v>
      </c>
      <c r="H419" s="172">
        <v>401.11500000000001</v>
      </c>
      <c r="I419" s="173"/>
      <c r="L419" s="169"/>
      <c r="M419" s="174"/>
      <c r="T419" s="175"/>
      <c r="AT419" s="170" t="s">
        <v>774</v>
      </c>
      <c r="AU419" s="170" t="s">
        <v>77</v>
      </c>
      <c r="AV419" s="13" t="s">
        <v>266</v>
      </c>
      <c r="AW419" s="13" t="s">
        <v>31</v>
      </c>
      <c r="AX419" s="13" t="s">
        <v>77</v>
      </c>
      <c r="AY419" s="170" t="s">
        <v>260</v>
      </c>
    </row>
    <row r="420" spans="2:65" s="1" customFormat="1" ht="16.5" customHeight="1">
      <c r="B420" s="32"/>
      <c r="C420" s="121" t="s">
        <v>1141</v>
      </c>
      <c r="D420" s="121" t="s">
        <v>261</v>
      </c>
      <c r="E420" s="122" t="s">
        <v>1479</v>
      </c>
      <c r="F420" s="123" t="s">
        <v>1480</v>
      </c>
      <c r="G420" s="124" t="s">
        <v>1297</v>
      </c>
      <c r="H420" s="125">
        <v>0.91800000000000004</v>
      </c>
      <c r="I420" s="126"/>
      <c r="J420" s="127">
        <f>ROUND(I420*H420,2)</f>
        <v>0</v>
      </c>
      <c r="K420" s="123" t="s">
        <v>1258</v>
      </c>
      <c r="L420" s="32"/>
      <c r="M420" s="128" t="s">
        <v>19</v>
      </c>
      <c r="N420" s="129" t="s">
        <v>40</v>
      </c>
      <c r="P420" s="130">
        <f>O420*H420</f>
        <v>0</v>
      </c>
      <c r="Q420" s="130">
        <v>0</v>
      </c>
      <c r="R420" s="130">
        <f>Q420*H420</f>
        <v>0</v>
      </c>
      <c r="S420" s="130">
        <v>0</v>
      </c>
      <c r="T420" s="131">
        <f>S420*H420</f>
        <v>0</v>
      </c>
      <c r="AR420" s="132" t="s">
        <v>266</v>
      </c>
      <c r="AT420" s="132" t="s">
        <v>261</v>
      </c>
      <c r="AU420" s="132" t="s">
        <v>77</v>
      </c>
      <c r="AY420" s="17" t="s">
        <v>260</v>
      </c>
      <c r="BE420" s="133">
        <f>IF(N420="základní",J420,0)</f>
        <v>0</v>
      </c>
      <c r="BF420" s="133">
        <f>IF(N420="snížená",J420,0)</f>
        <v>0</v>
      </c>
      <c r="BG420" s="133">
        <f>IF(N420="zákl. přenesená",J420,0)</f>
        <v>0</v>
      </c>
      <c r="BH420" s="133">
        <f>IF(N420="sníž. přenesená",J420,0)</f>
        <v>0</v>
      </c>
      <c r="BI420" s="133">
        <f>IF(N420="nulová",J420,0)</f>
        <v>0</v>
      </c>
      <c r="BJ420" s="17" t="s">
        <v>77</v>
      </c>
      <c r="BK420" s="133">
        <f>ROUND(I420*H420,2)</f>
        <v>0</v>
      </c>
      <c r="BL420" s="17" t="s">
        <v>266</v>
      </c>
      <c r="BM420" s="132" t="s">
        <v>1564</v>
      </c>
    </row>
    <row r="421" spans="2:65" s="1" customFormat="1" ht="11.25">
      <c r="B421" s="32"/>
      <c r="D421" s="134" t="s">
        <v>267</v>
      </c>
      <c r="F421" s="135" t="s">
        <v>1482</v>
      </c>
      <c r="I421" s="136"/>
      <c r="L421" s="32"/>
      <c r="M421" s="137"/>
      <c r="T421" s="53"/>
      <c r="AT421" s="17" t="s">
        <v>267</v>
      </c>
      <c r="AU421" s="17" t="s">
        <v>77</v>
      </c>
    </row>
    <row r="422" spans="2:65" s="1" customFormat="1" ht="11.25">
      <c r="B422" s="32"/>
      <c r="D422" s="176" t="s">
        <v>1416</v>
      </c>
      <c r="F422" s="177" t="s">
        <v>1483</v>
      </c>
      <c r="I422" s="136"/>
      <c r="L422" s="32"/>
      <c r="M422" s="137"/>
      <c r="T422" s="53"/>
      <c r="AT422" s="17" t="s">
        <v>1416</v>
      </c>
      <c r="AU422" s="17" t="s">
        <v>77</v>
      </c>
    </row>
    <row r="423" spans="2:65" s="1" customFormat="1" ht="19.5">
      <c r="B423" s="32"/>
      <c r="D423" s="134" t="s">
        <v>269</v>
      </c>
      <c r="F423" s="138" t="s">
        <v>3360</v>
      </c>
      <c r="I423" s="136"/>
      <c r="L423" s="32"/>
      <c r="M423" s="137"/>
      <c r="T423" s="53"/>
      <c r="AT423" s="17" t="s">
        <v>269</v>
      </c>
      <c r="AU423" s="17" t="s">
        <v>77</v>
      </c>
    </row>
    <row r="424" spans="2:65" s="1" customFormat="1" ht="16.5" customHeight="1">
      <c r="B424" s="32"/>
      <c r="C424" s="139" t="s">
        <v>1565</v>
      </c>
      <c r="D424" s="139" t="s">
        <v>273</v>
      </c>
      <c r="E424" s="140" t="s">
        <v>1485</v>
      </c>
      <c r="F424" s="141" t="s">
        <v>1486</v>
      </c>
      <c r="G424" s="142" t="s">
        <v>1487</v>
      </c>
      <c r="H424" s="143">
        <v>0.45900000000000002</v>
      </c>
      <c r="I424" s="144"/>
      <c r="J424" s="145">
        <f>ROUND(I424*H424,2)</f>
        <v>0</v>
      </c>
      <c r="K424" s="141" t="s">
        <v>1258</v>
      </c>
      <c r="L424" s="146"/>
      <c r="M424" s="147" t="s">
        <v>19</v>
      </c>
      <c r="N424" s="148" t="s">
        <v>40</v>
      </c>
      <c r="P424" s="130">
        <f>O424*H424</f>
        <v>0</v>
      </c>
      <c r="Q424" s="130">
        <v>1E-3</v>
      </c>
      <c r="R424" s="130">
        <f>Q424*H424</f>
        <v>4.5900000000000004E-4</v>
      </c>
      <c r="S424" s="130">
        <v>0</v>
      </c>
      <c r="T424" s="131">
        <f>S424*H424</f>
        <v>0</v>
      </c>
      <c r="AR424" s="132" t="s">
        <v>277</v>
      </c>
      <c r="AT424" s="132" t="s">
        <v>273</v>
      </c>
      <c r="AU424" s="132" t="s">
        <v>77</v>
      </c>
      <c r="AY424" s="17" t="s">
        <v>260</v>
      </c>
      <c r="BE424" s="133">
        <f>IF(N424="základní",J424,0)</f>
        <v>0</v>
      </c>
      <c r="BF424" s="133">
        <f>IF(N424="snížená",J424,0)</f>
        <v>0</v>
      </c>
      <c r="BG424" s="133">
        <f>IF(N424="zákl. přenesená",J424,0)</f>
        <v>0</v>
      </c>
      <c r="BH424" s="133">
        <f>IF(N424="sníž. přenesená",J424,0)</f>
        <v>0</v>
      </c>
      <c r="BI424" s="133">
        <f>IF(N424="nulová",J424,0)</f>
        <v>0</v>
      </c>
      <c r="BJ424" s="17" t="s">
        <v>77</v>
      </c>
      <c r="BK424" s="133">
        <f>ROUND(I424*H424,2)</f>
        <v>0</v>
      </c>
      <c r="BL424" s="17" t="s">
        <v>266</v>
      </c>
      <c r="BM424" s="132" t="s">
        <v>3389</v>
      </c>
    </row>
    <row r="425" spans="2:65" s="1" customFormat="1" ht="11.25">
      <c r="B425" s="32"/>
      <c r="D425" s="134" t="s">
        <v>267</v>
      </c>
      <c r="F425" s="135" t="s">
        <v>1486</v>
      </c>
      <c r="I425" s="136"/>
      <c r="L425" s="32"/>
      <c r="M425" s="137"/>
      <c r="T425" s="53"/>
      <c r="AT425" s="17" t="s">
        <v>267</v>
      </c>
      <c r="AU425" s="17" t="s">
        <v>77</v>
      </c>
    </row>
    <row r="426" spans="2:65" s="1" customFormat="1" ht="16.5" customHeight="1">
      <c r="B426" s="32"/>
      <c r="C426" s="121" t="s">
        <v>695</v>
      </c>
      <c r="D426" s="121" t="s">
        <v>261</v>
      </c>
      <c r="E426" s="122" t="s">
        <v>1489</v>
      </c>
      <c r="F426" s="123" t="s">
        <v>1490</v>
      </c>
      <c r="G426" s="124" t="s">
        <v>1297</v>
      </c>
      <c r="H426" s="125">
        <v>0.91800000000000004</v>
      </c>
      <c r="I426" s="126"/>
      <c r="J426" s="127">
        <f>ROUND(I426*H426,2)</f>
        <v>0</v>
      </c>
      <c r="K426" s="123" t="s">
        <v>1258</v>
      </c>
      <c r="L426" s="32"/>
      <c r="M426" s="128" t="s">
        <v>19</v>
      </c>
      <c r="N426" s="129" t="s">
        <v>40</v>
      </c>
      <c r="P426" s="130">
        <f>O426*H426</f>
        <v>0</v>
      </c>
      <c r="Q426" s="130">
        <v>0</v>
      </c>
      <c r="R426" s="130">
        <f>Q426*H426</f>
        <v>0</v>
      </c>
      <c r="S426" s="130">
        <v>0</v>
      </c>
      <c r="T426" s="131">
        <f>S426*H426</f>
        <v>0</v>
      </c>
      <c r="AR426" s="132" t="s">
        <v>266</v>
      </c>
      <c r="AT426" s="132" t="s">
        <v>261</v>
      </c>
      <c r="AU426" s="132" t="s">
        <v>77</v>
      </c>
      <c r="AY426" s="17" t="s">
        <v>260</v>
      </c>
      <c r="BE426" s="133">
        <f>IF(N426="základní",J426,0)</f>
        <v>0</v>
      </c>
      <c r="BF426" s="133">
        <f>IF(N426="snížená",J426,0)</f>
        <v>0</v>
      </c>
      <c r="BG426" s="133">
        <f>IF(N426="zákl. přenesená",J426,0)</f>
        <v>0</v>
      </c>
      <c r="BH426" s="133">
        <f>IF(N426="sníž. přenesená",J426,0)</f>
        <v>0</v>
      </c>
      <c r="BI426" s="133">
        <f>IF(N426="nulová",J426,0)</f>
        <v>0</v>
      </c>
      <c r="BJ426" s="17" t="s">
        <v>77</v>
      </c>
      <c r="BK426" s="133">
        <f>ROUND(I426*H426,2)</f>
        <v>0</v>
      </c>
      <c r="BL426" s="17" t="s">
        <v>266</v>
      </c>
      <c r="BM426" s="132" t="s">
        <v>1567</v>
      </c>
    </row>
    <row r="427" spans="2:65" s="1" customFormat="1" ht="11.25">
      <c r="B427" s="32"/>
      <c r="D427" s="134" t="s">
        <v>267</v>
      </c>
      <c r="F427" s="135" t="s">
        <v>1492</v>
      </c>
      <c r="I427" s="136"/>
      <c r="L427" s="32"/>
      <c r="M427" s="137"/>
      <c r="T427" s="53"/>
      <c r="AT427" s="17" t="s">
        <v>267</v>
      </c>
      <c r="AU427" s="17" t="s">
        <v>77</v>
      </c>
    </row>
    <row r="428" spans="2:65" s="1" customFormat="1" ht="11.25">
      <c r="B428" s="32"/>
      <c r="D428" s="176" t="s">
        <v>1416</v>
      </c>
      <c r="F428" s="177" t="s">
        <v>1493</v>
      </c>
      <c r="I428" s="136"/>
      <c r="L428" s="32"/>
      <c r="M428" s="137"/>
      <c r="T428" s="53"/>
      <c r="AT428" s="17" t="s">
        <v>1416</v>
      </c>
      <c r="AU428" s="17" t="s">
        <v>77</v>
      </c>
    </row>
    <row r="429" spans="2:65" s="1" customFormat="1" ht="16.5" customHeight="1">
      <c r="B429" s="32"/>
      <c r="C429" s="139" t="s">
        <v>1568</v>
      </c>
      <c r="D429" s="139" t="s">
        <v>273</v>
      </c>
      <c r="E429" s="140" t="s">
        <v>1495</v>
      </c>
      <c r="F429" s="141" t="s">
        <v>1496</v>
      </c>
      <c r="G429" s="142" t="s">
        <v>1487</v>
      </c>
      <c r="H429" s="143">
        <v>1.0089999999999999</v>
      </c>
      <c r="I429" s="144"/>
      <c r="J429" s="145">
        <f>ROUND(I429*H429,2)</f>
        <v>0</v>
      </c>
      <c r="K429" s="141" t="s">
        <v>1258</v>
      </c>
      <c r="L429" s="146"/>
      <c r="M429" s="147" t="s">
        <v>19</v>
      </c>
      <c r="N429" s="148" t="s">
        <v>40</v>
      </c>
      <c r="P429" s="130">
        <f>O429*H429</f>
        <v>0</v>
      </c>
      <c r="Q429" s="130">
        <v>1E-3</v>
      </c>
      <c r="R429" s="130">
        <f>Q429*H429</f>
        <v>1.0089999999999999E-3</v>
      </c>
      <c r="S429" s="130">
        <v>0</v>
      </c>
      <c r="T429" s="131">
        <f>S429*H429</f>
        <v>0</v>
      </c>
      <c r="AR429" s="132" t="s">
        <v>277</v>
      </c>
      <c r="AT429" s="132" t="s">
        <v>273</v>
      </c>
      <c r="AU429" s="132" t="s">
        <v>77</v>
      </c>
      <c r="AY429" s="17" t="s">
        <v>260</v>
      </c>
      <c r="BE429" s="133">
        <f>IF(N429="základní",J429,0)</f>
        <v>0</v>
      </c>
      <c r="BF429" s="133">
        <f>IF(N429="snížená",J429,0)</f>
        <v>0</v>
      </c>
      <c r="BG429" s="133">
        <f>IF(N429="zákl. přenesená",J429,0)</f>
        <v>0</v>
      </c>
      <c r="BH429" s="133">
        <f>IF(N429="sníž. přenesená",J429,0)</f>
        <v>0</v>
      </c>
      <c r="BI429" s="133">
        <f>IF(N429="nulová",J429,0)</f>
        <v>0</v>
      </c>
      <c r="BJ429" s="17" t="s">
        <v>77</v>
      </c>
      <c r="BK429" s="133">
        <f>ROUND(I429*H429,2)</f>
        <v>0</v>
      </c>
      <c r="BL429" s="17" t="s">
        <v>266</v>
      </c>
      <c r="BM429" s="132" t="s">
        <v>1569</v>
      </c>
    </row>
    <row r="430" spans="2:65" s="1" customFormat="1" ht="11.25">
      <c r="B430" s="32"/>
      <c r="D430" s="134" t="s">
        <v>267</v>
      </c>
      <c r="F430" s="135" t="s">
        <v>1496</v>
      </c>
      <c r="I430" s="136"/>
      <c r="L430" s="32"/>
      <c r="M430" s="137"/>
      <c r="T430" s="53"/>
      <c r="AT430" s="17" t="s">
        <v>267</v>
      </c>
      <c r="AU430" s="17" t="s">
        <v>77</v>
      </c>
    </row>
    <row r="431" spans="2:65" s="1" customFormat="1" ht="21.75" customHeight="1">
      <c r="B431" s="32"/>
      <c r="C431" s="121" t="s">
        <v>700</v>
      </c>
      <c r="D431" s="121" t="s">
        <v>261</v>
      </c>
      <c r="E431" s="122" t="s">
        <v>1465</v>
      </c>
      <c r="F431" s="123" t="s">
        <v>1466</v>
      </c>
      <c r="G431" s="124" t="s">
        <v>1067</v>
      </c>
      <c r="H431" s="125">
        <v>235.95</v>
      </c>
      <c r="I431" s="126"/>
      <c r="J431" s="127">
        <f>ROUND(I431*H431,2)</f>
        <v>0</v>
      </c>
      <c r="K431" s="123" t="s">
        <v>1258</v>
      </c>
      <c r="L431" s="32"/>
      <c r="M431" s="128" t="s">
        <v>19</v>
      </c>
      <c r="N431" s="129" t="s">
        <v>40</v>
      </c>
      <c r="P431" s="130">
        <f>O431*H431</f>
        <v>0</v>
      </c>
      <c r="Q431" s="130">
        <v>0</v>
      </c>
      <c r="R431" s="130">
        <f>Q431*H431</f>
        <v>0</v>
      </c>
      <c r="S431" s="130">
        <v>0</v>
      </c>
      <c r="T431" s="131">
        <f>S431*H431</f>
        <v>0</v>
      </c>
      <c r="AR431" s="132" t="s">
        <v>266</v>
      </c>
      <c r="AT431" s="132" t="s">
        <v>261</v>
      </c>
      <c r="AU431" s="132" t="s">
        <v>77</v>
      </c>
      <c r="AY431" s="17" t="s">
        <v>260</v>
      </c>
      <c r="BE431" s="133">
        <f>IF(N431="základní",J431,0)</f>
        <v>0</v>
      </c>
      <c r="BF431" s="133">
        <f>IF(N431="snížená",J431,0)</f>
        <v>0</v>
      </c>
      <c r="BG431" s="133">
        <f>IF(N431="zákl. přenesená",J431,0)</f>
        <v>0</v>
      </c>
      <c r="BH431" s="133">
        <f>IF(N431="sníž. přenesená",J431,0)</f>
        <v>0</v>
      </c>
      <c r="BI431" s="133">
        <f>IF(N431="nulová",J431,0)</f>
        <v>0</v>
      </c>
      <c r="BJ431" s="17" t="s">
        <v>77</v>
      </c>
      <c r="BK431" s="133">
        <f>ROUND(I431*H431,2)</f>
        <v>0</v>
      </c>
      <c r="BL431" s="17" t="s">
        <v>266</v>
      </c>
      <c r="BM431" s="132" t="s">
        <v>1570</v>
      </c>
    </row>
    <row r="432" spans="2:65" s="1" customFormat="1" ht="19.5">
      <c r="B432" s="32"/>
      <c r="D432" s="134" t="s">
        <v>267</v>
      </c>
      <c r="F432" s="135" t="s">
        <v>1467</v>
      </c>
      <c r="I432" s="136"/>
      <c r="L432" s="32"/>
      <c r="M432" s="137"/>
      <c r="T432" s="53"/>
      <c r="AT432" s="17" t="s">
        <v>267</v>
      </c>
      <c r="AU432" s="17" t="s">
        <v>77</v>
      </c>
    </row>
    <row r="433" spans="2:65" s="1" customFormat="1" ht="11.25">
      <c r="B433" s="32"/>
      <c r="D433" s="176" t="s">
        <v>1416</v>
      </c>
      <c r="F433" s="177" t="s">
        <v>1468</v>
      </c>
      <c r="I433" s="136"/>
      <c r="L433" s="32"/>
      <c r="M433" s="137"/>
      <c r="T433" s="53"/>
      <c r="AT433" s="17" t="s">
        <v>1416</v>
      </c>
      <c r="AU433" s="17" t="s">
        <v>77</v>
      </c>
    </row>
    <row r="434" spans="2:65" s="1" customFormat="1" ht="24.2" customHeight="1">
      <c r="B434" s="32"/>
      <c r="C434" s="121" t="s">
        <v>1572</v>
      </c>
      <c r="D434" s="121" t="s">
        <v>261</v>
      </c>
      <c r="E434" s="122" t="s">
        <v>1469</v>
      </c>
      <c r="F434" s="123" t="s">
        <v>1470</v>
      </c>
      <c r="G434" s="124" t="s">
        <v>1067</v>
      </c>
      <c r="H434" s="125">
        <v>3775.2</v>
      </c>
      <c r="I434" s="126"/>
      <c r="J434" s="127">
        <f>ROUND(I434*H434,2)</f>
        <v>0</v>
      </c>
      <c r="K434" s="123" t="s">
        <v>1258</v>
      </c>
      <c r="L434" s="32"/>
      <c r="M434" s="128" t="s">
        <v>19</v>
      </c>
      <c r="N434" s="129" t="s">
        <v>40</v>
      </c>
      <c r="P434" s="130">
        <f>O434*H434</f>
        <v>0</v>
      </c>
      <c r="Q434" s="130">
        <v>0</v>
      </c>
      <c r="R434" s="130">
        <f>Q434*H434</f>
        <v>0</v>
      </c>
      <c r="S434" s="130">
        <v>0</v>
      </c>
      <c r="T434" s="131">
        <f>S434*H434</f>
        <v>0</v>
      </c>
      <c r="AR434" s="132" t="s">
        <v>266</v>
      </c>
      <c r="AT434" s="132" t="s">
        <v>261</v>
      </c>
      <c r="AU434" s="132" t="s">
        <v>77</v>
      </c>
      <c r="AY434" s="17" t="s">
        <v>260</v>
      </c>
      <c r="BE434" s="133">
        <f>IF(N434="základní",J434,0)</f>
        <v>0</v>
      </c>
      <c r="BF434" s="133">
        <f>IF(N434="snížená",J434,0)</f>
        <v>0</v>
      </c>
      <c r="BG434" s="133">
        <f>IF(N434="zákl. přenesená",J434,0)</f>
        <v>0</v>
      </c>
      <c r="BH434" s="133">
        <f>IF(N434="sníž. přenesená",J434,0)</f>
        <v>0</v>
      </c>
      <c r="BI434" s="133">
        <f>IF(N434="nulová",J434,0)</f>
        <v>0</v>
      </c>
      <c r="BJ434" s="17" t="s">
        <v>77</v>
      </c>
      <c r="BK434" s="133">
        <f>ROUND(I434*H434,2)</f>
        <v>0</v>
      </c>
      <c r="BL434" s="17" t="s">
        <v>266</v>
      </c>
      <c r="BM434" s="132" t="s">
        <v>1575</v>
      </c>
    </row>
    <row r="435" spans="2:65" s="1" customFormat="1" ht="19.5">
      <c r="B435" s="32"/>
      <c r="D435" s="134" t="s">
        <v>267</v>
      </c>
      <c r="F435" s="135" t="s">
        <v>1471</v>
      </c>
      <c r="I435" s="136"/>
      <c r="L435" s="32"/>
      <c r="M435" s="137"/>
      <c r="T435" s="53"/>
      <c r="AT435" s="17" t="s">
        <v>267</v>
      </c>
      <c r="AU435" s="17" t="s">
        <v>77</v>
      </c>
    </row>
    <row r="436" spans="2:65" s="1" customFormat="1" ht="11.25">
      <c r="B436" s="32"/>
      <c r="D436" s="176" t="s">
        <v>1416</v>
      </c>
      <c r="F436" s="177" t="s">
        <v>1472</v>
      </c>
      <c r="I436" s="136"/>
      <c r="L436" s="32"/>
      <c r="M436" s="137"/>
      <c r="T436" s="53"/>
      <c r="AT436" s="17" t="s">
        <v>1416</v>
      </c>
      <c r="AU436" s="17" t="s">
        <v>77</v>
      </c>
    </row>
    <row r="437" spans="2:65" s="12" customFormat="1" ht="11.25">
      <c r="B437" s="162"/>
      <c r="D437" s="134" t="s">
        <v>774</v>
      </c>
      <c r="E437" s="163" t="s">
        <v>19</v>
      </c>
      <c r="F437" s="164" t="s">
        <v>3390</v>
      </c>
      <c r="H437" s="165">
        <v>3775.2</v>
      </c>
      <c r="I437" s="166"/>
      <c r="L437" s="162"/>
      <c r="M437" s="167"/>
      <c r="T437" s="168"/>
      <c r="AT437" s="163" t="s">
        <v>774</v>
      </c>
      <c r="AU437" s="163" t="s">
        <v>77</v>
      </c>
      <c r="AV437" s="12" t="s">
        <v>79</v>
      </c>
      <c r="AW437" s="12" t="s">
        <v>31</v>
      </c>
      <c r="AX437" s="12" t="s">
        <v>69</v>
      </c>
      <c r="AY437" s="163" t="s">
        <v>260</v>
      </c>
    </row>
    <row r="438" spans="2:65" s="13" customFormat="1" ht="11.25">
      <c r="B438" s="169"/>
      <c r="D438" s="134" t="s">
        <v>774</v>
      </c>
      <c r="E438" s="170" t="s">
        <v>19</v>
      </c>
      <c r="F438" s="171" t="s">
        <v>967</v>
      </c>
      <c r="H438" s="172">
        <v>3775.2</v>
      </c>
      <c r="I438" s="173"/>
      <c r="L438" s="169"/>
      <c r="M438" s="174"/>
      <c r="T438" s="175"/>
      <c r="AT438" s="170" t="s">
        <v>774</v>
      </c>
      <c r="AU438" s="170" t="s">
        <v>77</v>
      </c>
      <c r="AV438" s="13" t="s">
        <v>266</v>
      </c>
      <c r="AW438" s="13" t="s">
        <v>31</v>
      </c>
      <c r="AX438" s="13" t="s">
        <v>77</v>
      </c>
      <c r="AY438" s="170" t="s">
        <v>260</v>
      </c>
    </row>
    <row r="439" spans="2:65" s="1" customFormat="1" ht="16.5" customHeight="1">
      <c r="B439" s="32"/>
      <c r="C439" s="121" t="s">
        <v>1153</v>
      </c>
      <c r="D439" s="121" t="s">
        <v>261</v>
      </c>
      <c r="E439" s="122" t="s">
        <v>1474</v>
      </c>
      <c r="F439" s="123" t="s">
        <v>1475</v>
      </c>
      <c r="G439" s="124" t="s">
        <v>973</v>
      </c>
      <c r="H439" s="125">
        <v>401.11500000000001</v>
      </c>
      <c r="I439" s="126"/>
      <c r="J439" s="127">
        <f>ROUND(I439*H439,2)</f>
        <v>0</v>
      </c>
      <c r="K439" s="123" t="s">
        <v>1258</v>
      </c>
      <c r="L439" s="32"/>
      <c r="M439" s="128" t="s">
        <v>19</v>
      </c>
      <c r="N439" s="129" t="s">
        <v>40</v>
      </c>
      <c r="P439" s="130">
        <f>O439*H439</f>
        <v>0</v>
      </c>
      <c r="Q439" s="130">
        <v>0</v>
      </c>
      <c r="R439" s="130">
        <f>Q439*H439</f>
        <v>0</v>
      </c>
      <c r="S439" s="130">
        <v>0</v>
      </c>
      <c r="T439" s="131">
        <f>S439*H439</f>
        <v>0</v>
      </c>
      <c r="AR439" s="132" t="s">
        <v>266</v>
      </c>
      <c r="AT439" s="132" t="s">
        <v>261</v>
      </c>
      <c r="AU439" s="132" t="s">
        <v>77</v>
      </c>
      <c r="AY439" s="17" t="s">
        <v>260</v>
      </c>
      <c r="BE439" s="133">
        <f>IF(N439="základní",J439,0)</f>
        <v>0</v>
      </c>
      <c r="BF439" s="133">
        <f>IF(N439="snížená",J439,0)</f>
        <v>0</v>
      </c>
      <c r="BG439" s="133">
        <f>IF(N439="zákl. přenesená",J439,0)</f>
        <v>0</v>
      </c>
      <c r="BH439" s="133">
        <f>IF(N439="sníž. přenesená",J439,0)</f>
        <v>0</v>
      </c>
      <c r="BI439" s="133">
        <f>IF(N439="nulová",J439,0)</f>
        <v>0</v>
      </c>
      <c r="BJ439" s="17" t="s">
        <v>77</v>
      </c>
      <c r="BK439" s="133">
        <f>ROUND(I439*H439,2)</f>
        <v>0</v>
      </c>
      <c r="BL439" s="17" t="s">
        <v>266</v>
      </c>
      <c r="BM439" s="132" t="s">
        <v>1578</v>
      </c>
    </row>
    <row r="440" spans="2:65" s="1" customFormat="1" ht="11.25">
      <c r="B440" s="32"/>
      <c r="D440" s="134" t="s">
        <v>267</v>
      </c>
      <c r="F440" s="135" t="s">
        <v>1477</v>
      </c>
      <c r="I440" s="136"/>
      <c r="L440" s="32"/>
      <c r="M440" s="137"/>
      <c r="T440" s="53"/>
      <c r="AT440" s="17" t="s">
        <v>267</v>
      </c>
      <c r="AU440" s="17" t="s">
        <v>77</v>
      </c>
    </row>
    <row r="441" spans="2:65" s="1" customFormat="1" ht="11.25">
      <c r="B441" s="32"/>
      <c r="D441" s="176" t="s">
        <v>1416</v>
      </c>
      <c r="F441" s="177" t="s">
        <v>1478</v>
      </c>
      <c r="I441" s="136"/>
      <c r="L441" s="32"/>
      <c r="M441" s="137"/>
      <c r="T441" s="53"/>
      <c r="AT441" s="17" t="s">
        <v>1416</v>
      </c>
      <c r="AU441" s="17" t="s">
        <v>77</v>
      </c>
    </row>
    <row r="442" spans="2:65" s="1" customFormat="1" ht="16.5" customHeight="1">
      <c r="B442" s="32"/>
      <c r="C442" s="121" t="s">
        <v>1579</v>
      </c>
      <c r="D442" s="121" t="s">
        <v>261</v>
      </c>
      <c r="E442" s="122" t="s">
        <v>1503</v>
      </c>
      <c r="F442" s="123" t="s">
        <v>1504</v>
      </c>
      <c r="G442" s="124" t="s">
        <v>1297</v>
      </c>
      <c r="H442" s="125">
        <v>369</v>
      </c>
      <c r="I442" s="126"/>
      <c r="J442" s="127">
        <f>ROUND(I442*H442,2)</f>
        <v>0</v>
      </c>
      <c r="K442" s="123" t="s">
        <v>1258</v>
      </c>
      <c r="L442" s="32"/>
      <c r="M442" s="128" t="s">
        <v>19</v>
      </c>
      <c r="N442" s="129" t="s">
        <v>40</v>
      </c>
      <c r="P442" s="130">
        <f>O442*H442</f>
        <v>0</v>
      </c>
      <c r="Q442" s="130">
        <v>1E-4</v>
      </c>
      <c r="R442" s="130">
        <f>Q442*H442</f>
        <v>3.6900000000000002E-2</v>
      </c>
      <c r="S442" s="130">
        <v>0</v>
      </c>
      <c r="T442" s="131">
        <f>S442*H442</f>
        <v>0</v>
      </c>
      <c r="AR442" s="132" t="s">
        <v>266</v>
      </c>
      <c r="AT442" s="132" t="s">
        <v>261</v>
      </c>
      <c r="AU442" s="132" t="s">
        <v>77</v>
      </c>
      <c r="AY442" s="17" t="s">
        <v>260</v>
      </c>
      <c r="BE442" s="133">
        <f>IF(N442="základní",J442,0)</f>
        <v>0</v>
      </c>
      <c r="BF442" s="133">
        <f>IF(N442="snížená",J442,0)</f>
        <v>0</v>
      </c>
      <c r="BG442" s="133">
        <f>IF(N442="zákl. přenesená",J442,0)</f>
        <v>0</v>
      </c>
      <c r="BH442" s="133">
        <f>IF(N442="sníž. přenesená",J442,0)</f>
        <v>0</v>
      </c>
      <c r="BI442" s="133">
        <f>IF(N442="nulová",J442,0)</f>
        <v>0</v>
      </c>
      <c r="BJ442" s="17" t="s">
        <v>77</v>
      </c>
      <c r="BK442" s="133">
        <f>ROUND(I442*H442,2)</f>
        <v>0</v>
      </c>
      <c r="BL442" s="17" t="s">
        <v>266</v>
      </c>
      <c r="BM442" s="132" t="s">
        <v>1364</v>
      </c>
    </row>
    <row r="443" spans="2:65" s="1" customFormat="1" ht="19.5">
      <c r="B443" s="32"/>
      <c r="D443" s="134" t="s">
        <v>267</v>
      </c>
      <c r="F443" s="135" t="s">
        <v>1506</v>
      </c>
      <c r="I443" s="136"/>
      <c r="L443" s="32"/>
      <c r="M443" s="137"/>
      <c r="T443" s="53"/>
      <c r="AT443" s="17" t="s">
        <v>267</v>
      </c>
      <c r="AU443" s="17" t="s">
        <v>77</v>
      </c>
    </row>
    <row r="444" spans="2:65" s="1" customFormat="1" ht="11.25">
      <c r="B444" s="32"/>
      <c r="D444" s="176" t="s">
        <v>1416</v>
      </c>
      <c r="F444" s="177" t="s">
        <v>1507</v>
      </c>
      <c r="I444" s="136"/>
      <c r="L444" s="32"/>
      <c r="M444" s="137"/>
      <c r="T444" s="53"/>
      <c r="AT444" s="17" t="s">
        <v>1416</v>
      </c>
      <c r="AU444" s="17" t="s">
        <v>77</v>
      </c>
    </row>
    <row r="445" spans="2:65" s="1" customFormat="1" ht="16.5" customHeight="1">
      <c r="B445" s="32"/>
      <c r="C445" s="139" t="s">
        <v>1158</v>
      </c>
      <c r="D445" s="139" t="s">
        <v>273</v>
      </c>
      <c r="E445" s="140" t="s">
        <v>3391</v>
      </c>
      <c r="F445" s="141" t="s">
        <v>3392</v>
      </c>
      <c r="G445" s="142" t="s">
        <v>1061</v>
      </c>
      <c r="H445" s="143">
        <v>369</v>
      </c>
      <c r="I445" s="144"/>
      <c r="J445" s="145">
        <f>ROUND(I445*H445,2)</f>
        <v>0</v>
      </c>
      <c r="K445" s="141" t="s">
        <v>19</v>
      </c>
      <c r="L445" s="146"/>
      <c r="M445" s="147" t="s">
        <v>19</v>
      </c>
      <c r="N445" s="148" t="s">
        <v>40</v>
      </c>
      <c r="P445" s="130">
        <f>O445*H445</f>
        <v>0</v>
      </c>
      <c r="Q445" s="130">
        <v>6.8999999999999997E-4</v>
      </c>
      <c r="R445" s="130">
        <f>Q445*H445</f>
        <v>0.25461</v>
      </c>
      <c r="S445" s="130">
        <v>0</v>
      </c>
      <c r="T445" s="131">
        <f>S445*H445</f>
        <v>0</v>
      </c>
      <c r="AR445" s="132" t="s">
        <v>277</v>
      </c>
      <c r="AT445" s="132" t="s">
        <v>273</v>
      </c>
      <c r="AU445" s="132" t="s">
        <v>77</v>
      </c>
      <c r="AY445" s="17" t="s">
        <v>260</v>
      </c>
      <c r="BE445" s="133">
        <f>IF(N445="základní",J445,0)</f>
        <v>0</v>
      </c>
      <c r="BF445" s="133">
        <f>IF(N445="snížená",J445,0)</f>
        <v>0</v>
      </c>
      <c r="BG445" s="133">
        <f>IF(N445="zákl. přenesená",J445,0)</f>
        <v>0</v>
      </c>
      <c r="BH445" s="133">
        <f>IF(N445="sníž. přenesená",J445,0)</f>
        <v>0</v>
      </c>
      <c r="BI445" s="133">
        <f>IF(N445="nulová",J445,0)</f>
        <v>0</v>
      </c>
      <c r="BJ445" s="17" t="s">
        <v>77</v>
      </c>
      <c r="BK445" s="133">
        <f>ROUND(I445*H445,2)</f>
        <v>0</v>
      </c>
      <c r="BL445" s="17" t="s">
        <v>266</v>
      </c>
      <c r="BM445" s="132" t="s">
        <v>1580</v>
      </c>
    </row>
    <row r="446" spans="2:65" s="1" customFormat="1" ht="11.25">
      <c r="B446" s="32"/>
      <c r="D446" s="134" t="s">
        <v>267</v>
      </c>
      <c r="F446" s="135" t="s">
        <v>3392</v>
      </c>
      <c r="I446" s="136"/>
      <c r="L446" s="32"/>
      <c r="M446" s="137"/>
      <c r="T446" s="53"/>
      <c r="AT446" s="17" t="s">
        <v>267</v>
      </c>
      <c r="AU446" s="17" t="s">
        <v>77</v>
      </c>
    </row>
    <row r="447" spans="2:65" s="1" customFormat="1" ht="16.5" customHeight="1">
      <c r="B447" s="32"/>
      <c r="C447" s="121" t="s">
        <v>1581</v>
      </c>
      <c r="D447" s="121" t="s">
        <v>261</v>
      </c>
      <c r="E447" s="122" t="s">
        <v>1515</v>
      </c>
      <c r="F447" s="123" t="s">
        <v>1516</v>
      </c>
      <c r="G447" s="124" t="s">
        <v>973</v>
      </c>
      <c r="H447" s="125">
        <v>0.71499999999999997</v>
      </c>
      <c r="I447" s="126"/>
      <c r="J447" s="127">
        <f>ROUND(I447*H447,2)</f>
        <v>0</v>
      </c>
      <c r="K447" s="123" t="s">
        <v>1258</v>
      </c>
      <c r="L447" s="32"/>
      <c r="M447" s="128" t="s">
        <v>19</v>
      </c>
      <c r="N447" s="129" t="s">
        <v>40</v>
      </c>
      <c r="P447" s="130">
        <f>O447*H447</f>
        <v>0</v>
      </c>
      <c r="Q447" s="130">
        <v>0</v>
      </c>
      <c r="R447" s="130">
        <f>Q447*H447</f>
        <v>0</v>
      </c>
      <c r="S447" s="130">
        <v>0</v>
      </c>
      <c r="T447" s="131">
        <f>S447*H447</f>
        <v>0</v>
      </c>
      <c r="AR447" s="132" t="s">
        <v>266</v>
      </c>
      <c r="AT447" s="132" t="s">
        <v>261</v>
      </c>
      <c r="AU447" s="132" t="s">
        <v>77</v>
      </c>
      <c r="AY447" s="17" t="s">
        <v>260</v>
      </c>
      <c r="BE447" s="133">
        <f>IF(N447="základní",J447,0)</f>
        <v>0</v>
      </c>
      <c r="BF447" s="133">
        <f>IF(N447="snížená",J447,0)</f>
        <v>0</v>
      </c>
      <c r="BG447" s="133">
        <f>IF(N447="zákl. přenesená",J447,0)</f>
        <v>0</v>
      </c>
      <c r="BH447" s="133">
        <f>IF(N447="sníž. přenesená",J447,0)</f>
        <v>0</v>
      </c>
      <c r="BI447" s="133">
        <f>IF(N447="nulová",J447,0)</f>
        <v>0</v>
      </c>
      <c r="BJ447" s="17" t="s">
        <v>77</v>
      </c>
      <c r="BK447" s="133">
        <f>ROUND(I447*H447,2)</f>
        <v>0</v>
      </c>
      <c r="BL447" s="17" t="s">
        <v>266</v>
      </c>
      <c r="BM447" s="132" t="s">
        <v>1582</v>
      </c>
    </row>
    <row r="448" spans="2:65" s="1" customFormat="1" ht="11.25">
      <c r="B448" s="32"/>
      <c r="D448" s="134" t="s">
        <v>267</v>
      </c>
      <c r="F448" s="135" t="s">
        <v>1518</v>
      </c>
      <c r="I448" s="136"/>
      <c r="L448" s="32"/>
      <c r="M448" s="137"/>
      <c r="T448" s="53"/>
      <c r="AT448" s="17" t="s">
        <v>267</v>
      </c>
      <c r="AU448" s="17" t="s">
        <v>77</v>
      </c>
    </row>
    <row r="449" spans="2:65" s="1" customFormat="1" ht="11.25">
      <c r="B449" s="32"/>
      <c r="D449" s="176" t="s">
        <v>1416</v>
      </c>
      <c r="F449" s="177" t="s">
        <v>1519</v>
      </c>
      <c r="I449" s="136"/>
      <c r="L449" s="32"/>
      <c r="M449" s="137"/>
      <c r="T449" s="53"/>
      <c r="AT449" s="17" t="s">
        <v>1416</v>
      </c>
      <c r="AU449" s="17" t="s">
        <v>77</v>
      </c>
    </row>
    <row r="450" spans="2:65" s="1" customFormat="1" ht="16.5" customHeight="1">
      <c r="B450" s="32"/>
      <c r="C450" s="121" t="s">
        <v>1172</v>
      </c>
      <c r="D450" s="121" t="s">
        <v>261</v>
      </c>
      <c r="E450" s="122" t="s">
        <v>1520</v>
      </c>
      <c r="F450" s="123" t="s">
        <v>1521</v>
      </c>
      <c r="G450" s="124" t="s">
        <v>973</v>
      </c>
      <c r="H450" s="125">
        <v>0.71499999999999997</v>
      </c>
      <c r="I450" s="126"/>
      <c r="J450" s="127">
        <f>ROUND(I450*H450,2)</f>
        <v>0</v>
      </c>
      <c r="K450" s="123" t="s">
        <v>1258</v>
      </c>
      <c r="L450" s="32"/>
      <c r="M450" s="128" t="s">
        <v>19</v>
      </c>
      <c r="N450" s="129" t="s">
        <v>40</v>
      </c>
      <c r="P450" s="130">
        <f>O450*H450</f>
        <v>0</v>
      </c>
      <c r="Q450" s="130">
        <v>0</v>
      </c>
      <c r="R450" s="130">
        <f>Q450*H450</f>
        <v>0</v>
      </c>
      <c r="S450" s="130">
        <v>0</v>
      </c>
      <c r="T450" s="131">
        <f>S450*H450</f>
        <v>0</v>
      </c>
      <c r="AR450" s="132" t="s">
        <v>266</v>
      </c>
      <c r="AT450" s="132" t="s">
        <v>261</v>
      </c>
      <c r="AU450" s="132" t="s">
        <v>77</v>
      </c>
      <c r="AY450" s="17" t="s">
        <v>260</v>
      </c>
      <c r="BE450" s="133">
        <f>IF(N450="základní",J450,0)</f>
        <v>0</v>
      </c>
      <c r="BF450" s="133">
        <f>IF(N450="snížená",J450,0)</f>
        <v>0</v>
      </c>
      <c r="BG450" s="133">
        <f>IF(N450="zákl. přenesená",J450,0)</f>
        <v>0</v>
      </c>
      <c r="BH450" s="133">
        <f>IF(N450="sníž. přenesená",J450,0)</f>
        <v>0</v>
      </c>
      <c r="BI450" s="133">
        <f>IF(N450="nulová",J450,0)</f>
        <v>0</v>
      </c>
      <c r="BJ450" s="17" t="s">
        <v>77</v>
      </c>
      <c r="BK450" s="133">
        <f>ROUND(I450*H450,2)</f>
        <v>0</v>
      </c>
      <c r="BL450" s="17" t="s">
        <v>266</v>
      </c>
      <c r="BM450" s="132" t="s">
        <v>1583</v>
      </c>
    </row>
    <row r="451" spans="2:65" s="1" customFormat="1" ht="11.25">
      <c r="B451" s="32"/>
      <c r="D451" s="134" t="s">
        <v>267</v>
      </c>
      <c r="F451" s="135" t="s">
        <v>1521</v>
      </c>
      <c r="I451" s="136"/>
      <c r="L451" s="32"/>
      <c r="M451" s="137"/>
      <c r="T451" s="53"/>
      <c r="AT451" s="17" t="s">
        <v>267</v>
      </c>
      <c r="AU451" s="17" t="s">
        <v>77</v>
      </c>
    </row>
    <row r="452" spans="2:65" s="1" customFormat="1" ht="11.25">
      <c r="B452" s="32"/>
      <c r="D452" s="176" t="s">
        <v>1416</v>
      </c>
      <c r="F452" s="177" t="s">
        <v>1523</v>
      </c>
      <c r="I452" s="136"/>
      <c r="L452" s="32"/>
      <c r="M452" s="137"/>
      <c r="T452" s="53"/>
      <c r="AT452" s="17" t="s">
        <v>1416</v>
      </c>
      <c r="AU452" s="17" t="s">
        <v>77</v>
      </c>
    </row>
    <row r="453" spans="2:65" s="1" customFormat="1" ht="16.5" customHeight="1">
      <c r="B453" s="32"/>
      <c r="C453" s="121" t="s">
        <v>1585</v>
      </c>
      <c r="D453" s="121" t="s">
        <v>261</v>
      </c>
      <c r="E453" s="122" t="s">
        <v>1525</v>
      </c>
      <c r="F453" s="123" t="s">
        <v>1526</v>
      </c>
      <c r="G453" s="124" t="s">
        <v>973</v>
      </c>
      <c r="H453" s="125">
        <v>2</v>
      </c>
      <c r="I453" s="126"/>
      <c r="J453" s="127">
        <f>ROUND(I453*H453,2)</f>
        <v>0</v>
      </c>
      <c r="K453" s="123" t="s">
        <v>1258</v>
      </c>
      <c r="L453" s="32"/>
      <c r="M453" s="128" t="s">
        <v>19</v>
      </c>
      <c r="N453" s="129" t="s">
        <v>40</v>
      </c>
      <c r="P453" s="130">
        <f>O453*H453</f>
        <v>0</v>
      </c>
      <c r="Q453" s="130">
        <v>0</v>
      </c>
      <c r="R453" s="130">
        <f>Q453*H453</f>
        <v>0</v>
      </c>
      <c r="S453" s="130">
        <v>0</v>
      </c>
      <c r="T453" s="131">
        <f>S453*H453</f>
        <v>0</v>
      </c>
      <c r="AR453" s="132" t="s">
        <v>266</v>
      </c>
      <c r="AT453" s="132" t="s">
        <v>261</v>
      </c>
      <c r="AU453" s="132" t="s">
        <v>77</v>
      </c>
      <c r="AY453" s="17" t="s">
        <v>260</v>
      </c>
      <c r="BE453" s="133">
        <f>IF(N453="základní",J453,0)</f>
        <v>0</v>
      </c>
      <c r="BF453" s="133">
        <f>IF(N453="snížená",J453,0)</f>
        <v>0</v>
      </c>
      <c r="BG453" s="133">
        <f>IF(N453="zákl. přenesená",J453,0)</f>
        <v>0</v>
      </c>
      <c r="BH453" s="133">
        <f>IF(N453="sníž. přenesená",J453,0)</f>
        <v>0</v>
      </c>
      <c r="BI453" s="133">
        <f>IF(N453="nulová",J453,0)</f>
        <v>0</v>
      </c>
      <c r="BJ453" s="17" t="s">
        <v>77</v>
      </c>
      <c r="BK453" s="133">
        <f>ROUND(I453*H453,2)</f>
        <v>0</v>
      </c>
      <c r="BL453" s="17" t="s">
        <v>266</v>
      </c>
      <c r="BM453" s="132" t="s">
        <v>1586</v>
      </c>
    </row>
    <row r="454" spans="2:65" s="1" customFormat="1" ht="11.25">
      <c r="B454" s="32"/>
      <c r="D454" s="134" t="s">
        <v>267</v>
      </c>
      <c r="F454" s="135" t="s">
        <v>1526</v>
      </c>
      <c r="I454" s="136"/>
      <c r="L454" s="32"/>
      <c r="M454" s="137"/>
      <c r="T454" s="53"/>
      <c r="AT454" s="17" t="s">
        <v>267</v>
      </c>
      <c r="AU454" s="17" t="s">
        <v>77</v>
      </c>
    </row>
    <row r="455" spans="2:65" s="1" customFormat="1" ht="11.25">
      <c r="B455" s="32"/>
      <c r="D455" s="176" t="s">
        <v>1416</v>
      </c>
      <c r="F455" s="177" t="s">
        <v>1528</v>
      </c>
      <c r="I455" s="136"/>
      <c r="L455" s="32"/>
      <c r="M455" s="149"/>
      <c r="N455" s="150"/>
      <c r="O455" s="150"/>
      <c r="P455" s="150"/>
      <c r="Q455" s="150"/>
      <c r="R455" s="150"/>
      <c r="S455" s="150"/>
      <c r="T455" s="151"/>
      <c r="AT455" s="17" t="s">
        <v>1416</v>
      </c>
      <c r="AU455" s="17" t="s">
        <v>77</v>
      </c>
    </row>
    <row r="456" spans="2:65" s="1" customFormat="1" ht="6.95" customHeight="1">
      <c r="B456" s="41"/>
      <c r="C456" s="42"/>
      <c r="D456" s="42"/>
      <c r="E456" s="42"/>
      <c r="F456" s="42"/>
      <c r="G456" s="42"/>
      <c r="H456" s="42"/>
      <c r="I456" s="42"/>
      <c r="J456" s="42"/>
      <c r="K456" s="42"/>
      <c r="L456" s="32"/>
    </row>
  </sheetData>
  <sheetProtection algorithmName="SHA-512" hashValue="jnrj+p4vS6brCb3bXJBbLjL+gjlK3d8hK0EvQlIZNwCjin+Gx2AZNSNYwvRmu3KrOKEg3uYGjl1N8P/eckgopA==" saltValue="oSHy0vH8Ajo6PbEnmKd43zmGSkpFgxnovTftPqNCFX89seBojdCuip0Ema6BMf5jgO+V9JfA+/GdkdYdI1iaEg==" spinCount="100000" sheet="1" objects="1" scenarios="1" formatColumns="0" formatRows="0" autoFilter="0"/>
  <autoFilter ref="C84:K455" xr:uid="{00000000-0009-0000-0000-00001A000000}"/>
  <mergeCells count="9">
    <mergeCell ref="E50:H50"/>
    <mergeCell ref="E75:H75"/>
    <mergeCell ref="E77:H77"/>
    <mergeCell ref="L2:V2"/>
    <mergeCell ref="E7:H7"/>
    <mergeCell ref="E9:H9"/>
    <mergeCell ref="E18:H18"/>
    <mergeCell ref="E27:H27"/>
    <mergeCell ref="E48:H48"/>
  </mergeCells>
  <hyperlinks>
    <hyperlink ref="F217" r:id="rId1" xr:uid="{00000000-0004-0000-1A00-000000000000}"/>
    <hyperlink ref="F220" r:id="rId2" xr:uid="{00000000-0004-0000-1A00-000001000000}"/>
    <hyperlink ref="F245" r:id="rId3" xr:uid="{00000000-0004-0000-1A00-000002000000}"/>
    <hyperlink ref="F248" r:id="rId4" xr:uid="{00000000-0004-0000-1A00-000003000000}"/>
    <hyperlink ref="F251" r:id="rId5" xr:uid="{00000000-0004-0000-1A00-000004000000}"/>
    <hyperlink ref="F254" r:id="rId6" xr:uid="{00000000-0004-0000-1A00-000005000000}"/>
    <hyperlink ref="F259" r:id="rId7" xr:uid="{00000000-0004-0000-1A00-000006000000}"/>
    <hyperlink ref="F262" r:id="rId8" xr:uid="{00000000-0004-0000-1A00-000007000000}"/>
    <hyperlink ref="F267" r:id="rId9" xr:uid="{00000000-0004-0000-1A00-000008000000}"/>
    <hyperlink ref="F270" r:id="rId10" xr:uid="{00000000-0004-0000-1A00-000009000000}"/>
    <hyperlink ref="F275" r:id="rId11" xr:uid="{00000000-0004-0000-1A00-00000A000000}"/>
    <hyperlink ref="F280" r:id="rId12" xr:uid="{00000000-0004-0000-1A00-00000B000000}"/>
    <hyperlink ref="F285" r:id="rId13" xr:uid="{00000000-0004-0000-1A00-00000C000000}"/>
    <hyperlink ref="F288" r:id="rId14" xr:uid="{00000000-0004-0000-1A00-00000D000000}"/>
    <hyperlink ref="F291" r:id="rId15" xr:uid="{00000000-0004-0000-1A00-00000E000000}"/>
    <hyperlink ref="F300" r:id="rId16" xr:uid="{00000000-0004-0000-1A00-00000F000000}"/>
    <hyperlink ref="F305" r:id="rId17" xr:uid="{00000000-0004-0000-1A00-000010000000}"/>
    <hyperlink ref="F318" r:id="rId18" xr:uid="{00000000-0004-0000-1A00-000011000000}"/>
    <hyperlink ref="F324" r:id="rId19" xr:uid="{00000000-0004-0000-1A00-000012000000}"/>
    <hyperlink ref="F337" r:id="rId20" xr:uid="{00000000-0004-0000-1A00-000013000000}"/>
    <hyperlink ref="F340" r:id="rId21" xr:uid="{00000000-0004-0000-1A00-000014000000}"/>
    <hyperlink ref="F343" r:id="rId22" xr:uid="{00000000-0004-0000-1A00-000015000000}"/>
    <hyperlink ref="F346" r:id="rId23" xr:uid="{00000000-0004-0000-1A00-000016000000}"/>
    <hyperlink ref="F351" r:id="rId24" xr:uid="{00000000-0004-0000-1A00-000017000000}"/>
    <hyperlink ref="F354" r:id="rId25" xr:uid="{00000000-0004-0000-1A00-000018000000}"/>
    <hyperlink ref="F363" r:id="rId26" xr:uid="{00000000-0004-0000-1A00-000019000000}"/>
    <hyperlink ref="F366" r:id="rId27" xr:uid="{00000000-0004-0000-1A00-00001A000000}"/>
    <hyperlink ref="F369" r:id="rId28" xr:uid="{00000000-0004-0000-1A00-00001B000000}"/>
    <hyperlink ref="F373" r:id="rId29" xr:uid="{00000000-0004-0000-1A00-00001C000000}"/>
    <hyperlink ref="F378" r:id="rId30" xr:uid="{00000000-0004-0000-1A00-00001D000000}"/>
    <hyperlink ref="F383" r:id="rId31" xr:uid="{00000000-0004-0000-1A00-00001E000000}"/>
    <hyperlink ref="F386" r:id="rId32" xr:uid="{00000000-0004-0000-1A00-00001F000000}"/>
    <hyperlink ref="F389" r:id="rId33" xr:uid="{00000000-0004-0000-1A00-000020000000}"/>
    <hyperlink ref="F392" r:id="rId34" xr:uid="{00000000-0004-0000-1A00-000021000000}"/>
    <hyperlink ref="F395" r:id="rId35" xr:uid="{00000000-0004-0000-1A00-000022000000}"/>
    <hyperlink ref="F400" r:id="rId36" xr:uid="{00000000-0004-0000-1A00-000023000000}"/>
    <hyperlink ref="F405" r:id="rId37" xr:uid="{00000000-0004-0000-1A00-000024000000}"/>
    <hyperlink ref="F410" r:id="rId38" xr:uid="{00000000-0004-0000-1A00-000025000000}"/>
    <hyperlink ref="F417" r:id="rId39" xr:uid="{00000000-0004-0000-1A00-000026000000}"/>
    <hyperlink ref="F422" r:id="rId40" xr:uid="{00000000-0004-0000-1A00-000027000000}"/>
    <hyperlink ref="F428" r:id="rId41" xr:uid="{00000000-0004-0000-1A00-000028000000}"/>
    <hyperlink ref="F433" r:id="rId42" xr:uid="{00000000-0004-0000-1A00-000029000000}"/>
    <hyperlink ref="F436" r:id="rId43" xr:uid="{00000000-0004-0000-1A00-00002A000000}"/>
    <hyperlink ref="F441" r:id="rId44" xr:uid="{00000000-0004-0000-1A00-00002B000000}"/>
    <hyperlink ref="F444" r:id="rId45" xr:uid="{00000000-0004-0000-1A00-00002C000000}"/>
    <hyperlink ref="F449" r:id="rId46" xr:uid="{00000000-0004-0000-1A00-00002D000000}"/>
    <hyperlink ref="F452" r:id="rId47" xr:uid="{00000000-0004-0000-1A00-00002E000000}"/>
    <hyperlink ref="F455" r:id="rId48" xr:uid="{00000000-0004-0000-1A00-00002F000000}"/>
  </hyperlinks>
  <pageMargins left="0.39374999999999999" right="0.39374999999999999" top="0.39374999999999999" bottom="0.39374999999999999" header="0" footer="0"/>
  <pageSetup paperSize="9" fitToHeight="100" orientation="landscape" blackAndWhite="1"/>
  <headerFooter>
    <oddFooter>&amp;CStrana &amp;P z &amp;N</oddFooter>
  </headerFooter>
  <drawing r:id="rId49"/>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B2:BM163"/>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157</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3393</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ROUND(J83,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ROUND((SUM(BE83:BE162)),  2)</f>
        <v>0</v>
      </c>
      <c r="I33" s="89">
        <v>0.21</v>
      </c>
      <c r="J33" s="88">
        <f>ROUND(((SUM(BE83:BE162))*I33),  2)</f>
        <v>0</v>
      </c>
      <c r="L33" s="32"/>
    </row>
    <row r="34" spans="2:12" s="1" customFormat="1" ht="14.45" customHeight="1">
      <c r="B34" s="32"/>
      <c r="E34" s="27" t="s">
        <v>41</v>
      </c>
      <c r="F34" s="88">
        <f>ROUND((SUM(BF83:BF162)),  2)</f>
        <v>0</v>
      </c>
      <c r="I34" s="89">
        <v>0.12</v>
      </c>
      <c r="J34" s="88">
        <f>ROUND(((SUM(BF83:BF162))*I34),  2)</f>
        <v>0</v>
      </c>
      <c r="L34" s="32"/>
    </row>
    <row r="35" spans="2:12" s="1" customFormat="1" ht="14.45" hidden="1" customHeight="1">
      <c r="B35" s="32"/>
      <c r="E35" s="27" t="s">
        <v>42</v>
      </c>
      <c r="F35" s="88">
        <f>ROUND((SUM(BG83:BG162)),  2)</f>
        <v>0</v>
      </c>
      <c r="I35" s="89">
        <v>0.21</v>
      </c>
      <c r="J35" s="88">
        <f>0</f>
        <v>0</v>
      </c>
      <c r="L35" s="32"/>
    </row>
    <row r="36" spans="2:12" s="1" customFormat="1" ht="14.45" hidden="1" customHeight="1">
      <c r="B36" s="32"/>
      <c r="E36" s="27" t="s">
        <v>43</v>
      </c>
      <c r="F36" s="88">
        <f>ROUND((SUM(BH83:BH162)),  2)</f>
        <v>0</v>
      </c>
      <c r="I36" s="89">
        <v>0.12</v>
      </c>
      <c r="J36" s="88">
        <f>0</f>
        <v>0</v>
      </c>
      <c r="L36" s="32"/>
    </row>
    <row r="37" spans="2:12" s="1" customFormat="1" ht="14.45" hidden="1" customHeight="1">
      <c r="B37" s="32"/>
      <c r="E37" s="27" t="s">
        <v>44</v>
      </c>
      <c r="F37" s="88">
        <f>ROUND((SUM(BI83:BI162)),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03-13-01 - Přejezd P5548 v ev. km 29,107</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J83</f>
        <v>0</v>
      </c>
      <c r="L59" s="32"/>
      <c r="AU59" s="17" t="s">
        <v>242</v>
      </c>
    </row>
    <row r="60" spans="2:47" s="8" customFormat="1" ht="24.95" customHeight="1">
      <c r="B60" s="99"/>
      <c r="D60" s="100" t="s">
        <v>765</v>
      </c>
      <c r="E60" s="101"/>
      <c r="F60" s="101"/>
      <c r="G60" s="101"/>
      <c r="H60" s="101"/>
      <c r="I60" s="101"/>
      <c r="J60" s="102">
        <f>J84</f>
        <v>0</v>
      </c>
      <c r="L60" s="99"/>
    </row>
    <row r="61" spans="2:47" s="8" customFormat="1" ht="24.95" customHeight="1">
      <c r="B61" s="99"/>
      <c r="D61" s="100" t="s">
        <v>766</v>
      </c>
      <c r="E61" s="101"/>
      <c r="F61" s="101"/>
      <c r="G61" s="101"/>
      <c r="H61" s="101"/>
      <c r="I61" s="101"/>
      <c r="J61" s="102">
        <f>J105</f>
        <v>0</v>
      </c>
      <c r="L61" s="99"/>
    </row>
    <row r="62" spans="2:47" s="8" customFormat="1" ht="24.95" customHeight="1">
      <c r="B62" s="99"/>
      <c r="D62" s="100" t="s">
        <v>994</v>
      </c>
      <c r="E62" s="101"/>
      <c r="F62" s="101"/>
      <c r="G62" s="101"/>
      <c r="H62" s="101"/>
      <c r="I62" s="101"/>
      <c r="J62" s="102">
        <f>J135</f>
        <v>0</v>
      </c>
      <c r="L62" s="99"/>
    </row>
    <row r="63" spans="2:47" s="8" customFormat="1" ht="24.95" customHeight="1">
      <c r="B63" s="99"/>
      <c r="D63" s="100" t="s">
        <v>995</v>
      </c>
      <c r="E63" s="101"/>
      <c r="F63" s="101"/>
      <c r="G63" s="101"/>
      <c r="H63" s="101"/>
      <c r="I63" s="101"/>
      <c r="J63" s="102">
        <f>J154</f>
        <v>0</v>
      </c>
      <c r="L63" s="99"/>
    </row>
    <row r="64" spans="2:47" s="1" customFormat="1" ht="21.75" customHeight="1">
      <c r="B64" s="32"/>
      <c r="L64" s="32"/>
    </row>
    <row r="65" spans="2:12" s="1" customFormat="1" ht="6.95" customHeight="1">
      <c r="B65" s="41"/>
      <c r="C65" s="42"/>
      <c r="D65" s="42"/>
      <c r="E65" s="42"/>
      <c r="F65" s="42"/>
      <c r="G65" s="42"/>
      <c r="H65" s="42"/>
      <c r="I65" s="42"/>
      <c r="J65" s="42"/>
      <c r="K65" s="42"/>
      <c r="L65" s="32"/>
    </row>
    <row r="69" spans="2:12" s="1" customFormat="1" ht="6.95" customHeight="1">
      <c r="B69" s="43"/>
      <c r="C69" s="44"/>
      <c r="D69" s="44"/>
      <c r="E69" s="44"/>
      <c r="F69" s="44"/>
      <c r="G69" s="44"/>
      <c r="H69" s="44"/>
      <c r="I69" s="44"/>
      <c r="J69" s="44"/>
      <c r="K69" s="44"/>
      <c r="L69" s="32"/>
    </row>
    <row r="70" spans="2:12" s="1" customFormat="1" ht="24.95" customHeight="1">
      <c r="B70" s="32"/>
      <c r="C70" s="21" t="s">
        <v>245</v>
      </c>
      <c r="L70" s="32"/>
    </row>
    <row r="71" spans="2:12" s="1" customFormat="1" ht="6.95" customHeight="1">
      <c r="B71" s="32"/>
      <c r="L71" s="32"/>
    </row>
    <row r="72" spans="2:12" s="1" customFormat="1" ht="12" customHeight="1">
      <c r="B72" s="32"/>
      <c r="C72" s="27" t="s">
        <v>16</v>
      </c>
      <c r="L72" s="32"/>
    </row>
    <row r="73" spans="2:12" s="1" customFormat="1" ht="16.5" customHeight="1">
      <c r="B73" s="32"/>
      <c r="E73" s="309" t="str">
        <f>E7</f>
        <v>Oprava trati v úseku Tanvald - Kořenov</v>
      </c>
      <c r="F73" s="310"/>
      <c r="G73" s="310"/>
      <c r="H73" s="310"/>
      <c r="L73" s="32"/>
    </row>
    <row r="74" spans="2:12" s="1" customFormat="1" ht="12" customHeight="1">
      <c r="B74" s="32"/>
      <c r="C74" s="27" t="s">
        <v>237</v>
      </c>
      <c r="L74" s="32"/>
    </row>
    <row r="75" spans="2:12" s="1" customFormat="1" ht="16.5" customHeight="1">
      <c r="B75" s="32"/>
      <c r="E75" s="305" t="str">
        <f>E9</f>
        <v>SO 03-13-01 - Přejezd P5548 v ev. km 29,107</v>
      </c>
      <c r="F75" s="311"/>
      <c r="G75" s="311"/>
      <c r="H75" s="311"/>
      <c r="L75" s="32"/>
    </row>
    <row r="76" spans="2:12" s="1" customFormat="1" ht="6.95" customHeight="1">
      <c r="B76" s="32"/>
      <c r="L76" s="32"/>
    </row>
    <row r="77" spans="2:12" s="1" customFormat="1" ht="12" customHeight="1">
      <c r="B77" s="32"/>
      <c r="C77" s="27" t="s">
        <v>21</v>
      </c>
      <c r="F77" s="25" t="str">
        <f>F12</f>
        <v xml:space="preserve"> </v>
      </c>
      <c r="I77" s="27" t="s">
        <v>23</v>
      </c>
      <c r="J77" s="49" t="str">
        <f>IF(J12="","",J12)</f>
        <v>14. 6. 2023</v>
      </c>
      <c r="L77" s="32"/>
    </row>
    <row r="78" spans="2:12" s="1" customFormat="1" ht="6.95" customHeight="1">
      <c r="B78" s="32"/>
      <c r="L78" s="32"/>
    </row>
    <row r="79" spans="2:12" s="1" customFormat="1" ht="15.2" customHeight="1">
      <c r="B79" s="32"/>
      <c r="C79" s="27" t="s">
        <v>25</v>
      </c>
      <c r="F79" s="25" t="str">
        <f>E15</f>
        <v xml:space="preserve"> </v>
      </c>
      <c r="I79" s="27" t="s">
        <v>30</v>
      </c>
      <c r="J79" s="30" t="str">
        <f>E21</f>
        <v xml:space="preserve"> </v>
      </c>
      <c r="L79" s="32"/>
    </row>
    <row r="80" spans="2:12" s="1" customFormat="1" ht="15.2" customHeight="1">
      <c r="B80" s="32"/>
      <c r="C80" s="27" t="s">
        <v>28</v>
      </c>
      <c r="F80" s="25" t="str">
        <f>IF(E18="","",E18)</f>
        <v>Vyplň údaj</v>
      </c>
      <c r="I80" s="27" t="s">
        <v>32</v>
      </c>
      <c r="J80" s="30" t="str">
        <f>E24</f>
        <v xml:space="preserve"> </v>
      </c>
      <c r="L80" s="32"/>
    </row>
    <row r="81" spans="2:65" s="1" customFormat="1" ht="10.35" customHeight="1">
      <c r="B81" s="32"/>
      <c r="L81" s="32"/>
    </row>
    <row r="82" spans="2:65" s="9" customFormat="1" ht="29.25" customHeight="1">
      <c r="B82" s="103"/>
      <c r="C82" s="104" t="s">
        <v>246</v>
      </c>
      <c r="D82" s="105" t="s">
        <v>54</v>
      </c>
      <c r="E82" s="105" t="s">
        <v>50</v>
      </c>
      <c r="F82" s="105" t="s">
        <v>51</v>
      </c>
      <c r="G82" s="105" t="s">
        <v>247</v>
      </c>
      <c r="H82" s="105" t="s">
        <v>248</v>
      </c>
      <c r="I82" s="105" t="s">
        <v>249</v>
      </c>
      <c r="J82" s="105" t="s">
        <v>241</v>
      </c>
      <c r="K82" s="106" t="s">
        <v>250</v>
      </c>
      <c r="L82" s="103"/>
      <c r="M82" s="56" t="s">
        <v>19</v>
      </c>
      <c r="N82" s="57" t="s">
        <v>39</v>
      </c>
      <c r="O82" s="57" t="s">
        <v>251</v>
      </c>
      <c r="P82" s="57" t="s">
        <v>252</v>
      </c>
      <c r="Q82" s="57" t="s">
        <v>253</v>
      </c>
      <c r="R82" s="57" t="s">
        <v>254</v>
      </c>
      <c r="S82" s="57" t="s">
        <v>255</v>
      </c>
      <c r="T82" s="58" t="s">
        <v>256</v>
      </c>
    </row>
    <row r="83" spans="2:65" s="1" customFormat="1" ht="22.9" customHeight="1">
      <c r="B83" s="32"/>
      <c r="C83" s="61" t="s">
        <v>257</v>
      </c>
      <c r="J83" s="107">
        <f>BK83</f>
        <v>0</v>
      </c>
      <c r="L83" s="32"/>
      <c r="M83" s="59"/>
      <c r="N83" s="50"/>
      <c r="O83" s="50"/>
      <c r="P83" s="108">
        <f>P84+P105+P135+P154</f>
        <v>0</v>
      </c>
      <c r="Q83" s="50"/>
      <c r="R83" s="108">
        <f>R84+R105+R135+R154</f>
        <v>0.32400000000000001</v>
      </c>
      <c r="S83" s="50"/>
      <c r="T83" s="109">
        <f>T84+T105+T135+T154</f>
        <v>0</v>
      </c>
      <c r="AT83" s="17" t="s">
        <v>68</v>
      </c>
      <c r="AU83" s="17" t="s">
        <v>242</v>
      </c>
      <c r="BK83" s="110">
        <f>BK84+BK105+BK135+BK154</f>
        <v>0</v>
      </c>
    </row>
    <row r="84" spans="2:65" s="10" customFormat="1" ht="25.9" customHeight="1">
      <c r="B84" s="111"/>
      <c r="D84" s="112" t="s">
        <v>68</v>
      </c>
      <c r="E84" s="113" t="s">
        <v>77</v>
      </c>
      <c r="F84" s="113" t="s">
        <v>767</v>
      </c>
      <c r="I84" s="114"/>
      <c r="J84" s="115">
        <f>BK84</f>
        <v>0</v>
      </c>
      <c r="L84" s="111"/>
      <c r="M84" s="116"/>
      <c r="P84" s="117">
        <f>SUM(P85:P104)</f>
        <v>0</v>
      </c>
      <c r="R84" s="117">
        <f>SUM(R85:R104)</f>
        <v>0.32400000000000001</v>
      </c>
      <c r="T84" s="118">
        <f>SUM(T85:T104)</f>
        <v>0</v>
      </c>
      <c r="AR84" s="112" t="s">
        <v>77</v>
      </c>
      <c r="AT84" s="119" t="s">
        <v>68</v>
      </c>
      <c r="AU84" s="119" t="s">
        <v>69</v>
      </c>
      <c r="AY84" s="112" t="s">
        <v>260</v>
      </c>
      <c r="BK84" s="120">
        <f>SUM(BK85:BK104)</f>
        <v>0</v>
      </c>
    </row>
    <row r="85" spans="2:65" s="1" customFormat="1" ht="16.5" customHeight="1">
      <c r="B85" s="32"/>
      <c r="C85" s="139" t="s">
        <v>77</v>
      </c>
      <c r="D85" s="139" t="s">
        <v>273</v>
      </c>
      <c r="E85" s="140" t="s">
        <v>1615</v>
      </c>
      <c r="F85" s="141" t="s">
        <v>1616</v>
      </c>
      <c r="G85" s="142" t="s">
        <v>545</v>
      </c>
      <c r="H85" s="143">
        <v>2.64</v>
      </c>
      <c r="I85" s="144"/>
      <c r="J85" s="145">
        <f>ROUND(I85*H85,2)</f>
        <v>0</v>
      </c>
      <c r="K85" s="141" t="s">
        <v>265</v>
      </c>
      <c r="L85" s="146"/>
      <c r="M85" s="147" t="s">
        <v>19</v>
      </c>
      <c r="N85" s="148" t="s">
        <v>40</v>
      </c>
      <c r="P85" s="130">
        <f>O85*H85</f>
        <v>0</v>
      </c>
      <c r="Q85" s="130">
        <v>0</v>
      </c>
      <c r="R85" s="130">
        <f>Q85*H85</f>
        <v>0</v>
      </c>
      <c r="S85" s="130">
        <v>0</v>
      </c>
      <c r="T85" s="131">
        <f>S85*H85</f>
        <v>0</v>
      </c>
      <c r="AR85" s="132" t="s">
        <v>277</v>
      </c>
      <c r="AT85" s="132" t="s">
        <v>273</v>
      </c>
      <c r="AU85" s="132" t="s">
        <v>77</v>
      </c>
      <c r="AY85" s="17" t="s">
        <v>260</v>
      </c>
      <c r="BE85" s="133">
        <f>IF(N85="základní",J85,0)</f>
        <v>0</v>
      </c>
      <c r="BF85" s="133">
        <f>IF(N85="snížená",J85,0)</f>
        <v>0</v>
      </c>
      <c r="BG85" s="133">
        <f>IF(N85="zákl. přenesená",J85,0)</f>
        <v>0</v>
      </c>
      <c r="BH85" s="133">
        <f>IF(N85="sníž. přenesená",J85,0)</f>
        <v>0</v>
      </c>
      <c r="BI85" s="133">
        <f>IF(N85="nulová",J85,0)</f>
        <v>0</v>
      </c>
      <c r="BJ85" s="17" t="s">
        <v>77</v>
      </c>
      <c r="BK85" s="133">
        <f>ROUND(I85*H85,2)</f>
        <v>0</v>
      </c>
      <c r="BL85" s="17" t="s">
        <v>266</v>
      </c>
      <c r="BM85" s="132" t="s">
        <v>79</v>
      </c>
    </row>
    <row r="86" spans="2:65" s="1" customFormat="1" ht="11.25">
      <c r="B86" s="32"/>
      <c r="D86" s="134" t="s">
        <v>267</v>
      </c>
      <c r="F86" s="135" t="s">
        <v>1616</v>
      </c>
      <c r="I86" s="136"/>
      <c r="L86" s="32"/>
      <c r="M86" s="137"/>
      <c r="T86" s="53"/>
      <c r="AT86" s="17" t="s">
        <v>267</v>
      </c>
      <c r="AU86" s="17" t="s">
        <v>77</v>
      </c>
    </row>
    <row r="87" spans="2:65" s="1" customFormat="1" ht="19.5">
      <c r="B87" s="32"/>
      <c r="D87" s="134" t="s">
        <v>269</v>
      </c>
      <c r="F87" s="138" t="s">
        <v>306</v>
      </c>
      <c r="I87" s="136"/>
      <c r="L87" s="32"/>
      <c r="M87" s="137"/>
      <c r="T87" s="53"/>
      <c r="AT87" s="17" t="s">
        <v>269</v>
      </c>
      <c r="AU87" s="17" t="s">
        <v>77</v>
      </c>
    </row>
    <row r="88" spans="2:65" s="12" customFormat="1" ht="11.25">
      <c r="B88" s="162"/>
      <c r="D88" s="134" t="s">
        <v>774</v>
      </c>
      <c r="E88" s="163" t="s">
        <v>19</v>
      </c>
      <c r="F88" s="164" t="s">
        <v>3394</v>
      </c>
      <c r="H88" s="165">
        <v>2.64</v>
      </c>
      <c r="I88" s="166"/>
      <c r="L88" s="162"/>
      <c r="M88" s="167"/>
      <c r="T88" s="168"/>
      <c r="AT88" s="163" t="s">
        <v>774</v>
      </c>
      <c r="AU88" s="163" t="s">
        <v>77</v>
      </c>
      <c r="AV88" s="12" t="s">
        <v>79</v>
      </c>
      <c r="AW88" s="12" t="s">
        <v>31</v>
      </c>
      <c r="AX88" s="12" t="s">
        <v>69</v>
      </c>
      <c r="AY88" s="163" t="s">
        <v>260</v>
      </c>
    </row>
    <row r="89" spans="2:65" s="13" customFormat="1" ht="11.25">
      <c r="B89" s="169"/>
      <c r="D89" s="134" t="s">
        <v>774</v>
      </c>
      <c r="E89" s="170" t="s">
        <v>19</v>
      </c>
      <c r="F89" s="171" t="s">
        <v>967</v>
      </c>
      <c r="H89" s="172">
        <v>2.64</v>
      </c>
      <c r="I89" s="173"/>
      <c r="L89" s="169"/>
      <c r="M89" s="174"/>
      <c r="T89" s="175"/>
      <c r="AT89" s="170" t="s">
        <v>774</v>
      </c>
      <c r="AU89" s="170" t="s">
        <v>77</v>
      </c>
      <c r="AV89" s="13" t="s">
        <v>266</v>
      </c>
      <c r="AW89" s="13" t="s">
        <v>31</v>
      </c>
      <c r="AX89" s="13" t="s">
        <v>77</v>
      </c>
      <c r="AY89" s="170" t="s">
        <v>260</v>
      </c>
    </row>
    <row r="90" spans="2:65" s="1" customFormat="1" ht="16.5" customHeight="1">
      <c r="B90" s="32"/>
      <c r="C90" s="139" t="s">
        <v>79</v>
      </c>
      <c r="D90" s="139" t="s">
        <v>273</v>
      </c>
      <c r="E90" s="140" t="s">
        <v>1752</v>
      </c>
      <c r="F90" s="141" t="s">
        <v>1753</v>
      </c>
      <c r="G90" s="142" t="s">
        <v>973</v>
      </c>
      <c r="H90" s="143">
        <v>2.75</v>
      </c>
      <c r="I90" s="144"/>
      <c r="J90" s="145">
        <f>ROUND(I90*H90,2)</f>
        <v>0</v>
      </c>
      <c r="K90" s="141" t="s">
        <v>19</v>
      </c>
      <c r="L90" s="146"/>
      <c r="M90" s="147" t="s">
        <v>19</v>
      </c>
      <c r="N90" s="148" t="s">
        <v>40</v>
      </c>
      <c r="P90" s="130">
        <f>O90*H90</f>
        <v>0</v>
      </c>
      <c r="Q90" s="130">
        <v>0</v>
      </c>
      <c r="R90" s="130">
        <f>Q90*H90</f>
        <v>0</v>
      </c>
      <c r="S90" s="130">
        <v>0</v>
      </c>
      <c r="T90" s="131">
        <f>S90*H90</f>
        <v>0</v>
      </c>
      <c r="AR90" s="132" t="s">
        <v>277</v>
      </c>
      <c r="AT90" s="132" t="s">
        <v>273</v>
      </c>
      <c r="AU90" s="132" t="s">
        <v>77</v>
      </c>
      <c r="AY90" s="17" t="s">
        <v>260</v>
      </c>
      <c r="BE90" s="133">
        <f>IF(N90="základní",J90,0)</f>
        <v>0</v>
      </c>
      <c r="BF90" s="133">
        <f>IF(N90="snížená",J90,0)</f>
        <v>0</v>
      </c>
      <c r="BG90" s="133">
        <f>IF(N90="zákl. přenesená",J90,0)</f>
        <v>0</v>
      </c>
      <c r="BH90" s="133">
        <f>IF(N90="sníž. přenesená",J90,0)</f>
        <v>0</v>
      </c>
      <c r="BI90" s="133">
        <f>IF(N90="nulová",J90,0)</f>
        <v>0</v>
      </c>
      <c r="BJ90" s="17" t="s">
        <v>77</v>
      </c>
      <c r="BK90" s="133">
        <f>ROUND(I90*H90,2)</f>
        <v>0</v>
      </c>
      <c r="BL90" s="17" t="s">
        <v>266</v>
      </c>
      <c r="BM90" s="132" t="s">
        <v>266</v>
      </c>
    </row>
    <row r="91" spans="2:65" s="1" customFormat="1" ht="11.25">
      <c r="B91" s="32"/>
      <c r="D91" s="134" t="s">
        <v>267</v>
      </c>
      <c r="F91" s="135" t="s">
        <v>1753</v>
      </c>
      <c r="I91" s="136"/>
      <c r="L91" s="32"/>
      <c r="M91" s="137"/>
      <c r="T91" s="53"/>
      <c r="AT91" s="17" t="s">
        <v>267</v>
      </c>
      <c r="AU91" s="17" t="s">
        <v>77</v>
      </c>
    </row>
    <row r="92" spans="2:65" s="1" customFormat="1" ht="19.5">
      <c r="B92" s="32"/>
      <c r="D92" s="134" t="s">
        <v>269</v>
      </c>
      <c r="F92" s="138" t="s">
        <v>306</v>
      </c>
      <c r="I92" s="136"/>
      <c r="L92" s="32"/>
      <c r="M92" s="137"/>
      <c r="T92" s="53"/>
      <c r="AT92" s="17" t="s">
        <v>269</v>
      </c>
      <c r="AU92" s="17" t="s">
        <v>77</v>
      </c>
    </row>
    <row r="93" spans="2:65" s="12" customFormat="1" ht="11.25">
      <c r="B93" s="162"/>
      <c r="D93" s="134" t="s">
        <v>774</v>
      </c>
      <c r="E93" s="163" t="s">
        <v>19</v>
      </c>
      <c r="F93" s="164" t="s">
        <v>3395</v>
      </c>
      <c r="H93" s="165">
        <v>2.75</v>
      </c>
      <c r="I93" s="166"/>
      <c r="L93" s="162"/>
      <c r="M93" s="167"/>
      <c r="T93" s="168"/>
      <c r="AT93" s="163" t="s">
        <v>774</v>
      </c>
      <c r="AU93" s="163" t="s">
        <v>77</v>
      </c>
      <c r="AV93" s="12" t="s">
        <v>79</v>
      </c>
      <c r="AW93" s="12" t="s">
        <v>31</v>
      </c>
      <c r="AX93" s="12" t="s">
        <v>69</v>
      </c>
      <c r="AY93" s="163" t="s">
        <v>260</v>
      </c>
    </row>
    <row r="94" spans="2:65" s="13" customFormat="1" ht="11.25">
      <c r="B94" s="169"/>
      <c r="D94" s="134" t="s">
        <v>774</v>
      </c>
      <c r="E94" s="170" t="s">
        <v>19</v>
      </c>
      <c r="F94" s="171" t="s">
        <v>967</v>
      </c>
      <c r="H94" s="172">
        <v>2.75</v>
      </c>
      <c r="I94" s="173"/>
      <c r="L94" s="169"/>
      <c r="M94" s="174"/>
      <c r="T94" s="175"/>
      <c r="AT94" s="170" t="s">
        <v>774</v>
      </c>
      <c r="AU94" s="170" t="s">
        <v>77</v>
      </c>
      <c r="AV94" s="13" t="s">
        <v>266</v>
      </c>
      <c r="AW94" s="13" t="s">
        <v>31</v>
      </c>
      <c r="AX94" s="13" t="s">
        <v>77</v>
      </c>
      <c r="AY94" s="170" t="s">
        <v>260</v>
      </c>
    </row>
    <row r="95" spans="2:65" s="1" customFormat="1" ht="16.5" customHeight="1">
      <c r="B95" s="32"/>
      <c r="C95" s="139" t="s">
        <v>279</v>
      </c>
      <c r="D95" s="139" t="s">
        <v>273</v>
      </c>
      <c r="E95" s="140" t="s">
        <v>1628</v>
      </c>
      <c r="F95" s="141" t="s">
        <v>1754</v>
      </c>
      <c r="G95" s="142" t="s">
        <v>973</v>
      </c>
      <c r="H95" s="143">
        <v>9</v>
      </c>
      <c r="I95" s="144"/>
      <c r="J95" s="145">
        <f>ROUND(I95*H95,2)</f>
        <v>0</v>
      </c>
      <c r="K95" s="141" t="s">
        <v>19</v>
      </c>
      <c r="L95" s="146"/>
      <c r="M95" s="147" t="s">
        <v>19</v>
      </c>
      <c r="N95" s="148" t="s">
        <v>40</v>
      </c>
      <c r="P95" s="130">
        <f>O95*H95</f>
        <v>0</v>
      </c>
      <c r="Q95" s="130">
        <v>0</v>
      </c>
      <c r="R95" s="130">
        <f>Q95*H95</f>
        <v>0</v>
      </c>
      <c r="S95" s="130">
        <v>0</v>
      </c>
      <c r="T95" s="131">
        <f>S95*H95</f>
        <v>0</v>
      </c>
      <c r="AR95" s="132" t="s">
        <v>277</v>
      </c>
      <c r="AT95" s="132" t="s">
        <v>273</v>
      </c>
      <c r="AU95" s="132" t="s">
        <v>77</v>
      </c>
      <c r="AY95" s="17" t="s">
        <v>260</v>
      </c>
      <c r="BE95" s="133">
        <f>IF(N95="základní",J95,0)</f>
        <v>0</v>
      </c>
      <c r="BF95" s="133">
        <f>IF(N95="snížená",J95,0)</f>
        <v>0</v>
      </c>
      <c r="BG95" s="133">
        <f>IF(N95="zákl. přenesená",J95,0)</f>
        <v>0</v>
      </c>
      <c r="BH95" s="133">
        <f>IF(N95="sníž. přenesená",J95,0)</f>
        <v>0</v>
      </c>
      <c r="BI95" s="133">
        <f>IF(N95="nulová",J95,0)</f>
        <v>0</v>
      </c>
      <c r="BJ95" s="17" t="s">
        <v>77</v>
      </c>
      <c r="BK95" s="133">
        <f>ROUND(I95*H95,2)</f>
        <v>0</v>
      </c>
      <c r="BL95" s="17" t="s">
        <v>266</v>
      </c>
      <c r="BM95" s="132" t="s">
        <v>282</v>
      </c>
    </row>
    <row r="96" spans="2:65" s="1" customFormat="1" ht="11.25">
      <c r="B96" s="32"/>
      <c r="D96" s="134" t="s">
        <v>267</v>
      </c>
      <c r="F96" s="135" t="s">
        <v>1754</v>
      </c>
      <c r="I96" s="136"/>
      <c r="L96" s="32"/>
      <c r="M96" s="137"/>
      <c r="T96" s="53"/>
      <c r="AT96" s="17" t="s">
        <v>267</v>
      </c>
      <c r="AU96" s="17" t="s">
        <v>77</v>
      </c>
    </row>
    <row r="97" spans="2:65" s="1" customFormat="1" ht="29.25">
      <c r="B97" s="32"/>
      <c r="D97" s="134" t="s">
        <v>269</v>
      </c>
      <c r="F97" s="138" t="s">
        <v>1755</v>
      </c>
      <c r="I97" s="136"/>
      <c r="L97" s="32"/>
      <c r="M97" s="137"/>
      <c r="T97" s="53"/>
      <c r="AT97" s="17" t="s">
        <v>269</v>
      </c>
      <c r="AU97" s="17" t="s">
        <v>77</v>
      </c>
    </row>
    <row r="98" spans="2:65" s="12" customFormat="1" ht="11.25">
      <c r="B98" s="162"/>
      <c r="D98" s="134" t="s">
        <v>774</v>
      </c>
      <c r="E98" s="163" t="s">
        <v>19</v>
      </c>
      <c r="F98" s="164" t="s">
        <v>3396</v>
      </c>
      <c r="H98" s="165">
        <v>9</v>
      </c>
      <c r="I98" s="166"/>
      <c r="L98" s="162"/>
      <c r="M98" s="167"/>
      <c r="T98" s="168"/>
      <c r="AT98" s="163" t="s">
        <v>774</v>
      </c>
      <c r="AU98" s="163" t="s">
        <v>77</v>
      </c>
      <c r="AV98" s="12" t="s">
        <v>79</v>
      </c>
      <c r="AW98" s="12" t="s">
        <v>31</v>
      </c>
      <c r="AX98" s="12" t="s">
        <v>69</v>
      </c>
      <c r="AY98" s="163" t="s">
        <v>260</v>
      </c>
    </row>
    <row r="99" spans="2:65" s="13" customFormat="1" ht="11.25">
      <c r="B99" s="169"/>
      <c r="D99" s="134" t="s">
        <v>774</v>
      </c>
      <c r="E99" s="170" t="s">
        <v>19</v>
      </c>
      <c r="F99" s="171" t="s">
        <v>967</v>
      </c>
      <c r="H99" s="172">
        <v>9</v>
      </c>
      <c r="I99" s="173"/>
      <c r="L99" s="169"/>
      <c r="M99" s="174"/>
      <c r="T99" s="175"/>
      <c r="AT99" s="170" t="s">
        <v>774</v>
      </c>
      <c r="AU99" s="170" t="s">
        <v>77</v>
      </c>
      <c r="AV99" s="13" t="s">
        <v>266</v>
      </c>
      <c r="AW99" s="13" t="s">
        <v>31</v>
      </c>
      <c r="AX99" s="13" t="s">
        <v>77</v>
      </c>
      <c r="AY99" s="170" t="s">
        <v>260</v>
      </c>
    </row>
    <row r="100" spans="2:65" s="1" customFormat="1" ht="16.5" customHeight="1">
      <c r="B100" s="32"/>
      <c r="C100" s="139" t="s">
        <v>266</v>
      </c>
      <c r="D100" s="139" t="s">
        <v>273</v>
      </c>
      <c r="E100" s="140" t="s">
        <v>1252</v>
      </c>
      <c r="F100" s="141" t="s">
        <v>1253</v>
      </c>
      <c r="G100" s="142" t="s">
        <v>973</v>
      </c>
      <c r="H100" s="143">
        <v>0.32400000000000001</v>
      </c>
      <c r="I100" s="144"/>
      <c r="J100" s="145">
        <f>ROUND(I100*H100,2)</f>
        <v>0</v>
      </c>
      <c r="K100" s="141" t="s">
        <v>265</v>
      </c>
      <c r="L100" s="146"/>
      <c r="M100" s="147" t="s">
        <v>19</v>
      </c>
      <c r="N100" s="148" t="s">
        <v>40</v>
      </c>
      <c r="P100" s="130">
        <f>O100*H100</f>
        <v>0</v>
      </c>
      <c r="Q100" s="130">
        <v>1</v>
      </c>
      <c r="R100" s="130">
        <f>Q100*H100</f>
        <v>0.32400000000000001</v>
      </c>
      <c r="S100" s="130">
        <v>0</v>
      </c>
      <c r="T100" s="131">
        <f>S100*H100</f>
        <v>0</v>
      </c>
      <c r="AR100" s="132" t="s">
        <v>277</v>
      </c>
      <c r="AT100" s="132" t="s">
        <v>273</v>
      </c>
      <c r="AU100" s="132" t="s">
        <v>77</v>
      </c>
      <c r="AY100" s="17" t="s">
        <v>260</v>
      </c>
      <c r="BE100" s="133">
        <f>IF(N100="základní",J100,0)</f>
        <v>0</v>
      </c>
      <c r="BF100" s="133">
        <f>IF(N100="snížená",J100,0)</f>
        <v>0</v>
      </c>
      <c r="BG100" s="133">
        <f>IF(N100="zákl. přenesená",J100,0)</f>
        <v>0</v>
      </c>
      <c r="BH100" s="133">
        <f>IF(N100="sníž. přenesená",J100,0)</f>
        <v>0</v>
      </c>
      <c r="BI100" s="133">
        <f>IF(N100="nulová",J100,0)</f>
        <v>0</v>
      </c>
      <c r="BJ100" s="17" t="s">
        <v>77</v>
      </c>
      <c r="BK100" s="133">
        <f>ROUND(I100*H100,2)</f>
        <v>0</v>
      </c>
      <c r="BL100" s="17" t="s">
        <v>266</v>
      </c>
      <c r="BM100" s="132" t="s">
        <v>277</v>
      </c>
    </row>
    <row r="101" spans="2:65" s="1" customFormat="1" ht="11.25">
      <c r="B101" s="32"/>
      <c r="D101" s="134" t="s">
        <v>267</v>
      </c>
      <c r="F101" s="135" t="s">
        <v>1253</v>
      </c>
      <c r="I101" s="136"/>
      <c r="L101" s="32"/>
      <c r="M101" s="137"/>
      <c r="T101" s="53"/>
      <c r="AT101" s="17" t="s">
        <v>267</v>
      </c>
      <c r="AU101" s="17" t="s">
        <v>77</v>
      </c>
    </row>
    <row r="102" spans="2:65" s="1" customFormat="1" ht="29.25">
      <c r="B102" s="32"/>
      <c r="D102" s="134" t="s">
        <v>269</v>
      </c>
      <c r="F102" s="138" t="s">
        <v>3397</v>
      </c>
      <c r="I102" s="136"/>
      <c r="L102" s="32"/>
      <c r="M102" s="137"/>
      <c r="T102" s="53"/>
      <c r="AT102" s="17" t="s">
        <v>269</v>
      </c>
      <c r="AU102" s="17" t="s">
        <v>77</v>
      </c>
    </row>
    <row r="103" spans="2:65" s="12" customFormat="1" ht="11.25">
      <c r="B103" s="162"/>
      <c r="D103" s="134" t="s">
        <v>774</v>
      </c>
      <c r="E103" s="163" t="s">
        <v>19</v>
      </c>
      <c r="F103" s="164" t="s">
        <v>3398</v>
      </c>
      <c r="H103" s="165">
        <v>0.32400000000000001</v>
      </c>
      <c r="I103" s="166"/>
      <c r="L103" s="162"/>
      <c r="M103" s="167"/>
      <c r="T103" s="168"/>
      <c r="AT103" s="163" t="s">
        <v>774</v>
      </c>
      <c r="AU103" s="163" t="s">
        <v>77</v>
      </c>
      <c r="AV103" s="12" t="s">
        <v>79</v>
      </c>
      <c r="AW103" s="12" t="s">
        <v>31</v>
      </c>
      <c r="AX103" s="12" t="s">
        <v>69</v>
      </c>
      <c r="AY103" s="163" t="s">
        <v>260</v>
      </c>
    </row>
    <row r="104" spans="2:65" s="13" customFormat="1" ht="11.25">
      <c r="B104" s="169"/>
      <c r="D104" s="134" t="s">
        <v>774</v>
      </c>
      <c r="E104" s="170" t="s">
        <v>19</v>
      </c>
      <c r="F104" s="171" t="s">
        <v>967</v>
      </c>
      <c r="H104" s="172">
        <v>0.32400000000000001</v>
      </c>
      <c r="I104" s="173"/>
      <c r="L104" s="169"/>
      <c r="M104" s="174"/>
      <c r="T104" s="175"/>
      <c r="AT104" s="170" t="s">
        <v>774</v>
      </c>
      <c r="AU104" s="170" t="s">
        <v>77</v>
      </c>
      <c r="AV104" s="13" t="s">
        <v>266</v>
      </c>
      <c r="AW104" s="13" t="s">
        <v>31</v>
      </c>
      <c r="AX104" s="13" t="s">
        <v>77</v>
      </c>
      <c r="AY104" s="170" t="s">
        <v>260</v>
      </c>
    </row>
    <row r="105" spans="2:65" s="10" customFormat="1" ht="25.9" customHeight="1">
      <c r="B105" s="111"/>
      <c r="D105" s="112" t="s">
        <v>68</v>
      </c>
      <c r="E105" s="113" t="s">
        <v>79</v>
      </c>
      <c r="F105" s="113" t="s">
        <v>834</v>
      </c>
      <c r="I105" s="114"/>
      <c r="J105" s="115">
        <f>BK105</f>
        <v>0</v>
      </c>
      <c r="L105" s="111"/>
      <c r="M105" s="116"/>
      <c r="P105" s="117">
        <f>SUM(P106:P134)</f>
        <v>0</v>
      </c>
      <c r="R105" s="117">
        <f>SUM(R106:R134)</f>
        <v>0</v>
      </c>
      <c r="T105" s="118">
        <f>SUM(T106:T134)</f>
        <v>0</v>
      </c>
      <c r="AR105" s="112" t="s">
        <v>77</v>
      </c>
      <c r="AT105" s="119" t="s">
        <v>68</v>
      </c>
      <c r="AU105" s="119" t="s">
        <v>69</v>
      </c>
      <c r="AY105" s="112" t="s">
        <v>260</v>
      </c>
      <c r="BK105" s="120">
        <f>SUM(BK106:BK134)</f>
        <v>0</v>
      </c>
    </row>
    <row r="106" spans="2:65" s="1" customFormat="1" ht="16.5" customHeight="1">
      <c r="B106" s="32"/>
      <c r="C106" s="121" t="s">
        <v>258</v>
      </c>
      <c r="D106" s="121" t="s">
        <v>261</v>
      </c>
      <c r="E106" s="122" t="s">
        <v>1662</v>
      </c>
      <c r="F106" s="123" t="s">
        <v>1663</v>
      </c>
      <c r="G106" s="124" t="s">
        <v>545</v>
      </c>
      <c r="H106" s="125">
        <v>2.64</v>
      </c>
      <c r="I106" s="126"/>
      <c r="J106" s="127">
        <f>ROUND(I106*H106,2)</f>
        <v>0</v>
      </c>
      <c r="K106" s="123" t="s">
        <v>265</v>
      </c>
      <c r="L106" s="32"/>
      <c r="M106" s="128" t="s">
        <v>19</v>
      </c>
      <c r="N106" s="129" t="s">
        <v>40</v>
      </c>
      <c r="P106" s="130">
        <f>O106*H106</f>
        <v>0</v>
      </c>
      <c r="Q106" s="130">
        <v>0</v>
      </c>
      <c r="R106" s="130">
        <f>Q106*H106</f>
        <v>0</v>
      </c>
      <c r="S106" s="130">
        <v>0</v>
      </c>
      <c r="T106" s="131">
        <f>S106*H106</f>
        <v>0</v>
      </c>
      <c r="AR106" s="132" t="s">
        <v>266</v>
      </c>
      <c r="AT106" s="132" t="s">
        <v>261</v>
      </c>
      <c r="AU106" s="132" t="s">
        <v>77</v>
      </c>
      <c r="AY106" s="17" t="s">
        <v>260</v>
      </c>
      <c r="BE106" s="133">
        <f>IF(N106="základní",J106,0)</f>
        <v>0</v>
      </c>
      <c r="BF106" s="133">
        <f>IF(N106="snížená",J106,0)</f>
        <v>0</v>
      </c>
      <c r="BG106" s="133">
        <f>IF(N106="zákl. přenesená",J106,0)</f>
        <v>0</v>
      </c>
      <c r="BH106" s="133">
        <f>IF(N106="sníž. přenesená",J106,0)</f>
        <v>0</v>
      </c>
      <c r="BI106" s="133">
        <f>IF(N106="nulová",J106,0)</f>
        <v>0</v>
      </c>
      <c r="BJ106" s="17" t="s">
        <v>77</v>
      </c>
      <c r="BK106" s="133">
        <f>ROUND(I106*H106,2)</f>
        <v>0</v>
      </c>
      <c r="BL106" s="17" t="s">
        <v>266</v>
      </c>
      <c r="BM106" s="132" t="s">
        <v>289</v>
      </c>
    </row>
    <row r="107" spans="2:65" s="1" customFormat="1" ht="19.5">
      <c r="B107" s="32"/>
      <c r="D107" s="134" t="s">
        <v>267</v>
      </c>
      <c r="F107" s="135" t="s">
        <v>1664</v>
      </c>
      <c r="I107" s="136"/>
      <c r="L107" s="32"/>
      <c r="M107" s="137"/>
      <c r="T107" s="53"/>
      <c r="AT107" s="17" t="s">
        <v>267</v>
      </c>
      <c r="AU107" s="17" t="s">
        <v>77</v>
      </c>
    </row>
    <row r="108" spans="2:65" s="1" customFormat="1" ht="19.5">
      <c r="B108" s="32"/>
      <c r="D108" s="134" t="s">
        <v>269</v>
      </c>
      <c r="F108" s="138" t="s">
        <v>306</v>
      </c>
      <c r="I108" s="136"/>
      <c r="L108" s="32"/>
      <c r="M108" s="137"/>
      <c r="T108" s="53"/>
      <c r="AT108" s="17" t="s">
        <v>269</v>
      </c>
      <c r="AU108" s="17" t="s">
        <v>77</v>
      </c>
    </row>
    <row r="109" spans="2:65" s="12" customFormat="1" ht="11.25">
      <c r="B109" s="162"/>
      <c r="D109" s="134" t="s">
        <v>774</v>
      </c>
      <c r="E109" s="163" t="s">
        <v>19</v>
      </c>
      <c r="F109" s="164" t="s">
        <v>3394</v>
      </c>
      <c r="H109" s="165">
        <v>2.64</v>
      </c>
      <c r="I109" s="166"/>
      <c r="L109" s="162"/>
      <c r="M109" s="167"/>
      <c r="T109" s="168"/>
      <c r="AT109" s="163" t="s">
        <v>774</v>
      </c>
      <c r="AU109" s="163" t="s">
        <v>77</v>
      </c>
      <c r="AV109" s="12" t="s">
        <v>79</v>
      </c>
      <c r="AW109" s="12" t="s">
        <v>31</v>
      </c>
      <c r="AX109" s="12" t="s">
        <v>69</v>
      </c>
      <c r="AY109" s="163" t="s">
        <v>260</v>
      </c>
    </row>
    <row r="110" spans="2:65" s="13" customFormat="1" ht="11.25">
      <c r="B110" s="169"/>
      <c r="D110" s="134" t="s">
        <v>774</v>
      </c>
      <c r="E110" s="170" t="s">
        <v>19</v>
      </c>
      <c r="F110" s="171" t="s">
        <v>967</v>
      </c>
      <c r="H110" s="172">
        <v>2.64</v>
      </c>
      <c r="I110" s="173"/>
      <c r="L110" s="169"/>
      <c r="M110" s="174"/>
      <c r="T110" s="175"/>
      <c r="AT110" s="170" t="s">
        <v>774</v>
      </c>
      <c r="AU110" s="170" t="s">
        <v>77</v>
      </c>
      <c r="AV110" s="13" t="s">
        <v>266</v>
      </c>
      <c r="AW110" s="13" t="s">
        <v>31</v>
      </c>
      <c r="AX110" s="13" t="s">
        <v>77</v>
      </c>
      <c r="AY110" s="170" t="s">
        <v>260</v>
      </c>
    </row>
    <row r="111" spans="2:65" s="1" customFormat="1" ht="16.5" customHeight="1">
      <c r="B111" s="32"/>
      <c r="C111" s="121" t="s">
        <v>282</v>
      </c>
      <c r="D111" s="121" t="s">
        <v>261</v>
      </c>
      <c r="E111" s="122" t="s">
        <v>1666</v>
      </c>
      <c r="F111" s="123" t="s">
        <v>1667</v>
      </c>
      <c r="G111" s="124" t="s">
        <v>363</v>
      </c>
      <c r="H111" s="125">
        <v>12</v>
      </c>
      <c r="I111" s="126"/>
      <c r="J111" s="127">
        <f>ROUND(I111*H111,2)</f>
        <v>0</v>
      </c>
      <c r="K111" s="123" t="s">
        <v>265</v>
      </c>
      <c r="L111" s="32"/>
      <c r="M111" s="128" t="s">
        <v>19</v>
      </c>
      <c r="N111" s="129" t="s">
        <v>40</v>
      </c>
      <c r="P111" s="130">
        <f>O111*H111</f>
        <v>0</v>
      </c>
      <c r="Q111" s="130">
        <v>0</v>
      </c>
      <c r="R111" s="130">
        <f>Q111*H111</f>
        <v>0</v>
      </c>
      <c r="S111" s="130">
        <v>0</v>
      </c>
      <c r="T111" s="131">
        <f>S111*H111</f>
        <v>0</v>
      </c>
      <c r="AR111" s="132" t="s">
        <v>266</v>
      </c>
      <c r="AT111" s="132" t="s">
        <v>261</v>
      </c>
      <c r="AU111" s="132" t="s">
        <v>77</v>
      </c>
      <c r="AY111" s="17" t="s">
        <v>260</v>
      </c>
      <c r="BE111" s="133">
        <f>IF(N111="základní",J111,0)</f>
        <v>0</v>
      </c>
      <c r="BF111" s="133">
        <f>IF(N111="snížená",J111,0)</f>
        <v>0</v>
      </c>
      <c r="BG111" s="133">
        <f>IF(N111="zákl. přenesená",J111,0)</f>
        <v>0</v>
      </c>
      <c r="BH111" s="133">
        <f>IF(N111="sníž. přenesená",J111,0)</f>
        <v>0</v>
      </c>
      <c r="BI111" s="133">
        <f>IF(N111="nulová",J111,0)</f>
        <v>0</v>
      </c>
      <c r="BJ111" s="17" t="s">
        <v>77</v>
      </c>
      <c r="BK111" s="133">
        <f>ROUND(I111*H111,2)</f>
        <v>0</v>
      </c>
      <c r="BL111" s="17" t="s">
        <v>266</v>
      </c>
      <c r="BM111" s="132" t="s">
        <v>8</v>
      </c>
    </row>
    <row r="112" spans="2:65" s="1" customFormat="1" ht="19.5">
      <c r="B112" s="32"/>
      <c r="D112" s="134" t="s">
        <v>267</v>
      </c>
      <c r="F112" s="135" t="s">
        <v>1668</v>
      </c>
      <c r="I112" s="136"/>
      <c r="L112" s="32"/>
      <c r="M112" s="137"/>
      <c r="T112" s="53"/>
      <c r="AT112" s="17" t="s">
        <v>267</v>
      </c>
      <c r="AU112" s="17" t="s">
        <v>77</v>
      </c>
    </row>
    <row r="113" spans="2:65" s="1" customFormat="1" ht="29.25">
      <c r="B113" s="32"/>
      <c r="D113" s="134" t="s">
        <v>269</v>
      </c>
      <c r="F113" s="138" t="s">
        <v>1669</v>
      </c>
      <c r="I113" s="136"/>
      <c r="L113" s="32"/>
      <c r="M113" s="137"/>
      <c r="T113" s="53"/>
      <c r="AT113" s="17" t="s">
        <v>269</v>
      </c>
      <c r="AU113" s="17" t="s">
        <v>77</v>
      </c>
    </row>
    <row r="114" spans="2:65" s="12" customFormat="1" ht="11.25">
      <c r="B114" s="162"/>
      <c r="D114" s="134" t="s">
        <v>774</v>
      </c>
      <c r="E114" s="163" t="s">
        <v>19</v>
      </c>
      <c r="F114" s="164" t="s">
        <v>8</v>
      </c>
      <c r="H114" s="165">
        <v>12</v>
      </c>
      <c r="I114" s="166"/>
      <c r="L114" s="162"/>
      <c r="M114" s="167"/>
      <c r="T114" s="168"/>
      <c r="AT114" s="163" t="s">
        <v>774</v>
      </c>
      <c r="AU114" s="163" t="s">
        <v>77</v>
      </c>
      <c r="AV114" s="12" t="s">
        <v>79</v>
      </c>
      <c r="AW114" s="12" t="s">
        <v>31</v>
      </c>
      <c r="AX114" s="12" t="s">
        <v>69</v>
      </c>
      <c r="AY114" s="163" t="s">
        <v>260</v>
      </c>
    </row>
    <row r="115" spans="2:65" s="13" customFormat="1" ht="11.25">
      <c r="B115" s="169"/>
      <c r="D115" s="134" t="s">
        <v>774</v>
      </c>
      <c r="E115" s="170" t="s">
        <v>19</v>
      </c>
      <c r="F115" s="171" t="s">
        <v>967</v>
      </c>
      <c r="H115" s="172">
        <v>12</v>
      </c>
      <c r="I115" s="173"/>
      <c r="L115" s="169"/>
      <c r="M115" s="174"/>
      <c r="T115" s="175"/>
      <c r="AT115" s="170" t="s">
        <v>774</v>
      </c>
      <c r="AU115" s="170" t="s">
        <v>77</v>
      </c>
      <c r="AV115" s="13" t="s">
        <v>266</v>
      </c>
      <c r="AW115" s="13" t="s">
        <v>31</v>
      </c>
      <c r="AX115" s="13" t="s">
        <v>77</v>
      </c>
      <c r="AY115" s="170" t="s">
        <v>260</v>
      </c>
    </row>
    <row r="116" spans="2:65" s="1" customFormat="1" ht="16.5" customHeight="1">
      <c r="B116" s="32"/>
      <c r="C116" s="121" t="s">
        <v>271</v>
      </c>
      <c r="D116" s="121" t="s">
        <v>261</v>
      </c>
      <c r="E116" s="122" t="s">
        <v>1670</v>
      </c>
      <c r="F116" s="123" t="s">
        <v>1671</v>
      </c>
      <c r="G116" s="124" t="s">
        <v>363</v>
      </c>
      <c r="H116" s="125">
        <v>2</v>
      </c>
      <c r="I116" s="126"/>
      <c r="J116" s="127">
        <f>ROUND(I116*H116,2)</f>
        <v>0</v>
      </c>
      <c r="K116" s="123" t="s">
        <v>265</v>
      </c>
      <c r="L116" s="32"/>
      <c r="M116" s="128" t="s">
        <v>19</v>
      </c>
      <c r="N116" s="129" t="s">
        <v>40</v>
      </c>
      <c r="P116" s="130">
        <f>O116*H116</f>
        <v>0</v>
      </c>
      <c r="Q116" s="130">
        <v>0</v>
      </c>
      <c r="R116" s="130">
        <f>Q116*H116</f>
        <v>0</v>
      </c>
      <c r="S116" s="130">
        <v>0</v>
      </c>
      <c r="T116" s="131">
        <f>S116*H116</f>
        <v>0</v>
      </c>
      <c r="AR116" s="132" t="s">
        <v>266</v>
      </c>
      <c r="AT116" s="132" t="s">
        <v>261</v>
      </c>
      <c r="AU116" s="132" t="s">
        <v>77</v>
      </c>
      <c r="AY116" s="17" t="s">
        <v>260</v>
      </c>
      <c r="BE116" s="133">
        <f>IF(N116="základní",J116,0)</f>
        <v>0</v>
      </c>
      <c r="BF116" s="133">
        <f>IF(N116="snížená",J116,0)</f>
        <v>0</v>
      </c>
      <c r="BG116" s="133">
        <f>IF(N116="zákl. přenesená",J116,0)</f>
        <v>0</v>
      </c>
      <c r="BH116" s="133">
        <f>IF(N116="sníž. přenesená",J116,0)</f>
        <v>0</v>
      </c>
      <c r="BI116" s="133">
        <f>IF(N116="nulová",J116,0)</f>
        <v>0</v>
      </c>
      <c r="BJ116" s="17" t="s">
        <v>77</v>
      </c>
      <c r="BK116" s="133">
        <f>ROUND(I116*H116,2)</f>
        <v>0</v>
      </c>
      <c r="BL116" s="17" t="s">
        <v>266</v>
      </c>
      <c r="BM116" s="132" t="s">
        <v>296</v>
      </c>
    </row>
    <row r="117" spans="2:65" s="1" customFormat="1" ht="19.5">
      <c r="B117" s="32"/>
      <c r="D117" s="134" t="s">
        <v>267</v>
      </c>
      <c r="F117" s="135" t="s">
        <v>1672</v>
      </c>
      <c r="I117" s="136"/>
      <c r="L117" s="32"/>
      <c r="M117" s="137"/>
      <c r="T117" s="53"/>
      <c r="AT117" s="17" t="s">
        <v>267</v>
      </c>
      <c r="AU117" s="17" t="s">
        <v>77</v>
      </c>
    </row>
    <row r="118" spans="2:65" s="1" customFormat="1" ht="19.5">
      <c r="B118" s="32"/>
      <c r="D118" s="134" t="s">
        <v>269</v>
      </c>
      <c r="F118" s="138" t="s">
        <v>306</v>
      </c>
      <c r="I118" s="136"/>
      <c r="L118" s="32"/>
      <c r="M118" s="137"/>
      <c r="T118" s="53"/>
      <c r="AT118" s="17" t="s">
        <v>269</v>
      </c>
      <c r="AU118" s="17" t="s">
        <v>77</v>
      </c>
    </row>
    <row r="119" spans="2:65" s="12" customFormat="1" ht="11.25">
      <c r="B119" s="162"/>
      <c r="D119" s="134" t="s">
        <v>774</v>
      </c>
      <c r="E119" s="163" t="s">
        <v>19</v>
      </c>
      <c r="F119" s="164" t="s">
        <v>79</v>
      </c>
      <c r="H119" s="165">
        <v>2</v>
      </c>
      <c r="I119" s="166"/>
      <c r="L119" s="162"/>
      <c r="M119" s="167"/>
      <c r="T119" s="168"/>
      <c r="AT119" s="163" t="s">
        <v>774</v>
      </c>
      <c r="AU119" s="163" t="s">
        <v>77</v>
      </c>
      <c r="AV119" s="12" t="s">
        <v>79</v>
      </c>
      <c r="AW119" s="12" t="s">
        <v>31</v>
      </c>
      <c r="AX119" s="12" t="s">
        <v>69</v>
      </c>
      <c r="AY119" s="163" t="s">
        <v>260</v>
      </c>
    </row>
    <row r="120" spans="2:65" s="13" customFormat="1" ht="11.25">
      <c r="B120" s="169"/>
      <c r="D120" s="134" t="s">
        <v>774</v>
      </c>
      <c r="E120" s="170" t="s">
        <v>19</v>
      </c>
      <c r="F120" s="171" t="s">
        <v>967</v>
      </c>
      <c r="H120" s="172">
        <v>2</v>
      </c>
      <c r="I120" s="173"/>
      <c r="L120" s="169"/>
      <c r="M120" s="174"/>
      <c r="T120" s="175"/>
      <c r="AT120" s="170" t="s">
        <v>774</v>
      </c>
      <c r="AU120" s="170" t="s">
        <v>77</v>
      </c>
      <c r="AV120" s="13" t="s">
        <v>266</v>
      </c>
      <c r="AW120" s="13" t="s">
        <v>31</v>
      </c>
      <c r="AX120" s="13" t="s">
        <v>77</v>
      </c>
      <c r="AY120" s="170" t="s">
        <v>260</v>
      </c>
    </row>
    <row r="121" spans="2:65" s="1" customFormat="1" ht="16.5" customHeight="1">
      <c r="B121" s="32"/>
      <c r="C121" s="121" t="s">
        <v>277</v>
      </c>
      <c r="D121" s="121" t="s">
        <v>261</v>
      </c>
      <c r="E121" s="122" t="s">
        <v>3399</v>
      </c>
      <c r="F121" s="123" t="s">
        <v>3400</v>
      </c>
      <c r="G121" s="124" t="s">
        <v>363</v>
      </c>
      <c r="H121" s="125">
        <v>2</v>
      </c>
      <c r="I121" s="126"/>
      <c r="J121" s="127">
        <f>ROUND(I121*H121,2)</f>
        <v>0</v>
      </c>
      <c r="K121" s="123" t="s">
        <v>265</v>
      </c>
      <c r="L121" s="32"/>
      <c r="M121" s="128" t="s">
        <v>19</v>
      </c>
      <c r="N121" s="129" t="s">
        <v>40</v>
      </c>
      <c r="P121" s="130">
        <f>O121*H121</f>
        <v>0</v>
      </c>
      <c r="Q121" s="130">
        <v>0</v>
      </c>
      <c r="R121" s="130">
        <f>Q121*H121</f>
        <v>0</v>
      </c>
      <c r="S121" s="130">
        <v>0</v>
      </c>
      <c r="T121" s="131">
        <f>S121*H121</f>
        <v>0</v>
      </c>
      <c r="AR121" s="132" t="s">
        <v>266</v>
      </c>
      <c r="AT121" s="132" t="s">
        <v>261</v>
      </c>
      <c r="AU121" s="132" t="s">
        <v>77</v>
      </c>
      <c r="AY121" s="17" t="s">
        <v>260</v>
      </c>
      <c r="BE121" s="133">
        <f>IF(N121="základní",J121,0)</f>
        <v>0</v>
      </c>
      <c r="BF121" s="133">
        <f>IF(N121="snížená",J121,0)</f>
        <v>0</v>
      </c>
      <c r="BG121" s="133">
        <f>IF(N121="zákl. přenesená",J121,0)</f>
        <v>0</v>
      </c>
      <c r="BH121" s="133">
        <f>IF(N121="sníž. přenesená",J121,0)</f>
        <v>0</v>
      </c>
      <c r="BI121" s="133">
        <f>IF(N121="nulová",J121,0)</f>
        <v>0</v>
      </c>
      <c r="BJ121" s="17" t="s">
        <v>77</v>
      </c>
      <c r="BK121" s="133">
        <f>ROUND(I121*H121,2)</f>
        <v>0</v>
      </c>
      <c r="BL121" s="17" t="s">
        <v>266</v>
      </c>
      <c r="BM121" s="132" t="s">
        <v>300</v>
      </c>
    </row>
    <row r="122" spans="2:65" s="1" customFormat="1" ht="19.5">
      <c r="B122" s="32"/>
      <c r="D122" s="134" t="s">
        <v>267</v>
      </c>
      <c r="F122" s="135" t="s">
        <v>3401</v>
      </c>
      <c r="I122" s="136"/>
      <c r="L122" s="32"/>
      <c r="M122" s="137"/>
      <c r="T122" s="53"/>
      <c r="AT122" s="17" t="s">
        <v>267</v>
      </c>
      <c r="AU122" s="17" t="s">
        <v>77</v>
      </c>
    </row>
    <row r="123" spans="2:65" s="1" customFormat="1" ht="19.5">
      <c r="B123" s="32"/>
      <c r="D123" s="134" t="s">
        <v>269</v>
      </c>
      <c r="F123" s="138" t="s">
        <v>306</v>
      </c>
      <c r="I123" s="136"/>
      <c r="L123" s="32"/>
      <c r="M123" s="137"/>
      <c r="T123" s="53"/>
      <c r="AT123" s="17" t="s">
        <v>269</v>
      </c>
      <c r="AU123" s="17" t="s">
        <v>77</v>
      </c>
    </row>
    <row r="124" spans="2:65" s="1" customFormat="1" ht="16.5" customHeight="1">
      <c r="B124" s="32"/>
      <c r="C124" s="121" t="s">
        <v>302</v>
      </c>
      <c r="D124" s="121" t="s">
        <v>261</v>
      </c>
      <c r="E124" s="122" t="s">
        <v>3402</v>
      </c>
      <c r="F124" s="123" t="s">
        <v>3403</v>
      </c>
      <c r="G124" s="124" t="s">
        <v>545</v>
      </c>
      <c r="H124" s="125">
        <v>5</v>
      </c>
      <c r="I124" s="126"/>
      <c r="J124" s="127">
        <f>ROUND(I124*H124,2)</f>
        <v>0</v>
      </c>
      <c r="K124" s="123" t="s">
        <v>265</v>
      </c>
      <c r="L124" s="32"/>
      <c r="M124" s="128" t="s">
        <v>19</v>
      </c>
      <c r="N124" s="129" t="s">
        <v>40</v>
      </c>
      <c r="P124" s="130">
        <f>O124*H124</f>
        <v>0</v>
      </c>
      <c r="Q124" s="130">
        <v>0</v>
      </c>
      <c r="R124" s="130">
        <f>Q124*H124</f>
        <v>0</v>
      </c>
      <c r="S124" s="130">
        <v>0</v>
      </c>
      <c r="T124" s="131">
        <f>S124*H124</f>
        <v>0</v>
      </c>
      <c r="AR124" s="132" t="s">
        <v>266</v>
      </c>
      <c r="AT124" s="132" t="s">
        <v>261</v>
      </c>
      <c r="AU124" s="132" t="s">
        <v>77</v>
      </c>
      <c r="AY124" s="17" t="s">
        <v>260</v>
      </c>
      <c r="BE124" s="133">
        <f>IF(N124="základní",J124,0)</f>
        <v>0</v>
      </c>
      <c r="BF124" s="133">
        <f>IF(N124="snížená",J124,0)</f>
        <v>0</v>
      </c>
      <c r="BG124" s="133">
        <f>IF(N124="zákl. přenesená",J124,0)</f>
        <v>0</v>
      </c>
      <c r="BH124" s="133">
        <f>IF(N124="sníž. přenesená",J124,0)</f>
        <v>0</v>
      </c>
      <c r="BI124" s="133">
        <f>IF(N124="nulová",J124,0)</f>
        <v>0</v>
      </c>
      <c r="BJ124" s="17" t="s">
        <v>77</v>
      </c>
      <c r="BK124" s="133">
        <f>ROUND(I124*H124,2)</f>
        <v>0</v>
      </c>
      <c r="BL124" s="17" t="s">
        <v>266</v>
      </c>
      <c r="BM124" s="132" t="s">
        <v>305</v>
      </c>
    </row>
    <row r="125" spans="2:65" s="1" customFormat="1" ht="19.5">
      <c r="B125" s="32"/>
      <c r="D125" s="134" t="s">
        <v>267</v>
      </c>
      <c r="F125" s="135" t="s">
        <v>3404</v>
      </c>
      <c r="I125" s="136"/>
      <c r="L125" s="32"/>
      <c r="M125" s="137"/>
      <c r="T125" s="53"/>
      <c r="AT125" s="17" t="s">
        <v>267</v>
      </c>
      <c r="AU125" s="17" t="s">
        <v>77</v>
      </c>
    </row>
    <row r="126" spans="2:65" s="1" customFormat="1" ht="19.5">
      <c r="B126" s="32"/>
      <c r="D126" s="134" t="s">
        <v>269</v>
      </c>
      <c r="F126" s="138" t="s">
        <v>306</v>
      </c>
      <c r="I126" s="136"/>
      <c r="L126" s="32"/>
      <c r="M126" s="137"/>
      <c r="T126" s="53"/>
      <c r="AT126" s="17" t="s">
        <v>269</v>
      </c>
      <c r="AU126" s="17" t="s">
        <v>77</v>
      </c>
    </row>
    <row r="127" spans="2:65" s="1" customFormat="1" ht="16.5" customHeight="1">
      <c r="B127" s="32"/>
      <c r="C127" s="121" t="s">
        <v>289</v>
      </c>
      <c r="D127" s="121" t="s">
        <v>261</v>
      </c>
      <c r="E127" s="122" t="s">
        <v>1701</v>
      </c>
      <c r="F127" s="123" t="s">
        <v>1702</v>
      </c>
      <c r="G127" s="124" t="s">
        <v>1067</v>
      </c>
      <c r="H127" s="125">
        <v>6.25</v>
      </c>
      <c r="I127" s="126"/>
      <c r="J127" s="127">
        <f>ROUND(I127*H127,2)</f>
        <v>0</v>
      </c>
      <c r="K127" s="123" t="s">
        <v>265</v>
      </c>
      <c r="L127" s="32"/>
      <c r="M127" s="128" t="s">
        <v>19</v>
      </c>
      <c r="N127" s="129" t="s">
        <v>40</v>
      </c>
      <c r="P127" s="130">
        <f>O127*H127</f>
        <v>0</v>
      </c>
      <c r="Q127" s="130">
        <v>0</v>
      </c>
      <c r="R127" s="130">
        <f>Q127*H127</f>
        <v>0</v>
      </c>
      <c r="S127" s="130">
        <v>0</v>
      </c>
      <c r="T127" s="131">
        <f>S127*H127</f>
        <v>0</v>
      </c>
      <c r="AR127" s="132" t="s">
        <v>266</v>
      </c>
      <c r="AT127" s="132" t="s">
        <v>261</v>
      </c>
      <c r="AU127" s="132" t="s">
        <v>77</v>
      </c>
      <c r="AY127" s="17" t="s">
        <v>260</v>
      </c>
      <c r="BE127" s="133">
        <f>IF(N127="základní",J127,0)</f>
        <v>0</v>
      </c>
      <c r="BF127" s="133">
        <f>IF(N127="snížená",J127,0)</f>
        <v>0</v>
      </c>
      <c r="BG127" s="133">
        <f>IF(N127="zákl. přenesená",J127,0)</f>
        <v>0</v>
      </c>
      <c r="BH127" s="133">
        <f>IF(N127="sníž. přenesená",J127,0)</f>
        <v>0</v>
      </c>
      <c r="BI127" s="133">
        <f>IF(N127="nulová",J127,0)</f>
        <v>0</v>
      </c>
      <c r="BJ127" s="17" t="s">
        <v>77</v>
      </c>
      <c r="BK127" s="133">
        <f>ROUND(I127*H127,2)</f>
        <v>0</v>
      </c>
      <c r="BL127" s="17" t="s">
        <v>266</v>
      </c>
      <c r="BM127" s="132" t="s">
        <v>310</v>
      </c>
    </row>
    <row r="128" spans="2:65" s="1" customFormat="1" ht="19.5">
      <c r="B128" s="32"/>
      <c r="D128" s="134" t="s">
        <v>267</v>
      </c>
      <c r="F128" s="135" t="s">
        <v>1703</v>
      </c>
      <c r="I128" s="136"/>
      <c r="L128" s="32"/>
      <c r="M128" s="137"/>
      <c r="T128" s="53"/>
      <c r="AT128" s="17" t="s">
        <v>267</v>
      </c>
      <c r="AU128" s="17" t="s">
        <v>77</v>
      </c>
    </row>
    <row r="129" spans="2:65" s="1" customFormat="1" ht="29.25">
      <c r="B129" s="32"/>
      <c r="D129" s="134" t="s">
        <v>269</v>
      </c>
      <c r="F129" s="138" t="s">
        <v>1769</v>
      </c>
      <c r="I129" s="136"/>
      <c r="L129" s="32"/>
      <c r="M129" s="137"/>
      <c r="T129" s="53"/>
      <c r="AT129" s="17" t="s">
        <v>269</v>
      </c>
      <c r="AU129" s="17" t="s">
        <v>77</v>
      </c>
    </row>
    <row r="130" spans="2:65" s="12" customFormat="1" ht="11.25">
      <c r="B130" s="162"/>
      <c r="D130" s="134" t="s">
        <v>774</v>
      </c>
      <c r="E130" s="163" t="s">
        <v>19</v>
      </c>
      <c r="F130" s="164" t="s">
        <v>3405</v>
      </c>
      <c r="H130" s="165">
        <v>6.25</v>
      </c>
      <c r="I130" s="166"/>
      <c r="L130" s="162"/>
      <c r="M130" s="167"/>
      <c r="T130" s="168"/>
      <c r="AT130" s="163" t="s">
        <v>774</v>
      </c>
      <c r="AU130" s="163" t="s">
        <v>77</v>
      </c>
      <c r="AV130" s="12" t="s">
        <v>79</v>
      </c>
      <c r="AW130" s="12" t="s">
        <v>31</v>
      </c>
      <c r="AX130" s="12" t="s">
        <v>69</v>
      </c>
      <c r="AY130" s="163" t="s">
        <v>260</v>
      </c>
    </row>
    <row r="131" spans="2:65" s="13" customFormat="1" ht="11.25">
      <c r="B131" s="169"/>
      <c r="D131" s="134" t="s">
        <v>774</v>
      </c>
      <c r="E131" s="170" t="s">
        <v>19</v>
      </c>
      <c r="F131" s="171" t="s">
        <v>967</v>
      </c>
      <c r="H131" s="172">
        <v>6.25</v>
      </c>
      <c r="I131" s="173"/>
      <c r="L131" s="169"/>
      <c r="M131" s="174"/>
      <c r="T131" s="175"/>
      <c r="AT131" s="170" t="s">
        <v>774</v>
      </c>
      <c r="AU131" s="170" t="s">
        <v>77</v>
      </c>
      <c r="AV131" s="13" t="s">
        <v>266</v>
      </c>
      <c r="AW131" s="13" t="s">
        <v>31</v>
      </c>
      <c r="AX131" s="13" t="s">
        <v>77</v>
      </c>
      <c r="AY131" s="170" t="s">
        <v>260</v>
      </c>
    </row>
    <row r="132" spans="2:65" s="1" customFormat="1" ht="16.5" customHeight="1">
      <c r="B132" s="32"/>
      <c r="C132" s="121" t="s">
        <v>312</v>
      </c>
      <c r="D132" s="121" t="s">
        <v>261</v>
      </c>
      <c r="E132" s="122" t="s">
        <v>3406</v>
      </c>
      <c r="F132" s="123" t="s">
        <v>3407</v>
      </c>
      <c r="G132" s="124" t="s">
        <v>1297</v>
      </c>
      <c r="H132" s="125">
        <v>25</v>
      </c>
      <c r="I132" s="126"/>
      <c r="J132" s="127">
        <f>ROUND(I132*H132,2)</f>
        <v>0</v>
      </c>
      <c r="K132" s="123" t="s">
        <v>19</v>
      </c>
      <c r="L132" s="32"/>
      <c r="M132" s="128" t="s">
        <v>19</v>
      </c>
      <c r="N132" s="129" t="s">
        <v>40</v>
      </c>
      <c r="P132" s="130">
        <f>O132*H132</f>
        <v>0</v>
      </c>
      <c r="Q132" s="130">
        <v>0</v>
      </c>
      <c r="R132" s="130">
        <f>Q132*H132</f>
        <v>0</v>
      </c>
      <c r="S132" s="130">
        <v>0</v>
      </c>
      <c r="T132" s="131">
        <f>S132*H132</f>
        <v>0</v>
      </c>
      <c r="AR132" s="132" t="s">
        <v>266</v>
      </c>
      <c r="AT132" s="132" t="s">
        <v>261</v>
      </c>
      <c r="AU132" s="132" t="s">
        <v>77</v>
      </c>
      <c r="AY132" s="17" t="s">
        <v>260</v>
      </c>
      <c r="BE132" s="133">
        <f>IF(N132="základní",J132,0)</f>
        <v>0</v>
      </c>
      <c r="BF132" s="133">
        <f>IF(N132="snížená",J132,0)</f>
        <v>0</v>
      </c>
      <c r="BG132" s="133">
        <f>IF(N132="zákl. přenesená",J132,0)</f>
        <v>0</v>
      </c>
      <c r="BH132" s="133">
        <f>IF(N132="sníž. přenesená",J132,0)</f>
        <v>0</v>
      </c>
      <c r="BI132" s="133">
        <f>IF(N132="nulová",J132,0)</f>
        <v>0</v>
      </c>
      <c r="BJ132" s="17" t="s">
        <v>77</v>
      </c>
      <c r="BK132" s="133">
        <f>ROUND(I132*H132,2)</f>
        <v>0</v>
      </c>
      <c r="BL132" s="17" t="s">
        <v>266</v>
      </c>
      <c r="BM132" s="132" t="s">
        <v>315</v>
      </c>
    </row>
    <row r="133" spans="2:65" s="1" customFormat="1" ht="11.25">
      <c r="B133" s="32"/>
      <c r="D133" s="134" t="s">
        <v>267</v>
      </c>
      <c r="F133" s="135" t="s">
        <v>3407</v>
      </c>
      <c r="I133" s="136"/>
      <c r="L133" s="32"/>
      <c r="M133" s="137"/>
      <c r="T133" s="53"/>
      <c r="AT133" s="17" t="s">
        <v>267</v>
      </c>
      <c r="AU133" s="17" t="s">
        <v>77</v>
      </c>
    </row>
    <row r="134" spans="2:65" s="1" customFormat="1" ht="19.5">
      <c r="B134" s="32"/>
      <c r="D134" s="134" t="s">
        <v>269</v>
      </c>
      <c r="F134" s="138" t="s">
        <v>306</v>
      </c>
      <c r="I134" s="136"/>
      <c r="L134" s="32"/>
      <c r="M134" s="137"/>
      <c r="T134" s="53"/>
      <c r="AT134" s="17" t="s">
        <v>269</v>
      </c>
      <c r="AU134" s="17" t="s">
        <v>77</v>
      </c>
    </row>
    <row r="135" spans="2:65" s="10" customFormat="1" ht="25.9" customHeight="1">
      <c r="B135" s="111"/>
      <c r="D135" s="112" t="s">
        <v>68</v>
      </c>
      <c r="E135" s="113" t="s">
        <v>279</v>
      </c>
      <c r="F135" s="113" t="s">
        <v>1161</v>
      </c>
      <c r="I135" s="114"/>
      <c r="J135" s="115">
        <f>BK135</f>
        <v>0</v>
      </c>
      <c r="L135" s="111"/>
      <c r="M135" s="116"/>
      <c r="P135" s="117">
        <f>SUM(P136:P153)</f>
        <v>0</v>
      </c>
      <c r="R135" s="117">
        <f>SUM(R136:R153)</f>
        <v>0</v>
      </c>
      <c r="T135" s="118">
        <f>SUM(T136:T153)</f>
        <v>0</v>
      </c>
      <c r="AR135" s="112" t="s">
        <v>77</v>
      </c>
      <c r="AT135" s="119" t="s">
        <v>68</v>
      </c>
      <c r="AU135" s="119" t="s">
        <v>69</v>
      </c>
      <c r="AY135" s="112" t="s">
        <v>260</v>
      </c>
      <c r="BK135" s="120">
        <f>SUM(BK136:BK153)</f>
        <v>0</v>
      </c>
    </row>
    <row r="136" spans="2:65" s="1" customFormat="1" ht="24.2" customHeight="1">
      <c r="B136" s="32"/>
      <c r="C136" s="121" t="s">
        <v>8</v>
      </c>
      <c r="D136" s="121" t="s">
        <v>261</v>
      </c>
      <c r="E136" s="122" t="s">
        <v>1170</v>
      </c>
      <c r="F136" s="123" t="s">
        <v>1171</v>
      </c>
      <c r="G136" s="124" t="s">
        <v>973</v>
      </c>
      <c r="H136" s="125">
        <v>9.3239999999999998</v>
      </c>
      <c r="I136" s="126"/>
      <c r="J136" s="127">
        <f>ROUND(I136*H136,2)</f>
        <v>0</v>
      </c>
      <c r="K136" s="123" t="s">
        <v>265</v>
      </c>
      <c r="L136" s="32"/>
      <c r="M136" s="128" t="s">
        <v>19</v>
      </c>
      <c r="N136" s="129" t="s">
        <v>40</v>
      </c>
      <c r="P136" s="130">
        <f>O136*H136</f>
        <v>0</v>
      </c>
      <c r="Q136" s="130">
        <v>0</v>
      </c>
      <c r="R136" s="130">
        <f>Q136*H136</f>
        <v>0</v>
      </c>
      <c r="S136" s="130">
        <v>0</v>
      </c>
      <c r="T136" s="131">
        <f>S136*H136</f>
        <v>0</v>
      </c>
      <c r="AR136" s="132" t="s">
        <v>266</v>
      </c>
      <c r="AT136" s="132" t="s">
        <v>261</v>
      </c>
      <c r="AU136" s="132" t="s">
        <v>77</v>
      </c>
      <c r="AY136" s="17" t="s">
        <v>260</v>
      </c>
      <c r="BE136" s="133">
        <f>IF(N136="základní",J136,0)</f>
        <v>0</v>
      </c>
      <c r="BF136" s="133">
        <f>IF(N136="snížená",J136,0)</f>
        <v>0</v>
      </c>
      <c r="BG136" s="133">
        <f>IF(N136="zákl. přenesená",J136,0)</f>
        <v>0</v>
      </c>
      <c r="BH136" s="133">
        <f>IF(N136="sníž. přenesená",J136,0)</f>
        <v>0</v>
      </c>
      <c r="BI136" s="133">
        <f>IF(N136="nulová",J136,0)</f>
        <v>0</v>
      </c>
      <c r="BJ136" s="17" t="s">
        <v>77</v>
      </c>
      <c r="BK136" s="133">
        <f>ROUND(I136*H136,2)</f>
        <v>0</v>
      </c>
      <c r="BL136" s="17" t="s">
        <v>266</v>
      </c>
      <c r="BM136" s="132" t="s">
        <v>320</v>
      </c>
    </row>
    <row r="137" spans="2:65" s="1" customFormat="1" ht="48.75">
      <c r="B137" s="32"/>
      <c r="D137" s="134" t="s">
        <v>267</v>
      </c>
      <c r="F137" s="135" t="s">
        <v>1173</v>
      </c>
      <c r="I137" s="136"/>
      <c r="L137" s="32"/>
      <c r="M137" s="137"/>
      <c r="T137" s="53"/>
      <c r="AT137" s="17" t="s">
        <v>267</v>
      </c>
      <c r="AU137" s="17" t="s">
        <v>77</v>
      </c>
    </row>
    <row r="138" spans="2:65" s="1" customFormat="1" ht="29.25">
      <c r="B138" s="32"/>
      <c r="D138" s="134" t="s">
        <v>269</v>
      </c>
      <c r="F138" s="138" t="s">
        <v>1714</v>
      </c>
      <c r="I138" s="136"/>
      <c r="L138" s="32"/>
      <c r="M138" s="137"/>
      <c r="T138" s="53"/>
      <c r="AT138" s="17" t="s">
        <v>269</v>
      </c>
      <c r="AU138" s="17" t="s">
        <v>77</v>
      </c>
    </row>
    <row r="139" spans="2:65" s="12" customFormat="1" ht="11.25">
      <c r="B139" s="162"/>
      <c r="D139" s="134" t="s">
        <v>774</v>
      </c>
      <c r="E139" s="163" t="s">
        <v>19</v>
      </c>
      <c r="F139" s="164" t="s">
        <v>3408</v>
      </c>
      <c r="H139" s="165">
        <v>9.3239999999999998</v>
      </c>
      <c r="I139" s="166"/>
      <c r="L139" s="162"/>
      <c r="M139" s="167"/>
      <c r="T139" s="168"/>
      <c r="AT139" s="163" t="s">
        <v>774</v>
      </c>
      <c r="AU139" s="163" t="s">
        <v>77</v>
      </c>
      <c r="AV139" s="12" t="s">
        <v>79</v>
      </c>
      <c r="AW139" s="12" t="s">
        <v>31</v>
      </c>
      <c r="AX139" s="12" t="s">
        <v>69</v>
      </c>
      <c r="AY139" s="163" t="s">
        <v>260</v>
      </c>
    </row>
    <row r="140" spans="2:65" s="13" customFormat="1" ht="11.25">
      <c r="B140" s="169"/>
      <c r="D140" s="134" t="s">
        <v>774</v>
      </c>
      <c r="E140" s="170" t="s">
        <v>19</v>
      </c>
      <c r="F140" s="171" t="s">
        <v>967</v>
      </c>
      <c r="H140" s="172">
        <v>9.3239999999999998</v>
      </c>
      <c r="I140" s="173"/>
      <c r="L140" s="169"/>
      <c r="M140" s="174"/>
      <c r="T140" s="175"/>
      <c r="AT140" s="170" t="s">
        <v>774</v>
      </c>
      <c r="AU140" s="170" t="s">
        <v>77</v>
      </c>
      <c r="AV140" s="13" t="s">
        <v>266</v>
      </c>
      <c r="AW140" s="13" t="s">
        <v>31</v>
      </c>
      <c r="AX140" s="13" t="s">
        <v>77</v>
      </c>
      <c r="AY140" s="170" t="s">
        <v>260</v>
      </c>
    </row>
    <row r="141" spans="2:65" s="1" customFormat="1" ht="24.2" customHeight="1">
      <c r="B141" s="32"/>
      <c r="C141" s="121" t="s">
        <v>322</v>
      </c>
      <c r="D141" s="121" t="s">
        <v>261</v>
      </c>
      <c r="E141" s="122" t="s">
        <v>1716</v>
      </c>
      <c r="F141" s="123" t="s">
        <v>1717</v>
      </c>
      <c r="G141" s="124" t="s">
        <v>973</v>
      </c>
      <c r="H141" s="125">
        <v>2.75</v>
      </c>
      <c r="I141" s="126"/>
      <c r="J141" s="127">
        <f>ROUND(I141*H141,2)</f>
        <v>0</v>
      </c>
      <c r="K141" s="123" t="s">
        <v>265</v>
      </c>
      <c r="L141" s="32"/>
      <c r="M141" s="128" t="s">
        <v>19</v>
      </c>
      <c r="N141" s="129" t="s">
        <v>40</v>
      </c>
      <c r="P141" s="130">
        <f>O141*H141</f>
        <v>0</v>
      </c>
      <c r="Q141" s="130">
        <v>0</v>
      </c>
      <c r="R141" s="130">
        <f>Q141*H141</f>
        <v>0</v>
      </c>
      <c r="S141" s="130">
        <v>0</v>
      </c>
      <c r="T141" s="131">
        <f>S141*H141</f>
        <v>0</v>
      </c>
      <c r="AR141" s="132" t="s">
        <v>266</v>
      </c>
      <c r="AT141" s="132" t="s">
        <v>261</v>
      </c>
      <c r="AU141" s="132" t="s">
        <v>77</v>
      </c>
      <c r="AY141" s="17" t="s">
        <v>260</v>
      </c>
      <c r="BE141" s="133">
        <f>IF(N141="základní",J141,0)</f>
        <v>0</v>
      </c>
      <c r="BF141" s="133">
        <f>IF(N141="snížená",J141,0)</f>
        <v>0</v>
      </c>
      <c r="BG141" s="133">
        <f>IF(N141="zákl. přenesená",J141,0)</f>
        <v>0</v>
      </c>
      <c r="BH141" s="133">
        <f>IF(N141="sníž. přenesená",J141,0)</f>
        <v>0</v>
      </c>
      <c r="BI141" s="133">
        <f>IF(N141="nulová",J141,0)</f>
        <v>0</v>
      </c>
      <c r="BJ141" s="17" t="s">
        <v>77</v>
      </c>
      <c r="BK141" s="133">
        <f>ROUND(I141*H141,2)</f>
        <v>0</v>
      </c>
      <c r="BL141" s="17" t="s">
        <v>266</v>
      </c>
      <c r="BM141" s="132" t="s">
        <v>326</v>
      </c>
    </row>
    <row r="142" spans="2:65" s="1" customFormat="1" ht="48.75">
      <c r="B142" s="32"/>
      <c r="D142" s="134" t="s">
        <v>267</v>
      </c>
      <c r="F142" s="135" t="s">
        <v>1718</v>
      </c>
      <c r="I142" s="136"/>
      <c r="L142" s="32"/>
      <c r="M142" s="137"/>
      <c r="T142" s="53"/>
      <c r="AT142" s="17" t="s">
        <v>267</v>
      </c>
      <c r="AU142" s="17" t="s">
        <v>77</v>
      </c>
    </row>
    <row r="143" spans="2:65" s="1" customFormat="1" ht="29.25">
      <c r="B143" s="32"/>
      <c r="D143" s="134" t="s">
        <v>269</v>
      </c>
      <c r="F143" s="138" t="s">
        <v>3409</v>
      </c>
      <c r="I143" s="136"/>
      <c r="L143" s="32"/>
      <c r="M143" s="137"/>
      <c r="T143" s="53"/>
      <c r="AT143" s="17" t="s">
        <v>269</v>
      </c>
      <c r="AU143" s="17" t="s">
        <v>77</v>
      </c>
    </row>
    <row r="144" spans="2:65" s="12" customFormat="1" ht="11.25">
      <c r="B144" s="162"/>
      <c r="D144" s="134" t="s">
        <v>774</v>
      </c>
      <c r="E144" s="163" t="s">
        <v>19</v>
      </c>
      <c r="F144" s="164" t="s">
        <v>3410</v>
      </c>
      <c r="H144" s="165">
        <v>2.75</v>
      </c>
      <c r="I144" s="166"/>
      <c r="L144" s="162"/>
      <c r="M144" s="167"/>
      <c r="T144" s="168"/>
      <c r="AT144" s="163" t="s">
        <v>774</v>
      </c>
      <c r="AU144" s="163" t="s">
        <v>77</v>
      </c>
      <c r="AV144" s="12" t="s">
        <v>79</v>
      </c>
      <c r="AW144" s="12" t="s">
        <v>31</v>
      </c>
      <c r="AX144" s="12" t="s">
        <v>69</v>
      </c>
      <c r="AY144" s="163" t="s">
        <v>260</v>
      </c>
    </row>
    <row r="145" spans="2:65" s="13" customFormat="1" ht="11.25">
      <c r="B145" s="169"/>
      <c r="D145" s="134" t="s">
        <v>774</v>
      </c>
      <c r="E145" s="170" t="s">
        <v>19</v>
      </c>
      <c r="F145" s="171" t="s">
        <v>967</v>
      </c>
      <c r="H145" s="172">
        <v>2.75</v>
      </c>
      <c r="I145" s="173"/>
      <c r="L145" s="169"/>
      <c r="M145" s="174"/>
      <c r="T145" s="175"/>
      <c r="AT145" s="170" t="s">
        <v>774</v>
      </c>
      <c r="AU145" s="170" t="s">
        <v>77</v>
      </c>
      <c r="AV145" s="13" t="s">
        <v>266</v>
      </c>
      <c r="AW145" s="13" t="s">
        <v>31</v>
      </c>
      <c r="AX145" s="13" t="s">
        <v>77</v>
      </c>
      <c r="AY145" s="170" t="s">
        <v>260</v>
      </c>
    </row>
    <row r="146" spans="2:65" s="1" customFormat="1" ht="24.2" customHeight="1">
      <c r="B146" s="32"/>
      <c r="C146" s="121" t="s">
        <v>296</v>
      </c>
      <c r="D146" s="121" t="s">
        <v>261</v>
      </c>
      <c r="E146" s="122" t="s">
        <v>976</v>
      </c>
      <c r="F146" s="123" t="s">
        <v>977</v>
      </c>
      <c r="G146" s="124" t="s">
        <v>973</v>
      </c>
      <c r="H146" s="125">
        <v>11.25</v>
      </c>
      <c r="I146" s="126"/>
      <c r="J146" s="127">
        <f>ROUND(I146*H146,2)</f>
        <v>0</v>
      </c>
      <c r="K146" s="123" t="s">
        <v>265</v>
      </c>
      <c r="L146" s="32"/>
      <c r="M146" s="128" t="s">
        <v>19</v>
      </c>
      <c r="N146" s="129" t="s">
        <v>40</v>
      </c>
      <c r="P146" s="130">
        <f>O146*H146</f>
        <v>0</v>
      </c>
      <c r="Q146" s="130">
        <v>0</v>
      </c>
      <c r="R146" s="130">
        <f>Q146*H146</f>
        <v>0</v>
      </c>
      <c r="S146" s="130">
        <v>0</v>
      </c>
      <c r="T146" s="131">
        <f>S146*H146</f>
        <v>0</v>
      </c>
      <c r="AR146" s="132" t="s">
        <v>266</v>
      </c>
      <c r="AT146" s="132" t="s">
        <v>261</v>
      </c>
      <c r="AU146" s="132" t="s">
        <v>77</v>
      </c>
      <c r="AY146" s="17" t="s">
        <v>260</v>
      </c>
      <c r="BE146" s="133">
        <f>IF(N146="základní",J146,0)</f>
        <v>0</v>
      </c>
      <c r="BF146" s="133">
        <f>IF(N146="snížená",J146,0)</f>
        <v>0</v>
      </c>
      <c r="BG146" s="133">
        <f>IF(N146="zákl. přenesená",J146,0)</f>
        <v>0</v>
      </c>
      <c r="BH146" s="133">
        <f>IF(N146="sníž. přenesená",J146,0)</f>
        <v>0</v>
      </c>
      <c r="BI146" s="133">
        <f>IF(N146="nulová",J146,0)</f>
        <v>0</v>
      </c>
      <c r="BJ146" s="17" t="s">
        <v>77</v>
      </c>
      <c r="BK146" s="133">
        <f>ROUND(I146*H146,2)</f>
        <v>0</v>
      </c>
      <c r="BL146" s="17" t="s">
        <v>266</v>
      </c>
      <c r="BM146" s="132" t="s">
        <v>330</v>
      </c>
    </row>
    <row r="147" spans="2:65" s="1" customFormat="1" ht="29.25">
      <c r="B147" s="32"/>
      <c r="D147" s="134" t="s">
        <v>267</v>
      </c>
      <c r="F147" s="135" t="s">
        <v>978</v>
      </c>
      <c r="I147" s="136"/>
      <c r="L147" s="32"/>
      <c r="M147" s="137"/>
      <c r="T147" s="53"/>
      <c r="AT147" s="17" t="s">
        <v>267</v>
      </c>
      <c r="AU147" s="17" t="s">
        <v>77</v>
      </c>
    </row>
    <row r="148" spans="2:65" s="1" customFormat="1" ht="29.25">
      <c r="B148" s="32"/>
      <c r="D148" s="134" t="s">
        <v>269</v>
      </c>
      <c r="F148" s="138" t="s">
        <v>1740</v>
      </c>
      <c r="I148" s="136"/>
      <c r="L148" s="32"/>
      <c r="M148" s="137"/>
      <c r="T148" s="53"/>
      <c r="AT148" s="17" t="s">
        <v>269</v>
      </c>
      <c r="AU148" s="17" t="s">
        <v>77</v>
      </c>
    </row>
    <row r="149" spans="2:65" s="12" customFormat="1" ht="11.25">
      <c r="B149" s="162"/>
      <c r="D149" s="134" t="s">
        <v>774</v>
      </c>
      <c r="E149" s="163" t="s">
        <v>19</v>
      </c>
      <c r="F149" s="164" t="s">
        <v>3411</v>
      </c>
      <c r="H149" s="165">
        <v>11.25</v>
      </c>
      <c r="I149" s="166"/>
      <c r="L149" s="162"/>
      <c r="M149" s="167"/>
      <c r="T149" s="168"/>
      <c r="AT149" s="163" t="s">
        <v>774</v>
      </c>
      <c r="AU149" s="163" t="s">
        <v>77</v>
      </c>
      <c r="AV149" s="12" t="s">
        <v>79</v>
      </c>
      <c r="AW149" s="12" t="s">
        <v>31</v>
      </c>
      <c r="AX149" s="12" t="s">
        <v>69</v>
      </c>
      <c r="AY149" s="163" t="s">
        <v>260</v>
      </c>
    </row>
    <row r="150" spans="2:65" s="13" customFormat="1" ht="11.25">
      <c r="B150" s="169"/>
      <c r="D150" s="134" t="s">
        <v>774</v>
      </c>
      <c r="E150" s="170" t="s">
        <v>19</v>
      </c>
      <c r="F150" s="171" t="s">
        <v>967</v>
      </c>
      <c r="H150" s="172">
        <v>11.25</v>
      </c>
      <c r="I150" s="173"/>
      <c r="L150" s="169"/>
      <c r="M150" s="174"/>
      <c r="T150" s="175"/>
      <c r="AT150" s="170" t="s">
        <v>774</v>
      </c>
      <c r="AU150" s="170" t="s">
        <v>77</v>
      </c>
      <c r="AV150" s="13" t="s">
        <v>266</v>
      </c>
      <c r="AW150" s="13" t="s">
        <v>31</v>
      </c>
      <c r="AX150" s="13" t="s">
        <v>77</v>
      </c>
      <c r="AY150" s="170" t="s">
        <v>260</v>
      </c>
    </row>
    <row r="151" spans="2:65" s="1" customFormat="1" ht="24.2" customHeight="1">
      <c r="B151" s="32"/>
      <c r="C151" s="121" t="s">
        <v>332</v>
      </c>
      <c r="D151" s="121" t="s">
        <v>261</v>
      </c>
      <c r="E151" s="122" t="s">
        <v>3412</v>
      </c>
      <c r="F151" s="123" t="s">
        <v>3413</v>
      </c>
      <c r="G151" s="124" t="s">
        <v>363</v>
      </c>
      <c r="H151" s="125">
        <v>1</v>
      </c>
      <c r="I151" s="126"/>
      <c r="J151" s="127">
        <f>ROUND(I151*H151,2)</f>
        <v>0</v>
      </c>
      <c r="K151" s="123" t="s">
        <v>265</v>
      </c>
      <c r="L151" s="32"/>
      <c r="M151" s="128" t="s">
        <v>19</v>
      </c>
      <c r="N151" s="129" t="s">
        <v>40</v>
      </c>
      <c r="P151" s="130">
        <f>O151*H151</f>
        <v>0</v>
      </c>
      <c r="Q151" s="130">
        <v>0</v>
      </c>
      <c r="R151" s="130">
        <f>Q151*H151</f>
        <v>0</v>
      </c>
      <c r="S151" s="130">
        <v>0</v>
      </c>
      <c r="T151" s="131">
        <f>S151*H151</f>
        <v>0</v>
      </c>
      <c r="AR151" s="132" t="s">
        <v>266</v>
      </c>
      <c r="AT151" s="132" t="s">
        <v>261</v>
      </c>
      <c r="AU151" s="132" t="s">
        <v>77</v>
      </c>
      <c r="AY151" s="17" t="s">
        <v>260</v>
      </c>
      <c r="BE151" s="133">
        <f>IF(N151="základní",J151,0)</f>
        <v>0</v>
      </c>
      <c r="BF151" s="133">
        <f>IF(N151="snížená",J151,0)</f>
        <v>0</v>
      </c>
      <c r="BG151" s="133">
        <f>IF(N151="zákl. přenesená",J151,0)</f>
        <v>0</v>
      </c>
      <c r="BH151" s="133">
        <f>IF(N151="sníž. přenesená",J151,0)</f>
        <v>0</v>
      </c>
      <c r="BI151" s="133">
        <f>IF(N151="nulová",J151,0)</f>
        <v>0</v>
      </c>
      <c r="BJ151" s="17" t="s">
        <v>77</v>
      </c>
      <c r="BK151" s="133">
        <f>ROUND(I151*H151,2)</f>
        <v>0</v>
      </c>
      <c r="BL151" s="17" t="s">
        <v>266</v>
      </c>
      <c r="BM151" s="132" t="s">
        <v>335</v>
      </c>
    </row>
    <row r="152" spans="2:65" s="1" customFormat="1" ht="39">
      <c r="B152" s="32"/>
      <c r="D152" s="134" t="s">
        <v>267</v>
      </c>
      <c r="F152" s="135" t="s">
        <v>3414</v>
      </c>
      <c r="I152" s="136"/>
      <c r="L152" s="32"/>
      <c r="M152" s="137"/>
      <c r="T152" s="53"/>
      <c r="AT152" s="17" t="s">
        <v>267</v>
      </c>
      <c r="AU152" s="17" t="s">
        <v>77</v>
      </c>
    </row>
    <row r="153" spans="2:65" s="1" customFormat="1" ht="29.25">
      <c r="B153" s="32"/>
      <c r="D153" s="134" t="s">
        <v>269</v>
      </c>
      <c r="F153" s="138" t="s">
        <v>3415</v>
      </c>
      <c r="I153" s="136"/>
      <c r="L153" s="32"/>
      <c r="M153" s="137"/>
      <c r="T153" s="53"/>
      <c r="AT153" s="17" t="s">
        <v>269</v>
      </c>
      <c r="AU153" s="17" t="s">
        <v>77</v>
      </c>
    </row>
    <row r="154" spans="2:65" s="10" customFormat="1" ht="25.9" customHeight="1">
      <c r="B154" s="111"/>
      <c r="D154" s="112" t="s">
        <v>68</v>
      </c>
      <c r="E154" s="113" t="s">
        <v>266</v>
      </c>
      <c r="F154" s="113" t="s">
        <v>1221</v>
      </c>
      <c r="I154" s="114"/>
      <c r="J154" s="115">
        <f>BK154</f>
        <v>0</v>
      </c>
      <c r="L154" s="111"/>
      <c r="M154" s="116"/>
      <c r="P154" s="117">
        <f>SUM(P155:P162)</f>
        <v>0</v>
      </c>
      <c r="R154" s="117">
        <f>SUM(R155:R162)</f>
        <v>0</v>
      </c>
      <c r="T154" s="118">
        <f>SUM(T155:T162)</f>
        <v>0</v>
      </c>
      <c r="AR154" s="112" t="s">
        <v>77</v>
      </c>
      <c r="AT154" s="119" t="s">
        <v>68</v>
      </c>
      <c r="AU154" s="119" t="s">
        <v>69</v>
      </c>
      <c r="AY154" s="112" t="s">
        <v>260</v>
      </c>
      <c r="BK154" s="120">
        <f>SUM(BK155:BK162)</f>
        <v>0</v>
      </c>
    </row>
    <row r="155" spans="2:65" s="1" customFormat="1" ht="16.5" customHeight="1">
      <c r="B155" s="32"/>
      <c r="C155" s="121" t="s">
        <v>300</v>
      </c>
      <c r="D155" s="121" t="s">
        <v>261</v>
      </c>
      <c r="E155" s="122" t="s">
        <v>989</v>
      </c>
      <c r="F155" s="123" t="s">
        <v>990</v>
      </c>
      <c r="G155" s="124" t="s">
        <v>973</v>
      </c>
      <c r="H155" s="125">
        <v>11.25</v>
      </c>
      <c r="I155" s="126"/>
      <c r="J155" s="127">
        <f>ROUND(I155*H155,2)</f>
        <v>0</v>
      </c>
      <c r="K155" s="123" t="s">
        <v>265</v>
      </c>
      <c r="L155" s="32"/>
      <c r="M155" s="128" t="s">
        <v>19</v>
      </c>
      <c r="N155" s="129" t="s">
        <v>40</v>
      </c>
      <c r="P155" s="130">
        <f>O155*H155</f>
        <v>0</v>
      </c>
      <c r="Q155" s="130">
        <v>0</v>
      </c>
      <c r="R155" s="130">
        <f>Q155*H155</f>
        <v>0</v>
      </c>
      <c r="S155" s="130">
        <v>0</v>
      </c>
      <c r="T155" s="131">
        <f>S155*H155</f>
        <v>0</v>
      </c>
      <c r="AR155" s="132" t="s">
        <v>266</v>
      </c>
      <c r="AT155" s="132" t="s">
        <v>261</v>
      </c>
      <c r="AU155" s="132" t="s">
        <v>77</v>
      </c>
      <c r="AY155" s="17" t="s">
        <v>260</v>
      </c>
      <c r="BE155" s="133">
        <f>IF(N155="základní",J155,0)</f>
        <v>0</v>
      </c>
      <c r="BF155" s="133">
        <f>IF(N155="snížená",J155,0)</f>
        <v>0</v>
      </c>
      <c r="BG155" s="133">
        <f>IF(N155="zákl. přenesená",J155,0)</f>
        <v>0</v>
      </c>
      <c r="BH155" s="133">
        <f>IF(N155="sníž. přenesená",J155,0)</f>
        <v>0</v>
      </c>
      <c r="BI155" s="133">
        <f>IF(N155="nulová",J155,0)</f>
        <v>0</v>
      </c>
      <c r="BJ155" s="17" t="s">
        <v>77</v>
      </c>
      <c r="BK155" s="133">
        <f>ROUND(I155*H155,2)</f>
        <v>0</v>
      </c>
      <c r="BL155" s="17" t="s">
        <v>266</v>
      </c>
      <c r="BM155" s="132" t="s">
        <v>339</v>
      </c>
    </row>
    <row r="156" spans="2:65" s="1" customFormat="1" ht="29.25">
      <c r="B156" s="32"/>
      <c r="D156" s="134" t="s">
        <v>267</v>
      </c>
      <c r="F156" s="135" t="s">
        <v>991</v>
      </c>
      <c r="I156" s="136"/>
      <c r="L156" s="32"/>
      <c r="M156" s="137"/>
      <c r="T156" s="53"/>
      <c r="AT156" s="17" t="s">
        <v>267</v>
      </c>
      <c r="AU156" s="17" t="s">
        <v>77</v>
      </c>
    </row>
    <row r="157" spans="2:65" s="1" customFormat="1" ht="29.25">
      <c r="B157" s="32"/>
      <c r="D157" s="134" t="s">
        <v>269</v>
      </c>
      <c r="F157" s="138" t="s">
        <v>1742</v>
      </c>
      <c r="I157" s="136"/>
      <c r="L157" s="32"/>
      <c r="M157" s="137"/>
      <c r="T157" s="53"/>
      <c r="AT157" s="17" t="s">
        <v>269</v>
      </c>
      <c r="AU157" s="17" t="s">
        <v>77</v>
      </c>
    </row>
    <row r="158" spans="2:65" s="12" customFormat="1" ht="11.25">
      <c r="B158" s="162"/>
      <c r="D158" s="134" t="s">
        <v>774</v>
      </c>
      <c r="E158" s="163" t="s">
        <v>19</v>
      </c>
      <c r="F158" s="164" t="s">
        <v>3416</v>
      </c>
      <c r="H158" s="165">
        <v>11.25</v>
      </c>
      <c r="I158" s="166"/>
      <c r="L158" s="162"/>
      <c r="M158" s="167"/>
      <c r="T158" s="168"/>
      <c r="AT158" s="163" t="s">
        <v>774</v>
      </c>
      <c r="AU158" s="163" t="s">
        <v>77</v>
      </c>
      <c r="AV158" s="12" t="s">
        <v>79</v>
      </c>
      <c r="AW158" s="12" t="s">
        <v>31</v>
      </c>
      <c r="AX158" s="12" t="s">
        <v>69</v>
      </c>
      <c r="AY158" s="163" t="s">
        <v>260</v>
      </c>
    </row>
    <row r="159" spans="2:65" s="13" customFormat="1" ht="11.25">
      <c r="B159" s="169"/>
      <c r="D159" s="134" t="s">
        <v>774</v>
      </c>
      <c r="E159" s="170" t="s">
        <v>19</v>
      </c>
      <c r="F159" s="171" t="s">
        <v>967</v>
      </c>
      <c r="H159" s="172">
        <v>11.25</v>
      </c>
      <c r="I159" s="173"/>
      <c r="L159" s="169"/>
      <c r="M159" s="174"/>
      <c r="T159" s="175"/>
      <c r="AT159" s="170" t="s">
        <v>774</v>
      </c>
      <c r="AU159" s="170" t="s">
        <v>77</v>
      </c>
      <c r="AV159" s="13" t="s">
        <v>266</v>
      </c>
      <c r="AW159" s="13" t="s">
        <v>31</v>
      </c>
      <c r="AX159" s="13" t="s">
        <v>77</v>
      </c>
      <c r="AY159" s="170" t="s">
        <v>260</v>
      </c>
    </row>
    <row r="160" spans="2:65" s="1" customFormat="1" ht="16.5" customHeight="1">
      <c r="B160" s="32"/>
      <c r="C160" s="121" t="s">
        <v>341</v>
      </c>
      <c r="D160" s="121" t="s">
        <v>261</v>
      </c>
      <c r="E160" s="122" t="s">
        <v>1786</v>
      </c>
      <c r="F160" s="123" t="s">
        <v>1787</v>
      </c>
      <c r="G160" s="124" t="s">
        <v>973</v>
      </c>
      <c r="H160" s="125">
        <v>0.05</v>
      </c>
      <c r="I160" s="126"/>
      <c r="J160" s="127">
        <f>ROUND(I160*H160,2)</f>
        <v>0</v>
      </c>
      <c r="K160" s="123" t="s">
        <v>265</v>
      </c>
      <c r="L160" s="32"/>
      <c r="M160" s="128" t="s">
        <v>19</v>
      </c>
      <c r="N160" s="129" t="s">
        <v>40</v>
      </c>
      <c r="P160" s="130">
        <f>O160*H160</f>
        <v>0</v>
      </c>
      <c r="Q160" s="130">
        <v>0</v>
      </c>
      <c r="R160" s="130">
        <f>Q160*H160</f>
        <v>0</v>
      </c>
      <c r="S160" s="130">
        <v>0</v>
      </c>
      <c r="T160" s="131">
        <f>S160*H160</f>
        <v>0</v>
      </c>
      <c r="AR160" s="132" t="s">
        <v>266</v>
      </c>
      <c r="AT160" s="132" t="s">
        <v>261</v>
      </c>
      <c r="AU160" s="132" t="s">
        <v>77</v>
      </c>
      <c r="AY160" s="17" t="s">
        <v>260</v>
      </c>
      <c r="BE160" s="133">
        <f>IF(N160="základní",J160,0)</f>
        <v>0</v>
      </c>
      <c r="BF160" s="133">
        <f>IF(N160="snížená",J160,0)</f>
        <v>0</v>
      </c>
      <c r="BG160" s="133">
        <f>IF(N160="zákl. přenesená",J160,0)</f>
        <v>0</v>
      </c>
      <c r="BH160" s="133">
        <f>IF(N160="sníž. přenesená",J160,0)</f>
        <v>0</v>
      </c>
      <c r="BI160" s="133">
        <f>IF(N160="nulová",J160,0)</f>
        <v>0</v>
      </c>
      <c r="BJ160" s="17" t="s">
        <v>77</v>
      </c>
      <c r="BK160" s="133">
        <f>ROUND(I160*H160,2)</f>
        <v>0</v>
      </c>
      <c r="BL160" s="17" t="s">
        <v>266</v>
      </c>
      <c r="BM160" s="132" t="s">
        <v>344</v>
      </c>
    </row>
    <row r="161" spans="2:47" s="1" customFormat="1" ht="29.25">
      <c r="B161" s="32"/>
      <c r="D161" s="134" t="s">
        <v>267</v>
      </c>
      <c r="F161" s="135" t="s">
        <v>1788</v>
      </c>
      <c r="I161" s="136"/>
      <c r="L161" s="32"/>
      <c r="M161" s="137"/>
      <c r="T161" s="53"/>
      <c r="AT161" s="17" t="s">
        <v>267</v>
      </c>
      <c r="AU161" s="17" t="s">
        <v>77</v>
      </c>
    </row>
    <row r="162" spans="2:47" s="1" customFormat="1" ht="29.25">
      <c r="B162" s="32"/>
      <c r="D162" s="134" t="s">
        <v>269</v>
      </c>
      <c r="F162" s="138" t="s">
        <v>3417</v>
      </c>
      <c r="I162" s="136"/>
      <c r="L162" s="32"/>
      <c r="M162" s="149"/>
      <c r="N162" s="150"/>
      <c r="O162" s="150"/>
      <c r="P162" s="150"/>
      <c r="Q162" s="150"/>
      <c r="R162" s="150"/>
      <c r="S162" s="150"/>
      <c r="T162" s="151"/>
      <c r="AT162" s="17" t="s">
        <v>269</v>
      </c>
      <c r="AU162" s="17" t="s">
        <v>77</v>
      </c>
    </row>
    <row r="163" spans="2:47" s="1" customFormat="1" ht="6.95" customHeight="1">
      <c r="B163" s="41"/>
      <c r="C163" s="42"/>
      <c r="D163" s="42"/>
      <c r="E163" s="42"/>
      <c r="F163" s="42"/>
      <c r="G163" s="42"/>
      <c r="H163" s="42"/>
      <c r="I163" s="42"/>
      <c r="J163" s="42"/>
      <c r="K163" s="42"/>
      <c r="L163" s="32"/>
    </row>
  </sheetData>
  <sheetProtection algorithmName="SHA-512" hashValue="NEl5EYCLUZBWgRCf1gw911W9T2YcCL//cX33mwyiNwAwjJqmxd6BOYx9o4VXhRv2bCTaofqqB3hBXCsLJczr/g==" saltValue="MpZaK3fjxA+nm8EXeCiJ1h6I/eIBoMb7CG0hJ0kgvuQGmggNE0w7lxf64+5iovNiQ8cpJKDo5H06rDGc0woJ+w==" spinCount="100000" sheet="1" objects="1" scenarios="1" formatColumns="0" formatRows="0" autoFilter="0"/>
  <autoFilter ref="C82:K162" xr:uid="{00000000-0009-0000-0000-00001B000000}"/>
  <mergeCells count="9">
    <mergeCell ref="E50:H50"/>
    <mergeCell ref="E73:H73"/>
    <mergeCell ref="E75:H75"/>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B2:BM341"/>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160</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3418</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ROUND(J86,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ROUND((SUM(BE86:BE340)),  2)</f>
        <v>0</v>
      </c>
      <c r="I33" s="89">
        <v>0.21</v>
      </c>
      <c r="J33" s="88">
        <f>ROUND(((SUM(BE86:BE340))*I33),  2)</f>
        <v>0</v>
      </c>
      <c r="L33" s="32"/>
    </row>
    <row r="34" spans="2:12" s="1" customFormat="1" ht="14.45" customHeight="1">
      <c r="B34" s="32"/>
      <c r="E34" s="27" t="s">
        <v>41</v>
      </c>
      <c r="F34" s="88">
        <f>ROUND((SUM(BF86:BF340)),  2)</f>
        <v>0</v>
      </c>
      <c r="I34" s="89">
        <v>0.12</v>
      </c>
      <c r="J34" s="88">
        <f>ROUND(((SUM(BF86:BF340))*I34),  2)</f>
        <v>0</v>
      </c>
      <c r="L34" s="32"/>
    </row>
    <row r="35" spans="2:12" s="1" customFormat="1" ht="14.45" hidden="1" customHeight="1">
      <c r="B35" s="32"/>
      <c r="E35" s="27" t="s">
        <v>42</v>
      </c>
      <c r="F35" s="88">
        <f>ROUND((SUM(BG86:BG340)),  2)</f>
        <v>0</v>
      </c>
      <c r="I35" s="89">
        <v>0.21</v>
      </c>
      <c r="J35" s="88">
        <f>0</f>
        <v>0</v>
      </c>
      <c r="L35" s="32"/>
    </row>
    <row r="36" spans="2:12" s="1" customFormat="1" ht="14.45" hidden="1" customHeight="1">
      <c r="B36" s="32"/>
      <c r="E36" s="27" t="s">
        <v>43</v>
      </c>
      <c r="F36" s="88">
        <f>ROUND((SUM(BH86:BH340)),  2)</f>
        <v>0</v>
      </c>
      <c r="I36" s="89">
        <v>0.12</v>
      </c>
      <c r="J36" s="88">
        <f>0</f>
        <v>0</v>
      </c>
      <c r="L36" s="32"/>
    </row>
    <row r="37" spans="2:12" s="1" customFormat="1" ht="14.45" hidden="1" customHeight="1">
      <c r="B37" s="32"/>
      <c r="E37" s="27" t="s">
        <v>44</v>
      </c>
      <c r="F37" s="88">
        <f>ROUND((SUM(BI86:BI340)),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03-14-01 - Propustek v ev. km 29,085</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J86</f>
        <v>0</v>
      </c>
      <c r="L59" s="32"/>
      <c r="AU59" s="17" t="s">
        <v>242</v>
      </c>
    </row>
    <row r="60" spans="2:47" s="8" customFormat="1" ht="24.95" customHeight="1">
      <c r="B60" s="99"/>
      <c r="D60" s="100" t="s">
        <v>1827</v>
      </c>
      <c r="E60" s="101"/>
      <c r="F60" s="101"/>
      <c r="G60" s="101"/>
      <c r="H60" s="101"/>
      <c r="I60" s="101"/>
      <c r="J60" s="102">
        <f>J87</f>
        <v>0</v>
      </c>
      <c r="L60" s="99"/>
    </row>
    <row r="61" spans="2:47" s="8" customFormat="1" ht="24.95" customHeight="1">
      <c r="B61" s="99"/>
      <c r="D61" s="100" t="s">
        <v>1828</v>
      </c>
      <c r="E61" s="101"/>
      <c r="F61" s="101"/>
      <c r="G61" s="101"/>
      <c r="H61" s="101"/>
      <c r="I61" s="101"/>
      <c r="J61" s="102">
        <f>J148</f>
        <v>0</v>
      </c>
      <c r="L61" s="99"/>
    </row>
    <row r="62" spans="2:47" s="8" customFormat="1" ht="24.95" customHeight="1">
      <c r="B62" s="99"/>
      <c r="D62" s="100" t="s">
        <v>1831</v>
      </c>
      <c r="E62" s="101"/>
      <c r="F62" s="101"/>
      <c r="G62" s="101"/>
      <c r="H62" s="101"/>
      <c r="I62" s="101"/>
      <c r="J62" s="102">
        <f>J263</f>
        <v>0</v>
      </c>
      <c r="L62" s="99"/>
    </row>
    <row r="63" spans="2:47" s="8" customFormat="1" ht="24.95" customHeight="1">
      <c r="B63" s="99"/>
      <c r="D63" s="100" t="s">
        <v>2173</v>
      </c>
      <c r="E63" s="101"/>
      <c r="F63" s="101"/>
      <c r="G63" s="101"/>
      <c r="H63" s="101"/>
      <c r="I63" s="101"/>
      <c r="J63" s="102">
        <f>J286</f>
        <v>0</v>
      </c>
      <c r="L63" s="99"/>
    </row>
    <row r="64" spans="2:47" s="8" customFormat="1" ht="24.95" customHeight="1">
      <c r="B64" s="99"/>
      <c r="D64" s="100" t="s">
        <v>1833</v>
      </c>
      <c r="E64" s="101"/>
      <c r="F64" s="101"/>
      <c r="G64" s="101"/>
      <c r="H64" s="101"/>
      <c r="I64" s="101"/>
      <c r="J64" s="102">
        <f>J304</f>
        <v>0</v>
      </c>
      <c r="L64" s="99"/>
    </row>
    <row r="65" spans="2:12" s="8" customFormat="1" ht="24.95" customHeight="1">
      <c r="B65" s="99"/>
      <c r="D65" s="100" t="s">
        <v>1834</v>
      </c>
      <c r="E65" s="101"/>
      <c r="F65" s="101"/>
      <c r="G65" s="101"/>
      <c r="H65" s="101"/>
      <c r="I65" s="101"/>
      <c r="J65" s="102">
        <f>J325</f>
        <v>0</v>
      </c>
      <c r="L65" s="99"/>
    </row>
    <row r="66" spans="2:12" s="8" customFormat="1" ht="24.95" customHeight="1">
      <c r="B66" s="99"/>
      <c r="D66" s="100" t="s">
        <v>1835</v>
      </c>
      <c r="E66" s="101"/>
      <c r="F66" s="101"/>
      <c r="G66" s="101"/>
      <c r="H66" s="101"/>
      <c r="I66" s="101"/>
      <c r="J66" s="102">
        <f>J337</f>
        <v>0</v>
      </c>
      <c r="L66" s="99"/>
    </row>
    <row r="67" spans="2:12" s="1" customFormat="1" ht="21.75" customHeight="1">
      <c r="B67" s="32"/>
      <c r="L67" s="32"/>
    </row>
    <row r="68" spans="2:12" s="1" customFormat="1" ht="6.95" customHeight="1">
      <c r="B68" s="41"/>
      <c r="C68" s="42"/>
      <c r="D68" s="42"/>
      <c r="E68" s="42"/>
      <c r="F68" s="42"/>
      <c r="G68" s="42"/>
      <c r="H68" s="42"/>
      <c r="I68" s="42"/>
      <c r="J68" s="42"/>
      <c r="K68" s="42"/>
      <c r="L68" s="32"/>
    </row>
    <row r="72" spans="2:12" s="1" customFormat="1" ht="6.95" customHeight="1">
      <c r="B72" s="43"/>
      <c r="C72" s="44"/>
      <c r="D72" s="44"/>
      <c r="E72" s="44"/>
      <c r="F72" s="44"/>
      <c r="G72" s="44"/>
      <c r="H72" s="44"/>
      <c r="I72" s="44"/>
      <c r="J72" s="44"/>
      <c r="K72" s="44"/>
      <c r="L72" s="32"/>
    </row>
    <row r="73" spans="2:12" s="1" customFormat="1" ht="24.95" customHeight="1">
      <c r="B73" s="32"/>
      <c r="C73" s="21" t="s">
        <v>245</v>
      </c>
      <c r="L73" s="32"/>
    </row>
    <row r="74" spans="2:12" s="1" customFormat="1" ht="6.95" customHeight="1">
      <c r="B74" s="32"/>
      <c r="L74" s="32"/>
    </row>
    <row r="75" spans="2:12" s="1" customFormat="1" ht="12" customHeight="1">
      <c r="B75" s="32"/>
      <c r="C75" s="27" t="s">
        <v>16</v>
      </c>
      <c r="L75" s="32"/>
    </row>
    <row r="76" spans="2:12" s="1" customFormat="1" ht="16.5" customHeight="1">
      <c r="B76" s="32"/>
      <c r="E76" s="309" t="str">
        <f>E7</f>
        <v>Oprava trati v úseku Tanvald - Kořenov</v>
      </c>
      <c r="F76" s="310"/>
      <c r="G76" s="310"/>
      <c r="H76" s="310"/>
      <c r="L76" s="32"/>
    </row>
    <row r="77" spans="2:12" s="1" customFormat="1" ht="12" customHeight="1">
      <c r="B77" s="32"/>
      <c r="C77" s="27" t="s">
        <v>237</v>
      </c>
      <c r="L77" s="32"/>
    </row>
    <row r="78" spans="2:12" s="1" customFormat="1" ht="16.5" customHeight="1">
      <c r="B78" s="32"/>
      <c r="E78" s="305" t="str">
        <f>E9</f>
        <v>SO 03-14-01 - Propustek v ev. km 29,085</v>
      </c>
      <c r="F78" s="311"/>
      <c r="G78" s="311"/>
      <c r="H78" s="311"/>
      <c r="L78" s="32"/>
    </row>
    <row r="79" spans="2:12" s="1" customFormat="1" ht="6.95" customHeight="1">
      <c r="B79" s="32"/>
      <c r="L79" s="32"/>
    </row>
    <row r="80" spans="2:12" s="1" customFormat="1" ht="12" customHeight="1">
      <c r="B80" s="32"/>
      <c r="C80" s="27" t="s">
        <v>21</v>
      </c>
      <c r="F80" s="25" t="str">
        <f>F12</f>
        <v xml:space="preserve"> </v>
      </c>
      <c r="I80" s="27" t="s">
        <v>23</v>
      </c>
      <c r="J80" s="49" t="str">
        <f>IF(J12="","",J12)</f>
        <v>14. 6. 2023</v>
      </c>
      <c r="L80" s="32"/>
    </row>
    <row r="81" spans="2:65" s="1" customFormat="1" ht="6.95" customHeight="1">
      <c r="B81" s="32"/>
      <c r="L81" s="32"/>
    </row>
    <row r="82" spans="2:65" s="1" customFormat="1" ht="15.2" customHeight="1">
      <c r="B82" s="32"/>
      <c r="C82" s="27" t="s">
        <v>25</v>
      </c>
      <c r="F82" s="25" t="str">
        <f>E15</f>
        <v xml:space="preserve"> </v>
      </c>
      <c r="I82" s="27" t="s">
        <v>30</v>
      </c>
      <c r="J82" s="30" t="str">
        <f>E21</f>
        <v xml:space="preserve"> </v>
      </c>
      <c r="L82" s="32"/>
    </row>
    <row r="83" spans="2:65" s="1" customFormat="1" ht="15.2" customHeight="1">
      <c r="B83" s="32"/>
      <c r="C83" s="27" t="s">
        <v>28</v>
      </c>
      <c r="F83" s="25" t="str">
        <f>IF(E18="","",E18)</f>
        <v>Vyplň údaj</v>
      </c>
      <c r="I83" s="27" t="s">
        <v>32</v>
      </c>
      <c r="J83" s="30" t="str">
        <f>E24</f>
        <v xml:space="preserve"> </v>
      </c>
      <c r="L83" s="32"/>
    </row>
    <row r="84" spans="2:65" s="1" customFormat="1" ht="10.35" customHeight="1">
      <c r="B84" s="32"/>
      <c r="L84" s="32"/>
    </row>
    <row r="85" spans="2:65" s="9" customFormat="1" ht="29.25" customHeight="1">
      <c r="B85" s="103"/>
      <c r="C85" s="104" t="s">
        <v>246</v>
      </c>
      <c r="D85" s="105" t="s">
        <v>54</v>
      </c>
      <c r="E85" s="105" t="s">
        <v>50</v>
      </c>
      <c r="F85" s="105" t="s">
        <v>51</v>
      </c>
      <c r="G85" s="105" t="s">
        <v>247</v>
      </c>
      <c r="H85" s="105" t="s">
        <v>248</v>
      </c>
      <c r="I85" s="105" t="s">
        <v>249</v>
      </c>
      <c r="J85" s="105" t="s">
        <v>241</v>
      </c>
      <c r="K85" s="106" t="s">
        <v>250</v>
      </c>
      <c r="L85" s="103"/>
      <c r="M85" s="56" t="s">
        <v>19</v>
      </c>
      <c r="N85" s="57" t="s">
        <v>39</v>
      </c>
      <c r="O85" s="57" t="s">
        <v>251</v>
      </c>
      <c r="P85" s="57" t="s">
        <v>252</v>
      </c>
      <c r="Q85" s="57" t="s">
        <v>253</v>
      </c>
      <c r="R85" s="57" t="s">
        <v>254</v>
      </c>
      <c r="S85" s="57" t="s">
        <v>255</v>
      </c>
      <c r="T85" s="58" t="s">
        <v>256</v>
      </c>
    </row>
    <row r="86" spans="2:65" s="1" customFormat="1" ht="22.9" customHeight="1">
      <c r="B86" s="32"/>
      <c r="C86" s="61" t="s">
        <v>257</v>
      </c>
      <c r="J86" s="107">
        <f>BK86</f>
        <v>0</v>
      </c>
      <c r="L86" s="32"/>
      <c r="M86" s="59"/>
      <c r="N86" s="50"/>
      <c r="O86" s="50"/>
      <c r="P86" s="108">
        <f>P87+P148+P263+P286+P304+P325+P337</f>
        <v>0</v>
      </c>
      <c r="Q86" s="50"/>
      <c r="R86" s="108">
        <f>R87+R148+R263+R286+R304+R325+R337</f>
        <v>191.04578146</v>
      </c>
      <c r="S86" s="50"/>
      <c r="T86" s="109">
        <f>T87+T148+T263+T286+T304+T325+T337</f>
        <v>35.557200000000002</v>
      </c>
      <c r="AT86" s="17" t="s">
        <v>68</v>
      </c>
      <c r="AU86" s="17" t="s">
        <v>242</v>
      </c>
      <c r="BK86" s="110">
        <f>BK87+BK148+BK263+BK286+BK304+BK325+BK337</f>
        <v>0</v>
      </c>
    </row>
    <row r="87" spans="2:65" s="10" customFormat="1" ht="25.9" customHeight="1">
      <c r="B87" s="111"/>
      <c r="D87" s="112" t="s">
        <v>68</v>
      </c>
      <c r="E87" s="113" t="s">
        <v>77</v>
      </c>
      <c r="F87" s="113" t="s">
        <v>1836</v>
      </c>
      <c r="I87" s="114"/>
      <c r="J87" s="115">
        <f>BK87</f>
        <v>0</v>
      </c>
      <c r="L87" s="111"/>
      <c r="M87" s="116"/>
      <c r="P87" s="117">
        <f>SUM(P88:P147)</f>
        <v>0</v>
      </c>
      <c r="R87" s="117">
        <f>SUM(R88:R147)</f>
        <v>105.38185</v>
      </c>
      <c r="T87" s="118">
        <f>SUM(T88:T147)</f>
        <v>0</v>
      </c>
      <c r="AR87" s="112" t="s">
        <v>77</v>
      </c>
      <c r="AT87" s="119" t="s">
        <v>68</v>
      </c>
      <c r="AU87" s="119" t="s">
        <v>69</v>
      </c>
      <c r="AY87" s="112" t="s">
        <v>260</v>
      </c>
      <c r="BK87" s="120">
        <f>SUM(BK88:BK147)</f>
        <v>0</v>
      </c>
    </row>
    <row r="88" spans="2:65" s="1" customFormat="1" ht="16.5" customHeight="1">
      <c r="B88" s="32"/>
      <c r="C88" s="121" t="s">
        <v>77</v>
      </c>
      <c r="D88" s="121" t="s">
        <v>261</v>
      </c>
      <c r="E88" s="122" t="s">
        <v>2174</v>
      </c>
      <c r="F88" s="123" t="s">
        <v>2175</v>
      </c>
      <c r="G88" s="124" t="s">
        <v>1067</v>
      </c>
      <c r="H88" s="125">
        <v>88.56</v>
      </c>
      <c r="I88" s="126"/>
      <c r="J88" s="127">
        <f>ROUND(I88*H88,2)</f>
        <v>0</v>
      </c>
      <c r="K88" s="123" t="s">
        <v>1258</v>
      </c>
      <c r="L88" s="32"/>
      <c r="M88" s="128" t="s">
        <v>19</v>
      </c>
      <c r="N88" s="129" t="s">
        <v>40</v>
      </c>
      <c r="P88" s="130">
        <f>O88*H88</f>
        <v>0</v>
      </c>
      <c r="Q88" s="130">
        <v>0</v>
      </c>
      <c r="R88" s="130">
        <f>Q88*H88</f>
        <v>0</v>
      </c>
      <c r="S88" s="130">
        <v>0</v>
      </c>
      <c r="T88" s="131">
        <f>S88*H88</f>
        <v>0</v>
      </c>
      <c r="AR88" s="132" t="s">
        <v>266</v>
      </c>
      <c r="AT88" s="132" t="s">
        <v>261</v>
      </c>
      <c r="AU88" s="132" t="s">
        <v>77</v>
      </c>
      <c r="AY88" s="17" t="s">
        <v>260</v>
      </c>
      <c r="BE88" s="133">
        <f>IF(N88="základní",J88,0)</f>
        <v>0</v>
      </c>
      <c r="BF88" s="133">
        <f>IF(N88="snížená",J88,0)</f>
        <v>0</v>
      </c>
      <c r="BG88" s="133">
        <f>IF(N88="zákl. přenesená",J88,0)</f>
        <v>0</v>
      </c>
      <c r="BH88" s="133">
        <f>IF(N88="sníž. přenesená",J88,0)</f>
        <v>0</v>
      </c>
      <c r="BI88" s="133">
        <f>IF(N88="nulová",J88,0)</f>
        <v>0</v>
      </c>
      <c r="BJ88" s="17" t="s">
        <v>77</v>
      </c>
      <c r="BK88" s="133">
        <f>ROUND(I88*H88,2)</f>
        <v>0</v>
      </c>
      <c r="BL88" s="17" t="s">
        <v>266</v>
      </c>
      <c r="BM88" s="132" t="s">
        <v>79</v>
      </c>
    </row>
    <row r="89" spans="2:65" s="1" customFormat="1" ht="19.5">
      <c r="B89" s="32"/>
      <c r="D89" s="134" t="s">
        <v>267</v>
      </c>
      <c r="F89" s="135" t="s">
        <v>2176</v>
      </c>
      <c r="I89" s="136"/>
      <c r="L89" s="32"/>
      <c r="M89" s="137"/>
      <c r="T89" s="53"/>
      <c r="AT89" s="17" t="s">
        <v>267</v>
      </c>
      <c r="AU89" s="17" t="s">
        <v>77</v>
      </c>
    </row>
    <row r="90" spans="2:65" s="1" customFormat="1" ht="11.25">
      <c r="B90" s="32"/>
      <c r="D90" s="176" t="s">
        <v>1416</v>
      </c>
      <c r="F90" s="177" t="s">
        <v>2177</v>
      </c>
      <c r="I90" s="136"/>
      <c r="L90" s="32"/>
      <c r="M90" s="137"/>
      <c r="T90" s="53"/>
      <c r="AT90" s="17" t="s">
        <v>1416</v>
      </c>
      <c r="AU90" s="17" t="s">
        <v>77</v>
      </c>
    </row>
    <row r="91" spans="2:65" s="12" customFormat="1" ht="11.25">
      <c r="B91" s="162"/>
      <c r="D91" s="134" t="s">
        <v>774</v>
      </c>
      <c r="E91" s="163" t="s">
        <v>19</v>
      </c>
      <c r="F91" s="164" t="s">
        <v>3419</v>
      </c>
      <c r="H91" s="165">
        <v>88.56</v>
      </c>
      <c r="I91" s="166"/>
      <c r="L91" s="162"/>
      <c r="M91" s="167"/>
      <c r="T91" s="168"/>
      <c r="AT91" s="163" t="s">
        <v>774</v>
      </c>
      <c r="AU91" s="163" t="s">
        <v>77</v>
      </c>
      <c r="AV91" s="12" t="s">
        <v>79</v>
      </c>
      <c r="AW91" s="12" t="s">
        <v>31</v>
      </c>
      <c r="AX91" s="12" t="s">
        <v>69</v>
      </c>
      <c r="AY91" s="163" t="s">
        <v>260</v>
      </c>
    </row>
    <row r="92" spans="2:65" s="13" customFormat="1" ht="11.25">
      <c r="B92" s="169"/>
      <c r="D92" s="134" t="s">
        <v>774</v>
      </c>
      <c r="E92" s="170" t="s">
        <v>19</v>
      </c>
      <c r="F92" s="171" t="s">
        <v>967</v>
      </c>
      <c r="H92" s="172">
        <v>88.56</v>
      </c>
      <c r="I92" s="173"/>
      <c r="L92" s="169"/>
      <c r="M92" s="174"/>
      <c r="T92" s="175"/>
      <c r="AT92" s="170" t="s">
        <v>774</v>
      </c>
      <c r="AU92" s="170" t="s">
        <v>77</v>
      </c>
      <c r="AV92" s="13" t="s">
        <v>266</v>
      </c>
      <c r="AW92" s="13" t="s">
        <v>31</v>
      </c>
      <c r="AX92" s="13" t="s">
        <v>77</v>
      </c>
      <c r="AY92" s="170" t="s">
        <v>260</v>
      </c>
    </row>
    <row r="93" spans="2:65" s="1" customFormat="1" ht="16.5" customHeight="1">
      <c r="B93" s="32"/>
      <c r="C93" s="121" t="s">
        <v>79</v>
      </c>
      <c r="D93" s="121" t="s">
        <v>261</v>
      </c>
      <c r="E93" s="122" t="s">
        <v>2179</v>
      </c>
      <c r="F93" s="123" t="s">
        <v>2180</v>
      </c>
      <c r="G93" s="124" t="s">
        <v>545</v>
      </c>
      <c r="H93" s="125">
        <v>46</v>
      </c>
      <c r="I93" s="126"/>
      <c r="J93" s="127">
        <f>ROUND(I93*H93,2)</f>
        <v>0</v>
      </c>
      <c r="K93" s="123" t="s">
        <v>1258</v>
      </c>
      <c r="L93" s="32"/>
      <c r="M93" s="128" t="s">
        <v>19</v>
      </c>
      <c r="N93" s="129" t="s">
        <v>40</v>
      </c>
      <c r="P93" s="130">
        <f>O93*H93</f>
        <v>0</v>
      </c>
      <c r="Q93" s="130">
        <v>1.0200000000000001E-3</v>
      </c>
      <c r="R93" s="130">
        <f>Q93*H93</f>
        <v>4.6920000000000003E-2</v>
      </c>
      <c r="S93" s="130">
        <v>0</v>
      </c>
      <c r="T93" s="131">
        <f>S93*H93</f>
        <v>0</v>
      </c>
      <c r="AR93" s="132" t="s">
        <v>266</v>
      </c>
      <c r="AT93" s="132" t="s">
        <v>261</v>
      </c>
      <c r="AU93" s="132" t="s">
        <v>77</v>
      </c>
      <c r="AY93" s="17" t="s">
        <v>260</v>
      </c>
      <c r="BE93" s="133">
        <f>IF(N93="základní",J93,0)</f>
        <v>0</v>
      </c>
      <c r="BF93" s="133">
        <f>IF(N93="snížená",J93,0)</f>
        <v>0</v>
      </c>
      <c r="BG93" s="133">
        <f>IF(N93="zákl. přenesená",J93,0)</f>
        <v>0</v>
      </c>
      <c r="BH93" s="133">
        <f>IF(N93="sníž. přenesená",J93,0)</f>
        <v>0</v>
      </c>
      <c r="BI93" s="133">
        <f>IF(N93="nulová",J93,0)</f>
        <v>0</v>
      </c>
      <c r="BJ93" s="17" t="s">
        <v>77</v>
      </c>
      <c r="BK93" s="133">
        <f>ROUND(I93*H93,2)</f>
        <v>0</v>
      </c>
      <c r="BL93" s="17" t="s">
        <v>266</v>
      </c>
      <c r="BM93" s="132" t="s">
        <v>266</v>
      </c>
    </row>
    <row r="94" spans="2:65" s="1" customFormat="1" ht="19.5">
      <c r="B94" s="32"/>
      <c r="D94" s="134" t="s">
        <v>267</v>
      </c>
      <c r="F94" s="135" t="s">
        <v>2181</v>
      </c>
      <c r="I94" s="136"/>
      <c r="L94" s="32"/>
      <c r="M94" s="137"/>
      <c r="T94" s="53"/>
      <c r="AT94" s="17" t="s">
        <v>267</v>
      </c>
      <c r="AU94" s="17" t="s">
        <v>77</v>
      </c>
    </row>
    <row r="95" spans="2:65" s="1" customFormat="1" ht="11.25">
      <c r="B95" s="32"/>
      <c r="D95" s="176" t="s">
        <v>1416</v>
      </c>
      <c r="F95" s="177" t="s">
        <v>2182</v>
      </c>
      <c r="I95" s="136"/>
      <c r="L95" s="32"/>
      <c r="M95" s="137"/>
      <c r="T95" s="53"/>
      <c r="AT95" s="17" t="s">
        <v>1416</v>
      </c>
      <c r="AU95" s="17" t="s">
        <v>77</v>
      </c>
    </row>
    <row r="96" spans="2:65" s="12" customFormat="1" ht="11.25">
      <c r="B96" s="162"/>
      <c r="D96" s="134" t="s">
        <v>774</v>
      </c>
      <c r="E96" s="163" t="s">
        <v>19</v>
      </c>
      <c r="F96" s="164" t="s">
        <v>3420</v>
      </c>
      <c r="H96" s="165">
        <v>46</v>
      </c>
      <c r="I96" s="166"/>
      <c r="L96" s="162"/>
      <c r="M96" s="167"/>
      <c r="T96" s="168"/>
      <c r="AT96" s="163" t="s">
        <v>774</v>
      </c>
      <c r="AU96" s="163" t="s">
        <v>77</v>
      </c>
      <c r="AV96" s="12" t="s">
        <v>79</v>
      </c>
      <c r="AW96" s="12" t="s">
        <v>31</v>
      </c>
      <c r="AX96" s="12" t="s">
        <v>69</v>
      </c>
      <c r="AY96" s="163" t="s">
        <v>260</v>
      </c>
    </row>
    <row r="97" spans="2:65" s="13" customFormat="1" ht="11.25">
      <c r="B97" s="169"/>
      <c r="D97" s="134" t="s">
        <v>774</v>
      </c>
      <c r="E97" s="170" t="s">
        <v>19</v>
      </c>
      <c r="F97" s="171" t="s">
        <v>967</v>
      </c>
      <c r="H97" s="172">
        <v>46</v>
      </c>
      <c r="I97" s="173"/>
      <c r="L97" s="169"/>
      <c r="M97" s="174"/>
      <c r="T97" s="175"/>
      <c r="AT97" s="170" t="s">
        <v>774</v>
      </c>
      <c r="AU97" s="170" t="s">
        <v>77</v>
      </c>
      <c r="AV97" s="13" t="s">
        <v>266</v>
      </c>
      <c r="AW97" s="13" t="s">
        <v>31</v>
      </c>
      <c r="AX97" s="13" t="s">
        <v>77</v>
      </c>
      <c r="AY97" s="170" t="s">
        <v>260</v>
      </c>
    </row>
    <row r="98" spans="2:65" s="1" customFormat="1" ht="16.5" customHeight="1">
      <c r="B98" s="32"/>
      <c r="C98" s="139" t="s">
        <v>279</v>
      </c>
      <c r="D98" s="139" t="s">
        <v>273</v>
      </c>
      <c r="E98" s="140" t="s">
        <v>2184</v>
      </c>
      <c r="F98" s="141" t="s">
        <v>2185</v>
      </c>
      <c r="G98" s="142" t="s">
        <v>973</v>
      </c>
      <c r="H98" s="143">
        <v>1.5549999999999999</v>
      </c>
      <c r="I98" s="144"/>
      <c r="J98" s="145">
        <f>ROUND(I98*H98,2)</f>
        <v>0</v>
      </c>
      <c r="K98" s="141" t="s">
        <v>1258</v>
      </c>
      <c r="L98" s="146"/>
      <c r="M98" s="147" t="s">
        <v>19</v>
      </c>
      <c r="N98" s="148" t="s">
        <v>40</v>
      </c>
      <c r="P98" s="130">
        <f>O98*H98</f>
        <v>0</v>
      </c>
      <c r="Q98" s="130">
        <v>1</v>
      </c>
      <c r="R98" s="130">
        <f>Q98*H98</f>
        <v>1.5549999999999999</v>
      </c>
      <c r="S98" s="130">
        <v>0</v>
      </c>
      <c r="T98" s="131">
        <f>S98*H98</f>
        <v>0</v>
      </c>
      <c r="AR98" s="132" t="s">
        <v>277</v>
      </c>
      <c r="AT98" s="132" t="s">
        <v>273</v>
      </c>
      <c r="AU98" s="132" t="s">
        <v>77</v>
      </c>
      <c r="AY98" s="17" t="s">
        <v>260</v>
      </c>
      <c r="BE98" s="133">
        <f>IF(N98="základní",J98,0)</f>
        <v>0</v>
      </c>
      <c r="BF98" s="133">
        <f>IF(N98="snížená",J98,0)</f>
        <v>0</v>
      </c>
      <c r="BG98" s="133">
        <f>IF(N98="zákl. přenesená",J98,0)</f>
        <v>0</v>
      </c>
      <c r="BH98" s="133">
        <f>IF(N98="sníž. přenesená",J98,0)</f>
        <v>0</v>
      </c>
      <c r="BI98" s="133">
        <f>IF(N98="nulová",J98,0)</f>
        <v>0</v>
      </c>
      <c r="BJ98" s="17" t="s">
        <v>77</v>
      </c>
      <c r="BK98" s="133">
        <f>ROUND(I98*H98,2)</f>
        <v>0</v>
      </c>
      <c r="BL98" s="17" t="s">
        <v>266</v>
      </c>
      <c r="BM98" s="132" t="s">
        <v>282</v>
      </c>
    </row>
    <row r="99" spans="2:65" s="1" customFormat="1" ht="11.25">
      <c r="B99" s="32"/>
      <c r="D99" s="134" t="s">
        <v>267</v>
      </c>
      <c r="F99" s="135" t="s">
        <v>2185</v>
      </c>
      <c r="I99" s="136"/>
      <c r="L99" s="32"/>
      <c r="M99" s="137"/>
      <c r="T99" s="53"/>
      <c r="AT99" s="17" t="s">
        <v>267</v>
      </c>
      <c r="AU99" s="17" t="s">
        <v>77</v>
      </c>
    </row>
    <row r="100" spans="2:65" s="12" customFormat="1" ht="11.25">
      <c r="B100" s="162"/>
      <c r="D100" s="134" t="s">
        <v>774</v>
      </c>
      <c r="E100" s="163" t="s">
        <v>19</v>
      </c>
      <c r="F100" s="164" t="s">
        <v>3421</v>
      </c>
      <c r="H100" s="165">
        <v>1.5549999999999999</v>
      </c>
      <c r="I100" s="166"/>
      <c r="L100" s="162"/>
      <c r="M100" s="167"/>
      <c r="T100" s="168"/>
      <c r="AT100" s="163" t="s">
        <v>774</v>
      </c>
      <c r="AU100" s="163" t="s">
        <v>77</v>
      </c>
      <c r="AV100" s="12" t="s">
        <v>79</v>
      </c>
      <c r="AW100" s="12" t="s">
        <v>31</v>
      </c>
      <c r="AX100" s="12" t="s">
        <v>69</v>
      </c>
      <c r="AY100" s="163" t="s">
        <v>260</v>
      </c>
    </row>
    <row r="101" spans="2:65" s="13" customFormat="1" ht="11.25">
      <c r="B101" s="169"/>
      <c r="D101" s="134" t="s">
        <v>774</v>
      </c>
      <c r="E101" s="170" t="s">
        <v>19</v>
      </c>
      <c r="F101" s="171" t="s">
        <v>967</v>
      </c>
      <c r="H101" s="172">
        <v>1.5549999999999999</v>
      </c>
      <c r="I101" s="173"/>
      <c r="L101" s="169"/>
      <c r="M101" s="174"/>
      <c r="T101" s="175"/>
      <c r="AT101" s="170" t="s">
        <v>774</v>
      </c>
      <c r="AU101" s="170" t="s">
        <v>77</v>
      </c>
      <c r="AV101" s="13" t="s">
        <v>266</v>
      </c>
      <c r="AW101" s="13" t="s">
        <v>31</v>
      </c>
      <c r="AX101" s="13" t="s">
        <v>77</v>
      </c>
      <c r="AY101" s="170" t="s">
        <v>260</v>
      </c>
    </row>
    <row r="102" spans="2:65" s="1" customFormat="1" ht="16.5" customHeight="1">
      <c r="B102" s="32"/>
      <c r="C102" s="121" t="s">
        <v>266</v>
      </c>
      <c r="D102" s="121" t="s">
        <v>261</v>
      </c>
      <c r="E102" s="122" t="s">
        <v>2187</v>
      </c>
      <c r="F102" s="123" t="s">
        <v>2188</v>
      </c>
      <c r="G102" s="124" t="s">
        <v>545</v>
      </c>
      <c r="H102" s="125">
        <v>46</v>
      </c>
      <c r="I102" s="126"/>
      <c r="J102" s="127">
        <f>ROUND(I102*H102,2)</f>
        <v>0</v>
      </c>
      <c r="K102" s="123" t="s">
        <v>1258</v>
      </c>
      <c r="L102" s="32"/>
      <c r="M102" s="128" t="s">
        <v>19</v>
      </c>
      <c r="N102" s="129" t="s">
        <v>40</v>
      </c>
      <c r="P102" s="130">
        <f>O102*H102</f>
        <v>0</v>
      </c>
      <c r="Q102" s="130">
        <v>0</v>
      </c>
      <c r="R102" s="130">
        <f>Q102*H102</f>
        <v>0</v>
      </c>
      <c r="S102" s="130">
        <v>0</v>
      </c>
      <c r="T102" s="131">
        <f>S102*H102</f>
        <v>0</v>
      </c>
      <c r="AR102" s="132" t="s">
        <v>266</v>
      </c>
      <c r="AT102" s="132" t="s">
        <v>261</v>
      </c>
      <c r="AU102" s="132" t="s">
        <v>77</v>
      </c>
      <c r="AY102" s="17" t="s">
        <v>260</v>
      </c>
      <c r="BE102" s="133">
        <f>IF(N102="základní",J102,0)</f>
        <v>0</v>
      </c>
      <c r="BF102" s="133">
        <f>IF(N102="snížená",J102,0)</f>
        <v>0</v>
      </c>
      <c r="BG102" s="133">
        <f>IF(N102="zákl. přenesená",J102,0)</f>
        <v>0</v>
      </c>
      <c r="BH102" s="133">
        <f>IF(N102="sníž. přenesená",J102,0)</f>
        <v>0</v>
      </c>
      <c r="BI102" s="133">
        <f>IF(N102="nulová",J102,0)</f>
        <v>0</v>
      </c>
      <c r="BJ102" s="17" t="s">
        <v>77</v>
      </c>
      <c r="BK102" s="133">
        <f>ROUND(I102*H102,2)</f>
        <v>0</v>
      </c>
      <c r="BL102" s="17" t="s">
        <v>266</v>
      </c>
      <c r="BM102" s="132" t="s">
        <v>277</v>
      </c>
    </row>
    <row r="103" spans="2:65" s="1" customFormat="1" ht="11.25">
      <c r="B103" s="32"/>
      <c r="D103" s="134" t="s">
        <v>267</v>
      </c>
      <c r="F103" s="135" t="s">
        <v>2189</v>
      </c>
      <c r="I103" s="136"/>
      <c r="L103" s="32"/>
      <c r="M103" s="137"/>
      <c r="T103" s="53"/>
      <c r="AT103" s="17" t="s">
        <v>267</v>
      </c>
      <c r="AU103" s="17" t="s">
        <v>77</v>
      </c>
    </row>
    <row r="104" spans="2:65" s="1" customFormat="1" ht="11.25">
      <c r="B104" s="32"/>
      <c r="D104" s="176" t="s">
        <v>1416</v>
      </c>
      <c r="F104" s="177" t="s">
        <v>2190</v>
      </c>
      <c r="I104" s="136"/>
      <c r="L104" s="32"/>
      <c r="M104" s="137"/>
      <c r="T104" s="53"/>
      <c r="AT104" s="17" t="s">
        <v>1416</v>
      </c>
      <c r="AU104" s="17" t="s">
        <v>77</v>
      </c>
    </row>
    <row r="105" spans="2:65" s="12" customFormat="1" ht="11.25">
      <c r="B105" s="162"/>
      <c r="D105" s="134" t="s">
        <v>774</v>
      </c>
      <c r="E105" s="163" t="s">
        <v>19</v>
      </c>
      <c r="F105" s="164" t="s">
        <v>3420</v>
      </c>
      <c r="H105" s="165">
        <v>46</v>
      </c>
      <c r="I105" s="166"/>
      <c r="L105" s="162"/>
      <c r="M105" s="167"/>
      <c r="T105" s="168"/>
      <c r="AT105" s="163" t="s">
        <v>774</v>
      </c>
      <c r="AU105" s="163" t="s">
        <v>77</v>
      </c>
      <c r="AV105" s="12" t="s">
        <v>79</v>
      </c>
      <c r="AW105" s="12" t="s">
        <v>31</v>
      </c>
      <c r="AX105" s="12" t="s">
        <v>69</v>
      </c>
      <c r="AY105" s="163" t="s">
        <v>260</v>
      </c>
    </row>
    <row r="106" spans="2:65" s="13" customFormat="1" ht="11.25">
      <c r="B106" s="169"/>
      <c r="D106" s="134" t="s">
        <v>774</v>
      </c>
      <c r="E106" s="170" t="s">
        <v>19</v>
      </c>
      <c r="F106" s="171" t="s">
        <v>967</v>
      </c>
      <c r="H106" s="172">
        <v>46</v>
      </c>
      <c r="I106" s="173"/>
      <c r="L106" s="169"/>
      <c r="M106" s="174"/>
      <c r="T106" s="175"/>
      <c r="AT106" s="170" t="s">
        <v>774</v>
      </c>
      <c r="AU106" s="170" t="s">
        <v>77</v>
      </c>
      <c r="AV106" s="13" t="s">
        <v>266</v>
      </c>
      <c r="AW106" s="13" t="s">
        <v>31</v>
      </c>
      <c r="AX106" s="13" t="s">
        <v>77</v>
      </c>
      <c r="AY106" s="170" t="s">
        <v>260</v>
      </c>
    </row>
    <row r="107" spans="2:65" s="1" customFormat="1" ht="16.5" customHeight="1">
      <c r="B107" s="32"/>
      <c r="C107" s="121" t="s">
        <v>258</v>
      </c>
      <c r="D107" s="121" t="s">
        <v>261</v>
      </c>
      <c r="E107" s="122" t="s">
        <v>2191</v>
      </c>
      <c r="F107" s="123" t="s">
        <v>2192</v>
      </c>
      <c r="G107" s="124" t="s">
        <v>545</v>
      </c>
      <c r="H107" s="125">
        <v>13.5</v>
      </c>
      <c r="I107" s="126"/>
      <c r="J107" s="127">
        <f>ROUND(I107*H107,2)</f>
        <v>0</v>
      </c>
      <c r="K107" s="123" t="s">
        <v>1258</v>
      </c>
      <c r="L107" s="32"/>
      <c r="M107" s="128" t="s">
        <v>19</v>
      </c>
      <c r="N107" s="129" t="s">
        <v>40</v>
      </c>
      <c r="P107" s="130">
        <f>O107*H107</f>
        <v>0</v>
      </c>
      <c r="Q107" s="130">
        <v>0.15478</v>
      </c>
      <c r="R107" s="130">
        <f>Q107*H107</f>
        <v>2.0895299999999999</v>
      </c>
      <c r="S107" s="130">
        <v>0</v>
      </c>
      <c r="T107" s="131">
        <f>S107*H107</f>
        <v>0</v>
      </c>
      <c r="AR107" s="132" t="s">
        <v>266</v>
      </c>
      <c r="AT107" s="132" t="s">
        <v>261</v>
      </c>
      <c r="AU107" s="132" t="s">
        <v>77</v>
      </c>
      <c r="AY107" s="17" t="s">
        <v>260</v>
      </c>
      <c r="BE107" s="133">
        <f>IF(N107="základní",J107,0)</f>
        <v>0</v>
      </c>
      <c r="BF107" s="133">
        <f>IF(N107="snížená",J107,0)</f>
        <v>0</v>
      </c>
      <c r="BG107" s="133">
        <f>IF(N107="zákl. přenesená",J107,0)</f>
        <v>0</v>
      </c>
      <c r="BH107" s="133">
        <f>IF(N107="sníž. přenesená",J107,0)</f>
        <v>0</v>
      </c>
      <c r="BI107" s="133">
        <f>IF(N107="nulová",J107,0)</f>
        <v>0</v>
      </c>
      <c r="BJ107" s="17" t="s">
        <v>77</v>
      </c>
      <c r="BK107" s="133">
        <f>ROUND(I107*H107,2)</f>
        <v>0</v>
      </c>
      <c r="BL107" s="17" t="s">
        <v>266</v>
      </c>
      <c r="BM107" s="132" t="s">
        <v>289</v>
      </c>
    </row>
    <row r="108" spans="2:65" s="1" customFormat="1" ht="11.25">
      <c r="B108" s="32"/>
      <c r="D108" s="134" t="s">
        <v>267</v>
      </c>
      <c r="F108" s="135" t="s">
        <v>2193</v>
      </c>
      <c r="I108" s="136"/>
      <c r="L108" s="32"/>
      <c r="M108" s="137"/>
      <c r="T108" s="53"/>
      <c r="AT108" s="17" t="s">
        <v>267</v>
      </c>
      <c r="AU108" s="17" t="s">
        <v>77</v>
      </c>
    </row>
    <row r="109" spans="2:65" s="1" customFormat="1" ht="11.25">
      <c r="B109" s="32"/>
      <c r="D109" s="176" t="s">
        <v>1416</v>
      </c>
      <c r="F109" s="177" t="s">
        <v>2194</v>
      </c>
      <c r="I109" s="136"/>
      <c r="L109" s="32"/>
      <c r="M109" s="137"/>
      <c r="T109" s="53"/>
      <c r="AT109" s="17" t="s">
        <v>1416</v>
      </c>
      <c r="AU109" s="17" t="s">
        <v>77</v>
      </c>
    </row>
    <row r="110" spans="2:65" s="12" customFormat="1" ht="11.25">
      <c r="B110" s="162"/>
      <c r="D110" s="134" t="s">
        <v>774</v>
      </c>
      <c r="E110" s="163" t="s">
        <v>19</v>
      </c>
      <c r="F110" s="164" t="s">
        <v>3422</v>
      </c>
      <c r="H110" s="165">
        <v>13.5</v>
      </c>
      <c r="I110" s="166"/>
      <c r="L110" s="162"/>
      <c r="M110" s="167"/>
      <c r="T110" s="168"/>
      <c r="AT110" s="163" t="s">
        <v>774</v>
      </c>
      <c r="AU110" s="163" t="s">
        <v>77</v>
      </c>
      <c r="AV110" s="12" t="s">
        <v>79</v>
      </c>
      <c r="AW110" s="12" t="s">
        <v>31</v>
      </c>
      <c r="AX110" s="12" t="s">
        <v>69</v>
      </c>
      <c r="AY110" s="163" t="s">
        <v>260</v>
      </c>
    </row>
    <row r="111" spans="2:65" s="13" customFormat="1" ht="11.25">
      <c r="B111" s="169"/>
      <c r="D111" s="134" t="s">
        <v>774</v>
      </c>
      <c r="E111" s="170" t="s">
        <v>19</v>
      </c>
      <c r="F111" s="171" t="s">
        <v>967</v>
      </c>
      <c r="H111" s="172">
        <v>13.5</v>
      </c>
      <c r="I111" s="173"/>
      <c r="L111" s="169"/>
      <c r="M111" s="174"/>
      <c r="T111" s="175"/>
      <c r="AT111" s="170" t="s">
        <v>774</v>
      </c>
      <c r="AU111" s="170" t="s">
        <v>77</v>
      </c>
      <c r="AV111" s="13" t="s">
        <v>266</v>
      </c>
      <c r="AW111" s="13" t="s">
        <v>31</v>
      </c>
      <c r="AX111" s="13" t="s">
        <v>77</v>
      </c>
      <c r="AY111" s="170" t="s">
        <v>260</v>
      </c>
    </row>
    <row r="112" spans="2:65" s="1" customFormat="1" ht="16.5" customHeight="1">
      <c r="B112" s="32"/>
      <c r="C112" s="121" t="s">
        <v>282</v>
      </c>
      <c r="D112" s="121" t="s">
        <v>261</v>
      </c>
      <c r="E112" s="122" t="s">
        <v>2196</v>
      </c>
      <c r="F112" s="123" t="s">
        <v>2197</v>
      </c>
      <c r="G112" s="124" t="s">
        <v>545</v>
      </c>
      <c r="H112" s="125">
        <v>13.5</v>
      </c>
      <c r="I112" s="126"/>
      <c r="J112" s="127">
        <f>ROUND(I112*H112,2)</f>
        <v>0</v>
      </c>
      <c r="K112" s="123" t="s">
        <v>1258</v>
      </c>
      <c r="L112" s="32"/>
      <c r="M112" s="128" t="s">
        <v>19</v>
      </c>
      <c r="N112" s="129" t="s">
        <v>40</v>
      </c>
      <c r="P112" s="130">
        <f>O112*H112</f>
        <v>0</v>
      </c>
      <c r="Q112" s="130">
        <v>0</v>
      </c>
      <c r="R112" s="130">
        <f>Q112*H112</f>
        <v>0</v>
      </c>
      <c r="S112" s="130">
        <v>0</v>
      </c>
      <c r="T112" s="131">
        <f>S112*H112</f>
        <v>0</v>
      </c>
      <c r="AR112" s="132" t="s">
        <v>266</v>
      </c>
      <c r="AT112" s="132" t="s">
        <v>261</v>
      </c>
      <c r="AU112" s="132" t="s">
        <v>77</v>
      </c>
      <c r="AY112" s="17" t="s">
        <v>260</v>
      </c>
      <c r="BE112" s="133">
        <f>IF(N112="základní",J112,0)</f>
        <v>0</v>
      </c>
      <c r="BF112" s="133">
        <f>IF(N112="snížená",J112,0)</f>
        <v>0</v>
      </c>
      <c r="BG112" s="133">
        <f>IF(N112="zákl. přenesená",J112,0)</f>
        <v>0</v>
      </c>
      <c r="BH112" s="133">
        <f>IF(N112="sníž. přenesená",J112,0)</f>
        <v>0</v>
      </c>
      <c r="BI112" s="133">
        <f>IF(N112="nulová",J112,0)</f>
        <v>0</v>
      </c>
      <c r="BJ112" s="17" t="s">
        <v>77</v>
      </c>
      <c r="BK112" s="133">
        <f>ROUND(I112*H112,2)</f>
        <v>0</v>
      </c>
      <c r="BL112" s="17" t="s">
        <v>266</v>
      </c>
      <c r="BM112" s="132" t="s">
        <v>8</v>
      </c>
    </row>
    <row r="113" spans="2:65" s="1" customFormat="1" ht="11.25">
      <c r="B113" s="32"/>
      <c r="D113" s="134" t="s">
        <v>267</v>
      </c>
      <c r="F113" s="135" t="s">
        <v>2198</v>
      </c>
      <c r="I113" s="136"/>
      <c r="L113" s="32"/>
      <c r="M113" s="137"/>
      <c r="T113" s="53"/>
      <c r="AT113" s="17" t="s">
        <v>267</v>
      </c>
      <c r="AU113" s="17" t="s">
        <v>77</v>
      </c>
    </row>
    <row r="114" spans="2:65" s="1" customFormat="1" ht="11.25">
      <c r="B114" s="32"/>
      <c r="D114" s="176" t="s">
        <v>1416</v>
      </c>
      <c r="F114" s="177" t="s">
        <v>2199</v>
      </c>
      <c r="I114" s="136"/>
      <c r="L114" s="32"/>
      <c r="M114" s="137"/>
      <c r="T114" s="53"/>
      <c r="AT114" s="17" t="s">
        <v>1416</v>
      </c>
      <c r="AU114" s="17" t="s">
        <v>77</v>
      </c>
    </row>
    <row r="115" spans="2:65" s="1" customFormat="1" ht="16.5" customHeight="1">
      <c r="B115" s="32"/>
      <c r="C115" s="121" t="s">
        <v>271</v>
      </c>
      <c r="D115" s="121" t="s">
        <v>261</v>
      </c>
      <c r="E115" s="122" t="s">
        <v>2200</v>
      </c>
      <c r="F115" s="123" t="s">
        <v>2201</v>
      </c>
      <c r="G115" s="124" t="s">
        <v>1297</v>
      </c>
      <c r="H115" s="125">
        <v>21</v>
      </c>
      <c r="I115" s="126"/>
      <c r="J115" s="127">
        <f>ROUND(I115*H115,2)</f>
        <v>0</v>
      </c>
      <c r="K115" s="123" t="s">
        <v>1258</v>
      </c>
      <c r="L115" s="32"/>
      <c r="M115" s="128" t="s">
        <v>19</v>
      </c>
      <c r="N115" s="129" t="s">
        <v>40</v>
      </c>
      <c r="P115" s="130">
        <f>O115*H115</f>
        <v>0</v>
      </c>
      <c r="Q115" s="130">
        <v>2.64E-2</v>
      </c>
      <c r="R115" s="130">
        <f>Q115*H115</f>
        <v>0.5544</v>
      </c>
      <c r="S115" s="130">
        <v>0</v>
      </c>
      <c r="T115" s="131">
        <f>S115*H115</f>
        <v>0</v>
      </c>
      <c r="AR115" s="132" t="s">
        <v>266</v>
      </c>
      <c r="AT115" s="132" t="s">
        <v>261</v>
      </c>
      <c r="AU115" s="132" t="s">
        <v>77</v>
      </c>
      <c r="AY115" s="17" t="s">
        <v>260</v>
      </c>
      <c r="BE115" s="133">
        <f>IF(N115="základní",J115,0)</f>
        <v>0</v>
      </c>
      <c r="BF115" s="133">
        <f>IF(N115="snížená",J115,0)</f>
        <v>0</v>
      </c>
      <c r="BG115" s="133">
        <f>IF(N115="zákl. přenesená",J115,0)</f>
        <v>0</v>
      </c>
      <c r="BH115" s="133">
        <f>IF(N115="sníž. přenesená",J115,0)</f>
        <v>0</v>
      </c>
      <c r="BI115" s="133">
        <f>IF(N115="nulová",J115,0)</f>
        <v>0</v>
      </c>
      <c r="BJ115" s="17" t="s">
        <v>77</v>
      </c>
      <c r="BK115" s="133">
        <f>ROUND(I115*H115,2)</f>
        <v>0</v>
      </c>
      <c r="BL115" s="17" t="s">
        <v>266</v>
      </c>
      <c r="BM115" s="132" t="s">
        <v>296</v>
      </c>
    </row>
    <row r="116" spans="2:65" s="1" customFormat="1" ht="11.25">
      <c r="B116" s="32"/>
      <c r="D116" s="134" t="s">
        <v>267</v>
      </c>
      <c r="F116" s="135" t="s">
        <v>2202</v>
      </c>
      <c r="I116" s="136"/>
      <c r="L116" s="32"/>
      <c r="M116" s="137"/>
      <c r="T116" s="53"/>
      <c r="AT116" s="17" t="s">
        <v>267</v>
      </c>
      <c r="AU116" s="17" t="s">
        <v>77</v>
      </c>
    </row>
    <row r="117" spans="2:65" s="1" customFormat="1" ht="11.25">
      <c r="B117" s="32"/>
      <c r="D117" s="176" t="s">
        <v>1416</v>
      </c>
      <c r="F117" s="177" t="s">
        <v>2203</v>
      </c>
      <c r="I117" s="136"/>
      <c r="L117" s="32"/>
      <c r="M117" s="137"/>
      <c r="T117" s="53"/>
      <c r="AT117" s="17" t="s">
        <v>1416</v>
      </c>
      <c r="AU117" s="17" t="s">
        <v>77</v>
      </c>
    </row>
    <row r="118" spans="2:65" s="12" customFormat="1" ht="11.25">
      <c r="B118" s="162"/>
      <c r="D118" s="134" t="s">
        <v>774</v>
      </c>
      <c r="E118" s="163" t="s">
        <v>19</v>
      </c>
      <c r="F118" s="164" t="s">
        <v>3423</v>
      </c>
      <c r="H118" s="165">
        <v>21</v>
      </c>
      <c r="I118" s="166"/>
      <c r="L118" s="162"/>
      <c r="M118" s="167"/>
      <c r="T118" s="168"/>
      <c r="AT118" s="163" t="s">
        <v>774</v>
      </c>
      <c r="AU118" s="163" t="s">
        <v>77</v>
      </c>
      <c r="AV118" s="12" t="s">
        <v>79</v>
      </c>
      <c r="AW118" s="12" t="s">
        <v>31</v>
      </c>
      <c r="AX118" s="12" t="s">
        <v>69</v>
      </c>
      <c r="AY118" s="163" t="s">
        <v>260</v>
      </c>
    </row>
    <row r="119" spans="2:65" s="13" customFormat="1" ht="11.25">
      <c r="B119" s="169"/>
      <c r="D119" s="134" t="s">
        <v>774</v>
      </c>
      <c r="E119" s="170" t="s">
        <v>19</v>
      </c>
      <c r="F119" s="171" t="s">
        <v>967</v>
      </c>
      <c r="H119" s="172">
        <v>21</v>
      </c>
      <c r="I119" s="173"/>
      <c r="L119" s="169"/>
      <c r="M119" s="174"/>
      <c r="T119" s="175"/>
      <c r="AT119" s="170" t="s">
        <v>774</v>
      </c>
      <c r="AU119" s="170" t="s">
        <v>77</v>
      </c>
      <c r="AV119" s="13" t="s">
        <v>266</v>
      </c>
      <c r="AW119" s="13" t="s">
        <v>31</v>
      </c>
      <c r="AX119" s="13" t="s">
        <v>77</v>
      </c>
      <c r="AY119" s="170" t="s">
        <v>260</v>
      </c>
    </row>
    <row r="120" spans="2:65" s="1" customFormat="1" ht="21.75" customHeight="1">
      <c r="B120" s="32"/>
      <c r="C120" s="121" t="s">
        <v>277</v>
      </c>
      <c r="D120" s="121" t="s">
        <v>261</v>
      </c>
      <c r="E120" s="122" t="s">
        <v>1847</v>
      </c>
      <c r="F120" s="123" t="s">
        <v>1848</v>
      </c>
      <c r="G120" s="124" t="s">
        <v>1067</v>
      </c>
      <c r="H120" s="125">
        <v>88.56</v>
      </c>
      <c r="I120" s="126"/>
      <c r="J120" s="127">
        <f>ROUND(I120*H120,2)</f>
        <v>0</v>
      </c>
      <c r="K120" s="123" t="s">
        <v>1258</v>
      </c>
      <c r="L120" s="32"/>
      <c r="M120" s="128" t="s">
        <v>19</v>
      </c>
      <c r="N120" s="129" t="s">
        <v>40</v>
      </c>
      <c r="P120" s="130">
        <f>O120*H120</f>
        <v>0</v>
      </c>
      <c r="Q120" s="130">
        <v>0</v>
      </c>
      <c r="R120" s="130">
        <f>Q120*H120</f>
        <v>0</v>
      </c>
      <c r="S120" s="130">
        <v>0</v>
      </c>
      <c r="T120" s="131">
        <f>S120*H120</f>
        <v>0</v>
      </c>
      <c r="AR120" s="132" t="s">
        <v>266</v>
      </c>
      <c r="AT120" s="132" t="s">
        <v>261</v>
      </c>
      <c r="AU120" s="132" t="s">
        <v>77</v>
      </c>
      <c r="AY120" s="17" t="s">
        <v>260</v>
      </c>
      <c r="BE120" s="133">
        <f>IF(N120="základní",J120,0)</f>
        <v>0</v>
      </c>
      <c r="BF120" s="133">
        <f>IF(N120="snížená",J120,0)</f>
        <v>0</v>
      </c>
      <c r="BG120" s="133">
        <f>IF(N120="zákl. přenesená",J120,0)</f>
        <v>0</v>
      </c>
      <c r="BH120" s="133">
        <f>IF(N120="sníž. přenesená",J120,0)</f>
        <v>0</v>
      </c>
      <c r="BI120" s="133">
        <f>IF(N120="nulová",J120,0)</f>
        <v>0</v>
      </c>
      <c r="BJ120" s="17" t="s">
        <v>77</v>
      </c>
      <c r="BK120" s="133">
        <f>ROUND(I120*H120,2)</f>
        <v>0</v>
      </c>
      <c r="BL120" s="17" t="s">
        <v>266</v>
      </c>
      <c r="BM120" s="132" t="s">
        <v>300</v>
      </c>
    </row>
    <row r="121" spans="2:65" s="1" customFormat="1" ht="19.5">
      <c r="B121" s="32"/>
      <c r="D121" s="134" t="s">
        <v>267</v>
      </c>
      <c r="F121" s="135" t="s">
        <v>1849</v>
      </c>
      <c r="I121" s="136"/>
      <c r="L121" s="32"/>
      <c r="M121" s="137"/>
      <c r="T121" s="53"/>
      <c r="AT121" s="17" t="s">
        <v>267</v>
      </c>
      <c r="AU121" s="17" t="s">
        <v>77</v>
      </c>
    </row>
    <row r="122" spans="2:65" s="1" customFormat="1" ht="11.25">
      <c r="B122" s="32"/>
      <c r="D122" s="176" t="s">
        <v>1416</v>
      </c>
      <c r="F122" s="177" t="s">
        <v>1850</v>
      </c>
      <c r="I122" s="136"/>
      <c r="L122" s="32"/>
      <c r="M122" s="137"/>
      <c r="T122" s="53"/>
      <c r="AT122" s="17" t="s">
        <v>1416</v>
      </c>
      <c r="AU122" s="17" t="s">
        <v>77</v>
      </c>
    </row>
    <row r="123" spans="2:65" s="12" customFormat="1" ht="11.25">
      <c r="B123" s="162"/>
      <c r="D123" s="134" t="s">
        <v>774</v>
      </c>
      <c r="E123" s="163" t="s">
        <v>19</v>
      </c>
      <c r="F123" s="164" t="s">
        <v>3419</v>
      </c>
      <c r="H123" s="165">
        <v>88.56</v>
      </c>
      <c r="I123" s="166"/>
      <c r="L123" s="162"/>
      <c r="M123" s="167"/>
      <c r="T123" s="168"/>
      <c r="AT123" s="163" t="s">
        <v>774</v>
      </c>
      <c r="AU123" s="163" t="s">
        <v>77</v>
      </c>
      <c r="AV123" s="12" t="s">
        <v>79</v>
      </c>
      <c r="AW123" s="12" t="s">
        <v>31</v>
      </c>
      <c r="AX123" s="12" t="s">
        <v>69</v>
      </c>
      <c r="AY123" s="163" t="s">
        <v>260</v>
      </c>
    </row>
    <row r="124" spans="2:65" s="13" customFormat="1" ht="11.25">
      <c r="B124" s="169"/>
      <c r="D124" s="134" t="s">
        <v>774</v>
      </c>
      <c r="E124" s="170" t="s">
        <v>19</v>
      </c>
      <c r="F124" s="171" t="s">
        <v>967</v>
      </c>
      <c r="H124" s="172">
        <v>88.56</v>
      </c>
      <c r="I124" s="173"/>
      <c r="L124" s="169"/>
      <c r="M124" s="174"/>
      <c r="T124" s="175"/>
      <c r="AT124" s="170" t="s">
        <v>774</v>
      </c>
      <c r="AU124" s="170" t="s">
        <v>77</v>
      </c>
      <c r="AV124" s="13" t="s">
        <v>266</v>
      </c>
      <c r="AW124" s="13" t="s">
        <v>31</v>
      </c>
      <c r="AX124" s="13" t="s">
        <v>77</v>
      </c>
      <c r="AY124" s="170" t="s">
        <v>260</v>
      </c>
    </row>
    <row r="125" spans="2:65" s="1" customFormat="1" ht="24.2" customHeight="1">
      <c r="B125" s="32"/>
      <c r="C125" s="121" t="s">
        <v>302</v>
      </c>
      <c r="D125" s="121" t="s">
        <v>261</v>
      </c>
      <c r="E125" s="122" t="s">
        <v>1851</v>
      </c>
      <c r="F125" s="123" t="s">
        <v>1852</v>
      </c>
      <c r="G125" s="124" t="s">
        <v>1067</v>
      </c>
      <c r="H125" s="125">
        <v>442.8</v>
      </c>
      <c r="I125" s="126"/>
      <c r="J125" s="127">
        <f>ROUND(I125*H125,2)</f>
        <v>0</v>
      </c>
      <c r="K125" s="123" t="s">
        <v>1258</v>
      </c>
      <c r="L125" s="32"/>
      <c r="M125" s="128" t="s">
        <v>19</v>
      </c>
      <c r="N125" s="129" t="s">
        <v>40</v>
      </c>
      <c r="P125" s="130">
        <f>O125*H125</f>
        <v>0</v>
      </c>
      <c r="Q125" s="130">
        <v>0</v>
      </c>
      <c r="R125" s="130">
        <f>Q125*H125</f>
        <v>0</v>
      </c>
      <c r="S125" s="130">
        <v>0</v>
      </c>
      <c r="T125" s="131">
        <f>S125*H125</f>
        <v>0</v>
      </c>
      <c r="AR125" s="132" t="s">
        <v>266</v>
      </c>
      <c r="AT125" s="132" t="s">
        <v>261</v>
      </c>
      <c r="AU125" s="132" t="s">
        <v>77</v>
      </c>
      <c r="AY125" s="17" t="s">
        <v>260</v>
      </c>
      <c r="BE125" s="133">
        <f>IF(N125="základní",J125,0)</f>
        <v>0</v>
      </c>
      <c r="BF125" s="133">
        <f>IF(N125="snížená",J125,0)</f>
        <v>0</v>
      </c>
      <c r="BG125" s="133">
        <f>IF(N125="zákl. přenesená",J125,0)</f>
        <v>0</v>
      </c>
      <c r="BH125" s="133">
        <f>IF(N125="sníž. přenesená",J125,0)</f>
        <v>0</v>
      </c>
      <c r="BI125" s="133">
        <f>IF(N125="nulová",J125,0)</f>
        <v>0</v>
      </c>
      <c r="BJ125" s="17" t="s">
        <v>77</v>
      </c>
      <c r="BK125" s="133">
        <f>ROUND(I125*H125,2)</f>
        <v>0</v>
      </c>
      <c r="BL125" s="17" t="s">
        <v>266</v>
      </c>
      <c r="BM125" s="132" t="s">
        <v>305</v>
      </c>
    </row>
    <row r="126" spans="2:65" s="1" customFormat="1" ht="19.5">
      <c r="B126" s="32"/>
      <c r="D126" s="134" t="s">
        <v>267</v>
      </c>
      <c r="F126" s="135" t="s">
        <v>1853</v>
      </c>
      <c r="I126" s="136"/>
      <c r="L126" s="32"/>
      <c r="M126" s="137"/>
      <c r="T126" s="53"/>
      <c r="AT126" s="17" t="s">
        <v>267</v>
      </c>
      <c r="AU126" s="17" t="s">
        <v>77</v>
      </c>
    </row>
    <row r="127" spans="2:65" s="1" customFormat="1" ht="11.25">
      <c r="B127" s="32"/>
      <c r="D127" s="176" t="s">
        <v>1416</v>
      </c>
      <c r="F127" s="177" t="s">
        <v>1854</v>
      </c>
      <c r="I127" s="136"/>
      <c r="L127" s="32"/>
      <c r="M127" s="137"/>
      <c r="T127" s="53"/>
      <c r="AT127" s="17" t="s">
        <v>1416</v>
      </c>
      <c r="AU127" s="17" t="s">
        <v>77</v>
      </c>
    </row>
    <row r="128" spans="2:65" s="1" customFormat="1" ht="39">
      <c r="B128" s="32"/>
      <c r="D128" s="134" t="s">
        <v>269</v>
      </c>
      <c r="F128" s="138" t="s">
        <v>1855</v>
      </c>
      <c r="I128" s="136"/>
      <c r="L128" s="32"/>
      <c r="M128" s="137"/>
      <c r="T128" s="53"/>
      <c r="AT128" s="17" t="s">
        <v>269</v>
      </c>
      <c r="AU128" s="17" t="s">
        <v>77</v>
      </c>
    </row>
    <row r="129" spans="2:65" s="12" customFormat="1" ht="11.25">
      <c r="B129" s="162"/>
      <c r="D129" s="134" t="s">
        <v>774</v>
      </c>
      <c r="E129" s="163" t="s">
        <v>19</v>
      </c>
      <c r="F129" s="164" t="s">
        <v>3424</v>
      </c>
      <c r="H129" s="165">
        <v>442.8</v>
      </c>
      <c r="I129" s="166"/>
      <c r="L129" s="162"/>
      <c r="M129" s="167"/>
      <c r="T129" s="168"/>
      <c r="AT129" s="163" t="s">
        <v>774</v>
      </c>
      <c r="AU129" s="163" t="s">
        <v>77</v>
      </c>
      <c r="AV129" s="12" t="s">
        <v>79</v>
      </c>
      <c r="AW129" s="12" t="s">
        <v>31</v>
      </c>
      <c r="AX129" s="12" t="s">
        <v>69</v>
      </c>
      <c r="AY129" s="163" t="s">
        <v>260</v>
      </c>
    </row>
    <row r="130" spans="2:65" s="13" customFormat="1" ht="11.25">
      <c r="B130" s="169"/>
      <c r="D130" s="134" t="s">
        <v>774</v>
      </c>
      <c r="E130" s="170" t="s">
        <v>19</v>
      </c>
      <c r="F130" s="171" t="s">
        <v>967</v>
      </c>
      <c r="H130" s="172">
        <v>442.8</v>
      </c>
      <c r="I130" s="173"/>
      <c r="L130" s="169"/>
      <c r="M130" s="174"/>
      <c r="T130" s="175"/>
      <c r="AT130" s="170" t="s">
        <v>774</v>
      </c>
      <c r="AU130" s="170" t="s">
        <v>77</v>
      </c>
      <c r="AV130" s="13" t="s">
        <v>266</v>
      </c>
      <c r="AW130" s="13" t="s">
        <v>31</v>
      </c>
      <c r="AX130" s="13" t="s">
        <v>77</v>
      </c>
      <c r="AY130" s="170" t="s">
        <v>260</v>
      </c>
    </row>
    <row r="131" spans="2:65" s="1" customFormat="1" ht="16.5" customHeight="1">
      <c r="B131" s="32"/>
      <c r="C131" s="121" t="s">
        <v>289</v>
      </c>
      <c r="D131" s="121" t="s">
        <v>261</v>
      </c>
      <c r="E131" s="122" t="s">
        <v>1474</v>
      </c>
      <c r="F131" s="123" t="s">
        <v>1475</v>
      </c>
      <c r="G131" s="124" t="s">
        <v>973</v>
      </c>
      <c r="H131" s="125">
        <v>168.26400000000001</v>
      </c>
      <c r="I131" s="126"/>
      <c r="J131" s="127">
        <f>ROUND(I131*H131,2)</f>
        <v>0</v>
      </c>
      <c r="K131" s="123" t="s">
        <v>1258</v>
      </c>
      <c r="L131" s="32"/>
      <c r="M131" s="128" t="s">
        <v>19</v>
      </c>
      <c r="N131" s="129" t="s">
        <v>40</v>
      </c>
      <c r="P131" s="130">
        <f>O131*H131</f>
        <v>0</v>
      </c>
      <c r="Q131" s="130">
        <v>0</v>
      </c>
      <c r="R131" s="130">
        <f>Q131*H131</f>
        <v>0</v>
      </c>
      <c r="S131" s="130">
        <v>0</v>
      </c>
      <c r="T131" s="131">
        <f>S131*H131</f>
        <v>0</v>
      </c>
      <c r="AR131" s="132" t="s">
        <v>266</v>
      </c>
      <c r="AT131" s="132" t="s">
        <v>261</v>
      </c>
      <c r="AU131" s="132" t="s">
        <v>77</v>
      </c>
      <c r="AY131" s="17" t="s">
        <v>260</v>
      </c>
      <c r="BE131" s="133">
        <f>IF(N131="základní",J131,0)</f>
        <v>0</v>
      </c>
      <c r="BF131" s="133">
        <f>IF(N131="snížená",J131,0)</f>
        <v>0</v>
      </c>
      <c r="BG131" s="133">
        <f>IF(N131="zákl. přenesená",J131,0)</f>
        <v>0</v>
      </c>
      <c r="BH131" s="133">
        <f>IF(N131="sníž. přenesená",J131,0)</f>
        <v>0</v>
      </c>
      <c r="BI131" s="133">
        <f>IF(N131="nulová",J131,0)</f>
        <v>0</v>
      </c>
      <c r="BJ131" s="17" t="s">
        <v>77</v>
      </c>
      <c r="BK131" s="133">
        <f>ROUND(I131*H131,2)</f>
        <v>0</v>
      </c>
      <c r="BL131" s="17" t="s">
        <v>266</v>
      </c>
      <c r="BM131" s="132" t="s">
        <v>310</v>
      </c>
    </row>
    <row r="132" spans="2:65" s="1" customFormat="1" ht="11.25">
      <c r="B132" s="32"/>
      <c r="D132" s="134" t="s">
        <v>267</v>
      </c>
      <c r="F132" s="135" t="s">
        <v>1477</v>
      </c>
      <c r="I132" s="136"/>
      <c r="L132" s="32"/>
      <c r="M132" s="137"/>
      <c r="T132" s="53"/>
      <c r="AT132" s="17" t="s">
        <v>267</v>
      </c>
      <c r="AU132" s="17" t="s">
        <v>77</v>
      </c>
    </row>
    <row r="133" spans="2:65" s="1" customFormat="1" ht="11.25">
      <c r="B133" s="32"/>
      <c r="D133" s="176" t="s">
        <v>1416</v>
      </c>
      <c r="F133" s="177" t="s">
        <v>1478</v>
      </c>
      <c r="I133" s="136"/>
      <c r="L133" s="32"/>
      <c r="M133" s="137"/>
      <c r="T133" s="53"/>
      <c r="AT133" s="17" t="s">
        <v>1416</v>
      </c>
      <c r="AU133" s="17" t="s">
        <v>77</v>
      </c>
    </row>
    <row r="134" spans="2:65" s="12" customFormat="1" ht="11.25">
      <c r="B134" s="162"/>
      <c r="D134" s="134" t="s">
        <v>774</v>
      </c>
      <c r="E134" s="163" t="s">
        <v>19</v>
      </c>
      <c r="F134" s="164" t="s">
        <v>3425</v>
      </c>
      <c r="H134" s="165">
        <v>168.26400000000001</v>
      </c>
      <c r="I134" s="166"/>
      <c r="L134" s="162"/>
      <c r="M134" s="167"/>
      <c r="T134" s="168"/>
      <c r="AT134" s="163" t="s">
        <v>774</v>
      </c>
      <c r="AU134" s="163" t="s">
        <v>77</v>
      </c>
      <c r="AV134" s="12" t="s">
        <v>79</v>
      </c>
      <c r="AW134" s="12" t="s">
        <v>31</v>
      </c>
      <c r="AX134" s="12" t="s">
        <v>69</v>
      </c>
      <c r="AY134" s="163" t="s">
        <v>260</v>
      </c>
    </row>
    <row r="135" spans="2:65" s="13" customFormat="1" ht="11.25">
      <c r="B135" s="169"/>
      <c r="D135" s="134" t="s">
        <v>774</v>
      </c>
      <c r="E135" s="170" t="s">
        <v>19</v>
      </c>
      <c r="F135" s="171" t="s">
        <v>967</v>
      </c>
      <c r="H135" s="172">
        <v>168.26400000000001</v>
      </c>
      <c r="I135" s="173"/>
      <c r="L135" s="169"/>
      <c r="M135" s="174"/>
      <c r="T135" s="175"/>
      <c r="AT135" s="170" t="s">
        <v>774</v>
      </c>
      <c r="AU135" s="170" t="s">
        <v>77</v>
      </c>
      <c r="AV135" s="13" t="s">
        <v>266</v>
      </c>
      <c r="AW135" s="13" t="s">
        <v>31</v>
      </c>
      <c r="AX135" s="13" t="s">
        <v>77</v>
      </c>
      <c r="AY135" s="170" t="s">
        <v>260</v>
      </c>
    </row>
    <row r="136" spans="2:65" s="1" customFormat="1" ht="16.5" customHeight="1">
      <c r="B136" s="32"/>
      <c r="C136" s="121" t="s">
        <v>312</v>
      </c>
      <c r="D136" s="121" t="s">
        <v>261</v>
      </c>
      <c r="E136" s="122" t="s">
        <v>1858</v>
      </c>
      <c r="F136" s="123" t="s">
        <v>1859</v>
      </c>
      <c r="G136" s="124" t="s">
        <v>1067</v>
      </c>
      <c r="H136" s="125">
        <v>88.56</v>
      </c>
      <c r="I136" s="126"/>
      <c r="J136" s="127">
        <f>ROUND(I136*H136,2)</f>
        <v>0</v>
      </c>
      <c r="K136" s="123" t="s">
        <v>1258</v>
      </c>
      <c r="L136" s="32"/>
      <c r="M136" s="128" t="s">
        <v>19</v>
      </c>
      <c r="N136" s="129" t="s">
        <v>40</v>
      </c>
      <c r="P136" s="130">
        <f>O136*H136</f>
        <v>0</v>
      </c>
      <c r="Q136" s="130">
        <v>0</v>
      </c>
      <c r="R136" s="130">
        <f>Q136*H136</f>
        <v>0</v>
      </c>
      <c r="S136" s="130">
        <v>0</v>
      </c>
      <c r="T136" s="131">
        <f>S136*H136</f>
        <v>0</v>
      </c>
      <c r="AR136" s="132" t="s">
        <v>266</v>
      </c>
      <c r="AT136" s="132" t="s">
        <v>261</v>
      </c>
      <c r="AU136" s="132" t="s">
        <v>77</v>
      </c>
      <c r="AY136" s="17" t="s">
        <v>260</v>
      </c>
      <c r="BE136" s="133">
        <f>IF(N136="základní",J136,0)</f>
        <v>0</v>
      </c>
      <c r="BF136" s="133">
        <f>IF(N136="snížená",J136,0)</f>
        <v>0</v>
      </c>
      <c r="BG136" s="133">
        <f>IF(N136="zákl. přenesená",J136,0)</f>
        <v>0</v>
      </c>
      <c r="BH136" s="133">
        <f>IF(N136="sníž. přenesená",J136,0)</f>
        <v>0</v>
      </c>
      <c r="BI136" s="133">
        <f>IF(N136="nulová",J136,0)</f>
        <v>0</v>
      </c>
      <c r="BJ136" s="17" t="s">
        <v>77</v>
      </c>
      <c r="BK136" s="133">
        <f>ROUND(I136*H136,2)</f>
        <v>0</v>
      </c>
      <c r="BL136" s="17" t="s">
        <v>266</v>
      </c>
      <c r="BM136" s="132" t="s">
        <v>315</v>
      </c>
    </row>
    <row r="137" spans="2:65" s="1" customFormat="1" ht="11.25">
      <c r="B137" s="32"/>
      <c r="D137" s="134" t="s">
        <v>267</v>
      </c>
      <c r="F137" s="135" t="s">
        <v>1860</v>
      </c>
      <c r="I137" s="136"/>
      <c r="L137" s="32"/>
      <c r="M137" s="137"/>
      <c r="T137" s="53"/>
      <c r="AT137" s="17" t="s">
        <v>267</v>
      </c>
      <c r="AU137" s="17" t="s">
        <v>77</v>
      </c>
    </row>
    <row r="138" spans="2:65" s="1" customFormat="1" ht="11.25">
      <c r="B138" s="32"/>
      <c r="D138" s="176" t="s">
        <v>1416</v>
      </c>
      <c r="F138" s="177" t="s">
        <v>1861</v>
      </c>
      <c r="I138" s="136"/>
      <c r="L138" s="32"/>
      <c r="M138" s="137"/>
      <c r="T138" s="53"/>
      <c r="AT138" s="17" t="s">
        <v>1416</v>
      </c>
      <c r="AU138" s="17" t="s">
        <v>77</v>
      </c>
    </row>
    <row r="139" spans="2:65" s="12" customFormat="1" ht="11.25">
      <c r="B139" s="162"/>
      <c r="D139" s="134" t="s">
        <v>774</v>
      </c>
      <c r="E139" s="163" t="s">
        <v>19</v>
      </c>
      <c r="F139" s="164" t="s">
        <v>3419</v>
      </c>
      <c r="H139" s="165">
        <v>88.56</v>
      </c>
      <c r="I139" s="166"/>
      <c r="L139" s="162"/>
      <c r="M139" s="167"/>
      <c r="T139" s="168"/>
      <c r="AT139" s="163" t="s">
        <v>774</v>
      </c>
      <c r="AU139" s="163" t="s">
        <v>77</v>
      </c>
      <c r="AV139" s="12" t="s">
        <v>79</v>
      </c>
      <c r="AW139" s="12" t="s">
        <v>31</v>
      </c>
      <c r="AX139" s="12" t="s">
        <v>69</v>
      </c>
      <c r="AY139" s="163" t="s">
        <v>260</v>
      </c>
    </row>
    <row r="140" spans="2:65" s="13" customFormat="1" ht="11.25">
      <c r="B140" s="169"/>
      <c r="D140" s="134" t="s">
        <v>774</v>
      </c>
      <c r="E140" s="170" t="s">
        <v>19</v>
      </c>
      <c r="F140" s="171" t="s">
        <v>967</v>
      </c>
      <c r="H140" s="172">
        <v>88.56</v>
      </c>
      <c r="I140" s="173"/>
      <c r="L140" s="169"/>
      <c r="M140" s="174"/>
      <c r="T140" s="175"/>
      <c r="AT140" s="170" t="s">
        <v>774</v>
      </c>
      <c r="AU140" s="170" t="s">
        <v>77</v>
      </c>
      <c r="AV140" s="13" t="s">
        <v>266</v>
      </c>
      <c r="AW140" s="13" t="s">
        <v>31</v>
      </c>
      <c r="AX140" s="13" t="s">
        <v>77</v>
      </c>
      <c r="AY140" s="170" t="s">
        <v>260</v>
      </c>
    </row>
    <row r="141" spans="2:65" s="1" customFormat="1" ht="16.5" customHeight="1">
      <c r="B141" s="32"/>
      <c r="C141" s="121" t="s">
        <v>8</v>
      </c>
      <c r="D141" s="121" t="s">
        <v>261</v>
      </c>
      <c r="E141" s="122" t="s">
        <v>1863</v>
      </c>
      <c r="F141" s="123" t="s">
        <v>1864</v>
      </c>
      <c r="G141" s="124" t="s">
        <v>1067</v>
      </c>
      <c r="H141" s="125">
        <v>48.16</v>
      </c>
      <c r="I141" s="126"/>
      <c r="J141" s="127">
        <f>ROUND(I141*H141,2)</f>
        <v>0</v>
      </c>
      <c r="K141" s="123" t="s">
        <v>1258</v>
      </c>
      <c r="L141" s="32"/>
      <c r="M141" s="128" t="s">
        <v>19</v>
      </c>
      <c r="N141" s="129" t="s">
        <v>40</v>
      </c>
      <c r="P141" s="130">
        <f>O141*H141</f>
        <v>0</v>
      </c>
      <c r="Q141" s="130">
        <v>0</v>
      </c>
      <c r="R141" s="130">
        <f>Q141*H141</f>
        <v>0</v>
      </c>
      <c r="S141" s="130">
        <v>0</v>
      </c>
      <c r="T141" s="131">
        <f>S141*H141</f>
        <v>0</v>
      </c>
      <c r="AR141" s="132" t="s">
        <v>266</v>
      </c>
      <c r="AT141" s="132" t="s">
        <v>261</v>
      </c>
      <c r="AU141" s="132" t="s">
        <v>77</v>
      </c>
      <c r="AY141" s="17" t="s">
        <v>260</v>
      </c>
      <c r="BE141" s="133">
        <f>IF(N141="základní",J141,0)</f>
        <v>0</v>
      </c>
      <c r="BF141" s="133">
        <f>IF(N141="snížená",J141,0)</f>
        <v>0</v>
      </c>
      <c r="BG141" s="133">
        <f>IF(N141="zákl. přenesená",J141,0)</f>
        <v>0</v>
      </c>
      <c r="BH141" s="133">
        <f>IF(N141="sníž. přenesená",J141,0)</f>
        <v>0</v>
      </c>
      <c r="BI141" s="133">
        <f>IF(N141="nulová",J141,0)</f>
        <v>0</v>
      </c>
      <c r="BJ141" s="17" t="s">
        <v>77</v>
      </c>
      <c r="BK141" s="133">
        <f>ROUND(I141*H141,2)</f>
        <v>0</v>
      </c>
      <c r="BL141" s="17" t="s">
        <v>266</v>
      </c>
      <c r="BM141" s="132" t="s">
        <v>320</v>
      </c>
    </row>
    <row r="142" spans="2:65" s="1" customFormat="1" ht="19.5">
      <c r="B142" s="32"/>
      <c r="D142" s="134" t="s">
        <v>267</v>
      </c>
      <c r="F142" s="135" t="s">
        <v>1865</v>
      </c>
      <c r="I142" s="136"/>
      <c r="L142" s="32"/>
      <c r="M142" s="137"/>
      <c r="T142" s="53"/>
      <c r="AT142" s="17" t="s">
        <v>267</v>
      </c>
      <c r="AU142" s="17" t="s">
        <v>77</v>
      </c>
    </row>
    <row r="143" spans="2:65" s="1" customFormat="1" ht="11.25">
      <c r="B143" s="32"/>
      <c r="D143" s="176" t="s">
        <v>1416</v>
      </c>
      <c r="F143" s="177" t="s">
        <v>1866</v>
      </c>
      <c r="I143" s="136"/>
      <c r="L143" s="32"/>
      <c r="M143" s="137"/>
      <c r="T143" s="53"/>
      <c r="AT143" s="17" t="s">
        <v>1416</v>
      </c>
      <c r="AU143" s="17" t="s">
        <v>77</v>
      </c>
    </row>
    <row r="144" spans="2:65" s="12" customFormat="1" ht="11.25">
      <c r="B144" s="162"/>
      <c r="D144" s="134" t="s">
        <v>774</v>
      </c>
      <c r="E144" s="163" t="s">
        <v>19</v>
      </c>
      <c r="F144" s="164" t="s">
        <v>3426</v>
      </c>
      <c r="H144" s="165">
        <v>48.16</v>
      </c>
      <c r="I144" s="166"/>
      <c r="L144" s="162"/>
      <c r="M144" s="167"/>
      <c r="T144" s="168"/>
      <c r="AT144" s="163" t="s">
        <v>774</v>
      </c>
      <c r="AU144" s="163" t="s">
        <v>77</v>
      </c>
      <c r="AV144" s="12" t="s">
        <v>79</v>
      </c>
      <c r="AW144" s="12" t="s">
        <v>31</v>
      </c>
      <c r="AX144" s="12" t="s">
        <v>69</v>
      </c>
      <c r="AY144" s="163" t="s">
        <v>260</v>
      </c>
    </row>
    <row r="145" spans="2:65" s="13" customFormat="1" ht="11.25">
      <c r="B145" s="169"/>
      <c r="D145" s="134" t="s">
        <v>774</v>
      </c>
      <c r="E145" s="170" t="s">
        <v>19</v>
      </c>
      <c r="F145" s="171" t="s">
        <v>967</v>
      </c>
      <c r="H145" s="172">
        <v>48.16</v>
      </c>
      <c r="I145" s="173"/>
      <c r="L145" s="169"/>
      <c r="M145" s="174"/>
      <c r="T145" s="175"/>
      <c r="AT145" s="170" t="s">
        <v>774</v>
      </c>
      <c r="AU145" s="170" t="s">
        <v>77</v>
      </c>
      <c r="AV145" s="13" t="s">
        <v>266</v>
      </c>
      <c r="AW145" s="13" t="s">
        <v>31</v>
      </c>
      <c r="AX145" s="13" t="s">
        <v>77</v>
      </c>
      <c r="AY145" s="170" t="s">
        <v>260</v>
      </c>
    </row>
    <row r="146" spans="2:65" s="1" customFormat="1" ht="16.5" customHeight="1">
      <c r="B146" s="32"/>
      <c r="C146" s="139" t="s">
        <v>322</v>
      </c>
      <c r="D146" s="139" t="s">
        <v>273</v>
      </c>
      <c r="E146" s="140" t="s">
        <v>1867</v>
      </c>
      <c r="F146" s="141" t="s">
        <v>1868</v>
      </c>
      <c r="G146" s="142" t="s">
        <v>973</v>
      </c>
      <c r="H146" s="143">
        <v>101.136</v>
      </c>
      <c r="I146" s="144"/>
      <c r="J146" s="145">
        <f>ROUND(I146*H146,2)</f>
        <v>0</v>
      </c>
      <c r="K146" s="141" t="s">
        <v>1258</v>
      </c>
      <c r="L146" s="146"/>
      <c r="M146" s="147" t="s">
        <v>19</v>
      </c>
      <c r="N146" s="148" t="s">
        <v>40</v>
      </c>
      <c r="P146" s="130">
        <f>O146*H146</f>
        <v>0</v>
      </c>
      <c r="Q146" s="130">
        <v>1</v>
      </c>
      <c r="R146" s="130">
        <f>Q146*H146</f>
        <v>101.136</v>
      </c>
      <c r="S146" s="130">
        <v>0</v>
      </c>
      <c r="T146" s="131">
        <f>S146*H146</f>
        <v>0</v>
      </c>
      <c r="AR146" s="132" t="s">
        <v>277</v>
      </c>
      <c r="AT146" s="132" t="s">
        <v>273</v>
      </c>
      <c r="AU146" s="132" t="s">
        <v>77</v>
      </c>
      <c r="AY146" s="17" t="s">
        <v>260</v>
      </c>
      <c r="BE146" s="133">
        <f>IF(N146="základní",J146,0)</f>
        <v>0</v>
      </c>
      <c r="BF146" s="133">
        <f>IF(N146="snížená",J146,0)</f>
        <v>0</v>
      </c>
      <c r="BG146" s="133">
        <f>IF(N146="zákl. přenesená",J146,0)</f>
        <v>0</v>
      </c>
      <c r="BH146" s="133">
        <f>IF(N146="sníž. přenesená",J146,0)</f>
        <v>0</v>
      </c>
      <c r="BI146" s="133">
        <f>IF(N146="nulová",J146,0)</f>
        <v>0</v>
      </c>
      <c r="BJ146" s="17" t="s">
        <v>77</v>
      </c>
      <c r="BK146" s="133">
        <f>ROUND(I146*H146,2)</f>
        <v>0</v>
      </c>
      <c r="BL146" s="17" t="s">
        <v>266</v>
      </c>
      <c r="BM146" s="132" t="s">
        <v>326</v>
      </c>
    </row>
    <row r="147" spans="2:65" s="1" customFormat="1" ht="11.25">
      <c r="B147" s="32"/>
      <c r="D147" s="134" t="s">
        <v>267</v>
      </c>
      <c r="F147" s="135" t="s">
        <v>1868</v>
      </c>
      <c r="I147" s="136"/>
      <c r="L147" s="32"/>
      <c r="M147" s="137"/>
      <c r="T147" s="53"/>
      <c r="AT147" s="17" t="s">
        <v>267</v>
      </c>
      <c r="AU147" s="17" t="s">
        <v>77</v>
      </c>
    </row>
    <row r="148" spans="2:65" s="10" customFormat="1" ht="25.9" customHeight="1">
      <c r="B148" s="111"/>
      <c r="D148" s="112" t="s">
        <v>68</v>
      </c>
      <c r="E148" s="113" t="s">
        <v>79</v>
      </c>
      <c r="F148" s="113" t="s">
        <v>1887</v>
      </c>
      <c r="I148" s="114"/>
      <c r="J148" s="115">
        <f>BK148</f>
        <v>0</v>
      </c>
      <c r="L148" s="111"/>
      <c r="M148" s="116"/>
      <c r="P148" s="117">
        <f>SUM(P149:P262)</f>
        <v>0</v>
      </c>
      <c r="R148" s="117">
        <f>SUM(R149:R262)</f>
        <v>83.274915059999998</v>
      </c>
      <c r="T148" s="118">
        <f>SUM(T149:T262)</f>
        <v>0</v>
      </c>
      <c r="AR148" s="112" t="s">
        <v>77</v>
      </c>
      <c r="AT148" s="119" t="s">
        <v>68</v>
      </c>
      <c r="AU148" s="119" t="s">
        <v>69</v>
      </c>
      <c r="AY148" s="112" t="s">
        <v>260</v>
      </c>
      <c r="BK148" s="120">
        <f>SUM(BK149:BK262)</f>
        <v>0</v>
      </c>
    </row>
    <row r="149" spans="2:65" s="1" customFormat="1" ht="16.5" customHeight="1">
      <c r="B149" s="32"/>
      <c r="C149" s="121" t="s">
        <v>296</v>
      </c>
      <c r="D149" s="121" t="s">
        <v>261</v>
      </c>
      <c r="E149" s="122" t="s">
        <v>2208</v>
      </c>
      <c r="F149" s="123" t="s">
        <v>2209</v>
      </c>
      <c r="G149" s="124" t="s">
        <v>545</v>
      </c>
      <c r="H149" s="125">
        <v>46</v>
      </c>
      <c r="I149" s="126"/>
      <c r="J149" s="127">
        <f>ROUND(I149*H149,2)</f>
        <v>0</v>
      </c>
      <c r="K149" s="123" t="s">
        <v>1258</v>
      </c>
      <c r="L149" s="32"/>
      <c r="M149" s="128" t="s">
        <v>19</v>
      </c>
      <c r="N149" s="129" t="s">
        <v>40</v>
      </c>
      <c r="P149" s="130">
        <f>O149*H149</f>
        <v>0</v>
      </c>
      <c r="Q149" s="130">
        <v>2.5999999999999998E-4</v>
      </c>
      <c r="R149" s="130">
        <f>Q149*H149</f>
        <v>1.1959999999999998E-2</v>
      </c>
      <c r="S149" s="130">
        <v>0</v>
      </c>
      <c r="T149" s="131">
        <f>S149*H149</f>
        <v>0</v>
      </c>
      <c r="AR149" s="132" t="s">
        <v>266</v>
      </c>
      <c r="AT149" s="132" t="s">
        <v>261</v>
      </c>
      <c r="AU149" s="132" t="s">
        <v>77</v>
      </c>
      <c r="AY149" s="17" t="s">
        <v>260</v>
      </c>
      <c r="BE149" s="133">
        <f>IF(N149="základní",J149,0)</f>
        <v>0</v>
      </c>
      <c r="BF149" s="133">
        <f>IF(N149="snížená",J149,0)</f>
        <v>0</v>
      </c>
      <c r="BG149" s="133">
        <f>IF(N149="zákl. přenesená",J149,0)</f>
        <v>0</v>
      </c>
      <c r="BH149" s="133">
        <f>IF(N149="sníž. přenesená",J149,0)</f>
        <v>0</v>
      </c>
      <c r="BI149" s="133">
        <f>IF(N149="nulová",J149,0)</f>
        <v>0</v>
      </c>
      <c r="BJ149" s="17" t="s">
        <v>77</v>
      </c>
      <c r="BK149" s="133">
        <f>ROUND(I149*H149,2)</f>
        <v>0</v>
      </c>
      <c r="BL149" s="17" t="s">
        <v>266</v>
      </c>
      <c r="BM149" s="132" t="s">
        <v>330</v>
      </c>
    </row>
    <row r="150" spans="2:65" s="1" customFormat="1" ht="11.25">
      <c r="B150" s="32"/>
      <c r="D150" s="134" t="s">
        <v>267</v>
      </c>
      <c r="F150" s="135" t="s">
        <v>2210</v>
      </c>
      <c r="I150" s="136"/>
      <c r="L150" s="32"/>
      <c r="M150" s="137"/>
      <c r="T150" s="53"/>
      <c r="AT150" s="17" t="s">
        <v>267</v>
      </c>
      <c r="AU150" s="17" t="s">
        <v>77</v>
      </c>
    </row>
    <row r="151" spans="2:65" s="1" customFormat="1" ht="11.25">
      <c r="B151" s="32"/>
      <c r="D151" s="176" t="s">
        <v>1416</v>
      </c>
      <c r="F151" s="177" t="s">
        <v>2211</v>
      </c>
      <c r="I151" s="136"/>
      <c r="L151" s="32"/>
      <c r="M151" s="137"/>
      <c r="T151" s="53"/>
      <c r="AT151" s="17" t="s">
        <v>1416</v>
      </c>
      <c r="AU151" s="17" t="s">
        <v>77</v>
      </c>
    </row>
    <row r="152" spans="2:65" s="12" customFormat="1" ht="11.25">
      <c r="B152" s="162"/>
      <c r="D152" s="134" t="s">
        <v>774</v>
      </c>
      <c r="E152" s="163" t="s">
        <v>19</v>
      </c>
      <c r="F152" s="164" t="s">
        <v>3420</v>
      </c>
      <c r="H152" s="165">
        <v>46</v>
      </c>
      <c r="I152" s="166"/>
      <c r="L152" s="162"/>
      <c r="M152" s="167"/>
      <c r="T152" s="168"/>
      <c r="AT152" s="163" t="s">
        <v>774</v>
      </c>
      <c r="AU152" s="163" t="s">
        <v>77</v>
      </c>
      <c r="AV152" s="12" t="s">
        <v>79</v>
      </c>
      <c r="AW152" s="12" t="s">
        <v>31</v>
      </c>
      <c r="AX152" s="12" t="s">
        <v>69</v>
      </c>
      <c r="AY152" s="163" t="s">
        <v>260</v>
      </c>
    </row>
    <row r="153" spans="2:65" s="13" customFormat="1" ht="11.25">
      <c r="B153" s="169"/>
      <c r="D153" s="134" t="s">
        <v>774</v>
      </c>
      <c r="E153" s="170" t="s">
        <v>19</v>
      </c>
      <c r="F153" s="171" t="s">
        <v>967</v>
      </c>
      <c r="H153" s="172">
        <v>46</v>
      </c>
      <c r="I153" s="173"/>
      <c r="L153" s="169"/>
      <c r="M153" s="174"/>
      <c r="T153" s="175"/>
      <c r="AT153" s="170" t="s">
        <v>774</v>
      </c>
      <c r="AU153" s="170" t="s">
        <v>77</v>
      </c>
      <c r="AV153" s="13" t="s">
        <v>266</v>
      </c>
      <c r="AW153" s="13" t="s">
        <v>31</v>
      </c>
      <c r="AX153" s="13" t="s">
        <v>77</v>
      </c>
      <c r="AY153" s="170" t="s">
        <v>260</v>
      </c>
    </row>
    <row r="154" spans="2:65" s="1" customFormat="1" ht="16.5" customHeight="1">
      <c r="B154" s="32"/>
      <c r="C154" s="121" t="s">
        <v>332</v>
      </c>
      <c r="D154" s="121" t="s">
        <v>261</v>
      </c>
      <c r="E154" s="122" t="s">
        <v>3427</v>
      </c>
      <c r="F154" s="123" t="s">
        <v>3428</v>
      </c>
      <c r="G154" s="124" t="s">
        <v>1067</v>
      </c>
      <c r="H154" s="125">
        <v>1.8859999999999999</v>
      </c>
      <c r="I154" s="126"/>
      <c r="J154" s="127">
        <f>ROUND(I154*H154,2)</f>
        <v>0</v>
      </c>
      <c r="K154" s="123" t="s">
        <v>1258</v>
      </c>
      <c r="L154" s="32"/>
      <c r="M154" s="128" t="s">
        <v>19</v>
      </c>
      <c r="N154" s="129" t="s">
        <v>40</v>
      </c>
      <c r="P154" s="130">
        <f>O154*H154</f>
        <v>0</v>
      </c>
      <c r="Q154" s="130">
        <v>2.5505399999999998</v>
      </c>
      <c r="R154" s="130">
        <f>Q154*H154</f>
        <v>4.8103184399999996</v>
      </c>
      <c r="S154" s="130">
        <v>0</v>
      </c>
      <c r="T154" s="131">
        <f>S154*H154</f>
        <v>0</v>
      </c>
      <c r="AR154" s="132" t="s">
        <v>266</v>
      </c>
      <c r="AT154" s="132" t="s">
        <v>261</v>
      </c>
      <c r="AU154" s="132" t="s">
        <v>77</v>
      </c>
      <c r="AY154" s="17" t="s">
        <v>260</v>
      </c>
      <c r="BE154" s="133">
        <f>IF(N154="základní",J154,0)</f>
        <v>0</v>
      </c>
      <c r="BF154" s="133">
        <f>IF(N154="snížená",J154,0)</f>
        <v>0</v>
      </c>
      <c r="BG154" s="133">
        <f>IF(N154="zákl. přenesená",J154,0)</f>
        <v>0</v>
      </c>
      <c r="BH154" s="133">
        <f>IF(N154="sníž. přenesená",J154,0)</f>
        <v>0</v>
      </c>
      <c r="BI154" s="133">
        <f>IF(N154="nulová",J154,0)</f>
        <v>0</v>
      </c>
      <c r="BJ154" s="17" t="s">
        <v>77</v>
      </c>
      <c r="BK154" s="133">
        <f>ROUND(I154*H154,2)</f>
        <v>0</v>
      </c>
      <c r="BL154" s="17" t="s">
        <v>266</v>
      </c>
      <c r="BM154" s="132" t="s">
        <v>335</v>
      </c>
    </row>
    <row r="155" spans="2:65" s="1" customFormat="1" ht="11.25">
      <c r="B155" s="32"/>
      <c r="D155" s="134" t="s">
        <v>267</v>
      </c>
      <c r="F155" s="135" t="s">
        <v>3429</v>
      </c>
      <c r="I155" s="136"/>
      <c r="L155" s="32"/>
      <c r="M155" s="137"/>
      <c r="T155" s="53"/>
      <c r="AT155" s="17" t="s">
        <v>267</v>
      </c>
      <c r="AU155" s="17" t="s">
        <v>77</v>
      </c>
    </row>
    <row r="156" spans="2:65" s="1" customFormat="1" ht="11.25">
      <c r="B156" s="32"/>
      <c r="D156" s="176" t="s">
        <v>1416</v>
      </c>
      <c r="F156" s="177" t="s">
        <v>3430</v>
      </c>
      <c r="I156" s="136"/>
      <c r="L156" s="32"/>
      <c r="M156" s="137"/>
      <c r="T156" s="53"/>
      <c r="AT156" s="17" t="s">
        <v>1416</v>
      </c>
      <c r="AU156" s="17" t="s">
        <v>77</v>
      </c>
    </row>
    <row r="157" spans="2:65" s="12" customFormat="1" ht="11.25">
      <c r="B157" s="162"/>
      <c r="D157" s="134" t="s">
        <v>774</v>
      </c>
      <c r="E157" s="163" t="s">
        <v>19</v>
      </c>
      <c r="F157" s="164" t="s">
        <v>3431</v>
      </c>
      <c r="H157" s="165">
        <v>1.8859999999999999</v>
      </c>
      <c r="I157" s="166"/>
      <c r="L157" s="162"/>
      <c r="M157" s="167"/>
      <c r="T157" s="168"/>
      <c r="AT157" s="163" t="s">
        <v>774</v>
      </c>
      <c r="AU157" s="163" t="s">
        <v>77</v>
      </c>
      <c r="AV157" s="12" t="s">
        <v>79</v>
      </c>
      <c r="AW157" s="12" t="s">
        <v>31</v>
      </c>
      <c r="AX157" s="12" t="s">
        <v>69</v>
      </c>
      <c r="AY157" s="163" t="s">
        <v>260</v>
      </c>
    </row>
    <row r="158" spans="2:65" s="13" customFormat="1" ht="11.25">
      <c r="B158" s="169"/>
      <c r="D158" s="134" t="s">
        <v>774</v>
      </c>
      <c r="E158" s="170" t="s">
        <v>19</v>
      </c>
      <c r="F158" s="171" t="s">
        <v>967</v>
      </c>
      <c r="H158" s="172">
        <v>1.8859999999999999</v>
      </c>
      <c r="I158" s="173"/>
      <c r="L158" s="169"/>
      <c r="M158" s="174"/>
      <c r="T158" s="175"/>
      <c r="AT158" s="170" t="s">
        <v>774</v>
      </c>
      <c r="AU158" s="170" t="s">
        <v>77</v>
      </c>
      <c r="AV158" s="13" t="s">
        <v>266</v>
      </c>
      <c r="AW158" s="13" t="s">
        <v>31</v>
      </c>
      <c r="AX158" s="13" t="s">
        <v>77</v>
      </c>
      <c r="AY158" s="170" t="s">
        <v>260</v>
      </c>
    </row>
    <row r="159" spans="2:65" s="1" customFormat="1" ht="16.5" customHeight="1">
      <c r="B159" s="32"/>
      <c r="C159" s="121" t="s">
        <v>300</v>
      </c>
      <c r="D159" s="121" t="s">
        <v>261</v>
      </c>
      <c r="E159" s="122" t="s">
        <v>3432</v>
      </c>
      <c r="F159" s="123" t="s">
        <v>3433</v>
      </c>
      <c r="G159" s="124" t="s">
        <v>1297</v>
      </c>
      <c r="H159" s="125">
        <v>1.64</v>
      </c>
      <c r="I159" s="126"/>
      <c r="J159" s="127">
        <f>ROUND(I159*H159,2)</f>
        <v>0</v>
      </c>
      <c r="K159" s="123" t="s">
        <v>1258</v>
      </c>
      <c r="L159" s="32"/>
      <c r="M159" s="128" t="s">
        <v>19</v>
      </c>
      <c r="N159" s="129" t="s">
        <v>40</v>
      </c>
      <c r="P159" s="130">
        <f>O159*H159</f>
        <v>0</v>
      </c>
      <c r="Q159" s="130">
        <v>1.4400000000000001E-3</v>
      </c>
      <c r="R159" s="130">
        <f>Q159*H159</f>
        <v>2.3616000000000002E-3</v>
      </c>
      <c r="S159" s="130">
        <v>0</v>
      </c>
      <c r="T159" s="131">
        <f>S159*H159</f>
        <v>0</v>
      </c>
      <c r="AR159" s="132" t="s">
        <v>266</v>
      </c>
      <c r="AT159" s="132" t="s">
        <v>261</v>
      </c>
      <c r="AU159" s="132" t="s">
        <v>77</v>
      </c>
      <c r="AY159" s="17" t="s">
        <v>260</v>
      </c>
      <c r="BE159" s="133">
        <f>IF(N159="základní",J159,0)</f>
        <v>0</v>
      </c>
      <c r="BF159" s="133">
        <f>IF(N159="snížená",J159,0)</f>
        <v>0</v>
      </c>
      <c r="BG159" s="133">
        <f>IF(N159="zákl. přenesená",J159,0)</f>
        <v>0</v>
      </c>
      <c r="BH159" s="133">
        <f>IF(N159="sníž. přenesená",J159,0)</f>
        <v>0</v>
      </c>
      <c r="BI159" s="133">
        <f>IF(N159="nulová",J159,0)</f>
        <v>0</v>
      </c>
      <c r="BJ159" s="17" t="s">
        <v>77</v>
      </c>
      <c r="BK159" s="133">
        <f>ROUND(I159*H159,2)</f>
        <v>0</v>
      </c>
      <c r="BL159" s="17" t="s">
        <v>266</v>
      </c>
      <c r="BM159" s="132" t="s">
        <v>339</v>
      </c>
    </row>
    <row r="160" spans="2:65" s="1" customFormat="1" ht="11.25">
      <c r="B160" s="32"/>
      <c r="D160" s="134" t="s">
        <v>267</v>
      </c>
      <c r="F160" s="135" t="s">
        <v>3434</v>
      </c>
      <c r="I160" s="136"/>
      <c r="L160" s="32"/>
      <c r="M160" s="137"/>
      <c r="T160" s="53"/>
      <c r="AT160" s="17" t="s">
        <v>267</v>
      </c>
      <c r="AU160" s="17" t="s">
        <v>77</v>
      </c>
    </row>
    <row r="161" spans="2:65" s="1" customFormat="1" ht="11.25">
      <c r="B161" s="32"/>
      <c r="D161" s="176" t="s">
        <v>1416</v>
      </c>
      <c r="F161" s="177" t="s">
        <v>3435</v>
      </c>
      <c r="I161" s="136"/>
      <c r="L161" s="32"/>
      <c r="M161" s="137"/>
      <c r="T161" s="53"/>
      <c r="AT161" s="17" t="s">
        <v>1416</v>
      </c>
      <c r="AU161" s="17" t="s">
        <v>77</v>
      </c>
    </row>
    <row r="162" spans="2:65" s="12" customFormat="1" ht="11.25">
      <c r="B162" s="162"/>
      <c r="D162" s="134" t="s">
        <v>774</v>
      </c>
      <c r="E162" s="163" t="s">
        <v>19</v>
      </c>
      <c r="F162" s="164" t="s">
        <v>3436</v>
      </c>
      <c r="H162" s="165">
        <v>1.64</v>
      </c>
      <c r="I162" s="166"/>
      <c r="L162" s="162"/>
      <c r="M162" s="167"/>
      <c r="T162" s="168"/>
      <c r="AT162" s="163" t="s">
        <v>774</v>
      </c>
      <c r="AU162" s="163" t="s">
        <v>77</v>
      </c>
      <c r="AV162" s="12" t="s">
        <v>79</v>
      </c>
      <c r="AW162" s="12" t="s">
        <v>31</v>
      </c>
      <c r="AX162" s="12" t="s">
        <v>69</v>
      </c>
      <c r="AY162" s="163" t="s">
        <v>260</v>
      </c>
    </row>
    <row r="163" spans="2:65" s="13" customFormat="1" ht="11.25">
      <c r="B163" s="169"/>
      <c r="D163" s="134" t="s">
        <v>774</v>
      </c>
      <c r="E163" s="170" t="s">
        <v>19</v>
      </c>
      <c r="F163" s="171" t="s">
        <v>967</v>
      </c>
      <c r="H163" s="172">
        <v>1.64</v>
      </c>
      <c r="I163" s="173"/>
      <c r="L163" s="169"/>
      <c r="M163" s="174"/>
      <c r="T163" s="175"/>
      <c r="AT163" s="170" t="s">
        <v>774</v>
      </c>
      <c r="AU163" s="170" t="s">
        <v>77</v>
      </c>
      <c r="AV163" s="13" t="s">
        <v>266</v>
      </c>
      <c r="AW163" s="13" t="s">
        <v>31</v>
      </c>
      <c r="AX163" s="13" t="s">
        <v>77</v>
      </c>
      <c r="AY163" s="170" t="s">
        <v>260</v>
      </c>
    </row>
    <row r="164" spans="2:65" s="1" customFormat="1" ht="16.5" customHeight="1">
      <c r="B164" s="32"/>
      <c r="C164" s="121" t="s">
        <v>341</v>
      </c>
      <c r="D164" s="121" t="s">
        <v>261</v>
      </c>
      <c r="E164" s="122" t="s">
        <v>3437</v>
      </c>
      <c r="F164" s="123" t="s">
        <v>3438</v>
      </c>
      <c r="G164" s="124" t="s">
        <v>1297</v>
      </c>
      <c r="H164" s="125">
        <v>1.64</v>
      </c>
      <c r="I164" s="126"/>
      <c r="J164" s="127">
        <f>ROUND(I164*H164,2)</f>
        <v>0</v>
      </c>
      <c r="K164" s="123" t="s">
        <v>1258</v>
      </c>
      <c r="L164" s="32"/>
      <c r="M164" s="128" t="s">
        <v>19</v>
      </c>
      <c r="N164" s="129" t="s">
        <v>40</v>
      </c>
      <c r="P164" s="130">
        <f>O164*H164</f>
        <v>0</v>
      </c>
      <c r="Q164" s="130">
        <v>4.0000000000000003E-5</v>
      </c>
      <c r="R164" s="130">
        <f>Q164*H164</f>
        <v>6.5599999999999995E-5</v>
      </c>
      <c r="S164" s="130">
        <v>0</v>
      </c>
      <c r="T164" s="131">
        <f>S164*H164</f>
        <v>0</v>
      </c>
      <c r="AR164" s="132" t="s">
        <v>266</v>
      </c>
      <c r="AT164" s="132" t="s">
        <v>261</v>
      </c>
      <c r="AU164" s="132" t="s">
        <v>77</v>
      </c>
      <c r="AY164" s="17" t="s">
        <v>260</v>
      </c>
      <c r="BE164" s="133">
        <f>IF(N164="základní",J164,0)</f>
        <v>0</v>
      </c>
      <c r="BF164" s="133">
        <f>IF(N164="snížená",J164,0)</f>
        <v>0</v>
      </c>
      <c r="BG164" s="133">
        <f>IF(N164="zákl. přenesená",J164,0)</f>
        <v>0</v>
      </c>
      <c r="BH164" s="133">
        <f>IF(N164="sníž. přenesená",J164,0)</f>
        <v>0</v>
      </c>
      <c r="BI164" s="133">
        <f>IF(N164="nulová",J164,0)</f>
        <v>0</v>
      </c>
      <c r="BJ164" s="17" t="s">
        <v>77</v>
      </c>
      <c r="BK164" s="133">
        <f>ROUND(I164*H164,2)</f>
        <v>0</v>
      </c>
      <c r="BL164" s="17" t="s">
        <v>266</v>
      </c>
      <c r="BM164" s="132" t="s">
        <v>344</v>
      </c>
    </row>
    <row r="165" spans="2:65" s="1" customFormat="1" ht="11.25">
      <c r="B165" s="32"/>
      <c r="D165" s="134" t="s">
        <v>267</v>
      </c>
      <c r="F165" s="135" t="s">
        <v>3439</v>
      </c>
      <c r="I165" s="136"/>
      <c r="L165" s="32"/>
      <c r="M165" s="137"/>
      <c r="T165" s="53"/>
      <c r="AT165" s="17" t="s">
        <v>267</v>
      </c>
      <c r="AU165" s="17" t="s">
        <v>77</v>
      </c>
    </row>
    <row r="166" spans="2:65" s="1" customFormat="1" ht="11.25">
      <c r="B166" s="32"/>
      <c r="D166" s="176" t="s">
        <v>1416</v>
      </c>
      <c r="F166" s="177" t="s">
        <v>3440</v>
      </c>
      <c r="I166" s="136"/>
      <c r="L166" s="32"/>
      <c r="M166" s="137"/>
      <c r="T166" s="53"/>
      <c r="AT166" s="17" t="s">
        <v>1416</v>
      </c>
      <c r="AU166" s="17" t="s">
        <v>77</v>
      </c>
    </row>
    <row r="167" spans="2:65" s="1" customFormat="1" ht="16.5" customHeight="1">
      <c r="B167" s="32"/>
      <c r="C167" s="139" t="s">
        <v>305</v>
      </c>
      <c r="D167" s="139" t="s">
        <v>273</v>
      </c>
      <c r="E167" s="140" t="s">
        <v>3441</v>
      </c>
      <c r="F167" s="141" t="s">
        <v>3442</v>
      </c>
      <c r="G167" s="142" t="s">
        <v>2848</v>
      </c>
      <c r="H167" s="143">
        <v>0.185</v>
      </c>
      <c r="I167" s="144"/>
      <c r="J167" s="145">
        <f>ROUND(I167*H167,2)</f>
        <v>0</v>
      </c>
      <c r="K167" s="141" t="s">
        <v>19</v>
      </c>
      <c r="L167" s="146"/>
      <c r="M167" s="147" t="s">
        <v>19</v>
      </c>
      <c r="N167" s="148" t="s">
        <v>40</v>
      </c>
      <c r="P167" s="130">
        <f>O167*H167</f>
        <v>0</v>
      </c>
      <c r="Q167" s="130">
        <v>1.0597399999999999</v>
      </c>
      <c r="R167" s="130">
        <f>Q167*H167</f>
        <v>0.19605189999999997</v>
      </c>
      <c r="S167" s="130">
        <v>0</v>
      </c>
      <c r="T167" s="131">
        <f>S167*H167</f>
        <v>0</v>
      </c>
      <c r="AR167" s="132" t="s">
        <v>277</v>
      </c>
      <c r="AT167" s="132" t="s">
        <v>273</v>
      </c>
      <c r="AU167" s="132" t="s">
        <v>77</v>
      </c>
      <c r="AY167" s="17" t="s">
        <v>260</v>
      </c>
      <c r="BE167" s="133">
        <f>IF(N167="základní",J167,0)</f>
        <v>0</v>
      </c>
      <c r="BF167" s="133">
        <f>IF(N167="snížená",J167,0)</f>
        <v>0</v>
      </c>
      <c r="BG167" s="133">
        <f>IF(N167="zákl. přenesená",J167,0)</f>
        <v>0</v>
      </c>
      <c r="BH167" s="133">
        <f>IF(N167="sníž. přenesená",J167,0)</f>
        <v>0</v>
      </c>
      <c r="BI167" s="133">
        <f>IF(N167="nulová",J167,0)</f>
        <v>0</v>
      </c>
      <c r="BJ167" s="17" t="s">
        <v>77</v>
      </c>
      <c r="BK167" s="133">
        <f>ROUND(I167*H167,2)</f>
        <v>0</v>
      </c>
      <c r="BL167" s="17" t="s">
        <v>266</v>
      </c>
      <c r="BM167" s="132" t="s">
        <v>348</v>
      </c>
    </row>
    <row r="168" spans="2:65" s="1" customFormat="1" ht="11.25">
      <c r="B168" s="32"/>
      <c r="D168" s="134" t="s">
        <v>267</v>
      </c>
      <c r="F168" s="135" t="s">
        <v>3442</v>
      </c>
      <c r="I168" s="136"/>
      <c r="L168" s="32"/>
      <c r="M168" s="137"/>
      <c r="T168" s="53"/>
      <c r="AT168" s="17" t="s">
        <v>267</v>
      </c>
      <c r="AU168" s="17" t="s">
        <v>77</v>
      </c>
    </row>
    <row r="169" spans="2:65" s="12" customFormat="1" ht="11.25">
      <c r="B169" s="162"/>
      <c r="D169" s="134" t="s">
        <v>774</v>
      </c>
      <c r="E169" s="163" t="s">
        <v>19</v>
      </c>
      <c r="F169" s="164" t="s">
        <v>3443</v>
      </c>
      <c r="H169" s="165">
        <v>0.185</v>
      </c>
      <c r="I169" s="166"/>
      <c r="L169" s="162"/>
      <c r="M169" s="167"/>
      <c r="T169" s="168"/>
      <c r="AT169" s="163" t="s">
        <v>774</v>
      </c>
      <c r="AU169" s="163" t="s">
        <v>77</v>
      </c>
      <c r="AV169" s="12" t="s">
        <v>79</v>
      </c>
      <c r="AW169" s="12" t="s">
        <v>31</v>
      </c>
      <c r="AX169" s="12" t="s">
        <v>69</v>
      </c>
      <c r="AY169" s="163" t="s">
        <v>260</v>
      </c>
    </row>
    <row r="170" spans="2:65" s="13" customFormat="1" ht="11.25">
      <c r="B170" s="169"/>
      <c r="D170" s="134" t="s">
        <v>774</v>
      </c>
      <c r="E170" s="170" t="s">
        <v>19</v>
      </c>
      <c r="F170" s="171" t="s">
        <v>967</v>
      </c>
      <c r="H170" s="172">
        <v>0.185</v>
      </c>
      <c r="I170" s="173"/>
      <c r="L170" s="169"/>
      <c r="M170" s="174"/>
      <c r="T170" s="175"/>
      <c r="AT170" s="170" t="s">
        <v>774</v>
      </c>
      <c r="AU170" s="170" t="s">
        <v>77</v>
      </c>
      <c r="AV170" s="13" t="s">
        <v>266</v>
      </c>
      <c r="AW170" s="13" t="s">
        <v>31</v>
      </c>
      <c r="AX170" s="13" t="s">
        <v>77</v>
      </c>
      <c r="AY170" s="170" t="s">
        <v>260</v>
      </c>
    </row>
    <row r="171" spans="2:65" s="1" customFormat="1" ht="16.5" customHeight="1">
      <c r="B171" s="32"/>
      <c r="C171" s="121" t="s">
        <v>350</v>
      </c>
      <c r="D171" s="121" t="s">
        <v>261</v>
      </c>
      <c r="E171" s="122" t="s">
        <v>3444</v>
      </c>
      <c r="F171" s="123" t="s">
        <v>3445</v>
      </c>
      <c r="G171" s="124" t="s">
        <v>1067</v>
      </c>
      <c r="H171" s="125">
        <v>0.14399999999999999</v>
      </c>
      <c r="I171" s="126"/>
      <c r="J171" s="127">
        <f>ROUND(I171*H171,2)</f>
        <v>0</v>
      </c>
      <c r="K171" s="123" t="s">
        <v>1258</v>
      </c>
      <c r="L171" s="32"/>
      <c r="M171" s="128" t="s">
        <v>19</v>
      </c>
      <c r="N171" s="129" t="s">
        <v>40</v>
      </c>
      <c r="P171" s="130">
        <f>O171*H171</f>
        <v>0</v>
      </c>
      <c r="Q171" s="130">
        <v>2.5505399999999998</v>
      </c>
      <c r="R171" s="130">
        <f>Q171*H171</f>
        <v>0.36727775999999995</v>
      </c>
      <c r="S171" s="130">
        <v>0</v>
      </c>
      <c r="T171" s="131">
        <f>S171*H171</f>
        <v>0</v>
      </c>
      <c r="AR171" s="132" t="s">
        <v>266</v>
      </c>
      <c r="AT171" s="132" t="s">
        <v>261</v>
      </c>
      <c r="AU171" s="132" t="s">
        <v>77</v>
      </c>
      <c r="AY171" s="17" t="s">
        <v>260</v>
      </c>
      <c r="BE171" s="133">
        <f>IF(N171="základní",J171,0)</f>
        <v>0</v>
      </c>
      <c r="BF171" s="133">
        <f>IF(N171="snížená",J171,0)</f>
        <v>0</v>
      </c>
      <c r="BG171" s="133">
        <f>IF(N171="zákl. přenesená",J171,0)</f>
        <v>0</v>
      </c>
      <c r="BH171" s="133">
        <f>IF(N171="sníž. přenesená",J171,0)</f>
        <v>0</v>
      </c>
      <c r="BI171" s="133">
        <f>IF(N171="nulová",J171,0)</f>
        <v>0</v>
      </c>
      <c r="BJ171" s="17" t="s">
        <v>77</v>
      </c>
      <c r="BK171" s="133">
        <f>ROUND(I171*H171,2)</f>
        <v>0</v>
      </c>
      <c r="BL171" s="17" t="s">
        <v>266</v>
      </c>
      <c r="BM171" s="132" t="s">
        <v>353</v>
      </c>
    </row>
    <row r="172" spans="2:65" s="1" customFormat="1" ht="11.25">
      <c r="B172" s="32"/>
      <c r="D172" s="134" t="s">
        <v>267</v>
      </c>
      <c r="F172" s="135" t="s">
        <v>3446</v>
      </c>
      <c r="I172" s="136"/>
      <c r="L172" s="32"/>
      <c r="M172" s="137"/>
      <c r="T172" s="53"/>
      <c r="AT172" s="17" t="s">
        <v>267</v>
      </c>
      <c r="AU172" s="17" t="s">
        <v>77</v>
      </c>
    </row>
    <row r="173" spans="2:65" s="1" customFormat="1" ht="11.25">
      <c r="B173" s="32"/>
      <c r="D173" s="176" t="s">
        <v>1416</v>
      </c>
      <c r="F173" s="177" t="s">
        <v>3447</v>
      </c>
      <c r="I173" s="136"/>
      <c r="L173" s="32"/>
      <c r="M173" s="137"/>
      <c r="T173" s="53"/>
      <c r="AT173" s="17" t="s">
        <v>1416</v>
      </c>
      <c r="AU173" s="17" t="s">
        <v>77</v>
      </c>
    </row>
    <row r="174" spans="2:65" s="12" customFormat="1" ht="11.25">
      <c r="B174" s="162"/>
      <c r="D174" s="134" t="s">
        <v>774</v>
      </c>
      <c r="E174" s="163" t="s">
        <v>19</v>
      </c>
      <c r="F174" s="164" t="s">
        <v>3448</v>
      </c>
      <c r="H174" s="165">
        <v>0.14399999999999999</v>
      </c>
      <c r="I174" s="166"/>
      <c r="L174" s="162"/>
      <c r="M174" s="167"/>
      <c r="T174" s="168"/>
      <c r="AT174" s="163" t="s">
        <v>774</v>
      </c>
      <c r="AU174" s="163" t="s">
        <v>77</v>
      </c>
      <c r="AV174" s="12" t="s">
        <v>79</v>
      </c>
      <c r="AW174" s="12" t="s">
        <v>31</v>
      </c>
      <c r="AX174" s="12" t="s">
        <v>69</v>
      </c>
      <c r="AY174" s="163" t="s">
        <v>260</v>
      </c>
    </row>
    <row r="175" spans="2:65" s="13" customFormat="1" ht="11.25">
      <c r="B175" s="169"/>
      <c r="D175" s="134" t="s">
        <v>774</v>
      </c>
      <c r="E175" s="170" t="s">
        <v>19</v>
      </c>
      <c r="F175" s="171" t="s">
        <v>967</v>
      </c>
      <c r="H175" s="172">
        <v>0.14399999999999999</v>
      </c>
      <c r="I175" s="173"/>
      <c r="L175" s="169"/>
      <c r="M175" s="174"/>
      <c r="T175" s="175"/>
      <c r="AT175" s="170" t="s">
        <v>774</v>
      </c>
      <c r="AU175" s="170" t="s">
        <v>77</v>
      </c>
      <c r="AV175" s="13" t="s">
        <v>266</v>
      </c>
      <c r="AW175" s="13" t="s">
        <v>31</v>
      </c>
      <c r="AX175" s="13" t="s">
        <v>77</v>
      </c>
      <c r="AY175" s="170" t="s">
        <v>260</v>
      </c>
    </row>
    <row r="176" spans="2:65" s="1" customFormat="1" ht="16.5" customHeight="1">
      <c r="B176" s="32"/>
      <c r="C176" s="121" t="s">
        <v>310</v>
      </c>
      <c r="D176" s="121" t="s">
        <v>261</v>
      </c>
      <c r="E176" s="122" t="s">
        <v>3449</v>
      </c>
      <c r="F176" s="123" t="s">
        <v>3450</v>
      </c>
      <c r="G176" s="124" t="s">
        <v>1067</v>
      </c>
      <c r="H176" s="125">
        <v>0.14399999999999999</v>
      </c>
      <c r="I176" s="126"/>
      <c r="J176" s="127">
        <f>ROUND(I176*H176,2)</f>
        <v>0</v>
      </c>
      <c r="K176" s="123" t="s">
        <v>1258</v>
      </c>
      <c r="L176" s="32"/>
      <c r="M176" s="128" t="s">
        <v>19</v>
      </c>
      <c r="N176" s="129" t="s">
        <v>40</v>
      </c>
      <c r="P176" s="130">
        <f>O176*H176</f>
        <v>0</v>
      </c>
      <c r="Q176" s="130">
        <v>4.8579999999999998E-2</v>
      </c>
      <c r="R176" s="130">
        <f>Q176*H176</f>
        <v>6.995519999999999E-3</v>
      </c>
      <c r="S176" s="130">
        <v>0</v>
      </c>
      <c r="T176" s="131">
        <f>S176*H176</f>
        <v>0</v>
      </c>
      <c r="AR176" s="132" t="s">
        <v>266</v>
      </c>
      <c r="AT176" s="132" t="s">
        <v>261</v>
      </c>
      <c r="AU176" s="132" t="s">
        <v>77</v>
      </c>
      <c r="AY176" s="17" t="s">
        <v>260</v>
      </c>
      <c r="BE176" s="133">
        <f>IF(N176="základní",J176,0)</f>
        <v>0</v>
      </c>
      <c r="BF176" s="133">
        <f>IF(N176="snížená",J176,0)</f>
        <v>0</v>
      </c>
      <c r="BG176" s="133">
        <f>IF(N176="zákl. přenesená",J176,0)</f>
        <v>0</v>
      </c>
      <c r="BH176" s="133">
        <f>IF(N176="sníž. přenesená",J176,0)</f>
        <v>0</v>
      </c>
      <c r="BI176" s="133">
        <f>IF(N176="nulová",J176,0)</f>
        <v>0</v>
      </c>
      <c r="BJ176" s="17" t="s">
        <v>77</v>
      </c>
      <c r="BK176" s="133">
        <f>ROUND(I176*H176,2)</f>
        <v>0</v>
      </c>
      <c r="BL176" s="17" t="s">
        <v>266</v>
      </c>
      <c r="BM176" s="132" t="s">
        <v>358</v>
      </c>
    </row>
    <row r="177" spans="2:65" s="1" customFormat="1" ht="11.25">
      <c r="B177" s="32"/>
      <c r="D177" s="134" t="s">
        <v>267</v>
      </c>
      <c r="F177" s="135" t="s">
        <v>3451</v>
      </c>
      <c r="I177" s="136"/>
      <c r="L177" s="32"/>
      <c r="M177" s="137"/>
      <c r="T177" s="53"/>
      <c r="AT177" s="17" t="s">
        <v>267</v>
      </c>
      <c r="AU177" s="17" t="s">
        <v>77</v>
      </c>
    </row>
    <row r="178" spans="2:65" s="1" customFormat="1" ht="11.25">
      <c r="B178" s="32"/>
      <c r="D178" s="176" t="s">
        <v>1416</v>
      </c>
      <c r="F178" s="177" t="s">
        <v>3452</v>
      </c>
      <c r="I178" s="136"/>
      <c r="L178" s="32"/>
      <c r="M178" s="137"/>
      <c r="T178" s="53"/>
      <c r="AT178" s="17" t="s">
        <v>1416</v>
      </c>
      <c r="AU178" s="17" t="s">
        <v>77</v>
      </c>
    </row>
    <row r="179" spans="2:65" s="1" customFormat="1" ht="16.5" customHeight="1">
      <c r="B179" s="32"/>
      <c r="C179" s="121" t="s">
        <v>7</v>
      </c>
      <c r="D179" s="121" t="s">
        <v>261</v>
      </c>
      <c r="E179" s="122" t="s">
        <v>3453</v>
      </c>
      <c r="F179" s="123" t="s">
        <v>3454</v>
      </c>
      <c r="G179" s="124" t="s">
        <v>1067</v>
      </c>
      <c r="H179" s="125">
        <v>0.4</v>
      </c>
      <c r="I179" s="126"/>
      <c r="J179" s="127">
        <f>ROUND(I179*H179,2)</f>
        <v>0</v>
      </c>
      <c r="K179" s="123" t="s">
        <v>1258</v>
      </c>
      <c r="L179" s="32"/>
      <c r="M179" s="128" t="s">
        <v>19</v>
      </c>
      <c r="N179" s="129" t="s">
        <v>40</v>
      </c>
      <c r="P179" s="130">
        <f>O179*H179</f>
        <v>0</v>
      </c>
      <c r="Q179" s="130">
        <v>2.5021499999999999</v>
      </c>
      <c r="R179" s="130">
        <f>Q179*H179</f>
        <v>1.0008600000000001</v>
      </c>
      <c r="S179" s="130">
        <v>0</v>
      </c>
      <c r="T179" s="131">
        <f>S179*H179</f>
        <v>0</v>
      </c>
      <c r="AR179" s="132" t="s">
        <v>266</v>
      </c>
      <c r="AT179" s="132" t="s">
        <v>261</v>
      </c>
      <c r="AU179" s="132" t="s">
        <v>77</v>
      </c>
      <c r="AY179" s="17" t="s">
        <v>260</v>
      </c>
      <c r="BE179" s="133">
        <f>IF(N179="základní",J179,0)</f>
        <v>0</v>
      </c>
      <c r="BF179" s="133">
        <f>IF(N179="snížená",J179,0)</f>
        <v>0</v>
      </c>
      <c r="BG179" s="133">
        <f>IF(N179="zákl. přenesená",J179,0)</f>
        <v>0</v>
      </c>
      <c r="BH179" s="133">
        <f>IF(N179="sníž. přenesená",J179,0)</f>
        <v>0</v>
      </c>
      <c r="BI179" s="133">
        <f>IF(N179="nulová",J179,0)</f>
        <v>0</v>
      </c>
      <c r="BJ179" s="17" t="s">
        <v>77</v>
      </c>
      <c r="BK179" s="133">
        <f>ROUND(I179*H179,2)</f>
        <v>0</v>
      </c>
      <c r="BL179" s="17" t="s">
        <v>266</v>
      </c>
      <c r="BM179" s="132" t="s">
        <v>364</v>
      </c>
    </row>
    <row r="180" spans="2:65" s="1" customFormat="1" ht="11.25">
      <c r="B180" s="32"/>
      <c r="D180" s="134" t="s">
        <v>267</v>
      </c>
      <c r="F180" s="135" t="s">
        <v>3455</v>
      </c>
      <c r="I180" s="136"/>
      <c r="L180" s="32"/>
      <c r="M180" s="137"/>
      <c r="T180" s="53"/>
      <c r="AT180" s="17" t="s">
        <v>267</v>
      </c>
      <c r="AU180" s="17" t="s">
        <v>77</v>
      </c>
    </row>
    <row r="181" spans="2:65" s="1" customFormat="1" ht="11.25">
      <c r="B181" s="32"/>
      <c r="D181" s="176" t="s">
        <v>1416</v>
      </c>
      <c r="F181" s="177" t="s">
        <v>3456</v>
      </c>
      <c r="I181" s="136"/>
      <c r="L181" s="32"/>
      <c r="M181" s="137"/>
      <c r="T181" s="53"/>
      <c r="AT181" s="17" t="s">
        <v>1416</v>
      </c>
      <c r="AU181" s="17" t="s">
        <v>77</v>
      </c>
    </row>
    <row r="182" spans="2:65" s="1" customFormat="1" ht="39">
      <c r="B182" s="32"/>
      <c r="D182" s="134" t="s">
        <v>269</v>
      </c>
      <c r="F182" s="138" t="s">
        <v>3457</v>
      </c>
      <c r="I182" s="136"/>
      <c r="L182" s="32"/>
      <c r="M182" s="137"/>
      <c r="T182" s="53"/>
      <c r="AT182" s="17" t="s">
        <v>269</v>
      </c>
      <c r="AU182" s="17" t="s">
        <v>77</v>
      </c>
    </row>
    <row r="183" spans="2:65" s="12" customFormat="1" ht="11.25">
      <c r="B183" s="162"/>
      <c r="D183" s="134" t="s">
        <v>774</v>
      </c>
      <c r="E183" s="163" t="s">
        <v>19</v>
      </c>
      <c r="F183" s="164" t="s">
        <v>3458</v>
      </c>
      <c r="H183" s="165">
        <v>0.4</v>
      </c>
      <c r="I183" s="166"/>
      <c r="L183" s="162"/>
      <c r="M183" s="167"/>
      <c r="T183" s="168"/>
      <c r="AT183" s="163" t="s">
        <v>774</v>
      </c>
      <c r="AU183" s="163" t="s">
        <v>77</v>
      </c>
      <c r="AV183" s="12" t="s">
        <v>79</v>
      </c>
      <c r="AW183" s="12" t="s">
        <v>31</v>
      </c>
      <c r="AX183" s="12" t="s">
        <v>69</v>
      </c>
      <c r="AY183" s="163" t="s">
        <v>260</v>
      </c>
    </row>
    <row r="184" spans="2:65" s="13" customFormat="1" ht="11.25">
      <c r="B184" s="169"/>
      <c r="D184" s="134" t="s">
        <v>774</v>
      </c>
      <c r="E184" s="170" t="s">
        <v>19</v>
      </c>
      <c r="F184" s="171" t="s">
        <v>967</v>
      </c>
      <c r="H184" s="172">
        <v>0.4</v>
      </c>
      <c r="I184" s="173"/>
      <c r="L184" s="169"/>
      <c r="M184" s="174"/>
      <c r="T184" s="175"/>
      <c r="AT184" s="170" t="s">
        <v>774</v>
      </c>
      <c r="AU184" s="170" t="s">
        <v>77</v>
      </c>
      <c r="AV184" s="13" t="s">
        <v>266</v>
      </c>
      <c r="AW184" s="13" t="s">
        <v>31</v>
      </c>
      <c r="AX184" s="13" t="s">
        <v>77</v>
      </c>
      <c r="AY184" s="170" t="s">
        <v>260</v>
      </c>
    </row>
    <row r="185" spans="2:65" s="1" customFormat="1" ht="16.5" customHeight="1">
      <c r="B185" s="32"/>
      <c r="C185" s="121" t="s">
        <v>315</v>
      </c>
      <c r="D185" s="121" t="s">
        <v>261</v>
      </c>
      <c r="E185" s="122" t="s">
        <v>3459</v>
      </c>
      <c r="F185" s="123" t="s">
        <v>3460</v>
      </c>
      <c r="G185" s="124" t="s">
        <v>1067</v>
      </c>
      <c r="H185" s="125">
        <v>0.4</v>
      </c>
      <c r="I185" s="126"/>
      <c r="J185" s="127">
        <f>ROUND(I185*H185,2)</f>
        <v>0</v>
      </c>
      <c r="K185" s="123" t="s">
        <v>1258</v>
      </c>
      <c r="L185" s="32"/>
      <c r="M185" s="128" t="s">
        <v>19</v>
      </c>
      <c r="N185" s="129" t="s">
        <v>40</v>
      </c>
      <c r="P185" s="130">
        <f>O185*H185</f>
        <v>0</v>
      </c>
      <c r="Q185" s="130">
        <v>4.8579999999999998E-2</v>
      </c>
      <c r="R185" s="130">
        <f>Q185*H185</f>
        <v>1.9432000000000001E-2</v>
      </c>
      <c r="S185" s="130">
        <v>0</v>
      </c>
      <c r="T185" s="131">
        <f>S185*H185</f>
        <v>0</v>
      </c>
      <c r="AR185" s="132" t="s">
        <v>266</v>
      </c>
      <c r="AT185" s="132" t="s">
        <v>261</v>
      </c>
      <c r="AU185" s="132" t="s">
        <v>77</v>
      </c>
      <c r="AY185" s="17" t="s">
        <v>260</v>
      </c>
      <c r="BE185" s="133">
        <f>IF(N185="základní",J185,0)</f>
        <v>0</v>
      </c>
      <c r="BF185" s="133">
        <f>IF(N185="snížená",J185,0)</f>
        <v>0</v>
      </c>
      <c r="BG185" s="133">
        <f>IF(N185="zákl. přenesená",J185,0)</f>
        <v>0</v>
      </c>
      <c r="BH185" s="133">
        <f>IF(N185="sníž. přenesená",J185,0)</f>
        <v>0</v>
      </c>
      <c r="BI185" s="133">
        <f>IF(N185="nulová",J185,0)</f>
        <v>0</v>
      </c>
      <c r="BJ185" s="17" t="s">
        <v>77</v>
      </c>
      <c r="BK185" s="133">
        <f>ROUND(I185*H185,2)</f>
        <v>0</v>
      </c>
      <c r="BL185" s="17" t="s">
        <v>266</v>
      </c>
      <c r="BM185" s="132" t="s">
        <v>368</v>
      </c>
    </row>
    <row r="186" spans="2:65" s="1" customFormat="1" ht="11.25">
      <c r="B186" s="32"/>
      <c r="D186" s="134" t="s">
        <v>267</v>
      </c>
      <c r="F186" s="135" t="s">
        <v>3461</v>
      </c>
      <c r="I186" s="136"/>
      <c r="L186" s="32"/>
      <c r="M186" s="137"/>
      <c r="T186" s="53"/>
      <c r="AT186" s="17" t="s">
        <v>267</v>
      </c>
      <c r="AU186" s="17" t="s">
        <v>77</v>
      </c>
    </row>
    <row r="187" spans="2:65" s="1" customFormat="1" ht="11.25">
      <c r="B187" s="32"/>
      <c r="D187" s="176" t="s">
        <v>1416</v>
      </c>
      <c r="F187" s="177" t="s">
        <v>3462</v>
      </c>
      <c r="I187" s="136"/>
      <c r="L187" s="32"/>
      <c r="M187" s="137"/>
      <c r="T187" s="53"/>
      <c r="AT187" s="17" t="s">
        <v>1416</v>
      </c>
      <c r="AU187" s="17" t="s">
        <v>77</v>
      </c>
    </row>
    <row r="188" spans="2:65" s="1" customFormat="1" ht="39">
      <c r="B188" s="32"/>
      <c r="D188" s="134" t="s">
        <v>269</v>
      </c>
      <c r="F188" s="138" t="s">
        <v>3457</v>
      </c>
      <c r="I188" s="136"/>
      <c r="L188" s="32"/>
      <c r="M188" s="137"/>
      <c r="T188" s="53"/>
      <c r="AT188" s="17" t="s">
        <v>269</v>
      </c>
      <c r="AU188" s="17" t="s">
        <v>77</v>
      </c>
    </row>
    <row r="189" spans="2:65" s="1" customFormat="1" ht="16.5" customHeight="1">
      <c r="B189" s="32"/>
      <c r="C189" s="121" t="s">
        <v>370</v>
      </c>
      <c r="D189" s="121" t="s">
        <v>261</v>
      </c>
      <c r="E189" s="122" t="s">
        <v>3463</v>
      </c>
      <c r="F189" s="123" t="s">
        <v>3464</v>
      </c>
      <c r="G189" s="124" t="s">
        <v>1297</v>
      </c>
      <c r="H189" s="125">
        <v>2.12</v>
      </c>
      <c r="I189" s="126"/>
      <c r="J189" s="127">
        <f>ROUND(I189*H189,2)</f>
        <v>0</v>
      </c>
      <c r="K189" s="123" t="s">
        <v>1258</v>
      </c>
      <c r="L189" s="32"/>
      <c r="M189" s="128" t="s">
        <v>19</v>
      </c>
      <c r="N189" s="129" t="s">
        <v>40</v>
      </c>
      <c r="P189" s="130">
        <f>O189*H189</f>
        <v>0</v>
      </c>
      <c r="Q189" s="130">
        <v>4.1739999999999999E-2</v>
      </c>
      <c r="R189" s="130">
        <f>Q189*H189</f>
        <v>8.8488800000000006E-2</v>
      </c>
      <c r="S189" s="130">
        <v>0</v>
      </c>
      <c r="T189" s="131">
        <f>S189*H189</f>
        <v>0</v>
      </c>
      <c r="AR189" s="132" t="s">
        <v>266</v>
      </c>
      <c r="AT189" s="132" t="s">
        <v>261</v>
      </c>
      <c r="AU189" s="132" t="s">
        <v>77</v>
      </c>
      <c r="AY189" s="17" t="s">
        <v>260</v>
      </c>
      <c r="BE189" s="133">
        <f>IF(N189="základní",J189,0)</f>
        <v>0</v>
      </c>
      <c r="BF189" s="133">
        <f>IF(N189="snížená",J189,0)</f>
        <v>0</v>
      </c>
      <c r="BG189" s="133">
        <f>IF(N189="zákl. přenesená",J189,0)</f>
        <v>0</v>
      </c>
      <c r="BH189" s="133">
        <f>IF(N189="sníž. přenesená",J189,0)</f>
        <v>0</v>
      </c>
      <c r="BI189" s="133">
        <f>IF(N189="nulová",J189,0)</f>
        <v>0</v>
      </c>
      <c r="BJ189" s="17" t="s">
        <v>77</v>
      </c>
      <c r="BK189" s="133">
        <f>ROUND(I189*H189,2)</f>
        <v>0</v>
      </c>
      <c r="BL189" s="17" t="s">
        <v>266</v>
      </c>
      <c r="BM189" s="132" t="s">
        <v>373</v>
      </c>
    </row>
    <row r="190" spans="2:65" s="1" customFormat="1" ht="11.25">
      <c r="B190" s="32"/>
      <c r="D190" s="134" t="s">
        <v>267</v>
      </c>
      <c r="F190" s="135" t="s">
        <v>3465</v>
      </c>
      <c r="I190" s="136"/>
      <c r="L190" s="32"/>
      <c r="M190" s="137"/>
      <c r="T190" s="53"/>
      <c r="AT190" s="17" t="s">
        <v>267</v>
      </c>
      <c r="AU190" s="17" t="s">
        <v>77</v>
      </c>
    </row>
    <row r="191" spans="2:65" s="1" customFormat="1" ht="11.25">
      <c r="B191" s="32"/>
      <c r="D191" s="176" t="s">
        <v>1416</v>
      </c>
      <c r="F191" s="177" t="s">
        <v>3466</v>
      </c>
      <c r="I191" s="136"/>
      <c r="L191" s="32"/>
      <c r="M191" s="137"/>
      <c r="T191" s="53"/>
      <c r="AT191" s="17" t="s">
        <v>1416</v>
      </c>
      <c r="AU191" s="17" t="s">
        <v>77</v>
      </c>
    </row>
    <row r="192" spans="2:65" s="1" customFormat="1" ht="146.25">
      <c r="B192" s="32"/>
      <c r="D192" s="134" t="s">
        <v>269</v>
      </c>
      <c r="F192" s="138" t="s">
        <v>3467</v>
      </c>
      <c r="I192" s="136"/>
      <c r="L192" s="32"/>
      <c r="M192" s="137"/>
      <c r="T192" s="53"/>
      <c r="AT192" s="17" t="s">
        <v>269</v>
      </c>
      <c r="AU192" s="17" t="s">
        <v>77</v>
      </c>
    </row>
    <row r="193" spans="2:65" s="12" customFormat="1" ht="11.25">
      <c r="B193" s="162"/>
      <c r="D193" s="134" t="s">
        <v>774</v>
      </c>
      <c r="E193" s="163" t="s">
        <v>19</v>
      </c>
      <c r="F193" s="164" t="s">
        <v>3468</v>
      </c>
      <c r="H193" s="165">
        <v>2.12</v>
      </c>
      <c r="I193" s="166"/>
      <c r="L193" s="162"/>
      <c r="M193" s="167"/>
      <c r="T193" s="168"/>
      <c r="AT193" s="163" t="s">
        <v>774</v>
      </c>
      <c r="AU193" s="163" t="s">
        <v>77</v>
      </c>
      <c r="AV193" s="12" t="s">
        <v>79</v>
      </c>
      <c r="AW193" s="12" t="s">
        <v>31</v>
      </c>
      <c r="AX193" s="12" t="s">
        <v>69</v>
      </c>
      <c r="AY193" s="163" t="s">
        <v>260</v>
      </c>
    </row>
    <row r="194" spans="2:65" s="13" customFormat="1" ht="11.25">
      <c r="B194" s="169"/>
      <c r="D194" s="134" t="s">
        <v>774</v>
      </c>
      <c r="E194" s="170" t="s">
        <v>19</v>
      </c>
      <c r="F194" s="171" t="s">
        <v>967</v>
      </c>
      <c r="H194" s="172">
        <v>2.12</v>
      </c>
      <c r="I194" s="173"/>
      <c r="L194" s="169"/>
      <c r="M194" s="174"/>
      <c r="T194" s="175"/>
      <c r="AT194" s="170" t="s">
        <v>774</v>
      </c>
      <c r="AU194" s="170" t="s">
        <v>77</v>
      </c>
      <c r="AV194" s="13" t="s">
        <v>266</v>
      </c>
      <c r="AW194" s="13" t="s">
        <v>31</v>
      </c>
      <c r="AX194" s="13" t="s">
        <v>77</v>
      </c>
      <c r="AY194" s="170" t="s">
        <v>260</v>
      </c>
    </row>
    <row r="195" spans="2:65" s="1" customFormat="1" ht="16.5" customHeight="1">
      <c r="B195" s="32"/>
      <c r="C195" s="121" t="s">
        <v>320</v>
      </c>
      <c r="D195" s="121" t="s">
        <v>261</v>
      </c>
      <c r="E195" s="122" t="s">
        <v>3469</v>
      </c>
      <c r="F195" s="123" t="s">
        <v>3470</v>
      </c>
      <c r="G195" s="124" t="s">
        <v>1297</v>
      </c>
      <c r="H195" s="125">
        <v>2.12</v>
      </c>
      <c r="I195" s="126"/>
      <c r="J195" s="127">
        <f>ROUND(I195*H195,2)</f>
        <v>0</v>
      </c>
      <c r="K195" s="123" t="s">
        <v>1258</v>
      </c>
      <c r="L195" s="32"/>
      <c r="M195" s="128" t="s">
        <v>19</v>
      </c>
      <c r="N195" s="129" t="s">
        <v>40</v>
      </c>
      <c r="P195" s="130">
        <f>O195*H195</f>
        <v>0</v>
      </c>
      <c r="Q195" s="130">
        <v>2.0000000000000002E-5</v>
      </c>
      <c r="R195" s="130">
        <f>Q195*H195</f>
        <v>4.2400000000000007E-5</v>
      </c>
      <c r="S195" s="130">
        <v>0</v>
      </c>
      <c r="T195" s="131">
        <f>S195*H195</f>
        <v>0</v>
      </c>
      <c r="AR195" s="132" t="s">
        <v>266</v>
      </c>
      <c r="AT195" s="132" t="s">
        <v>261</v>
      </c>
      <c r="AU195" s="132" t="s">
        <v>77</v>
      </c>
      <c r="AY195" s="17" t="s">
        <v>260</v>
      </c>
      <c r="BE195" s="133">
        <f>IF(N195="základní",J195,0)</f>
        <v>0</v>
      </c>
      <c r="BF195" s="133">
        <f>IF(N195="snížená",J195,0)</f>
        <v>0</v>
      </c>
      <c r="BG195" s="133">
        <f>IF(N195="zákl. přenesená",J195,0)</f>
        <v>0</v>
      </c>
      <c r="BH195" s="133">
        <f>IF(N195="sníž. přenesená",J195,0)</f>
        <v>0</v>
      </c>
      <c r="BI195" s="133">
        <f>IF(N195="nulová",J195,0)</f>
        <v>0</v>
      </c>
      <c r="BJ195" s="17" t="s">
        <v>77</v>
      </c>
      <c r="BK195" s="133">
        <f>ROUND(I195*H195,2)</f>
        <v>0</v>
      </c>
      <c r="BL195" s="17" t="s">
        <v>266</v>
      </c>
      <c r="BM195" s="132" t="s">
        <v>378</v>
      </c>
    </row>
    <row r="196" spans="2:65" s="1" customFormat="1" ht="11.25">
      <c r="B196" s="32"/>
      <c r="D196" s="134" t="s">
        <v>267</v>
      </c>
      <c r="F196" s="135" t="s">
        <v>3471</v>
      </c>
      <c r="I196" s="136"/>
      <c r="L196" s="32"/>
      <c r="M196" s="137"/>
      <c r="T196" s="53"/>
      <c r="AT196" s="17" t="s">
        <v>267</v>
      </c>
      <c r="AU196" s="17" t="s">
        <v>77</v>
      </c>
    </row>
    <row r="197" spans="2:65" s="1" customFormat="1" ht="11.25">
      <c r="B197" s="32"/>
      <c r="D197" s="176" t="s">
        <v>1416</v>
      </c>
      <c r="F197" s="177" t="s">
        <v>3472</v>
      </c>
      <c r="I197" s="136"/>
      <c r="L197" s="32"/>
      <c r="M197" s="137"/>
      <c r="T197" s="53"/>
      <c r="AT197" s="17" t="s">
        <v>1416</v>
      </c>
      <c r="AU197" s="17" t="s">
        <v>77</v>
      </c>
    </row>
    <row r="198" spans="2:65" s="1" customFormat="1" ht="146.25">
      <c r="B198" s="32"/>
      <c r="D198" s="134" t="s">
        <v>269</v>
      </c>
      <c r="F198" s="138" t="s">
        <v>3467</v>
      </c>
      <c r="I198" s="136"/>
      <c r="L198" s="32"/>
      <c r="M198" s="137"/>
      <c r="T198" s="53"/>
      <c r="AT198" s="17" t="s">
        <v>269</v>
      </c>
      <c r="AU198" s="17" t="s">
        <v>77</v>
      </c>
    </row>
    <row r="199" spans="2:65" s="1" customFormat="1" ht="16.5" customHeight="1">
      <c r="B199" s="32"/>
      <c r="C199" s="139" t="s">
        <v>381</v>
      </c>
      <c r="D199" s="139" t="s">
        <v>273</v>
      </c>
      <c r="E199" s="140" t="s">
        <v>3473</v>
      </c>
      <c r="F199" s="141" t="s">
        <v>3474</v>
      </c>
      <c r="G199" s="142" t="s">
        <v>2848</v>
      </c>
      <c r="H199" s="143">
        <v>3.9E-2</v>
      </c>
      <c r="I199" s="144"/>
      <c r="J199" s="145">
        <f>ROUND(I199*H199,2)</f>
        <v>0</v>
      </c>
      <c r="K199" s="141" t="s">
        <v>19</v>
      </c>
      <c r="L199" s="146"/>
      <c r="M199" s="147" t="s">
        <v>19</v>
      </c>
      <c r="N199" s="148" t="s">
        <v>40</v>
      </c>
      <c r="P199" s="130">
        <f>O199*H199</f>
        <v>0</v>
      </c>
      <c r="Q199" s="130">
        <v>1.04877</v>
      </c>
      <c r="R199" s="130">
        <f>Q199*H199</f>
        <v>4.0902029999999999E-2</v>
      </c>
      <c r="S199" s="130">
        <v>0</v>
      </c>
      <c r="T199" s="131">
        <f>S199*H199</f>
        <v>0</v>
      </c>
      <c r="AR199" s="132" t="s">
        <v>277</v>
      </c>
      <c r="AT199" s="132" t="s">
        <v>273</v>
      </c>
      <c r="AU199" s="132" t="s">
        <v>77</v>
      </c>
      <c r="AY199" s="17" t="s">
        <v>260</v>
      </c>
      <c r="BE199" s="133">
        <f>IF(N199="základní",J199,0)</f>
        <v>0</v>
      </c>
      <c r="BF199" s="133">
        <f>IF(N199="snížená",J199,0)</f>
        <v>0</v>
      </c>
      <c r="BG199" s="133">
        <f>IF(N199="zákl. přenesená",J199,0)</f>
        <v>0</v>
      </c>
      <c r="BH199" s="133">
        <f>IF(N199="sníž. přenesená",J199,0)</f>
        <v>0</v>
      </c>
      <c r="BI199" s="133">
        <f>IF(N199="nulová",J199,0)</f>
        <v>0</v>
      </c>
      <c r="BJ199" s="17" t="s">
        <v>77</v>
      </c>
      <c r="BK199" s="133">
        <f>ROUND(I199*H199,2)</f>
        <v>0</v>
      </c>
      <c r="BL199" s="17" t="s">
        <v>266</v>
      </c>
      <c r="BM199" s="132" t="s">
        <v>384</v>
      </c>
    </row>
    <row r="200" spans="2:65" s="1" customFormat="1" ht="11.25">
      <c r="B200" s="32"/>
      <c r="D200" s="134" t="s">
        <v>267</v>
      </c>
      <c r="F200" s="135" t="s">
        <v>3474</v>
      </c>
      <c r="I200" s="136"/>
      <c r="L200" s="32"/>
      <c r="M200" s="137"/>
      <c r="T200" s="53"/>
      <c r="AT200" s="17" t="s">
        <v>267</v>
      </c>
      <c r="AU200" s="17" t="s">
        <v>77</v>
      </c>
    </row>
    <row r="201" spans="2:65" s="1" customFormat="1" ht="78">
      <c r="B201" s="32"/>
      <c r="D201" s="134" t="s">
        <v>269</v>
      </c>
      <c r="F201" s="138" t="s">
        <v>3475</v>
      </c>
      <c r="I201" s="136"/>
      <c r="L201" s="32"/>
      <c r="M201" s="137"/>
      <c r="T201" s="53"/>
      <c r="AT201" s="17" t="s">
        <v>269</v>
      </c>
      <c r="AU201" s="17" t="s">
        <v>77</v>
      </c>
    </row>
    <row r="202" spans="2:65" s="12" customFormat="1" ht="11.25">
      <c r="B202" s="162"/>
      <c r="D202" s="134" t="s">
        <v>774</v>
      </c>
      <c r="E202" s="163" t="s">
        <v>19</v>
      </c>
      <c r="F202" s="164" t="s">
        <v>3476</v>
      </c>
      <c r="H202" s="165">
        <v>3.9E-2</v>
      </c>
      <c r="I202" s="166"/>
      <c r="L202" s="162"/>
      <c r="M202" s="167"/>
      <c r="T202" s="168"/>
      <c r="AT202" s="163" t="s">
        <v>774</v>
      </c>
      <c r="AU202" s="163" t="s">
        <v>77</v>
      </c>
      <c r="AV202" s="12" t="s">
        <v>79</v>
      </c>
      <c r="AW202" s="12" t="s">
        <v>31</v>
      </c>
      <c r="AX202" s="12" t="s">
        <v>69</v>
      </c>
      <c r="AY202" s="163" t="s">
        <v>260</v>
      </c>
    </row>
    <row r="203" spans="2:65" s="13" customFormat="1" ht="11.25">
      <c r="B203" s="169"/>
      <c r="D203" s="134" t="s">
        <v>774</v>
      </c>
      <c r="E203" s="170" t="s">
        <v>19</v>
      </c>
      <c r="F203" s="171" t="s">
        <v>967</v>
      </c>
      <c r="H203" s="172">
        <v>3.9E-2</v>
      </c>
      <c r="I203" s="173"/>
      <c r="L203" s="169"/>
      <c r="M203" s="174"/>
      <c r="T203" s="175"/>
      <c r="AT203" s="170" t="s">
        <v>774</v>
      </c>
      <c r="AU203" s="170" t="s">
        <v>77</v>
      </c>
      <c r="AV203" s="13" t="s">
        <v>266</v>
      </c>
      <c r="AW203" s="13" t="s">
        <v>31</v>
      </c>
      <c r="AX203" s="13" t="s">
        <v>77</v>
      </c>
      <c r="AY203" s="170" t="s">
        <v>260</v>
      </c>
    </row>
    <row r="204" spans="2:65" s="1" customFormat="1" ht="16.5" customHeight="1">
      <c r="B204" s="32"/>
      <c r="C204" s="121" t="s">
        <v>326</v>
      </c>
      <c r="D204" s="121" t="s">
        <v>261</v>
      </c>
      <c r="E204" s="122" t="s">
        <v>3477</v>
      </c>
      <c r="F204" s="123" t="s">
        <v>3478</v>
      </c>
      <c r="G204" s="124" t="s">
        <v>1067</v>
      </c>
      <c r="H204" s="125">
        <v>11.6</v>
      </c>
      <c r="I204" s="126"/>
      <c r="J204" s="127">
        <f>ROUND(I204*H204,2)</f>
        <v>0</v>
      </c>
      <c r="K204" s="123" t="s">
        <v>1258</v>
      </c>
      <c r="L204" s="32"/>
      <c r="M204" s="128" t="s">
        <v>19</v>
      </c>
      <c r="N204" s="129" t="s">
        <v>40</v>
      </c>
      <c r="P204" s="130">
        <f>O204*H204</f>
        <v>0</v>
      </c>
      <c r="Q204" s="130">
        <v>2.5020899999999999</v>
      </c>
      <c r="R204" s="130">
        <f>Q204*H204</f>
        <v>29.024243999999999</v>
      </c>
      <c r="S204" s="130">
        <v>0</v>
      </c>
      <c r="T204" s="131">
        <f>S204*H204</f>
        <v>0</v>
      </c>
      <c r="AR204" s="132" t="s">
        <v>266</v>
      </c>
      <c r="AT204" s="132" t="s">
        <v>261</v>
      </c>
      <c r="AU204" s="132" t="s">
        <v>77</v>
      </c>
      <c r="AY204" s="17" t="s">
        <v>260</v>
      </c>
      <c r="BE204" s="133">
        <f>IF(N204="základní",J204,0)</f>
        <v>0</v>
      </c>
      <c r="BF204" s="133">
        <f>IF(N204="snížená",J204,0)</f>
        <v>0</v>
      </c>
      <c r="BG204" s="133">
        <f>IF(N204="zákl. přenesená",J204,0)</f>
        <v>0</v>
      </c>
      <c r="BH204" s="133">
        <f>IF(N204="sníž. přenesená",J204,0)</f>
        <v>0</v>
      </c>
      <c r="BI204" s="133">
        <f>IF(N204="nulová",J204,0)</f>
        <v>0</v>
      </c>
      <c r="BJ204" s="17" t="s">
        <v>77</v>
      </c>
      <c r="BK204" s="133">
        <f>ROUND(I204*H204,2)</f>
        <v>0</v>
      </c>
      <c r="BL204" s="17" t="s">
        <v>266</v>
      </c>
      <c r="BM204" s="132" t="s">
        <v>389</v>
      </c>
    </row>
    <row r="205" spans="2:65" s="1" customFormat="1" ht="11.25">
      <c r="B205" s="32"/>
      <c r="D205" s="134" t="s">
        <v>267</v>
      </c>
      <c r="F205" s="135" t="s">
        <v>3479</v>
      </c>
      <c r="I205" s="136"/>
      <c r="L205" s="32"/>
      <c r="M205" s="137"/>
      <c r="T205" s="53"/>
      <c r="AT205" s="17" t="s">
        <v>267</v>
      </c>
      <c r="AU205" s="17" t="s">
        <v>77</v>
      </c>
    </row>
    <row r="206" spans="2:65" s="1" customFormat="1" ht="11.25">
      <c r="B206" s="32"/>
      <c r="D206" s="176" t="s">
        <v>1416</v>
      </c>
      <c r="F206" s="177" t="s">
        <v>3480</v>
      </c>
      <c r="I206" s="136"/>
      <c r="L206" s="32"/>
      <c r="M206" s="137"/>
      <c r="T206" s="53"/>
      <c r="AT206" s="17" t="s">
        <v>1416</v>
      </c>
      <c r="AU206" s="17" t="s">
        <v>77</v>
      </c>
    </row>
    <row r="207" spans="2:65" s="12" customFormat="1" ht="11.25">
      <c r="B207" s="162"/>
      <c r="D207" s="134" t="s">
        <v>774</v>
      </c>
      <c r="E207" s="163" t="s">
        <v>19</v>
      </c>
      <c r="F207" s="164" t="s">
        <v>3481</v>
      </c>
      <c r="H207" s="165">
        <v>11.6</v>
      </c>
      <c r="I207" s="166"/>
      <c r="L207" s="162"/>
      <c r="M207" s="167"/>
      <c r="T207" s="168"/>
      <c r="AT207" s="163" t="s">
        <v>774</v>
      </c>
      <c r="AU207" s="163" t="s">
        <v>77</v>
      </c>
      <c r="AV207" s="12" t="s">
        <v>79</v>
      </c>
      <c r="AW207" s="12" t="s">
        <v>31</v>
      </c>
      <c r="AX207" s="12" t="s">
        <v>69</v>
      </c>
      <c r="AY207" s="163" t="s">
        <v>260</v>
      </c>
    </row>
    <row r="208" spans="2:65" s="13" customFormat="1" ht="11.25">
      <c r="B208" s="169"/>
      <c r="D208" s="134" t="s">
        <v>774</v>
      </c>
      <c r="E208" s="170" t="s">
        <v>19</v>
      </c>
      <c r="F208" s="171" t="s">
        <v>967</v>
      </c>
      <c r="H208" s="172">
        <v>11.6</v>
      </c>
      <c r="I208" s="173"/>
      <c r="L208" s="169"/>
      <c r="M208" s="174"/>
      <c r="T208" s="175"/>
      <c r="AT208" s="170" t="s">
        <v>774</v>
      </c>
      <c r="AU208" s="170" t="s">
        <v>77</v>
      </c>
      <c r="AV208" s="13" t="s">
        <v>266</v>
      </c>
      <c r="AW208" s="13" t="s">
        <v>31</v>
      </c>
      <c r="AX208" s="13" t="s">
        <v>77</v>
      </c>
      <c r="AY208" s="170" t="s">
        <v>260</v>
      </c>
    </row>
    <row r="209" spans="2:65" s="1" customFormat="1" ht="16.5" customHeight="1">
      <c r="B209" s="32"/>
      <c r="C209" s="121" t="s">
        <v>392</v>
      </c>
      <c r="D209" s="121" t="s">
        <v>261</v>
      </c>
      <c r="E209" s="122" t="s">
        <v>3482</v>
      </c>
      <c r="F209" s="123" t="s">
        <v>3483</v>
      </c>
      <c r="G209" s="124" t="s">
        <v>1067</v>
      </c>
      <c r="H209" s="125">
        <v>11.6</v>
      </c>
      <c r="I209" s="126"/>
      <c r="J209" s="127">
        <f>ROUND(I209*H209,2)</f>
        <v>0</v>
      </c>
      <c r="K209" s="123" t="s">
        <v>1258</v>
      </c>
      <c r="L209" s="32"/>
      <c r="M209" s="128" t="s">
        <v>19</v>
      </c>
      <c r="N209" s="129" t="s">
        <v>40</v>
      </c>
      <c r="P209" s="130">
        <f>O209*H209</f>
        <v>0</v>
      </c>
      <c r="Q209" s="130">
        <v>4.8579999999999998E-2</v>
      </c>
      <c r="R209" s="130">
        <f>Q209*H209</f>
        <v>0.56352799999999992</v>
      </c>
      <c r="S209" s="130">
        <v>0</v>
      </c>
      <c r="T209" s="131">
        <f>S209*H209</f>
        <v>0</v>
      </c>
      <c r="AR209" s="132" t="s">
        <v>266</v>
      </c>
      <c r="AT209" s="132" t="s">
        <v>261</v>
      </c>
      <c r="AU209" s="132" t="s">
        <v>77</v>
      </c>
      <c r="AY209" s="17" t="s">
        <v>260</v>
      </c>
      <c r="BE209" s="133">
        <f>IF(N209="základní",J209,0)</f>
        <v>0</v>
      </c>
      <c r="BF209" s="133">
        <f>IF(N209="snížená",J209,0)</f>
        <v>0</v>
      </c>
      <c r="BG209" s="133">
        <f>IF(N209="zákl. přenesená",J209,0)</f>
        <v>0</v>
      </c>
      <c r="BH209" s="133">
        <f>IF(N209="sníž. přenesená",J209,0)</f>
        <v>0</v>
      </c>
      <c r="BI209" s="133">
        <f>IF(N209="nulová",J209,0)</f>
        <v>0</v>
      </c>
      <c r="BJ209" s="17" t="s">
        <v>77</v>
      </c>
      <c r="BK209" s="133">
        <f>ROUND(I209*H209,2)</f>
        <v>0</v>
      </c>
      <c r="BL209" s="17" t="s">
        <v>266</v>
      </c>
      <c r="BM209" s="132" t="s">
        <v>395</v>
      </c>
    </row>
    <row r="210" spans="2:65" s="1" customFormat="1" ht="11.25">
      <c r="B210" s="32"/>
      <c r="D210" s="134" t="s">
        <v>267</v>
      </c>
      <c r="F210" s="135" t="s">
        <v>3484</v>
      </c>
      <c r="I210" s="136"/>
      <c r="L210" s="32"/>
      <c r="M210" s="137"/>
      <c r="T210" s="53"/>
      <c r="AT210" s="17" t="s">
        <v>267</v>
      </c>
      <c r="AU210" s="17" t="s">
        <v>77</v>
      </c>
    </row>
    <row r="211" spans="2:65" s="1" customFormat="1" ht="11.25">
      <c r="B211" s="32"/>
      <c r="D211" s="176" t="s">
        <v>1416</v>
      </c>
      <c r="F211" s="177" t="s">
        <v>3485</v>
      </c>
      <c r="I211" s="136"/>
      <c r="L211" s="32"/>
      <c r="M211" s="137"/>
      <c r="T211" s="53"/>
      <c r="AT211" s="17" t="s">
        <v>1416</v>
      </c>
      <c r="AU211" s="17" t="s">
        <v>77</v>
      </c>
    </row>
    <row r="212" spans="2:65" s="1" customFormat="1" ht="16.5" customHeight="1">
      <c r="B212" s="32"/>
      <c r="C212" s="121" t="s">
        <v>330</v>
      </c>
      <c r="D212" s="121" t="s">
        <v>261</v>
      </c>
      <c r="E212" s="122" t="s">
        <v>3486</v>
      </c>
      <c r="F212" s="123" t="s">
        <v>3487</v>
      </c>
      <c r="G212" s="124" t="s">
        <v>1297</v>
      </c>
      <c r="H212" s="125">
        <v>28.2</v>
      </c>
      <c r="I212" s="126"/>
      <c r="J212" s="127">
        <f>ROUND(I212*H212,2)</f>
        <v>0</v>
      </c>
      <c r="K212" s="123" t="s">
        <v>1258</v>
      </c>
      <c r="L212" s="32"/>
      <c r="M212" s="128" t="s">
        <v>19</v>
      </c>
      <c r="N212" s="129" t="s">
        <v>40</v>
      </c>
      <c r="P212" s="130">
        <f>O212*H212</f>
        <v>0</v>
      </c>
      <c r="Q212" s="130">
        <v>1.82E-3</v>
      </c>
      <c r="R212" s="130">
        <f>Q212*H212</f>
        <v>5.1324000000000002E-2</v>
      </c>
      <c r="S212" s="130">
        <v>0</v>
      </c>
      <c r="T212" s="131">
        <f>S212*H212</f>
        <v>0</v>
      </c>
      <c r="AR212" s="132" t="s">
        <v>266</v>
      </c>
      <c r="AT212" s="132" t="s">
        <v>261</v>
      </c>
      <c r="AU212" s="132" t="s">
        <v>77</v>
      </c>
      <c r="AY212" s="17" t="s">
        <v>260</v>
      </c>
      <c r="BE212" s="133">
        <f>IF(N212="základní",J212,0)</f>
        <v>0</v>
      </c>
      <c r="BF212" s="133">
        <f>IF(N212="snížená",J212,0)</f>
        <v>0</v>
      </c>
      <c r="BG212" s="133">
        <f>IF(N212="zákl. přenesená",J212,0)</f>
        <v>0</v>
      </c>
      <c r="BH212" s="133">
        <f>IF(N212="sníž. přenesená",J212,0)</f>
        <v>0</v>
      </c>
      <c r="BI212" s="133">
        <f>IF(N212="nulová",J212,0)</f>
        <v>0</v>
      </c>
      <c r="BJ212" s="17" t="s">
        <v>77</v>
      </c>
      <c r="BK212" s="133">
        <f>ROUND(I212*H212,2)</f>
        <v>0</v>
      </c>
      <c r="BL212" s="17" t="s">
        <v>266</v>
      </c>
      <c r="BM212" s="132" t="s">
        <v>399</v>
      </c>
    </row>
    <row r="213" spans="2:65" s="1" customFormat="1" ht="11.25">
      <c r="B213" s="32"/>
      <c r="D213" s="134" t="s">
        <v>267</v>
      </c>
      <c r="F213" s="135" t="s">
        <v>3488</v>
      </c>
      <c r="I213" s="136"/>
      <c r="L213" s="32"/>
      <c r="M213" s="137"/>
      <c r="T213" s="53"/>
      <c r="AT213" s="17" t="s">
        <v>267</v>
      </c>
      <c r="AU213" s="17" t="s">
        <v>77</v>
      </c>
    </row>
    <row r="214" spans="2:65" s="1" customFormat="1" ht="11.25">
      <c r="B214" s="32"/>
      <c r="D214" s="176" t="s">
        <v>1416</v>
      </c>
      <c r="F214" s="177" t="s">
        <v>3489</v>
      </c>
      <c r="I214" s="136"/>
      <c r="L214" s="32"/>
      <c r="M214" s="137"/>
      <c r="T214" s="53"/>
      <c r="AT214" s="17" t="s">
        <v>1416</v>
      </c>
      <c r="AU214" s="17" t="s">
        <v>77</v>
      </c>
    </row>
    <row r="215" spans="2:65" s="12" customFormat="1" ht="11.25">
      <c r="B215" s="162"/>
      <c r="D215" s="134" t="s">
        <v>774</v>
      </c>
      <c r="E215" s="163" t="s">
        <v>19</v>
      </c>
      <c r="F215" s="164" t="s">
        <v>3490</v>
      </c>
      <c r="H215" s="165">
        <v>28.2</v>
      </c>
      <c r="I215" s="166"/>
      <c r="L215" s="162"/>
      <c r="M215" s="167"/>
      <c r="T215" s="168"/>
      <c r="AT215" s="163" t="s">
        <v>774</v>
      </c>
      <c r="AU215" s="163" t="s">
        <v>77</v>
      </c>
      <c r="AV215" s="12" t="s">
        <v>79</v>
      </c>
      <c r="AW215" s="12" t="s">
        <v>31</v>
      </c>
      <c r="AX215" s="12" t="s">
        <v>69</v>
      </c>
      <c r="AY215" s="163" t="s">
        <v>260</v>
      </c>
    </row>
    <row r="216" spans="2:65" s="13" customFormat="1" ht="11.25">
      <c r="B216" s="169"/>
      <c r="D216" s="134" t="s">
        <v>774</v>
      </c>
      <c r="E216" s="170" t="s">
        <v>19</v>
      </c>
      <c r="F216" s="171" t="s">
        <v>967</v>
      </c>
      <c r="H216" s="172">
        <v>28.2</v>
      </c>
      <c r="I216" s="173"/>
      <c r="L216" s="169"/>
      <c r="M216" s="174"/>
      <c r="T216" s="175"/>
      <c r="AT216" s="170" t="s">
        <v>774</v>
      </c>
      <c r="AU216" s="170" t="s">
        <v>77</v>
      </c>
      <c r="AV216" s="13" t="s">
        <v>266</v>
      </c>
      <c r="AW216" s="13" t="s">
        <v>31</v>
      </c>
      <c r="AX216" s="13" t="s">
        <v>77</v>
      </c>
      <c r="AY216" s="170" t="s">
        <v>260</v>
      </c>
    </row>
    <row r="217" spans="2:65" s="1" customFormat="1" ht="16.5" customHeight="1">
      <c r="B217" s="32"/>
      <c r="C217" s="121" t="s">
        <v>401</v>
      </c>
      <c r="D217" s="121" t="s">
        <v>261</v>
      </c>
      <c r="E217" s="122" t="s">
        <v>3491</v>
      </c>
      <c r="F217" s="123" t="s">
        <v>3492</v>
      </c>
      <c r="G217" s="124" t="s">
        <v>1297</v>
      </c>
      <c r="H217" s="125">
        <v>28.2</v>
      </c>
      <c r="I217" s="126"/>
      <c r="J217" s="127">
        <f>ROUND(I217*H217,2)</f>
        <v>0</v>
      </c>
      <c r="K217" s="123" t="s">
        <v>1258</v>
      </c>
      <c r="L217" s="32"/>
      <c r="M217" s="128" t="s">
        <v>19</v>
      </c>
      <c r="N217" s="129" t="s">
        <v>40</v>
      </c>
      <c r="P217" s="130">
        <f>O217*H217</f>
        <v>0</v>
      </c>
      <c r="Q217" s="130">
        <v>4.0000000000000003E-5</v>
      </c>
      <c r="R217" s="130">
        <f>Q217*H217</f>
        <v>1.1280000000000001E-3</v>
      </c>
      <c r="S217" s="130">
        <v>0</v>
      </c>
      <c r="T217" s="131">
        <f>S217*H217</f>
        <v>0</v>
      </c>
      <c r="AR217" s="132" t="s">
        <v>266</v>
      </c>
      <c r="AT217" s="132" t="s">
        <v>261</v>
      </c>
      <c r="AU217" s="132" t="s">
        <v>77</v>
      </c>
      <c r="AY217" s="17" t="s">
        <v>260</v>
      </c>
      <c r="BE217" s="133">
        <f>IF(N217="základní",J217,0)</f>
        <v>0</v>
      </c>
      <c r="BF217" s="133">
        <f>IF(N217="snížená",J217,0)</f>
        <v>0</v>
      </c>
      <c r="BG217" s="133">
        <f>IF(N217="zákl. přenesená",J217,0)</f>
        <v>0</v>
      </c>
      <c r="BH217" s="133">
        <f>IF(N217="sníž. přenesená",J217,0)</f>
        <v>0</v>
      </c>
      <c r="BI217" s="133">
        <f>IF(N217="nulová",J217,0)</f>
        <v>0</v>
      </c>
      <c r="BJ217" s="17" t="s">
        <v>77</v>
      </c>
      <c r="BK217" s="133">
        <f>ROUND(I217*H217,2)</f>
        <v>0</v>
      </c>
      <c r="BL217" s="17" t="s">
        <v>266</v>
      </c>
      <c r="BM217" s="132" t="s">
        <v>404</v>
      </c>
    </row>
    <row r="218" spans="2:65" s="1" customFormat="1" ht="11.25">
      <c r="B218" s="32"/>
      <c r="D218" s="134" t="s">
        <v>267</v>
      </c>
      <c r="F218" s="135" t="s">
        <v>3493</v>
      </c>
      <c r="I218" s="136"/>
      <c r="L218" s="32"/>
      <c r="M218" s="137"/>
      <c r="T218" s="53"/>
      <c r="AT218" s="17" t="s">
        <v>267</v>
      </c>
      <c r="AU218" s="17" t="s">
        <v>77</v>
      </c>
    </row>
    <row r="219" spans="2:65" s="1" customFormat="1" ht="11.25">
      <c r="B219" s="32"/>
      <c r="D219" s="176" t="s">
        <v>1416</v>
      </c>
      <c r="F219" s="177" t="s">
        <v>3494</v>
      </c>
      <c r="I219" s="136"/>
      <c r="L219" s="32"/>
      <c r="M219" s="137"/>
      <c r="T219" s="53"/>
      <c r="AT219" s="17" t="s">
        <v>1416</v>
      </c>
      <c r="AU219" s="17" t="s">
        <v>77</v>
      </c>
    </row>
    <row r="220" spans="2:65" s="1" customFormat="1" ht="24.2" customHeight="1">
      <c r="B220" s="32"/>
      <c r="C220" s="139" t="s">
        <v>335</v>
      </c>
      <c r="D220" s="139" t="s">
        <v>273</v>
      </c>
      <c r="E220" s="140" t="s">
        <v>3495</v>
      </c>
      <c r="F220" s="141" t="s">
        <v>3496</v>
      </c>
      <c r="G220" s="142" t="s">
        <v>2848</v>
      </c>
      <c r="H220" s="143">
        <v>1.1299999999999999</v>
      </c>
      <c r="I220" s="144"/>
      <c r="J220" s="145">
        <f>ROUND(I220*H220,2)</f>
        <v>0</v>
      </c>
      <c r="K220" s="141" t="s">
        <v>19</v>
      </c>
      <c r="L220" s="146"/>
      <c r="M220" s="147" t="s">
        <v>19</v>
      </c>
      <c r="N220" s="148" t="s">
        <v>40</v>
      </c>
      <c r="P220" s="130">
        <f>O220*H220</f>
        <v>0</v>
      </c>
      <c r="Q220" s="130">
        <v>1.07653</v>
      </c>
      <c r="R220" s="130">
        <f>Q220*H220</f>
        <v>1.2164788999999998</v>
      </c>
      <c r="S220" s="130">
        <v>0</v>
      </c>
      <c r="T220" s="131">
        <f>S220*H220</f>
        <v>0</v>
      </c>
      <c r="AR220" s="132" t="s">
        <v>277</v>
      </c>
      <c r="AT220" s="132" t="s">
        <v>273</v>
      </c>
      <c r="AU220" s="132" t="s">
        <v>77</v>
      </c>
      <c r="AY220" s="17" t="s">
        <v>260</v>
      </c>
      <c r="BE220" s="133">
        <f>IF(N220="základní",J220,0)</f>
        <v>0</v>
      </c>
      <c r="BF220" s="133">
        <f>IF(N220="snížená",J220,0)</f>
        <v>0</v>
      </c>
      <c r="BG220" s="133">
        <f>IF(N220="zákl. přenesená",J220,0)</f>
        <v>0</v>
      </c>
      <c r="BH220" s="133">
        <f>IF(N220="sníž. přenesená",J220,0)</f>
        <v>0</v>
      </c>
      <c r="BI220" s="133">
        <f>IF(N220="nulová",J220,0)</f>
        <v>0</v>
      </c>
      <c r="BJ220" s="17" t="s">
        <v>77</v>
      </c>
      <c r="BK220" s="133">
        <f>ROUND(I220*H220,2)</f>
        <v>0</v>
      </c>
      <c r="BL220" s="17" t="s">
        <v>266</v>
      </c>
      <c r="BM220" s="132" t="s">
        <v>409</v>
      </c>
    </row>
    <row r="221" spans="2:65" s="1" customFormat="1" ht="19.5">
      <c r="B221" s="32"/>
      <c r="D221" s="134" t="s">
        <v>267</v>
      </c>
      <c r="F221" s="135" t="s">
        <v>3496</v>
      </c>
      <c r="I221" s="136"/>
      <c r="L221" s="32"/>
      <c r="M221" s="137"/>
      <c r="T221" s="53"/>
      <c r="AT221" s="17" t="s">
        <v>267</v>
      </c>
      <c r="AU221" s="17" t="s">
        <v>77</v>
      </c>
    </row>
    <row r="222" spans="2:65" s="12" customFormat="1" ht="11.25">
      <c r="B222" s="162"/>
      <c r="D222" s="134" t="s">
        <v>774</v>
      </c>
      <c r="E222" s="163" t="s">
        <v>19</v>
      </c>
      <c r="F222" s="164" t="s">
        <v>3497</v>
      </c>
      <c r="H222" s="165">
        <v>1.1299999999999999</v>
      </c>
      <c r="I222" s="166"/>
      <c r="L222" s="162"/>
      <c r="M222" s="167"/>
      <c r="T222" s="168"/>
      <c r="AT222" s="163" t="s">
        <v>774</v>
      </c>
      <c r="AU222" s="163" t="s">
        <v>77</v>
      </c>
      <c r="AV222" s="12" t="s">
        <v>79</v>
      </c>
      <c r="AW222" s="12" t="s">
        <v>31</v>
      </c>
      <c r="AX222" s="12" t="s">
        <v>69</v>
      </c>
      <c r="AY222" s="163" t="s">
        <v>260</v>
      </c>
    </row>
    <row r="223" spans="2:65" s="13" customFormat="1" ht="11.25">
      <c r="B223" s="169"/>
      <c r="D223" s="134" t="s">
        <v>774</v>
      </c>
      <c r="E223" s="170" t="s">
        <v>19</v>
      </c>
      <c r="F223" s="171" t="s">
        <v>967</v>
      </c>
      <c r="H223" s="172">
        <v>1.1299999999999999</v>
      </c>
      <c r="I223" s="173"/>
      <c r="L223" s="169"/>
      <c r="M223" s="174"/>
      <c r="T223" s="175"/>
      <c r="AT223" s="170" t="s">
        <v>774</v>
      </c>
      <c r="AU223" s="170" t="s">
        <v>77</v>
      </c>
      <c r="AV223" s="13" t="s">
        <v>266</v>
      </c>
      <c r="AW223" s="13" t="s">
        <v>31</v>
      </c>
      <c r="AX223" s="13" t="s">
        <v>77</v>
      </c>
      <c r="AY223" s="170" t="s">
        <v>260</v>
      </c>
    </row>
    <row r="224" spans="2:65" s="1" customFormat="1" ht="21.75" customHeight="1">
      <c r="B224" s="32"/>
      <c r="C224" s="121" t="s">
        <v>412</v>
      </c>
      <c r="D224" s="121" t="s">
        <v>261</v>
      </c>
      <c r="E224" s="122" t="s">
        <v>2212</v>
      </c>
      <c r="F224" s="123" t="s">
        <v>2213</v>
      </c>
      <c r="G224" s="124" t="s">
        <v>1067</v>
      </c>
      <c r="H224" s="125">
        <v>4.032</v>
      </c>
      <c r="I224" s="126"/>
      <c r="J224" s="127">
        <f>ROUND(I224*H224,2)</f>
        <v>0</v>
      </c>
      <c r="K224" s="123" t="s">
        <v>1258</v>
      </c>
      <c r="L224" s="32"/>
      <c r="M224" s="128" t="s">
        <v>19</v>
      </c>
      <c r="N224" s="129" t="s">
        <v>40</v>
      </c>
      <c r="P224" s="130">
        <f>O224*H224</f>
        <v>0</v>
      </c>
      <c r="Q224" s="130">
        <v>2.5143</v>
      </c>
      <c r="R224" s="130">
        <f>Q224*H224</f>
        <v>10.137657600000001</v>
      </c>
      <c r="S224" s="130">
        <v>0</v>
      </c>
      <c r="T224" s="131">
        <f>S224*H224</f>
        <v>0</v>
      </c>
      <c r="AR224" s="132" t="s">
        <v>266</v>
      </c>
      <c r="AT224" s="132" t="s">
        <v>261</v>
      </c>
      <c r="AU224" s="132" t="s">
        <v>77</v>
      </c>
      <c r="AY224" s="17" t="s">
        <v>260</v>
      </c>
      <c r="BE224" s="133">
        <f>IF(N224="základní",J224,0)</f>
        <v>0</v>
      </c>
      <c r="BF224" s="133">
        <f>IF(N224="snížená",J224,0)</f>
        <v>0</v>
      </c>
      <c r="BG224" s="133">
        <f>IF(N224="zákl. přenesená",J224,0)</f>
        <v>0</v>
      </c>
      <c r="BH224" s="133">
        <f>IF(N224="sníž. přenesená",J224,0)</f>
        <v>0</v>
      </c>
      <c r="BI224" s="133">
        <f>IF(N224="nulová",J224,0)</f>
        <v>0</v>
      </c>
      <c r="BJ224" s="17" t="s">
        <v>77</v>
      </c>
      <c r="BK224" s="133">
        <f>ROUND(I224*H224,2)</f>
        <v>0</v>
      </c>
      <c r="BL224" s="17" t="s">
        <v>266</v>
      </c>
      <c r="BM224" s="132" t="s">
        <v>415</v>
      </c>
    </row>
    <row r="225" spans="2:65" s="1" customFormat="1" ht="19.5">
      <c r="B225" s="32"/>
      <c r="D225" s="134" t="s">
        <v>267</v>
      </c>
      <c r="F225" s="135" t="s">
        <v>2214</v>
      </c>
      <c r="I225" s="136"/>
      <c r="L225" s="32"/>
      <c r="M225" s="137"/>
      <c r="T225" s="53"/>
      <c r="AT225" s="17" t="s">
        <v>267</v>
      </c>
      <c r="AU225" s="17" t="s">
        <v>77</v>
      </c>
    </row>
    <row r="226" spans="2:65" s="1" customFormat="1" ht="11.25">
      <c r="B226" s="32"/>
      <c r="D226" s="176" t="s">
        <v>1416</v>
      </c>
      <c r="F226" s="177" t="s">
        <v>2215</v>
      </c>
      <c r="I226" s="136"/>
      <c r="L226" s="32"/>
      <c r="M226" s="137"/>
      <c r="T226" s="53"/>
      <c r="AT226" s="17" t="s">
        <v>1416</v>
      </c>
      <c r="AU226" s="17" t="s">
        <v>77</v>
      </c>
    </row>
    <row r="227" spans="2:65" s="12" customFormat="1" ht="11.25">
      <c r="B227" s="162"/>
      <c r="D227" s="134" t="s">
        <v>774</v>
      </c>
      <c r="E227" s="163" t="s">
        <v>19</v>
      </c>
      <c r="F227" s="164" t="s">
        <v>3498</v>
      </c>
      <c r="H227" s="165">
        <v>4.032</v>
      </c>
      <c r="I227" s="166"/>
      <c r="L227" s="162"/>
      <c r="M227" s="167"/>
      <c r="T227" s="168"/>
      <c r="AT227" s="163" t="s">
        <v>774</v>
      </c>
      <c r="AU227" s="163" t="s">
        <v>77</v>
      </c>
      <c r="AV227" s="12" t="s">
        <v>79</v>
      </c>
      <c r="AW227" s="12" t="s">
        <v>31</v>
      </c>
      <c r="AX227" s="12" t="s">
        <v>69</v>
      </c>
      <c r="AY227" s="163" t="s">
        <v>260</v>
      </c>
    </row>
    <row r="228" spans="2:65" s="13" customFormat="1" ht="11.25">
      <c r="B228" s="169"/>
      <c r="D228" s="134" t="s">
        <v>774</v>
      </c>
      <c r="E228" s="170" t="s">
        <v>19</v>
      </c>
      <c r="F228" s="171" t="s">
        <v>967</v>
      </c>
      <c r="H228" s="172">
        <v>4.032</v>
      </c>
      <c r="I228" s="173"/>
      <c r="L228" s="169"/>
      <c r="M228" s="174"/>
      <c r="T228" s="175"/>
      <c r="AT228" s="170" t="s">
        <v>774</v>
      </c>
      <c r="AU228" s="170" t="s">
        <v>77</v>
      </c>
      <c r="AV228" s="13" t="s">
        <v>266</v>
      </c>
      <c r="AW228" s="13" t="s">
        <v>31</v>
      </c>
      <c r="AX228" s="13" t="s">
        <v>77</v>
      </c>
      <c r="AY228" s="170" t="s">
        <v>260</v>
      </c>
    </row>
    <row r="229" spans="2:65" s="1" customFormat="1" ht="16.5" customHeight="1">
      <c r="B229" s="32"/>
      <c r="C229" s="121" t="s">
        <v>339</v>
      </c>
      <c r="D229" s="121" t="s">
        <v>261</v>
      </c>
      <c r="E229" s="122" t="s">
        <v>2217</v>
      </c>
      <c r="F229" s="123" t="s">
        <v>2218</v>
      </c>
      <c r="G229" s="124" t="s">
        <v>1297</v>
      </c>
      <c r="H229" s="125">
        <v>21.68</v>
      </c>
      <c r="I229" s="126"/>
      <c r="J229" s="127">
        <f>ROUND(I229*H229,2)</f>
        <v>0</v>
      </c>
      <c r="K229" s="123" t="s">
        <v>1258</v>
      </c>
      <c r="L229" s="32"/>
      <c r="M229" s="128" t="s">
        <v>19</v>
      </c>
      <c r="N229" s="129" t="s">
        <v>40</v>
      </c>
      <c r="P229" s="130">
        <f>O229*H229</f>
        <v>0</v>
      </c>
      <c r="Q229" s="130">
        <v>2.47E-3</v>
      </c>
      <c r="R229" s="130">
        <f>Q229*H229</f>
        <v>5.3549599999999996E-2</v>
      </c>
      <c r="S229" s="130">
        <v>0</v>
      </c>
      <c r="T229" s="131">
        <f>S229*H229</f>
        <v>0</v>
      </c>
      <c r="AR229" s="132" t="s">
        <v>266</v>
      </c>
      <c r="AT229" s="132" t="s">
        <v>261</v>
      </c>
      <c r="AU229" s="132" t="s">
        <v>77</v>
      </c>
      <c r="AY229" s="17" t="s">
        <v>260</v>
      </c>
      <c r="BE229" s="133">
        <f>IF(N229="základní",J229,0)</f>
        <v>0</v>
      </c>
      <c r="BF229" s="133">
        <f>IF(N229="snížená",J229,0)</f>
        <v>0</v>
      </c>
      <c r="BG229" s="133">
        <f>IF(N229="zákl. přenesená",J229,0)</f>
        <v>0</v>
      </c>
      <c r="BH229" s="133">
        <f>IF(N229="sníž. přenesená",J229,0)</f>
        <v>0</v>
      </c>
      <c r="BI229" s="133">
        <f>IF(N229="nulová",J229,0)</f>
        <v>0</v>
      </c>
      <c r="BJ229" s="17" t="s">
        <v>77</v>
      </c>
      <c r="BK229" s="133">
        <f>ROUND(I229*H229,2)</f>
        <v>0</v>
      </c>
      <c r="BL229" s="17" t="s">
        <v>266</v>
      </c>
      <c r="BM229" s="132" t="s">
        <v>419</v>
      </c>
    </row>
    <row r="230" spans="2:65" s="1" customFormat="1" ht="19.5">
      <c r="B230" s="32"/>
      <c r="D230" s="134" t="s">
        <v>267</v>
      </c>
      <c r="F230" s="135" t="s">
        <v>2219</v>
      </c>
      <c r="I230" s="136"/>
      <c r="L230" s="32"/>
      <c r="M230" s="137"/>
      <c r="T230" s="53"/>
      <c r="AT230" s="17" t="s">
        <v>267</v>
      </c>
      <c r="AU230" s="17" t="s">
        <v>77</v>
      </c>
    </row>
    <row r="231" spans="2:65" s="1" customFormat="1" ht="11.25">
      <c r="B231" s="32"/>
      <c r="D231" s="176" t="s">
        <v>1416</v>
      </c>
      <c r="F231" s="177" t="s">
        <v>2220</v>
      </c>
      <c r="I231" s="136"/>
      <c r="L231" s="32"/>
      <c r="M231" s="137"/>
      <c r="T231" s="53"/>
      <c r="AT231" s="17" t="s">
        <v>1416</v>
      </c>
      <c r="AU231" s="17" t="s">
        <v>77</v>
      </c>
    </row>
    <row r="232" spans="2:65" s="12" customFormat="1" ht="11.25">
      <c r="B232" s="162"/>
      <c r="D232" s="134" t="s">
        <v>774</v>
      </c>
      <c r="E232" s="163" t="s">
        <v>19</v>
      </c>
      <c r="F232" s="164" t="s">
        <v>3499</v>
      </c>
      <c r="H232" s="165">
        <v>21.68</v>
      </c>
      <c r="I232" s="166"/>
      <c r="L232" s="162"/>
      <c r="M232" s="167"/>
      <c r="T232" s="168"/>
      <c r="AT232" s="163" t="s">
        <v>774</v>
      </c>
      <c r="AU232" s="163" t="s">
        <v>77</v>
      </c>
      <c r="AV232" s="12" t="s">
        <v>79</v>
      </c>
      <c r="AW232" s="12" t="s">
        <v>31</v>
      </c>
      <c r="AX232" s="12" t="s">
        <v>69</v>
      </c>
      <c r="AY232" s="163" t="s">
        <v>260</v>
      </c>
    </row>
    <row r="233" spans="2:65" s="13" customFormat="1" ht="11.25">
      <c r="B233" s="169"/>
      <c r="D233" s="134" t="s">
        <v>774</v>
      </c>
      <c r="E233" s="170" t="s">
        <v>19</v>
      </c>
      <c r="F233" s="171" t="s">
        <v>967</v>
      </c>
      <c r="H233" s="172">
        <v>21.68</v>
      </c>
      <c r="I233" s="173"/>
      <c r="L233" s="169"/>
      <c r="M233" s="174"/>
      <c r="T233" s="175"/>
      <c r="AT233" s="170" t="s">
        <v>774</v>
      </c>
      <c r="AU233" s="170" t="s">
        <v>77</v>
      </c>
      <c r="AV233" s="13" t="s">
        <v>266</v>
      </c>
      <c r="AW233" s="13" t="s">
        <v>31</v>
      </c>
      <c r="AX233" s="13" t="s">
        <v>77</v>
      </c>
      <c r="AY233" s="170" t="s">
        <v>260</v>
      </c>
    </row>
    <row r="234" spans="2:65" s="1" customFormat="1" ht="21.75" customHeight="1">
      <c r="B234" s="32"/>
      <c r="C234" s="121" t="s">
        <v>422</v>
      </c>
      <c r="D234" s="121" t="s">
        <v>261</v>
      </c>
      <c r="E234" s="122" t="s">
        <v>2222</v>
      </c>
      <c r="F234" s="123" t="s">
        <v>2223</v>
      </c>
      <c r="G234" s="124" t="s">
        <v>1297</v>
      </c>
      <c r="H234" s="125">
        <v>21.68</v>
      </c>
      <c r="I234" s="126"/>
      <c r="J234" s="127">
        <f>ROUND(I234*H234,2)</f>
        <v>0</v>
      </c>
      <c r="K234" s="123" t="s">
        <v>1258</v>
      </c>
      <c r="L234" s="32"/>
      <c r="M234" s="128" t="s">
        <v>19</v>
      </c>
      <c r="N234" s="129" t="s">
        <v>40</v>
      </c>
      <c r="P234" s="130">
        <f>O234*H234</f>
        <v>0</v>
      </c>
      <c r="Q234" s="130">
        <v>0</v>
      </c>
      <c r="R234" s="130">
        <f>Q234*H234</f>
        <v>0</v>
      </c>
      <c r="S234" s="130">
        <v>0</v>
      </c>
      <c r="T234" s="131">
        <f>S234*H234</f>
        <v>0</v>
      </c>
      <c r="AR234" s="132" t="s">
        <v>266</v>
      </c>
      <c r="AT234" s="132" t="s">
        <v>261</v>
      </c>
      <c r="AU234" s="132" t="s">
        <v>77</v>
      </c>
      <c r="AY234" s="17" t="s">
        <v>260</v>
      </c>
      <c r="BE234" s="133">
        <f>IF(N234="základní",J234,0)</f>
        <v>0</v>
      </c>
      <c r="BF234" s="133">
        <f>IF(N234="snížená",J234,0)</f>
        <v>0</v>
      </c>
      <c r="BG234" s="133">
        <f>IF(N234="zákl. přenesená",J234,0)</f>
        <v>0</v>
      </c>
      <c r="BH234" s="133">
        <f>IF(N234="sníž. přenesená",J234,0)</f>
        <v>0</v>
      </c>
      <c r="BI234" s="133">
        <f>IF(N234="nulová",J234,0)</f>
        <v>0</v>
      </c>
      <c r="BJ234" s="17" t="s">
        <v>77</v>
      </c>
      <c r="BK234" s="133">
        <f>ROUND(I234*H234,2)</f>
        <v>0</v>
      </c>
      <c r="BL234" s="17" t="s">
        <v>266</v>
      </c>
      <c r="BM234" s="132" t="s">
        <v>425</v>
      </c>
    </row>
    <row r="235" spans="2:65" s="1" customFormat="1" ht="19.5">
      <c r="B235" s="32"/>
      <c r="D235" s="134" t="s">
        <v>267</v>
      </c>
      <c r="F235" s="135" t="s">
        <v>2224</v>
      </c>
      <c r="I235" s="136"/>
      <c r="L235" s="32"/>
      <c r="M235" s="137"/>
      <c r="T235" s="53"/>
      <c r="AT235" s="17" t="s">
        <v>267</v>
      </c>
      <c r="AU235" s="17" t="s">
        <v>77</v>
      </c>
    </row>
    <row r="236" spans="2:65" s="1" customFormat="1" ht="11.25">
      <c r="B236" s="32"/>
      <c r="D236" s="176" t="s">
        <v>1416</v>
      </c>
      <c r="F236" s="177" t="s">
        <v>2225</v>
      </c>
      <c r="I236" s="136"/>
      <c r="L236" s="32"/>
      <c r="M236" s="137"/>
      <c r="T236" s="53"/>
      <c r="AT236" s="17" t="s">
        <v>1416</v>
      </c>
      <c r="AU236" s="17" t="s">
        <v>77</v>
      </c>
    </row>
    <row r="237" spans="2:65" s="1" customFormat="1" ht="24.2" customHeight="1">
      <c r="B237" s="32"/>
      <c r="C237" s="139" t="s">
        <v>344</v>
      </c>
      <c r="D237" s="139" t="s">
        <v>273</v>
      </c>
      <c r="E237" s="140" t="s">
        <v>3500</v>
      </c>
      <c r="F237" s="141" t="s">
        <v>3501</v>
      </c>
      <c r="G237" s="142" t="s">
        <v>2848</v>
      </c>
      <c r="H237" s="143">
        <v>0.39300000000000002</v>
      </c>
      <c r="I237" s="144"/>
      <c r="J237" s="145">
        <f>ROUND(I237*H237,2)</f>
        <v>0</v>
      </c>
      <c r="K237" s="141" t="s">
        <v>19</v>
      </c>
      <c r="L237" s="146"/>
      <c r="M237" s="147" t="s">
        <v>19</v>
      </c>
      <c r="N237" s="148" t="s">
        <v>40</v>
      </c>
      <c r="P237" s="130">
        <f>O237*H237</f>
        <v>0</v>
      </c>
      <c r="Q237" s="130">
        <v>1.10907</v>
      </c>
      <c r="R237" s="130">
        <f>Q237*H237</f>
        <v>0.43586451000000004</v>
      </c>
      <c r="S237" s="130">
        <v>0</v>
      </c>
      <c r="T237" s="131">
        <f>S237*H237</f>
        <v>0</v>
      </c>
      <c r="AR237" s="132" t="s">
        <v>277</v>
      </c>
      <c r="AT237" s="132" t="s">
        <v>273</v>
      </c>
      <c r="AU237" s="132" t="s">
        <v>77</v>
      </c>
      <c r="AY237" s="17" t="s">
        <v>260</v>
      </c>
      <c r="BE237" s="133">
        <f>IF(N237="základní",J237,0)</f>
        <v>0</v>
      </c>
      <c r="BF237" s="133">
        <f>IF(N237="snížená",J237,0)</f>
        <v>0</v>
      </c>
      <c r="BG237" s="133">
        <f>IF(N237="zákl. přenesená",J237,0)</f>
        <v>0</v>
      </c>
      <c r="BH237" s="133">
        <f>IF(N237="sníž. přenesená",J237,0)</f>
        <v>0</v>
      </c>
      <c r="BI237" s="133">
        <f>IF(N237="nulová",J237,0)</f>
        <v>0</v>
      </c>
      <c r="BJ237" s="17" t="s">
        <v>77</v>
      </c>
      <c r="BK237" s="133">
        <f>ROUND(I237*H237,2)</f>
        <v>0</v>
      </c>
      <c r="BL237" s="17" t="s">
        <v>266</v>
      </c>
      <c r="BM237" s="132" t="s">
        <v>430</v>
      </c>
    </row>
    <row r="238" spans="2:65" s="1" customFormat="1" ht="11.25">
      <c r="B238" s="32"/>
      <c r="D238" s="134" t="s">
        <v>267</v>
      </c>
      <c r="F238" s="135" t="s">
        <v>3501</v>
      </c>
      <c r="I238" s="136"/>
      <c r="L238" s="32"/>
      <c r="M238" s="137"/>
      <c r="T238" s="53"/>
      <c r="AT238" s="17" t="s">
        <v>267</v>
      </c>
      <c r="AU238" s="17" t="s">
        <v>77</v>
      </c>
    </row>
    <row r="239" spans="2:65" s="12" customFormat="1" ht="11.25">
      <c r="B239" s="162"/>
      <c r="D239" s="134" t="s">
        <v>774</v>
      </c>
      <c r="E239" s="163" t="s">
        <v>19</v>
      </c>
      <c r="F239" s="164" t="s">
        <v>3502</v>
      </c>
      <c r="H239" s="165">
        <v>0.39300000000000002</v>
      </c>
      <c r="I239" s="166"/>
      <c r="L239" s="162"/>
      <c r="M239" s="167"/>
      <c r="T239" s="168"/>
      <c r="AT239" s="163" t="s">
        <v>774</v>
      </c>
      <c r="AU239" s="163" t="s">
        <v>77</v>
      </c>
      <c r="AV239" s="12" t="s">
        <v>79</v>
      </c>
      <c r="AW239" s="12" t="s">
        <v>31</v>
      </c>
      <c r="AX239" s="12" t="s">
        <v>69</v>
      </c>
      <c r="AY239" s="163" t="s">
        <v>260</v>
      </c>
    </row>
    <row r="240" spans="2:65" s="13" customFormat="1" ht="11.25">
      <c r="B240" s="169"/>
      <c r="D240" s="134" t="s">
        <v>774</v>
      </c>
      <c r="E240" s="170" t="s">
        <v>19</v>
      </c>
      <c r="F240" s="171" t="s">
        <v>967</v>
      </c>
      <c r="H240" s="172">
        <v>0.39300000000000002</v>
      </c>
      <c r="I240" s="173"/>
      <c r="L240" s="169"/>
      <c r="M240" s="174"/>
      <c r="T240" s="175"/>
      <c r="AT240" s="170" t="s">
        <v>774</v>
      </c>
      <c r="AU240" s="170" t="s">
        <v>77</v>
      </c>
      <c r="AV240" s="13" t="s">
        <v>266</v>
      </c>
      <c r="AW240" s="13" t="s">
        <v>31</v>
      </c>
      <c r="AX240" s="13" t="s">
        <v>77</v>
      </c>
      <c r="AY240" s="170" t="s">
        <v>260</v>
      </c>
    </row>
    <row r="241" spans="2:65" s="1" customFormat="1" ht="16.5" customHeight="1">
      <c r="B241" s="32"/>
      <c r="C241" s="121" t="s">
        <v>433</v>
      </c>
      <c r="D241" s="121" t="s">
        <v>261</v>
      </c>
      <c r="E241" s="122" t="s">
        <v>3503</v>
      </c>
      <c r="F241" s="123" t="s">
        <v>3504</v>
      </c>
      <c r="G241" s="124" t="s">
        <v>363</v>
      </c>
      <c r="H241" s="125">
        <v>5</v>
      </c>
      <c r="I241" s="126"/>
      <c r="J241" s="127">
        <f>ROUND(I241*H241,2)</f>
        <v>0</v>
      </c>
      <c r="K241" s="123" t="s">
        <v>1258</v>
      </c>
      <c r="L241" s="32"/>
      <c r="M241" s="128" t="s">
        <v>19</v>
      </c>
      <c r="N241" s="129" t="s">
        <v>40</v>
      </c>
      <c r="P241" s="130">
        <f>O241*H241</f>
        <v>0</v>
      </c>
      <c r="Q241" s="130">
        <v>0.14401</v>
      </c>
      <c r="R241" s="130">
        <f>Q241*H241</f>
        <v>0.72004999999999997</v>
      </c>
      <c r="S241" s="130">
        <v>0</v>
      </c>
      <c r="T241" s="131">
        <f>S241*H241</f>
        <v>0</v>
      </c>
      <c r="AR241" s="132" t="s">
        <v>266</v>
      </c>
      <c r="AT241" s="132" t="s">
        <v>261</v>
      </c>
      <c r="AU241" s="132" t="s">
        <v>77</v>
      </c>
      <c r="AY241" s="17" t="s">
        <v>260</v>
      </c>
      <c r="BE241" s="133">
        <f>IF(N241="základní",J241,0)</f>
        <v>0</v>
      </c>
      <c r="BF241" s="133">
        <f>IF(N241="snížená",J241,0)</f>
        <v>0</v>
      </c>
      <c r="BG241" s="133">
        <f>IF(N241="zákl. přenesená",J241,0)</f>
        <v>0</v>
      </c>
      <c r="BH241" s="133">
        <f>IF(N241="sníž. přenesená",J241,0)</f>
        <v>0</v>
      </c>
      <c r="BI241" s="133">
        <f>IF(N241="nulová",J241,0)</f>
        <v>0</v>
      </c>
      <c r="BJ241" s="17" t="s">
        <v>77</v>
      </c>
      <c r="BK241" s="133">
        <f>ROUND(I241*H241,2)</f>
        <v>0</v>
      </c>
      <c r="BL241" s="17" t="s">
        <v>266</v>
      </c>
      <c r="BM241" s="132" t="s">
        <v>653</v>
      </c>
    </row>
    <row r="242" spans="2:65" s="1" customFormat="1" ht="11.25">
      <c r="B242" s="32"/>
      <c r="D242" s="134" t="s">
        <v>267</v>
      </c>
      <c r="F242" s="135" t="s">
        <v>3505</v>
      </c>
      <c r="I242" s="136"/>
      <c r="L242" s="32"/>
      <c r="M242" s="137"/>
      <c r="T242" s="53"/>
      <c r="AT242" s="17" t="s">
        <v>267</v>
      </c>
      <c r="AU242" s="17" t="s">
        <v>77</v>
      </c>
    </row>
    <row r="243" spans="2:65" s="1" customFormat="1" ht="11.25">
      <c r="B243" s="32"/>
      <c r="D243" s="176" t="s">
        <v>1416</v>
      </c>
      <c r="F243" s="177" t="s">
        <v>3506</v>
      </c>
      <c r="I243" s="136"/>
      <c r="L243" s="32"/>
      <c r="M243" s="137"/>
      <c r="T243" s="53"/>
      <c r="AT243" s="17" t="s">
        <v>1416</v>
      </c>
      <c r="AU243" s="17" t="s">
        <v>77</v>
      </c>
    </row>
    <row r="244" spans="2:65" s="1" customFormat="1" ht="107.25">
      <c r="B244" s="32"/>
      <c r="D244" s="134" t="s">
        <v>269</v>
      </c>
      <c r="F244" s="138" t="s">
        <v>3507</v>
      </c>
      <c r="I244" s="136"/>
      <c r="L244" s="32"/>
      <c r="M244" s="137"/>
      <c r="T244" s="53"/>
      <c r="AT244" s="17" t="s">
        <v>269</v>
      </c>
      <c r="AU244" s="17" t="s">
        <v>77</v>
      </c>
    </row>
    <row r="245" spans="2:65" s="1" customFormat="1" ht="16.5" customHeight="1">
      <c r="B245" s="32"/>
      <c r="C245" s="139" t="s">
        <v>348</v>
      </c>
      <c r="D245" s="139" t="s">
        <v>273</v>
      </c>
      <c r="E245" s="140" t="s">
        <v>3508</v>
      </c>
      <c r="F245" s="141" t="s">
        <v>3509</v>
      </c>
      <c r="G245" s="142" t="s">
        <v>276</v>
      </c>
      <c r="H245" s="143">
        <v>5</v>
      </c>
      <c r="I245" s="144"/>
      <c r="J245" s="145">
        <f>ROUND(I245*H245,2)</f>
        <v>0</v>
      </c>
      <c r="K245" s="141" t="s">
        <v>19</v>
      </c>
      <c r="L245" s="146"/>
      <c r="M245" s="147" t="s">
        <v>19</v>
      </c>
      <c r="N245" s="148" t="s">
        <v>40</v>
      </c>
      <c r="P245" s="130">
        <f>O245*H245</f>
        <v>0</v>
      </c>
      <c r="Q245" s="130">
        <v>4</v>
      </c>
      <c r="R245" s="130">
        <f>Q245*H245</f>
        <v>20</v>
      </c>
      <c r="S245" s="130">
        <v>0</v>
      </c>
      <c r="T245" s="131">
        <f>S245*H245</f>
        <v>0</v>
      </c>
      <c r="AR245" s="132" t="s">
        <v>277</v>
      </c>
      <c r="AT245" s="132" t="s">
        <v>273</v>
      </c>
      <c r="AU245" s="132" t="s">
        <v>77</v>
      </c>
      <c r="AY245" s="17" t="s">
        <v>260</v>
      </c>
      <c r="BE245" s="133">
        <f>IF(N245="základní",J245,0)</f>
        <v>0</v>
      </c>
      <c r="BF245" s="133">
        <f>IF(N245="snížená",J245,0)</f>
        <v>0</v>
      </c>
      <c r="BG245" s="133">
        <f>IF(N245="zákl. přenesená",J245,0)</f>
        <v>0</v>
      </c>
      <c r="BH245" s="133">
        <f>IF(N245="sníž. přenesená",J245,0)</f>
        <v>0</v>
      </c>
      <c r="BI245" s="133">
        <f>IF(N245="nulová",J245,0)</f>
        <v>0</v>
      </c>
      <c r="BJ245" s="17" t="s">
        <v>77</v>
      </c>
      <c r="BK245" s="133">
        <f>ROUND(I245*H245,2)</f>
        <v>0</v>
      </c>
      <c r="BL245" s="17" t="s">
        <v>266</v>
      </c>
      <c r="BM245" s="132" t="s">
        <v>441</v>
      </c>
    </row>
    <row r="246" spans="2:65" s="1" customFormat="1" ht="11.25">
      <c r="B246" s="32"/>
      <c r="D246" s="134" t="s">
        <v>267</v>
      </c>
      <c r="F246" s="135" t="s">
        <v>3509</v>
      </c>
      <c r="I246" s="136"/>
      <c r="L246" s="32"/>
      <c r="M246" s="137"/>
      <c r="T246" s="53"/>
      <c r="AT246" s="17" t="s">
        <v>267</v>
      </c>
      <c r="AU246" s="17" t="s">
        <v>77</v>
      </c>
    </row>
    <row r="247" spans="2:65" s="1" customFormat="1" ht="16.5" customHeight="1">
      <c r="B247" s="32"/>
      <c r="C247" s="121" t="s">
        <v>665</v>
      </c>
      <c r="D247" s="121" t="s">
        <v>261</v>
      </c>
      <c r="E247" s="122" t="s">
        <v>2231</v>
      </c>
      <c r="F247" s="123" t="s">
        <v>2232</v>
      </c>
      <c r="G247" s="124" t="s">
        <v>1297</v>
      </c>
      <c r="H247" s="125">
        <v>23.36</v>
      </c>
      <c r="I247" s="126"/>
      <c r="J247" s="127">
        <f>ROUND(I247*H247,2)</f>
        <v>0</v>
      </c>
      <c r="K247" s="123" t="s">
        <v>1258</v>
      </c>
      <c r="L247" s="32"/>
      <c r="M247" s="128" t="s">
        <v>19</v>
      </c>
      <c r="N247" s="129" t="s">
        <v>40</v>
      </c>
      <c r="P247" s="130">
        <f>O247*H247</f>
        <v>0</v>
      </c>
      <c r="Q247" s="130">
        <v>0.22797999999999999</v>
      </c>
      <c r="R247" s="130">
        <f>Q247*H247</f>
        <v>5.3256128</v>
      </c>
      <c r="S247" s="130">
        <v>0</v>
      </c>
      <c r="T247" s="131">
        <f>S247*H247</f>
        <v>0</v>
      </c>
      <c r="AR247" s="132" t="s">
        <v>266</v>
      </c>
      <c r="AT247" s="132" t="s">
        <v>261</v>
      </c>
      <c r="AU247" s="132" t="s">
        <v>77</v>
      </c>
      <c r="AY247" s="17" t="s">
        <v>260</v>
      </c>
      <c r="BE247" s="133">
        <f>IF(N247="základní",J247,0)</f>
        <v>0</v>
      </c>
      <c r="BF247" s="133">
        <f>IF(N247="snížená",J247,0)</f>
        <v>0</v>
      </c>
      <c r="BG247" s="133">
        <f>IF(N247="zákl. přenesená",J247,0)</f>
        <v>0</v>
      </c>
      <c r="BH247" s="133">
        <f>IF(N247="sníž. přenesená",J247,0)</f>
        <v>0</v>
      </c>
      <c r="BI247" s="133">
        <f>IF(N247="nulová",J247,0)</f>
        <v>0</v>
      </c>
      <c r="BJ247" s="17" t="s">
        <v>77</v>
      </c>
      <c r="BK247" s="133">
        <f>ROUND(I247*H247,2)</f>
        <v>0</v>
      </c>
      <c r="BL247" s="17" t="s">
        <v>266</v>
      </c>
      <c r="BM247" s="132" t="s">
        <v>662</v>
      </c>
    </row>
    <row r="248" spans="2:65" s="1" customFormat="1" ht="11.25">
      <c r="B248" s="32"/>
      <c r="D248" s="134" t="s">
        <v>267</v>
      </c>
      <c r="F248" s="135" t="s">
        <v>2233</v>
      </c>
      <c r="I248" s="136"/>
      <c r="L248" s="32"/>
      <c r="M248" s="137"/>
      <c r="T248" s="53"/>
      <c r="AT248" s="17" t="s">
        <v>267</v>
      </c>
      <c r="AU248" s="17" t="s">
        <v>77</v>
      </c>
    </row>
    <row r="249" spans="2:65" s="1" customFormat="1" ht="11.25">
      <c r="B249" s="32"/>
      <c r="D249" s="176" t="s">
        <v>1416</v>
      </c>
      <c r="F249" s="177" t="s">
        <v>2234</v>
      </c>
      <c r="I249" s="136"/>
      <c r="L249" s="32"/>
      <c r="M249" s="137"/>
      <c r="T249" s="53"/>
      <c r="AT249" s="17" t="s">
        <v>1416</v>
      </c>
      <c r="AU249" s="17" t="s">
        <v>77</v>
      </c>
    </row>
    <row r="250" spans="2:65" s="12" customFormat="1" ht="11.25">
      <c r="B250" s="162"/>
      <c r="D250" s="134" t="s">
        <v>774</v>
      </c>
      <c r="E250" s="163" t="s">
        <v>19</v>
      </c>
      <c r="F250" s="164" t="s">
        <v>3510</v>
      </c>
      <c r="H250" s="165">
        <v>23.36</v>
      </c>
      <c r="I250" s="166"/>
      <c r="L250" s="162"/>
      <c r="M250" s="167"/>
      <c r="T250" s="168"/>
      <c r="AT250" s="163" t="s">
        <v>774</v>
      </c>
      <c r="AU250" s="163" t="s">
        <v>77</v>
      </c>
      <c r="AV250" s="12" t="s">
        <v>79</v>
      </c>
      <c r="AW250" s="12" t="s">
        <v>31</v>
      </c>
      <c r="AX250" s="12" t="s">
        <v>69</v>
      </c>
      <c r="AY250" s="163" t="s">
        <v>260</v>
      </c>
    </row>
    <row r="251" spans="2:65" s="13" customFormat="1" ht="11.25">
      <c r="B251" s="169"/>
      <c r="D251" s="134" t="s">
        <v>774</v>
      </c>
      <c r="E251" s="170" t="s">
        <v>19</v>
      </c>
      <c r="F251" s="171" t="s">
        <v>967</v>
      </c>
      <c r="H251" s="172">
        <v>23.36</v>
      </c>
      <c r="I251" s="173"/>
      <c r="L251" s="169"/>
      <c r="M251" s="174"/>
      <c r="T251" s="175"/>
      <c r="AT251" s="170" t="s">
        <v>774</v>
      </c>
      <c r="AU251" s="170" t="s">
        <v>77</v>
      </c>
      <c r="AV251" s="13" t="s">
        <v>266</v>
      </c>
      <c r="AW251" s="13" t="s">
        <v>31</v>
      </c>
      <c r="AX251" s="13" t="s">
        <v>77</v>
      </c>
      <c r="AY251" s="170" t="s">
        <v>260</v>
      </c>
    </row>
    <row r="252" spans="2:65" s="1" customFormat="1" ht="16.5" customHeight="1">
      <c r="B252" s="32"/>
      <c r="C252" s="121" t="s">
        <v>353</v>
      </c>
      <c r="D252" s="121" t="s">
        <v>261</v>
      </c>
      <c r="E252" s="122" t="s">
        <v>3511</v>
      </c>
      <c r="F252" s="123" t="s">
        <v>3512</v>
      </c>
      <c r="G252" s="124" t="s">
        <v>1297</v>
      </c>
      <c r="H252" s="125">
        <v>7.76</v>
      </c>
      <c r="I252" s="126"/>
      <c r="J252" s="127">
        <f>ROUND(I252*H252,2)</f>
        <v>0</v>
      </c>
      <c r="K252" s="123" t="s">
        <v>1258</v>
      </c>
      <c r="L252" s="32"/>
      <c r="M252" s="128" t="s">
        <v>19</v>
      </c>
      <c r="N252" s="129" t="s">
        <v>40</v>
      </c>
      <c r="P252" s="130">
        <f>O252*H252</f>
        <v>0</v>
      </c>
      <c r="Q252" s="130">
        <v>0.24787000000000001</v>
      </c>
      <c r="R252" s="130">
        <f>Q252*H252</f>
        <v>1.9234712</v>
      </c>
      <c r="S252" s="130">
        <v>0</v>
      </c>
      <c r="T252" s="131">
        <f>S252*H252</f>
        <v>0</v>
      </c>
      <c r="AR252" s="132" t="s">
        <v>266</v>
      </c>
      <c r="AT252" s="132" t="s">
        <v>261</v>
      </c>
      <c r="AU252" s="132" t="s">
        <v>77</v>
      </c>
      <c r="AY252" s="17" t="s">
        <v>260</v>
      </c>
      <c r="BE252" s="133">
        <f>IF(N252="základní",J252,0)</f>
        <v>0</v>
      </c>
      <c r="BF252" s="133">
        <f>IF(N252="snížená",J252,0)</f>
        <v>0</v>
      </c>
      <c r="BG252" s="133">
        <f>IF(N252="zákl. přenesená",J252,0)</f>
        <v>0</v>
      </c>
      <c r="BH252" s="133">
        <f>IF(N252="sníž. přenesená",J252,0)</f>
        <v>0</v>
      </c>
      <c r="BI252" s="133">
        <f>IF(N252="nulová",J252,0)</f>
        <v>0</v>
      </c>
      <c r="BJ252" s="17" t="s">
        <v>77</v>
      </c>
      <c r="BK252" s="133">
        <f>ROUND(I252*H252,2)</f>
        <v>0</v>
      </c>
      <c r="BL252" s="17" t="s">
        <v>266</v>
      </c>
      <c r="BM252" s="132" t="s">
        <v>668</v>
      </c>
    </row>
    <row r="253" spans="2:65" s="1" customFormat="1" ht="11.25">
      <c r="B253" s="32"/>
      <c r="D253" s="134" t="s">
        <v>267</v>
      </c>
      <c r="F253" s="135" t="s">
        <v>3513</v>
      </c>
      <c r="I253" s="136"/>
      <c r="L253" s="32"/>
      <c r="M253" s="137"/>
      <c r="T253" s="53"/>
      <c r="AT253" s="17" t="s">
        <v>267</v>
      </c>
      <c r="AU253" s="17" t="s">
        <v>77</v>
      </c>
    </row>
    <row r="254" spans="2:65" s="1" customFormat="1" ht="11.25">
      <c r="B254" s="32"/>
      <c r="D254" s="176" t="s">
        <v>1416</v>
      </c>
      <c r="F254" s="177" t="s">
        <v>3514</v>
      </c>
      <c r="I254" s="136"/>
      <c r="L254" s="32"/>
      <c r="M254" s="137"/>
      <c r="T254" s="53"/>
      <c r="AT254" s="17" t="s">
        <v>1416</v>
      </c>
      <c r="AU254" s="17" t="s">
        <v>77</v>
      </c>
    </row>
    <row r="255" spans="2:65" s="1" customFormat="1" ht="78">
      <c r="B255" s="32"/>
      <c r="D255" s="134" t="s">
        <v>269</v>
      </c>
      <c r="F255" s="138" t="s">
        <v>3515</v>
      </c>
      <c r="I255" s="136"/>
      <c r="L255" s="32"/>
      <c r="M255" s="137"/>
      <c r="T255" s="53"/>
      <c r="AT255" s="17" t="s">
        <v>269</v>
      </c>
      <c r="AU255" s="17" t="s">
        <v>77</v>
      </c>
    </row>
    <row r="256" spans="2:65" s="12" customFormat="1" ht="11.25">
      <c r="B256" s="162"/>
      <c r="D256" s="134" t="s">
        <v>774</v>
      </c>
      <c r="E256" s="163" t="s">
        <v>19</v>
      </c>
      <c r="F256" s="164" t="s">
        <v>3516</v>
      </c>
      <c r="H256" s="165">
        <v>7.76</v>
      </c>
      <c r="I256" s="166"/>
      <c r="L256" s="162"/>
      <c r="M256" s="167"/>
      <c r="T256" s="168"/>
      <c r="AT256" s="163" t="s">
        <v>774</v>
      </c>
      <c r="AU256" s="163" t="s">
        <v>77</v>
      </c>
      <c r="AV256" s="12" t="s">
        <v>79</v>
      </c>
      <c r="AW256" s="12" t="s">
        <v>31</v>
      </c>
      <c r="AX256" s="12" t="s">
        <v>69</v>
      </c>
      <c r="AY256" s="163" t="s">
        <v>260</v>
      </c>
    </row>
    <row r="257" spans="2:65" s="13" customFormat="1" ht="11.25">
      <c r="B257" s="169"/>
      <c r="D257" s="134" t="s">
        <v>774</v>
      </c>
      <c r="E257" s="170" t="s">
        <v>19</v>
      </c>
      <c r="F257" s="171" t="s">
        <v>967</v>
      </c>
      <c r="H257" s="172">
        <v>7.76</v>
      </c>
      <c r="I257" s="173"/>
      <c r="L257" s="169"/>
      <c r="M257" s="174"/>
      <c r="T257" s="175"/>
      <c r="AT257" s="170" t="s">
        <v>774</v>
      </c>
      <c r="AU257" s="170" t="s">
        <v>77</v>
      </c>
      <c r="AV257" s="13" t="s">
        <v>266</v>
      </c>
      <c r="AW257" s="13" t="s">
        <v>31</v>
      </c>
      <c r="AX257" s="13" t="s">
        <v>77</v>
      </c>
      <c r="AY257" s="170" t="s">
        <v>260</v>
      </c>
    </row>
    <row r="258" spans="2:65" s="1" customFormat="1" ht="16.5" customHeight="1">
      <c r="B258" s="32"/>
      <c r="C258" s="121" t="s">
        <v>674</v>
      </c>
      <c r="D258" s="121" t="s">
        <v>261</v>
      </c>
      <c r="E258" s="122" t="s">
        <v>2241</v>
      </c>
      <c r="F258" s="123" t="s">
        <v>2242</v>
      </c>
      <c r="G258" s="124" t="s">
        <v>1297</v>
      </c>
      <c r="H258" s="125">
        <v>7.76</v>
      </c>
      <c r="I258" s="126"/>
      <c r="J258" s="127">
        <f>ROUND(I258*H258,2)</f>
        <v>0</v>
      </c>
      <c r="K258" s="123" t="s">
        <v>1258</v>
      </c>
      <c r="L258" s="32"/>
      <c r="M258" s="128" t="s">
        <v>19</v>
      </c>
      <c r="N258" s="129" t="s">
        <v>40</v>
      </c>
      <c r="P258" s="130">
        <f>O258*H258</f>
        <v>0</v>
      </c>
      <c r="Q258" s="130">
        <v>0.93779000000000001</v>
      </c>
      <c r="R258" s="130">
        <f>Q258*H258</f>
        <v>7.2772503999999998</v>
      </c>
      <c r="S258" s="130">
        <v>0</v>
      </c>
      <c r="T258" s="131">
        <f>S258*H258</f>
        <v>0</v>
      </c>
      <c r="AR258" s="132" t="s">
        <v>266</v>
      </c>
      <c r="AT258" s="132" t="s">
        <v>261</v>
      </c>
      <c r="AU258" s="132" t="s">
        <v>77</v>
      </c>
      <c r="AY258" s="17" t="s">
        <v>260</v>
      </c>
      <c r="BE258" s="133">
        <f>IF(N258="základní",J258,0)</f>
        <v>0</v>
      </c>
      <c r="BF258" s="133">
        <f>IF(N258="snížená",J258,0)</f>
        <v>0</v>
      </c>
      <c r="BG258" s="133">
        <f>IF(N258="zákl. přenesená",J258,0)</f>
        <v>0</v>
      </c>
      <c r="BH258" s="133">
        <f>IF(N258="sníž. přenesená",J258,0)</f>
        <v>0</v>
      </c>
      <c r="BI258" s="133">
        <f>IF(N258="nulová",J258,0)</f>
        <v>0</v>
      </c>
      <c r="BJ258" s="17" t="s">
        <v>77</v>
      </c>
      <c r="BK258" s="133">
        <f>ROUND(I258*H258,2)</f>
        <v>0</v>
      </c>
      <c r="BL258" s="17" t="s">
        <v>266</v>
      </c>
      <c r="BM258" s="132" t="s">
        <v>671</v>
      </c>
    </row>
    <row r="259" spans="2:65" s="1" customFormat="1" ht="11.25">
      <c r="B259" s="32"/>
      <c r="D259" s="134" t="s">
        <v>267</v>
      </c>
      <c r="F259" s="135" t="s">
        <v>2243</v>
      </c>
      <c r="I259" s="136"/>
      <c r="L259" s="32"/>
      <c r="M259" s="137"/>
      <c r="T259" s="53"/>
      <c r="AT259" s="17" t="s">
        <v>267</v>
      </c>
      <c r="AU259" s="17" t="s">
        <v>77</v>
      </c>
    </row>
    <row r="260" spans="2:65" s="1" customFormat="1" ht="11.25">
      <c r="B260" s="32"/>
      <c r="D260" s="176" t="s">
        <v>1416</v>
      </c>
      <c r="F260" s="177" t="s">
        <v>2244</v>
      </c>
      <c r="I260" s="136"/>
      <c r="L260" s="32"/>
      <c r="M260" s="137"/>
      <c r="T260" s="53"/>
      <c r="AT260" s="17" t="s">
        <v>1416</v>
      </c>
      <c r="AU260" s="17" t="s">
        <v>77</v>
      </c>
    </row>
    <row r="261" spans="2:65" s="12" customFormat="1" ht="11.25">
      <c r="B261" s="162"/>
      <c r="D261" s="134" t="s">
        <v>774</v>
      </c>
      <c r="E261" s="163" t="s">
        <v>19</v>
      </c>
      <c r="F261" s="164" t="s">
        <v>3516</v>
      </c>
      <c r="H261" s="165">
        <v>7.76</v>
      </c>
      <c r="I261" s="166"/>
      <c r="L261" s="162"/>
      <c r="M261" s="167"/>
      <c r="T261" s="168"/>
      <c r="AT261" s="163" t="s">
        <v>774</v>
      </c>
      <c r="AU261" s="163" t="s">
        <v>77</v>
      </c>
      <c r="AV261" s="12" t="s">
        <v>79</v>
      </c>
      <c r="AW261" s="12" t="s">
        <v>31</v>
      </c>
      <c r="AX261" s="12" t="s">
        <v>69</v>
      </c>
      <c r="AY261" s="163" t="s">
        <v>260</v>
      </c>
    </row>
    <row r="262" spans="2:65" s="13" customFormat="1" ht="11.25">
      <c r="B262" s="169"/>
      <c r="D262" s="134" t="s">
        <v>774</v>
      </c>
      <c r="E262" s="170" t="s">
        <v>19</v>
      </c>
      <c r="F262" s="171" t="s">
        <v>967</v>
      </c>
      <c r="H262" s="172">
        <v>7.76</v>
      </c>
      <c r="I262" s="173"/>
      <c r="L262" s="169"/>
      <c r="M262" s="174"/>
      <c r="T262" s="175"/>
      <c r="AT262" s="170" t="s">
        <v>774</v>
      </c>
      <c r="AU262" s="170" t="s">
        <v>77</v>
      </c>
      <c r="AV262" s="13" t="s">
        <v>266</v>
      </c>
      <c r="AW262" s="13" t="s">
        <v>31</v>
      </c>
      <c r="AX262" s="13" t="s">
        <v>77</v>
      </c>
      <c r="AY262" s="170" t="s">
        <v>260</v>
      </c>
    </row>
    <row r="263" spans="2:65" s="10" customFormat="1" ht="25.9" customHeight="1">
      <c r="B263" s="111"/>
      <c r="D263" s="112" t="s">
        <v>68</v>
      </c>
      <c r="E263" s="113" t="s">
        <v>1941</v>
      </c>
      <c r="F263" s="113" t="s">
        <v>1942</v>
      </c>
      <c r="I263" s="114"/>
      <c r="J263" s="115">
        <f>BK263</f>
        <v>0</v>
      </c>
      <c r="L263" s="111"/>
      <c r="M263" s="116"/>
      <c r="P263" s="117">
        <f>SUM(P264:P285)</f>
        <v>0</v>
      </c>
      <c r="R263" s="117">
        <f>SUM(R264:R285)</f>
        <v>7.9000000000000001E-2</v>
      </c>
      <c r="T263" s="118">
        <f>SUM(T264:T285)</f>
        <v>0</v>
      </c>
      <c r="AR263" s="112" t="s">
        <v>79</v>
      </c>
      <c r="AT263" s="119" t="s">
        <v>68</v>
      </c>
      <c r="AU263" s="119" t="s">
        <v>69</v>
      </c>
      <c r="AY263" s="112" t="s">
        <v>260</v>
      </c>
      <c r="BK263" s="120">
        <f>SUM(BK264:BK285)</f>
        <v>0</v>
      </c>
    </row>
    <row r="264" spans="2:65" s="1" customFormat="1" ht="16.5" customHeight="1">
      <c r="B264" s="32"/>
      <c r="C264" s="121" t="s">
        <v>358</v>
      </c>
      <c r="D264" s="121" t="s">
        <v>261</v>
      </c>
      <c r="E264" s="122" t="s">
        <v>3517</v>
      </c>
      <c r="F264" s="123" t="s">
        <v>3518</v>
      </c>
      <c r="G264" s="124" t="s">
        <v>1297</v>
      </c>
      <c r="H264" s="125">
        <v>9.7799999999999994</v>
      </c>
      <c r="I264" s="126"/>
      <c r="J264" s="127">
        <f>ROUND(I264*H264,2)</f>
        <v>0</v>
      </c>
      <c r="K264" s="123" t="s">
        <v>1258</v>
      </c>
      <c r="L264" s="32"/>
      <c r="M264" s="128" t="s">
        <v>19</v>
      </c>
      <c r="N264" s="129" t="s">
        <v>40</v>
      </c>
      <c r="P264" s="130">
        <f>O264*H264</f>
        <v>0</v>
      </c>
      <c r="Q264" s="130">
        <v>0</v>
      </c>
      <c r="R264" s="130">
        <f>Q264*H264</f>
        <v>0</v>
      </c>
      <c r="S264" s="130">
        <v>0</v>
      </c>
      <c r="T264" s="131">
        <f>S264*H264</f>
        <v>0</v>
      </c>
      <c r="AR264" s="132" t="s">
        <v>300</v>
      </c>
      <c r="AT264" s="132" t="s">
        <v>261</v>
      </c>
      <c r="AU264" s="132" t="s">
        <v>77</v>
      </c>
      <c r="AY264" s="17" t="s">
        <v>260</v>
      </c>
      <c r="BE264" s="133">
        <f>IF(N264="základní",J264,0)</f>
        <v>0</v>
      </c>
      <c r="BF264" s="133">
        <f>IF(N264="snížená",J264,0)</f>
        <v>0</v>
      </c>
      <c r="BG264" s="133">
        <f>IF(N264="zákl. přenesená",J264,0)</f>
        <v>0</v>
      </c>
      <c r="BH264" s="133">
        <f>IF(N264="sníž. přenesená",J264,0)</f>
        <v>0</v>
      </c>
      <c r="BI264" s="133">
        <f>IF(N264="nulová",J264,0)</f>
        <v>0</v>
      </c>
      <c r="BJ264" s="17" t="s">
        <v>77</v>
      </c>
      <c r="BK264" s="133">
        <f>ROUND(I264*H264,2)</f>
        <v>0</v>
      </c>
      <c r="BL264" s="17" t="s">
        <v>300</v>
      </c>
      <c r="BM264" s="132" t="s">
        <v>865</v>
      </c>
    </row>
    <row r="265" spans="2:65" s="1" customFormat="1" ht="11.25">
      <c r="B265" s="32"/>
      <c r="D265" s="134" t="s">
        <v>267</v>
      </c>
      <c r="F265" s="135" t="s">
        <v>3519</v>
      </c>
      <c r="I265" s="136"/>
      <c r="L265" s="32"/>
      <c r="M265" s="137"/>
      <c r="T265" s="53"/>
      <c r="AT265" s="17" t="s">
        <v>267</v>
      </c>
      <c r="AU265" s="17" t="s">
        <v>77</v>
      </c>
    </row>
    <row r="266" spans="2:65" s="1" customFormat="1" ht="11.25">
      <c r="B266" s="32"/>
      <c r="D266" s="176" t="s">
        <v>1416</v>
      </c>
      <c r="F266" s="177" t="s">
        <v>3520</v>
      </c>
      <c r="I266" s="136"/>
      <c r="L266" s="32"/>
      <c r="M266" s="137"/>
      <c r="T266" s="53"/>
      <c r="AT266" s="17" t="s">
        <v>1416</v>
      </c>
      <c r="AU266" s="17" t="s">
        <v>77</v>
      </c>
    </row>
    <row r="267" spans="2:65" s="1" customFormat="1" ht="16.5" customHeight="1">
      <c r="B267" s="32"/>
      <c r="C267" s="121" t="s">
        <v>680</v>
      </c>
      <c r="D267" s="121" t="s">
        <v>261</v>
      </c>
      <c r="E267" s="122" t="s">
        <v>3521</v>
      </c>
      <c r="F267" s="123" t="s">
        <v>3522</v>
      </c>
      <c r="G267" s="124" t="s">
        <v>1297</v>
      </c>
      <c r="H267" s="125">
        <v>48.36</v>
      </c>
      <c r="I267" s="126"/>
      <c r="J267" s="127">
        <f>ROUND(I267*H267,2)</f>
        <v>0</v>
      </c>
      <c r="K267" s="123" t="s">
        <v>1258</v>
      </c>
      <c r="L267" s="32"/>
      <c r="M267" s="128" t="s">
        <v>19</v>
      </c>
      <c r="N267" s="129" t="s">
        <v>40</v>
      </c>
      <c r="P267" s="130">
        <f>O267*H267</f>
        <v>0</v>
      </c>
      <c r="Q267" s="130">
        <v>0</v>
      </c>
      <c r="R267" s="130">
        <f>Q267*H267</f>
        <v>0</v>
      </c>
      <c r="S267" s="130">
        <v>0</v>
      </c>
      <c r="T267" s="131">
        <f>S267*H267</f>
        <v>0</v>
      </c>
      <c r="AR267" s="132" t="s">
        <v>300</v>
      </c>
      <c r="AT267" s="132" t="s">
        <v>261</v>
      </c>
      <c r="AU267" s="132" t="s">
        <v>77</v>
      </c>
      <c r="AY267" s="17" t="s">
        <v>260</v>
      </c>
      <c r="BE267" s="133">
        <f>IF(N267="základní",J267,0)</f>
        <v>0</v>
      </c>
      <c r="BF267" s="133">
        <f>IF(N267="snížená",J267,0)</f>
        <v>0</v>
      </c>
      <c r="BG267" s="133">
        <f>IF(N267="zákl. přenesená",J267,0)</f>
        <v>0</v>
      </c>
      <c r="BH267" s="133">
        <f>IF(N267="sníž. přenesená",J267,0)</f>
        <v>0</v>
      </c>
      <c r="BI267" s="133">
        <f>IF(N267="nulová",J267,0)</f>
        <v>0</v>
      </c>
      <c r="BJ267" s="17" t="s">
        <v>77</v>
      </c>
      <c r="BK267" s="133">
        <f>ROUND(I267*H267,2)</f>
        <v>0</v>
      </c>
      <c r="BL267" s="17" t="s">
        <v>300</v>
      </c>
      <c r="BM267" s="132" t="s">
        <v>869</v>
      </c>
    </row>
    <row r="268" spans="2:65" s="1" customFormat="1" ht="11.25">
      <c r="B268" s="32"/>
      <c r="D268" s="134" t="s">
        <v>267</v>
      </c>
      <c r="F268" s="135" t="s">
        <v>3523</v>
      </c>
      <c r="I268" s="136"/>
      <c r="L268" s="32"/>
      <c r="M268" s="137"/>
      <c r="T268" s="53"/>
      <c r="AT268" s="17" t="s">
        <v>267</v>
      </c>
      <c r="AU268" s="17" t="s">
        <v>77</v>
      </c>
    </row>
    <row r="269" spans="2:65" s="1" customFormat="1" ht="11.25">
      <c r="B269" s="32"/>
      <c r="D269" s="176" t="s">
        <v>1416</v>
      </c>
      <c r="F269" s="177" t="s">
        <v>3524</v>
      </c>
      <c r="I269" s="136"/>
      <c r="L269" s="32"/>
      <c r="M269" s="137"/>
      <c r="T269" s="53"/>
      <c r="AT269" s="17" t="s">
        <v>1416</v>
      </c>
      <c r="AU269" s="17" t="s">
        <v>77</v>
      </c>
    </row>
    <row r="270" spans="2:65" s="1" customFormat="1" ht="16.5" customHeight="1">
      <c r="B270" s="32"/>
      <c r="C270" s="139" t="s">
        <v>364</v>
      </c>
      <c r="D270" s="139" t="s">
        <v>273</v>
      </c>
      <c r="E270" s="140" t="s">
        <v>3525</v>
      </c>
      <c r="F270" s="141" t="s">
        <v>3526</v>
      </c>
      <c r="G270" s="142" t="s">
        <v>973</v>
      </c>
      <c r="H270" s="143">
        <v>2.3E-2</v>
      </c>
      <c r="I270" s="144"/>
      <c r="J270" s="145">
        <f>ROUND(I270*H270,2)</f>
        <v>0</v>
      </c>
      <c r="K270" s="141" t="s">
        <v>1258</v>
      </c>
      <c r="L270" s="146"/>
      <c r="M270" s="147" t="s">
        <v>19</v>
      </c>
      <c r="N270" s="148" t="s">
        <v>40</v>
      </c>
      <c r="P270" s="130">
        <f>O270*H270</f>
        <v>0</v>
      </c>
      <c r="Q270" s="130">
        <v>1</v>
      </c>
      <c r="R270" s="130">
        <f>Q270*H270</f>
        <v>2.3E-2</v>
      </c>
      <c r="S270" s="130">
        <v>0</v>
      </c>
      <c r="T270" s="131">
        <f>S270*H270</f>
        <v>0</v>
      </c>
      <c r="AR270" s="132" t="s">
        <v>339</v>
      </c>
      <c r="AT270" s="132" t="s">
        <v>273</v>
      </c>
      <c r="AU270" s="132" t="s">
        <v>77</v>
      </c>
      <c r="AY270" s="17" t="s">
        <v>260</v>
      </c>
      <c r="BE270" s="133">
        <f>IF(N270="základní",J270,0)</f>
        <v>0</v>
      </c>
      <c r="BF270" s="133">
        <f>IF(N270="snížená",J270,0)</f>
        <v>0</v>
      </c>
      <c r="BG270" s="133">
        <f>IF(N270="zákl. přenesená",J270,0)</f>
        <v>0</v>
      </c>
      <c r="BH270" s="133">
        <f>IF(N270="sníž. přenesená",J270,0)</f>
        <v>0</v>
      </c>
      <c r="BI270" s="133">
        <f>IF(N270="nulová",J270,0)</f>
        <v>0</v>
      </c>
      <c r="BJ270" s="17" t="s">
        <v>77</v>
      </c>
      <c r="BK270" s="133">
        <f>ROUND(I270*H270,2)</f>
        <v>0</v>
      </c>
      <c r="BL270" s="17" t="s">
        <v>300</v>
      </c>
      <c r="BM270" s="132" t="s">
        <v>874</v>
      </c>
    </row>
    <row r="271" spans="2:65" s="1" customFormat="1" ht="11.25">
      <c r="B271" s="32"/>
      <c r="D271" s="134" t="s">
        <v>267</v>
      </c>
      <c r="F271" s="135" t="s">
        <v>3526</v>
      </c>
      <c r="I271" s="136"/>
      <c r="L271" s="32"/>
      <c r="M271" s="137"/>
      <c r="T271" s="53"/>
      <c r="AT271" s="17" t="s">
        <v>267</v>
      </c>
      <c r="AU271" s="17" t="s">
        <v>77</v>
      </c>
    </row>
    <row r="272" spans="2:65" s="1" customFormat="1" ht="16.5" customHeight="1">
      <c r="B272" s="32"/>
      <c r="C272" s="121" t="s">
        <v>689</v>
      </c>
      <c r="D272" s="121" t="s">
        <v>261</v>
      </c>
      <c r="E272" s="122" t="s">
        <v>3527</v>
      </c>
      <c r="F272" s="123" t="s">
        <v>3528</v>
      </c>
      <c r="G272" s="124" t="s">
        <v>1297</v>
      </c>
      <c r="H272" s="125">
        <v>19.559999999999999</v>
      </c>
      <c r="I272" s="126"/>
      <c r="J272" s="127">
        <f>ROUND(I272*H272,2)</f>
        <v>0</v>
      </c>
      <c r="K272" s="123" t="s">
        <v>1258</v>
      </c>
      <c r="L272" s="32"/>
      <c r="M272" s="128" t="s">
        <v>19</v>
      </c>
      <c r="N272" s="129" t="s">
        <v>40</v>
      </c>
      <c r="P272" s="130">
        <f>O272*H272</f>
        <v>0</v>
      </c>
      <c r="Q272" s="130">
        <v>0</v>
      </c>
      <c r="R272" s="130">
        <f>Q272*H272</f>
        <v>0</v>
      </c>
      <c r="S272" s="130">
        <v>0</v>
      </c>
      <c r="T272" s="131">
        <f>S272*H272</f>
        <v>0</v>
      </c>
      <c r="AR272" s="132" t="s">
        <v>300</v>
      </c>
      <c r="AT272" s="132" t="s">
        <v>261</v>
      </c>
      <c r="AU272" s="132" t="s">
        <v>77</v>
      </c>
      <c r="AY272" s="17" t="s">
        <v>260</v>
      </c>
      <c r="BE272" s="133">
        <f>IF(N272="základní",J272,0)</f>
        <v>0</v>
      </c>
      <c r="BF272" s="133">
        <f>IF(N272="snížená",J272,0)</f>
        <v>0</v>
      </c>
      <c r="BG272" s="133">
        <f>IF(N272="zákl. přenesená",J272,0)</f>
        <v>0</v>
      </c>
      <c r="BH272" s="133">
        <f>IF(N272="sníž. přenesená",J272,0)</f>
        <v>0</v>
      </c>
      <c r="BI272" s="133">
        <f>IF(N272="nulová",J272,0)</f>
        <v>0</v>
      </c>
      <c r="BJ272" s="17" t="s">
        <v>77</v>
      </c>
      <c r="BK272" s="133">
        <f>ROUND(I272*H272,2)</f>
        <v>0</v>
      </c>
      <c r="BL272" s="17" t="s">
        <v>300</v>
      </c>
      <c r="BM272" s="132" t="s">
        <v>1139</v>
      </c>
    </row>
    <row r="273" spans="2:65" s="1" customFormat="1" ht="11.25">
      <c r="B273" s="32"/>
      <c r="D273" s="134" t="s">
        <v>267</v>
      </c>
      <c r="F273" s="135" t="s">
        <v>3529</v>
      </c>
      <c r="I273" s="136"/>
      <c r="L273" s="32"/>
      <c r="M273" s="137"/>
      <c r="T273" s="53"/>
      <c r="AT273" s="17" t="s">
        <v>267</v>
      </c>
      <c r="AU273" s="17" t="s">
        <v>77</v>
      </c>
    </row>
    <row r="274" spans="2:65" s="1" customFormat="1" ht="11.25">
      <c r="B274" s="32"/>
      <c r="D274" s="176" t="s">
        <v>1416</v>
      </c>
      <c r="F274" s="177" t="s">
        <v>3530</v>
      </c>
      <c r="I274" s="136"/>
      <c r="L274" s="32"/>
      <c r="M274" s="137"/>
      <c r="T274" s="53"/>
      <c r="AT274" s="17" t="s">
        <v>1416</v>
      </c>
      <c r="AU274" s="17" t="s">
        <v>77</v>
      </c>
    </row>
    <row r="275" spans="2:65" s="1" customFormat="1" ht="16.5" customHeight="1">
      <c r="B275" s="32"/>
      <c r="C275" s="121" t="s">
        <v>368</v>
      </c>
      <c r="D275" s="121" t="s">
        <v>261</v>
      </c>
      <c r="E275" s="122" t="s">
        <v>3531</v>
      </c>
      <c r="F275" s="123" t="s">
        <v>3532</v>
      </c>
      <c r="G275" s="124" t="s">
        <v>1297</v>
      </c>
      <c r="H275" s="125">
        <v>96.72</v>
      </c>
      <c r="I275" s="126"/>
      <c r="J275" s="127">
        <f>ROUND(I275*H275,2)</f>
        <v>0</v>
      </c>
      <c r="K275" s="123" t="s">
        <v>1258</v>
      </c>
      <c r="L275" s="32"/>
      <c r="M275" s="128" t="s">
        <v>19</v>
      </c>
      <c r="N275" s="129" t="s">
        <v>40</v>
      </c>
      <c r="P275" s="130">
        <f>O275*H275</f>
        <v>0</v>
      </c>
      <c r="Q275" s="130">
        <v>0</v>
      </c>
      <c r="R275" s="130">
        <f>Q275*H275</f>
        <v>0</v>
      </c>
      <c r="S275" s="130">
        <v>0</v>
      </c>
      <c r="T275" s="131">
        <f>S275*H275</f>
        <v>0</v>
      </c>
      <c r="AR275" s="132" t="s">
        <v>300</v>
      </c>
      <c r="AT275" s="132" t="s">
        <v>261</v>
      </c>
      <c r="AU275" s="132" t="s">
        <v>77</v>
      </c>
      <c r="AY275" s="17" t="s">
        <v>260</v>
      </c>
      <c r="BE275" s="133">
        <f>IF(N275="základní",J275,0)</f>
        <v>0</v>
      </c>
      <c r="BF275" s="133">
        <f>IF(N275="snížená",J275,0)</f>
        <v>0</v>
      </c>
      <c r="BG275" s="133">
        <f>IF(N275="zákl. přenesená",J275,0)</f>
        <v>0</v>
      </c>
      <c r="BH275" s="133">
        <f>IF(N275="sníž. přenesená",J275,0)</f>
        <v>0</v>
      </c>
      <c r="BI275" s="133">
        <f>IF(N275="nulová",J275,0)</f>
        <v>0</v>
      </c>
      <c r="BJ275" s="17" t="s">
        <v>77</v>
      </c>
      <c r="BK275" s="133">
        <f>ROUND(I275*H275,2)</f>
        <v>0</v>
      </c>
      <c r="BL275" s="17" t="s">
        <v>300</v>
      </c>
      <c r="BM275" s="132" t="s">
        <v>1141</v>
      </c>
    </row>
    <row r="276" spans="2:65" s="1" customFormat="1" ht="11.25">
      <c r="B276" s="32"/>
      <c r="D276" s="134" t="s">
        <v>267</v>
      </c>
      <c r="F276" s="135" t="s">
        <v>3533</v>
      </c>
      <c r="I276" s="136"/>
      <c r="L276" s="32"/>
      <c r="M276" s="137"/>
      <c r="T276" s="53"/>
      <c r="AT276" s="17" t="s">
        <v>267</v>
      </c>
      <c r="AU276" s="17" t="s">
        <v>77</v>
      </c>
    </row>
    <row r="277" spans="2:65" s="1" customFormat="1" ht="11.25">
      <c r="B277" s="32"/>
      <c r="D277" s="176" t="s">
        <v>1416</v>
      </c>
      <c r="F277" s="177" t="s">
        <v>3534</v>
      </c>
      <c r="I277" s="136"/>
      <c r="L277" s="32"/>
      <c r="M277" s="137"/>
      <c r="T277" s="53"/>
      <c r="AT277" s="17" t="s">
        <v>1416</v>
      </c>
      <c r="AU277" s="17" t="s">
        <v>77</v>
      </c>
    </row>
    <row r="278" spans="2:65" s="1" customFormat="1" ht="16.5" customHeight="1">
      <c r="B278" s="32"/>
      <c r="C278" s="139" t="s">
        <v>697</v>
      </c>
      <c r="D278" s="139" t="s">
        <v>273</v>
      </c>
      <c r="E278" s="140" t="s">
        <v>3535</v>
      </c>
      <c r="F278" s="141" t="s">
        <v>3536</v>
      </c>
      <c r="G278" s="142" t="s">
        <v>973</v>
      </c>
      <c r="H278" s="143">
        <v>5.6000000000000001E-2</v>
      </c>
      <c r="I278" s="144"/>
      <c r="J278" s="145">
        <f>ROUND(I278*H278,2)</f>
        <v>0</v>
      </c>
      <c r="K278" s="141" t="s">
        <v>1258</v>
      </c>
      <c r="L278" s="146"/>
      <c r="M278" s="147" t="s">
        <v>19</v>
      </c>
      <c r="N278" s="148" t="s">
        <v>40</v>
      </c>
      <c r="P278" s="130">
        <f>O278*H278</f>
        <v>0</v>
      </c>
      <c r="Q278" s="130">
        <v>1</v>
      </c>
      <c r="R278" s="130">
        <f>Q278*H278</f>
        <v>5.6000000000000001E-2</v>
      </c>
      <c r="S278" s="130">
        <v>0</v>
      </c>
      <c r="T278" s="131">
        <f>S278*H278</f>
        <v>0</v>
      </c>
      <c r="AR278" s="132" t="s">
        <v>339</v>
      </c>
      <c r="AT278" s="132" t="s">
        <v>273</v>
      </c>
      <c r="AU278" s="132" t="s">
        <v>77</v>
      </c>
      <c r="AY278" s="17" t="s">
        <v>260</v>
      </c>
      <c r="BE278" s="133">
        <f>IF(N278="základní",J278,0)</f>
        <v>0</v>
      </c>
      <c r="BF278" s="133">
        <f>IF(N278="snížená",J278,0)</f>
        <v>0</v>
      </c>
      <c r="BG278" s="133">
        <f>IF(N278="zákl. přenesená",J278,0)</f>
        <v>0</v>
      </c>
      <c r="BH278" s="133">
        <f>IF(N278="sníž. přenesená",J278,0)</f>
        <v>0</v>
      </c>
      <c r="BI278" s="133">
        <f>IF(N278="nulová",J278,0)</f>
        <v>0</v>
      </c>
      <c r="BJ278" s="17" t="s">
        <v>77</v>
      </c>
      <c r="BK278" s="133">
        <f>ROUND(I278*H278,2)</f>
        <v>0</v>
      </c>
      <c r="BL278" s="17" t="s">
        <v>300</v>
      </c>
      <c r="BM278" s="132" t="s">
        <v>695</v>
      </c>
    </row>
    <row r="279" spans="2:65" s="1" customFormat="1" ht="11.25">
      <c r="B279" s="32"/>
      <c r="D279" s="134" t="s">
        <v>267</v>
      </c>
      <c r="F279" s="135" t="s">
        <v>3536</v>
      </c>
      <c r="I279" s="136"/>
      <c r="L279" s="32"/>
      <c r="M279" s="137"/>
      <c r="T279" s="53"/>
      <c r="AT279" s="17" t="s">
        <v>267</v>
      </c>
      <c r="AU279" s="17" t="s">
        <v>77</v>
      </c>
    </row>
    <row r="280" spans="2:65" s="1" customFormat="1" ht="16.5" customHeight="1">
      <c r="B280" s="32"/>
      <c r="C280" s="121" t="s">
        <v>373</v>
      </c>
      <c r="D280" s="121" t="s">
        <v>261</v>
      </c>
      <c r="E280" s="122" t="s">
        <v>1971</v>
      </c>
      <c r="F280" s="123" t="s">
        <v>1972</v>
      </c>
      <c r="G280" s="124" t="s">
        <v>973</v>
      </c>
      <c r="H280" s="125">
        <v>7.9000000000000001E-2</v>
      </c>
      <c r="I280" s="126"/>
      <c r="J280" s="127">
        <f>ROUND(I280*H280,2)</f>
        <v>0</v>
      </c>
      <c r="K280" s="123" t="s">
        <v>1258</v>
      </c>
      <c r="L280" s="32"/>
      <c r="M280" s="128" t="s">
        <v>19</v>
      </c>
      <c r="N280" s="129" t="s">
        <v>40</v>
      </c>
      <c r="P280" s="130">
        <f>O280*H280</f>
        <v>0</v>
      </c>
      <c r="Q280" s="130">
        <v>0</v>
      </c>
      <c r="R280" s="130">
        <f>Q280*H280</f>
        <v>0</v>
      </c>
      <c r="S280" s="130">
        <v>0</v>
      </c>
      <c r="T280" s="131">
        <f>S280*H280</f>
        <v>0</v>
      </c>
      <c r="AR280" s="132" t="s">
        <v>300</v>
      </c>
      <c r="AT280" s="132" t="s">
        <v>261</v>
      </c>
      <c r="AU280" s="132" t="s">
        <v>77</v>
      </c>
      <c r="AY280" s="17" t="s">
        <v>260</v>
      </c>
      <c r="BE280" s="133">
        <f>IF(N280="základní",J280,0)</f>
        <v>0</v>
      </c>
      <c r="BF280" s="133">
        <f>IF(N280="snížená",J280,0)</f>
        <v>0</v>
      </c>
      <c r="BG280" s="133">
        <f>IF(N280="zákl. přenesená",J280,0)</f>
        <v>0</v>
      </c>
      <c r="BH280" s="133">
        <f>IF(N280="sníž. přenesená",J280,0)</f>
        <v>0</v>
      </c>
      <c r="BI280" s="133">
        <f>IF(N280="nulová",J280,0)</f>
        <v>0</v>
      </c>
      <c r="BJ280" s="17" t="s">
        <v>77</v>
      </c>
      <c r="BK280" s="133">
        <f>ROUND(I280*H280,2)</f>
        <v>0</v>
      </c>
      <c r="BL280" s="17" t="s">
        <v>300</v>
      </c>
      <c r="BM280" s="132" t="s">
        <v>700</v>
      </c>
    </row>
    <row r="281" spans="2:65" s="1" customFormat="1" ht="19.5">
      <c r="B281" s="32"/>
      <c r="D281" s="134" t="s">
        <v>267</v>
      </c>
      <c r="F281" s="135" t="s">
        <v>1973</v>
      </c>
      <c r="I281" s="136"/>
      <c r="L281" s="32"/>
      <c r="M281" s="137"/>
      <c r="T281" s="53"/>
      <c r="AT281" s="17" t="s">
        <v>267</v>
      </c>
      <c r="AU281" s="17" t="s">
        <v>77</v>
      </c>
    </row>
    <row r="282" spans="2:65" s="1" customFormat="1" ht="11.25">
      <c r="B282" s="32"/>
      <c r="D282" s="176" t="s">
        <v>1416</v>
      </c>
      <c r="F282" s="177" t="s">
        <v>1974</v>
      </c>
      <c r="I282" s="136"/>
      <c r="L282" s="32"/>
      <c r="M282" s="137"/>
      <c r="T282" s="53"/>
      <c r="AT282" s="17" t="s">
        <v>1416</v>
      </c>
      <c r="AU282" s="17" t="s">
        <v>77</v>
      </c>
    </row>
    <row r="283" spans="2:65" s="1" customFormat="1" ht="16.5" customHeight="1">
      <c r="B283" s="32"/>
      <c r="C283" s="121" t="s">
        <v>1150</v>
      </c>
      <c r="D283" s="121" t="s">
        <v>261</v>
      </c>
      <c r="E283" s="122" t="s">
        <v>1975</v>
      </c>
      <c r="F283" s="123" t="s">
        <v>1976</v>
      </c>
      <c r="G283" s="124" t="s">
        <v>973</v>
      </c>
      <c r="H283" s="125">
        <v>1.5009999999999999</v>
      </c>
      <c r="I283" s="126"/>
      <c r="J283" s="127">
        <f>ROUND(I283*H283,2)</f>
        <v>0</v>
      </c>
      <c r="K283" s="123" t="s">
        <v>1258</v>
      </c>
      <c r="L283" s="32"/>
      <c r="M283" s="128" t="s">
        <v>19</v>
      </c>
      <c r="N283" s="129" t="s">
        <v>40</v>
      </c>
      <c r="P283" s="130">
        <f>O283*H283</f>
        <v>0</v>
      </c>
      <c r="Q283" s="130">
        <v>0</v>
      </c>
      <c r="R283" s="130">
        <f>Q283*H283</f>
        <v>0</v>
      </c>
      <c r="S283" s="130">
        <v>0</v>
      </c>
      <c r="T283" s="131">
        <f>S283*H283</f>
        <v>0</v>
      </c>
      <c r="AR283" s="132" t="s">
        <v>300</v>
      </c>
      <c r="AT283" s="132" t="s">
        <v>261</v>
      </c>
      <c r="AU283" s="132" t="s">
        <v>77</v>
      </c>
      <c r="AY283" s="17" t="s">
        <v>260</v>
      </c>
      <c r="BE283" s="133">
        <f>IF(N283="základní",J283,0)</f>
        <v>0</v>
      </c>
      <c r="BF283" s="133">
        <f>IF(N283="snížená",J283,0)</f>
        <v>0</v>
      </c>
      <c r="BG283" s="133">
        <f>IF(N283="zákl. přenesená",J283,0)</f>
        <v>0</v>
      </c>
      <c r="BH283" s="133">
        <f>IF(N283="sníž. přenesená",J283,0)</f>
        <v>0</v>
      </c>
      <c r="BI283" s="133">
        <f>IF(N283="nulová",J283,0)</f>
        <v>0</v>
      </c>
      <c r="BJ283" s="17" t="s">
        <v>77</v>
      </c>
      <c r="BK283" s="133">
        <f>ROUND(I283*H283,2)</f>
        <v>0</v>
      </c>
      <c r="BL283" s="17" t="s">
        <v>300</v>
      </c>
      <c r="BM283" s="132" t="s">
        <v>1153</v>
      </c>
    </row>
    <row r="284" spans="2:65" s="1" customFormat="1" ht="19.5">
      <c r="B284" s="32"/>
      <c r="D284" s="134" t="s">
        <v>267</v>
      </c>
      <c r="F284" s="135" t="s">
        <v>1977</v>
      </c>
      <c r="I284" s="136"/>
      <c r="L284" s="32"/>
      <c r="M284" s="137"/>
      <c r="T284" s="53"/>
      <c r="AT284" s="17" t="s">
        <v>267</v>
      </c>
      <c r="AU284" s="17" t="s">
        <v>77</v>
      </c>
    </row>
    <row r="285" spans="2:65" s="1" customFormat="1" ht="11.25">
      <c r="B285" s="32"/>
      <c r="D285" s="176" t="s">
        <v>1416</v>
      </c>
      <c r="F285" s="177" t="s">
        <v>1978</v>
      </c>
      <c r="I285" s="136"/>
      <c r="L285" s="32"/>
      <c r="M285" s="137"/>
      <c r="T285" s="53"/>
      <c r="AT285" s="17" t="s">
        <v>1416</v>
      </c>
      <c r="AU285" s="17" t="s">
        <v>77</v>
      </c>
    </row>
    <row r="286" spans="2:65" s="10" customFormat="1" ht="25.9" customHeight="1">
      <c r="B286" s="111"/>
      <c r="D286" s="112" t="s">
        <v>68</v>
      </c>
      <c r="E286" s="113" t="s">
        <v>2254</v>
      </c>
      <c r="F286" s="113" t="s">
        <v>2255</v>
      </c>
      <c r="I286" s="114"/>
      <c r="J286" s="115">
        <f>BK286</f>
        <v>0</v>
      </c>
      <c r="L286" s="111"/>
      <c r="M286" s="116"/>
      <c r="P286" s="117">
        <f>SUM(P287:P303)</f>
        <v>0</v>
      </c>
      <c r="R286" s="117">
        <f>SUM(R287:R303)</f>
        <v>2.7438400000000002E-2</v>
      </c>
      <c r="T286" s="118">
        <f>SUM(T287:T303)</f>
        <v>0</v>
      </c>
      <c r="AR286" s="112" t="s">
        <v>79</v>
      </c>
      <c r="AT286" s="119" t="s">
        <v>68</v>
      </c>
      <c r="AU286" s="119" t="s">
        <v>69</v>
      </c>
      <c r="AY286" s="112" t="s">
        <v>260</v>
      </c>
      <c r="BK286" s="120">
        <f>SUM(BK287:BK303)</f>
        <v>0</v>
      </c>
    </row>
    <row r="287" spans="2:65" s="1" customFormat="1" ht="21.75" customHeight="1">
      <c r="B287" s="32"/>
      <c r="C287" s="121" t="s">
        <v>378</v>
      </c>
      <c r="D287" s="121" t="s">
        <v>261</v>
      </c>
      <c r="E287" s="122" t="s">
        <v>2256</v>
      </c>
      <c r="F287" s="123" t="s">
        <v>2257</v>
      </c>
      <c r="G287" s="124" t="s">
        <v>1297</v>
      </c>
      <c r="H287" s="125">
        <v>1.76</v>
      </c>
      <c r="I287" s="126"/>
      <c r="J287" s="127">
        <f>ROUND(I287*H287,2)</f>
        <v>0</v>
      </c>
      <c r="K287" s="123" t="s">
        <v>1258</v>
      </c>
      <c r="L287" s="32"/>
      <c r="M287" s="128" t="s">
        <v>19</v>
      </c>
      <c r="N287" s="129" t="s">
        <v>40</v>
      </c>
      <c r="P287" s="130">
        <f>O287*H287</f>
        <v>0</v>
      </c>
      <c r="Q287" s="130">
        <v>4.8999999999999998E-4</v>
      </c>
      <c r="R287" s="130">
        <f>Q287*H287</f>
        <v>8.6239999999999993E-4</v>
      </c>
      <c r="S287" s="130">
        <v>0</v>
      </c>
      <c r="T287" s="131">
        <f>S287*H287</f>
        <v>0</v>
      </c>
      <c r="AR287" s="132" t="s">
        <v>300</v>
      </c>
      <c r="AT287" s="132" t="s">
        <v>261</v>
      </c>
      <c r="AU287" s="132" t="s">
        <v>77</v>
      </c>
      <c r="AY287" s="17" t="s">
        <v>260</v>
      </c>
      <c r="BE287" s="133">
        <f>IF(N287="základní",J287,0)</f>
        <v>0</v>
      </c>
      <c r="BF287" s="133">
        <f>IF(N287="snížená",J287,0)</f>
        <v>0</v>
      </c>
      <c r="BG287" s="133">
        <f>IF(N287="zákl. přenesená",J287,0)</f>
        <v>0</v>
      </c>
      <c r="BH287" s="133">
        <f>IF(N287="sníž. přenesená",J287,0)</f>
        <v>0</v>
      </c>
      <c r="BI287" s="133">
        <f>IF(N287="nulová",J287,0)</f>
        <v>0</v>
      </c>
      <c r="BJ287" s="17" t="s">
        <v>77</v>
      </c>
      <c r="BK287" s="133">
        <f>ROUND(I287*H287,2)</f>
        <v>0</v>
      </c>
      <c r="BL287" s="17" t="s">
        <v>300</v>
      </c>
      <c r="BM287" s="132" t="s">
        <v>1158</v>
      </c>
    </row>
    <row r="288" spans="2:65" s="1" customFormat="1" ht="11.25">
      <c r="B288" s="32"/>
      <c r="D288" s="134" t="s">
        <v>267</v>
      </c>
      <c r="F288" s="135" t="s">
        <v>2258</v>
      </c>
      <c r="I288" s="136"/>
      <c r="L288" s="32"/>
      <c r="M288" s="137"/>
      <c r="T288" s="53"/>
      <c r="AT288" s="17" t="s">
        <v>267</v>
      </c>
      <c r="AU288" s="17" t="s">
        <v>77</v>
      </c>
    </row>
    <row r="289" spans="2:65" s="1" customFormat="1" ht="11.25">
      <c r="B289" s="32"/>
      <c r="D289" s="176" t="s">
        <v>1416</v>
      </c>
      <c r="F289" s="177" t="s">
        <v>2259</v>
      </c>
      <c r="I289" s="136"/>
      <c r="L289" s="32"/>
      <c r="M289" s="137"/>
      <c r="T289" s="53"/>
      <c r="AT289" s="17" t="s">
        <v>1416</v>
      </c>
      <c r="AU289" s="17" t="s">
        <v>77</v>
      </c>
    </row>
    <row r="290" spans="2:65" s="12" customFormat="1" ht="11.25">
      <c r="B290" s="162"/>
      <c r="D290" s="134" t="s">
        <v>774</v>
      </c>
      <c r="E290" s="163" t="s">
        <v>19</v>
      </c>
      <c r="F290" s="164" t="s">
        <v>2260</v>
      </c>
      <c r="H290" s="165">
        <v>1.76</v>
      </c>
      <c r="I290" s="166"/>
      <c r="L290" s="162"/>
      <c r="M290" s="167"/>
      <c r="T290" s="168"/>
      <c r="AT290" s="163" t="s">
        <v>774</v>
      </c>
      <c r="AU290" s="163" t="s">
        <v>77</v>
      </c>
      <c r="AV290" s="12" t="s">
        <v>79</v>
      </c>
      <c r="AW290" s="12" t="s">
        <v>31</v>
      </c>
      <c r="AX290" s="12" t="s">
        <v>69</v>
      </c>
      <c r="AY290" s="163" t="s">
        <v>260</v>
      </c>
    </row>
    <row r="291" spans="2:65" s="13" customFormat="1" ht="11.25">
      <c r="B291" s="169"/>
      <c r="D291" s="134" t="s">
        <v>774</v>
      </c>
      <c r="E291" s="170" t="s">
        <v>19</v>
      </c>
      <c r="F291" s="171" t="s">
        <v>967</v>
      </c>
      <c r="H291" s="172">
        <v>1.76</v>
      </c>
      <c r="I291" s="173"/>
      <c r="L291" s="169"/>
      <c r="M291" s="174"/>
      <c r="T291" s="175"/>
      <c r="AT291" s="170" t="s">
        <v>774</v>
      </c>
      <c r="AU291" s="170" t="s">
        <v>77</v>
      </c>
      <c r="AV291" s="13" t="s">
        <v>266</v>
      </c>
      <c r="AW291" s="13" t="s">
        <v>31</v>
      </c>
      <c r="AX291" s="13" t="s">
        <v>77</v>
      </c>
      <c r="AY291" s="170" t="s">
        <v>260</v>
      </c>
    </row>
    <row r="292" spans="2:65" s="1" customFormat="1" ht="16.5" customHeight="1">
      <c r="B292" s="32"/>
      <c r="C292" s="139" t="s">
        <v>1169</v>
      </c>
      <c r="D292" s="139" t="s">
        <v>273</v>
      </c>
      <c r="E292" s="140" t="s">
        <v>2261</v>
      </c>
      <c r="F292" s="141" t="s">
        <v>2262</v>
      </c>
      <c r="G292" s="142" t="s">
        <v>1297</v>
      </c>
      <c r="H292" s="143">
        <v>1.76</v>
      </c>
      <c r="I292" s="144"/>
      <c r="J292" s="145">
        <f>ROUND(I292*H292,2)</f>
        <v>0</v>
      </c>
      <c r="K292" s="141" t="s">
        <v>1258</v>
      </c>
      <c r="L292" s="146"/>
      <c r="M292" s="147" t="s">
        <v>19</v>
      </c>
      <c r="N292" s="148" t="s">
        <v>40</v>
      </c>
      <c r="P292" s="130">
        <f>O292*H292</f>
        <v>0</v>
      </c>
      <c r="Q292" s="130">
        <v>1.5100000000000001E-2</v>
      </c>
      <c r="R292" s="130">
        <f>Q292*H292</f>
        <v>2.6576000000000002E-2</v>
      </c>
      <c r="S292" s="130">
        <v>0</v>
      </c>
      <c r="T292" s="131">
        <f>S292*H292</f>
        <v>0</v>
      </c>
      <c r="AR292" s="132" t="s">
        <v>339</v>
      </c>
      <c r="AT292" s="132" t="s">
        <v>273</v>
      </c>
      <c r="AU292" s="132" t="s">
        <v>77</v>
      </c>
      <c r="AY292" s="17" t="s">
        <v>260</v>
      </c>
      <c r="BE292" s="133">
        <f>IF(N292="základní",J292,0)</f>
        <v>0</v>
      </c>
      <c r="BF292" s="133">
        <f>IF(N292="snížená",J292,0)</f>
        <v>0</v>
      </c>
      <c r="BG292" s="133">
        <f>IF(N292="zákl. přenesená",J292,0)</f>
        <v>0</v>
      </c>
      <c r="BH292" s="133">
        <f>IF(N292="sníž. přenesená",J292,0)</f>
        <v>0</v>
      </c>
      <c r="BI292" s="133">
        <f>IF(N292="nulová",J292,0)</f>
        <v>0</v>
      </c>
      <c r="BJ292" s="17" t="s">
        <v>77</v>
      </c>
      <c r="BK292" s="133">
        <f>ROUND(I292*H292,2)</f>
        <v>0</v>
      </c>
      <c r="BL292" s="17" t="s">
        <v>300</v>
      </c>
      <c r="BM292" s="132" t="s">
        <v>1172</v>
      </c>
    </row>
    <row r="293" spans="2:65" s="1" customFormat="1" ht="11.25">
      <c r="B293" s="32"/>
      <c r="D293" s="134" t="s">
        <v>267</v>
      </c>
      <c r="F293" s="135" t="s">
        <v>2262</v>
      </c>
      <c r="I293" s="136"/>
      <c r="L293" s="32"/>
      <c r="M293" s="137"/>
      <c r="T293" s="53"/>
      <c r="AT293" s="17" t="s">
        <v>267</v>
      </c>
      <c r="AU293" s="17" t="s">
        <v>77</v>
      </c>
    </row>
    <row r="294" spans="2:65" s="12" customFormat="1" ht="11.25">
      <c r="B294" s="162"/>
      <c r="D294" s="134" t="s">
        <v>774</v>
      </c>
      <c r="E294" s="163" t="s">
        <v>19</v>
      </c>
      <c r="F294" s="164" t="s">
        <v>2260</v>
      </c>
      <c r="H294" s="165">
        <v>1.76</v>
      </c>
      <c r="I294" s="166"/>
      <c r="L294" s="162"/>
      <c r="M294" s="167"/>
      <c r="T294" s="168"/>
      <c r="AT294" s="163" t="s">
        <v>774</v>
      </c>
      <c r="AU294" s="163" t="s">
        <v>77</v>
      </c>
      <c r="AV294" s="12" t="s">
        <v>79</v>
      </c>
      <c r="AW294" s="12" t="s">
        <v>31</v>
      </c>
      <c r="AX294" s="12" t="s">
        <v>69</v>
      </c>
      <c r="AY294" s="163" t="s">
        <v>260</v>
      </c>
    </row>
    <row r="295" spans="2:65" s="13" customFormat="1" ht="11.25">
      <c r="B295" s="169"/>
      <c r="D295" s="134" t="s">
        <v>774</v>
      </c>
      <c r="E295" s="170" t="s">
        <v>19</v>
      </c>
      <c r="F295" s="171" t="s">
        <v>967</v>
      </c>
      <c r="H295" s="172">
        <v>1.76</v>
      </c>
      <c r="I295" s="173"/>
      <c r="L295" s="169"/>
      <c r="M295" s="174"/>
      <c r="T295" s="175"/>
      <c r="AT295" s="170" t="s">
        <v>774</v>
      </c>
      <c r="AU295" s="170" t="s">
        <v>77</v>
      </c>
      <c r="AV295" s="13" t="s">
        <v>266</v>
      </c>
      <c r="AW295" s="13" t="s">
        <v>31</v>
      </c>
      <c r="AX295" s="13" t="s">
        <v>77</v>
      </c>
      <c r="AY295" s="170" t="s">
        <v>260</v>
      </c>
    </row>
    <row r="296" spans="2:65" s="1" customFormat="1" ht="16.5" customHeight="1">
      <c r="B296" s="32"/>
      <c r="C296" s="121" t="s">
        <v>384</v>
      </c>
      <c r="D296" s="121" t="s">
        <v>261</v>
      </c>
      <c r="E296" s="122" t="s">
        <v>2263</v>
      </c>
      <c r="F296" s="123" t="s">
        <v>2264</v>
      </c>
      <c r="G296" s="124" t="s">
        <v>973</v>
      </c>
      <c r="H296" s="125">
        <v>2.7E-2</v>
      </c>
      <c r="I296" s="126"/>
      <c r="J296" s="127">
        <f>ROUND(I296*H296,2)</f>
        <v>0</v>
      </c>
      <c r="K296" s="123" t="s">
        <v>1258</v>
      </c>
      <c r="L296" s="32"/>
      <c r="M296" s="128" t="s">
        <v>19</v>
      </c>
      <c r="N296" s="129" t="s">
        <v>40</v>
      </c>
      <c r="P296" s="130">
        <f>O296*H296</f>
        <v>0</v>
      </c>
      <c r="Q296" s="130">
        <v>0</v>
      </c>
      <c r="R296" s="130">
        <f>Q296*H296</f>
        <v>0</v>
      </c>
      <c r="S296" s="130">
        <v>0</v>
      </c>
      <c r="T296" s="131">
        <f>S296*H296</f>
        <v>0</v>
      </c>
      <c r="AR296" s="132" t="s">
        <v>300</v>
      </c>
      <c r="AT296" s="132" t="s">
        <v>261</v>
      </c>
      <c r="AU296" s="132" t="s">
        <v>77</v>
      </c>
      <c r="AY296" s="17" t="s">
        <v>260</v>
      </c>
      <c r="BE296" s="133">
        <f>IF(N296="základní",J296,0)</f>
        <v>0</v>
      </c>
      <c r="BF296" s="133">
        <f>IF(N296="snížená",J296,0)</f>
        <v>0</v>
      </c>
      <c r="BG296" s="133">
        <f>IF(N296="zákl. přenesená",J296,0)</f>
        <v>0</v>
      </c>
      <c r="BH296" s="133">
        <f>IF(N296="sníž. přenesená",J296,0)</f>
        <v>0</v>
      </c>
      <c r="BI296" s="133">
        <f>IF(N296="nulová",J296,0)</f>
        <v>0</v>
      </c>
      <c r="BJ296" s="17" t="s">
        <v>77</v>
      </c>
      <c r="BK296" s="133">
        <f>ROUND(I296*H296,2)</f>
        <v>0</v>
      </c>
      <c r="BL296" s="17" t="s">
        <v>300</v>
      </c>
      <c r="BM296" s="132" t="s">
        <v>1182</v>
      </c>
    </row>
    <row r="297" spans="2:65" s="1" customFormat="1" ht="19.5">
      <c r="B297" s="32"/>
      <c r="D297" s="134" t="s">
        <v>267</v>
      </c>
      <c r="F297" s="135" t="s">
        <v>2265</v>
      </c>
      <c r="I297" s="136"/>
      <c r="L297" s="32"/>
      <c r="M297" s="137"/>
      <c r="T297" s="53"/>
      <c r="AT297" s="17" t="s">
        <v>267</v>
      </c>
      <c r="AU297" s="17" t="s">
        <v>77</v>
      </c>
    </row>
    <row r="298" spans="2:65" s="1" customFormat="1" ht="11.25">
      <c r="B298" s="32"/>
      <c r="D298" s="176" t="s">
        <v>1416</v>
      </c>
      <c r="F298" s="177" t="s">
        <v>2266</v>
      </c>
      <c r="I298" s="136"/>
      <c r="L298" s="32"/>
      <c r="M298" s="137"/>
      <c r="T298" s="53"/>
      <c r="AT298" s="17" t="s">
        <v>1416</v>
      </c>
      <c r="AU298" s="17" t="s">
        <v>77</v>
      </c>
    </row>
    <row r="299" spans="2:65" s="1" customFormat="1" ht="16.5" customHeight="1">
      <c r="B299" s="32"/>
      <c r="C299" s="121" t="s">
        <v>1185</v>
      </c>
      <c r="D299" s="121" t="s">
        <v>261</v>
      </c>
      <c r="E299" s="122" t="s">
        <v>2267</v>
      </c>
      <c r="F299" s="123" t="s">
        <v>2268</v>
      </c>
      <c r="G299" s="124" t="s">
        <v>973</v>
      </c>
      <c r="H299" s="125">
        <v>0.51300000000000001</v>
      </c>
      <c r="I299" s="126"/>
      <c r="J299" s="127">
        <f>ROUND(I299*H299,2)</f>
        <v>0</v>
      </c>
      <c r="K299" s="123" t="s">
        <v>1258</v>
      </c>
      <c r="L299" s="32"/>
      <c r="M299" s="128" t="s">
        <v>19</v>
      </c>
      <c r="N299" s="129" t="s">
        <v>40</v>
      </c>
      <c r="P299" s="130">
        <f>O299*H299</f>
        <v>0</v>
      </c>
      <c r="Q299" s="130">
        <v>0</v>
      </c>
      <c r="R299" s="130">
        <f>Q299*H299</f>
        <v>0</v>
      </c>
      <c r="S299" s="130">
        <v>0</v>
      </c>
      <c r="T299" s="131">
        <f>S299*H299</f>
        <v>0</v>
      </c>
      <c r="AR299" s="132" t="s">
        <v>300</v>
      </c>
      <c r="AT299" s="132" t="s">
        <v>261</v>
      </c>
      <c r="AU299" s="132" t="s">
        <v>77</v>
      </c>
      <c r="AY299" s="17" t="s">
        <v>260</v>
      </c>
      <c r="BE299" s="133">
        <f>IF(N299="základní",J299,0)</f>
        <v>0</v>
      </c>
      <c r="BF299" s="133">
        <f>IF(N299="snížená",J299,0)</f>
        <v>0</v>
      </c>
      <c r="BG299" s="133">
        <f>IF(N299="zákl. přenesená",J299,0)</f>
        <v>0</v>
      </c>
      <c r="BH299" s="133">
        <f>IF(N299="sníž. přenesená",J299,0)</f>
        <v>0</v>
      </c>
      <c r="BI299" s="133">
        <f>IF(N299="nulová",J299,0)</f>
        <v>0</v>
      </c>
      <c r="BJ299" s="17" t="s">
        <v>77</v>
      </c>
      <c r="BK299" s="133">
        <f>ROUND(I299*H299,2)</f>
        <v>0</v>
      </c>
      <c r="BL299" s="17" t="s">
        <v>300</v>
      </c>
      <c r="BM299" s="132" t="s">
        <v>1188</v>
      </c>
    </row>
    <row r="300" spans="2:65" s="1" customFormat="1" ht="19.5">
      <c r="B300" s="32"/>
      <c r="D300" s="134" t="s">
        <v>267</v>
      </c>
      <c r="F300" s="135" t="s">
        <v>2269</v>
      </c>
      <c r="I300" s="136"/>
      <c r="L300" s="32"/>
      <c r="M300" s="137"/>
      <c r="T300" s="53"/>
      <c r="AT300" s="17" t="s">
        <v>267</v>
      </c>
      <c r="AU300" s="17" t="s">
        <v>77</v>
      </c>
    </row>
    <row r="301" spans="2:65" s="1" customFormat="1" ht="11.25">
      <c r="B301" s="32"/>
      <c r="D301" s="176" t="s">
        <v>1416</v>
      </c>
      <c r="F301" s="177" t="s">
        <v>2270</v>
      </c>
      <c r="I301" s="136"/>
      <c r="L301" s="32"/>
      <c r="M301" s="137"/>
      <c r="T301" s="53"/>
      <c r="AT301" s="17" t="s">
        <v>1416</v>
      </c>
      <c r="AU301" s="17" t="s">
        <v>77</v>
      </c>
    </row>
    <row r="302" spans="2:65" s="12" customFormat="1" ht="11.25">
      <c r="B302" s="162"/>
      <c r="D302" s="134" t="s">
        <v>774</v>
      </c>
      <c r="E302" s="163" t="s">
        <v>19</v>
      </c>
      <c r="F302" s="164" t="s">
        <v>2271</v>
      </c>
      <c r="H302" s="165">
        <v>0.51300000000000001</v>
      </c>
      <c r="I302" s="166"/>
      <c r="L302" s="162"/>
      <c r="M302" s="167"/>
      <c r="T302" s="168"/>
      <c r="AT302" s="163" t="s">
        <v>774</v>
      </c>
      <c r="AU302" s="163" t="s">
        <v>77</v>
      </c>
      <c r="AV302" s="12" t="s">
        <v>79</v>
      </c>
      <c r="AW302" s="12" t="s">
        <v>31</v>
      </c>
      <c r="AX302" s="12" t="s">
        <v>69</v>
      </c>
      <c r="AY302" s="163" t="s">
        <v>260</v>
      </c>
    </row>
    <row r="303" spans="2:65" s="13" customFormat="1" ht="11.25">
      <c r="B303" s="169"/>
      <c r="D303" s="134" t="s">
        <v>774</v>
      </c>
      <c r="E303" s="170" t="s">
        <v>19</v>
      </c>
      <c r="F303" s="171" t="s">
        <v>967</v>
      </c>
      <c r="H303" s="172">
        <v>0.51300000000000001</v>
      </c>
      <c r="I303" s="173"/>
      <c r="L303" s="169"/>
      <c r="M303" s="174"/>
      <c r="T303" s="175"/>
      <c r="AT303" s="170" t="s">
        <v>774</v>
      </c>
      <c r="AU303" s="170" t="s">
        <v>77</v>
      </c>
      <c r="AV303" s="13" t="s">
        <v>266</v>
      </c>
      <c r="AW303" s="13" t="s">
        <v>31</v>
      </c>
      <c r="AX303" s="13" t="s">
        <v>77</v>
      </c>
      <c r="AY303" s="170" t="s">
        <v>260</v>
      </c>
    </row>
    <row r="304" spans="2:65" s="10" customFormat="1" ht="25.9" customHeight="1">
      <c r="B304" s="111"/>
      <c r="D304" s="112" t="s">
        <v>68</v>
      </c>
      <c r="E304" s="113" t="s">
        <v>302</v>
      </c>
      <c r="F304" s="113" t="s">
        <v>2012</v>
      </c>
      <c r="I304" s="114"/>
      <c r="J304" s="115">
        <f>BK304</f>
        <v>0</v>
      </c>
      <c r="L304" s="111"/>
      <c r="M304" s="116"/>
      <c r="P304" s="117">
        <f>SUM(P305:P324)</f>
        <v>0</v>
      </c>
      <c r="R304" s="117">
        <f>SUM(R305:R324)</f>
        <v>2.282578</v>
      </c>
      <c r="T304" s="118">
        <f>SUM(T305:T324)</f>
        <v>35.557200000000002</v>
      </c>
      <c r="AR304" s="112" t="s">
        <v>77</v>
      </c>
      <c r="AT304" s="119" t="s">
        <v>68</v>
      </c>
      <c r="AU304" s="119" t="s">
        <v>69</v>
      </c>
      <c r="AY304" s="112" t="s">
        <v>260</v>
      </c>
      <c r="BK304" s="120">
        <f>SUM(BK305:BK324)</f>
        <v>0</v>
      </c>
    </row>
    <row r="305" spans="2:65" s="1" customFormat="1" ht="16.5" customHeight="1">
      <c r="B305" s="32"/>
      <c r="C305" s="121" t="s">
        <v>389</v>
      </c>
      <c r="D305" s="121" t="s">
        <v>261</v>
      </c>
      <c r="E305" s="122" t="s">
        <v>3537</v>
      </c>
      <c r="F305" s="123" t="s">
        <v>3538</v>
      </c>
      <c r="G305" s="124" t="s">
        <v>545</v>
      </c>
      <c r="H305" s="125">
        <v>1.3</v>
      </c>
      <c r="I305" s="126"/>
      <c r="J305" s="127">
        <f>ROUND(I305*H305,2)</f>
        <v>0</v>
      </c>
      <c r="K305" s="123" t="s">
        <v>1258</v>
      </c>
      <c r="L305" s="32"/>
      <c r="M305" s="128" t="s">
        <v>19</v>
      </c>
      <c r="N305" s="129" t="s">
        <v>40</v>
      </c>
      <c r="P305" s="130">
        <f>O305*H305</f>
        <v>0</v>
      </c>
      <c r="Q305" s="130">
        <v>0.16370999999999999</v>
      </c>
      <c r="R305" s="130">
        <f>Q305*H305</f>
        <v>0.21282300000000001</v>
      </c>
      <c r="S305" s="130">
        <v>0</v>
      </c>
      <c r="T305" s="131">
        <f>S305*H305</f>
        <v>0</v>
      </c>
      <c r="AR305" s="132" t="s">
        <v>266</v>
      </c>
      <c r="AT305" s="132" t="s">
        <v>261</v>
      </c>
      <c r="AU305" s="132" t="s">
        <v>77</v>
      </c>
      <c r="AY305" s="17" t="s">
        <v>260</v>
      </c>
      <c r="BE305" s="133">
        <f>IF(N305="základní",J305,0)</f>
        <v>0</v>
      </c>
      <c r="BF305" s="133">
        <f>IF(N305="snížená",J305,0)</f>
        <v>0</v>
      </c>
      <c r="BG305" s="133">
        <f>IF(N305="zákl. přenesená",J305,0)</f>
        <v>0</v>
      </c>
      <c r="BH305" s="133">
        <f>IF(N305="sníž. přenesená",J305,0)</f>
        <v>0</v>
      </c>
      <c r="BI305" s="133">
        <f>IF(N305="nulová",J305,0)</f>
        <v>0</v>
      </c>
      <c r="BJ305" s="17" t="s">
        <v>77</v>
      </c>
      <c r="BK305" s="133">
        <f>ROUND(I305*H305,2)</f>
        <v>0</v>
      </c>
      <c r="BL305" s="17" t="s">
        <v>266</v>
      </c>
      <c r="BM305" s="132" t="s">
        <v>1193</v>
      </c>
    </row>
    <row r="306" spans="2:65" s="1" customFormat="1" ht="19.5">
      <c r="B306" s="32"/>
      <c r="D306" s="134" t="s">
        <v>267</v>
      </c>
      <c r="F306" s="135" t="s">
        <v>3539</v>
      </c>
      <c r="I306" s="136"/>
      <c r="L306" s="32"/>
      <c r="M306" s="137"/>
      <c r="T306" s="53"/>
      <c r="AT306" s="17" t="s">
        <v>267</v>
      </c>
      <c r="AU306" s="17" t="s">
        <v>77</v>
      </c>
    </row>
    <row r="307" spans="2:65" s="1" customFormat="1" ht="11.25">
      <c r="B307" s="32"/>
      <c r="D307" s="176" t="s">
        <v>1416</v>
      </c>
      <c r="F307" s="177" t="s">
        <v>3540</v>
      </c>
      <c r="I307" s="136"/>
      <c r="L307" s="32"/>
      <c r="M307" s="137"/>
      <c r="T307" s="53"/>
      <c r="AT307" s="17" t="s">
        <v>1416</v>
      </c>
      <c r="AU307" s="17" t="s">
        <v>77</v>
      </c>
    </row>
    <row r="308" spans="2:65" s="1" customFormat="1" ht="16.5" customHeight="1">
      <c r="B308" s="32"/>
      <c r="C308" s="139" t="s">
        <v>1196</v>
      </c>
      <c r="D308" s="139" t="s">
        <v>273</v>
      </c>
      <c r="E308" s="140" t="s">
        <v>3541</v>
      </c>
      <c r="F308" s="141" t="s">
        <v>3542</v>
      </c>
      <c r="G308" s="142" t="s">
        <v>545</v>
      </c>
      <c r="H308" s="143">
        <v>1.3</v>
      </c>
      <c r="I308" s="144"/>
      <c r="J308" s="145">
        <f>ROUND(I308*H308,2)</f>
        <v>0</v>
      </c>
      <c r="K308" s="141" t="s">
        <v>1258</v>
      </c>
      <c r="L308" s="146"/>
      <c r="M308" s="147" t="s">
        <v>19</v>
      </c>
      <c r="N308" s="148" t="s">
        <v>40</v>
      </c>
      <c r="P308" s="130">
        <f>O308*H308</f>
        <v>0</v>
      </c>
      <c r="Q308" s="130">
        <v>0.25755</v>
      </c>
      <c r="R308" s="130">
        <f>Q308*H308</f>
        <v>0.33481500000000003</v>
      </c>
      <c r="S308" s="130">
        <v>0</v>
      </c>
      <c r="T308" s="131">
        <f>S308*H308</f>
        <v>0</v>
      </c>
      <c r="AR308" s="132" t="s">
        <v>277</v>
      </c>
      <c r="AT308" s="132" t="s">
        <v>273</v>
      </c>
      <c r="AU308" s="132" t="s">
        <v>77</v>
      </c>
      <c r="AY308" s="17" t="s">
        <v>260</v>
      </c>
      <c r="BE308" s="133">
        <f>IF(N308="základní",J308,0)</f>
        <v>0</v>
      </c>
      <c r="BF308" s="133">
        <f>IF(N308="snížená",J308,0)</f>
        <v>0</v>
      </c>
      <c r="BG308" s="133">
        <f>IF(N308="zákl. přenesená",J308,0)</f>
        <v>0</v>
      </c>
      <c r="BH308" s="133">
        <f>IF(N308="sníž. přenesená",J308,0)</f>
        <v>0</v>
      </c>
      <c r="BI308" s="133">
        <f>IF(N308="nulová",J308,0)</f>
        <v>0</v>
      </c>
      <c r="BJ308" s="17" t="s">
        <v>77</v>
      </c>
      <c r="BK308" s="133">
        <f>ROUND(I308*H308,2)</f>
        <v>0</v>
      </c>
      <c r="BL308" s="17" t="s">
        <v>266</v>
      </c>
      <c r="BM308" s="132" t="s">
        <v>1197</v>
      </c>
    </row>
    <row r="309" spans="2:65" s="1" customFormat="1" ht="11.25">
      <c r="B309" s="32"/>
      <c r="D309" s="134" t="s">
        <v>267</v>
      </c>
      <c r="F309" s="135" t="s">
        <v>3542</v>
      </c>
      <c r="I309" s="136"/>
      <c r="L309" s="32"/>
      <c r="M309" s="137"/>
      <c r="T309" s="53"/>
      <c r="AT309" s="17" t="s">
        <v>267</v>
      </c>
      <c r="AU309" s="17" t="s">
        <v>77</v>
      </c>
    </row>
    <row r="310" spans="2:65" s="1" customFormat="1" ht="16.5" customHeight="1">
      <c r="B310" s="32"/>
      <c r="C310" s="121" t="s">
        <v>395</v>
      </c>
      <c r="D310" s="121" t="s">
        <v>261</v>
      </c>
      <c r="E310" s="122" t="s">
        <v>2272</v>
      </c>
      <c r="F310" s="123" t="s">
        <v>2273</v>
      </c>
      <c r="G310" s="124" t="s">
        <v>363</v>
      </c>
      <c r="H310" s="125">
        <v>5</v>
      </c>
      <c r="I310" s="126"/>
      <c r="J310" s="127">
        <f>ROUND(I310*H310,2)</f>
        <v>0</v>
      </c>
      <c r="K310" s="123" t="s">
        <v>1258</v>
      </c>
      <c r="L310" s="32"/>
      <c r="M310" s="128" t="s">
        <v>19</v>
      </c>
      <c r="N310" s="129" t="s">
        <v>40</v>
      </c>
      <c r="P310" s="130">
        <f>O310*H310</f>
        <v>0</v>
      </c>
      <c r="Q310" s="130">
        <v>1.81E-3</v>
      </c>
      <c r="R310" s="130">
        <f>Q310*H310</f>
        <v>9.049999999999999E-3</v>
      </c>
      <c r="S310" s="130">
        <v>0</v>
      </c>
      <c r="T310" s="131">
        <f>S310*H310</f>
        <v>0</v>
      </c>
      <c r="AR310" s="132" t="s">
        <v>266</v>
      </c>
      <c r="AT310" s="132" t="s">
        <v>261</v>
      </c>
      <c r="AU310" s="132" t="s">
        <v>77</v>
      </c>
      <c r="AY310" s="17" t="s">
        <v>260</v>
      </c>
      <c r="BE310" s="133">
        <f>IF(N310="základní",J310,0)</f>
        <v>0</v>
      </c>
      <c r="BF310" s="133">
        <f>IF(N310="snížená",J310,0)</f>
        <v>0</v>
      </c>
      <c r="BG310" s="133">
        <f>IF(N310="zákl. přenesená",J310,0)</f>
        <v>0</v>
      </c>
      <c r="BH310" s="133">
        <f>IF(N310="sníž. přenesená",J310,0)</f>
        <v>0</v>
      </c>
      <c r="BI310" s="133">
        <f>IF(N310="nulová",J310,0)</f>
        <v>0</v>
      </c>
      <c r="BJ310" s="17" t="s">
        <v>77</v>
      </c>
      <c r="BK310" s="133">
        <f>ROUND(I310*H310,2)</f>
        <v>0</v>
      </c>
      <c r="BL310" s="17" t="s">
        <v>266</v>
      </c>
      <c r="BM310" s="132" t="s">
        <v>1201</v>
      </c>
    </row>
    <row r="311" spans="2:65" s="1" customFormat="1" ht="11.25">
      <c r="B311" s="32"/>
      <c r="D311" s="134" t="s">
        <v>267</v>
      </c>
      <c r="F311" s="135" t="s">
        <v>2274</v>
      </c>
      <c r="I311" s="136"/>
      <c r="L311" s="32"/>
      <c r="M311" s="137"/>
      <c r="T311" s="53"/>
      <c r="AT311" s="17" t="s">
        <v>267</v>
      </c>
      <c r="AU311" s="17" t="s">
        <v>77</v>
      </c>
    </row>
    <row r="312" spans="2:65" s="1" customFormat="1" ht="11.25">
      <c r="B312" s="32"/>
      <c r="D312" s="176" t="s">
        <v>1416</v>
      </c>
      <c r="F312" s="177" t="s">
        <v>2275</v>
      </c>
      <c r="I312" s="136"/>
      <c r="L312" s="32"/>
      <c r="M312" s="137"/>
      <c r="T312" s="53"/>
      <c r="AT312" s="17" t="s">
        <v>1416</v>
      </c>
      <c r="AU312" s="17" t="s">
        <v>77</v>
      </c>
    </row>
    <row r="313" spans="2:65" s="1" customFormat="1" ht="16.5" customHeight="1">
      <c r="B313" s="32"/>
      <c r="C313" s="139" t="s">
        <v>1204</v>
      </c>
      <c r="D313" s="139" t="s">
        <v>273</v>
      </c>
      <c r="E313" s="140" t="s">
        <v>2276</v>
      </c>
      <c r="F313" s="141" t="s">
        <v>2277</v>
      </c>
      <c r="G313" s="142" t="s">
        <v>363</v>
      </c>
      <c r="H313" s="143">
        <v>5</v>
      </c>
      <c r="I313" s="144"/>
      <c r="J313" s="145">
        <f>ROUND(I313*H313,2)</f>
        <v>0</v>
      </c>
      <c r="K313" s="141" t="s">
        <v>1258</v>
      </c>
      <c r="L313" s="146"/>
      <c r="M313" s="147" t="s">
        <v>19</v>
      </c>
      <c r="N313" s="148" t="s">
        <v>40</v>
      </c>
      <c r="P313" s="130">
        <f>O313*H313</f>
        <v>0</v>
      </c>
      <c r="Q313" s="130">
        <v>1.16E-3</v>
      </c>
      <c r="R313" s="130">
        <f>Q313*H313</f>
        <v>5.7999999999999996E-3</v>
      </c>
      <c r="S313" s="130">
        <v>0</v>
      </c>
      <c r="T313" s="131">
        <f>S313*H313</f>
        <v>0</v>
      </c>
      <c r="AR313" s="132" t="s">
        <v>277</v>
      </c>
      <c r="AT313" s="132" t="s">
        <v>273</v>
      </c>
      <c r="AU313" s="132" t="s">
        <v>77</v>
      </c>
      <c r="AY313" s="17" t="s">
        <v>260</v>
      </c>
      <c r="BE313" s="133">
        <f>IF(N313="základní",J313,0)</f>
        <v>0</v>
      </c>
      <c r="BF313" s="133">
        <f>IF(N313="snížená",J313,0)</f>
        <v>0</v>
      </c>
      <c r="BG313" s="133">
        <f>IF(N313="zákl. přenesená",J313,0)</f>
        <v>0</v>
      </c>
      <c r="BH313" s="133">
        <f>IF(N313="sníž. přenesená",J313,0)</f>
        <v>0</v>
      </c>
      <c r="BI313" s="133">
        <f>IF(N313="nulová",J313,0)</f>
        <v>0</v>
      </c>
      <c r="BJ313" s="17" t="s">
        <v>77</v>
      </c>
      <c r="BK313" s="133">
        <f>ROUND(I313*H313,2)</f>
        <v>0</v>
      </c>
      <c r="BL313" s="17" t="s">
        <v>266</v>
      </c>
      <c r="BM313" s="132" t="s">
        <v>1207</v>
      </c>
    </row>
    <row r="314" spans="2:65" s="1" customFormat="1" ht="11.25">
      <c r="B314" s="32"/>
      <c r="D314" s="134" t="s">
        <v>267</v>
      </c>
      <c r="F314" s="135" t="s">
        <v>2277</v>
      </c>
      <c r="I314" s="136"/>
      <c r="L314" s="32"/>
      <c r="M314" s="137"/>
      <c r="T314" s="53"/>
      <c r="AT314" s="17" t="s">
        <v>267</v>
      </c>
      <c r="AU314" s="17" t="s">
        <v>77</v>
      </c>
    </row>
    <row r="315" spans="2:65" s="1" customFormat="1" ht="16.5" customHeight="1">
      <c r="B315" s="32"/>
      <c r="C315" s="139" t="s">
        <v>399</v>
      </c>
      <c r="D315" s="139" t="s">
        <v>273</v>
      </c>
      <c r="E315" s="140" t="s">
        <v>2058</v>
      </c>
      <c r="F315" s="141" t="s">
        <v>2059</v>
      </c>
      <c r="G315" s="142" t="s">
        <v>276</v>
      </c>
      <c r="H315" s="143">
        <v>2</v>
      </c>
      <c r="I315" s="144"/>
      <c r="J315" s="145">
        <f>ROUND(I315*H315,2)</f>
        <v>0</v>
      </c>
      <c r="K315" s="141" t="s">
        <v>19</v>
      </c>
      <c r="L315" s="146"/>
      <c r="M315" s="147" t="s">
        <v>19</v>
      </c>
      <c r="N315" s="148" t="s">
        <v>40</v>
      </c>
      <c r="P315" s="130">
        <f>O315*H315</f>
        <v>0</v>
      </c>
      <c r="Q315" s="130">
        <v>0</v>
      </c>
      <c r="R315" s="130">
        <f>Q315*H315</f>
        <v>0</v>
      </c>
      <c r="S315" s="130">
        <v>0</v>
      </c>
      <c r="T315" s="131">
        <f>S315*H315</f>
        <v>0</v>
      </c>
      <c r="AR315" s="132" t="s">
        <v>277</v>
      </c>
      <c r="AT315" s="132" t="s">
        <v>273</v>
      </c>
      <c r="AU315" s="132" t="s">
        <v>77</v>
      </c>
      <c r="AY315" s="17" t="s">
        <v>260</v>
      </c>
      <c r="BE315" s="133">
        <f>IF(N315="základní",J315,0)</f>
        <v>0</v>
      </c>
      <c r="BF315" s="133">
        <f>IF(N315="snížená",J315,0)</f>
        <v>0</v>
      </c>
      <c r="BG315" s="133">
        <f>IF(N315="zákl. přenesená",J315,0)</f>
        <v>0</v>
      </c>
      <c r="BH315" s="133">
        <f>IF(N315="sníž. přenesená",J315,0)</f>
        <v>0</v>
      </c>
      <c r="BI315" s="133">
        <f>IF(N315="nulová",J315,0)</f>
        <v>0</v>
      </c>
      <c r="BJ315" s="17" t="s">
        <v>77</v>
      </c>
      <c r="BK315" s="133">
        <f>ROUND(I315*H315,2)</f>
        <v>0</v>
      </c>
      <c r="BL315" s="17" t="s">
        <v>266</v>
      </c>
      <c r="BM315" s="132" t="s">
        <v>1218</v>
      </c>
    </row>
    <row r="316" spans="2:65" s="1" customFormat="1" ht="11.25">
      <c r="B316" s="32"/>
      <c r="D316" s="134" t="s">
        <v>267</v>
      </c>
      <c r="F316" s="135" t="s">
        <v>2059</v>
      </c>
      <c r="I316" s="136"/>
      <c r="L316" s="32"/>
      <c r="M316" s="137"/>
      <c r="T316" s="53"/>
      <c r="AT316" s="17" t="s">
        <v>267</v>
      </c>
      <c r="AU316" s="17" t="s">
        <v>77</v>
      </c>
    </row>
    <row r="317" spans="2:65" s="1" customFormat="1" ht="16.5" customHeight="1">
      <c r="B317" s="32"/>
      <c r="C317" s="121" t="s">
        <v>1215</v>
      </c>
      <c r="D317" s="121" t="s">
        <v>261</v>
      </c>
      <c r="E317" s="122" t="s">
        <v>2060</v>
      </c>
      <c r="F317" s="123" t="s">
        <v>2061</v>
      </c>
      <c r="G317" s="124" t="s">
        <v>363</v>
      </c>
      <c r="H317" s="125">
        <v>1</v>
      </c>
      <c r="I317" s="126"/>
      <c r="J317" s="127">
        <f>ROUND(I317*H317,2)</f>
        <v>0</v>
      </c>
      <c r="K317" s="123" t="s">
        <v>1258</v>
      </c>
      <c r="L317" s="32"/>
      <c r="M317" s="128" t="s">
        <v>19</v>
      </c>
      <c r="N317" s="129" t="s">
        <v>40</v>
      </c>
      <c r="P317" s="130">
        <f>O317*H317</f>
        <v>0</v>
      </c>
      <c r="Q317" s="130">
        <v>6.4900000000000001E-3</v>
      </c>
      <c r="R317" s="130">
        <f>Q317*H317</f>
        <v>6.4900000000000001E-3</v>
      </c>
      <c r="S317" s="130">
        <v>0</v>
      </c>
      <c r="T317" s="131">
        <f>S317*H317</f>
        <v>0</v>
      </c>
      <c r="AR317" s="132" t="s">
        <v>266</v>
      </c>
      <c r="AT317" s="132" t="s">
        <v>261</v>
      </c>
      <c r="AU317" s="132" t="s">
        <v>77</v>
      </c>
      <c r="AY317" s="17" t="s">
        <v>260</v>
      </c>
      <c r="BE317" s="133">
        <f>IF(N317="základní",J317,0)</f>
        <v>0</v>
      </c>
      <c r="BF317" s="133">
        <f>IF(N317="snížená",J317,0)</f>
        <v>0</v>
      </c>
      <c r="BG317" s="133">
        <f>IF(N317="zákl. přenesená",J317,0)</f>
        <v>0</v>
      </c>
      <c r="BH317" s="133">
        <f>IF(N317="sníž. přenesená",J317,0)</f>
        <v>0</v>
      </c>
      <c r="BI317" s="133">
        <f>IF(N317="nulová",J317,0)</f>
        <v>0</v>
      </c>
      <c r="BJ317" s="17" t="s">
        <v>77</v>
      </c>
      <c r="BK317" s="133">
        <f>ROUND(I317*H317,2)</f>
        <v>0</v>
      </c>
      <c r="BL317" s="17" t="s">
        <v>266</v>
      </c>
      <c r="BM317" s="132" t="s">
        <v>1249</v>
      </c>
    </row>
    <row r="318" spans="2:65" s="1" customFormat="1" ht="11.25">
      <c r="B318" s="32"/>
      <c r="D318" s="134" t="s">
        <v>267</v>
      </c>
      <c r="F318" s="135" t="s">
        <v>2062</v>
      </c>
      <c r="I318" s="136"/>
      <c r="L318" s="32"/>
      <c r="M318" s="137"/>
      <c r="T318" s="53"/>
      <c r="AT318" s="17" t="s">
        <v>267</v>
      </c>
      <c r="AU318" s="17" t="s">
        <v>77</v>
      </c>
    </row>
    <row r="319" spans="2:65" s="1" customFormat="1" ht="11.25">
      <c r="B319" s="32"/>
      <c r="D319" s="176" t="s">
        <v>1416</v>
      </c>
      <c r="F319" s="177" t="s">
        <v>2063</v>
      </c>
      <c r="I319" s="136"/>
      <c r="L319" s="32"/>
      <c r="M319" s="137"/>
      <c r="T319" s="53"/>
      <c r="AT319" s="17" t="s">
        <v>1416</v>
      </c>
      <c r="AU319" s="17" t="s">
        <v>77</v>
      </c>
    </row>
    <row r="320" spans="2:65" s="1" customFormat="1" ht="16.5" customHeight="1">
      <c r="B320" s="32"/>
      <c r="C320" s="121" t="s">
        <v>404</v>
      </c>
      <c r="D320" s="121" t="s">
        <v>261</v>
      </c>
      <c r="E320" s="122" t="s">
        <v>2126</v>
      </c>
      <c r="F320" s="123" t="s">
        <v>2127</v>
      </c>
      <c r="G320" s="124" t="s">
        <v>1067</v>
      </c>
      <c r="H320" s="125">
        <v>14.28</v>
      </c>
      <c r="I320" s="126"/>
      <c r="J320" s="127">
        <f>ROUND(I320*H320,2)</f>
        <v>0</v>
      </c>
      <c r="K320" s="123" t="s">
        <v>1258</v>
      </c>
      <c r="L320" s="32"/>
      <c r="M320" s="128" t="s">
        <v>19</v>
      </c>
      <c r="N320" s="129" t="s">
        <v>40</v>
      </c>
      <c r="P320" s="130">
        <f>O320*H320</f>
        <v>0</v>
      </c>
      <c r="Q320" s="130">
        <v>0.12</v>
      </c>
      <c r="R320" s="130">
        <f>Q320*H320</f>
        <v>1.7135999999999998</v>
      </c>
      <c r="S320" s="130">
        <v>2.4900000000000002</v>
      </c>
      <c r="T320" s="131">
        <f>S320*H320</f>
        <v>35.557200000000002</v>
      </c>
      <c r="AR320" s="132" t="s">
        <v>266</v>
      </c>
      <c r="AT320" s="132" t="s">
        <v>261</v>
      </c>
      <c r="AU320" s="132" t="s">
        <v>77</v>
      </c>
      <c r="AY320" s="17" t="s">
        <v>260</v>
      </c>
      <c r="BE320" s="133">
        <f>IF(N320="základní",J320,0)</f>
        <v>0</v>
      </c>
      <c r="BF320" s="133">
        <f>IF(N320="snížená",J320,0)</f>
        <v>0</v>
      </c>
      <c r="BG320" s="133">
        <f>IF(N320="zákl. přenesená",J320,0)</f>
        <v>0</v>
      </c>
      <c r="BH320" s="133">
        <f>IF(N320="sníž. přenesená",J320,0)</f>
        <v>0</v>
      </c>
      <c r="BI320" s="133">
        <f>IF(N320="nulová",J320,0)</f>
        <v>0</v>
      </c>
      <c r="BJ320" s="17" t="s">
        <v>77</v>
      </c>
      <c r="BK320" s="133">
        <f>ROUND(I320*H320,2)</f>
        <v>0</v>
      </c>
      <c r="BL320" s="17" t="s">
        <v>266</v>
      </c>
      <c r="BM320" s="132" t="s">
        <v>1230</v>
      </c>
    </row>
    <row r="321" spans="2:65" s="1" customFormat="1" ht="11.25">
      <c r="B321" s="32"/>
      <c r="D321" s="134" t="s">
        <v>267</v>
      </c>
      <c r="F321" s="135" t="s">
        <v>2129</v>
      </c>
      <c r="I321" s="136"/>
      <c r="L321" s="32"/>
      <c r="M321" s="137"/>
      <c r="T321" s="53"/>
      <c r="AT321" s="17" t="s">
        <v>267</v>
      </c>
      <c r="AU321" s="17" t="s">
        <v>77</v>
      </c>
    </row>
    <row r="322" spans="2:65" s="1" customFormat="1" ht="11.25">
      <c r="B322" s="32"/>
      <c r="D322" s="176" t="s">
        <v>1416</v>
      </c>
      <c r="F322" s="177" t="s">
        <v>2130</v>
      </c>
      <c r="I322" s="136"/>
      <c r="L322" s="32"/>
      <c r="M322" s="137"/>
      <c r="T322" s="53"/>
      <c r="AT322" s="17" t="s">
        <v>1416</v>
      </c>
      <c r="AU322" s="17" t="s">
        <v>77</v>
      </c>
    </row>
    <row r="323" spans="2:65" s="12" customFormat="1" ht="11.25">
      <c r="B323" s="162"/>
      <c r="D323" s="134" t="s">
        <v>774</v>
      </c>
      <c r="E323" s="163" t="s">
        <v>19</v>
      </c>
      <c r="F323" s="164" t="s">
        <v>3543</v>
      </c>
      <c r="H323" s="165">
        <v>14.28</v>
      </c>
      <c r="I323" s="166"/>
      <c r="L323" s="162"/>
      <c r="M323" s="167"/>
      <c r="T323" s="168"/>
      <c r="AT323" s="163" t="s">
        <v>774</v>
      </c>
      <c r="AU323" s="163" t="s">
        <v>77</v>
      </c>
      <c r="AV323" s="12" t="s">
        <v>79</v>
      </c>
      <c r="AW323" s="12" t="s">
        <v>31</v>
      </c>
      <c r="AX323" s="12" t="s">
        <v>69</v>
      </c>
      <c r="AY323" s="163" t="s">
        <v>260</v>
      </c>
    </row>
    <row r="324" spans="2:65" s="13" customFormat="1" ht="11.25">
      <c r="B324" s="169"/>
      <c r="D324" s="134" t="s">
        <v>774</v>
      </c>
      <c r="E324" s="170" t="s">
        <v>19</v>
      </c>
      <c r="F324" s="171" t="s">
        <v>967</v>
      </c>
      <c r="H324" s="172">
        <v>14.28</v>
      </c>
      <c r="I324" s="173"/>
      <c r="L324" s="169"/>
      <c r="M324" s="174"/>
      <c r="T324" s="175"/>
      <c r="AT324" s="170" t="s">
        <v>774</v>
      </c>
      <c r="AU324" s="170" t="s">
        <v>77</v>
      </c>
      <c r="AV324" s="13" t="s">
        <v>266</v>
      </c>
      <c r="AW324" s="13" t="s">
        <v>31</v>
      </c>
      <c r="AX324" s="13" t="s">
        <v>77</v>
      </c>
      <c r="AY324" s="170" t="s">
        <v>260</v>
      </c>
    </row>
    <row r="325" spans="2:65" s="10" customFormat="1" ht="25.9" customHeight="1">
      <c r="B325" s="111"/>
      <c r="D325" s="112" t="s">
        <v>68</v>
      </c>
      <c r="E325" s="113" t="s">
        <v>2074</v>
      </c>
      <c r="F325" s="113" t="s">
        <v>2075</v>
      </c>
      <c r="I325" s="114"/>
      <c r="J325" s="115">
        <f>BK325</f>
        <v>0</v>
      </c>
      <c r="L325" s="111"/>
      <c r="M325" s="116"/>
      <c r="P325" s="117">
        <f>SUM(P326:P336)</f>
        <v>0</v>
      </c>
      <c r="R325" s="117">
        <f>SUM(R326:R336)</f>
        <v>0</v>
      </c>
      <c r="T325" s="118">
        <f>SUM(T326:T336)</f>
        <v>0</v>
      </c>
      <c r="AR325" s="112" t="s">
        <v>77</v>
      </c>
      <c r="AT325" s="119" t="s">
        <v>68</v>
      </c>
      <c r="AU325" s="119" t="s">
        <v>69</v>
      </c>
      <c r="AY325" s="112" t="s">
        <v>260</v>
      </c>
      <c r="BK325" s="120">
        <f>SUM(BK326:BK336)</f>
        <v>0</v>
      </c>
    </row>
    <row r="326" spans="2:65" s="1" customFormat="1" ht="24.2" customHeight="1">
      <c r="B326" s="32"/>
      <c r="C326" s="121" t="s">
        <v>1227</v>
      </c>
      <c r="D326" s="121" t="s">
        <v>261</v>
      </c>
      <c r="E326" s="122" t="s">
        <v>2081</v>
      </c>
      <c r="F326" s="123" t="s">
        <v>2082</v>
      </c>
      <c r="G326" s="124" t="s">
        <v>973</v>
      </c>
      <c r="H326" s="125">
        <v>35.557000000000002</v>
      </c>
      <c r="I326" s="126"/>
      <c r="J326" s="127">
        <f>ROUND(I326*H326,2)</f>
        <v>0</v>
      </c>
      <c r="K326" s="123" t="s">
        <v>1258</v>
      </c>
      <c r="L326" s="32"/>
      <c r="M326" s="128" t="s">
        <v>19</v>
      </c>
      <c r="N326" s="129" t="s">
        <v>40</v>
      </c>
      <c r="P326" s="130">
        <f>O326*H326</f>
        <v>0</v>
      </c>
      <c r="Q326" s="130">
        <v>0</v>
      </c>
      <c r="R326" s="130">
        <f>Q326*H326</f>
        <v>0</v>
      </c>
      <c r="S326" s="130">
        <v>0</v>
      </c>
      <c r="T326" s="131">
        <f>S326*H326</f>
        <v>0</v>
      </c>
      <c r="AR326" s="132" t="s">
        <v>266</v>
      </c>
      <c r="AT326" s="132" t="s">
        <v>261</v>
      </c>
      <c r="AU326" s="132" t="s">
        <v>77</v>
      </c>
      <c r="AY326" s="17" t="s">
        <v>260</v>
      </c>
      <c r="BE326" s="133">
        <f>IF(N326="základní",J326,0)</f>
        <v>0</v>
      </c>
      <c r="BF326" s="133">
        <f>IF(N326="snížená",J326,0)</f>
        <v>0</v>
      </c>
      <c r="BG326" s="133">
        <f>IF(N326="zákl. přenesená",J326,0)</f>
        <v>0</v>
      </c>
      <c r="BH326" s="133">
        <f>IF(N326="sníž. přenesená",J326,0)</f>
        <v>0</v>
      </c>
      <c r="BI326" s="133">
        <f>IF(N326="nulová",J326,0)</f>
        <v>0</v>
      </c>
      <c r="BJ326" s="17" t="s">
        <v>77</v>
      </c>
      <c r="BK326" s="133">
        <f>ROUND(I326*H326,2)</f>
        <v>0</v>
      </c>
      <c r="BL326" s="17" t="s">
        <v>266</v>
      </c>
      <c r="BM326" s="132" t="s">
        <v>3544</v>
      </c>
    </row>
    <row r="327" spans="2:65" s="1" customFormat="1" ht="19.5">
      <c r="B327" s="32"/>
      <c r="D327" s="134" t="s">
        <v>267</v>
      </c>
      <c r="F327" s="135" t="s">
        <v>2083</v>
      </c>
      <c r="I327" s="136"/>
      <c r="L327" s="32"/>
      <c r="M327" s="137"/>
      <c r="T327" s="53"/>
      <c r="AT327" s="17" t="s">
        <v>267</v>
      </c>
      <c r="AU327" s="17" t="s">
        <v>77</v>
      </c>
    </row>
    <row r="328" spans="2:65" s="1" customFormat="1" ht="11.25">
      <c r="B328" s="32"/>
      <c r="D328" s="176" t="s">
        <v>1416</v>
      </c>
      <c r="F328" s="177" t="s">
        <v>2084</v>
      </c>
      <c r="I328" s="136"/>
      <c r="L328" s="32"/>
      <c r="M328" s="137"/>
      <c r="T328" s="53"/>
      <c r="AT328" s="17" t="s">
        <v>1416</v>
      </c>
      <c r="AU328" s="17" t="s">
        <v>77</v>
      </c>
    </row>
    <row r="329" spans="2:65" s="1" customFormat="1" ht="16.5" customHeight="1">
      <c r="B329" s="32"/>
      <c r="C329" s="121" t="s">
        <v>409</v>
      </c>
      <c r="D329" s="121" t="s">
        <v>261</v>
      </c>
      <c r="E329" s="122" t="s">
        <v>2086</v>
      </c>
      <c r="F329" s="123" t="s">
        <v>2087</v>
      </c>
      <c r="G329" s="124" t="s">
        <v>973</v>
      </c>
      <c r="H329" s="125">
        <v>35.557000000000002</v>
      </c>
      <c r="I329" s="126"/>
      <c r="J329" s="127">
        <f>ROUND(I329*H329,2)</f>
        <v>0</v>
      </c>
      <c r="K329" s="123" t="s">
        <v>1258</v>
      </c>
      <c r="L329" s="32"/>
      <c r="M329" s="128" t="s">
        <v>19</v>
      </c>
      <c r="N329" s="129" t="s">
        <v>40</v>
      </c>
      <c r="P329" s="130">
        <f>O329*H329</f>
        <v>0</v>
      </c>
      <c r="Q329" s="130">
        <v>0</v>
      </c>
      <c r="R329" s="130">
        <f>Q329*H329</f>
        <v>0</v>
      </c>
      <c r="S329" s="130">
        <v>0</v>
      </c>
      <c r="T329" s="131">
        <f>S329*H329</f>
        <v>0</v>
      </c>
      <c r="AR329" s="132" t="s">
        <v>266</v>
      </c>
      <c r="AT329" s="132" t="s">
        <v>261</v>
      </c>
      <c r="AU329" s="132" t="s">
        <v>77</v>
      </c>
      <c r="AY329" s="17" t="s">
        <v>260</v>
      </c>
      <c r="BE329" s="133">
        <f>IF(N329="základní",J329,0)</f>
        <v>0</v>
      </c>
      <c r="BF329" s="133">
        <f>IF(N329="snížená",J329,0)</f>
        <v>0</v>
      </c>
      <c r="BG329" s="133">
        <f>IF(N329="zákl. přenesená",J329,0)</f>
        <v>0</v>
      </c>
      <c r="BH329" s="133">
        <f>IF(N329="sníž. přenesená",J329,0)</f>
        <v>0</v>
      </c>
      <c r="BI329" s="133">
        <f>IF(N329="nulová",J329,0)</f>
        <v>0</v>
      </c>
      <c r="BJ329" s="17" t="s">
        <v>77</v>
      </c>
      <c r="BK329" s="133">
        <f>ROUND(I329*H329,2)</f>
        <v>0</v>
      </c>
      <c r="BL329" s="17" t="s">
        <v>266</v>
      </c>
      <c r="BM329" s="132" t="s">
        <v>3545</v>
      </c>
    </row>
    <row r="330" spans="2:65" s="1" customFormat="1" ht="11.25">
      <c r="B330" s="32"/>
      <c r="D330" s="134" t="s">
        <v>267</v>
      </c>
      <c r="F330" s="135" t="s">
        <v>2088</v>
      </c>
      <c r="I330" s="136"/>
      <c r="L330" s="32"/>
      <c r="M330" s="137"/>
      <c r="T330" s="53"/>
      <c r="AT330" s="17" t="s">
        <v>267</v>
      </c>
      <c r="AU330" s="17" t="s">
        <v>77</v>
      </c>
    </row>
    <row r="331" spans="2:65" s="1" customFormat="1" ht="11.25">
      <c r="B331" s="32"/>
      <c r="D331" s="176" t="s">
        <v>1416</v>
      </c>
      <c r="F331" s="177" t="s">
        <v>2089</v>
      </c>
      <c r="I331" s="136"/>
      <c r="L331" s="32"/>
      <c r="M331" s="137"/>
      <c r="T331" s="53"/>
      <c r="AT331" s="17" t="s">
        <v>1416</v>
      </c>
      <c r="AU331" s="17" t="s">
        <v>77</v>
      </c>
    </row>
    <row r="332" spans="2:65" s="1" customFormat="1" ht="16.5" customHeight="1">
      <c r="B332" s="32"/>
      <c r="C332" s="121" t="s">
        <v>1237</v>
      </c>
      <c r="D332" s="121" t="s">
        <v>261</v>
      </c>
      <c r="E332" s="122" t="s">
        <v>2090</v>
      </c>
      <c r="F332" s="123" t="s">
        <v>2091</v>
      </c>
      <c r="G332" s="124" t="s">
        <v>973</v>
      </c>
      <c r="H332" s="125">
        <v>675.58299999999997</v>
      </c>
      <c r="I332" s="126"/>
      <c r="J332" s="127">
        <f>ROUND(I332*H332,2)</f>
        <v>0</v>
      </c>
      <c r="K332" s="123" t="s">
        <v>1258</v>
      </c>
      <c r="L332" s="32"/>
      <c r="M332" s="128" t="s">
        <v>19</v>
      </c>
      <c r="N332" s="129" t="s">
        <v>40</v>
      </c>
      <c r="P332" s="130">
        <f>O332*H332</f>
        <v>0</v>
      </c>
      <c r="Q332" s="130">
        <v>0</v>
      </c>
      <c r="R332" s="130">
        <f>Q332*H332</f>
        <v>0</v>
      </c>
      <c r="S332" s="130">
        <v>0</v>
      </c>
      <c r="T332" s="131">
        <f>S332*H332</f>
        <v>0</v>
      </c>
      <c r="AR332" s="132" t="s">
        <v>266</v>
      </c>
      <c r="AT332" s="132" t="s">
        <v>261</v>
      </c>
      <c r="AU332" s="132" t="s">
        <v>77</v>
      </c>
      <c r="AY332" s="17" t="s">
        <v>260</v>
      </c>
      <c r="BE332" s="133">
        <f>IF(N332="základní",J332,0)</f>
        <v>0</v>
      </c>
      <c r="BF332" s="133">
        <f>IF(N332="snížená",J332,0)</f>
        <v>0</v>
      </c>
      <c r="BG332" s="133">
        <f>IF(N332="zákl. přenesená",J332,0)</f>
        <v>0</v>
      </c>
      <c r="BH332" s="133">
        <f>IF(N332="sníž. přenesená",J332,0)</f>
        <v>0</v>
      </c>
      <c r="BI332" s="133">
        <f>IF(N332="nulová",J332,0)</f>
        <v>0</v>
      </c>
      <c r="BJ332" s="17" t="s">
        <v>77</v>
      </c>
      <c r="BK332" s="133">
        <f>ROUND(I332*H332,2)</f>
        <v>0</v>
      </c>
      <c r="BL332" s="17" t="s">
        <v>266</v>
      </c>
      <c r="BM332" s="132" t="s">
        <v>1234</v>
      </c>
    </row>
    <row r="333" spans="2:65" s="1" customFormat="1" ht="19.5">
      <c r="B333" s="32"/>
      <c r="D333" s="134" t="s">
        <v>267</v>
      </c>
      <c r="F333" s="135" t="s">
        <v>2092</v>
      </c>
      <c r="I333" s="136"/>
      <c r="L333" s="32"/>
      <c r="M333" s="137"/>
      <c r="T333" s="53"/>
      <c r="AT333" s="17" t="s">
        <v>267</v>
      </c>
      <c r="AU333" s="17" t="s">
        <v>77</v>
      </c>
    </row>
    <row r="334" spans="2:65" s="1" customFormat="1" ht="11.25">
      <c r="B334" s="32"/>
      <c r="D334" s="176" t="s">
        <v>1416</v>
      </c>
      <c r="F334" s="177" t="s">
        <v>2093</v>
      </c>
      <c r="I334" s="136"/>
      <c r="L334" s="32"/>
      <c r="M334" s="137"/>
      <c r="T334" s="53"/>
      <c r="AT334" s="17" t="s">
        <v>1416</v>
      </c>
      <c r="AU334" s="17" t="s">
        <v>77</v>
      </c>
    </row>
    <row r="335" spans="2:65" s="12" customFormat="1" ht="11.25">
      <c r="B335" s="162"/>
      <c r="D335" s="134" t="s">
        <v>774</v>
      </c>
      <c r="E335" s="163" t="s">
        <v>19</v>
      </c>
      <c r="F335" s="164" t="s">
        <v>3546</v>
      </c>
      <c r="H335" s="165">
        <v>675.58299999999997</v>
      </c>
      <c r="I335" s="166"/>
      <c r="L335" s="162"/>
      <c r="M335" s="167"/>
      <c r="T335" s="168"/>
      <c r="AT335" s="163" t="s">
        <v>774</v>
      </c>
      <c r="AU335" s="163" t="s">
        <v>77</v>
      </c>
      <c r="AV335" s="12" t="s">
        <v>79</v>
      </c>
      <c r="AW335" s="12" t="s">
        <v>31</v>
      </c>
      <c r="AX335" s="12" t="s">
        <v>69</v>
      </c>
      <c r="AY335" s="163" t="s">
        <v>260</v>
      </c>
    </row>
    <row r="336" spans="2:65" s="13" customFormat="1" ht="11.25">
      <c r="B336" s="169"/>
      <c r="D336" s="134" t="s">
        <v>774</v>
      </c>
      <c r="E336" s="170" t="s">
        <v>19</v>
      </c>
      <c r="F336" s="171" t="s">
        <v>967</v>
      </c>
      <c r="H336" s="172">
        <v>675.58299999999997</v>
      </c>
      <c r="I336" s="173"/>
      <c r="L336" s="169"/>
      <c r="M336" s="174"/>
      <c r="T336" s="175"/>
      <c r="AT336" s="170" t="s">
        <v>774</v>
      </c>
      <c r="AU336" s="170" t="s">
        <v>77</v>
      </c>
      <c r="AV336" s="13" t="s">
        <v>266</v>
      </c>
      <c r="AW336" s="13" t="s">
        <v>31</v>
      </c>
      <c r="AX336" s="13" t="s">
        <v>77</v>
      </c>
      <c r="AY336" s="170" t="s">
        <v>260</v>
      </c>
    </row>
    <row r="337" spans="2:65" s="10" customFormat="1" ht="25.9" customHeight="1">
      <c r="B337" s="111"/>
      <c r="D337" s="112" t="s">
        <v>68</v>
      </c>
      <c r="E337" s="113" t="s">
        <v>2095</v>
      </c>
      <c r="F337" s="113" t="s">
        <v>2096</v>
      </c>
      <c r="I337" s="114"/>
      <c r="J337" s="115">
        <f>BK337</f>
        <v>0</v>
      </c>
      <c r="L337" s="111"/>
      <c r="M337" s="116"/>
      <c r="P337" s="117">
        <f>SUM(P338:P340)</f>
        <v>0</v>
      </c>
      <c r="R337" s="117">
        <f>SUM(R338:R340)</f>
        <v>0</v>
      </c>
      <c r="T337" s="118">
        <f>SUM(T338:T340)</f>
        <v>0</v>
      </c>
      <c r="AR337" s="112" t="s">
        <v>77</v>
      </c>
      <c r="AT337" s="119" t="s">
        <v>68</v>
      </c>
      <c r="AU337" s="119" t="s">
        <v>69</v>
      </c>
      <c r="AY337" s="112" t="s">
        <v>260</v>
      </c>
      <c r="BK337" s="120">
        <f>SUM(BK338:BK340)</f>
        <v>0</v>
      </c>
    </row>
    <row r="338" spans="2:65" s="1" customFormat="1" ht="16.5" customHeight="1">
      <c r="B338" s="32"/>
      <c r="C338" s="121" t="s">
        <v>415</v>
      </c>
      <c r="D338" s="121" t="s">
        <v>261</v>
      </c>
      <c r="E338" s="122" t="s">
        <v>2097</v>
      </c>
      <c r="F338" s="123" t="s">
        <v>2098</v>
      </c>
      <c r="G338" s="124" t="s">
        <v>973</v>
      </c>
      <c r="H338" s="125">
        <v>148.03800000000001</v>
      </c>
      <c r="I338" s="126"/>
      <c r="J338" s="127">
        <f>ROUND(I338*H338,2)</f>
        <v>0</v>
      </c>
      <c r="K338" s="123" t="s">
        <v>1258</v>
      </c>
      <c r="L338" s="32"/>
      <c r="M338" s="128" t="s">
        <v>19</v>
      </c>
      <c r="N338" s="129" t="s">
        <v>40</v>
      </c>
      <c r="P338" s="130">
        <f>O338*H338</f>
        <v>0</v>
      </c>
      <c r="Q338" s="130">
        <v>0</v>
      </c>
      <c r="R338" s="130">
        <f>Q338*H338</f>
        <v>0</v>
      </c>
      <c r="S338" s="130">
        <v>0</v>
      </c>
      <c r="T338" s="131">
        <f>S338*H338</f>
        <v>0</v>
      </c>
      <c r="AR338" s="132" t="s">
        <v>266</v>
      </c>
      <c r="AT338" s="132" t="s">
        <v>261</v>
      </c>
      <c r="AU338" s="132" t="s">
        <v>77</v>
      </c>
      <c r="AY338" s="17" t="s">
        <v>260</v>
      </c>
      <c r="BE338" s="133">
        <f>IF(N338="základní",J338,0)</f>
        <v>0</v>
      </c>
      <c r="BF338" s="133">
        <f>IF(N338="snížená",J338,0)</f>
        <v>0</v>
      </c>
      <c r="BG338" s="133">
        <f>IF(N338="zákl. přenesená",J338,0)</f>
        <v>0</v>
      </c>
      <c r="BH338" s="133">
        <f>IF(N338="sníž. přenesená",J338,0)</f>
        <v>0</v>
      </c>
      <c r="BI338" s="133">
        <f>IF(N338="nulová",J338,0)</f>
        <v>0</v>
      </c>
      <c r="BJ338" s="17" t="s">
        <v>77</v>
      </c>
      <c r="BK338" s="133">
        <f>ROUND(I338*H338,2)</f>
        <v>0</v>
      </c>
      <c r="BL338" s="17" t="s">
        <v>266</v>
      </c>
      <c r="BM338" s="132" t="s">
        <v>1240</v>
      </c>
    </row>
    <row r="339" spans="2:65" s="1" customFormat="1" ht="19.5">
      <c r="B339" s="32"/>
      <c r="D339" s="134" t="s">
        <v>267</v>
      </c>
      <c r="F339" s="135" t="s">
        <v>2099</v>
      </c>
      <c r="I339" s="136"/>
      <c r="L339" s="32"/>
      <c r="M339" s="137"/>
      <c r="T339" s="53"/>
      <c r="AT339" s="17" t="s">
        <v>267</v>
      </c>
      <c r="AU339" s="17" t="s">
        <v>77</v>
      </c>
    </row>
    <row r="340" spans="2:65" s="1" customFormat="1" ht="11.25">
      <c r="B340" s="32"/>
      <c r="D340" s="176" t="s">
        <v>1416</v>
      </c>
      <c r="F340" s="177" t="s">
        <v>2100</v>
      </c>
      <c r="I340" s="136"/>
      <c r="L340" s="32"/>
      <c r="M340" s="149"/>
      <c r="N340" s="150"/>
      <c r="O340" s="150"/>
      <c r="P340" s="150"/>
      <c r="Q340" s="150"/>
      <c r="R340" s="150"/>
      <c r="S340" s="150"/>
      <c r="T340" s="151"/>
      <c r="AT340" s="17" t="s">
        <v>1416</v>
      </c>
      <c r="AU340" s="17" t="s">
        <v>77</v>
      </c>
    </row>
    <row r="341" spans="2:65" s="1" customFormat="1" ht="6.95" customHeight="1">
      <c r="B341" s="41"/>
      <c r="C341" s="42"/>
      <c r="D341" s="42"/>
      <c r="E341" s="42"/>
      <c r="F341" s="42"/>
      <c r="G341" s="42"/>
      <c r="H341" s="42"/>
      <c r="I341" s="42"/>
      <c r="J341" s="42"/>
      <c r="K341" s="42"/>
      <c r="L341" s="32"/>
    </row>
  </sheetData>
  <sheetProtection algorithmName="SHA-512" hashValue="Q7Wm9WexYub5BQJktv706z7OaPAkVApifXRBNom2F6i7RqjSWI9LnIvmvHRJfRMUExW1U+RpbspxTU+7UEcm3Q==" saltValue="16Z0I7MWgfdQiMQyph/IZ2yoVlrkgFvm1UwY6mKyjbTHBRp25sAiDyEMo3wpUZskhs5mdCZG5vRE8NbDEG5eJQ==" spinCount="100000" sheet="1" objects="1" scenarios="1" formatColumns="0" formatRows="0" autoFilter="0"/>
  <autoFilter ref="C85:K340" xr:uid="{00000000-0009-0000-0000-00001C000000}"/>
  <mergeCells count="9">
    <mergeCell ref="E50:H50"/>
    <mergeCell ref="E76:H76"/>
    <mergeCell ref="E78:H78"/>
    <mergeCell ref="L2:V2"/>
    <mergeCell ref="E7:H7"/>
    <mergeCell ref="E9:H9"/>
    <mergeCell ref="E18:H18"/>
    <mergeCell ref="E27:H27"/>
    <mergeCell ref="E48:H48"/>
  </mergeCells>
  <hyperlinks>
    <hyperlink ref="F90" r:id="rId1" xr:uid="{00000000-0004-0000-1C00-000000000000}"/>
    <hyperlink ref="F95" r:id="rId2" xr:uid="{00000000-0004-0000-1C00-000001000000}"/>
    <hyperlink ref="F104" r:id="rId3" xr:uid="{00000000-0004-0000-1C00-000002000000}"/>
    <hyperlink ref="F109" r:id="rId4" xr:uid="{00000000-0004-0000-1C00-000003000000}"/>
    <hyperlink ref="F114" r:id="rId5" xr:uid="{00000000-0004-0000-1C00-000004000000}"/>
    <hyperlink ref="F117" r:id="rId6" xr:uid="{00000000-0004-0000-1C00-000005000000}"/>
    <hyperlink ref="F122" r:id="rId7" xr:uid="{00000000-0004-0000-1C00-000006000000}"/>
    <hyperlink ref="F127" r:id="rId8" xr:uid="{00000000-0004-0000-1C00-000007000000}"/>
    <hyperlink ref="F133" r:id="rId9" xr:uid="{00000000-0004-0000-1C00-000008000000}"/>
    <hyperlink ref="F138" r:id="rId10" xr:uid="{00000000-0004-0000-1C00-000009000000}"/>
    <hyperlink ref="F143" r:id="rId11" xr:uid="{00000000-0004-0000-1C00-00000A000000}"/>
    <hyperlink ref="F151" r:id="rId12" xr:uid="{00000000-0004-0000-1C00-00000B000000}"/>
    <hyperlink ref="F156" r:id="rId13" xr:uid="{00000000-0004-0000-1C00-00000C000000}"/>
    <hyperlink ref="F161" r:id="rId14" xr:uid="{00000000-0004-0000-1C00-00000D000000}"/>
    <hyperlink ref="F166" r:id="rId15" xr:uid="{00000000-0004-0000-1C00-00000E000000}"/>
    <hyperlink ref="F173" r:id="rId16" xr:uid="{00000000-0004-0000-1C00-00000F000000}"/>
    <hyperlink ref="F178" r:id="rId17" xr:uid="{00000000-0004-0000-1C00-000010000000}"/>
    <hyperlink ref="F181" r:id="rId18" xr:uid="{00000000-0004-0000-1C00-000011000000}"/>
    <hyperlink ref="F187" r:id="rId19" xr:uid="{00000000-0004-0000-1C00-000012000000}"/>
    <hyperlink ref="F191" r:id="rId20" xr:uid="{00000000-0004-0000-1C00-000013000000}"/>
    <hyperlink ref="F197" r:id="rId21" xr:uid="{00000000-0004-0000-1C00-000014000000}"/>
    <hyperlink ref="F206" r:id="rId22" xr:uid="{00000000-0004-0000-1C00-000015000000}"/>
    <hyperlink ref="F211" r:id="rId23" xr:uid="{00000000-0004-0000-1C00-000016000000}"/>
    <hyperlink ref="F214" r:id="rId24" xr:uid="{00000000-0004-0000-1C00-000017000000}"/>
    <hyperlink ref="F219" r:id="rId25" xr:uid="{00000000-0004-0000-1C00-000018000000}"/>
    <hyperlink ref="F226" r:id="rId26" xr:uid="{00000000-0004-0000-1C00-000019000000}"/>
    <hyperlink ref="F231" r:id="rId27" xr:uid="{00000000-0004-0000-1C00-00001A000000}"/>
    <hyperlink ref="F236" r:id="rId28" xr:uid="{00000000-0004-0000-1C00-00001B000000}"/>
    <hyperlink ref="F243" r:id="rId29" xr:uid="{00000000-0004-0000-1C00-00001C000000}"/>
    <hyperlink ref="F249" r:id="rId30" xr:uid="{00000000-0004-0000-1C00-00001D000000}"/>
    <hyperlink ref="F254" r:id="rId31" xr:uid="{00000000-0004-0000-1C00-00001E000000}"/>
    <hyperlink ref="F260" r:id="rId32" xr:uid="{00000000-0004-0000-1C00-00001F000000}"/>
    <hyperlink ref="F266" r:id="rId33" xr:uid="{00000000-0004-0000-1C00-000020000000}"/>
    <hyperlink ref="F269" r:id="rId34" xr:uid="{00000000-0004-0000-1C00-000021000000}"/>
    <hyperlink ref="F274" r:id="rId35" xr:uid="{00000000-0004-0000-1C00-000022000000}"/>
    <hyperlink ref="F277" r:id="rId36" xr:uid="{00000000-0004-0000-1C00-000023000000}"/>
    <hyperlink ref="F282" r:id="rId37" xr:uid="{00000000-0004-0000-1C00-000024000000}"/>
    <hyperlink ref="F285" r:id="rId38" xr:uid="{00000000-0004-0000-1C00-000025000000}"/>
    <hyperlink ref="F289" r:id="rId39" xr:uid="{00000000-0004-0000-1C00-000026000000}"/>
    <hyperlink ref="F298" r:id="rId40" xr:uid="{00000000-0004-0000-1C00-000027000000}"/>
    <hyperlink ref="F301" r:id="rId41" xr:uid="{00000000-0004-0000-1C00-000028000000}"/>
    <hyperlink ref="F307" r:id="rId42" xr:uid="{00000000-0004-0000-1C00-000029000000}"/>
    <hyperlink ref="F312" r:id="rId43" xr:uid="{00000000-0004-0000-1C00-00002A000000}"/>
    <hyperlink ref="F319" r:id="rId44" xr:uid="{00000000-0004-0000-1C00-00002B000000}"/>
    <hyperlink ref="F322" r:id="rId45" xr:uid="{00000000-0004-0000-1C00-00002C000000}"/>
    <hyperlink ref="F328" r:id="rId46" xr:uid="{00000000-0004-0000-1C00-00002D000000}"/>
    <hyperlink ref="F331" r:id="rId47" xr:uid="{00000000-0004-0000-1C00-00002E000000}"/>
    <hyperlink ref="F334" r:id="rId48" xr:uid="{00000000-0004-0000-1C00-00002F000000}"/>
    <hyperlink ref="F340" r:id="rId49" xr:uid="{00000000-0004-0000-1C00-000030000000}"/>
  </hyperlinks>
  <pageMargins left="0.39374999999999999" right="0.39374999999999999" top="0.39374999999999999" bottom="0.39374999999999999" header="0" footer="0"/>
  <pageSetup paperSize="9" fitToHeight="100" orientation="landscape" blackAndWhite="1"/>
  <headerFooter>
    <oddFooter>&amp;CStrana &amp;P z &amp;N</oddFooter>
  </headerFooter>
  <drawing r:id="rId5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B2:BM478"/>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163</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3547</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ROUND(J91,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ROUND((SUM(BE91:BE477)),  2)</f>
        <v>0</v>
      </c>
      <c r="I33" s="89">
        <v>0.21</v>
      </c>
      <c r="J33" s="88">
        <f>ROUND(((SUM(BE91:BE477))*I33),  2)</f>
        <v>0</v>
      </c>
      <c r="L33" s="32"/>
    </row>
    <row r="34" spans="2:12" s="1" customFormat="1" ht="14.45" customHeight="1">
      <c r="B34" s="32"/>
      <c r="E34" s="27" t="s">
        <v>41</v>
      </c>
      <c r="F34" s="88">
        <f>ROUND((SUM(BF91:BF477)),  2)</f>
        <v>0</v>
      </c>
      <c r="I34" s="89">
        <v>0.12</v>
      </c>
      <c r="J34" s="88">
        <f>ROUND(((SUM(BF91:BF477))*I34),  2)</f>
        <v>0</v>
      </c>
      <c r="L34" s="32"/>
    </row>
    <row r="35" spans="2:12" s="1" customFormat="1" ht="14.45" hidden="1" customHeight="1">
      <c r="B35" s="32"/>
      <c r="E35" s="27" t="s">
        <v>42</v>
      </c>
      <c r="F35" s="88">
        <f>ROUND((SUM(BG91:BG477)),  2)</f>
        <v>0</v>
      </c>
      <c r="I35" s="89">
        <v>0.21</v>
      </c>
      <c r="J35" s="88">
        <f>0</f>
        <v>0</v>
      </c>
      <c r="L35" s="32"/>
    </row>
    <row r="36" spans="2:12" s="1" customFormat="1" ht="14.45" hidden="1" customHeight="1">
      <c r="B36" s="32"/>
      <c r="E36" s="27" t="s">
        <v>43</v>
      </c>
      <c r="F36" s="88">
        <f>ROUND((SUM(BH91:BH477)),  2)</f>
        <v>0</v>
      </c>
      <c r="I36" s="89">
        <v>0.12</v>
      </c>
      <c r="J36" s="88">
        <f>0</f>
        <v>0</v>
      </c>
      <c r="L36" s="32"/>
    </row>
    <row r="37" spans="2:12" s="1" customFormat="1" ht="14.45" hidden="1" customHeight="1">
      <c r="B37" s="32"/>
      <c r="E37" s="27" t="s">
        <v>44</v>
      </c>
      <c r="F37" s="88">
        <f>ROUND((SUM(BI91:BI477)),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03-14-02 - Most v ev. km 29,281</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J91</f>
        <v>0</v>
      </c>
      <c r="L59" s="32"/>
      <c r="AU59" s="17" t="s">
        <v>242</v>
      </c>
    </row>
    <row r="60" spans="2:47" s="8" customFormat="1" ht="24.95" customHeight="1">
      <c r="B60" s="99"/>
      <c r="D60" s="100" t="s">
        <v>1827</v>
      </c>
      <c r="E60" s="101"/>
      <c r="F60" s="101"/>
      <c r="G60" s="101"/>
      <c r="H60" s="101"/>
      <c r="I60" s="101"/>
      <c r="J60" s="102">
        <f>J92</f>
        <v>0</v>
      </c>
      <c r="L60" s="99"/>
    </row>
    <row r="61" spans="2:47" s="8" customFormat="1" ht="24.95" customHeight="1">
      <c r="B61" s="99"/>
      <c r="D61" s="100" t="s">
        <v>1828</v>
      </c>
      <c r="E61" s="101"/>
      <c r="F61" s="101"/>
      <c r="G61" s="101"/>
      <c r="H61" s="101"/>
      <c r="I61" s="101"/>
      <c r="J61" s="102">
        <f>J152</f>
        <v>0</v>
      </c>
      <c r="L61" s="99"/>
    </row>
    <row r="62" spans="2:47" s="8" customFormat="1" ht="24.95" customHeight="1">
      <c r="B62" s="99"/>
      <c r="D62" s="100" t="s">
        <v>1829</v>
      </c>
      <c r="E62" s="101"/>
      <c r="F62" s="101"/>
      <c r="G62" s="101"/>
      <c r="H62" s="101"/>
      <c r="I62" s="101"/>
      <c r="J62" s="102">
        <f>J169</f>
        <v>0</v>
      </c>
      <c r="L62" s="99"/>
    </row>
    <row r="63" spans="2:47" s="8" customFormat="1" ht="24.95" customHeight="1">
      <c r="B63" s="99"/>
      <c r="D63" s="100" t="s">
        <v>1830</v>
      </c>
      <c r="E63" s="101"/>
      <c r="F63" s="101"/>
      <c r="G63" s="101"/>
      <c r="H63" s="101"/>
      <c r="I63" s="101"/>
      <c r="J63" s="102">
        <f>J247</f>
        <v>0</v>
      </c>
      <c r="L63" s="99"/>
    </row>
    <row r="64" spans="2:47" s="8" customFormat="1" ht="24.95" customHeight="1">
      <c r="B64" s="99"/>
      <c r="D64" s="100" t="s">
        <v>3548</v>
      </c>
      <c r="E64" s="101"/>
      <c r="F64" s="101"/>
      <c r="G64" s="101"/>
      <c r="H64" s="101"/>
      <c r="I64" s="101"/>
      <c r="J64" s="102">
        <f>J271</f>
        <v>0</v>
      </c>
      <c r="L64" s="99"/>
    </row>
    <row r="65" spans="2:12" s="8" customFormat="1" ht="24.95" customHeight="1">
      <c r="B65" s="99"/>
      <c r="D65" s="100" t="s">
        <v>3549</v>
      </c>
      <c r="E65" s="101"/>
      <c r="F65" s="101"/>
      <c r="G65" s="101"/>
      <c r="H65" s="101"/>
      <c r="I65" s="101"/>
      <c r="J65" s="102">
        <f>J292</f>
        <v>0</v>
      </c>
      <c r="L65" s="99"/>
    </row>
    <row r="66" spans="2:12" s="8" customFormat="1" ht="24.95" customHeight="1">
      <c r="B66" s="99"/>
      <c r="D66" s="100" t="s">
        <v>1831</v>
      </c>
      <c r="E66" s="101"/>
      <c r="F66" s="101"/>
      <c r="G66" s="101"/>
      <c r="H66" s="101"/>
      <c r="I66" s="101"/>
      <c r="J66" s="102">
        <f>J316</f>
        <v>0</v>
      </c>
      <c r="L66" s="99"/>
    </row>
    <row r="67" spans="2:12" s="8" customFormat="1" ht="24.95" customHeight="1">
      <c r="B67" s="99"/>
      <c r="D67" s="100" t="s">
        <v>1833</v>
      </c>
      <c r="E67" s="101"/>
      <c r="F67" s="101"/>
      <c r="G67" s="101"/>
      <c r="H67" s="101"/>
      <c r="I67" s="101"/>
      <c r="J67" s="102">
        <f>J349</f>
        <v>0</v>
      </c>
      <c r="L67" s="99"/>
    </row>
    <row r="68" spans="2:12" s="14" customFormat="1" ht="19.899999999999999" customHeight="1">
      <c r="B68" s="181"/>
      <c r="D68" s="182" t="s">
        <v>3550</v>
      </c>
      <c r="E68" s="183"/>
      <c r="F68" s="183"/>
      <c r="G68" s="183"/>
      <c r="H68" s="183"/>
      <c r="I68" s="183"/>
      <c r="J68" s="184">
        <f>J441</f>
        <v>0</v>
      </c>
      <c r="L68" s="181"/>
    </row>
    <row r="69" spans="2:12" s="14" customFormat="1" ht="14.85" customHeight="1">
      <c r="B69" s="181"/>
      <c r="D69" s="182" t="s">
        <v>3551</v>
      </c>
      <c r="E69" s="183"/>
      <c r="F69" s="183"/>
      <c r="G69" s="183"/>
      <c r="H69" s="183"/>
      <c r="I69" s="183"/>
      <c r="J69" s="184">
        <f>J460</f>
        <v>0</v>
      </c>
      <c r="L69" s="181"/>
    </row>
    <row r="70" spans="2:12" s="8" customFormat="1" ht="24.95" customHeight="1">
      <c r="B70" s="99"/>
      <c r="D70" s="100" t="s">
        <v>3552</v>
      </c>
      <c r="E70" s="101"/>
      <c r="F70" s="101"/>
      <c r="G70" s="101"/>
      <c r="H70" s="101"/>
      <c r="I70" s="101"/>
      <c r="J70" s="102">
        <f>J464</f>
        <v>0</v>
      </c>
      <c r="L70" s="99"/>
    </row>
    <row r="71" spans="2:12" s="14" customFormat="1" ht="19.899999999999999" customHeight="1">
      <c r="B71" s="181"/>
      <c r="D71" s="182" t="s">
        <v>3553</v>
      </c>
      <c r="E71" s="183"/>
      <c r="F71" s="183"/>
      <c r="G71" s="183"/>
      <c r="H71" s="183"/>
      <c r="I71" s="183"/>
      <c r="J71" s="184">
        <f>J465</f>
        <v>0</v>
      </c>
      <c r="L71" s="181"/>
    </row>
    <row r="72" spans="2:12" s="1" customFormat="1" ht="21.75" customHeight="1">
      <c r="B72" s="32"/>
      <c r="L72" s="32"/>
    </row>
    <row r="73" spans="2:12" s="1" customFormat="1" ht="6.95" customHeight="1">
      <c r="B73" s="41"/>
      <c r="C73" s="42"/>
      <c r="D73" s="42"/>
      <c r="E73" s="42"/>
      <c r="F73" s="42"/>
      <c r="G73" s="42"/>
      <c r="H73" s="42"/>
      <c r="I73" s="42"/>
      <c r="J73" s="42"/>
      <c r="K73" s="42"/>
      <c r="L73" s="32"/>
    </row>
    <row r="77" spans="2:12" s="1" customFormat="1" ht="6.95" customHeight="1">
      <c r="B77" s="43"/>
      <c r="C77" s="44"/>
      <c r="D77" s="44"/>
      <c r="E77" s="44"/>
      <c r="F77" s="44"/>
      <c r="G77" s="44"/>
      <c r="H77" s="44"/>
      <c r="I77" s="44"/>
      <c r="J77" s="44"/>
      <c r="K77" s="44"/>
      <c r="L77" s="32"/>
    </row>
    <row r="78" spans="2:12" s="1" customFormat="1" ht="24.95" customHeight="1">
      <c r="B78" s="32"/>
      <c r="C78" s="21" t="s">
        <v>245</v>
      </c>
      <c r="L78" s="32"/>
    </row>
    <row r="79" spans="2:12" s="1" customFormat="1" ht="6.95" customHeight="1">
      <c r="B79" s="32"/>
      <c r="L79" s="32"/>
    </row>
    <row r="80" spans="2:12" s="1" customFormat="1" ht="12" customHeight="1">
      <c r="B80" s="32"/>
      <c r="C80" s="27" t="s">
        <v>16</v>
      </c>
      <c r="L80" s="32"/>
    </row>
    <row r="81" spans="2:65" s="1" customFormat="1" ht="16.5" customHeight="1">
      <c r="B81" s="32"/>
      <c r="E81" s="309" t="str">
        <f>E7</f>
        <v>Oprava trati v úseku Tanvald - Kořenov</v>
      </c>
      <c r="F81" s="310"/>
      <c r="G81" s="310"/>
      <c r="H81" s="310"/>
      <c r="L81" s="32"/>
    </row>
    <row r="82" spans="2:65" s="1" customFormat="1" ht="12" customHeight="1">
      <c r="B82" s="32"/>
      <c r="C82" s="27" t="s">
        <v>237</v>
      </c>
      <c r="L82" s="32"/>
    </row>
    <row r="83" spans="2:65" s="1" customFormat="1" ht="16.5" customHeight="1">
      <c r="B83" s="32"/>
      <c r="E83" s="305" t="str">
        <f>E9</f>
        <v>SO 03-14-02 - Most v ev. km 29,281</v>
      </c>
      <c r="F83" s="311"/>
      <c r="G83" s="311"/>
      <c r="H83" s="311"/>
      <c r="L83" s="32"/>
    </row>
    <row r="84" spans="2:65" s="1" customFormat="1" ht="6.95" customHeight="1">
      <c r="B84" s="32"/>
      <c r="L84" s="32"/>
    </row>
    <row r="85" spans="2:65" s="1" customFormat="1" ht="12" customHeight="1">
      <c r="B85" s="32"/>
      <c r="C85" s="27" t="s">
        <v>21</v>
      </c>
      <c r="F85" s="25" t="str">
        <f>F12</f>
        <v xml:space="preserve"> </v>
      </c>
      <c r="I85" s="27" t="s">
        <v>23</v>
      </c>
      <c r="J85" s="49" t="str">
        <f>IF(J12="","",J12)</f>
        <v>14. 6. 2023</v>
      </c>
      <c r="L85" s="32"/>
    </row>
    <row r="86" spans="2:65" s="1" customFormat="1" ht="6.95" customHeight="1">
      <c r="B86" s="32"/>
      <c r="L86" s="32"/>
    </row>
    <row r="87" spans="2:65" s="1" customFormat="1" ht="15.2" customHeight="1">
      <c r="B87" s="32"/>
      <c r="C87" s="27" t="s">
        <v>25</v>
      </c>
      <c r="F87" s="25" t="str">
        <f>E15</f>
        <v xml:space="preserve"> </v>
      </c>
      <c r="I87" s="27" t="s">
        <v>30</v>
      </c>
      <c r="J87" s="30" t="str">
        <f>E21</f>
        <v xml:space="preserve"> </v>
      </c>
      <c r="L87" s="32"/>
    </row>
    <row r="88" spans="2:65" s="1" customFormat="1" ht="15.2" customHeight="1">
      <c r="B88" s="32"/>
      <c r="C88" s="27" t="s">
        <v>28</v>
      </c>
      <c r="F88" s="25" t="str">
        <f>IF(E18="","",E18)</f>
        <v>Vyplň údaj</v>
      </c>
      <c r="I88" s="27" t="s">
        <v>32</v>
      </c>
      <c r="J88" s="30" t="str">
        <f>E24</f>
        <v xml:space="preserve"> </v>
      </c>
      <c r="L88" s="32"/>
    </row>
    <row r="89" spans="2:65" s="1" customFormat="1" ht="10.35" customHeight="1">
      <c r="B89" s="32"/>
      <c r="L89" s="32"/>
    </row>
    <row r="90" spans="2:65" s="9" customFormat="1" ht="29.25" customHeight="1">
      <c r="B90" s="103"/>
      <c r="C90" s="104" t="s">
        <v>246</v>
      </c>
      <c r="D90" s="105" t="s">
        <v>54</v>
      </c>
      <c r="E90" s="105" t="s">
        <v>50</v>
      </c>
      <c r="F90" s="105" t="s">
        <v>51</v>
      </c>
      <c r="G90" s="105" t="s">
        <v>247</v>
      </c>
      <c r="H90" s="105" t="s">
        <v>248</v>
      </c>
      <c r="I90" s="105" t="s">
        <v>249</v>
      </c>
      <c r="J90" s="105" t="s">
        <v>241</v>
      </c>
      <c r="K90" s="106" t="s">
        <v>250</v>
      </c>
      <c r="L90" s="103"/>
      <c r="M90" s="56" t="s">
        <v>19</v>
      </c>
      <c r="N90" s="57" t="s">
        <v>39</v>
      </c>
      <c r="O90" s="57" t="s">
        <v>251</v>
      </c>
      <c r="P90" s="57" t="s">
        <v>252</v>
      </c>
      <c r="Q90" s="57" t="s">
        <v>253</v>
      </c>
      <c r="R90" s="57" t="s">
        <v>254</v>
      </c>
      <c r="S90" s="57" t="s">
        <v>255</v>
      </c>
      <c r="T90" s="58" t="s">
        <v>256</v>
      </c>
    </row>
    <row r="91" spans="2:65" s="1" customFormat="1" ht="22.9" customHeight="1">
      <c r="B91" s="32"/>
      <c r="C91" s="61" t="s">
        <v>257</v>
      </c>
      <c r="J91" s="107">
        <f>BK91</f>
        <v>0</v>
      </c>
      <c r="L91" s="32"/>
      <c r="M91" s="59"/>
      <c r="N91" s="50"/>
      <c r="O91" s="50"/>
      <c r="P91" s="108">
        <f>P92+P152+P169+P247+P271+P292+P316+P349+P464</f>
        <v>0</v>
      </c>
      <c r="Q91" s="50"/>
      <c r="R91" s="108">
        <f>R92+R152+R169+R247+R271+R292+R316+R349+R464</f>
        <v>230.65331612</v>
      </c>
      <c r="S91" s="50"/>
      <c r="T91" s="109">
        <f>T92+T152+T169+T247+T271+T292+T316+T349+T464</f>
        <v>62.66564000000001</v>
      </c>
      <c r="AT91" s="17" t="s">
        <v>68</v>
      </c>
      <c r="AU91" s="17" t="s">
        <v>242</v>
      </c>
      <c r="BK91" s="110">
        <f>BK92+BK152+BK169+BK247+BK271+BK292+BK316+BK349+BK464</f>
        <v>0</v>
      </c>
    </row>
    <row r="92" spans="2:65" s="10" customFormat="1" ht="25.9" customHeight="1">
      <c r="B92" s="111"/>
      <c r="D92" s="112" t="s">
        <v>68</v>
      </c>
      <c r="E92" s="113" t="s">
        <v>77</v>
      </c>
      <c r="F92" s="113" t="s">
        <v>1836</v>
      </c>
      <c r="I92" s="114"/>
      <c r="J92" s="115">
        <f>BK92</f>
        <v>0</v>
      </c>
      <c r="L92" s="111"/>
      <c r="M92" s="116"/>
      <c r="P92" s="117">
        <f>SUM(P93:P151)</f>
        <v>0</v>
      </c>
      <c r="R92" s="117">
        <f>SUM(R93:R151)</f>
        <v>54.990950000000005</v>
      </c>
      <c r="T92" s="118">
        <f>SUM(T93:T151)</f>
        <v>0</v>
      </c>
      <c r="AR92" s="112" t="s">
        <v>77</v>
      </c>
      <c r="AT92" s="119" t="s">
        <v>68</v>
      </c>
      <c r="AU92" s="119" t="s">
        <v>69</v>
      </c>
      <c r="AY92" s="112" t="s">
        <v>260</v>
      </c>
      <c r="BK92" s="120">
        <f>SUM(BK93:BK151)</f>
        <v>0</v>
      </c>
    </row>
    <row r="93" spans="2:65" s="1" customFormat="1" ht="24.2" customHeight="1">
      <c r="B93" s="32"/>
      <c r="C93" s="121" t="s">
        <v>77</v>
      </c>
      <c r="D93" s="121" t="s">
        <v>261</v>
      </c>
      <c r="E93" s="122" t="s">
        <v>1837</v>
      </c>
      <c r="F93" s="123" t="s">
        <v>1838</v>
      </c>
      <c r="G93" s="124" t="s">
        <v>1067</v>
      </c>
      <c r="H93" s="125">
        <v>33.880000000000003</v>
      </c>
      <c r="I93" s="126"/>
      <c r="J93" s="127">
        <f>ROUND(I93*H93,2)</f>
        <v>0</v>
      </c>
      <c r="K93" s="123" t="s">
        <v>1258</v>
      </c>
      <c r="L93" s="32"/>
      <c r="M93" s="128" t="s">
        <v>19</v>
      </c>
      <c r="N93" s="129" t="s">
        <v>40</v>
      </c>
      <c r="P93" s="130">
        <f>O93*H93</f>
        <v>0</v>
      </c>
      <c r="Q93" s="130">
        <v>0</v>
      </c>
      <c r="R93" s="130">
        <f>Q93*H93</f>
        <v>0</v>
      </c>
      <c r="S93" s="130">
        <v>0</v>
      </c>
      <c r="T93" s="131">
        <f>S93*H93</f>
        <v>0</v>
      </c>
      <c r="AR93" s="132" t="s">
        <v>266</v>
      </c>
      <c r="AT93" s="132" t="s">
        <v>261</v>
      </c>
      <c r="AU93" s="132" t="s">
        <v>77</v>
      </c>
      <c r="AY93" s="17" t="s">
        <v>260</v>
      </c>
      <c r="BE93" s="133">
        <f>IF(N93="základní",J93,0)</f>
        <v>0</v>
      </c>
      <c r="BF93" s="133">
        <f>IF(N93="snížená",J93,0)</f>
        <v>0</v>
      </c>
      <c r="BG93" s="133">
        <f>IF(N93="zákl. přenesená",J93,0)</f>
        <v>0</v>
      </c>
      <c r="BH93" s="133">
        <f>IF(N93="sníž. přenesená",J93,0)</f>
        <v>0</v>
      </c>
      <c r="BI93" s="133">
        <f>IF(N93="nulová",J93,0)</f>
        <v>0</v>
      </c>
      <c r="BJ93" s="17" t="s">
        <v>77</v>
      </c>
      <c r="BK93" s="133">
        <f>ROUND(I93*H93,2)</f>
        <v>0</v>
      </c>
      <c r="BL93" s="17" t="s">
        <v>266</v>
      </c>
      <c r="BM93" s="132" t="s">
        <v>3554</v>
      </c>
    </row>
    <row r="94" spans="2:65" s="1" customFormat="1" ht="11.25">
      <c r="B94" s="32"/>
      <c r="D94" s="134" t="s">
        <v>267</v>
      </c>
      <c r="F94" s="135" t="s">
        <v>1839</v>
      </c>
      <c r="I94" s="136"/>
      <c r="L94" s="32"/>
      <c r="M94" s="137"/>
      <c r="T94" s="53"/>
      <c r="AT94" s="17" t="s">
        <v>267</v>
      </c>
      <c r="AU94" s="17" t="s">
        <v>77</v>
      </c>
    </row>
    <row r="95" spans="2:65" s="1" customFormat="1" ht="11.25">
      <c r="B95" s="32"/>
      <c r="D95" s="176" t="s">
        <v>1416</v>
      </c>
      <c r="F95" s="177" t="s">
        <v>1840</v>
      </c>
      <c r="I95" s="136"/>
      <c r="L95" s="32"/>
      <c r="M95" s="137"/>
      <c r="T95" s="53"/>
      <c r="AT95" s="17" t="s">
        <v>1416</v>
      </c>
      <c r="AU95" s="17" t="s">
        <v>77</v>
      </c>
    </row>
    <row r="96" spans="2:65" s="12" customFormat="1" ht="11.25">
      <c r="B96" s="162"/>
      <c r="D96" s="134" t="s">
        <v>774</v>
      </c>
      <c r="E96" s="163" t="s">
        <v>19</v>
      </c>
      <c r="F96" s="164" t="s">
        <v>3555</v>
      </c>
      <c r="H96" s="165">
        <v>33.880000000000003</v>
      </c>
      <c r="I96" s="166"/>
      <c r="L96" s="162"/>
      <c r="M96" s="167"/>
      <c r="T96" s="168"/>
      <c r="AT96" s="163" t="s">
        <v>774</v>
      </c>
      <c r="AU96" s="163" t="s">
        <v>77</v>
      </c>
      <c r="AV96" s="12" t="s">
        <v>79</v>
      </c>
      <c r="AW96" s="12" t="s">
        <v>31</v>
      </c>
      <c r="AX96" s="12" t="s">
        <v>69</v>
      </c>
      <c r="AY96" s="163" t="s">
        <v>260</v>
      </c>
    </row>
    <row r="97" spans="2:65" s="13" customFormat="1" ht="11.25">
      <c r="B97" s="169"/>
      <c r="D97" s="134" t="s">
        <v>774</v>
      </c>
      <c r="E97" s="170" t="s">
        <v>19</v>
      </c>
      <c r="F97" s="171" t="s">
        <v>967</v>
      </c>
      <c r="H97" s="172">
        <v>33.880000000000003</v>
      </c>
      <c r="I97" s="173"/>
      <c r="L97" s="169"/>
      <c r="M97" s="174"/>
      <c r="T97" s="175"/>
      <c r="AT97" s="170" t="s">
        <v>774</v>
      </c>
      <c r="AU97" s="170" t="s">
        <v>77</v>
      </c>
      <c r="AV97" s="13" t="s">
        <v>266</v>
      </c>
      <c r="AW97" s="13" t="s">
        <v>31</v>
      </c>
      <c r="AX97" s="13" t="s">
        <v>77</v>
      </c>
      <c r="AY97" s="170" t="s">
        <v>260</v>
      </c>
    </row>
    <row r="98" spans="2:65" s="1" customFormat="1" ht="24.2" customHeight="1">
      <c r="B98" s="32"/>
      <c r="C98" s="121" t="s">
        <v>79</v>
      </c>
      <c r="D98" s="121" t="s">
        <v>261</v>
      </c>
      <c r="E98" s="122" t="s">
        <v>1843</v>
      </c>
      <c r="F98" s="123" t="s">
        <v>1844</v>
      </c>
      <c r="G98" s="124" t="s">
        <v>1067</v>
      </c>
      <c r="H98" s="125">
        <v>33.880000000000003</v>
      </c>
      <c r="I98" s="126"/>
      <c r="J98" s="127">
        <f>ROUND(I98*H98,2)</f>
        <v>0</v>
      </c>
      <c r="K98" s="123" t="s">
        <v>1258</v>
      </c>
      <c r="L98" s="32"/>
      <c r="M98" s="128" t="s">
        <v>19</v>
      </c>
      <c r="N98" s="129" t="s">
        <v>40</v>
      </c>
      <c r="P98" s="130">
        <f>O98*H98</f>
        <v>0</v>
      </c>
      <c r="Q98" s="130">
        <v>0</v>
      </c>
      <c r="R98" s="130">
        <f>Q98*H98</f>
        <v>0</v>
      </c>
      <c r="S98" s="130">
        <v>0</v>
      </c>
      <c r="T98" s="131">
        <f>S98*H98</f>
        <v>0</v>
      </c>
      <c r="AR98" s="132" t="s">
        <v>266</v>
      </c>
      <c r="AT98" s="132" t="s">
        <v>261</v>
      </c>
      <c r="AU98" s="132" t="s">
        <v>77</v>
      </c>
      <c r="AY98" s="17" t="s">
        <v>260</v>
      </c>
      <c r="BE98" s="133">
        <f>IF(N98="základní",J98,0)</f>
        <v>0</v>
      </c>
      <c r="BF98" s="133">
        <f>IF(N98="snížená",J98,0)</f>
        <v>0</v>
      </c>
      <c r="BG98" s="133">
        <f>IF(N98="zákl. přenesená",J98,0)</f>
        <v>0</v>
      </c>
      <c r="BH98" s="133">
        <f>IF(N98="sníž. přenesená",J98,0)</f>
        <v>0</v>
      </c>
      <c r="BI98" s="133">
        <f>IF(N98="nulová",J98,0)</f>
        <v>0</v>
      </c>
      <c r="BJ98" s="17" t="s">
        <v>77</v>
      </c>
      <c r="BK98" s="133">
        <f>ROUND(I98*H98,2)</f>
        <v>0</v>
      </c>
      <c r="BL98" s="17" t="s">
        <v>266</v>
      </c>
      <c r="BM98" s="132" t="s">
        <v>3556</v>
      </c>
    </row>
    <row r="99" spans="2:65" s="1" customFormat="1" ht="19.5">
      <c r="B99" s="32"/>
      <c r="D99" s="134" t="s">
        <v>267</v>
      </c>
      <c r="F99" s="135" t="s">
        <v>1845</v>
      </c>
      <c r="I99" s="136"/>
      <c r="L99" s="32"/>
      <c r="M99" s="137"/>
      <c r="T99" s="53"/>
      <c r="AT99" s="17" t="s">
        <v>267</v>
      </c>
      <c r="AU99" s="17" t="s">
        <v>77</v>
      </c>
    </row>
    <row r="100" spans="2:65" s="1" customFormat="1" ht="11.25">
      <c r="B100" s="32"/>
      <c r="D100" s="176" t="s">
        <v>1416</v>
      </c>
      <c r="F100" s="177" t="s">
        <v>1846</v>
      </c>
      <c r="I100" s="136"/>
      <c r="L100" s="32"/>
      <c r="M100" s="137"/>
      <c r="T100" s="53"/>
      <c r="AT100" s="17" t="s">
        <v>1416</v>
      </c>
      <c r="AU100" s="17" t="s">
        <v>77</v>
      </c>
    </row>
    <row r="101" spans="2:65" s="12" customFormat="1" ht="11.25">
      <c r="B101" s="162"/>
      <c r="D101" s="134" t="s">
        <v>774</v>
      </c>
      <c r="E101" s="163" t="s">
        <v>19</v>
      </c>
      <c r="F101" s="164" t="s">
        <v>3555</v>
      </c>
      <c r="H101" s="165">
        <v>33.880000000000003</v>
      </c>
      <c r="I101" s="166"/>
      <c r="L101" s="162"/>
      <c r="M101" s="167"/>
      <c r="T101" s="168"/>
      <c r="AT101" s="163" t="s">
        <v>774</v>
      </c>
      <c r="AU101" s="163" t="s">
        <v>77</v>
      </c>
      <c r="AV101" s="12" t="s">
        <v>79</v>
      </c>
      <c r="AW101" s="12" t="s">
        <v>31</v>
      </c>
      <c r="AX101" s="12" t="s">
        <v>69</v>
      </c>
      <c r="AY101" s="163" t="s">
        <v>260</v>
      </c>
    </row>
    <row r="102" spans="2:65" s="13" customFormat="1" ht="11.25">
      <c r="B102" s="169"/>
      <c r="D102" s="134" t="s">
        <v>774</v>
      </c>
      <c r="E102" s="170" t="s">
        <v>19</v>
      </c>
      <c r="F102" s="171" t="s">
        <v>967</v>
      </c>
      <c r="H102" s="172">
        <v>33.880000000000003</v>
      </c>
      <c r="I102" s="173"/>
      <c r="L102" s="169"/>
      <c r="M102" s="174"/>
      <c r="T102" s="175"/>
      <c r="AT102" s="170" t="s">
        <v>774</v>
      </c>
      <c r="AU102" s="170" t="s">
        <v>77</v>
      </c>
      <c r="AV102" s="13" t="s">
        <v>266</v>
      </c>
      <c r="AW102" s="13" t="s">
        <v>31</v>
      </c>
      <c r="AX102" s="13" t="s">
        <v>77</v>
      </c>
      <c r="AY102" s="170" t="s">
        <v>260</v>
      </c>
    </row>
    <row r="103" spans="2:65" s="1" customFormat="1" ht="21.75" customHeight="1">
      <c r="B103" s="32"/>
      <c r="C103" s="121" t="s">
        <v>279</v>
      </c>
      <c r="D103" s="121" t="s">
        <v>261</v>
      </c>
      <c r="E103" s="122" t="s">
        <v>1847</v>
      </c>
      <c r="F103" s="123" t="s">
        <v>1848</v>
      </c>
      <c r="G103" s="124" t="s">
        <v>1067</v>
      </c>
      <c r="H103" s="125">
        <v>33.880000000000003</v>
      </c>
      <c r="I103" s="126"/>
      <c r="J103" s="127">
        <f>ROUND(I103*H103,2)</f>
        <v>0</v>
      </c>
      <c r="K103" s="123" t="s">
        <v>1258</v>
      </c>
      <c r="L103" s="32"/>
      <c r="M103" s="128" t="s">
        <v>19</v>
      </c>
      <c r="N103" s="129" t="s">
        <v>40</v>
      </c>
      <c r="P103" s="130">
        <f>O103*H103</f>
        <v>0</v>
      </c>
      <c r="Q103" s="130">
        <v>0</v>
      </c>
      <c r="R103" s="130">
        <f>Q103*H103</f>
        <v>0</v>
      </c>
      <c r="S103" s="130">
        <v>0</v>
      </c>
      <c r="T103" s="131">
        <f>S103*H103</f>
        <v>0</v>
      </c>
      <c r="AR103" s="132" t="s">
        <v>266</v>
      </c>
      <c r="AT103" s="132" t="s">
        <v>261</v>
      </c>
      <c r="AU103" s="132" t="s">
        <v>77</v>
      </c>
      <c r="AY103" s="17" t="s">
        <v>260</v>
      </c>
      <c r="BE103" s="133">
        <f>IF(N103="základní",J103,0)</f>
        <v>0</v>
      </c>
      <c r="BF103" s="133">
        <f>IF(N103="snížená",J103,0)</f>
        <v>0</v>
      </c>
      <c r="BG103" s="133">
        <f>IF(N103="zákl. přenesená",J103,0)</f>
        <v>0</v>
      </c>
      <c r="BH103" s="133">
        <f>IF(N103="sníž. přenesená",J103,0)</f>
        <v>0</v>
      </c>
      <c r="BI103" s="133">
        <f>IF(N103="nulová",J103,0)</f>
        <v>0</v>
      </c>
      <c r="BJ103" s="17" t="s">
        <v>77</v>
      </c>
      <c r="BK103" s="133">
        <f>ROUND(I103*H103,2)</f>
        <v>0</v>
      </c>
      <c r="BL103" s="17" t="s">
        <v>266</v>
      </c>
      <c r="BM103" s="132" t="s">
        <v>3557</v>
      </c>
    </row>
    <row r="104" spans="2:65" s="1" customFormat="1" ht="19.5">
      <c r="B104" s="32"/>
      <c r="D104" s="134" t="s">
        <v>267</v>
      </c>
      <c r="F104" s="135" t="s">
        <v>1849</v>
      </c>
      <c r="I104" s="136"/>
      <c r="L104" s="32"/>
      <c r="M104" s="137"/>
      <c r="T104" s="53"/>
      <c r="AT104" s="17" t="s">
        <v>267</v>
      </c>
      <c r="AU104" s="17" t="s">
        <v>77</v>
      </c>
    </row>
    <row r="105" spans="2:65" s="1" customFormat="1" ht="11.25">
      <c r="B105" s="32"/>
      <c r="D105" s="176" t="s">
        <v>1416</v>
      </c>
      <c r="F105" s="177" t="s">
        <v>1850</v>
      </c>
      <c r="I105" s="136"/>
      <c r="L105" s="32"/>
      <c r="M105" s="137"/>
      <c r="T105" s="53"/>
      <c r="AT105" s="17" t="s">
        <v>1416</v>
      </c>
      <c r="AU105" s="17" t="s">
        <v>77</v>
      </c>
    </row>
    <row r="106" spans="2:65" s="12" customFormat="1" ht="11.25">
      <c r="B106" s="162"/>
      <c r="D106" s="134" t="s">
        <v>774</v>
      </c>
      <c r="E106" s="163" t="s">
        <v>19</v>
      </c>
      <c r="F106" s="164" t="s">
        <v>3555</v>
      </c>
      <c r="H106" s="165">
        <v>33.880000000000003</v>
      </c>
      <c r="I106" s="166"/>
      <c r="L106" s="162"/>
      <c r="M106" s="167"/>
      <c r="T106" s="168"/>
      <c r="AT106" s="163" t="s">
        <v>774</v>
      </c>
      <c r="AU106" s="163" t="s">
        <v>77</v>
      </c>
      <c r="AV106" s="12" t="s">
        <v>79</v>
      </c>
      <c r="AW106" s="12" t="s">
        <v>31</v>
      </c>
      <c r="AX106" s="12" t="s">
        <v>69</v>
      </c>
      <c r="AY106" s="163" t="s">
        <v>260</v>
      </c>
    </row>
    <row r="107" spans="2:65" s="13" customFormat="1" ht="11.25">
      <c r="B107" s="169"/>
      <c r="D107" s="134" t="s">
        <v>774</v>
      </c>
      <c r="E107" s="170" t="s">
        <v>19</v>
      </c>
      <c r="F107" s="171" t="s">
        <v>967</v>
      </c>
      <c r="H107" s="172">
        <v>33.880000000000003</v>
      </c>
      <c r="I107" s="173"/>
      <c r="L107" s="169"/>
      <c r="M107" s="174"/>
      <c r="T107" s="175"/>
      <c r="AT107" s="170" t="s">
        <v>774</v>
      </c>
      <c r="AU107" s="170" t="s">
        <v>77</v>
      </c>
      <c r="AV107" s="13" t="s">
        <v>266</v>
      </c>
      <c r="AW107" s="13" t="s">
        <v>31</v>
      </c>
      <c r="AX107" s="13" t="s">
        <v>77</v>
      </c>
      <c r="AY107" s="170" t="s">
        <v>260</v>
      </c>
    </row>
    <row r="108" spans="2:65" s="1" customFormat="1" ht="24.2" customHeight="1">
      <c r="B108" s="32"/>
      <c r="C108" s="121" t="s">
        <v>266</v>
      </c>
      <c r="D108" s="121" t="s">
        <v>261</v>
      </c>
      <c r="E108" s="122" t="s">
        <v>1851</v>
      </c>
      <c r="F108" s="123" t="s">
        <v>1852</v>
      </c>
      <c r="G108" s="124" t="s">
        <v>1067</v>
      </c>
      <c r="H108" s="125">
        <v>169.4</v>
      </c>
      <c r="I108" s="126"/>
      <c r="J108" s="127">
        <f>ROUND(I108*H108,2)</f>
        <v>0</v>
      </c>
      <c r="K108" s="123" t="s">
        <v>1258</v>
      </c>
      <c r="L108" s="32"/>
      <c r="M108" s="128" t="s">
        <v>19</v>
      </c>
      <c r="N108" s="129" t="s">
        <v>40</v>
      </c>
      <c r="P108" s="130">
        <f>O108*H108</f>
        <v>0</v>
      </c>
      <c r="Q108" s="130">
        <v>0</v>
      </c>
      <c r="R108" s="130">
        <f>Q108*H108</f>
        <v>0</v>
      </c>
      <c r="S108" s="130">
        <v>0</v>
      </c>
      <c r="T108" s="131">
        <f>S108*H108</f>
        <v>0</v>
      </c>
      <c r="AR108" s="132" t="s">
        <v>266</v>
      </c>
      <c r="AT108" s="132" t="s">
        <v>261</v>
      </c>
      <c r="AU108" s="132" t="s">
        <v>77</v>
      </c>
      <c r="AY108" s="17" t="s">
        <v>260</v>
      </c>
      <c r="BE108" s="133">
        <f>IF(N108="základní",J108,0)</f>
        <v>0</v>
      </c>
      <c r="BF108" s="133">
        <f>IF(N108="snížená",J108,0)</f>
        <v>0</v>
      </c>
      <c r="BG108" s="133">
        <f>IF(N108="zákl. přenesená",J108,0)</f>
        <v>0</v>
      </c>
      <c r="BH108" s="133">
        <f>IF(N108="sníž. přenesená",J108,0)</f>
        <v>0</v>
      </c>
      <c r="BI108" s="133">
        <f>IF(N108="nulová",J108,0)</f>
        <v>0</v>
      </c>
      <c r="BJ108" s="17" t="s">
        <v>77</v>
      </c>
      <c r="BK108" s="133">
        <f>ROUND(I108*H108,2)</f>
        <v>0</v>
      </c>
      <c r="BL108" s="17" t="s">
        <v>266</v>
      </c>
      <c r="BM108" s="132" t="s">
        <v>3558</v>
      </c>
    </row>
    <row r="109" spans="2:65" s="1" customFormat="1" ht="19.5">
      <c r="B109" s="32"/>
      <c r="D109" s="134" t="s">
        <v>267</v>
      </c>
      <c r="F109" s="135" t="s">
        <v>1853</v>
      </c>
      <c r="I109" s="136"/>
      <c r="L109" s="32"/>
      <c r="M109" s="137"/>
      <c r="T109" s="53"/>
      <c r="AT109" s="17" t="s">
        <v>267</v>
      </c>
      <c r="AU109" s="17" t="s">
        <v>77</v>
      </c>
    </row>
    <row r="110" spans="2:65" s="1" customFormat="1" ht="11.25">
      <c r="B110" s="32"/>
      <c r="D110" s="176" t="s">
        <v>1416</v>
      </c>
      <c r="F110" s="177" t="s">
        <v>1854</v>
      </c>
      <c r="I110" s="136"/>
      <c r="L110" s="32"/>
      <c r="M110" s="137"/>
      <c r="T110" s="53"/>
      <c r="AT110" s="17" t="s">
        <v>1416</v>
      </c>
      <c r="AU110" s="17" t="s">
        <v>77</v>
      </c>
    </row>
    <row r="111" spans="2:65" s="1" customFormat="1" ht="39">
      <c r="B111" s="32"/>
      <c r="D111" s="134" t="s">
        <v>269</v>
      </c>
      <c r="F111" s="138" t="s">
        <v>1855</v>
      </c>
      <c r="I111" s="136"/>
      <c r="L111" s="32"/>
      <c r="M111" s="137"/>
      <c r="T111" s="53"/>
      <c r="AT111" s="17" t="s">
        <v>269</v>
      </c>
      <c r="AU111" s="17" t="s">
        <v>77</v>
      </c>
    </row>
    <row r="112" spans="2:65" s="12" customFormat="1" ht="11.25">
      <c r="B112" s="162"/>
      <c r="D112" s="134" t="s">
        <v>774</v>
      </c>
      <c r="E112" s="163" t="s">
        <v>19</v>
      </c>
      <c r="F112" s="164" t="s">
        <v>3559</v>
      </c>
      <c r="H112" s="165">
        <v>169.4</v>
      </c>
      <c r="I112" s="166"/>
      <c r="L112" s="162"/>
      <c r="M112" s="167"/>
      <c r="T112" s="168"/>
      <c r="AT112" s="163" t="s">
        <v>774</v>
      </c>
      <c r="AU112" s="163" t="s">
        <v>77</v>
      </c>
      <c r="AV112" s="12" t="s">
        <v>79</v>
      </c>
      <c r="AW112" s="12" t="s">
        <v>31</v>
      </c>
      <c r="AX112" s="12" t="s">
        <v>69</v>
      </c>
      <c r="AY112" s="163" t="s">
        <v>260</v>
      </c>
    </row>
    <row r="113" spans="2:65" s="13" customFormat="1" ht="11.25">
      <c r="B113" s="169"/>
      <c r="D113" s="134" t="s">
        <v>774</v>
      </c>
      <c r="E113" s="170" t="s">
        <v>19</v>
      </c>
      <c r="F113" s="171" t="s">
        <v>967</v>
      </c>
      <c r="H113" s="172">
        <v>169.4</v>
      </c>
      <c r="I113" s="173"/>
      <c r="L113" s="169"/>
      <c r="M113" s="174"/>
      <c r="T113" s="175"/>
      <c r="AT113" s="170" t="s">
        <v>774</v>
      </c>
      <c r="AU113" s="170" t="s">
        <v>77</v>
      </c>
      <c r="AV113" s="13" t="s">
        <v>266</v>
      </c>
      <c r="AW113" s="13" t="s">
        <v>31</v>
      </c>
      <c r="AX113" s="13" t="s">
        <v>77</v>
      </c>
      <c r="AY113" s="170" t="s">
        <v>260</v>
      </c>
    </row>
    <row r="114" spans="2:65" s="1" customFormat="1" ht="16.5" customHeight="1">
      <c r="B114" s="32"/>
      <c r="C114" s="121" t="s">
        <v>258</v>
      </c>
      <c r="D114" s="121" t="s">
        <v>261</v>
      </c>
      <c r="E114" s="122" t="s">
        <v>1474</v>
      </c>
      <c r="F114" s="123" t="s">
        <v>1475</v>
      </c>
      <c r="G114" s="124" t="s">
        <v>973</v>
      </c>
      <c r="H114" s="125">
        <v>64.372</v>
      </c>
      <c r="I114" s="126"/>
      <c r="J114" s="127">
        <f>ROUND(I114*H114,2)</f>
        <v>0</v>
      </c>
      <c r="K114" s="123" t="s">
        <v>1258</v>
      </c>
      <c r="L114" s="32"/>
      <c r="M114" s="128" t="s">
        <v>19</v>
      </c>
      <c r="N114" s="129" t="s">
        <v>40</v>
      </c>
      <c r="P114" s="130">
        <f>O114*H114</f>
        <v>0</v>
      </c>
      <c r="Q114" s="130">
        <v>0</v>
      </c>
      <c r="R114" s="130">
        <f>Q114*H114</f>
        <v>0</v>
      </c>
      <c r="S114" s="130">
        <v>0</v>
      </c>
      <c r="T114" s="131">
        <f>S114*H114</f>
        <v>0</v>
      </c>
      <c r="AR114" s="132" t="s">
        <v>266</v>
      </c>
      <c r="AT114" s="132" t="s">
        <v>261</v>
      </c>
      <c r="AU114" s="132" t="s">
        <v>77</v>
      </c>
      <c r="AY114" s="17" t="s">
        <v>260</v>
      </c>
      <c r="BE114" s="133">
        <f>IF(N114="základní",J114,0)</f>
        <v>0</v>
      </c>
      <c r="BF114" s="133">
        <f>IF(N114="snížená",J114,0)</f>
        <v>0</v>
      </c>
      <c r="BG114" s="133">
        <f>IF(N114="zákl. přenesená",J114,0)</f>
        <v>0</v>
      </c>
      <c r="BH114" s="133">
        <f>IF(N114="sníž. přenesená",J114,0)</f>
        <v>0</v>
      </c>
      <c r="BI114" s="133">
        <f>IF(N114="nulová",J114,0)</f>
        <v>0</v>
      </c>
      <c r="BJ114" s="17" t="s">
        <v>77</v>
      </c>
      <c r="BK114" s="133">
        <f>ROUND(I114*H114,2)</f>
        <v>0</v>
      </c>
      <c r="BL114" s="17" t="s">
        <v>266</v>
      </c>
      <c r="BM114" s="132" t="s">
        <v>3560</v>
      </c>
    </row>
    <row r="115" spans="2:65" s="1" customFormat="1" ht="11.25">
      <c r="B115" s="32"/>
      <c r="D115" s="134" t="s">
        <v>267</v>
      </c>
      <c r="F115" s="135" t="s">
        <v>1477</v>
      </c>
      <c r="I115" s="136"/>
      <c r="L115" s="32"/>
      <c r="M115" s="137"/>
      <c r="T115" s="53"/>
      <c r="AT115" s="17" t="s">
        <v>267</v>
      </c>
      <c r="AU115" s="17" t="s">
        <v>77</v>
      </c>
    </row>
    <row r="116" spans="2:65" s="1" customFormat="1" ht="11.25">
      <c r="B116" s="32"/>
      <c r="D116" s="176" t="s">
        <v>1416</v>
      </c>
      <c r="F116" s="177" t="s">
        <v>1478</v>
      </c>
      <c r="I116" s="136"/>
      <c r="L116" s="32"/>
      <c r="M116" s="137"/>
      <c r="T116" s="53"/>
      <c r="AT116" s="17" t="s">
        <v>1416</v>
      </c>
      <c r="AU116" s="17" t="s">
        <v>77</v>
      </c>
    </row>
    <row r="117" spans="2:65" s="12" customFormat="1" ht="11.25">
      <c r="B117" s="162"/>
      <c r="D117" s="134" t="s">
        <v>774</v>
      </c>
      <c r="E117" s="163" t="s">
        <v>19</v>
      </c>
      <c r="F117" s="164" t="s">
        <v>3561</v>
      </c>
      <c r="H117" s="165">
        <v>64.372</v>
      </c>
      <c r="I117" s="166"/>
      <c r="L117" s="162"/>
      <c r="M117" s="167"/>
      <c r="T117" s="168"/>
      <c r="AT117" s="163" t="s">
        <v>774</v>
      </c>
      <c r="AU117" s="163" t="s">
        <v>77</v>
      </c>
      <c r="AV117" s="12" t="s">
        <v>79</v>
      </c>
      <c r="AW117" s="12" t="s">
        <v>31</v>
      </c>
      <c r="AX117" s="12" t="s">
        <v>69</v>
      </c>
      <c r="AY117" s="163" t="s">
        <v>260</v>
      </c>
    </row>
    <row r="118" spans="2:65" s="13" customFormat="1" ht="11.25">
      <c r="B118" s="169"/>
      <c r="D118" s="134" t="s">
        <v>774</v>
      </c>
      <c r="E118" s="170" t="s">
        <v>19</v>
      </c>
      <c r="F118" s="171" t="s">
        <v>967</v>
      </c>
      <c r="H118" s="172">
        <v>64.372</v>
      </c>
      <c r="I118" s="173"/>
      <c r="L118" s="169"/>
      <c r="M118" s="174"/>
      <c r="T118" s="175"/>
      <c r="AT118" s="170" t="s">
        <v>774</v>
      </c>
      <c r="AU118" s="170" t="s">
        <v>77</v>
      </c>
      <c r="AV118" s="13" t="s">
        <v>266</v>
      </c>
      <c r="AW118" s="13" t="s">
        <v>31</v>
      </c>
      <c r="AX118" s="13" t="s">
        <v>77</v>
      </c>
      <c r="AY118" s="170" t="s">
        <v>260</v>
      </c>
    </row>
    <row r="119" spans="2:65" s="1" customFormat="1" ht="16.5" customHeight="1">
      <c r="B119" s="32"/>
      <c r="C119" s="121" t="s">
        <v>282</v>
      </c>
      <c r="D119" s="121" t="s">
        <v>261</v>
      </c>
      <c r="E119" s="122" t="s">
        <v>1858</v>
      </c>
      <c r="F119" s="123" t="s">
        <v>1859</v>
      </c>
      <c r="G119" s="124" t="s">
        <v>1067</v>
      </c>
      <c r="H119" s="125">
        <v>33.880000000000003</v>
      </c>
      <c r="I119" s="126"/>
      <c r="J119" s="127">
        <f>ROUND(I119*H119,2)</f>
        <v>0</v>
      </c>
      <c r="K119" s="123" t="s">
        <v>1258</v>
      </c>
      <c r="L119" s="32"/>
      <c r="M119" s="128" t="s">
        <v>19</v>
      </c>
      <c r="N119" s="129" t="s">
        <v>40</v>
      </c>
      <c r="P119" s="130">
        <f>O119*H119</f>
        <v>0</v>
      </c>
      <c r="Q119" s="130">
        <v>0</v>
      </c>
      <c r="R119" s="130">
        <f>Q119*H119</f>
        <v>0</v>
      </c>
      <c r="S119" s="130">
        <v>0</v>
      </c>
      <c r="T119" s="131">
        <f>S119*H119</f>
        <v>0</v>
      </c>
      <c r="AR119" s="132" t="s">
        <v>266</v>
      </c>
      <c r="AT119" s="132" t="s">
        <v>261</v>
      </c>
      <c r="AU119" s="132" t="s">
        <v>77</v>
      </c>
      <c r="AY119" s="17" t="s">
        <v>260</v>
      </c>
      <c r="BE119" s="133">
        <f>IF(N119="základní",J119,0)</f>
        <v>0</v>
      </c>
      <c r="BF119" s="133">
        <f>IF(N119="snížená",J119,0)</f>
        <v>0</v>
      </c>
      <c r="BG119" s="133">
        <f>IF(N119="zákl. přenesená",J119,0)</f>
        <v>0</v>
      </c>
      <c r="BH119" s="133">
        <f>IF(N119="sníž. přenesená",J119,0)</f>
        <v>0</v>
      </c>
      <c r="BI119" s="133">
        <f>IF(N119="nulová",J119,0)</f>
        <v>0</v>
      </c>
      <c r="BJ119" s="17" t="s">
        <v>77</v>
      </c>
      <c r="BK119" s="133">
        <f>ROUND(I119*H119,2)</f>
        <v>0</v>
      </c>
      <c r="BL119" s="17" t="s">
        <v>266</v>
      </c>
      <c r="BM119" s="132" t="s">
        <v>3562</v>
      </c>
    </row>
    <row r="120" spans="2:65" s="1" customFormat="1" ht="11.25">
      <c r="B120" s="32"/>
      <c r="D120" s="134" t="s">
        <v>267</v>
      </c>
      <c r="F120" s="135" t="s">
        <v>1860</v>
      </c>
      <c r="I120" s="136"/>
      <c r="L120" s="32"/>
      <c r="M120" s="137"/>
      <c r="T120" s="53"/>
      <c r="AT120" s="17" t="s">
        <v>267</v>
      </c>
      <c r="AU120" s="17" t="s">
        <v>77</v>
      </c>
    </row>
    <row r="121" spans="2:65" s="1" customFormat="1" ht="11.25">
      <c r="B121" s="32"/>
      <c r="D121" s="176" t="s">
        <v>1416</v>
      </c>
      <c r="F121" s="177" t="s">
        <v>1861</v>
      </c>
      <c r="I121" s="136"/>
      <c r="L121" s="32"/>
      <c r="M121" s="137"/>
      <c r="T121" s="53"/>
      <c r="AT121" s="17" t="s">
        <v>1416</v>
      </c>
      <c r="AU121" s="17" t="s">
        <v>77</v>
      </c>
    </row>
    <row r="122" spans="2:65" s="12" customFormat="1" ht="11.25">
      <c r="B122" s="162"/>
      <c r="D122" s="134" t="s">
        <v>774</v>
      </c>
      <c r="E122" s="163" t="s">
        <v>19</v>
      </c>
      <c r="F122" s="164" t="s">
        <v>3563</v>
      </c>
      <c r="H122" s="165">
        <v>33.880000000000003</v>
      </c>
      <c r="I122" s="166"/>
      <c r="L122" s="162"/>
      <c r="M122" s="167"/>
      <c r="T122" s="168"/>
      <c r="AT122" s="163" t="s">
        <v>774</v>
      </c>
      <c r="AU122" s="163" t="s">
        <v>77</v>
      </c>
      <c r="AV122" s="12" t="s">
        <v>79</v>
      </c>
      <c r="AW122" s="12" t="s">
        <v>31</v>
      </c>
      <c r="AX122" s="12" t="s">
        <v>69</v>
      </c>
      <c r="AY122" s="163" t="s">
        <v>260</v>
      </c>
    </row>
    <row r="123" spans="2:65" s="13" customFormat="1" ht="11.25">
      <c r="B123" s="169"/>
      <c r="D123" s="134" t="s">
        <v>774</v>
      </c>
      <c r="E123" s="170" t="s">
        <v>19</v>
      </c>
      <c r="F123" s="171" t="s">
        <v>967</v>
      </c>
      <c r="H123" s="172">
        <v>33.880000000000003</v>
      </c>
      <c r="I123" s="173"/>
      <c r="L123" s="169"/>
      <c r="M123" s="174"/>
      <c r="T123" s="175"/>
      <c r="AT123" s="170" t="s">
        <v>774</v>
      </c>
      <c r="AU123" s="170" t="s">
        <v>77</v>
      </c>
      <c r="AV123" s="13" t="s">
        <v>266</v>
      </c>
      <c r="AW123" s="13" t="s">
        <v>31</v>
      </c>
      <c r="AX123" s="13" t="s">
        <v>77</v>
      </c>
      <c r="AY123" s="170" t="s">
        <v>260</v>
      </c>
    </row>
    <row r="124" spans="2:65" s="1" customFormat="1" ht="16.5" customHeight="1">
      <c r="B124" s="32"/>
      <c r="C124" s="121" t="s">
        <v>271</v>
      </c>
      <c r="D124" s="121" t="s">
        <v>261</v>
      </c>
      <c r="E124" s="122" t="s">
        <v>1863</v>
      </c>
      <c r="F124" s="123" t="s">
        <v>1864</v>
      </c>
      <c r="G124" s="124" t="s">
        <v>1067</v>
      </c>
      <c r="H124" s="125">
        <v>26.18</v>
      </c>
      <c r="I124" s="126"/>
      <c r="J124" s="127">
        <f>ROUND(I124*H124,2)</f>
        <v>0</v>
      </c>
      <c r="K124" s="123" t="s">
        <v>1258</v>
      </c>
      <c r="L124" s="32"/>
      <c r="M124" s="128" t="s">
        <v>19</v>
      </c>
      <c r="N124" s="129" t="s">
        <v>40</v>
      </c>
      <c r="P124" s="130">
        <f>O124*H124</f>
        <v>0</v>
      </c>
      <c r="Q124" s="130">
        <v>0</v>
      </c>
      <c r="R124" s="130">
        <f>Q124*H124</f>
        <v>0</v>
      </c>
      <c r="S124" s="130">
        <v>0</v>
      </c>
      <c r="T124" s="131">
        <f>S124*H124</f>
        <v>0</v>
      </c>
      <c r="AR124" s="132" t="s">
        <v>266</v>
      </c>
      <c r="AT124" s="132" t="s">
        <v>261</v>
      </c>
      <c r="AU124" s="132" t="s">
        <v>77</v>
      </c>
      <c r="AY124" s="17" t="s">
        <v>260</v>
      </c>
      <c r="BE124" s="133">
        <f>IF(N124="základní",J124,0)</f>
        <v>0</v>
      </c>
      <c r="BF124" s="133">
        <f>IF(N124="snížená",J124,0)</f>
        <v>0</v>
      </c>
      <c r="BG124" s="133">
        <f>IF(N124="zákl. přenesená",J124,0)</f>
        <v>0</v>
      </c>
      <c r="BH124" s="133">
        <f>IF(N124="sníž. přenesená",J124,0)</f>
        <v>0</v>
      </c>
      <c r="BI124" s="133">
        <f>IF(N124="nulová",J124,0)</f>
        <v>0</v>
      </c>
      <c r="BJ124" s="17" t="s">
        <v>77</v>
      </c>
      <c r="BK124" s="133">
        <f>ROUND(I124*H124,2)</f>
        <v>0</v>
      </c>
      <c r="BL124" s="17" t="s">
        <v>266</v>
      </c>
      <c r="BM124" s="132" t="s">
        <v>3564</v>
      </c>
    </row>
    <row r="125" spans="2:65" s="1" customFormat="1" ht="19.5">
      <c r="B125" s="32"/>
      <c r="D125" s="134" t="s">
        <v>267</v>
      </c>
      <c r="F125" s="135" t="s">
        <v>1865</v>
      </c>
      <c r="I125" s="136"/>
      <c r="L125" s="32"/>
      <c r="M125" s="137"/>
      <c r="T125" s="53"/>
      <c r="AT125" s="17" t="s">
        <v>267</v>
      </c>
      <c r="AU125" s="17" t="s">
        <v>77</v>
      </c>
    </row>
    <row r="126" spans="2:65" s="1" customFormat="1" ht="11.25">
      <c r="B126" s="32"/>
      <c r="D126" s="176" t="s">
        <v>1416</v>
      </c>
      <c r="F126" s="177" t="s">
        <v>1866</v>
      </c>
      <c r="I126" s="136"/>
      <c r="L126" s="32"/>
      <c r="M126" s="137"/>
      <c r="T126" s="53"/>
      <c r="AT126" s="17" t="s">
        <v>1416</v>
      </c>
      <c r="AU126" s="17" t="s">
        <v>77</v>
      </c>
    </row>
    <row r="127" spans="2:65" s="1" customFormat="1" ht="16.5" customHeight="1">
      <c r="B127" s="32"/>
      <c r="C127" s="121" t="s">
        <v>277</v>
      </c>
      <c r="D127" s="121" t="s">
        <v>261</v>
      </c>
      <c r="E127" s="122" t="s">
        <v>1867</v>
      </c>
      <c r="F127" s="123" t="s">
        <v>1868</v>
      </c>
      <c r="G127" s="124" t="s">
        <v>2848</v>
      </c>
      <c r="H127" s="125">
        <v>54.978000000000002</v>
      </c>
      <c r="I127" s="126"/>
      <c r="J127" s="127">
        <f>ROUND(I127*H127,2)</f>
        <v>0</v>
      </c>
      <c r="K127" s="123" t="s">
        <v>19</v>
      </c>
      <c r="L127" s="32"/>
      <c r="M127" s="128" t="s">
        <v>19</v>
      </c>
      <c r="N127" s="129" t="s">
        <v>40</v>
      </c>
      <c r="P127" s="130">
        <f>O127*H127</f>
        <v>0</v>
      </c>
      <c r="Q127" s="130">
        <v>1</v>
      </c>
      <c r="R127" s="130">
        <f>Q127*H127</f>
        <v>54.978000000000002</v>
      </c>
      <c r="S127" s="130">
        <v>0</v>
      </c>
      <c r="T127" s="131">
        <f>S127*H127</f>
        <v>0</v>
      </c>
      <c r="AR127" s="132" t="s">
        <v>266</v>
      </c>
      <c r="AT127" s="132" t="s">
        <v>261</v>
      </c>
      <c r="AU127" s="132" t="s">
        <v>77</v>
      </c>
      <c r="AY127" s="17" t="s">
        <v>260</v>
      </c>
      <c r="BE127" s="133">
        <f>IF(N127="základní",J127,0)</f>
        <v>0</v>
      </c>
      <c r="BF127" s="133">
        <f>IF(N127="snížená",J127,0)</f>
        <v>0</v>
      </c>
      <c r="BG127" s="133">
        <f>IF(N127="zákl. přenesená",J127,0)</f>
        <v>0</v>
      </c>
      <c r="BH127" s="133">
        <f>IF(N127="sníž. přenesená",J127,0)</f>
        <v>0</v>
      </c>
      <c r="BI127" s="133">
        <f>IF(N127="nulová",J127,0)</f>
        <v>0</v>
      </c>
      <c r="BJ127" s="17" t="s">
        <v>77</v>
      </c>
      <c r="BK127" s="133">
        <f>ROUND(I127*H127,2)</f>
        <v>0</v>
      </c>
      <c r="BL127" s="17" t="s">
        <v>266</v>
      </c>
      <c r="BM127" s="132" t="s">
        <v>3565</v>
      </c>
    </row>
    <row r="128" spans="2:65" s="1" customFormat="1" ht="11.25">
      <c r="B128" s="32"/>
      <c r="D128" s="134" t="s">
        <v>267</v>
      </c>
      <c r="F128" s="135" t="s">
        <v>1868</v>
      </c>
      <c r="I128" s="136"/>
      <c r="L128" s="32"/>
      <c r="M128" s="137"/>
      <c r="T128" s="53"/>
      <c r="AT128" s="17" t="s">
        <v>267</v>
      </c>
      <c r="AU128" s="17" t="s">
        <v>77</v>
      </c>
    </row>
    <row r="129" spans="2:65" s="1" customFormat="1" ht="24.2" customHeight="1">
      <c r="B129" s="32"/>
      <c r="C129" s="121" t="s">
        <v>302</v>
      </c>
      <c r="D129" s="121" t="s">
        <v>261</v>
      </c>
      <c r="E129" s="122" t="s">
        <v>1869</v>
      </c>
      <c r="F129" s="123" t="s">
        <v>1870</v>
      </c>
      <c r="G129" s="124" t="s">
        <v>1061</v>
      </c>
      <c r="H129" s="125">
        <v>10</v>
      </c>
      <c r="I129" s="126"/>
      <c r="J129" s="127">
        <f>ROUND(I129*H129,2)</f>
        <v>0</v>
      </c>
      <c r="K129" s="123" t="s">
        <v>19</v>
      </c>
      <c r="L129" s="32"/>
      <c r="M129" s="128" t="s">
        <v>19</v>
      </c>
      <c r="N129" s="129" t="s">
        <v>40</v>
      </c>
      <c r="P129" s="130">
        <f>O129*H129</f>
        <v>0</v>
      </c>
      <c r="Q129" s="130">
        <v>0</v>
      </c>
      <c r="R129" s="130">
        <f>Q129*H129</f>
        <v>0</v>
      </c>
      <c r="S129" s="130">
        <v>0</v>
      </c>
      <c r="T129" s="131">
        <f>S129*H129</f>
        <v>0</v>
      </c>
      <c r="AR129" s="132" t="s">
        <v>266</v>
      </c>
      <c r="AT129" s="132" t="s">
        <v>261</v>
      </c>
      <c r="AU129" s="132" t="s">
        <v>77</v>
      </c>
      <c r="AY129" s="17" t="s">
        <v>260</v>
      </c>
      <c r="BE129" s="133">
        <f>IF(N129="základní",J129,0)</f>
        <v>0</v>
      </c>
      <c r="BF129" s="133">
        <f>IF(N129="snížená",J129,0)</f>
        <v>0</v>
      </c>
      <c r="BG129" s="133">
        <f>IF(N129="zákl. přenesená",J129,0)</f>
        <v>0</v>
      </c>
      <c r="BH129" s="133">
        <f>IF(N129="sníž. přenesená",J129,0)</f>
        <v>0</v>
      </c>
      <c r="BI129" s="133">
        <f>IF(N129="nulová",J129,0)</f>
        <v>0</v>
      </c>
      <c r="BJ129" s="17" t="s">
        <v>77</v>
      </c>
      <c r="BK129" s="133">
        <f>ROUND(I129*H129,2)</f>
        <v>0</v>
      </c>
      <c r="BL129" s="17" t="s">
        <v>266</v>
      </c>
      <c r="BM129" s="132" t="s">
        <v>3566</v>
      </c>
    </row>
    <row r="130" spans="2:65" s="1" customFormat="1" ht="11.25">
      <c r="B130" s="32"/>
      <c r="D130" s="134" t="s">
        <v>267</v>
      </c>
      <c r="F130" s="135" t="s">
        <v>1870</v>
      </c>
      <c r="I130" s="136"/>
      <c r="L130" s="32"/>
      <c r="M130" s="137"/>
      <c r="T130" s="53"/>
      <c r="AT130" s="17" t="s">
        <v>267</v>
      </c>
      <c r="AU130" s="17" t="s">
        <v>77</v>
      </c>
    </row>
    <row r="131" spans="2:65" s="12" customFormat="1" ht="11.25">
      <c r="B131" s="162"/>
      <c r="D131" s="134" t="s">
        <v>774</v>
      </c>
      <c r="E131" s="163" t="s">
        <v>19</v>
      </c>
      <c r="F131" s="164" t="s">
        <v>1871</v>
      </c>
      <c r="H131" s="165">
        <v>10</v>
      </c>
      <c r="I131" s="166"/>
      <c r="L131" s="162"/>
      <c r="M131" s="167"/>
      <c r="T131" s="168"/>
      <c r="AT131" s="163" t="s">
        <v>774</v>
      </c>
      <c r="AU131" s="163" t="s">
        <v>77</v>
      </c>
      <c r="AV131" s="12" t="s">
        <v>79</v>
      </c>
      <c r="AW131" s="12" t="s">
        <v>31</v>
      </c>
      <c r="AX131" s="12" t="s">
        <v>69</v>
      </c>
      <c r="AY131" s="163" t="s">
        <v>260</v>
      </c>
    </row>
    <row r="132" spans="2:65" s="13" customFormat="1" ht="11.25">
      <c r="B132" s="169"/>
      <c r="D132" s="134" t="s">
        <v>774</v>
      </c>
      <c r="E132" s="170" t="s">
        <v>19</v>
      </c>
      <c r="F132" s="171" t="s">
        <v>967</v>
      </c>
      <c r="H132" s="172">
        <v>10</v>
      </c>
      <c r="I132" s="173"/>
      <c r="L132" s="169"/>
      <c r="M132" s="174"/>
      <c r="T132" s="175"/>
      <c r="AT132" s="170" t="s">
        <v>774</v>
      </c>
      <c r="AU132" s="170" t="s">
        <v>77</v>
      </c>
      <c r="AV132" s="13" t="s">
        <v>266</v>
      </c>
      <c r="AW132" s="13" t="s">
        <v>31</v>
      </c>
      <c r="AX132" s="13" t="s">
        <v>77</v>
      </c>
      <c r="AY132" s="170" t="s">
        <v>260</v>
      </c>
    </row>
    <row r="133" spans="2:65" s="1" customFormat="1" ht="16.5" customHeight="1">
      <c r="B133" s="32"/>
      <c r="C133" s="121" t="s">
        <v>289</v>
      </c>
      <c r="D133" s="121" t="s">
        <v>261</v>
      </c>
      <c r="E133" s="122" t="s">
        <v>1872</v>
      </c>
      <c r="F133" s="123" t="s">
        <v>1873</v>
      </c>
      <c r="G133" s="124" t="s">
        <v>1297</v>
      </c>
      <c r="H133" s="125">
        <v>10</v>
      </c>
      <c r="I133" s="126"/>
      <c r="J133" s="127">
        <f>ROUND(I133*H133,2)</f>
        <v>0</v>
      </c>
      <c r="K133" s="123" t="s">
        <v>1258</v>
      </c>
      <c r="L133" s="32"/>
      <c r="M133" s="128" t="s">
        <v>19</v>
      </c>
      <c r="N133" s="129" t="s">
        <v>40</v>
      </c>
      <c r="P133" s="130">
        <f>O133*H133</f>
        <v>0</v>
      </c>
      <c r="Q133" s="130">
        <v>1.2700000000000001E-3</v>
      </c>
      <c r="R133" s="130">
        <f>Q133*H133</f>
        <v>1.2700000000000001E-2</v>
      </c>
      <c r="S133" s="130">
        <v>0</v>
      </c>
      <c r="T133" s="131">
        <f>S133*H133</f>
        <v>0</v>
      </c>
      <c r="AR133" s="132" t="s">
        <v>266</v>
      </c>
      <c r="AT133" s="132" t="s">
        <v>261</v>
      </c>
      <c r="AU133" s="132" t="s">
        <v>77</v>
      </c>
      <c r="AY133" s="17" t="s">
        <v>260</v>
      </c>
      <c r="BE133" s="133">
        <f>IF(N133="základní",J133,0)</f>
        <v>0</v>
      </c>
      <c r="BF133" s="133">
        <f>IF(N133="snížená",J133,0)</f>
        <v>0</v>
      </c>
      <c r="BG133" s="133">
        <f>IF(N133="zákl. přenesená",J133,0)</f>
        <v>0</v>
      </c>
      <c r="BH133" s="133">
        <f>IF(N133="sníž. přenesená",J133,0)</f>
        <v>0</v>
      </c>
      <c r="BI133" s="133">
        <f>IF(N133="nulová",J133,0)</f>
        <v>0</v>
      </c>
      <c r="BJ133" s="17" t="s">
        <v>77</v>
      </c>
      <c r="BK133" s="133">
        <f>ROUND(I133*H133,2)</f>
        <v>0</v>
      </c>
      <c r="BL133" s="17" t="s">
        <v>266</v>
      </c>
      <c r="BM133" s="132" t="s">
        <v>3567</v>
      </c>
    </row>
    <row r="134" spans="2:65" s="1" customFormat="1" ht="11.25">
      <c r="B134" s="32"/>
      <c r="D134" s="134" t="s">
        <v>267</v>
      </c>
      <c r="F134" s="135" t="s">
        <v>1873</v>
      </c>
      <c r="I134" s="136"/>
      <c r="L134" s="32"/>
      <c r="M134" s="137"/>
      <c r="T134" s="53"/>
      <c r="AT134" s="17" t="s">
        <v>267</v>
      </c>
      <c r="AU134" s="17" t="s">
        <v>77</v>
      </c>
    </row>
    <row r="135" spans="2:65" s="1" customFormat="1" ht="11.25">
      <c r="B135" s="32"/>
      <c r="D135" s="176" t="s">
        <v>1416</v>
      </c>
      <c r="F135" s="177" t="s">
        <v>1874</v>
      </c>
      <c r="I135" s="136"/>
      <c r="L135" s="32"/>
      <c r="M135" s="137"/>
      <c r="T135" s="53"/>
      <c r="AT135" s="17" t="s">
        <v>1416</v>
      </c>
      <c r="AU135" s="17" t="s">
        <v>77</v>
      </c>
    </row>
    <row r="136" spans="2:65" s="12" customFormat="1" ht="11.25">
      <c r="B136" s="162"/>
      <c r="D136" s="134" t="s">
        <v>774</v>
      </c>
      <c r="E136" s="163" t="s">
        <v>19</v>
      </c>
      <c r="F136" s="164" t="s">
        <v>1871</v>
      </c>
      <c r="H136" s="165">
        <v>10</v>
      </c>
      <c r="I136" s="166"/>
      <c r="L136" s="162"/>
      <c r="M136" s="167"/>
      <c r="T136" s="168"/>
      <c r="AT136" s="163" t="s">
        <v>774</v>
      </c>
      <c r="AU136" s="163" t="s">
        <v>77</v>
      </c>
      <c r="AV136" s="12" t="s">
        <v>79</v>
      </c>
      <c r="AW136" s="12" t="s">
        <v>31</v>
      </c>
      <c r="AX136" s="12" t="s">
        <v>69</v>
      </c>
      <c r="AY136" s="163" t="s">
        <v>260</v>
      </c>
    </row>
    <row r="137" spans="2:65" s="13" customFormat="1" ht="11.25">
      <c r="B137" s="169"/>
      <c r="D137" s="134" t="s">
        <v>774</v>
      </c>
      <c r="E137" s="170" t="s">
        <v>19</v>
      </c>
      <c r="F137" s="171" t="s">
        <v>967</v>
      </c>
      <c r="H137" s="172">
        <v>10</v>
      </c>
      <c r="I137" s="173"/>
      <c r="L137" s="169"/>
      <c r="M137" s="174"/>
      <c r="T137" s="175"/>
      <c r="AT137" s="170" t="s">
        <v>774</v>
      </c>
      <c r="AU137" s="170" t="s">
        <v>77</v>
      </c>
      <c r="AV137" s="13" t="s">
        <v>266</v>
      </c>
      <c r="AW137" s="13" t="s">
        <v>31</v>
      </c>
      <c r="AX137" s="13" t="s">
        <v>77</v>
      </c>
      <c r="AY137" s="170" t="s">
        <v>260</v>
      </c>
    </row>
    <row r="138" spans="2:65" s="1" customFormat="1" ht="16.5" customHeight="1">
      <c r="B138" s="32"/>
      <c r="C138" s="121" t="s">
        <v>312</v>
      </c>
      <c r="D138" s="121" t="s">
        <v>261</v>
      </c>
      <c r="E138" s="122" t="s">
        <v>1875</v>
      </c>
      <c r="F138" s="123" t="s">
        <v>1876</v>
      </c>
      <c r="G138" s="124" t="s">
        <v>3568</v>
      </c>
      <c r="H138" s="125">
        <v>0.25</v>
      </c>
      <c r="I138" s="126"/>
      <c r="J138" s="127">
        <f>ROUND(I138*H138,2)</f>
        <v>0</v>
      </c>
      <c r="K138" s="123" t="s">
        <v>19</v>
      </c>
      <c r="L138" s="32"/>
      <c r="M138" s="128" t="s">
        <v>19</v>
      </c>
      <c r="N138" s="129" t="s">
        <v>40</v>
      </c>
      <c r="P138" s="130">
        <f>O138*H138</f>
        <v>0</v>
      </c>
      <c r="Q138" s="130">
        <v>1E-3</v>
      </c>
      <c r="R138" s="130">
        <f>Q138*H138</f>
        <v>2.5000000000000001E-4</v>
      </c>
      <c r="S138" s="130">
        <v>0</v>
      </c>
      <c r="T138" s="131">
        <f>S138*H138</f>
        <v>0</v>
      </c>
      <c r="AR138" s="132" t="s">
        <v>266</v>
      </c>
      <c r="AT138" s="132" t="s">
        <v>261</v>
      </c>
      <c r="AU138" s="132" t="s">
        <v>77</v>
      </c>
      <c r="AY138" s="17" t="s">
        <v>260</v>
      </c>
      <c r="BE138" s="133">
        <f>IF(N138="základní",J138,0)</f>
        <v>0</v>
      </c>
      <c r="BF138" s="133">
        <f>IF(N138="snížená",J138,0)</f>
        <v>0</v>
      </c>
      <c r="BG138" s="133">
        <f>IF(N138="zákl. přenesená",J138,0)</f>
        <v>0</v>
      </c>
      <c r="BH138" s="133">
        <f>IF(N138="sníž. přenesená",J138,0)</f>
        <v>0</v>
      </c>
      <c r="BI138" s="133">
        <f>IF(N138="nulová",J138,0)</f>
        <v>0</v>
      </c>
      <c r="BJ138" s="17" t="s">
        <v>77</v>
      </c>
      <c r="BK138" s="133">
        <f>ROUND(I138*H138,2)</f>
        <v>0</v>
      </c>
      <c r="BL138" s="17" t="s">
        <v>266</v>
      </c>
      <c r="BM138" s="132" t="s">
        <v>3569</v>
      </c>
    </row>
    <row r="139" spans="2:65" s="1" customFormat="1" ht="11.25">
      <c r="B139" s="32"/>
      <c r="D139" s="134" t="s">
        <v>267</v>
      </c>
      <c r="F139" s="135" t="s">
        <v>1876</v>
      </c>
      <c r="I139" s="136"/>
      <c r="L139" s="32"/>
      <c r="M139" s="137"/>
      <c r="T139" s="53"/>
      <c r="AT139" s="17" t="s">
        <v>267</v>
      </c>
      <c r="AU139" s="17" t="s">
        <v>77</v>
      </c>
    </row>
    <row r="140" spans="2:65" s="12" customFormat="1" ht="11.25">
      <c r="B140" s="162"/>
      <c r="D140" s="134" t="s">
        <v>774</v>
      </c>
      <c r="E140" s="163" t="s">
        <v>19</v>
      </c>
      <c r="F140" s="164" t="s">
        <v>1877</v>
      </c>
      <c r="H140" s="165">
        <v>0.25</v>
      </c>
      <c r="I140" s="166"/>
      <c r="L140" s="162"/>
      <c r="M140" s="167"/>
      <c r="T140" s="168"/>
      <c r="AT140" s="163" t="s">
        <v>774</v>
      </c>
      <c r="AU140" s="163" t="s">
        <v>77</v>
      </c>
      <c r="AV140" s="12" t="s">
        <v>79</v>
      </c>
      <c r="AW140" s="12" t="s">
        <v>31</v>
      </c>
      <c r="AX140" s="12" t="s">
        <v>69</v>
      </c>
      <c r="AY140" s="163" t="s">
        <v>260</v>
      </c>
    </row>
    <row r="141" spans="2:65" s="13" customFormat="1" ht="11.25">
      <c r="B141" s="169"/>
      <c r="D141" s="134" t="s">
        <v>774</v>
      </c>
      <c r="E141" s="170" t="s">
        <v>19</v>
      </c>
      <c r="F141" s="171" t="s">
        <v>967</v>
      </c>
      <c r="H141" s="172">
        <v>0.25</v>
      </c>
      <c r="I141" s="173"/>
      <c r="L141" s="169"/>
      <c r="M141" s="174"/>
      <c r="T141" s="175"/>
      <c r="AT141" s="170" t="s">
        <v>774</v>
      </c>
      <c r="AU141" s="170" t="s">
        <v>77</v>
      </c>
      <c r="AV141" s="13" t="s">
        <v>266</v>
      </c>
      <c r="AW141" s="13" t="s">
        <v>31</v>
      </c>
      <c r="AX141" s="13" t="s">
        <v>77</v>
      </c>
      <c r="AY141" s="170" t="s">
        <v>260</v>
      </c>
    </row>
    <row r="142" spans="2:65" s="1" customFormat="1" ht="16.5" customHeight="1">
      <c r="B142" s="32"/>
      <c r="C142" s="121" t="s">
        <v>8</v>
      </c>
      <c r="D142" s="121" t="s">
        <v>261</v>
      </c>
      <c r="E142" s="122" t="s">
        <v>1878</v>
      </c>
      <c r="F142" s="123" t="s">
        <v>1879</v>
      </c>
      <c r="G142" s="124" t="s">
        <v>1297</v>
      </c>
      <c r="H142" s="125">
        <v>10</v>
      </c>
      <c r="I142" s="126"/>
      <c r="J142" s="127">
        <f>ROUND(I142*H142,2)</f>
        <v>0</v>
      </c>
      <c r="K142" s="123" t="s">
        <v>1258</v>
      </c>
      <c r="L142" s="32"/>
      <c r="M142" s="128" t="s">
        <v>19</v>
      </c>
      <c r="N142" s="129" t="s">
        <v>40</v>
      </c>
      <c r="P142" s="130">
        <f>O142*H142</f>
        <v>0</v>
      </c>
      <c r="Q142" s="130">
        <v>0</v>
      </c>
      <c r="R142" s="130">
        <f>Q142*H142</f>
        <v>0</v>
      </c>
      <c r="S142" s="130">
        <v>0</v>
      </c>
      <c r="T142" s="131">
        <f>S142*H142</f>
        <v>0</v>
      </c>
      <c r="AR142" s="132" t="s">
        <v>266</v>
      </c>
      <c r="AT142" s="132" t="s">
        <v>261</v>
      </c>
      <c r="AU142" s="132" t="s">
        <v>77</v>
      </c>
      <c r="AY142" s="17" t="s">
        <v>260</v>
      </c>
      <c r="BE142" s="133">
        <f>IF(N142="základní",J142,0)</f>
        <v>0</v>
      </c>
      <c r="BF142" s="133">
        <f>IF(N142="snížená",J142,0)</f>
        <v>0</v>
      </c>
      <c r="BG142" s="133">
        <f>IF(N142="zákl. přenesená",J142,0)</f>
        <v>0</v>
      </c>
      <c r="BH142" s="133">
        <f>IF(N142="sníž. přenesená",J142,0)</f>
        <v>0</v>
      </c>
      <c r="BI142" s="133">
        <f>IF(N142="nulová",J142,0)</f>
        <v>0</v>
      </c>
      <c r="BJ142" s="17" t="s">
        <v>77</v>
      </c>
      <c r="BK142" s="133">
        <f>ROUND(I142*H142,2)</f>
        <v>0</v>
      </c>
      <c r="BL142" s="17" t="s">
        <v>266</v>
      </c>
      <c r="BM142" s="132" t="s">
        <v>3570</v>
      </c>
    </row>
    <row r="143" spans="2:65" s="1" customFormat="1" ht="11.25">
      <c r="B143" s="32"/>
      <c r="D143" s="134" t="s">
        <v>267</v>
      </c>
      <c r="F143" s="135" t="s">
        <v>1880</v>
      </c>
      <c r="I143" s="136"/>
      <c r="L143" s="32"/>
      <c r="M143" s="137"/>
      <c r="T143" s="53"/>
      <c r="AT143" s="17" t="s">
        <v>267</v>
      </c>
      <c r="AU143" s="17" t="s">
        <v>77</v>
      </c>
    </row>
    <row r="144" spans="2:65" s="1" customFormat="1" ht="11.25">
      <c r="B144" s="32"/>
      <c r="D144" s="176" t="s">
        <v>1416</v>
      </c>
      <c r="F144" s="177" t="s">
        <v>1881</v>
      </c>
      <c r="I144" s="136"/>
      <c r="L144" s="32"/>
      <c r="M144" s="137"/>
      <c r="T144" s="53"/>
      <c r="AT144" s="17" t="s">
        <v>1416</v>
      </c>
      <c r="AU144" s="17" t="s">
        <v>77</v>
      </c>
    </row>
    <row r="145" spans="2:65" s="12" customFormat="1" ht="11.25">
      <c r="B145" s="162"/>
      <c r="D145" s="134" t="s">
        <v>774</v>
      </c>
      <c r="E145" s="163" t="s">
        <v>19</v>
      </c>
      <c r="F145" s="164" t="s">
        <v>1871</v>
      </c>
      <c r="H145" s="165">
        <v>10</v>
      </c>
      <c r="I145" s="166"/>
      <c r="L145" s="162"/>
      <c r="M145" s="167"/>
      <c r="T145" s="168"/>
      <c r="AT145" s="163" t="s">
        <v>774</v>
      </c>
      <c r="AU145" s="163" t="s">
        <v>77</v>
      </c>
      <c r="AV145" s="12" t="s">
        <v>79</v>
      </c>
      <c r="AW145" s="12" t="s">
        <v>31</v>
      </c>
      <c r="AX145" s="12" t="s">
        <v>69</v>
      </c>
      <c r="AY145" s="163" t="s">
        <v>260</v>
      </c>
    </row>
    <row r="146" spans="2:65" s="13" customFormat="1" ht="11.25">
      <c r="B146" s="169"/>
      <c r="D146" s="134" t="s">
        <v>774</v>
      </c>
      <c r="E146" s="170" t="s">
        <v>19</v>
      </c>
      <c r="F146" s="171" t="s">
        <v>967</v>
      </c>
      <c r="H146" s="172">
        <v>10</v>
      </c>
      <c r="I146" s="173"/>
      <c r="L146" s="169"/>
      <c r="M146" s="174"/>
      <c r="T146" s="175"/>
      <c r="AT146" s="170" t="s">
        <v>774</v>
      </c>
      <c r="AU146" s="170" t="s">
        <v>77</v>
      </c>
      <c r="AV146" s="13" t="s">
        <v>266</v>
      </c>
      <c r="AW146" s="13" t="s">
        <v>31</v>
      </c>
      <c r="AX146" s="13" t="s">
        <v>77</v>
      </c>
      <c r="AY146" s="170" t="s">
        <v>260</v>
      </c>
    </row>
    <row r="147" spans="2:65" s="1" customFormat="1" ht="16.5" customHeight="1">
      <c r="B147" s="32"/>
      <c r="C147" s="121" t="s">
        <v>322</v>
      </c>
      <c r="D147" s="121" t="s">
        <v>261</v>
      </c>
      <c r="E147" s="122" t="s">
        <v>1882</v>
      </c>
      <c r="F147" s="123" t="s">
        <v>1883</v>
      </c>
      <c r="G147" s="124" t="s">
        <v>1067</v>
      </c>
      <c r="H147" s="125">
        <v>1</v>
      </c>
      <c r="I147" s="126"/>
      <c r="J147" s="127">
        <f>ROUND(I147*H147,2)</f>
        <v>0</v>
      </c>
      <c r="K147" s="123" t="s">
        <v>1258</v>
      </c>
      <c r="L147" s="32"/>
      <c r="M147" s="128" t="s">
        <v>19</v>
      </c>
      <c r="N147" s="129" t="s">
        <v>40</v>
      </c>
      <c r="P147" s="130">
        <f>O147*H147</f>
        <v>0</v>
      </c>
      <c r="Q147" s="130">
        <v>0</v>
      </c>
      <c r="R147" s="130">
        <f>Q147*H147</f>
        <v>0</v>
      </c>
      <c r="S147" s="130">
        <v>0</v>
      </c>
      <c r="T147" s="131">
        <f>S147*H147</f>
        <v>0</v>
      </c>
      <c r="AR147" s="132" t="s">
        <v>266</v>
      </c>
      <c r="AT147" s="132" t="s">
        <v>261</v>
      </c>
      <c r="AU147" s="132" t="s">
        <v>77</v>
      </c>
      <c r="AY147" s="17" t="s">
        <v>260</v>
      </c>
      <c r="BE147" s="133">
        <f>IF(N147="základní",J147,0)</f>
        <v>0</v>
      </c>
      <c r="BF147" s="133">
        <f>IF(N147="snížená",J147,0)</f>
        <v>0</v>
      </c>
      <c r="BG147" s="133">
        <f>IF(N147="zákl. přenesená",J147,0)</f>
        <v>0</v>
      </c>
      <c r="BH147" s="133">
        <f>IF(N147="sníž. přenesená",J147,0)</f>
        <v>0</v>
      </c>
      <c r="BI147" s="133">
        <f>IF(N147="nulová",J147,0)</f>
        <v>0</v>
      </c>
      <c r="BJ147" s="17" t="s">
        <v>77</v>
      </c>
      <c r="BK147" s="133">
        <f>ROUND(I147*H147,2)</f>
        <v>0</v>
      </c>
      <c r="BL147" s="17" t="s">
        <v>266</v>
      </c>
      <c r="BM147" s="132" t="s">
        <v>3571</v>
      </c>
    </row>
    <row r="148" spans="2:65" s="1" customFormat="1" ht="11.25">
      <c r="B148" s="32"/>
      <c r="D148" s="134" t="s">
        <v>267</v>
      </c>
      <c r="F148" s="135" t="s">
        <v>1884</v>
      </c>
      <c r="I148" s="136"/>
      <c r="L148" s="32"/>
      <c r="M148" s="137"/>
      <c r="T148" s="53"/>
      <c r="AT148" s="17" t="s">
        <v>267</v>
      </c>
      <c r="AU148" s="17" t="s">
        <v>77</v>
      </c>
    </row>
    <row r="149" spans="2:65" s="1" customFormat="1" ht="11.25">
      <c r="B149" s="32"/>
      <c r="D149" s="176" t="s">
        <v>1416</v>
      </c>
      <c r="F149" s="177" t="s">
        <v>1885</v>
      </c>
      <c r="I149" s="136"/>
      <c r="L149" s="32"/>
      <c r="M149" s="137"/>
      <c r="T149" s="53"/>
      <c r="AT149" s="17" t="s">
        <v>1416</v>
      </c>
      <c r="AU149" s="17" t="s">
        <v>77</v>
      </c>
    </row>
    <row r="150" spans="2:65" s="12" customFormat="1" ht="11.25">
      <c r="B150" s="162"/>
      <c r="D150" s="134" t="s">
        <v>774</v>
      </c>
      <c r="E150" s="163" t="s">
        <v>19</v>
      </c>
      <c r="F150" s="164" t="s">
        <v>1886</v>
      </c>
      <c r="H150" s="165">
        <v>1</v>
      </c>
      <c r="I150" s="166"/>
      <c r="L150" s="162"/>
      <c r="M150" s="167"/>
      <c r="T150" s="168"/>
      <c r="AT150" s="163" t="s">
        <v>774</v>
      </c>
      <c r="AU150" s="163" t="s">
        <v>77</v>
      </c>
      <c r="AV150" s="12" t="s">
        <v>79</v>
      </c>
      <c r="AW150" s="12" t="s">
        <v>31</v>
      </c>
      <c r="AX150" s="12" t="s">
        <v>69</v>
      </c>
      <c r="AY150" s="163" t="s">
        <v>260</v>
      </c>
    </row>
    <row r="151" spans="2:65" s="13" customFormat="1" ht="11.25">
      <c r="B151" s="169"/>
      <c r="D151" s="134" t="s">
        <v>774</v>
      </c>
      <c r="E151" s="170" t="s">
        <v>19</v>
      </c>
      <c r="F151" s="171" t="s">
        <v>967</v>
      </c>
      <c r="H151" s="172">
        <v>1</v>
      </c>
      <c r="I151" s="173"/>
      <c r="L151" s="169"/>
      <c r="M151" s="174"/>
      <c r="T151" s="175"/>
      <c r="AT151" s="170" t="s">
        <v>774</v>
      </c>
      <c r="AU151" s="170" t="s">
        <v>77</v>
      </c>
      <c r="AV151" s="13" t="s">
        <v>266</v>
      </c>
      <c r="AW151" s="13" t="s">
        <v>31</v>
      </c>
      <c r="AX151" s="13" t="s">
        <v>77</v>
      </c>
      <c r="AY151" s="170" t="s">
        <v>260</v>
      </c>
    </row>
    <row r="152" spans="2:65" s="10" customFormat="1" ht="25.9" customHeight="1">
      <c r="B152" s="111"/>
      <c r="D152" s="112" t="s">
        <v>68</v>
      </c>
      <c r="E152" s="113" t="s">
        <v>79</v>
      </c>
      <c r="F152" s="113" t="s">
        <v>1887</v>
      </c>
      <c r="I152" s="114"/>
      <c r="J152" s="115">
        <f>BK152</f>
        <v>0</v>
      </c>
      <c r="L152" s="111"/>
      <c r="M152" s="116"/>
      <c r="P152" s="117">
        <f>SUM(P153:P168)</f>
        <v>0</v>
      </c>
      <c r="R152" s="117">
        <f>SUM(R153:R168)</f>
        <v>5.0454656000000009</v>
      </c>
      <c r="T152" s="118">
        <f>SUM(T153:T168)</f>
        <v>0</v>
      </c>
      <c r="AR152" s="112" t="s">
        <v>77</v>
      </c>
      <c r="AT152" s="119" t="s">
        <v>68</v>
      </c>
      <c r="AU152" s="119" t="s">
        <v>69</v>
      </c>
      <c r="AY152" s="112" t="s">
        <v>260</v>
      </c>
      <c r="BK152" s="120">
        <f>SUM(BK153:BK168)</f>
        <v>0</v>
      </c>
    </row>
    <row r="153" spans="2:65" s="1" customFormat="1" ht="16.5" customHeight="1">
      <c r="B153" s="32"/>
      <c r="C153" s="121" t="s">
        <v>296</v>
      </c>
      <c r="D153" s="121" t="s">
        <v>261</v>
      </c>
      <c r="E153" s="122" t="s">
        <v>1888</v>
      </c>
      <c r="F153" s="123" t="s">
        <v>1889</v>
      </c>
      <c r="G153" s="124" t="s">
        <v>363</v>
      </c>
      <c r="H153" s="125">
        <v>4</v>
      </c>
      <c r="I153" s="126"/>
      <c r="J153" s="127">
        <f>ROUND(I153*H153,2)</f>
        <v>0</v>
      </c>
      <c r="K153" s="123" t="s">
        <v>1258</v>
      </c>
      <c r="L153" s="32"/>
      <c r="M153" s="128" t="s">
        <v>19</v>
      </c>
      <c r="N153" s="129" t="s">
        <v>40</v>
      </c>
      <c r="P153" s="130">
        <f>O153*H153</f>
        <v>0</v>
      </c>
      <c r="Q153" s="130">
        <v>0.15704000000000001</v>
      </c>
      <c r="R153" s="130">
        <f>Q153*H153</f>
        <v>0.62816000000000005</v>
      </c>
      <c r="S153" s="130">
        <v>0</v>
      </c>
      <c r="T153" s="131">
        <f>S153*H153</f>
        <v>0</v>
      </c>
      <c r="AR153" s="132" t="s">
        <v>266</v>
      </c>
      <c r="AT153" s="132" t="s">
        <v>261</v>
      </c>
      <c r="AU153" s="132" t="s">
        <v>77</v>
      </c>
      <c r="AY153" s="17" t="s">
        <v>260</v>
      </c>
      <c r="BE153" s="133">
        <f>IF(N153="základní",J153,0)</f>
        <v>0</v>
      </c>
      <c r="BF153" s="133">
        <f>IF(N153="snížená",J153,0)</f>
        <v>0</v>
      </c>
      <c r="BG153" s="133">
        <f>IF(N153="zákl. přenesená",J153,0)</f>
        <v>0</v>
      </c>
      <c r="BH153" s="133">
        <f>IF(N153="sníž. přenesená",J153,0)</f>
        <v>0</v>
      </c>
      <c r="BI153" s="133">
        <f>IF(N153="nulová",J153,0)</f>
        <v>0</v>
      </c>
      <c r="BJ153" s="17" t="s">
        <v>77</v>
      </c>
      <c r="BK153" s="133">
        <f>ROUND(I153*H153,2)</f>
        <v>0</v>
      </c>
      <c r="BL153" s="17" t="s">
        <v>266</v>
      </c>
      <c r="BM153" s="132" t="s">
        <v>3572</v>
      </c>
    </row>
    <row r="154" spans="2:65" s="1" customFormat="1" ht="11.25">
      <c r="B154" s="32"/>
      <c r="D154" s="134" t="s">
        <v>267</v>
      </c>
      <c r="F154" s="135" t="s">
        <v>1890</v>
      </c>
      <c r="I154" s="136"/>
      <c r="L154" s="32"/>
      <c r="M154" s="137"/>
      <c r="T154" s="53"/>
      <c r="AT154" s="17" t="s">
        <v>267</v>
      </c>
      <c r="AU154" s="17" t="s">
        <v>77</v>
      </c>
    </row>
    <row r="155" spans="2:65" s="1" customFormat="1" ht="11.25">
      <c r="B155" s="32"/>
      <c r="D155" s="176" t="s">
        <v>1416</v>
      </c>
      <c r="F155" s="177" t="s">
        <v>1891</v>
      </c>
      <c r="I155" s="136"/>
      <c r="L155" s="32"/>
      <c r="M155" s="137"/>
      <c r="T155" s="53"/>
      <c r="AT155" s="17" t="s">
        <v>1416</v>
      </c>
      <c r="AU155" s="17" t="s">
        <v>77</v>
      </c>
    </row>
    <row r="156" spans="2:65" s="1" customFormat="1" ht="24.2" customHeight="1">
      <c r="B156" s="32"/>
      <c r="C156" s="121" t="s">
        <v>332</v>
      </c>
      <c r="D156" s="121" t="s">
        <v>261</v>
      </c>
      <c r="E156" s="122" t="s">
        <v>1892</v>
      </c>
      <c r="F156" s="123" t="s">
        <v>1893</v>
      </c>
      <c r="G156" s="124" t="s">
        <v>545</v>
      </c>
      <c r="H156" s="125">
        <v>15.6</v>
      </c>
      <c r="I156" s="126"/>
      <c r="J156" s="127">
        <f>ROUND(I156*H156,2)</f>
        <v>0</v>
      </c>
      <c r="K156" s="123" t="s">
        <v>1258</v>
      </c>
      <c r="L156" s="32"/>
      <c r="M156" s="128" t="s">
        <v>19</v>
      </c>
      <c r="N156" s="129" t="s">
        <v>40</v>
      </c>
      <c r="P156" s="130">
        <f>O156*H156</f>
        <v>0</v>
      </c>
      <c r="Q156" s="130">
        <v>0.27844000000000002</v>
      </c>
      <c r="R156" s="130">
        <f>Q156*H156</f>
        <v>4.3436640000000004</v>
      </c>
      <c r="S156" s="130">
        <v>0</v>
      </c>
      <c r="T156" s="131">
        <f>S156*H156</f>
        <v>0</v>
      </c>
      <c r="AR156" s="132" t="s">
        <v>266</v>
      </c>
      <c r="AT156" s="132" t="s">
        <v>261</v>
      </c>
      <c r="AU156" s="132" t="s">
        <v>77</v>
      </c>
      <c r="AY156" s="17" t="s">
        <v>260</v>
      </c>
      <c r="BE156" s="133">
        <f>IF(N156="základní",J156,0)</f>
        <v>0</v>
      </c>
      <c r="BF156" s="133">
        <f>IF(N156="snížená",J156,0)</f>
        <v>0</v>
      </c>
      <c r="BG156" s="133">
        <f>IF(N156="zákl. přenesená",J156,0)</f>
        <v>0</v>
      </c>
      <c r="BH156" s="133">
        <f>IF(N156="sníž. přenesená",J156,0)</f>
        <v>0</v>
      </c>
      <c r="BI156" s="133">
        <f>IF(N156="nulová",J156,0)</f>
        <v>0</v>
      </c>
      <c r="BJ156" s="17" t="s">
        <v>77</v>
      </c>
      <c r="BK156" s="133">
        <f>ROUND(I156*H156,2)</f>
        <v>0</v>
      </c>
      <c r="BL156" s="17" t="s">
        <v>266</v>
      </c>
      <c r="BM156" s="132" t="s">
        <v>3573</v>
      </c>
    </row>
    <row r="157" spans="2:65" s="1" customFormat="1" ht="19.5">
      <c r="B157" s="32"/>
      <c r="D157" s="134" t="s">
        <v>267</v>
      </c>
      <c r="F157" s="135" t="s">
        <v>1894</v>
      </c>
      <c r="I157" s="136"/>
      <c r="L157" s="32"/>
      <c r="M157" s="137"/>
      <c r="T157" s="53"/>
      <c r="AT157" s="17" t="s">
        <v>267</v>
      </c>
      <c r="AU157" s="17" t="s">
        <v>77</v>
      </c>
    </row>
    <row r="158" spans="2:65" s="1" customFormat="1" ht="11.25">
      <c r="B158" s="32"/>
      <c r="D158" s="176" t="s">
        <v>1416</v>
      </c>
      <c r="F158" s="177" t="s">
        <v>1895</v>
      </c>
      <c r="I158" s="136"/>
      <c r="L158" s="32"/>
      <c r="M158" s="137"/>
      <c r="T158" s="53"/>
      <c r="AT158" s="17" t="s">
        <v>1416</v>
      </c>
      <c r="AU158" s="17" t="s">
        <v>77</v>
      </c>
    </row>
    <row r="159" spans="2:65" s="12" customFormat="1" ht="11.25">
      <c r="B159" s="162"/>
      <c r="D159" s="134" t="s">
        <v>774</v>
      </c>
      <c r="E159" s="163" t="s">
        <v>19</v>
      </c>
      <c r="F159" s="164" t="s">
        <v>3574</v>
      </c>
      <c r="H159" s="165">
        <v>15.6</v>
      </c>
      <c r="I159" s="166"/>
      <c r="L159" s="162"/>
      <c r="M159" s="167"/>
      <c r="T159" s="168"/>
      <c r="AT159" s="163" t="s">
        <v>774</v>
      </c>
      <c r="AU159" s="163" t="s">
        <v>77</v>
      </c>
      <c r="AV159" s="12" t="s">
        <v>79</v>
      </c>
      <c r="AW159" s="12" t="s">
        <v>31</v>
      </c>
      <c r="AX159" s="12" t="s">
        <v>69</v>
      </c>
      <c r="AY159" s="163" t="s">
        <v>260</v>
      </c>
    </row>
    <row r="160" spans="2:65" s="13" customFormat="1" ht="11.25">
      <c r="B160" s="169"/>
      <c r="D160" s="134" t="s">
        <v>774</v>
      </c>
      <c r="E160" s="170" t="s">
        <v>19</v>
      </c>
      <c r="F160" s="171" t="s">
        <v>967</v>
      </c>
      <c r="H160" s="172">
        <v>15.6</v>
      </c>
      <c r="I160" s="173"/>
      <c r="L160" s="169"/>
      <c r="M160" s="174"/>
      <c r="T160" s="175"/>
      <c r="AT160" s="170" t="s">
        <v>774</v>
      </c>
      <c r="AU160" s="170" t="s">
        <v>77</v>
      </c>
      <c r="AV160" s="13" t="s">
        <v>266</v>
      </c>
      <c r="AW160" s="13" t="s">
        <v>31</v>
      </c>
      <c r="AX160" s="13" t="s">
        <v>77</v>
      </c>
      <c r="AY160" s="170" t="s">
        <v>260</v>
      </c>
    </row>
    <row r="161" spans="2:65" s="1" customFormat="1" ht="16.5" customHeight="1">
      <c r="B161" s="32"/>
      <c r="C161" s="121" t="s">
        <v>300</v>
      </c>
      <c r="D161" s="121" t="s">
        <v>261</v>
      </c>
      <c r="E161" s="122" t="s">
        <v>1503</v>
      </c>
      <c r="F161" s="123" t="s">
        <v>1504</v>
      </c>
      <c r="G161" s="124" t="s">
        <v>1297</v>
      </c>
      <c r="H161" s="125">
        <v>128.34</v>
      </c>
      <c r="I161" s="126"/>
      <c r="J161" s="127">
        <f>ROUND(I161*H161,2)</f>
        <v>0</v>
      </c>
      <c r="K161" s="123" t="s">
        <v>1258</v>
      </c>
      <c r="L161" s="32"/>
      <c r="M161" s="128" t="s">
        <v>19</v>
      </c>
      <c r="N161" s="129" t="s">
        <v>40</v>
      </c>
      <c r="P161" s="130">
        <f>O161*H161</f>
        <v>0</v>
      </c>
      <c r="Q161" s="130">
        <v>1E-4</v>
      </c>
      <c r="R161" s="130">
        <f>Q161*H161</f>
        <v>1.2834000000000002E-2</v>
      </c>
      <c r="S161" s="130">
        <v>0</v>
      </c>
      <c r="T161" s="131">
        <f>S161*H161</f>
        <v>0</v>
      </c>
      <c r="AR161" s="132" t="s">
        <v>266</v>
      </c>
      <c r="AT161" s="132" t="s">
        <v>261</v>
      </c>
      <c r="AU161" s="132" t="s">
        <v>77</v>
      </c>
      <c r="AY161" s="17" t="s">
        <v>260</v>
      </c>
      <c r="BE161" s="133">
        <f>IF(N161="základní",J161,0)</f>
        <v>0</v>
      </c>
      <c r="BF161" s="133">
        <f>IF(N161="snížená",J161,0)</f>
        <v>0</v>
      </c>
      <c r="BG161" s="133">
        <f>IF(N161="zákl. přenesená",J161,0)</f>
        <v>0</v>
      </c>
      <c r="BH161" s="133">
        <f>IF(N161="sníž. přenesená",J161,0)</f>
        <v>0</v>
      </c>
      <c r="BI161" s="133">
        <f>IF(N161="nulová",J161,0)</f>
        <v>0</v>
      </c>
      <c r="BJ161" s="17" t="s">
        <v>77</v>
      </c>
      <c r="BK161" s="133">
        <f>ROUND(I161*H161,2)</f>
        <v>0</v>
      </c>
      <c r="BL161" s="17" t="s">
        <v>266</v>
      </c>
      <c r="BM161" s="132" t="s">
        <v>3575</v>
      </c>
    </row>
    <row r="162" spans="2:65" s="1" customFormat="1" ht="19.5">
      <c r="B162" s="32"/>
      <c r="D162" s="134" t="s">
        <v>267</v>
      </c>
      <c r="F162" s="135" t="s">
        <v>1506</v>
      </c>
      <c r="I162" s="136"/>
      <c r="L162" s="32"/>
      <c r="M162" s="137"/>
      <c r="T162" s="53"/>
      <c r="AT162" s="17" t="s">
        <v>267</v>
      </c>
      <c r="AU162" s="17" t="s">
        <v>77</v>
      </c>
    </row>
    <row r="163" spans="2:65" s="1" customFormat="1" ht="11.25">
      <c r="B163" s="32"/>
      <c r="D163" s="176" t="s">
        <v>1416</v>
      </c>
      <c r="F163" s="177" t="s">
        <v>1507</v>
      </c>
      <c r="I163" s="136"/>
      <c r="L163" s="32"/>
      <c r="M163" s="137"/>
      <c r="T163" s="53"/>
      <c r="AT163" s="17" t="s">
        <v>1416</v>
      </c>
      <c r="AU163" s="17" t="s">
        <v>77</v>
      </c>
    </row>
    <row r="164" spans="2:65" s="1" customFormat="1" ht="39">
      <c r="B164" s="32"/>
      <c r="D164" s="134" t="s">
        <v>269</v>
      </c>
      <c r="F164" s="138" t="s">
        <v>3576</v>
      </c>
      <c r="I164" s="136"/>
      <c r="L164" s="32"/>
      <c r="M164" s="137"/>
      <c r="T164" s="53"/>
      <c r="AT164" s="17" t="s">
        <v>269</v>
      </c>
      <c r="AU164" s="17" t="s">
        <v>77</v>
      </c>
    </row>
    <row r="165" spans="2:65" s="1" customFormat="1" ht="16.5" customHeight="1">
      <c r="B165" s="32"/>
      <c r="C165" s="121" t="s">
        <v>341</v>
      </c>
      <c r="D165" s="121" t="s">
        <v>261</v>
      </c>
      <c r="E165" s="122" t="s">
        <v>3577</v>
      </c>
      <c r="F165" s="123" t="s">
        <v>3578</v>
      </c>
      <c r="G165" s="124" t="s">
        <v>1061</v>
      </c>
      <c r="H165" s="125">
        <v>152.01900000000001</v>
      </c>
      <c r="I165" s="126"/>
      <c r="J165" s="127">
        <f>ROUND(I165*H165,2)</f>
        <v>0</v>
      </c>
      <c r="K165" s="123" t="s">
        <v>19</v>
      </c>
      <c r="L165" s="32"/>
      <c r="M165" s="128" t="s">
        <v>19</v>
      </c>
      <c r="N165" s="129" t="s">
        <v>40</v>
      </c>
      <c r="P165" s="130">
        <f>O165*H165</f>
        <v>0</v>
      </c>
      <c r="Q165" s="130">
        <v>4.0000000000000002E-4</v>
      </c>
      <c r="R165" s="130">
        <f>Q165*H165</f>
        <v>6.0807600000000003E-2</v>
      </c>
      <c r="S165" s="130">
        <v>0</v>
      </c>
      <c r="T165" s="131">
        <f>S165*H165</f>
        <v>0</v>
      </c>
      <c r="AR165" s="132" t="s">
        <v>266</v>
      </c>
      <c r="AT165" s="132" t="s">
        <v>261</v>
      </c>
      <c r="AU165" s="132" t="s">
        <v>77</v>
      </c>
      <c r="AY165" s="17" t="s">
        <v>260</v>
      </c>
      <c r="BE165" s="133">
        <f>IF(N165="základní",J165,0)</f>
        <v>0</v>
      </c>
      <c r="BF165" s="133">
        <f>IF(N165="snížená",J165,0)</f>
        <v>0</v>
      </c>
      <c r="BG165" s="133">
        <f>IF(N165="zákl. přenesená",J165,0)</f>
        <v>0</v>
      </c>
      <c r="BH165" s="133">
        <f>IF(N165="sníž. přenesená",J165,0)</f>
        <v>0</v>
      </c>
      <c r="BI165" s="133">
        <f>IF(N165="nulová",J165,0)</f>
        <v>0</v>
      </c>
      <c r="BJ165" s="17" t="s">
        <v>77</v>
      </c>
      <c r="BK165" s="133">
        <f>ROUND(I165*H165,2)</f>
        <v>0</v>
      </c>
      <c r="BL165" s="17" t="s">
        <v>266</v>
      </c>
      <c r="BM165" s="132" t="s">
        <v>3579</v>
      </c>
    </row>
    <row r="166" spans="2:65" s="1" customFormat="1" ht="11.25">
      <c r="B166" s="32"/>
      <c r="D166" s="134" t="s">
        <v>267</v>
      </c>
      <c r="F166" s="135" t="s">
        <v>3578</v>
      </c>
      <c r="I166" s="136"/>
      <c r="L166" s="32"/>
      <c r="M166" s="137"/>
      <c r="T166" s="53"/>
      <c r="AT166" s="17" t="s">
        <v>267</v>
      </c>
      <c r="AU166" s="17" t="s">
        <v>77</v>
      </c>
    </row>
    <row r="167" spans="2:65" s="12" customFormat="1" ht="11.25">
      <c r="B167" s="162"/>
      <c r="D167" s="134" t="s">
        <v>774</v>
      </c>
      <c r="E167" s="163" t="s">
        <v>19</v>
      </c>
      <c r="F167" s="164" t="s">
        <v>3580</v>
      </c>
      <c r="H167" s="165">
        <v>152.01900000000001</v>
      </c>
      <c r="I167" s="166"/>
      <c r="L167" s="162"/>
      <c r="M167" s="167"/>
      <c r="T167" s="168"/>
      <c r="AT167" s="163" t="s">
        <v>774</v>
      </c>
      <c r="AU167" s="163" t="s">
        <v>77</v>
      </c>
      <c r="AV167" s="12" t="s">
        <v>79</v>
      </c>
      <c r="AW167" s="12" t="s">
        <v>31</v>
      </c>
      <c r="AX167" s="12" t="s">
        <v>69</v>
      </c>
      <c r="AY167" s="163" t="s">
        <v>260</v>
      </c>
    </row>
    <row r="168" spans="2:65" s="13" customFormat="1" ht="11.25">
      <c r="B168" s="169"/>
      <c r="D168" s="134" t="s">
        <v>774</v>
      </c>
      <c r="E168" s="170" t="s">
        <v>19</v>
      </c>
      <c r="F168" s="171" t="s">
        <v>967</v>
      </c>
      <c r="H168" s="172">
        <v>152.01900000000001</v>
      </c>
      <c r="I168" s="173"/>
      <c r="L168" s="169"/>
      <c r="M168" s="174"/>
      <c r="T168" s="175"/>
      <c r="AT168" s="170" t="s">
        <v>774</v>
      </c>
      <c r="AU168" s="170" t="s">
        <v>77</v>
      </c>
      <c r="AV168" s="13" t="s">
        <v>266</v>
      </c>
      <c r="AW168" s="13" t="s">
        <v>31</v>
      </c>
      <c r="AX168" s="13" t="s">
        <v>77</v>
      </c>
      <c r="AY168" s="170" t="s">
        <v>260</v>
      </c>
    </row>
    <row r="169" spans="2:65" s="10" customFormat="1" ht="25.9" customHeight="1">
      <c r="B169" s="111"/>
      <c r="D169" s="112" t="s">
        <v>68</v>
      </c>
      <c r="E169" s="113" t="s">
        <v>279</v>
      </c>
      <c r="F169" s="113" t="s">
        <v>1897</v>
      </c>
      <c r="I169" s="114"/>
      <c r="J169" s="115">
        <f>BK169</f>
        <v>0</v>
      </c>
      <c r="L169" s="111"/>
      <c r="M169" s="116"/>
      <c r="P169" s="117">
        <f>SUM(P170:P246)</f>
        <v>0</v>
      </c>
      <c r="R169" s="117">
        <f>SUM(R170:R246)</f>
        <v>85.000099949999992</v>
      </c>
      <c r="T169" s="118">
        <f>SUM(T170:T246)</f>
        <v>0</v>
      </c>
      <c r="AR169" s="112" t="s">
        <v>77</v>
      </c>
      <c r="AT169" s="119" t="s">
        <v>68</v>
      </c>
      <c r="AU169" s="119" t="s">
        <v>69</v>
      </c>
      <c r="AY169" s="112" t="s">
        <v>260</v>
      </c>
      <c r="BK169" s="120">
        <f>SUM(BK170:BK246)</f>
        <v>0</v>
      </c>
    </row>
    <row r="170" spans="2:65" s="1" customFormat="1" ht="16.5" customHeight="1">
      <c r="B170" s="32"/>
      <c r="C170" s="121" t="s">
        <v>305</v>
      </c>
      <c r="D170" s="121" t="s">
        <v>261</v>
      </c>
      <c r="E170" s="122" t="s">
        <v>3453</v>
      </c>
      <c r="F170" s="123" t="s">
        <v>3454</v>
      </c>
      <c r="G170" s="124" t="s">
        <v>1067</v>
      </c>
      <c r="H170" s="125">
        <v>3.42</v>
      </c>
      <c r="I170" s="126"/>
      <c r="J170" s="127">
        <f>ROUND(I170*H170,2)</f>
        <v>0</v>
      </c>
      <c r="K170" s="123" t="s">
        <v>1258</v>
      </c>
      <c r="L170" s="32"/>
      <c r="M170" s="128" t="s">
        <v>19</v>
      </c>
      <c r="N170" s="129" t="s">
        <v>40</v>
      </c>
      <c r="P170" s="130">
        <f>O170*H170</f>
        <v>0</v>
      </c>
      <c r="Q170" s="130">
        <v>2.5021499999999999</v>
      </c>
      <c r="R170" s="130">
        <f>Q170*H170</f>
        <v>8.5573529999999991</v>
      </c>
      <c r="S170" s="130">
        <v>0</v>
      </c>
      <c r="T170" s="131">
        <f>S170*H170</f>
        <v>0</v>
      </c>
      <c r="AR170" s="132" t="s">
        <v>266</v>
      </c>
      <c r="AT170" s="132" t="s">
        <v>261</v>
      </c>
      <c r="AU170" s="132" t="s">
        <v>77</v>
      </c>
      <c r="AY170" s="17" t="s">
        <v>260</v>
      </c>
      <c r="BE170" s="133">
        <f>IF(N170="základní",J170,0)</f>
        <v>0</v>
      </c>
      <c r="BF170" s="133">
        <f>IF(N170="snížená",J170,0)</f>
        <v>0</v>
      </c>
      <c r="BG170" s="133">
        <f>IF(N170="zákl. přenesená",J170,0)</f>
        <v>0</v>
      </c>
      <c r="BH170" s="133">
        <f>IF(N170="sníž. přenesená",J170,0)</f>
        <v>0</v>
      </c>
      <c r="BI170" s="133">
        <f>IF(N170="nulová",J170,0)</f>
        <v>0</v>
      </c>
      <c r="BJ170" s="17" t="s">
        <v>77</v>
      </c>
      <c r="BK170" s="133">
        <f>ROUND(I170*H170,2)</f>
        <v>0</v>
      </c>
      <c r="BL170" s="17" t="s">
        <v>266</v>
      </c>
      <c r="BM170" s="132" t="s">
        <v>3581</v>
      </c>
    </row>
    <row r="171" spans="2:65" s="1" customFormat="1" ht="11.25">
      <c r="B171" s="32"/>
      <c r="D171" s="134" t="s">
        <v>267</v>
      </c>
      <c r="F171" s="135" t="s">
        <v>3455</v>
      </c>
      <c r="I171" s="136"/>
      <c r="L171" s="32"/>
      <c r="M171" s="137"/>
      <c r="T171" s="53"/>
      <c r="AT171" s="17" t="s">
        <v>267</v>
      </c>
      <c r="AU171" s="17" t="s">
        <v>77</v>
      </c>
    </row>
    <row r="172" spans="2:65" s="1" customFormat="1" ht="11.25">
      <c r="B172" s="32"/>
      <c r="D172" s="176" t="s">
        <v>1416</v>
      </c>
      <c r="F172" s="177" t="s">
        <v>3456</v>
      </c>
      <c r="I172" s="136"/>
      <c r="L172" s="32"/>
      <c r="M172" s="137"/>
      <c r="T172" s="53"/>
      <c r="AT172" s="17" t="s">
        <v>1416</v>
      </c>
      <c r="AU172" s="17" t="s">
        <v>77</v>
      </c>
    </row>
    <row r="173" spans="2:65" s="1" customFormat="1" ht="39">
      <c r="B173" s="32"/>
      <c r="D173" s="134" t="s">
        <v>269</v>
      </c>
      <c r="F173" s="138" t="s">
        <v>3457</v>
      </c>
      <c r="I173" s="136"/>
      <c r="L173" s="32"/>
      <c r="M173" s="137"/>
      <c r="T173" s="53"/>
      <c r="AT173" s="17" t="s">
        <v>269</v>
      </c>
      <c r="AU173" s="17" t="s">
        <v>77</v>
      </c>
    </row>
    <row r="174" spans="2:65" s="12" customFormat="1" ht="11.25">
      <c r="B174" s="162"/>
      <c r="D174" s="134" t="s">
        <v>774</v>
      </c>
      <c r="E174" s="163" t="s">
        <v>19</v>
      </c>
      <c r="F174" s="164" t="s">
        <v>3582</v>
      </c>
      <c r="H174" s="165">
        <v>3.42</v>
      </c>
      <c r="I174" s="166"/>
      <c r="L174" s="162"/>
      <c r="M174" s="167"/>
      <c r="T174" s="168"/>
      <c r="AT174" s="163" t="s">
        <v>774</v>
      </c>
      <c r="AU174" s="163" t="s">
        <v>77</v>
      </c>
      <c r="AV174" s="12" t="s">
        <v>79</v>
      </c>
      <c r="AW174" s="12" t="s">
        <v>31</v>
      </c>
      <c r="AX174" s="12" t="s">
        <v>69</v>
      </c>
      <c r="AY174" s="163" t="s">
        <v>260</v>
      </c>
    </row>
    <row r="175" spans="2:65" s="13" customFormat="1" ht="11.25">
      <c r="B175" s="169"/>
      <c r="D175" s="134" t="s">
        <v>774</v>
      </c>
      <c r="E175" s="170" t="s">
        <v>19</v>
      </c>
      <c r="F175" s="171" t="s">
        <v>967</v>
      </c>
      <c r="H175" s="172">
        <v>3.42</v>
      </c>
      <c r="I175" s="173"/>
      <c r="L175" s="169"/>
      <c r="M175" s="174"/>
      <c r="T175" s="175"/>
      <c r="AT175" s="170" t="s">
        <v>774</v>
      </c>
      <c r="AU175" s="170" t="s">
        <v>77</v>
      </c>
      <c r="AV175" s="13" t="s">
        <v>266</v>
      </c>
      <c r="AW175" s="13" t="s">
        <v>31</v>
      </c>
      <c r="AX175" s="13" t="s">
        <v>77</v>
      </c>
      <c r="AY175" s="170" t="s">
        <v>260</v>
      </c>
    </row>
    <row r="176" spans="2:65" s="1" customFormat="1" ht="16.5" customHeight="1">
      <c r="B176" s="32"/>
      <c r="C176" s="121" t="s">
        <v>350</v>
      </c>
      <c r="D176" s="121" t="s">
        <v>261</v>
      </c>
      <c r="E176" s="122" t="s">
        <v>3459</v>
      </c>
      <c r="F176" s="123" t="s">
        <v>3460</v>
      </c>
      <c r="G176" s="124" t="s">
        <v>1067</v>
      </c>
      <c r="H176" s="125">
        <v>3.42</v>
      </c>
      <c r="I176" s="126"/>
      <c r="J176" s="127">
        <f>ROUND(I176*H176,2)</f>
        <v>0</v>
      </c>
      <c r="K176" s="123" t="s">
        <v>1258</v>
      </c>
      <c r="L176" s="32"/>
      <c r="M176" s="128" t="s">
        <v>19</v>
      </c>
      <c r="N176" s="129" t="s">
        <v>40</v>
      </c>
      <c r="P176" s="130">
        <f>O176*H176</f>
        <v>0</v>
      </c>
      <c r="Q176" s="130">
        <v>4.8579999999999998E-2</v>
      </c>
      <c r="R176" s="130">
        <f>Q176*H176</f>
        <v>0.1661436</v>
      </c>
      <c r="S176" s="130">
        <v>0</v>
      </c>
      <c r="T176" s="131">
        <f>S176*H176</f>
        <v>0</v>
      </c>
      <c r="AR176" s="132" t="s">
        <v>266</v>
      </c>
      <c r="AT176" s="132" t="s">
        <v>261</v>
      </c>
      <c r="AU176" s="132" t="s">
        <v>77</v>
      </c>
      <c r="AY176" s="17" t="s">
        <v>260</v>
      </c>
      <c r="BE176" s="133">
        <f>IF(N176="základní",J176,0)</f>
        <v>0</v>
      </c>
      <c r="BF176" s="133">
        <f>IF(N176="snížená",J176,0)</f>
        <v>0</v>
      </c>
      <c r="BG176" s="133">
        <f>IF(N176="zákl. přenesená",J176,0)</f>
        <v>0</v>
      </c>
      <c r="BH176" s="133">
        <f>IF(N176="sníž. přenesená",J176,0)</f>
        <v>0</v>
      </c>
      <c r="BI176" s="133">
        <f>IF(N176="nulová",J176,0)</f>
        <v>0</v>
      </c>
      <c r="BJ176" s="17" t="s">
        <v>77</v>
      </c>
      <c r="BK176" s="133">
        <f>ROUND(I176*H176,2)</f>
        <v>0</v>
      </c>
      <c r="BL176" s="17" t="s">
        <v>266</v>
      </c>
      <c r="BM176" s="132" t="s">
        <v>3583</v>
      </c>
    </row>
    <row r="177" spans="2:65" s="1" customFormat="1" ht="11.25">
      <c r="B177" s="32"/>
      <c r="D177" s="134" t="s">
        <v>267</v>
      </c>
      <c r="F177" s="135" t="s">
        <v>3461</v>
      </c>
      <c r="I177" s="136"/>
      <c r="L177" s="32"/>
      <c r="M177" s="137"/>
      <c r="T177" s="53"/>
      <c r="AT177" s="17" t="s">
        <v>267</v>
      </c>
      <c r="AU177" s="17" t="s">
        <v>77</v>
      </c>
    </row>
    <row r="178" spans="2:65" s="1" customFormat="1" ht="11.25">
      <c r="B178" s="32"/>
      <c r="D178" s="176" t="s">
        <v>1416</v>
      </c>
      <c r="F178" s="177" t="s">
        <v>3462</v>
      </c>
      <c r="I178" s="136"/>
      <c r="L178" s="32"/>
      <c r="M178" s="137"/>
      <c r="T178" s="53"/>
      <c r="AT178" s="17" t="s">
        <v>1416</v>
      </c>
      <c r="AU178" s="17" t="s">
        <v>77</v>
      </c>
    </row>
    <row r="179" spans="2:65" s="1" customFormat="1" ht="39">
      <c r="B179" s="32"/>
      <c r="D179" s="134" t="s">
        <v>269</v>
      </c>
      <c r="F179" s="138" t="s">
        <v>3457</v>
      </c>
      <c r="I179" s="136"/>
      <c r="L179" s="32"/>
      <c r="M179" s="137"/>
      <c r="T179" s="53"/>
      <c r="AT179" s="17" t="s">
        <v>269</v>
      </c>
      <c r="AU179" s="17" t="s">
        <v>77</v>
      </c>
    </row>
    <row r="180" spans="2:65" s="1" customFormat="1" ht="16.5" customHeight="1">
      <c r="B180" s="32"/>
      <c r="C180" s="121" t="s">
        <v>310</v>
      </c>
      <c r="D180" s="121" t="s">
        <v>261</v>
      </c>
      <c r="E180" s="122" t="s">
        <v>3463</v>
      </c>
      <c r="F180" s="123" t="s">
        <v>3464</v>
      </c>
      <c r="G180" s="124" t="s">
        <v>1297</v>
      </c>
      <c r="H180" s="125">
        <v>10.944000000000001</v>
      </c>
      <c r="I180" s="126"/>
      <c r="J180" s="127">
        <f>ROUND(I180*H180,2)</f>
        <v>0</v>
      </c>
      <c r="K180" s="123" t="s">
        <v>1258</v>
      </c>
      <c r="L180" s="32"/>
      <c r="M180" s="128" t="s">
        <v>19</v>
      </c>
      <c r="N180" s="129" t="s">
        <v>40</v>
      </c>
      <c r="P180" s="130">
        <f>O180*H180</f>
        <v>0</v>
      </c>
      <c r="Q180" s="130">
        <v>4.1739999999999999E-2</v>
      </c>
      <c r="R180" s="130">
        <f>Q180*H180</f>
        <v>0.45680256000000002</v>
      </c>
      <c r="S180" s="130">
        <v>0</v>
      </c>
      <c r="T180" s="131">
        <f>S180*H180</f>
        <v>0</v>
      </c>
      <c r="AR180" s="132" t="s">
        <v>266</v>
      </c>
      <c r="AT180" s="132" t="s">
        <v>261</v>
      </c>
      <c r="AU180" s="132" t="s">
        <v>77</v>
      </c>
      <c r="AY180" s="17" t="s">
        <v>260</v>
      </c>
      <c r="BE180" s="133">
        <f>IF(N180="základní",J180,0)</f>
        <v>0</v>
      </c>
      <c r="BF180" s="133">
        <f>IF(N180="snížená",J180,0)</f>
        <v>0</v>
      </c>
      <c r="BG180" s="133">
        <f>IF(N180="zákl. přenesená",J180,0)</f>
        <v>0</v>
      </c>
      <c r="BH180" s="133">
        <f>IF(N180="sníž. přenesená",J180,0)</f>
        <v>0</v>
      </c>
      <c r="BI180" s="133">
        <f>IF(N180="nulová",J180,0)</f>
        <v>0</v>
      </c>
      <c r="BJ180" s="17" t="s">
        <v>77</v>
      </c>
      <c r="BK180" s="133">
        <f>ROUND(I180*H180,2)</f>
        <v>0</v>
      </c>
      <c r="BL180" s="17" t="s">
        <v>266</v>
      </c>
      <c r="BM180" s="132" t="s">
        <v>3584</v>
      </c>
    </row>
    <row r="181" spans="2:65" s="1" customFormat="1" ht="11.25">
      <c r="B181" s="32"/>
      <c r="D181" s="134" t="s">
        <v>267</v>
      </c>
      <c r="F181" s="135" t="s">
        <v>3465</v>
      </c>
      <c r="I181" s="136"/>
      <c r="L181" s="32"/>
      <c r="M181" s="137"/>
      <c r="T181" s="53"/>
      <c r="AT181" s="17" t="s">
        <v>267</v>
      </c>
      <c r="AU181" s="17" t="s">
        <v>77</v>
      </c>
    </row>
    <row r="182" spans="2:65" s="1" customFormat="1" ht="11.25">
      <c r="B182" s="32"/>
      <c r="D182" s="176" t="s">
        <v>1416</v>
      </c>
      <c r="F182" s="177" t="s">
        <v>3466</v>
      </c>
      <c r="I182" s="136"/>
      <c r="L182" s="32"/>
      <c r="M182" s="137"/>
      <c r="T182" s="53"/>
      <c r="AT182" s="17" t="s">
        <v>1416</v>
      </c>
      <c r="AU182" s="17" t="s">
        <v>77</v>
      </c>
    </row>
    <row r="183" spans="2:65" s="1" customFormat="1" ht="146.25">
      <c r="B183" s="32"/>
      <c r="D183" s="134" t="s">
        <v>269</v>
      </c>
      <c r="F183" s="138" t="s">
        <v>3467</v>
      </c>
      <c r="I183" s="136"/>
      <c r="L183" s="32"/>
      <c r="M183" s="137"/>
      <c r="T183" s="53"/>
      <c r="AT183" s="17" t="s">
        <v>269</v>
      </c>
      <c r="AU183" s="17" t="s">
        <v>77</v>
      </c>
    </row>
    <row r="184" spans="2:65" s="12" customFormat="1" ht="11.25">
      <c r="B184" s="162"/>
      <c r="D184" s="134" t="s">
        <v>774</v>
      </c>
      <c r="E184" s="163" t="s">
        <v>19</v>
      </c>
      <c r="F184" s="164" t="s">
        <v>3585</v>
      </c>
      <c r="H184" s="165">
        <v>10.944000000000001</v>
      </c>
      <c r="I184" s="166"/>
      <c r="L184" s="162"/>
      <c r="M184" s="167"/>
      <c r="T184" s="168"/>
      <c r="AT184" s="163" t="s">
        <v>774</v>
      </c>
      <c r="AU184" s="163" t="s">
        <v>77</v>
      </c>
      <c r="AV184" s="12" t="s">
        <v>79</v>
      </c>
      <c r="AW184" s="12" t="s">
        <v>31</v>
      </c>
      <c r="AX184" s="12" t="s">
        <v>69</v>
      </c>
      <c r="AY184" s="163" t="s">
        <v>260</v>
      </c>
    </row>
    <row r="185" spans="2:65" s="13" customFormat="1" ht="11.25">
      <c r="B185" s="169"/>
      <c r="D185" s="134" t="s">
        <v>774</v>
      </c>
      <c r="E185" s="170" t="s">
        <v>19</v>
      </c>
      <c r="F185" s="171" t="s">
        <v>967</v>
      </c>
      <c r="H185" s="172">
        <v>10.944000000000001</v>
      </c>
      <c r="I185" s="173"/>
      <c r="L185" s="169"/>
      <c r="M185" s="174"/>
      <c r="T185" s="175"/>
      <c r="AT185" s="170" t="s">
        <v>774</v>
      </c>
      <c r="AU185" s="170" t="s">
        <v>77</v>
      </c>
      <c r="AV185" s="13" t="s">
        <v>266</v>
      </c>
      <c r="AW185" s="13" t="s">
        <v>31</v>
      </c>
      <c r="AX185" s="13" t="s">
        <v>77</v>
      </c>
      <c r="AY185" s="170" t="s">
        <v>260</v>
      </c>
    </row>
    <row r="186" spans="2:65" s="1" customFormat="1" ht="16.5" customHeight="1">
      <c r="B186" s="32"/>
      <c r="C186" s="121" t="s">
        <v>7</v>
      </c>
      <c r="D186" s="121" t="s">
        <v>261</v>
      </c>
      <c r="E186" s="122" t="s">
        <v>3469</v>
      </c>
      <c r="F186" s="123" t="s">
        <v>3470</v>
      </c>
      <c r="G186" s="124" t="s">
        <v>1297</v>
      </c>
      <c r="H186" s="125">
        <v>10.944000000000001</v>
      </c>
      <c r="I186" s="126"/>
      <c r="J186" s="127">
        <f>ROUND(I186*H186,2)</f>
        <v>0</v>
      </c>
      <c r="K186" s="123" t="s">
        <v>1258</v>
      </c>
      <c r="L186" s="32"/>
      <c r="M186" s="128" t="s">
        <v>19</v>
      </c>
      <c r="N186" s="129" t="s">
        <v>40</v>
      </c>
      <c r="P186" s="130">
        <f>O186*H186</f>
        <v>0</v>
      </c>
      <c r="Q186" s="130">
        <v>2.0000000000000002E-5</v>
      </c>
      <c r="R186" s="130">
        <f>Q186*H186</f>
        <v>2.1888000000000005E-4</v>
      </c>
      <c r="S186" s="130">
        <v>0</v>
      </c>
      <c r="T186" s="131">
        <f>S186*H186</f>
        <v>0</v>
      </c>
      <c r="AR186" s="132" t="s">
        <v>266</v>
      </c>
      <c r="AT186" s="132" t="s">
        <v>261</v>
      </c>
      <c r="AU186" s="132" t="s">
        <v>77</v>
      </c>
      <c r="AY186" s="17" t="s">
        <v>260</v>
      </c>
      <c r="BE186" s="133">
        <f>IF(N186="základní",J186,0)</f>
        <v>0</v>
      </c>
      <c r="BF186" s="133">
        <f>IF(N186="snížená",J186,0)</f>
        <v>0</v>
      </c>
      <c r="BG186" s="133">
        <f>IF(N186="zákl. přenesená",J186,0)</f>
        <v>0</v>
      </c>
      <c r="BH186" s="133">
        <f>IF(N186="sníž. přenesená",J186,0)</f>
        <v>0</v>
      </c>
      <c r="BI186" s="133">
        <f>IF(N186="nulová",J186,0)</f>
        <v>0</v>
      </c>
      <c r="BJ186" s="17" t="s">
        <v>77</v>
      </c>
      <c r="BK186" s="133">
        <f>ROUND(I186*H186,2)</f>
        <v>0</v>
      </c>
      <c r="BL186" s="17" t="s">
        <v>266</v>
      </c>
      <c r="BM186" s="132" t="s">
        <v>3586</v>
      </c>
    </row>
    <row r="187" spans="2:65" s="1" customFormat="1" ht="11.25">
      <c r="B187" s="32"/>
      <c r="D187" s="134" t="s">
        <v>267</v>
      </c>
      <c r="F187" s="135" t="s">
        <v>3471</v>
      </c>
      <c r="I187" s="136"/>
      <c r="L187" s="32"/>
      <c r="M187" s="137"/>
      <c r="T187" s="53"/>
      <c r="AT187" s="17" t="s">
        <v>267</v>
      </c>
      <c r="AU187" s="17" t="s">
        <v>77</v>
      </c>
    </row>
    <row r="188" spans="2:65" s="1" customFormat="1" ht="11.25">
      <c r="B188" s="32"/>
      <c r="D188" s="176" t="s">
        <v>1416</v>
      </c>
      <c r="F188" s="177" t="s">
        <v>3472</v>
      </c>
      <c r="I188" s="136"/>
      <c r="L188" s="32"/>
      <c r="M188" s="137"/>
      <c r="T188" s="53"/>
      <c r="AT188" s="17" t="s">
        <v>1416</v>
      </c>
      <c r="AU188" s="17" t="s">
        <v>77</v>
      </c>
    </row>
    <row r="189" spans="2:65" s="1" customFormat="1" ht="146.25">
      <c r="B189" s="32"/>
      <c r="D189" s="134" t="s">
        <v>269</v>
      </c>
      <c r="F189" s="138" t="s">
        <v>3467</v>
      </c>
      <c r="I189" s="136"/>
      <c r="L189" s="32"/>
      <c r="M189" s="137"/>
      <c r="T189" s="53"/>
      <c r="AT189" s="17" t="s">
        <v>269</v>
      </c>
      <c r="AU189" s="17" t="s">
        <v>77</v>
      </c>
    </row>
    <row r="190" spans="2:65" s="1" customFormat="1" ht="16.5" customHeight="1">
      <c r="B190" s="32"/>
      <c r="C190" s="121" t="s">
        <v>315</v>
      </c>
      <c r="D190" s="121" t="s">
        <v>261</v>
      </c>
      <c r="E190" s="122" t="s">
        <v>3587</v>
      </c>
      <c r="F190" s="123" t="s">
        <v>3474</v>
      </c>
      <c r="G190" s="124" t="s">
        <v>2848</v>
      </c>
      <c r="H190" s="125">
        <v>0.77400000000000002</v>
      </c>
      <c r="I190" s="126"/>
      <c r="J190" s="127">
        <f>ROUND(I190*H190,2)</f>
        <v>0</v>
      </c>
      <c r="K190" s="123" t="s">
        <v>19</v>
      </c>
      <c r="L190" s="32"/>
      <c r="M190" s="128" t="s">
        <v>19</v>
      </c>
      <c r="N190" s="129" t="s">
        <v>40</v>
      </c>
      <c r="P190" s="130">
        <f>O190*H190</f>
        <v>0</v>
      </c>
      <c r="Q190" s="130">
        <v>1.04877</v>
      </c>
      <c r="R190" s="130">
        <f>Q190*H190</f>
        <v>0.81174798000000004</v>
      </c>
      <c r="S190" s="130">
        <v>0</v>
      </c>
      <c r="T190" s="131">
        <f>S190*H190</f>
        <v>0</v>
      </c>
      <c r="AR190" s="132" t="s">
        <v>266</v>
      </c>
      <c r="AT190" s="132" t="s">
        <v>261</v>
      </c>
      <c r="AU190" s="132" t="s">
        <v>77</v>
      </c>
      <c r="AY190" s="17" t="s">
        <v>260</v>
      </c>
      <c r="BE190" s="133">
        <f>IF(N190="základní",J190,0)</f>
        <v>0</v>
      </c>
      <c r="BF190" s="133">
        <f>IF(N190="snížená",J190,0)</f>
        <v>0</v>
      </c>
      <c r="BG190" s="133">
        <f>IF(N190="zákl. přenesená",J190,0)</f>
        <v>0</v>
      </c>
      <c r="BH190" s="133">
        <f>IF(N190="sníž. přenesená",J190,0)</f>
        <v>0</v>
      </c>
      <c r="BI190" s="133">
        <f>IF(N190="nulová",J190,0)</f>
        <v>0</v>
      </c>
      <c r="BJ190" s="17" t="s">
        <v>77</v>
      </c>
      <c r="BK190" s="133">
        <f>ROUND(I190*H190,2)</f>
        <v>0</v>
      </c>
      <c r="BL190" s="17" t="s">
        <v>266</v>
      </c>
      <c r="BM190" s="132" t="s">
        <v>3588</v>
      </c>
    </row>
    <row r="191" spans="2:65" s="1" customFormat="1" ht="11.25">
      <c r="B191" s="32"/>
      <c r="D191" s="134" t="s">
        <v>267</v>
      </c>
      <c r="F191" s="135" t="s">
        <v>3589</v>
      </c>
      <c r="I191" s="136"/>
      <c r="L191" s="32"/>
      <c r="M191" s="137"/>
      <c r="T191" s="53"/>
      <c r="AT191" s="17" t="s">
        <v>267</v>
      </c>
      <c r="AU191" s="17" t="s">
        <v>77</v>
      </c>
    </row>
    <row r="192" spans="2:65" s="1" customFormat="1" ht="78">
      <c r="B192" s="32"/>
      <c r="D192" s="134" t="s">
        <v>269</v>
      </c>
      <c r="F192" s="138" t="s">
        <v>3475</v>
      </c>
      <c r="I192" s="136"/>
      <c r="L192" s="32"/>
      <c r="M192" s="137"/>
      <c r="T192" s="53"/>
      <c r="AT192" s="17" t="s">
        <v>269</v>
      </c>
      <c r="AU192" s="17" t="s">
        <v>77</v>
      </c>
    </row>
    <row r="193" spans="2:65" s="12" customFormat="1" ht="11.25">
      <c r="B193" s="162"/>
      <c r="D193" s="134" t="s">
        <v>774</v>
      </c>
      <c r="E193" s="163" t="s">
        <v>19</v>
      </c>
      <c r="F193" s="164" t="s">
        <v>3590</v>
      </c>
      <c r="H193" s="165">
        <v>0.77400000000000002</v>
      </c>
      <c r="I193" s="166"/>
      <c r="L193" s="162"/>
      <c r="M193" s="167"/>
      <c r="T193" s="168"/>
      <c r="AT193" s="163" t="s">
        <v>774</v>
      </c>
      <c r="AU193" s="163" t="s">
        <v>77</v>
      </c>
      <c r="AV193" s="12" t="s">
        <v>79</v>
      </c>
      <c r="AW193" s="12" t="s">
        <v>31</v>
      </c>
      <c r="AX193" s="12" t="s">
        <v>69</v>
      </c>
      <c r="AY193" s="163" t="s">
        <v>260</v>
      </c>
    </row>
    <row r="194" spans="2:65" s="13" customFormat="1" ht="11.25">
      <c r="B194" s="169"/>
      <c r="D194" s="134" t="s">
        <v>774</v>
      </c>
      <c r="E194" s="170" t="s">
        <v>19</v>
      </c>
      <c r="F194" s="171" t="s">
        <v>967</v>
      </c>
      <c r="H194" s="172">
        <v>0.77400000000000002</v>
      </c>
      <c r="I194" s="173"/>
      <c r="L194" s="169"/>
      <c r="M194" s="174"/>
      <c r="T194" s="175"/>
      <c r="AT194" s="170" t="s">
        <v>774</v>
      </c>
      <c r="AU194" s="170" t="s">
        <v>77</v>
      </c>
      <c r="AV194" s="13" t="s">
        <v>266</v>
      </c>
      <c r="AW194" s="13" t="s">
        <v>31</v>
      </c>
      <c r="AX194" s="13" t="s">
        <v>77</v>
      </c>
      <c r="AY194" s="170" t="s">
        <v>260</v>
      </c>
    </row>
    <row r="195" spans="2:65" s="1" customFormat="1" ht="16.5" customHeight="1">
      <c r="B195" s="32"/>
      <c r="C195" s="121" t="s">
        <v>370</v>
      </c>
      <c r="D195" s="121" t="s">
        <v>261</v>
      </c>
      <c r="E195" s="122" t="s">
        <v>1905</v>
      </c>
      <c r="F195" s="123" t="s">
        <v>1906</v>
      </c>
      <c r="G195" s="124" t="s">
        <v>1067</v>
      </c>
      <c r="H195" s="125">
        <v>9.6</v>
      </c>
      <c r="I195" s="126"/>
      <c r="J195" s="127">
        <f>ROUND(I195*H195,2)</f>
        <v>0</v>
      </c>
      <c r="K195" s="123" t="s">
        <v>1258</v>
      </c>
      <c r="L195" s="32"/>
      <c r="M195" s="128" t="s">
        <v>19</v>
      </c>
      <c r="N195" s="129" t="s">
        <v>40</v>
      </c>
      <c r="P195" s="130">
        <f>O195*H195</f>
        <v>0</v>
      </c>
      <c r="Q195" s="130">
        <v>2.5018699999999998</v>
      </c>
      <c r="R195" s="130">
        <f>Q195*H195</f>
        <v>24.017951999999998</v>
      </c>
      <c r="S195" s="130">
        <v>0</v>
      </c>
      <c r="T195" s="131">
        <f>S195*H195</f>
        <v>0</v>
      </c>
      <c r="AR195" s="132" t="s">
        <v>266</v>
      </c>
      <c r="AT195" s="132" t="s">
        <v>261</v>
      </c>
      <c r="AU195" s="132" t="s">
        <v>77</v>
      </c>
      <c r="AY195" s="17" t="s">
        <v>260</v>
      </c>
      <c r="BE195" s="133">
        <f>IF(N195="základní",J195,0)</f>
        <v>0</v>
      </c>
      <c r="BF195" s="133">
        <f>IF(N195="snížená",J195,0)</f>
        <v>0</v>
      </c>
      <c r="BG195" s="133">
        <f>IF(N195="zákl. přenesená",J195,0)</f>
        <v>0</v>
      </c>
      <c r="BH195" s="133">
        <f>IF(N195="sníž. přenesená",J195,0)</f>
        <v>0</v>
      </c>
      <c r="BI195" s="133">
        <f>IF(N195="nulová",J195,0)</f>
        <v>0</v>
      </c>
      <c r="BJ195" s="17" t="s">
        <v>77</v>
      </c>
      <c r="BK195" s="133">
        <f>ROUND(I195*H195,2)</f>
        <v>0</v>
      </c>
      <c r="BL195" s="17" t="s">
        <v>266</v>
      </c>
      <c r="BM195" s="132" t="s">
        <v>3591</v>
      </c>
    </row>
    <row r="196" spans="2:65" s="1" customFormat="1" ht="11.25">
      <c r="B196" s="32"/>
      <c r="D196" s="134" t="s">
        <v>267</v>
      </c>
      <c r="F196" s="135" t="s">
        <v>1907</v>
      </c>
      <c r="I196" s="136"/>
      <c r="L196" s="32"/>
      <c r="M196" s="137"/>
      <c r="T196" s="53"/>
      <c r="AT196" s="17" t="s">
        <v>267</v>
      </c>
      <c r="AU196" s="17" t="s">
        <v>77</v>
      </c>
    </row>
    <row r="197" spans="2:65" s="1" customFormat="1" ht="11.25">
      <c r="B197" s="32"/>
      <c r="D197" s="176" t="s">
        <v>1416</v>
      </c>
      <c r="F197" s="177" t="s">
        <v>1908</v>
      </c>
      <c r="I197" s="136"/>
      <c r="L197" s="32"/>
      <c r="M197" s="137"/>
      <c r="T197" s="53"/>
      <c r="AT197" s="17" t="s">
        <v>1416</v>
      </c>
      <c r="AU197" s="17" t="s">
        <v>77</v>
      </c>
    </row>
    <row r="198" spans="2:65" s="1" customFormat="1" ht="19.5">
      <c r="B198" s="32"/>
      <c r="D198" s="134" t="s">
        <v>269</v>
      </c>
      <c r="F198" s="138" t="s">
        <v>1909</v>
      </c>
      <c r="I198" s="136"/>
      <c r="L198" s="32"/>
      <c r="M198" s="137"/>
      <c r="T198" s="53"/>
      <c r="AT198" s="17" t="s">
        <v>269</v>
      </c>
      <c r="AU198" s="17" t="s">
        <v>77</v>
      </c>
    </row>
    <row r="199" spans="2:65" s="12" customFormat="1" ht="11.25">
      <c r="B199" s="162"/>
      <c r="D199" s="134" t="s">
        <v>774</v>
      </c>
      <c r="E199" s="163" t="s">
        <v>19</v>
      </c>
      <c r="F199" s="164" t="s">
        <v>3592</v>
      </c>
      <c r="H199" s="165">
        <v>9.6</v>
      </c>
      <c r="I199" s="166"/>
      <c r="L199" s="162"/>
      <c r="M199" s="167"/>
      <c r="T199" s="168"/>
      <c r="AT199" s="163" t="s">
        <v>774</v>
      </c>
      <c r="AU199" s="163" t="s">
        <v>77</v>
      </c>
      <c r="AV199" s="12" t="s">
        <v>79</v>
      </c>
      <c r="AW199" s="12" t="s">
        <v>31</v>
      </c>
      <c r="AX199" s="12" t="s">
        <v>69</v>
      </c>
      <c r="AY199" s="163" t="s">
        <v>260</v>
      </c>
    </row>
    <row r="200" spans="2:65" s="13" customFormat="1" ht="11.25">
      <c r="B200" s="169"/>
      <c r="D200" s="134" t="s">
        <v>774</v>
      </c>
      <c r="E200" s="170" t="s">
        <v>19</v>
      </c>
      <c r="F200" s="171" t="s">
        <v>967</v>
      </c>
      <c r="H200" s="172">
        <v>9.6</v>
      </c>
      <c r="I200" s="173"/>
      <c r="L200" s="169"/>
      <c r="M200" s="174"/>
      <c r="T200" s="175"/>
      <c r="AT200" s="170" t="s">
        <v>774</v>
      </c>
      <c r="AU200" s="170" t="s">
        <v>77</v>
      </c>
      <c r="AV200" s="13" t="s">
        <v>266</v>
      </c>
      <c r="AW200" s="13" t="s">
        <v>31</v>
      </c>
      <c r="AX200" s="13" t="s">
        <v>77</v>
      </c>
      <c r="AY200" s="170" t="s">
        <v>260</v>
      </c>
    </row>
    <row r="201" spans="2:65" s="1" customFormat="1" ht="16.5" customHeight="1">
      <c r="B201" s="32"/>
      <c r="C201" s="121" t="s">
        <v>320</v>
      </c>
      <c r="D201" s="121" t="s">
        <v>261</v>
      </c>
      <c r="E201" s="122" t="s">
        <v>1911</v>
      </c>
      <c r="F201" s="123" t="s">
        <v>1912</v>
      </c>
      <c r="G201" s="124" t="s">
        <v>1297</v>
      </c>
      <c r="H201" s="125">
        <v>54.4</v>
      </c>
      <c r="I201" s="126"/>
      <c r="J201" s="127">
        <f>ROUND(I201*H201,2)</f>
        <v>0</v>
      </c>
      <c r="K201" s="123" t="s">
        <v>1258</v>
      </c>
      <c r="L201" s="32"/>
      <c r="M201" s="128" t="s">
        <v>19</v>
      </c>
      <c r="N201" s="129" t="s">
        <v>40</v>
      </c>
      <c r="P201" s="130">
        <f>O201*H201</f>
        <v>0</v>
      </c>
      <c r="Q201" s="130">
        <v>2.3700000000000001E-3</v>
      </c>
      <c r="R201" s="130">
        <f>Q201*H201</f>
        <v>0.12892800000000001</v>
      </c>
      <c r="S201" s="130">
        <v>0</v>
      </c>
      <c r="T201" s="131">
        <f>S201*H201</f>
        <v>0</v>
      </c>
      <c r="AR201" s="132" t="s">
        <v>266</v>
      </c>
      <c r="AT201" s="132" t="s">
        <v>261</v>
      </c>
      <c r="AU201" s="132" t="s">
        <v>77</v>
      </c>
      <c r="AY201" s="17" t="s">
        <v>260</v>
      </c>
      <c r="BE201" s="133">
        <f>IF(N201="základní",J201,0)</f>
        <v>0</v>
      </c>
      <c r="BF201" s="133">
        <f>IF(N201="snížená",J201,0)</f>
        <v>0</v>
      </c>
      <c r="BG201" s="133">
        <f>IF(N201="zákl. přenesená",J201,0)</f>
        <v>0</v>
      </c>
      <c r="BH201" s="133">
        <f>IF(N201="sníž. přenesená",J201,0)</f>
        <v>0</v>
      </c>
      <c r="BI201" s="133">
        <f>IF(N201="nulová",J201,0)</f>
        <v>0</v>
      </c>
      <c r="BJ201" s="17" t="s">
        <v>77</v>
      </c>
      <c r="BK201" s="133">
        <f>ROUND(I201*H201,2)</f>
        <v>0</v>
      </c>
      <c r="BL201" s="17" t="s">
        <v>266</v>
      </c>
      <c r="BM201" s="132" t="s">
        <v>3593</v>
      </c>
    </row>
    <row r="202" spans="2:65" s="1" customFormat="1" ht="11.25">
      <c r="B202" s="32"/>
      <c r="D202" s="134" t="s">
        <v>267</v>
      </c>
      <c r="F202" s="135" t="s">
        <v>1913</v>
      </c>
      <c r="I202" s="136"/>
      <c r="L202" s="32"/>
      <c r="M202" s="137"/>
      <c r="T202" s="53"/>
      <c r="AT202" s="17" t="s">
        <v>267</v>
      </c>
      <c r="AU202" s="17" t="s">
        <v>77</v>
      </c>
    </row>
    <row r="203" spans="2:65" s="1" customFormat="1" ht="11.25">
      <c r="B203" s="32"/>
      <c r="D203" s="176" t="s">
        <v>1416</v>
      </c>
      <c r="F203" s="177" t="s">
        <v>1914</v>
      </c>
      <c r="I203" s="136"/>
      <c r="L203" s="32"/>
      <c r="M203" s="137"/>
      <c r="T203" s="53"/>
      <c r="AT203" s="17" t="s">
        <v>1416</v>
      </c>
      <c r="AU203" s="17" t="s">
        <v>77</v>
      </c>
    </row>
    <row r="204" spans="2:65" s="1" customFormat="1" ht="29.25">
      <c r="B204" s="32"/>
      <c r="D204" s="134" t="s">
        <v>269</v>
      </c>
      <c r="F204" s="138" t="s">
        <v>1915</v>
      </c>
      <c r="I204" s="136"/>
      <c r="L204" s="32"/>
      <c r="M204" s="137"/>
      <c r="T204" s="53"/>
      <c r="AT204" s="17" t="s">
        <v>269</v>
      </c>
      <c r="AU204" s="17" t="s">
        <v>77</v>
      </c>
    </row>
    <row r="205" spans="2:65" s="12" customFormat="1" ht="11.25">
      <c r="B205" s="162"/>
      <c r="D205" s="134" t="s">
        <v>774</v>
      </c>
      <c r="E205" s="163" t="s">
        <v>19</v>
      </c>
      <c r="F205" s="164" t="s">
        <v>3594</v>
      </c>
      <c r="H205" s="165">
        <v>54.4</v>
      </c>
      <c r="I205" s="166"/>
      <c r="L205" s="162"/>
      <c r="M205" s="167"/>
      <c r="T205" s="168"/>
      <c r="AT205" s="163" t="s">
        <v>774</v>
      </c>
      <c r="AU205" s="163" t="s">
        <v>77</v>
      </c>
      <c r="AV205" s="12" t="s">
        <v>79</v>
      </c>
      <c r="AW205" s="12" t="s">
        <v>31</v>
      </c>
      <c r="AX205" s="12" t="s">
        <v>69</v>
      </c>
      <c r="AY205" s="163" t="s">
        <v>260</v>
      </c>
    </row>
    <row r="206" spans="2:65" s="13" customFormat="1" ht="11.25">
      <c r="B206" s="169"/>
      <c r="D206" s="134" t="s">
        <v>774</v>
      </c>
      <c r="E206" s="170" t="s">
        <v>19</v>
      </c>
      <c r="F206" s="171" t="s">
        <v>967</v>
      </c>
      <c r="H206" s="172">
        <v>54.4</v>
      </c>
      <c r="I206" s="173"/>
      <c r="L206" s="169"/>
      <c r="M206" s="174"/>
      <c r="T206" s="175"/>
      <c r="AT206" s="170" t="s">
        <v>774</v>
      </c>
      <c r="AU206" s="170" t="s">
        <v>77</v>
      </c>
      <c r="AV206" s="13" t="s">
        <v>266</v>
      </c>
      <c r="AW206" s="13" t="s">
        <v>31</v>
      </c>
      <c r="AX206" s="13" t="s">
        <v>77</v>
      </c>
      <c r="AY206" s="170" t="s">
        <v>260</v>
      </c>
    </row>
    <row r="207" spans="2:65" s="1" customFormat="1" ht="16.5" customHeight="1">
      <c r="B207" s="32"/>
      <c r="C207" s="121" t="s">
        <v>381</v>
      </c>
      <c r="D207" s="121" t="s">
        <v>261</v>
      </c>
      <c r="E207" s="122" t="s">
        <v>1917</v>
      </c>
      <c r="F207" s="123" t="s">
        <v>1918</v>
      </c>
      <c r="G207" s="124" t="s">
        <v>1297</v>
      </c>
      <c r="H207" s="125">
        <v>54.4</v>
      </c>
      <c r="I207" s="126"/>
      <c r="J207" s="127">
        <f>ROUND(I207*H207,2)</f>
        <v>0</v>
      </c>
      <c r="K207" s="123" t="s">
        <v>1258</v>
      </c>
      <c r="L207" s="32"/>
      <c r="M207" s="128" t="s">
        <v>19</v>
      </c>
      <c r="N207" s="129" t="s">
        <v>40</v>
      </c>
      <c r="P207" s="130">
        <f>O207*H207</f>
        <v>0</v>
      </c>
      <c r="Q207" s="130">
        <v>0</v>
      </c>
      <c r="R207" s="130">
        <f>Q207*H207</f>
        <v>0</v>
      </c>
      <c r="S207" s="130">
        <v>0</v>
      </c>
      <c r="T207" s="131">
        <f>S207*H207</f>
        <v>0</v>
      </c>
      <c r="AR207" s="132" t="s">
        <v>266</v>
      </c>
      <c r="AT207" s="132" t="s">
        <v>261</v>
      </c>
      <c r="AU207" s="132" t="s">
        <v>77</v>
      </c>
      <c r="AY207" s="17" t="s">
        <v>260</v>
      </c>
      <c r="BE207" s="133">
        <f>IF(N207="základní",J207,0)</f>
        <v>0</v>
      </c>
      <c r="BF207" s="133">
        <f>IF(N207="snížená",J207,0)</f>
        <v>0</v>
      </c>
      <c r="BG207" s="133">
        <f>IF(N207="zákl. přenesená",J207,0)</f>
        <v>0</v>
      </c>
      <c r="BH207" s="133">
        <f>IF(N207="sníž. přenesená",J207,0)</f>
        <v>0</v>
      </c>
      <c r="BI207" s="133">
        <f>IF(N207="nulová",J207,0)</f>
        <v>0</v>
      </c>
      <c r="BJ207" s="17" t="s">
        <v>77</v>
      </c>
      <c r="BK207" s="133">
        <f>ROUND(I207*H207,2)</f>
        <v>0</v>
      </c>
      <c r="BL207" s="17" t="s">
        <v>266</v>
      </c>
      <c r="BM207" s="132" t="s">
        <v>3595</v>
      </c>
    </row>
    <row r="208" spans="2:65" s="1" customFormat="1" ht="11.25">
      <c r="B208" s="32"/>
      <c r="D208" s="134" t="s">
        <v>267</v>
      </c>
      <c r="F208" s="135" t="s">
        <v>1919</v>
      </c>
      <c r="I208" s="136"/>
      <c r="L208" s="32"/>
      <c r="M208" s="137"/>
      <c r="T208" s="53"/>
      <c r="AT208" s="17" t="s">
        <v>267</v>
      </c>
      <c r="AU208" s="17" t="s">
        <v>77</v>
      </c>
    </row>
    <row r="209" spans="2:65" s="1" customFormat="1" ht="11.25">
      <c r="B209" s="32"/>
      <c r="D209" s="176" t="s">
        <v>1416</v>
      </c>
      <c r="F209" s="177" t="s">
        <v>1920</v>
      </c>
      <c r="I209" s="136"/>
      <c r="L209" s="32"/>
      <c r="M209" s="137"/>
      <c r="T209" s="53"/>
      <c r="AT209" s="17" t="s">
        <v>1416</v>
      </c>
      <c r="AU209" s="17" t="s">
        <v>77</v>
      </c>
    </row>
    <row r="210" spans="2:65" s="1" customFormat="1" ht="29.25">
      <c r="B210" s="32"/>
      <c r="D210" s="134" t="s">
        <v>269</v>
      </c>
      <c r="F210" s="138" t="s">
        <v>1915</v>
      </c>
      <c r="I210" s="136"/>
      <c r="L210" s="32"/>
      <c r="M210" s="137"/>
      <c r="T210" s="53"/>
      <c r="AT210" s="17" t="s">
        <v>269</v>
      </c>
      <c r="AU210" s="17" t="s">
        <v>77</v>
      </c>
    </row>
    <row r="211" spans="2:65" s="1" customFormat="1" ht="16.5" customHeight="1">
      <c r="B211" s="32"/>
      <c r="C211" s="121" t="s">
        <v>326</v>
      </c>
      <c r="D211" s="121" t="s">
        <v>261</v>
      </c>
      <c r="E211" s="122" t="s">
        <v>1921</v>
      </c>
      <c r="F211" s="123" t="s">
        <v>3596</v>
      </c>
      <c r="G211" s="124" t="s">
        <v>2848</v>
      </c>
      <c r="H211" s="125">
        <v>2.1720000000000002</v>
      </c>
      <c r="I211" s="126"/>
      <c r="J211" s="127">
        <f>ROUND(I211*H211,2)</f>
        <v>0</v>
      </c>
      <c r="K211" s="123" t="s">
        <v>19</v>
      </c>
      <c r="L211" s="32"/>
      <c r="M211" s="128" t="s">
        <v>19</v>
      </c>
      <c r="N211" s="129" t="s">
        <v>40</v>
      </c>
      <c r="P211" s="130">
        <f>O211*H211</f>
        <v>0</v>
      </c>
      <c r="Q211" s="130">
        <v>1.04359</v>
      </c>
      <c r="R211" s="130">
        <f>Q211*H211</f>
        <v>2.2666774800000002</v>
      </c>
      <c r="S211" s="130">
        <v>0</v>
      </c>
      <c r="T211" s="131">
        <f>S211*H211</f>
        <v>0</v>
      </c>
      <c r="AR211" s="132" t="s">
        <v>266</v>
      </c>
      <c r="AT211" s="132" t="s">
        <v>261</v>
      </c>
      <c r="AU211" s="132" t="s">
        <v>77</v>
      </c>
      <c r="AY211" s="17" t="s">
        <v>260</v>
      </c>
      <c r="BE211" s="133">
        <f>IF(N211="základní",J211,0)</f>
        <v>0</v>
      </c>
      <c r="BF211" s="133">
        <f>IF(N211="snížená",J211,0)</f>
        <v>0</v>
      </c>
      <c r="BG211" s="133">
        <f>IF(N211="zákl. přenesená",J211,0)</f>
        <v>0</v>
      </c>
      <c r="BH211" s="133">
        <f>IF(N211="sníž. přenesená",J211,0)</f>
        <v>0</v>
      </c>
      <c r="BI211" s="133">
        <f>IF(N211="nulová",J211,0)</f>
        <v>0</v>
      </c>
      <c r="BJ211" s="17" t="s">
        <v>77</v>
      </c>
      <c r="BK211" s="133">
        <f>ROUND(I211*H211,2)</f>
        <v>0</v>
      </c>
      <c r="BL211" s="17" t="s">
        <v>266</v>
      </c>
      <c r="BM211" s="132" t="s">
        <v>3597</v>
      </c>
    </row>
    <row r="212" spans="2:65" s="1" customFormat="1" ht="11.25">
      <c r="B212" s="32"/>
      <c r="D212" s="134" t="s">
        <v>267</v>
      </c>
      <c r="F212" s="135" t="s">
        <v>1923</v>
      </c>
      <c r="I212" s="136"/>
      <c r="L212" s="32"/>
      <c r="M212" s="137"/>
      <c r="T212" s="53"/>
      <c r="AT212" s="17" t="s">
        <v>267</v>
      </c>
      <c r="AU212" s="17" t="s">
        <v>77</v>
      </c>
    </row>
    <row r="213" spans="2:65" s="1" customFormat="1" ht="19.5">
      <c r="B213" s="32"/>
      <c r="D213" s="134" t="s">
        <v>269</v>
      </c>
      <c r="F213" s="138" t="s">
        <v>1925</v>
      </c>
      <c r="I213" s="136"/>
      <c r="L213" s="32"/>
      <c r="M213" s="137"/>
      <c r="T213" s="53"/>
      <c r="AT213" s="17" t="s">
        <v>269</v>
      </c>
      <c r="AU213" s="17" t="s">
        <v>77</v>
      </c>
    </row>
    <row r="214" spans="2:65" s="12" customFormat="1" ht="11.25">
      <c r="B214" s="162"/>
      <c r="D214" s="134" t="s">
        <v>774</v>
      </c>
      <c r="E214" s="163" t="s">
        <v>19</v>
      </c>
      <c r="F214" s="164" t="s">
        <v>3598</v>
      </c>
      <c r="H214" s="165">
        <v>2.1720000000000002</v>
      </c>
      <c r="I214" s="166"/>
      <c r="L214" s="162"/>
      <c r="M214" s="167"/>
      <c r="T214" s="168"/>
      <c r="AT214" s="163" t="s">
        <v>774</v>
      </c>
      <c r="AU214" s="163" t="s">
        <v>77</v>
      </c>
      <c r="AV214" s="12" t="s">
        <v>79</v>
      </c>
      <c r="AW214" s="12" t="s">
        <v>31</v>
      </c>
      <c r="AX214" s="12" t="s">
        <v>69</v>
      </c>
      <c r="AY214" s="163" t="s">
        <v>260</v>
      </c>
    </row>
    <row r="215" spans="2:65" s="13" customFormat="1" ht="11.25">
      <c r="B215" s="169"/>
      <c r="D215" s="134" t="s">
        <v>774</v>
      </c>
      <c r="E215" s="170" t="s">
        <v>19</v>
      </c>
      <c r="F215" s="171" t="s">
        <v>967</v>
      </c>
      <c r="H215" s="172">
        <v>2.1720000000000002</v>
      </c>
      <c r="I215" s="173"/>
      <c r="L215" s="169"/>
      <c r="M215" s="174"/>
      <c r="T215" s="175"/>
      <c r="AT215" s="170" t="s">
        <v>774</v>
      </c>
      <c r="AU215" s="170" t="s">
        <v>77</v>
      </c>
      <c r="AV215" s="13" t="s">
        <v>266</v>
      </c>
      <c r="AW215" s="13" t="s">
        <v>31</v>
      </c>
      <c r="AX215" s="13" t="s">
        <v>77</v>
      </c>
      <c r="AY215" s="170" t="s">
        <v>260</v>
      </c>
    </row>
    <row r="216" spans="2:65" s="1" customFormat="1" ht="16.5" customHeight="1">
      <c r="B216" s="32"/>
      <c r="C216" s="121" t="s">
        <v>392</v>
      </c>
      <c r="D216" s="121" t="s">
        <v>261</v>
      </c>
      <c r="E216" s="122" t="s">
        <v>3599</v>
      </c>
      <c r="F216" s="123" t="s">
        <v>3600</v>
      </c>
      <c r="G216" s="124" t="s">
        <v>1067</v>
      </c>
      <c r="H216" s="125">
        <v>0.48</v>
      </c>
      <c r="I216" s="126"/>
      <c r="J216" s="127">
        <f>ROUND(I216*H216,2)</f>
        <v>0</v>
      </c>
      <c r="K216" s="123" t="s">
        <v>1258</v>
      </c>
      <c r="L216" s="32"/>
      <c r="M216" s="128" t="s">
        <v>19</v>
      </c>
      <c r="N216" s="129" t="s">
        <v>40</v>
      </c>
      <c r="P216" s="130">
        <f>O216*H216</f>
        <v>0</v>
      </c>
      <c r="Q216" s="130">
        <v>2.9013900000000001</v>
      </c>
      <c r="R216" s="130">
        <f>Q216*H216</f>
        <v>1.3926672</v>
      </c>
      <c r="S216" s="130">
        <v>0</v>
      </c>
      <c r="T216" s="131">
        <f>S216*H216</f>
        <v>0</v>
      </c>
      <c r="AR216" s="132" t="s">
        <v>266</v>
      </c>
      <c r="AT216" s="132" t="s">
        <v>261</v>
      </c>
      <c r="AU216" s="132" t="s">
        <v>77</v>
      </c>
      <c r="AY216" s="17" t="s">
        <v>260</v>
      </c>
      <c r="BE216" s="133">
        <f>IF(N216="základní",J216,0)</f>
        <v>0</v>
      </c>
      <c r="BF216" s="133">
        <f>IF(N216="snížená",J216,0)</f>
        <v>0</v>
      </c>
      <c r="BG216" s="133">
        <f>IF(N216="zákl. přenesená",J216,0)</f>
        <v>0</v>
      </c>
      <c r="BH216" s="133">
        <f>IF(N216="sníž. přenesená",J216,0)</f>
        <v>0</v>
      </c>
      <c r="BI216" s="133">
        <f>IF(N216="nulová",J216,0)</f>
        <v>0</v>
      </c>
      <c r="BJ216" s="17" t="s">
        <v>77</v>
      </c>
      <c r="BK216" s="133">
        <f>ROUND(I216*H216,2)</f>
        <v>0</v>
      </c>
      <c r="BL216" s="17" t="s">
        <v>266</v>
      </c>
      <c r="BM216" s="132" t="s">
        <v>3601</v>
      </c>
    </row>
    <row r="217" spans="2:65" s="1" customFormat="1" ht="19.5">
      <c r="B217" s="32"/>
      <c r="D217" s="134" t="s">
        <v>267</v>
      </c>
      <c r="F217" s="135" t="s">
        <v>3602</v>
      </c>
      <c r="I217" s="136"/>
      <c r="L217" s="32"/>
      <c r="M217" s="137"/>
      <c r="T217" s="53"/>
      <c r="AT217" s="17" t="s">
        <v>267</v>
      </c>
      <c r="AU217" s="17" t="s">
        <v>77</v>
      </c>
    </row>
    <row r="218" spans="2:65" s="1" customFormat="1" ht="11.25">
      <c r="B218" s="32"/>
      <c r="D218" s="176" t="s">
        <v>1416</v>
      </c>
      <c r="F218" s="177" t="s">
        <v>3603</v>
      </c>
      <c r="I218" s="136"/>
      <c r="L218" s="32"/>
      <c r="M218" s="137"/>
      <c r="T218" s="53"/>
      <c r="AT218" s="17" t="s">
        <v>1416</v>
      </c>
      <c r="AU218" s="17" t="s">
        <v>77</v>
      </c>
    </row>
    <row r="219" spans="2:65" s="1" customFormat="1" ht="48.75">
      <c r="B219" s="32"/>
      <c r="D219" s="134" t="s">
        <v>269</v>
      </c>
      <c r="F219" s="138" t="s">
        <v>3604</v>
      </c>
      <c r="I219" s="136"/>
      <c r="L219" s="32"/>
      <c r="M219" s="137"/>
      <c r="T219" s="53"/>
      <c r="AT219" s="17" t="s">
        <v>269</v>
      </c>
      <c r="AU219" s="17" t="s">
        <v>77</v>
      </c>
    </row>
    <row r="220" spans="2:65" s="12" customFormat="1" ht="11.25">
      <c r="B220" s="162"/>
      <c r="D220" s="134" t="s">
        <v>774</v>
      </c>
      <c r="E220" s="163" t="s">
        <v>19</v>
      </c>
      <c r="F220" s="164" t="s">
        <v>3605</v>
      </c>
      <c r="H220" s="165">
        <v>0.48</v>
      </c>
      <c r="I220" s="166"/>
      <c r="L220" s="162"/>
      <c r="M220" s="167"/>
      <c r="T220" s="168"/>
      <c r="AT220" s="163" t="s">
        <v>774</v>
      </c>
      <c r="AU220" s="163" t="s">
        <v>77</v>
      </c>
      <c r="AV220" s="12" t="s">
        <v>79</v>
      </c>
      <c r="AW220" s="12" t="s">
        <v>31</v>
      </c>
      <c r="AX220" s="12" t="s">
        <v>69</v>
      </c>
      <c r="AY220" s="163" t="s">
        <v>260</v>
      </c>
    </row>
    <row r="221" spans="2:65" s="13" customFormat="1" ht="11.25">
      <c r="B221" s="169"/>
      <c r="D221" s="134" t="s">
        <v>774</v>
      </c>
      <c r="E221" s="170" t="s">
        <v>19</v>
      </c>
      <c r="F221" s="171" t="s">
        <v>967</v>
      </c>
      <c r="H221" s="172">
        <v>0.48</v>
      </c>
      <c r="I221" s="173"/>
      <c r="L221" s="169"/>
      <c r="M221" s="174"/>
      <c r="T221" s="175"/>
      <c r="AT221" s="170" t="s">
        <v>774</v>
      </c>
      <c r="AU221" s="170" t="s">
        <v>77</v>
      </c>
      <c r="AV221" s="13" t="s">
        <v>266</v>
      </c>
      <c r="AW221" s="13" t="s">
        <v>31</v>
      </c>
      <c r="AX221" s="13" t="s">
        <v>77</v>
      </c>
      <c r="AY221" s="170" t="s">
        <v>260</v>
      </c>
    </row>
    <row r="222" spans="2:65" s="1" customFormat="1" ht="16.5" customHeight="1">
      <c r="B222" s="32"/>
      <c r="C222" s="121" t="s">
        <v>330</v>
      </c>
      <c r="D222" s="121" t="s">
        <v>261</v>
      </c>
      <c r="E222" s="122" t="s">
        <v>3606</v>
      </c>
      <c r="F222" s="123" t="s">
        <v>3607</v>
      </c>
      <c r="G222" s="124" t="s">
        <v>1067</v>
      </c>
      <c r="H222" s="125">
        <v>17.7</v>
      </c>
      <c r="I222" s="126"/>
      <c r="J222" s="127">
        <f>ROUND(I222*H222,2)</f>
        <v>0</v>
      </c>
      <c r="K222" s="123" t="s">
        <v>1258</v>
      </c>
      <c r="L222" s="32"/>
      <c r="M222" s="128" t="s">
        <v>19</v>
      </c>
      <c r="N222" s="129" t="s">
        <v>40</v>
      </c>
      <c r="P222" s="130">
        <f>O222*H222</f>
        <v>0</v>
      </c>
      <c r="Q222" s="130">
        <v>2.5020899999999999</v>
      </c>
      <c r="R222" s="130">
        <f>Q222*H222</f>
        <v>44.286992999999995</v>
      </c>
      <c r="S222" s="130">
        <v>0</v>
      </c>
      <c r="T222" s="131">
        <f>S222*H222</f>
        <v>0</v>
      </c>
      <c r="AR222" s="132" t="s">
        <v>266</v>
      </c>
      <c r="AT222" s="132" t="s">
        <v>261</v>
      </c>
      <c r="AU222" s="132" t="s">
        <v>77</v>
      </c>
      <c r="AY222" s="17" t="s">
        <v>260</v>
      </c>
      <c r="BE222" s="133">
        <f>IF(N222="základní",J222,0)</f>
        <v>0</v>
      </c>
      <c r="BF222" s="133">
        <f>IF(N222="snížená",J222,0)</f>
        <v>0</v>
      </c>
      <c r="BG222" s="133">
        <f>IF(N222="zákl. přenesená",J222,0)</f>
        <v>0</v>
      </c>
      <c r="BH222" s="133">
        <f>IF(N222="sníž. přenesená",J222,0)</f>
        <v>0</v>
      </c>
      <c r="BI222" s="133">
        <f>IF(N222="nulová",J222,0)</f>
        <v>0</v>
      </c>
      <c r="BJ222" s="17" t="s">
        <v>77</v>
      </c>
      <c r="BK222" s="133">
        <f>ROUND(I222*H222,2)</f>
        <v>0</v>
      </c>
      <c r="BL222" s="17" t="s">
        <v>266</v>
      </c>
      <c r="BM222" s="132" t="s">
        <v>3608</v>
      </c>
    </row>
    <row r="223" spans="2:65" s="1" customFormat="1" ht="11.25">
      <c r="B223" s="32"/>
      <c r="D223" s="134" t="s">
        <v>267</v>
      </c>
      <c r="F223" s="135" t="s">
        <v>3609</v>
      </c>
      <c r="I223" s="136"/>
      <c r="L223" s="32"/>
      <c r="M223" s="137"/>
      <c r="T223" s="53"/>
      <c r="AT223" s="17" t="s">
        <v>267</v>
      </c>
      <c r="AU223" s="17" t="s">
        <v>77</v>
      </c>
    </row>
    <row r="224" spans="2:65" s="1" customFormat="1" ht="11.25">
      <c r="B224" s="32"/>
      <c r="D224" s="176" t="s">
        <v>1416</v>
      </c>
      <c r="F224" s="177" t="s">
        <v>3610</v>
      </c>
      <c r="I224" s="136"/>
      <c r="L224" s="32"/>
      <c r="M224" s="137"/>
      <c r="T224" s="53"/>
      <c r="AT224" s="17" t="s">
        <v>1416</v>
      </c>
      <c r="AU224" s="17" t="s">
        <v>77</v>
      </c>
    </row>
    <row r="225" spans="2:65" s="1" customFormat="1" ht="107.25">
      <c r="B225" s="32"/>
      <c r="D225" s="134" t="s">
        <v>269</v>
      </c>
      <c r="F225" s="138" t="s">
        <v>3611</v>
      </c>
      <c r="I225" s="136"/>
      <c r="L225" s="32"/>
      <c r="M225" s="137"/>
      <c r="T225" s="53"/>
      <c r="AT225" s="17" t="s">
        <v>269</v>
      </c>
      <c r="AU225" s="17" t="s">
        <v>77</v>
      </c>
    </row>
    <row r="226" spans="2:65" s="12" customFormat="1" ht="11.25">
      <c r="B226" s="162"/>
      <c r="D226" s="134" t="s">
        <v>774</v>
      </c>
      <c r="E226" s="163" t="s">
        <v>19</v>
      </c>
      <c r="F226" s="164" t="s">
        <v>3612</v>
      </c>
      <c r="H226" s="165">
        <v>17.7</v>
      </c>
      <c r="I226" s="166"/>
      <c r="L226" s="162"/>
      <c r="M226" s="167"/>
      <c r="T226" s="168"/>
      <c r="AT226" s="163" t="s">
        <v>774</v>
      </c>
      <c r="AU226" s="163" t="s">
        <v>77</v>
      </c>
      <c r="AV226" s="12" t="s">
        <v>79</v>
      </c>
      <c r="AW226" s="12" t="s">
        <v>31</v>
      </c>
      <c r="AX226" s="12" t="s">
        <v>69</v>
      </c>
      <c r="AY226" s="163" t="s">
        <v>260</v>
      </c>
    </row>
    <row r="227" spans="2:65" s="13" customFormat="1" ht="11.25">
      <c r="B227" s="169"/>
      <c r="D227" s="134" t="s">
        <v>774</v>
      </c>
      <c r="E227" s="170" t="s">
        <v>19</v>
      </c>
      <c r="F227" s="171" t="s">
        <v>967</v>
      </c>
      <c r="H227" s="172">
        <v>17.7</v>
      </c>
      <c r="I227" s="173"/>
      <c r="L227" s="169"/>
      <c r="M227" s="174"/>
      <c r="T227" s="175"/>
      <c r="AT227" s="170" t="s">
        <v>774</v>
      </c>
      <c r="AU227" s="170" t="s">
        <v>77</v>
      </c>
      <c r="AV227" s="13" t="s">
        <v>266</v>
      </c>
      <c r="AW227" s="13" t="s">
        <v>31</v>
      </c>
      <c r="AX227" s="13" t="s">
        <v>77</v>
      </c>
      <c r="AY227" s="170" t="s">
        <v>260</v>
      </c>
    </row>
    <row r="228" spans="2:65" s="1" customFormat="1" ht="16.5" customHeight="1">
      <c r="B228" s="32"/>
      <c r="C228" s="121" t="s">
        <v>401</v>
      </c>
      <c r="D228" s="121" t="s">
        <v>261</v>
      </c>
      <c r="E228" s="122" t="s">
        <v>3486</v>
      </c>
      <c r="F228" s="123" t="s">
        <v>3487</v>
      </c>
      <c r="G228" s="124" t="s">
        <v>1297</v>
      </c>
      <c r="H228" s="125">
        <v>36.68</v>
      </c>
      <c r="I228" s="126"/>
      <c r="J228" s="127">
        <f>ROUND(I228*H228,2)</f>
        <v>0</v>
      </c>
      <c r="K228" s="123" t="s">
        <v>1258</v>
      </c>
      <c r="L228" s="32"/>
      <c r="M228" s="128" t="s">
        <v>19</v>
      </c>
      <c r="N228" s="129" t="s">
        <v>40</v>
      </c>
      <c r="P228" s="130">
        <f>O228*H228</f>
        <v>0</v>
      </c>
      <c r="Q228" s="130">
        <v>1.82E-3</v>
      </c>
      <c r="R228" s="130">
        <f>Q228*H228</f>
        <v>6.67576E-2</v>
      </c>
      <c r="S228" s="130">
        <v>0</v>
      </c>
      <c r="T228" s="131">
        <f>S228*H228</f>
        <v>0</v>
      </c>
      <c r="AR228" s="132" t="s">
        <v>266</v>
      </c>
      <c r="AT228" s="132" t="s">
        <v>261</v>
      </c>
      <c r="AU228" s="132" t="s">
        <v>77</v>
      </c>
      <c r="AY228" s="17" t="s">
        <v>260</v>
      </c>
      <c r="BE228" s="133">
        <f>IF(N228="základní",J228,0)</f>
        <v>0</v>
      </c>
      <c r="BF228" s="133">
        <f>IF(N228="snížená",J228,0)</f>
        <v>0</v>
      </c>
      <c r="BG228" s="133">
        <f>IF(N228="zákl. přenesená",J228,0)</f>
        <v>0</v>
      </c>
      <c r="BH228" s="133">
        <f>IF(N228="sníž. přenesená",J228,0)</f>
        <v>0</v>
      </c>
      <c r="BI228" s="133">
        <f>IF(N228="nulová",J228,0)</f>
        <v>0</v>
      </c>
      <c r="BJ228" s="17" t="s">
        <v>77</v>
      </c>
      <c r="BK228" s="133">
        <f>ROUND(I228*H228,2)</f>
        <v>0</v>
      </c>
      <c r="BL228" s="17" t="s">
        <v>266</v>
      </c>
      <c r="BM228" s="132" t="s">
        <v>3613</v>
      </c>
    </row>
    <row r="229" spans="2:65" s="1" customFormat="1" ht="11.25">
      <c r="B229" s="32"/>
      <c r="D229" s="134" t="s">
        <v>267</v>
      </c>
      <c r="F229" s="135" t="s">
        <v>3488</v>
      </c>
      <c r="I229" s="136"/>
      <c r="L229" s="32"/>
      <c r="M229" s="137"/>
      <c r="T229" s="53"/>
      <c r="AT229" s="17" t="s">
        <v>267</v>
      </c>
      <c r="AU229" s="17" t="s">
        <v>77</v>
      </c>
    </row>
    <row r="230" spans="2:65" s="1" customFormat="1" ht="11.25">
      <c r="B230" s="32"/>
      <c r="D230" s="176" t="s">
        <v>1416</v>
      </c>
      <c r="F230" s="177" t="s">
        <v>3489</v>
      </c>
      <c r="I230" s="136"/>
      <c r="L230" s="32"/>
      <c r="M230" s="137"/>
      <c r="T230" s="53"/>
      <c r="AT230" s="17" t="s">
        <v>1416</v>
      </c>
      <c r="AU230" s="17" t="s">
        <v>77</v>
      </c>
    </row>
    <row r="231" spans="2:65" s="1" customFormat="1" ht="156">
      <c r="B231" s="32"/>
      <c r="D231" s="134" t="s">
        <v>269</v>
      </c>
      <c r="F231" s="138" t="s">
        <v>3614</v>
      </c>
      <c r="I231" s="136"/>
      <c r="L231" s="32"/>
      <c r="M231" s="137"/>
      <c r="T231" s="53"/>
      <c r="AT231" s="17" t="s">
        <v>269</v>
      </c>
      <c r="AU231" s="17" t="s">
        <v>77</v>
      </c>
    </row>
    <row r="232" spans="2:65" s="12" customFormat="1" ht="11.25">
      <c r="B232" s="162"/>
      <c r="D232" s="134" t="s">
        <v>774</v>
      </c>
      <c r="E232" s="163" t="s">
        <v>19</v>
      </c>
      <c r="F232" s="164" t="s">
        <v>3615</v>
      </c>
      <c r="H232" s="165">
        <v>36.68</v>
      </c>
      <c r="I232" s="166"/>
      <c r="L232" s="162"/>
      <c r="M232" s="167"/>
      <c r="T232" s="168"/>
      <c r="AT232" s="163" t="s">
        <v>774</v>
      </c>
      <c r="AU232" s="163" t="s">
        <v>77</v>
      </c>
      <c r="AV232" s="12" t="s">
        <v>79</v>
      </c>
      <c r="AW232" s="12" t="s">
        <v>31</v>
      </c>
      <c r="AX232" s="12" t="s">
        <v>69</v>
      </c>
      <c r="AY232" s="163" t="s">
        <v>260</v>
      </c>
    </row>
    <row r="233" spans="2:65" s="13" customFormat="1" ht="11.25">
      <c r="B233" s="169"/>
      <c r="D233" s="134" t="s">
        <v>774</v>
      </c>
      <c r="E233" s="170" t="s">
        <v>19</v>
      </c>
      <c r="F233" s="171" t="s">
        <v>967</v>
      </c>
      <c r="H233" s="172">
        <v>36.68</v>
      </c>
      <c r="I233" s="173"/>
      <c r="L233" s="169"/>
      <c r="M233" s="174"/>
      <c r="T233" s="175"/>
      <c r="AT233" s="170" t="s">
        <v>774</v>
      </c>
      <c r="AU233" s="170" t="s">
        <v>77</v>
      </c>
      <c r="AV233" s="13" t="s">
        <v>266</v>
      </c>
      <c r="AW233" s="13" t="s">
        <v>31</v>
      </c>
      <c r="AX233" s="13" t="s">
        <v>77</v>
      </c>
      <c r="AY233" s="170" t="s">
        <v>260</v>
      </c>
    </row>
    <row r="234" spans="2:65" s="1" customFormat="1" ht="16.5" customHeight="1">
      <c r="B234" s="32"/>
      <c r="C234" s="121" t="s">
        <v>335</v>
      </c>
      <c r="D234" s="121" t="s">
        <v>261</v>
      </c>
      <c r="E234" s="122" t="s">
        <v>3491</v>
      </c>
      <c r="F234" s="123" t="s">
        <v>3492</v>
      </c>
      <c r="G234" s="124" t="s">
        <v>1297</v>
      </c>
      <c r="H234" s="125">
        <v>36.68</v>
      </c>
      <c r="I234" s="126"/>
      <c r="J234" s="127">
        <f>ROUND(I234*H234,2)</f>
        <v>0</v>
      </c>
      <c r="K234" s="123" t="s">
        <v>1258</v>
      </c>
      <c r="L234" s="32"/>
      <c r="M234" s="128" t="s">
        <v>19</v>
      </c>
      <c r="N234" s="129" t="s">
        <v>40</v>
      </c>
      <c r="P234" s="130">
        <f>O234*H234</f>
        <v>0</v>
      </c>
      <c r="Q234" s="130">
        <v>4.0000000000000003E-5</v>
      </c>
      <c r="R234" s="130">
        <f>Q234*H234</f>
        <v>1.4672000000000001E-3</v>
      </c>
      <c r="S234" s="130">
        <v>0</v>
      </c>
      <c r="T234" s="131">
        <f>S234*H234</f>
        <v>0</v>
      </c>
      <c r="AR234" s="132" t="s">
        <v>266</v>
      </c>
      <c r="AT234" s="132" t="s">
        <v>261</v>
      </c>
      <c r="AU234" s="132" t="s">
        <v>77</v>
      </c>
      <c r="AY234" s="17" t="s">
        <v>260</v>
      </c>
      <c r="BE234" s="133">
        <f>IF(N234="základní",J234,0)</f>
        <v>0</v>
      </c>
      <c r="BF234" s="133">
        <f>IF(N234="snížená",J234,0)</f>
        <v>0</v>
      </c>
      <c r="BG234" s="133">
        <f>IF(N234="zákl. přenesená",J234,0)</f>
        <v>0</v>
      </c>
      <c r="BH234" s="133">
        <f>IF(N234="sníž. přenesená",J234,0)</f>
        <v>0</v>
      </c>
      <c r="BI234" s="133">
        <f>IF(N234="nulová",J234,0)</f>
        <v>0</v>
      </c>
      <c r="BJ234" s="17" t="s">
        <v>77</v>
      </c>
      <c r="BK234" s="133">
        <f>ROUND(I234*H234,2)</f>
        <v>0</v>
      </c>
      <c r="BL234" s="17" t="s">
        <v>266</v>
      </c>
      <c r="BM234" s="132" t="s">
        <v>3616</v>
      </c>
    </row>
    <row r="235" spans="2:65" s="1" customFormat="1" ht="11.25">
      <c r="B235" s="32"/>
      <c r="D235" s="134" t="s">
        <v>267</v>
      </c>
      <c r="F235" s="135" t="s">
        <v>3493</v>
      </c>
      <c r="I235" s="136"/>
      <c r="L235" s="32"/>
      <c r="M235" s="137"/>
      <c r="T235" s="53"/>
      <c r="AT235" s="17" t="s">
        <v>267</v>
      </c>
      <c r="AU235" s="17" t="s">
        <v>77</v>
      </c>
    </row>
    <row r="236" spans="2:65" s="1" customFormat="1" ht="11.25">
      <c r="B236" s="32"/>
      <c r="D236" s="176" t="s">
        <v>1416</v>
      </c>
      <c r="F236" s="177" t="s">
        <v>3494</v>
      </c>
      <c r="I236" s="136"/>
      <c r="L236" s="32"/>
      <c r="M236" s="137"/>
      <c r="T236" s="53"/>
      <c r="AT236" s="17" t="s">
        <v>1416</v>
      </c>
      <c r="AU236" s="17" t="s">
        <v>77</v>
      </c>
    </row>
    <row r="237" spans="2:65" s="1" customFormat="1" ht="156">
      <c r="B237" s="32"/>
      <c r="D237" s="134" t="s">
        <v>269</v>
      </c>
      <c r="F237" s="138" t="s">
        <v>3614</v>
      </c>
      <c r="I237" s="136"/>
      <c r="L237" s="32"/>
      <c r="M237" s="137"/>
      <c r="T237" s="53"/>
      <c r="AT237" s="17" t="s">
        <v>269</v>
      </c>
      <c r="AU237" s="17" t="s">
        <v>77</v>
      </c>
    </row>
    <row r="238" spans="2:65" s="1" customFormat="1" ht="24.2" customHeight="1">
      <c r="B238" s="32"/>
      <c r="C238" s="121" t="s">
        <v>412</v>
      </c>
      <c r="D238" s="121" t="s">
        <v>261</v>
      </c>
      <c r="E238" s="122" t="s">
        <v>3617</v>
      </c>
      <c r="F238" s="123" t="s">
        <v>3618</v>
      </c>
      <c r="G238" s="124" t="s">
        <v>2848</v>
      </c>
      <c r="H238" s="125">
        <v>2.7410000000000001</v>
      </c>
      <c r="I238" s="126"/>
      <c r="J238" s="127">
        <f>ROUND(I238*H238,2)</f>
        <v>0</v>
      </c>
      <c r="K238" s="123" t="s">
        <v>19</v>
      </c>
      <c r="L238" s="32"/>
      <c r="M238" s="128" t="s">
        <v>19</v>
      </c>
      <c r="N238" s="129" t="s">
        <v>40</v>
      </c>
      <c r="P238" s="130">
        <f>O238*H238</f>
        <v>0</v>
      </c>
      <c r="Q238" s="130">
        <v>1.0384500000000001</v>
      </c>
      <c r="R238" s="130">
        <f>Q238*H238</f>
        <v>2.8463914500000005</v>
      </c>
      <c r="S238" s="130">
        <v>0</v>
      </c>
      <c r="T238" s="131">
        <f>S238*H238</f>
        <v>0</v>
      </c>
      <c r="AR238" s="132" t="s">
        <v>266</v>
      </c>
      <c r="AT238" s="132" t="s">
        <v>261</v>
      </c>
      <c r="AU238" s="132" t="s">
        <v>77</v>
      </c>
      <c r="AY238" s="17" t="s">
        <v>260</v>
      </c>
      <c r="BE238" s="133">
        <f>IF(N238="základní",J238,0)</f>
        <v>0</v>
      </c>
      <c r="BF238" s="133">
        <f>IF(N238="snížená",J238,0)</f>
        <v>0</v>
      </c>
      <c r="BG238" s="133">
        <f>IF(N238="zákl. přenesená",J238,0)</f>
        <v>0</v>
      </c>
      <c r="BH238" s="133">
        <f>IF(N238="sníž. přenesená",J238,0)</f>
        <v>0</v>
      </c>
      <c r="BI238" s="133">
        <f>IF(N238="nulová",J238,0)</f>
        <v>0</v>
      </c>
      <c r="BJ238" s="17" t="s">
        <v>77</v>
      </c>
      <c r="BK238" s="133">
        <f>ROUND(I238*H238,2)</f>
        <v>0</v>
      </c>
      <c r="BL238" s="17" t="s">
        <v>266</v>
      </c>
      <c r="BM238" s="132" t="s">
        <v>3619</v>
      </c>
    </row>
    <row r="239" spans="2:65" s="1" customFormat="1" ht="19.5">
      <c r="B239" s="32"/>
      <c r="D239" s="134" t="s">
        <v>267</v>
      </c>
      <c r="F239" s="135" t="s">
        <v>3620</v>
      </c>
      <c r="I239" s="136"/>
      <c r="L239" s="32"/>
      <c r="M239" s="137"/>
      <c r="T239" s="53"/>
      <c r="AT239" s="17" t="s">
        <v>267</v>
      </c>
      <c r="AU239" s="17" t="s">
        <v>77</v>
      </c>
    </row>
    <row r="240" spans="2:65" s="1" customFormat="1" ht="68.25">
      <c r="B240" s="32"/>
      <c r="D240" s="134" t="s">
        <v>269</v>
      </c>
      <c r="F240" s="138" t="s">
        <v>3621</v>
      </c>
      <c r="I240" s="136"/>
      <c r="L240" s="32"/>
      <c r="M240" s="137"/>
      <c r="T240" s="53"/>
      <c r="AT240" s="17" t="s">
        <v>269</v>
      </c>
      <c r="AU240" s="17" t="s">
        <v>77</v>
      </c>
    </row>
    <row r="241" spans="2:65" s="12" customFormat="1" ht="11.25">
      <c r="B241" s="162"/>
      <c r="D241" s="134" t="s">
        <v>774</v>
      </c>
      <c r="E241" s="163" t="s">
        <v>19</v>
      </c>
      <c r="F241" s="164" t="s">
        <v>3622</v>
      </c>
      <c r="H241" s="165">
        <v>2.7410000000000001</v>
      </c>
      <c r="I241" s="166"/>
      <c r="L241" s="162"/>
      <c r="M241" s="167"/>
      <c r="T241" s="168"/>
      <c r="AT241" s="163" t="s">
        <v>774</v>
      </c>
      <c r="AU241" s="163" t="s">
        <v>77</v>
      </c>
      <c r="AV241" s="12" t="s">
        <v>79</v>
      </c>
      <c r="AW241" s="12" t="s">
        <v>31</v>
      </c>
      <c r="AX241" s="12" t="s">
        <v>69</v>
      </c>
      <c r="AY241" s="163" t="s">
        <v>260</v>
      </c>
    </row>
    <row r="242" spans="2:65" s="13" customFormat="1" ht="11.25">
      <c r="B242" s="169"/>
      <c r="D242" s="134" t="s">
        <v>774</v>
      </c>
      <c r="E242" s="170" t="s">
        <v>19</v>
      </c>
      <c r="F242" s="171" t="s">
        <v>967</v>
      </c>
      <c r="H242" s="172">
        <v>2.7410000000000001</v>
      </c>
      <c r="I242" s="173"/>
      <c r="L242" s="169"/>
      <c r="M242" s="174"/>
      <c r="T242" s="175"/>
      <c r="AT242" s="170" t="s">
        <v>774</v>
      </c>
      <c r="AU242" s="170" t="s">
        <v>77</v>
      </c>
      <c r="AV242" s="13" t="s">
        <v>266</v>
      </c>
      <c r="AW242" s="13" t="s">
        <v>31</v>
      </c>
      <c r="AX242" s="13" t="s">
        <v>77</v>
      </c>
      <c r="AY242" s="170" t="s">
        <v>260</v>
      </c>
    </row>
    <row r="243" spans="2:65" s="1" customFormat="1" ht="16.5" customHeight="1">
      <c r="B243" s="32"/>
      <c r="C243" s="121" t="s">
        <v>339</v>
      </c>
      <c r="D243" s="121" t="s">
        <v>261</v>
      </c>
      <c r="E243" s="122" t="s">
        <v>1927</v>
      </c>
      <c r="F243" s="123" t="s">
        <v>1928</v>
      </c>
      <c r="G243" s="124" t="s">
        <v>273</v>
      </c>
      <c r="H243" s="125">
        <v>22.8</v>
      </c>
      <c r="I243" s="126"/>
      <c r="J243" s="127">
        <f>ROUND(I243*H243,2)</f>
        <v>0</v>
      </c>
      <c r="K243" s="123" t="s">
        <v>19</v>
      </c>
      <c r="L243" s="32"/>
      <c r="M243" s="128" t="s">
        <v>19</v>
      </c>
      <c r="N243" s="129" t="s">
        <v>40</v>
      </c>
      <c r="P243" s="130">
        <f>O243*H243</f>
        <v>0</v>
      </c>
      <c r="Q243" s="130">
        <v>0</v>
      </c>
      <c r="R243" s="130">
        <f>Q243*H243</f>
        <v>0</v>
      </c>
      <c r="S243" s="130">
        <v>0</v>
      </c>
      <c r="T243" s="131">
        <f>S243*H243</f>
        <v>0</v>
      </c>
      <c r="AR243" s="132" t="s">
        <v>266</v>
      </c>
      <c r="AT243" s="132" t="s">
        <v>261</v>
      </c>
      <c r="AU243" s="132" t="s">
        <v>77</v>
      </c>
      <c r="AY243" s="17" t="s">
        <v>260</v>
      </c>
      <c r="BE243" s="133">
        <f>IF(N243="základní",J243,0)</f>
        <v>0</v>
      </c>
      <c r="BF243" s="133">
        <f>IF(N243="snížená",J243,0)</f>
        <v>0</v>
      </c>
      <c r="BG243" s="133">
        <f>IF(N243="zákl. přenesená",J243,0)</f>
        <v>0</v>
      </c>
      <c r="BH243" s="133">
        <f>IF(N243="sníž. přenesená",J243,0)</f>
        <v>0</v>
      </c>
      <c r="BI243" s="133">
        <f>IF(N243="nulová",J243,0)</f>
        <v>0</v>
      </c>
      <c r="BJ243" s="17" t="s">
        <v>77</v>
      </c>
      <c r="BK243" s="133">
        <f>ROUND(I243*H243,2)</f>
        <v>0</v>
      </c>
      <c r="BL243" s="17" t="s">
        <v>266</v>
      </c>
      <c r="BM243" s="132" t="s">
        <v>3623</v>
      </c>
    </row>
    <row r="244" spans="2:65" s="1" customFormat="1" ht="11.25">
      <c r="B244" s="32"/>
      <c r="D244" s="134" t="s">
        <v>267</v>
      </c>
      <c r="F244" s="135" t="s">
        <v>1928</v>
      </c>
      <c r="I244" s="136"/>
      <c r="L244" s="32"/>
      <c r="M244" s="137"/>
      <c r="T244" s="53"/>
      <c r="AT244" s="17" t="s">
        <v>267</v>
      </c>
      <c r="AU244" s="17" t="s">
        <v>77</v>
      </c>
    </row>
    <row r="245" spans="2:65" s="12" customFormat="1" ht="11.25">
      <c r="B245" s="162"/>
      <c r="D245" s="134" t="s">
        <v>774</v>
      </c>
      <c r="E245" s="163" t="s">
        <v>19</v>
      </c>
      <c r="F245" s="164" t="s">
        <v>3624</v>
      </c>
      <c r="H245" s="165">
        <v>22.8</v>
      </c>
      <c r="I245" s="166"/>
      <c r="L245" s="162"/>
      <c r="M245" s="167"/>
      <c r="T245" s="168"/>
      <c r="AT245" s="163" t="s">
        <v>774</v>
      </c>
      <c r="AU245" s="163" t="s">
        <v>77</v>
      </c>
      <c r="AV245" s="12" t="s">
        <v>79</v>
      </c>
      <c r="AW245" s="12" t="s">
        <v>31</v>
      </c>
      <c r="AX245" s="12" t="s">
        <v>69</v>
      </c>
      <c r="AY245" s="163" t="s">
        <v>260</v>
      </c>
    </row>
    <row r="246" spans="2:65" s="13" customFormat="1" ht="11.25">
      <c r="B246" s="169"/>
      <c r="D246" s="134" t="s">
        <v>774</v>
      </c>
      <c r="E246" s="170" t="s">
        <v>19</v>
      </c>
      <c r="F246" s="171" t="s">
        <v>967</v>
      </c>
      <c r="H246" s="172">
        <v>22.8</v>
      </c>
      <c r="I246" s="173"/>
      <c r="L246" s="169"/>
      <c r="M246" s="174"/>
      <c r="T246" s="175"/>
      <c r="AT246" s="170" t="s">
        <v>774</v>
      </c>
      <c r="AU246" s="170" t="s">
        <v>77</v>
      </c>
      <c r="AV246" s="13" t="s">
        <v>266</v>
      </c>
      <c r="AW246" s="13" t="s">
        <v>31</v>
      </c>
      <c r="AX246" s="13" t="s">
        <v>77</v>
      </c>
      <c r="AY246" s="170" t="s">
        <v>260</v>
      </c>
    </row>
    <row r="247" spans="2:65" s="10" customFormat="1" ht="25.9" customHeight="1">
      <c r="B247" s="111"/>
      <c r="D247" s="112" t="s">
        <v>68</v>
      </c>
      <c r="E247" s="113" t="s">
        <v>266</v>
      </c>
      <c r="F247" s="113" t="s">
        <v>1930</v>
      </c>
      <c r="I247" s="114"/>
      <c r="J247" s="115">
        <f>BK247</f>
        <v>0</v>
      </c>
      <c r="L247" s="111"/>
      <c r="M247" s="116"/>
      <c r="P247" s="117">
        <f>SUM(P248:P270)</f>
        <v>0</v>
      </c>
      <c r="R247" s="117">
        <f>SUM(R248:R270)</f>
        <v>52.499402469999993</v>
      </c>
      <c r="T247" s="118">
        <f>SUM(T248:T270)</f>
        <v>0</v>
      </c>
      <c r="AR247" s="112" t="s">
        <v>77</v>
      </c>
      <c r="AT247" s="119" t="s">
        <v>68</v>
      </c>
      <c r="AU247" s="119" t="s">
        <v>69</v>
      </c>
      <c r="AY247" s="112" t="s">
        <v>260</v>
      </c>
      <c r="BK247" s="120">
        <f>SUM(BK248:BK270)</f>
        <v>0</v>
      </c>
    </row>
    <row r="248" spans="2:65" s="1" customFormat="1" ht="16.5" customHeight="1">
      <c r="B248" s="32"/>
      <c r="C248" s="121" t="s">
        <v>422</v>
      </c>
      <c r="D248" s="121" t="s">
        <v>261</v>
      </c>
      <c r="E248" s="122" t="s">
        <v>3625</v>
      </c>
      <c r="F248" s="123" t="s">
        <v>3626</v>
      </c>
      <c r="G248" s="124" t="s">
        <v>1297</v>
      </c>
      <c r="H248" s="125">
        <v>13.737</v>
      </c>
      <c r="I248" s="126"/>
      <c r="J248" s="127">
        <f>ROUND(I248*H248,2)</f>
        <v>0</v>
      </c>
      <c r="K248" s="123" t="s">
        <v>1258</v>
      </c>
      <c r="L248" s="32"/>
      <c r="M248" s="128" t="s">
        <v>19</v>
      </c>
      <c r="N248" s="129" t="s">
        <v>40</v>
      </c>
      <c r="P248" s="130">
        <f>O248*H248</f>
        <v>0</v>
      </c>
      <c r="Q248" s="130">
        <v>0.34190999999999999</v>
      </c>
      <c r="R248" s="130">
        <f>Q248*H248</f>
        <v>4.6968176699999997</v>
      </c>
      <c r="S248" s="130">
        <v>0</v>
      </c>
      <c r="T248" s="131">
        <f>S248*H248</f>
        <v>0</v>
      </c>
      <c r="AR248" s="132" t="s">
        <v>266</v>
      </c>
      <c r="AT248" s="132" t="s">
        <v>261</v>
      </c>
      <c r="AU248" s="132" t="s">
        <v>77</v>
      </c>
      <c r="AY248" s="17" t="s">
        <v>260</v>
      </c>
      <c r="BE248" s="133">
        <f>IF(N248="základní",J248,0)</f>
        <v>0</v>
      </c>
      <c r="BF248" s="133">
        <f>IF(N248="snížená",J248,0)</f>
        <v>0</v>
      </c>
      <c r="BG248" s="133">
        <f>IF(N248="zákl. přenesená",J248,0)</f>
        <v>0</v>
      </c>
      <c r="BH248" s="133">
        <f>IF(N248="sníž. přenesená",J248,0)</f>
        <v>0</v>
      </c>
      <c r="BI248" s="133">
        <f>IF(N248="nulová",J248,0)</f>
        <v>0</v>
      </c>
      <c r="BJ248" s="17" t="s">
        <v>77</v>
      </c>
      <c r="BK248" s="133">
        <f>ROUND(I248*H248,2)</f>
        <v>0</v>
      </c>
      <c r="BL248" s="17" t="s">
        <v>266</v>
      </c>
      <c r="BM248" s="132" t="s">
        <v>3627</v>
      </c>
    </row>
    <row r="249" spans="2:65" s="1" customFormat="1" ht="11.25">
      <c r="B249" s="32"/>
      <c r="D249" s="134" t="s">
        <v>267</v>
      </c>
      <c r="F249" s="135" t="s">
        <v>3628</v>
      </c>
      <c r="I249" s="136"/>
      <c r="L249" s="32"/>
      <c r="M249" s="137"/>
      <c r="T249" s="53"/>
      <c r="AT249" s="17" t="s">
        <v>267</v>
      </c>
      <c r="AU249" s="17" t="s">
        <v>77</v>
      </c>
    </row>
    <row r="250" spans="2:65" s="1" customFormat="1" ht="11.25">
      <c r="B250" s="32"/>
      <c r="D250" s="176" t="s">
        <v>1416</v>
      </c>
      <c r="F250" s="177" t="s">
        <v>3629</v>
      </c>
      <c r="I250" s="136"/>
      <c r="L250" s="32"/>
      <c r="M250" s="137"/>
      <c r="T250" s="53"/>
      <c r="AT250" s="17" t="s">
        <v>1416</v>
      </c>
      <c r="AU250" s="17" t="s">
        <v>77</v>
      </c>
    </row>
    <row r="251" spans="2:65" s="12" customFormat="1" ht="11.25">
      <c r="B251" s="162"/>
      <c r="D251" s="134" t="s">
        <v>774</v>
      </c>
      <c r="E251" s="163" t="s">
        <v>19</v>
      </c>
      <c r="F251" s="164" t="s">
        <v>3630</v>
      </c>
      <c r="H251" s="165">
        <v>13.737</v>
      </c>
      <c r="I251" s="166"/>
      <c r="L251" s="162"/>
      <c r="M251" s="167"/>
      <c r="T251" s="168"/>
      <c r="AT251" s="163" t="s">
        <v>774</v>
      </c>
      <c r="AU251" s="163" t="s">
        <v>77</v>
      </c>
      <c r="AV251" s="12" t="s">
        <v>79</v>
      </c>
      <c r="AW251" s="12" t="s">
        <v>31</v>
      </c>
      <c r="AX251" s="12" t="s">
        <v>69</v>
      </c>
      <c r="AY251" s="163" t="s">
        <v>260</v>
      </c>
    </row>
    <row r="252" spans="2:65" s="13" customFormat="1" ht="11.25">
      <c r="B252" s="169"/>
      <c r="D252" s="134" t="s">
        <v>774</v>
      </c>
      <c r="E252" s="170" t="s">
        <v>19</v>
      </c>
      <c r="F252" s="171" t="s">
        <v>967</v>
      </c>
      <c r="H252" s="172">
        <v>13.737</v>
      </c>
      <c r="I252" s="173"/>
      <c r="L252" s="169"/>
      <c r="M252" s="174"/>
      <c r="T252" s="175"/>
      <c r="AT252" s="170" t="s">
        <v>774</v>
      </c>
      <c r="AU252" s="170" t="s">
        <v>77</v>
      </c>
      <c r="AV252" s="13" t="s">
        <v>266</v>
      </c>
      <c r="AW252" s="13" t="s">
        <v>31</v>
      </c>
      <c r="AX252" s="13" t="s">
        <v>77</v>
      </c>
      <c r="AY252" s="170" t="s">
        <v>260</v>
      </c>
    </row>
    <row r="253" spans="2:65" s="1" customFormat="1" ht="16.5" customHeight="1">
      <c r="B253" s="32"/>
      <c r="C253" s="121" t="s">
        <v>344</v>
      </c>
      <c r="D253" s="121" t="s">
        <v>261</v>
      </c>
      <c r="E253" s="122" t="s">
        <v>1931</v>
      </c>
      <c r="F253" s="123" t="s">
        <v>1932</v>
      </c>
      <c r="G253" s="124" t="s">
        <v>1067</v>
      </c>
      <c r="H253" s="125">
        <v>9.24</v>
      </c>
      <c r="I253" s="126"/>
      <c r="J253" s="127">
        <f>ROUND(I253*H253,2)</f>
        <v>0</v>
      </c>
      <c r="K253" s="123" t="s">
        <v>1258</v>
      </c>
      <c r="L253" s="32"/>
      <c r="M253" s="128" t="s">
        <v>19</v>
      </c>
      <c r="N253" s="129" t="s">
        <v>40</v>
      </c>
      <c r="P253" s="130">
        <f>O253*H253</f>
        <v>0</v>
      </c>
      <c r="Q253" s="130">
        <v>2.3050199999999998</v>
      </c>
      <c r="R253" s="130">
        <f>Q253*H253</f>
        <v>21.298384799999997</v>
      </c>
      <c r="S253" s="130">
        <v>0</v>
      </c>
      <c r="T253" s="131">
        <f>S253*H253</f>
        <v>0</v>
      </c>
      <c r="AR253" s="132" t="s">
        <v>266</v>
      </c>
      <c r="AT253" s="132" t="s">
        <v>261</v>
      </c>
      <c r="AU253" s="132" t="s">
        <v>77</v>
      </c>
      <c r="AY253" s="17" t="s">
        <v>260</v>
      </c>
      <c r="BE253" s="133">
        <f>IF(N253="základní",J253,0)</f>
        <v>0</v>
      </c>
      <c r="BF253" s="133">
        <f>IF(N253="snížená",J253,0)</f>
        <v>0</v>
      </c>
      <c r="BG253" s="133">
        <f>IF(N253="zákl. přenesená",J253,0)</f>
        <v>0</v>
      </c>
      <c r="BH253" s="133">
        <f>IF(N253="sníž. přenesená",J253,0)</f>
        <v>0</v>
      </c>
      <c r="BI253" s="133">
        <f>IF(N253="nulová",J253,0)</f>
        <v>0</v>
      </c>
      <c r="BJ253" s="17" t="s">
        <v>77</v>
      </c>
      <c r="BK253" s="133">
        <f>ROUND(I253*H253,2)</f>
        <v>0</v>
      </c>
      <c r="BL253" s="17" t="s">
        <v>266</v>
      </c>
      <c r="BM253" s="132" t="s">
        <v>3631</v>
      </c>
    </row>
    <row r="254" spans="2:65" s="1" customFormat="1" ht="11.25">
      <c r="B254" s="32"/>
      <c r="D254" s="134" t="s">
        <v>267</v>
      </c>
      <c r="F254" s="135" t="s">
        <v>1933</v>
      </c>
      <c r="I254" s="136"/>
      <c r="L254" s="32"/>
      <c r="M254" s="137"/>
      <c r="T254" s="53"/>
      <c r="AT254" s="17" t="s">
        <v>267</v>
      </c>
      <c r="AU254" s="17" t="s">
        <v>77</v>
      </c>
    </row>
    <row r="255" spans="2:65" s="1" customFormat="1" ht="11.25">
      <c r="B255" s="32"/>
      <c r="D255" s="176" t="s">
        <v>1416</v>
      </c>
      <c r="F255" s="177" t="s">
        <v>1934</v>
      </c>
      <c r="I255" s="136"/>
      <c r="L255" s="32"/>
      <c r="M255" s="137"/>
      <c r="T255" s="53"/>
      <c r="AT255" s="17" t="s">
        <v>1416</v>
      </c>
      <c r="AU255" s="17" t="s">
        <v>77</v>
      </c>
    </row>
    <row r="256" spans="2:65" s="1" customFormat="1" ht="87.75">
      <c r="B256" s="32"/>
      <c r="D256" s="134" t="s">
        <v>269</v>
      </c>
      <c r="F256" s="138" t="s">
        <v>1935</v>
      </c>
      <c r="I256" s="136"/>
      <c r="L256" s="32"/>
      <c r="M256" s="137"/>
      <c r="T256" s="53"/>
      <c r="AT256" s="17" t="s">
        <v>269</v>
      </c>
      <c r="AU256" s="17" t="s">
        <v>77</v>
      </c>
    </row>
    <row r="257" spans="2:65" s="12" customFormat="1" ht="11.25">
      <c r="B257" s="162"/>
      <c r="D257" s="134" t="s">
        <v>774</v>
      </c>
      <c r="E257" s="163" t="s">
        <v>19</v>
      </c>
      <c r="F257" s="164" t="s">
        <v>3632</v>
      </c>
      <c r="H257" s="165">
        <v>9.24</v>
      </c>
      <c r="I257" s="166"/>
      <c r="L257" s="162"/>
      <c r="M257" s="167"/>
      <c r="T257" s="168"/>
      <c r="AT257" s="163" t="s">
        <v>774</v>
      </c>
      <c r="AU257" s="163" t="s">
        <v>77</v>
      </c>
      <c r="AV257" s="12" t="s">
        <v>79</v>
      </c>
      <c r="AW257" s="12" t="s">
        <v>31</v>
      </c>
      <c r="AX257" s="12" t="s">
        <v>69</v>
      </c>
      <c r="AY257" s="163" t="s">
        <v>260</v>
      </c>
    </row>
    <row r="258" spans="2:65" s="13" customFormat="1" ht="11.25">
      <c r="B258" s="169"/>
      <c r="D258" s="134" t="s">
        <v>774</v>
      </c>
      <c r="E258" s="170" t="s">
        <v>19</v>
      </c>
      <c r="F258" s="171" t="s">
        <v>967</v>
      </c>
      <c r="H258" s="172">
        <v>9.24</v>
      </c>
      <c r="I258" s="173"/>
      <c r="L258" s="169"/>
      <c r="M258" s="174"/>
      <c r="T258" s="175"/>
      <c r="AT258" s="170" t="s">
        <v>774</v>
      </c>
      <c r="AU258" s="170" t="s">
        <v>77</v>
      </c>
      <c r="AV258" s="13" t="s">
        <v>266</v>
      </c>
      <c r="AW258" s="13" t="s">
        <v>31</v>
      </c>
      <c r="AX258" s="13" t="s">
        <v>77</v>
      </c>
      <c r="AY258" s="170" t="s">
        <v>260</v>
      </c>
    </row>
    <row r="259" spans="2:65" s="1" customFormat="1" ht="16.5" customHeight="1">
      <c r="B259" s="32"/>
      <c r="C259" s="121" t="s">
        <v>433</v>
      </c>
      <c r="D259" s="121" t="s">
        <v>261</v>
      </c>
      <c r="E259" s="122" t="s">
        <v>3633</v>
      </c>
      <c r="F259" s="123" t="s">
        <v>3634</v>
      </c>
      <c r="G259" s="124" t="s">
        <v>1067</v>
      </c>
      <c r="H259" s="125">
        <v>8.26</v>
      </c>
      <c r="I259" s="126"/>
      <c r="J259" s="127">
        <f>ROUND(I259*H259,2)</f>
        <v>0</v>
      </c>
      <c r="K259" s="123" t="s">
        <v>1258</v>
      </c>
      <c r="L259" s="32"/>
      <c r="M259" s="128" t="s">
        <v>19</v>
      </c>
      <c r="N259" s="129" t="s">
        <v>40</v>
      </c>
      <c r="P259" s="130">
        <f>O259*H259</f>
        <v>0</v>
      </c>
      <c r="Q259" s="130">
        <v>2.21</v>
      </c>
      <c r="R259" s="130">
        <f>Q259*H259</f>
        <v>18.2546</v>
      </c>
      <c r="S259" s="130">
        <v>0</v>
      </c>
      <c r="T259" s="131">
        <f>S259*H259</f>
        <v>0</v>
      </c>
      <c r="AR259" s="132" t="s">
        <v>266</v>
      </c>
      <c r="AT259" s="132" t="s">
        <v>261</v>
      </c>
      <c r="AU259" s="132" t="s">
        <v>77</v>
      </c>
      <c r="AY259" s="17" t="s">
        <v>260</v>
      </c>
      <c r="BE259" s="133">
        <f>IF(N259="základní",J259,0)</f>
        <v>0</v>
      </c>
      <c r="BF259" s="133">
        <f>IF(N259="snížená",J259,0)</f>
        <v>0</v>
      </c>
      <c r="BG259" s="133">
        <f>IF(N259="zákl. přenesená",J259,0)</f>
        <v>0</v>
      </c>
      <c r="BH259" s="133">
        <f>IF(N259="sníž. přenesená",J259,0)</f>
        <v>0</v>
      </c>
      <c r="BI259" s="133">
        <f>IF(N259="nulová",J259,0)</f>
        <v>0</v>
      </c>
      <c r="BJ259" s="17" t="s">
        <v>77</v>
      </c>
      <c r="BK259" s="133">
        <f>ROUND(I259*H259,2)</f>
        <v>0</v>
      </c>
      <c r="BL259" s="17" t="s">
        <v>266</v>
      </c>
      <c r="BM259" s="132" t="s">
        <v>3635</v>
      </c>
    </row>
    <row r="260" spans="2:65" s="1" customFormat="1" ht="19.5">
      <c r="B260" s="32"/>
      <c r="D260" s="134" t="s">
        <v>267</v>
      </c>
      <c r="F260" s="135" t="s">
        <v>3636</v>
      </c>
      <c r="I260" s="136"/>
      <c r="L260" s="32"/>
      <c r="M260" s="137"/>
      <c r="T260" s="53"/>
      <c r="AT260" s="17" t="s">
        <v>267</v>
      </c>
      <c r="AU260" s="17" t="s">
        <v>77</v>
      </c>
    </row>
    <row r="261" spans="2:65" s="1" customFormat="1" ht="11.25">
      <c r="B261" s="32"/>
      <c r="D261" s="176" t="s">
        <v>1416</v>
      </c>
      <c r="F261" s="177" t="s">
        <v>3637</v>
      </c>
      <c r="I261" s="136"/>
      <c r="L261" s="32"/>
      <c r="M261" s="137"/>
      <c r="T261" s="53"/>
      <c r="AT261" s="17" t="s">
        <v>1416</v>
      </c>
      <c r="AU261" s="17" t="s">
        <v>77</v>
      </c>
    </row>
    <row r="262" spans="2:65" s="1" customFormat="1" ht="39">
      <c r="B262" s="32"/>
      <c r="D262" s="134" t="s">
        <v>269</v>
      </c>
      <c r="F262" s="138" t="s">
        <v>3638</v>
      </c>
      <c r="I262" s="136"/>
      <c r="L262" s="32"/>
      <c r="M262" s="137"/>
      <c r="T262" s="53"/>
      <c r="AT262" s="17" t="s">
        <v>269</v>
      </c>
      <c r="AU262" s="17" t="s">
        <v>77</v>
      </c>
    </row>
    <row r="263" spans="2:65" s="12" customFormat="1" ht="11.25">
      <c r="B263" s="162"/>
      <c r="D263" s="134" t="s">
        <v>774</v>
      </c>
      <c r="E263" s="163" t="s">
        <v>19</v>
      </c>
      <c r="F263" s="164" t="s">
        <v>3639</v>
      </c>
      <c r="H263" s="165">
        <v>8.26</v>
      </c>
      <c r="I263" s="166"/>
      <c r="L263" s="162"/>
      <c r="M263" s="167"/>
      <c r="T263" s="168"/>
      <c r="AT263" s="163" t="s">
        <v>774</v>
      </c>
      <c r="AU263" s="163" t="s">
        <v>77</v>
      </c>
      <c r="AV263" s="12" t="s">
        <v>79</v>
      </c>
      <c r="AW263" s="12" t="s">
        <v>31</v>
      </c>
      <c r="AX263" s="12" t="s">
        <v>69</v>
      </c>
      <c r="AY263" s="163" t="s">
        <v>260</v>
      </c>
    </row>
    <row r="264" spans="2:65" s="13" customFormat="1" ht="11.25">
      <c r="B264" s="169"/>
      <c r="D264" s="134" t="s">
        <v>774</v>
      </c>
      <c r="E264" s="170" t="s">
        <v>19</v>
      </c>
      <c r="F264" s="171" t="s">
        <v>967</v>
      </c>
      <c r="H264" s="172">
        <v>8.26</v>
      </c>
      <c r="I264" s="173"/>
      <c r="L264" s="169"/>
      <c r="M264" s="174"/>
      <c r="T264" s="175"/>
      <c r="AT264" s="170" t="s">
        <v>774</v>
      </c>
      <c r="AU264" s="170" t="s">
        <v>77</v>
      </c>
      <c r="AV264" s="13" t="s">
        <v>266</v>
      </c>
      <c r="AW264" s="13" t="s">
        <v>31</v>
      </c>
      <c r="AX264" s="13" t="s">
        <v>77</v>
      </c>
      <c r="AY264" s="170" t="s">
        <v>260</v>
      </c>
    </row>
    <row r="265" spans="2:65" s="1" customFormat="1" ht="21.75" customHeight="1">
      <c r="B265" s="32"/>
      <c r="C265" s="121" t="s">
        <v>348</v>
      </c>
      <c r="D265" s="121" t="s">
        <v>261</v>
      </c>
      <c r="E265" s="122" t="s">
        <v>3640</v>
      </c>
      <c r="F265" s="123" t="s">
        <v>3641</v>
      </c>
      <c r="G265" s="124" t="s">
        <v>1297</v>
      </c>
      <c r="H265" s="125">
        <v>8</v>
      </c>
      <c r="I265" s="126"/>
      <c r="J265" s="127">
        <f>ROUND(I265*H265,2)</f>
        <v>0</v>
      </c>
      <c r="K265" s="123" t="s">
        <v>1258</v>
      </c>
      <c r="L265" s="32"/>
      <c r="M265" s="128" t="s">
        <v>19</v>
      </c>
      <c r="N265" s="129" t="s">
        <v>40</v>
      </c>
      <c r="P265" s="130">
        <f>O265*H265</f>
        <v>0</v>
      </c>
      <c r="Q265" s="130">
        <v>1.0311999999999999</v>
      </c>
      <c r="R265" s="130">
        <f>Q265*H265</f>
        <v>8.2495999999999992</v>
      </c>
      <c r="S265" s="130">
        <v>0</v>
      </c>
      <c r="T265" s="131">
        <f>S265*H265</f>
        <v>0</v>
      </c>
      <c r="AR265" s="132" t="s">
        <v>266</v>
      </c>
      <c r="AT265" s="132" t="s">
        <v>261</v>
      </c>
      <c r="AU265" s="132" t="s">
        <v>77</v>
      </c>
      <c r="AY265" s="17" t="s">
        <v>260</v>
      </c>
      <c r="BE265" s="133">
        <f>IF(N265="základní",J265,0)</f>
        <v>0</v>
      </c>
      <c r="BF265" s="133">
        <f>IF(N265="snížená",J265,0)</f>
        <v>0</v>
      </c>
      <c r="BG265" s="133">
        <f>IF(N265="zákl. přenesená",J265,0)</f>
        <v>0</v>
      </c>
      <c r="BH265" s="133">
        <f>IF(N265="sníž. přenesená",J265,0)</f>
        <v>0</v>
      </c>
      <c r="BI265" s="133">
        <f>IF(N265="nulová",J265,0)</f>
        <v>0</v>
      </c>
      <c r="BJ265" s="17" t="s">
        <v>77</v>
      </c>
      <c r="BK265" s="133">
        <f>ROUND(I265*H265,2)</f>
        <v>0</v>
      </c>
      <c r="BL265" s="17" t="s">
        <v>266</v>
      </c>
      <c r="BM265" s="132" t="s">
        <v>3642</v>
      </c>
    </row>
    <row r="266" spans="2:65" s="1" customFormat="1" ht="19.5">
      <c r="B266" s="32"/>
      <c r="D266" s="134" t="s">
        <v>267</v>
      </c>
      <c r="F266" s="135" t="s">
        <v>3643</v>
      </c>
      <c r="I266" s="136"/>
      <c r="L266" s="32"/>
      <c r="M266" s="137"/>
      <c r="T266" s="53"/>
      <c r="AT266" s="17" t="s">
        <v>267</v>
      </c>
      <c r="AU266" s="17" t="s">
        <v>77</v>
      </c>
    </row>
    <row r="267" spans="2:65" s="1" customFormat="1" ht="11.25">
      <c r="B267" s="32"/>
      <c r="D267" s="176" t="s">
        <v>1416</v>
      </c>
      <c r="F267" s="177" t="s">
        <v>3644</v>
      </c>
      <c r="I267" s="136"/>
      <c r="L267" s="32"/>
      <c r="M267" s="137"/>
      <c r="T267" s="53"/>
      <c r="AT267" s="17" t="s">
        <v>1416</v>
      </c>
      <c r="AU267" s="17" t="s">
        <v>77</v>
      </c>
    </row>
    <row r="268" spans="2:65" s="1" customFormat="1" ht="48.75">
      <c r="B268" s="32"/>
      <c r="D268" s="134" t="s">
        <v>269</v>
      </c>
      <c r="F268" s="138" t="s">
        <v>3645</v>
      </c>
      <c r="I268" s="136"/>
      <c r="L268" s="32"/>
      <c r="M268" s="137"/>
      <c r="T268" s="53"/>
      <c r="AT268" s="17" t="s">
        <v>269</v>
      </c>
      <c r="AU268" s="17" t="s">
        <v>77</v>
      </c>
    </row>
    <row r="269" spans="2:65" s="12" customFormat="1" ht="11.25">
      <c r="B269" s="162"/>
      <c r="D269" s="134" t="s">
        <v>774</v>
      </c>
      <c r="E269" s="163" t="s">
        <v>19</v>
      </c>
      <c r="F269" s="164" t="s">
        <v>3646</v>
      </c>
      <c r="H269" s="165">
        <v>8</v>
      </c>
      <c r="I269" s="166"/>
      <c r="L269" s="162"/>
      <c r="M269" s="167"/>
      <c r="T269" s="168"/>
      <c r="AT269" s="163" t="s">
        <v>774</v>
      </c>
      <c r="AU269" s="163" t="s">
        <v>77</v>
      </c>
      <c r="AV269" s="12" t="s">
        <v>79</v>
      </c>
      <c r="AW269" s="12" t="s">
        <v>31</v>
      </c>
      <c r="AX269" s="12" t="s">
        <v>69</v>
      </c>
      <c r="AY269" s="163" t="s">
        <v>260</v>
      </c>
    </row>
    <row r="270" spans="2:65" s="13" customFormat="1" ht="11.25">
      <c r="B270" s="169"/>
      <c r="D270" s="134" t="s">
        <v>774</v>
      </c>
      <c r="E270" s="170" t="s">
        <v>19</v>
      </c>
      <c r="F270" s="171" t="s">
        <v>967</v>
      </c>
      <c r="H270" s="172">
        <v>8</v>
      </c>
      <c r="I270" s="173"/>
      <c r="L270" s="169"/>
      <c r="M270" s="174"/>
      <c r="T270" s="175"/>
      <c r="AT270" s="170" t="s">
        <v>774</v>
      </c>
      <c r="AU270" s="170" t="s">
        <v>77</v>
      </c>
      <c r="AV270" s="13" t="s">
        <v>266</v>
      </c>
      <c r="AW270" s="13" t="s">
        <v>31</v>
      </c>
      <c r="AX270" s="13" t="s">
        <v>77</v>
      </c>
      <c r="AY270" s="170" t="s">
        <v>260</v>
      </c>
    </row>
    <row r="271" spans="2:65" s="10" customFormat="1" ht="25.9" customHeight="1">
      <c r="B271" s="111"/>
      <c r="D271" s="112" t="s">
        <v>68</v>
      </c>
      <c r="E271" s="113" t="s">
        <v>258</v>
      </c>
      <c r="F271" s="113" t="s">
        <v>3647</v>
      </c>
      <c r="I271" s="114"/>
      <c r="J271" s="115">
        <f>BK271</f>
        <v>0</v>
      </c>
      <c r="L271" s="111"/>
      <c r="M271" s="116"/>
      <c r="P271" s="117">
        <f>SUM(P272:P291)</f>
        <v>0</v>
      </c>
      <c r="R271" s="117">
        <f>SUM(R272:R291)</f>
        <v>6.5176799999999986</v>
      </c>
      <c r="T271" s="118">
        <f>SUM(T272:T291)</f>
        <v>0</v>
      </c>
      <c r="AR271" s="112" t="s">
        <v>77</v>
      </c>
      <c r="AT271" s="119" t="s">
        <v>68</v>
      </c>
      <c r="AU271" s="119" t="s">
        <v>69</v>
      </c>
      <c r="AY271" s="112" t="s">
        <v>260</v>
      </c>
      <c r="BK271" s="120">
        <f>SUM(BK272:BK291)</f>
        <v>0</v>
      </c>
    </row>
    <row r="272" spans="2:65" s="1" customFormat="1" ht="16.5" customHeight="1">
      <c r="B272" s="32"/>
      <c r="C272" s="121" t="s">
        <v>665</v>
      </c>
      <c r="D272" s="121" t="s">
        <v>261</v>
      </c>
      <c r="E272" s="122" t="s">
        <v>3648</v>
      </c>
      <c r="F272" s="123" t="s">
        <v>3649</v>
      </c>
      <c r="G272" s="124" t="s">
        <v>276</v>
      </c>
      <c r="H272" s="125">
        <v>104</v>
      </c>
      <c r="I272" s="126"/>
      <c r="J272" s="127">
        <f>ROUND(I272*H272,2)</f>
        <v>0</v>
      </c>
      <c r="K272" s="123" t="s">
        <v>19</v>
      </c>
      <c r="L272" s="32"/>
      <c r="M272" s="128" t="s">
        <v>19</v>
      </c>
      <c r="N272" s="129" t="s">
        <v>40</v>
      </c>
      <c r="P272" s="130">
        <f>O272*H272</f>
        <v>0</v>
      </c>
      <c r="Q272" s="130">
        <v>6.4000000000000005E-4</v>
      </c>
      <c r="R272" s="130">
        <f>Q272*H272</f>
        <v>6.6560000000000008E-2</v>
      </c>
      <c r="S272" s="130">
        <v>0</v>
      </c>
      <c r="T272" s="131">
        <f>S272*H272</f>
        <v>0</v>
      </c>
      <c r="AR272" s="132" t="s">
        <v>266</v>
      </c>
      <c r="AT272" s="132" t="s">
        <v>261</v>
      </c>
      <c r="AU272" s="132" t="s">
        <v>77</v>
      </c>
      <c r="AY272" s="17" t="s">
        <v>260</v>
      </c>
      <c r="BE272" s="133">
        <f>IF(N272="základní",J272,0)</f>
        <v>0</v>
      </c>
      <c r="BF272" s="133">
        <f>IF(N272="snížená",J272,0)</f>
        <v>0</v>
      </c>
      <c r="BG272" s="133">
        <f>IF(N272="zákl. přenesená",J272,0)</f>
        <v>0</v>
      </c>
      <c r="BH272" s="133">
        <f>IF(N272="sníž. přenesená",J272,0)</f>
        <v>0</v>
      </c>
      <c r="BI272" s="133">
        <f>IF(N272="nulová",J272,0)</f>
        <v>0</v>
      </c>
      <c r="BJ272" s="17" t="s">
        <v>77</v>
      </c>
      <c r="BK272" s="133">
        <f>ROUND(I272*H272,2)</f>
        <v>0</v>
      </c>
      <c r="BL272" s="17" t="s">
        <v>266</v>
      </c>
      <c r="BM272" s="132" t="s">
        <v>3650</v>
      </c>
    </row>
    <row r="273" spans="2:65" s="1" customFormat="1" ht="11.25">
      <c r="B273" s="32"/>
      <c r="D273" s="134" t="s">
        <v>267</v>
      </c>
      <c r="F273" s="135" t="s">
        <v>3649</v>
      </c>
      <c r="I273" s="136"/>
      <c r="L273" s="32"/>
      <c r="M273" s="137"/>
      <c r="T273" s="53"/>
      <c r="AT273" s="17" t="s">
        <v>267</v>
      </c>
      <c r="AU273" s="17" t="s">
        <v>77</v>
      </c>
    </row>
    <row r="274" spans="2:65" s="12" customFormat="1" ht="11.25">
      <c r="B274" s="162"/>
      <c r="D274" s="134" t="s">
        <v>774</v>
      </c>
      <c r="E274" s="163" t="s">
        <v>19</v>
      </c>
      <c r="F274" s="164" t="s">
        <v>3651</v>
      </c>
      <c r="H274" s="165">
        <v>104</v>
      </c>
      <c r="I274" s="166"/>
      <c r="L274" s="162"/>
      <c r="M274" s="167"/>
      <c r="T274" s="168"/>
      <c r="AT274" s="163" t="s">
        <v>774</v>
      </c>
      <c r="AU274" s="163" t="s">
        <v>77</v>
      </c>
      <c r="AV274" s="12" t="s">
        <v>79</v>
      </c>
      <c r="AW274" s="12" t="s">
        <v>31</v>
      </c>
      <c r="AX274" s="12" t="s">
        <v>69</v>
      </c>
      <c r="AY274" s="163" t="s">
        <v>260</v>
      </c>
    </row>
    <row r="275" spans="2:65" s="13" customFormat="1" ht="11.25">
      <c r="B275" s="169"/>
      <c r="D275" s="134" t="s">
        <v>774</v>
      </c>
      <c r="E275" s="170" t="s">
        <v>19</v>
      </c>
      <c r="F275" s="171" t="s">
        <v>967</v>
      </c>
      <c r="H275" s="172">
        <v>104</v>
      </c>
      <c r="I275" s="173"/>
      <c r="L275" s="169"/>
      <c r="M275" s="174"/>
      <c r="T275" s="175"/>
      <c r="AT275" s="170" t="s">
        <v>774</v>
      </c>
      <c r="AU275" s="170" t="s">
        <v>77</v>
      </c>
      <c r="AV275" s="13" t="s">
        <v>266</v>
      </c>
      <c r="AW275" s="13" t="s">
        <v>31</v>
      </c>
      <c r="AX275" s="13" t="s">
        <v>77</v>
      </c>
      <c r="AY275" s="170" t="s">
        <v>260</v>
      </c>
    </row>
    <row r="276" spans="2:65" s="1" customFormat="1" ht="16.5" customHeight="1">
      <c r="B276" s="32"/>
      <c r="C276" s="121" t="s">
        <v>353</v>
      </c>
      <c r="D276" s="121" t="s">
        <v>261</v>
      </c>
      <c r="E276" s="122" t="s">
        <v>3652</v>
      </c>
      <c r="F276" s="123" t="s">
        <v>3653</v>
      </c>
      <c r="G276" s="124" t="s">
        <v>276</v>
      </c>
      <c r="H276" s="125">
        <v>52</v>
      </c>
      <c r="I276" s="126"/>
      <c r="J276" s="127">
        <f>ROUND(I276*H276,2)</f>
        <v>0</v>
      </c>
      <c r="K276" s="123" t="s">
        <v>19</v>
      </c>
      <c r="L276" s="32"/>
      <c r="M276" s="128" t="s">
        <v>19</v>
      </c>
      <c r="N276" s="129" t="s">
        <v>40</v>
      </c>
      <c r="P276" s="130">
        <f>O276*H276</f>
        <v>0</v>
      </c>
      <c r="Q276" s="130">
        <v>4.9500000000000004E-3</v>
      </c>
      <c r="R276" s="130">
        <f>Q276*H276</f>
        <v>0.25740000000000002</v>
      </c>
      <c r="S276" s="130">
        <v>0</v>
      </c>
      <c r="T276" s="131">
        <f>S276*H276</f>
        <v>0</v>
      </c>
      <c r="AR276" s="132" t="s">
        <v>266</v>
      </c>
      <c r="AT276" s="132" t="s">
        <v>261</v>
      </c>
      <c r="AU276" s="132" t="s">
        <v>77</v>
      </c>
      <c r="AY276" s="17" t="s">
        <v>260</v>
      </c>
      <c r="BE276" s="133">
        <f>IF(N276="základní",J276,0)</f>
        <v>0</v>
      </c>
      <c r="BF276" s="133">
        <f>IF(N276="snížená",J276,0)</f>
        <v>0</v>
      </c>
      <c r="BG276" s="133">
        <f>IF(N276="zákl. přenesená",J276,0)</f>
        <v>0</v>
      </c>
      <c r="BH276" s="133">
        <f>IF(N276="sníž. přenesená",J276,0)</f>
        <v>0</v>
      </c>
      <c r="BI276" s="133">
        <f>IF(N276="nulová",J276,0)</f>
        <v>0</v>
      </c>
      <c r="BJ276" s="17" t="s">
        <v>77</v>
      </c>
      <c r="BK276" s="133">
        <f>ROUND(I276*H276,2)</f>
        <v>0</v>
      </c>
      <c r="BL276" s="17" t="s">
        <v>266</v>
      </c>
      <c r="BM276" s="132" t="s">
        <v>3654</v>
      </c>
    </row>
    <row r="277" spans="2:65" s="1" customFormat="1" ht="11.25">
      <c r="B277" s="32"/>
      <c r="D277" s="134" t="s">
        <v>267</v>
      </c>
      <c r="F277" s="135" t="s">
        <v>3653</v>
      </c>
      <c r="I277" s="136"/>
      <c r="L277" s="32"/>
      <c r="M277" s="137"/>
      <c r="T277" s="53"/>
      <c r="AT277" s="17" t="s">
        <v>267</v>
      </c>
      <c r="AU277" s="17" t="s">
        <v>77</v>
      </c>
    </row>
    <row r="278" spans="2:65" s="12" customFormat="1" ht="11.25">
      <c r="B278" s="162"/>
      <c r="D278" s="134" t="s">
        <v>774</v>
      </c>
      <c r="E278" s="163" t="s">
        <v>19</v>
      </c>
      <c r="F278" s="164" t="s">
        <v>3655</v>
      </c>
      <c r="H278" s="165">
        <v>52</v>
      </c>
      <c r="I278" s="166"/>
      <c r="L278" s="162"/>
      <c r="M278" s="167"/>
      <c r="T278" s="168"/>
      <c r="AT278" s="163" t="s">
        <v>774</v>
      </c>
      <c r="AU278" s="163" t="s">
        <v>77</v>
      </c>
      <c r="AV278" s="12" t="s">
        <v>79</v>
      </c>
      <c r="AW278" s="12" t="s">
        <v>31</v>
      </c>
      <c r="AX278" s="12" t="s">
        <v>69</v>
      </c>
      <c r="AY278" s="163" t="s">
        <v>260</v>
      </c>
    </row>
    <row r="279" spans="2:65" s="13" customFormat="1" ht="11.25">
      <c r="B279" s="169"/>
      <c r="D279" s="134" t="s">
        <v>774</v>
      </c>
      <c r="E279" s="170" t="s">
        <v>19</v>
      </c>
      <c r="F279" s="171" t="s">
        <v>967</v>
      </c>
      <c r="H279" s="172">
        <v>52</v>
      </c>
      <c r="I279" s="173"/>
      <c r="L279" s="169"/>
      <c r="M279" s="174"/>
      <c r="T279" s="175"/>
      <c r="AT279" s="170" t="s">
        <v>774</v>
      </c>
      <c r="AU279" s="170" t="s">
        <v>77</v>
      </c>
      <c r="AV279" s="13" t="s">
        <v>266</v>
      </c>
      <c r="AW279" s="13" t="s">
        <v>31</v>
      </c>
      <c r="AX279" s="13" t="s">
        <v>77</v>
      </c>
      <c r="AY279" s="170" t="s">
        <v>260</v>
      </c>
    </row>
    <row r="280" spans="2:65" s="1" customFormat="1" ht="16.5" customHeight="1">
      <c r="B280" s="32"/>
      <c r="C280" s="121" t="s">
        <v>674</v>
      </c>
      <c r="D280" s="121" t="s">
        <v>261</v>
      </c>
      <c r="E280" s="122" t="s">
        <v>3656</v>
      </c>
      <c r="F280" s="123" t="s">
        <v>3657</v>
      </c>
      <c r="G280" s="124" t="s">
        <v>264</v>
      </c>
      <c r="H280" s="125">
        <v>7.1879999999999997</v>
      </c>
      <c r="I280" s="126"/>
      <c r="J280" s="127">
        <f>ROUND(I280*H280,2)</f>
        <v>0</v>
      </c>
      <c r="K280" s="123" t="s">
        <v>19</v>
      </c>
      <c r="L280" s="32"/>
      <c r="M280" s="128" t="s">
        <v>19</v>
      </c>
      <c r="N280" s="129" t="s">
        <v>40</v>
      </c>
      <c r="P280" s="130">
        <f>O280*H280</f>
        <v>0</v>
      </c>
      <c r="Q280" s="130">
        <v>0.81499999999999995</v>
      </c>
      <c r="R280" s="130">
        <f>Q280*H280</f>
        <v>5.8582199999999993</v>
      </c>
      <c r="S280" s="130">
        <v>0</v>
      </c>
      <c r="T280" s="131">
        <f>S280*H280</f>
        <v>0</v>
      </c>
      <c r="AR280" s="132" t="s">
        <v>266</v>
      </c>
      <c r="AT280" s="132" t="s">
        <v>261</v>
      </c>
      <c r="AU280" s="132" t="s">
        <v>77</v>
      </c>
      <c r="AY280" s="17" t="s">
        <v>260</v>
      </c>
      <c r="BE280" s="133">
        <f>IF(N280="základní",J280,0)</f>
        <v>0</v>
      </c>
      <c r="BF280" s="133">
        <f>IF(N280="snížená",J280,0)</f>
        <v>0</v>
      </c>
      <c r="BG280" s="133">
        <f>IF(N280="zákl. přenesená",J280,0)</f>
        <v>0</v>
      </c>
      <c r="BH280" s="133">
        <f>IF(N280="sníž. přenesená",J280,0)</f>
        <v>0</v>
      </c>
      <c r="BI280" s="133">
        <f>IF(N280="nulová",J280,0)</f>
        <v>0</v>
      </c>
      <c r="BJ280" s="17" t="s">
        <v>77</v>
      </c>
      <c r="BK280" s="133">
        <f>ROUND(I280*H280,2)</f>
        <v>0</v>
      </c>
      <c r="BL280" s="17" t="s">
        <v>266</v>
      </c>
      <c r="BM280" s="132" t="s">
        <v>3658</v>
      </c>
    </row>
    <row r="281" spans="2:65" s="1" customFormat="1" ht="11.25">
      <c r="B281" s="32"/>
      <c r="D281" s="134" t="s">
        <v>267</v>
      </c>
      <c r="F281" s="135" t="s">
        <v>3657</v>
      </c>
      <c r="I281" s="136"/>
      <c r="L281" s="32"/>
      <c r="M281" s="137"/>
      <c r="T281" s="53"/>
      <c r="AT281" s="17" t="s">
        <v>267</v>
      </c>
      <c r="AU281" s="17" t="s">
        <v>77</v>
      </c>
    </row>
    <row r="282" spans="2:65" s="12" customFormat="1" ht="11.25">
      <c r="B282" s="162"/>
      <c r="D282" s="134" t="s">
        <v>774</v>
      </c>
      <c r="E282" s="163" t="s">
        <v>19</v>
      </c>
      <c r="F282" s="164" t="s">
        <v>3659</v>
      </c>
      <c r="H282" s="165">
        <v>7.1879999999999997</v>
      </c>
      <c r="I282" s="166"/>
      <c r="L282" s="162"/>
      <c r="M282" s="167"/>
      <c r="T282" s="168"/>
      <c r="AT282" s="163" t="s">
        <v>774</v>
      </c>
      <c r="AU282" s="163" t="s">
        <v>77</v>
      </c>
      <c r="AV282" s="12" t="s">
        <v>79</v>
      </c>
      <c r="AW282" s="12" t="s">
        <v>31</v>
      </c>
      <c r="AX282" s="12" t="s">
        <v>69</v>
      </c>
      <c r="AY282" s="163" t="s">
        <v>260</v>
      </c>
    </row>
    <row r="283" spans="2:65" s="13" customFormat="1" ht="11.25">
      <c r="B283" s="169"/>
      <c r="D283" s="134" t="s">
        <v>774</v>
      </c>
      <c r="E283" s="170" t="s">
        <v>19</v>
      </c>
      <c r="F283" s="171" t="s">
        <v>967</v>
      </c>
      <c r="H283" s="172">
        <v>7.1879999999999997</v>
      </c>
      <c r="I283" s="173"/>
      <c r="L283" s="169"/>
      <c r="M283" s="174"/>
      <c r="T283" s="175"/>
      <c r="AT283" s="170" t="s">
        <v>774</v>
      </c>
      <c r="AU283" s="170" t="s">
        <v>77</v>
      </c>
      <c r="AV283" s="13" t="s">
        <v>266</v>
      </c>
      <c r="AW283" s="13" t="s">
        <v>31</v>
      </c>
      <c r="AX283" s="13" t="s">
        <v>77</v>
      </c>
      <c r="AY283" s="170" t="s">
        <v>260</v>
      </c>
    </row>
    <row r="284" spans="2:65" s="1" customFormat="1" ht="16.5" customHeight="1">
      <c r="B284" s="32"/>
      <c r="C284" s="121" t="s">
        <v>358</v>
      </c>
      <c r="D284" s="121" t="s">
        <v>261</v>
      </c>
      <c r="E284" s="122" t="s">
        <v>3660</v>
      </c>
      <c r="F284" s="123" t="s">
        <v>3661</v>
      </c>
      <c r="G284" s="124" t="s">
        <v>276</v>
      </c>
      <c r="H284" s="125">
        <v>4</v>
      </c>
      <c r="I284" s="126"/>
      <c r="J284" s="127">
        <f>ROUND(I284*H284,2)</f>
        <v>0</v>
      </c>
      <c r="K284" s="123" t="s">
        <v>19</v>
      </c>
      <c r="L284" s="32"/>
      <c r="M284" s="128" t="s">
        <v>19</v>
      </c>
      <c r="N284" s="129" t="s">
        <v>40</v>
      </c>
      <c r="P284" s="130">
        <f>O284*H284</f>
        <v>0</v>
      </c>
      <c r="Q284" s="130">
        <v>4.9500000000000004E-3</v>
      </c>
      <c r="R284" s="130">
        <f>Q284*H284</f>
        <v>1.9800000000000002E-2</v>
      </c>
      <c r="S284" s="130">
        <v>0</v>
      </c>
      <c r="T284" s="131">
        <f>S284*H284</f>
        <v>0</v>
      </c>
      <c r="AR284" s="132" t="s">
        <v>266</v>
      </c>
      <c r="AT284" s="132" t="s">
        <v>261</v>
      </c>
      <c r="AU284" s="132" t="s">
        <v>77</v>
      </c>
      <c r="AY284" s="17" t="s">
        <v>260</v>
      </c>
      <c r="BE284" s="133">
        <f>IF(N284="základní",J284,0)</f>
        <v>0</v>
      </c>
      <c r="BF284" s="133">
        <f>IF(N284="snížená",J284,0)</f>
        <v>0</v>
      </c>
      <c r="BG284" s="133">
        <f>IF(N284="zákl. přenesená",J284,0)</f>
        <v>0</v>
      </c>
      <c r="BH284" s="133">
        <f>IF(N284="sníž. přenesená",J284,0)</f>
        <v>0</v>
      </c>
      <c r="BI284" s="133">
        <f>IF(N284="nulová",J284,0)</f>
        <v>0</v>
      </c>
      <c r="BJ284" s="17" t="s">
        <v>77</v>
      </c>
      <c r="BK284" s="133">
        <f>ROUND(I284*H284,2)</f>
        <v>0</v>
      </c>
      <c r="BL284" s="17" t="s">
        <v>266</v>
      </c>
      <c r="BM284" s="132" t="s">
        <v>3662</v>
      </c>
    </row>
    <row r="285" spans="2:65" s="1" customFormat="1" ht="11.25">
      <c r="B285" s="32"/>
      <c r="D285" s="134" t="s">
        <v>267</v>
      </c>
      <c r="F285" s="135" t="s">
        <v>3661</v>
      </c>
      <c r="I285" s="136"/>
      <c r="L285" s="32"/>
      <c r="M285" s="137"/>
      <c r="T285" s="53"/>
      <c r="AT285" s="17" t="s">
        <v>267</v>
      </c>
      <c r="AU285" s="17" t="s">
        <v>77</v>
      </c>
    </row>
    <row r="286" spans="2:65" s="12" customFormat="1" ht="11.25">
      <c r="B286" s="162"/>
      <c r="D286" s="134" t="s">
        <v>774</v>
      </c>
      <c r="E286" s="163" t="s">
        <v>19</v>
      </c>
      <c r="F286" s="164" t="s">
        <v>3663</v>
      </c>
      <c r="H286" s="165">
        <v>4</v>
      </c>
      <c r="I286" s="166"/>
      <c r="L286" s="162"/>
      <c r="M286" s="167"/>
      <c r="T286" s="168"/>
      <c r="AT286" s="163" t="s">
        <v>774</v>
      </c>
      <c r="AU286" s="163" t="s">
        <v>77</v>
      </c>
      <c r="AV286" s="12" t="s">
        <v>79</v>
      </c>
      <c r="AW286" s="12" t="s">
        <v>31</v>
      </c>
      <c r="AX286" s="12" t="s">
        <v>69</v>
      </c>
      <c r="AY286" s="163" t="s">
        <v>260</v>
      </c>
    </row>
    <row r="287" spans="2:65" s="13" customFormat="1" ht="11.25">
      <c r="B287" s="169"/>
      <c r="D287" s="134" t="s">
        <v>774</v>
      </c>
      <c r="E287" s="170" t="s">
        <v>19</v>
      </c>
      <c r="F287" s="171" t="s">
        <v>967</v>
      </c>
      <c r="H287" s="172">
        <v>4</v>
      </c>
      <c r="I287" s="173"/>
      <c r="L287" s="169"/>
      <c r="M287" s="174"/>
      <c r="T287" s="175"/>
      <c r="AT287" s="170" t="s">
        <v>774</v>
      </c>
      <c r="AU287" s="170" t="s">
        <v>77</v>
      </c>
      <c r="AV287" s="13" t="s">
        <v>266</v>
      </c>
      <c r="AW287" s="13" t="s">
        <v>31</v>
      </c>
      <c r="AX287" s="13" t="s">
        <v>77</v>
      </c>
      <c r="AY287" s="170" t="s">
        <v>260</v>
      </c>
    </row>
    <row r="288" spans="2:65" s="1" customFormat="1" ht="16.5" customHeight="1">
      <c r="B288" s="32"/>
      <c r="C288" s="121" t="s">
        <v>680</v>
      </c>
      <c r="D288" s="121" t="s">
        <v>261</v>
      </c>
      <c r="E288" s="122" t="s">
        <v>3664</v>
      </c>
      <c r="F288" s="123" t="s">
        <v>3665</v>
      </c>
      <c r="G288" s="124" t="s">
        <v>264</v>
      </c>
      <c r="H288" s="125">
        <v>0.57399999999999995</v>
      </c>
      <c r="I288" s="126"/>
      <c r="J288" s="127">
        <f>ROUND(I288*H288,2)</f>
        <v>0</v>
      </c>
      <c r="K288" s="123" t="s">
        <v>19</v>
      </c>
      <c r="L288" s="32"/>
      <c r="M288" s="128" t="s">
        <v>19</v>
      </c>
      <c r="N288" s="129" t="s">
        <v>40</v>
      </c>
      <c r="P288" s="130">
        <f>O288*H288</f>
        <v>0</v>
      </c>
      <c r="Q288" s="130">
        <v>0.55000000000000004</v>
      </c>
      <c r="R288" s="130">
        <f>Q288*H288</f>
        <v>0.31569999999999998</v>
      </c>
      <c r="S288" s="130">
        <v>0</v>
      </c>
      <c r="T288" s="131">
        <f>S288*H288</f>
        <v>0</v>
      </c>
      <c r="AR288" s="132" t="s">
        <v>266</v>
      </c>
      <c r="AT288" s="132" t="s">
        <v>261</v>
      </c>
      <c r="AU288" s="132" t="s">
        <v>77</v>
      </c>
      <c r="AY288" s="17" t="s">
        <v>260</v>
      </c>
      <c r="BE288" s="133">
        <f>IF(N288="základní",J288,0)</f>
        <v>0</v>
      </c>
      <c r="BF288" s="133">
        <f>IF(N288="snížená",J288,0)</f>
        <v>0</v>
      </c>
      <c r="BG288" s="133">
        <f>IF(N288="zákl. přenesená",J288,0)</f>
        <v>0</v>
      </c>
      <c r="BH288" s="133">
        <f>IF(N288="sníž. přenesená",J288,0)</f>
        <v>0</v>
      </c>
      <c r="BI288" s="133">
        <f>IF(N288="nulová",J288,0)</f>
        <v>0</v>
      </c>
      <c r="BJ288" s="17" t="s">
        <v>77</v>
      </c>
      <c r="BK288" s="133">
        <f>ROUND(I288*H288,2)</f>
        <v>0</v>
      </c>
      <c r="BL288" s="17" t="s">
        <v>266</v>
      </c>
      <c r="BM288" s="132" t="s">
        <v>3666</v>
      </c>
    </row>
    <row r="289" spans="2:65" s="1" customFormat="1" ht="11.25">
      <c r="B289" s="32"/>
      <c r="D289" s="134" t="s">
        <v>267</v>
      </c>
      <c r="F289" s="135" t="s">
        <v>3665</v>
      </c>
      <c r="I289" s="136"/>
      <c r="L289" s="32"/>
      <c r="M289" s="137"/>
      <c r="T289" s="53"/>
      <c r="AT289" s="17" t="s">
        <v>267</v>
      </c>
      <c r="AU289" s="17" t="s">
        <v>77</v>
      </c>
    </row>
    <row r="290" spans="2:65" s="12" customFormat="1" ht="11.25">
      <c r="B290" s="162"/>
      <c r="D290" s="134" t="s">
        <v>774</v>
      </c>
      <c r="E290" s="163" t="s">
        <v>19</v>
      </c>
      <c r="F290" s="164" t="s">
        <v>3667</v>
      </c>
      <c r="H290" s="165">
        <v>0.57399999999999995</v>
      </c>
      <c r="I290" s="166"/>
      <c r="L290" s="162"/>
      <c r="M290" s="167"/>
      <c r="T290" s="168"/>
      <c r="AT290" s="163" t="s">
        <v>774</v>
      </c>
      <c r="AU290" s="163" t="s">
        <v>77</v>
      </c>
      <c r="AV290" s="12" t="s">
        <v>79</v>
      </c>
      <c r="AW290" s="12" t="s">
        <v>31</v>
      </c>
      <c r="AX290" s="12" t="s">
        <v>69</v>
      </c>
      <c r="AY290" s="163" t="s">
        <v>260</v>
      </c>
    </row>
    <row r="291" spans="2:65" s="13" customFormat="1" ht="11.25">
      <c r="B291" s="169"/>
      <c r="D291" s="134" t="s">
        <v>774</v>
      </c>
      <c r="E291" s="170" t="s">
        <v>19</v>
      </c>
      <c r="F291" s="171" t="s">
        <v>967</v>
      </c>
      <c r="H291" s="172">
        <v>0.57399999999999995</v>
      </c>
      <c r="I291" s="173"/>
      <c r="L291" s="169"/>
      <c r="M291" s="174"/>
      <c r="T291" s="175"/>
      <c r="AT291" s="170" t="s">
        <v>774</v>
      </c>
      <c r="AU291" s="170" t="s">
        <v>77</v>
      </c>
      <c r="AV291" s="13" t="s">
        <v>266</v>
      </c>
      <c r="AW291" s="13" t="s">
        <v>31</v>
      </c>
      <c r="AX291" s="13" t="s">
        <v>77</v>
      </c>
      <c r="AY291" s="170" t="s">
        <v>260</v>
      </c>
    </row>
    <row r="292" spans="2:65" s="10" customFormat="1" ht="25.9" customHeight="1">
      <c r="B292" s="111"/>
      <c r="D292" s="112" t="s">
        <v>68</v>
      </c>
      <c r="E292" s="113" t="s">
        <v>282</v>
      </c>
      <c r="F292" s="113" t="s">
        <v>3668</v>
      </c>
      <c r="I292" s="114"/>
      <c r="J292" s="115">
        <f>BK292</f>
        <v>0</v>
      </c>
      <c r="L292" s="111"/>
      <c r="M292" s="116"/>
      <c r="P292" s="117">
        <f>SUM(P293:P315)</f>
        <v>0</v>
      </c>
      <c r="R292" s="117">
        <f>SUM(R293:R315)</f>
        <v>13.7714166</v>
      </c>
      <c r="T292" s="118">
        <f>SUM(T293:T315)</f>
        <v>14.735640000000002</v>
      </c>
      <c r="AR292" s="112" t="s">
        <v>77</v>
      </c>
      <c r="AT292" s="119" t="s">
        <v>68</v>
      </c>
      <c r="AU292" s="119" t="s">
        <v>69</v>
      </c>
      <c r="AY292" s="112" t="s">
        <v>260</v>
      </c>
      <c r="BK292" s="120">
        <f>SUM(BK293:BK315)</f>
        <v>0</v>
      </c>
    </row>
    <row r="293" spans="2:65" s="1" customFormat="1" ht="16.5" customHeight="1">
      <c r="B293" s="32"/>
      <c r="C293" s="121" t="s">
        <v>364</v>
      </c>
      <c r="D293" s="121" t="s">
        <v>261</v>
      </c>
      <c r="E293" s="122" t="s">
        <v>3669</v>
      </c>
      <c r="F293" s="123" t="s">
        <v>3670</v>
      </c>
      <c r="G293" s="124" t="s">
        <v>1297</v>
      </c>
      <c r="H293" s="125">
        <v>106.78</v>
      </c>
      <c r="I293" s="126"/>
      <c r="J293" s="127">
        <f>ROUND(I293*H293,2)</f>
        <v>0</v>
      </c>
      <c r="K293" s="123" t="s">
        <v>1258</v>
      </c>
      <c r="L293" s="32"/>
      <c r="M293" s="128" t="s">
        <v>19</v>
      </c>
      <c r="N293" s="129" t="s">
        <v>40</v>
      </c>
      <c r="P293" s="130">
        <f>O293*H293</f>
        <v>0</v>
      </c>
      <c r="Q293" s="130">
        <v>1.6000000000000001E-4</v>
      </c>
      <c r="R293" s="130">
        <f>Q293*H293</f>
        <v>1.7084800000000001E-2</v>
      </c>
      <c r="S293" s="130">
        <v>0</v>
      </c>
      <c r="T293" s="131">
        <f>S293*H293</f>
        <v>0</v>
      </c>
      <c r="AR293" s="132" t="s">
        <v>266</v>
      </c>
      <c r="AT293" s="132" t="s">
        <v>261</v>
      </c>
      <c r="AU293" s="132" t="s">
        <v>77</v>
      </c>
      <c r="AY293" s="17" t="s">
        <v>260</v>
      </c>
      <c r="BE293" s="133">
        <f>IF(N293="základní",J293,0)</f>
        <v>0</v>
      </c>
      <c r="BF293" s="133">
        <f>IF(N293="snížená",J293,0)</f>
        <v>0</v>
      </c>
      <c r="BG293" s="133">
        <f>IF(N293="zákl. přenesená",J293,0)</f>
        <v>0</v>
      </c>
      <c r="BH293" s="133">
        <f>IF(N293="sníž. přenesená",J293,0)</f>
        <v>0</v>
      </c>
      <c r="BI293" s="133">
        <f>IF(N293="nulová",J293,0)</f>
        <v>0</v>
      </c>
      <c r="BJ293" s="17" t="s">
        <v>77</v>
      </c>
      <c r="BK293" s="133">
        <f>ROUND(I293*H293,2)</f>
        <v>0</v>
      </c>
      <c r="BL293" s="17" t="s">
        <v>266</v>
      </c>
      <c r="BM293" s="132" t="s">
        <v>3671</v>
      </c>
    </row>
    <row r="294" spans="2:65" s="1" customFormat="1" ht="11.25">
      <c r="B294" s="32"/>
      <c r="D294" s="134" t="s">
        <v>267</v>
      </c>
      <c r="F294" s="135" t="s">
        <v>3672</v>
      </c>
      <c r="I294" s="136"/>
      <c r="L294" s="32"/>
      <c r="M294" s="137"/>
      <c r="T294" s="53"/>
      <c r="AT294" s="17" t="s">
        <v>267</v>
      </c>
      <c r="AU294" s="17" t="s">
        <v>77</v>
      </c>
    </row>
    <row r="295" spans="2:65" s="1" customFormat="1" ht="11.25">
      <c r="B295" s="32"/>
      <c r="D295" s="176" t="s">
        <v>1416</v>
      </c>
      <c r="F295" s="177" t="s">
        <v>3673</v>
      </c>
      <c r="I295" s="136"/>
      <c r="L295" s="32"/>
      <c r="M295" s="137"/>
      <c r="T295" s="53"/>
      <c r="AT295" s="17" t="s">
        <v>1416</v>
      </c>
      <c r="AU295" s="17" t="s">
        <v>77</v>
      </c>
    </row>
    <row r="296" spans="2:65" s="1" customFormat="1" ht="29.25">
      <c r="B296" s="32"/>
      <c r="D296" s="134" t="s">
        <v>269</v>
      </c>
      <c r="F296" s="138" t="s">
        <v>3674</v>
      </c>
      <c r="I296" s="136"/>
      <c r="L296" s="32"/>
      <c r="M296" s="137"/>
      <c r="T296" s="53"/>
      <c r="AT296" s="17" t="s">
        <v>269</v>
      </c>
      <c r="AU296" s="17" t="s">
        <v>77</v>
      </c>
    </row>
    <row r="297" spans="2:65" s="12" customFormat="1" ht="11.25">
      <c r="B297" s="162"/>
      <c r="D297" s="134" t="s">
        <v>774</v>
      </c>
      <c r="E297" s="163" t="s">
        <v>19</v>
      </c>
      <c r="F297" s="164" t="s">
        <v>3675</v>
      </c>
      <c r="H297" s="165">
        <v>45</v>
      </c>
      <c r="I297" s="166"/>
      <c r="L297" s="162"/>
      <c r="M297" s="167"/>
      <c r="T297" s="168"/>
      <c r="AT297" s="163" t="s">
        <v>774</v>
      </c>
      <c r="AU297" s="163" t="s">
        <v>77</v>
      </c>
      <c r="AV297" s="12" t="s">
        <v>79</v>
      </c>
      <c r="AW297" s="12" t="s">
        <v>31</v>
      </c>
      <c r="AX297" s="12" t="s">
        <v>69</v>
      </c>
      <c r="AY297" s="163" t="s">
        <v>260</v>
      </c>
    </row>
    <row r="298" spans="2:65" s="12" customFormat="1" ht="11.25">
      <c r="B298" s="162"/>
      <c r="D298" s="134" t="s">
        <v>774</v>
      </c>
      <c r="E298" s="163" t="s">
        <v>19</v>
      </c>
      <c r="F298" s="164" t="s">
        <v>3676</v>
      </c>
      <c r="H298" s="165">
        <v>11.36</v>
      </c>
      <c r="I298" s="166"/>
      <c r="L298" s="162"/>
      <c r="M298" s="167"/>
      <c r="T298" s="168"/>
      <c r="AT298" s="163" t="s">
        <v>774</v>
      </c>
      <c r="AU298" s="163" t="s">
        <v>77</v>
      </c>
      <c r="AV298" s="12" t="s">
        <v>79</v>
      </c>
      <c r="AW298" s="12" t="s">
        <v>31</v>
      </c>
      <c r="AX298" s="12" t="s">
        <v>69</v>
      </c>
      <c r="AY298" s="163" t="s">
        <v>260</v>
      </c>
    </row>
    <row r="299" spans="2:65" s="12" customFormat="1" ht="11.25">
      <c r="B299" s="162"/>
      <c r="D299" s="134" t="s">
        <v>774</v>
      </c>
      <c r="E299" s="163" t="s">
        <v>19</v>
      </c>
      <c r="F299" s="164" t="s">
        <v>3677</v>
      </c>
      <c r="H299" s="165">
        <v>21.725999999999999</v>
      </c>
      <c r="I299" s="166"/>
      <c r="L299" s="162"/>
      <c r="M299" s="167"/>
      <c r="T299" s="168"/>
      <c r="AT299" s="163" t="s">
        <v>774</v>
      </c>
      <c r="AU299" s="163" t="s">
        <v>77</v>
      </c>
      <c r="AV299" s="12" t="s">
        <v>79</v>
      </c>
      <c r="AW299" s="12" t="s">
        <v>31</v>
      </c>
      <c r="AX299" s="12" t="s">
        <v>69</v>
      </c>
      <c r="AY299" s="163" t="s">
        <v>260</v>
      </c>
    </row>
    <row r="300" spans="2:65" s="12" customFormat="1" ht="11.25">
      <c r="B300" s="162"/>
      <c r="D300" s="134" t="s">
        <v>774</v>
      </c>
      <c r="E300" s="163" t="s">
        <v>19</v>
      </c>
      <c r="F300" s="164" t="s">
        <v>3678</v>
      </c>
      <c r="H300" s="165">
        <v>9.766</v>
      </c>
      <c r="I300" s="166"/>
      <c r="L300" s="162"/>
      <c r="M300" s="167"/>
      <c r="T300" s="168"/>
      <c r="AT300" s="163" t="s">
        <v>774</v>
      </c>
      <c r="AU300" s="163" t="s">
        <v>77</v>
      </c>
      <c r="AV300" s="12" t="s">
        <v>79</v>
      </c>
      <c r="AW300" s="12" t="s">
        <v>31</v>
      </c>
      <c r="AX300" s="12" t="s">
        <v>69</v>
      </c>
      <c r="AY300" s="163" t="s">
        <v>260</v>
      </c>
    </row>
    <row r="301" spans="2:65" s="12" customFormat="1" ht="11.25">
      <c r="B301" s="162"/>
      <c r="D301" s="134" t="s">
        <v>774</v>
      </c>
      <c r="E301" s="163" t="s">
        <v>19</v>
      </c>
      <c r="F301" s="164" t="s">
        <v>3679</v>
      </c>
      <c r="H301" s="165">
        <v>18.928000000000001</v>
      </c>
      <c r="I301" s="166"/>
      <c r="L301" s="162"/>
      <c r="M301" s="167"/>
      <c r="T301" s="168"/>
      <c r="AT301" s="163" t="s">
        <v>774</v>
      </c>
      <c r="AU301" s="163" t="s">
        <v>77</v>
      </c>
      <c r="AV301" s="12" t="s">
        <v>79</v>
      </c>
      <c r="AW301" s="12" t="s">
        <v>31</v>
      </c>
      <c r="AX301" s="12" t="s">
        <v>69</v>
      </c>
      <c r="AY301" s="163" t="s">
        <v>260</v>
      </c>
    </row>
    <row r="302" spans="2:65" s="13" customFormat="1" ht="11.25">
      <c r="B302" s="169"/>
      <c r="D302" s="134" t="s">
        <v>774</v>
      </c>
      <c r="E302" s="170" t="s">
        <v>19</v>
      </c>
      <c r="F302" s="171" t="s">
        <v>967</v>
      </c>
      <c r="H302" s="172">
        <v>106.78</v>
      </c>
      <c r="I302" s="173"/>
      <c r="L302" s="169"/>
      <c r="M302" s="174"/>
      <c r="T302" s="175"/>
      <c r="AT302" s="170" t="s">
        <v>774</v>
      </c>
      <c r="AU302" s="170" t="s">
        <v>77</v>
      </c>
      <c r="AV302" s="13" t="s">
        <v>266</v>
      </c>
      <c r="AW302" s="13" t="s">
        <v>31</v>
      </c>
      <c r="AX302" s="13" t="s">
        <v>77</v>
      </c>
      <c r="AY302" s="170" t="s">
        <v>260</v>
      </c>
    </row>
    <row r="303" spans="2:65" s="1" customFormat="1" ht="21.75" customHeight="1">
      <c r="B303" s="32"/>
      <c r="C303" s="121" t="s">
        <v>689</v>
      </c>
      <c r="D303" s="121" t="s">
        <v>261</v>
      </c>
      <c r="E303" s="122" t="s">
        <v>3680</v>
      </c>
      <c r="F303" s="123" t="s">
        <v>3681</v>
      </c>
      <c r="G303" s="124" t="s">
        <v>1297</v>
      </c>
      <c r="H303" s="125">
        <v>106.78</v>
      </c>
      <c r="I303" s="126"/>
      <c r="J303" s="127">
        <f>ROUND(I303*H303,2)</f>
        <v>0</v>
      </c>
      <c r="K303" s="123" t="s">
        <v>1258</v>
      </c>
      <c r="L303" s="32"/>
      <c r="M303" s="128" t="s">
        <v>19</v>
      </c>
      <c r="N303" s="129" t="s">
        <v>40</v>
      </c>
      <c r="P303" s="130">
        <f>O303*H303</f>
        <v>0</v>
      </c>
      <c r="Q303" s="130">
        <v>0.12881000000000001</v>
      </c>
      <c r="R303" s="130">
        <f>Q303*H303</f>
        <v>13.754331800000001</v>
      </c>
      <c r="S303" s="130">
        <v>0.13800000000000001</v>
      </c>
      <c r="T303" s="131">
        <f>S303*H303</f>
        <v>14.735640000000002</v>
      </c>
      <c r="AR303" s="132" t="s">
        <v>266</v>
      </c>
      <c r="AT303" s="132" t="s">
        <v>261</v>
      </c>
      <c r="AU303" s="132" t="s">
        <v>77</v>
      </c>
      <c r="AY303" s="17" t="s">
        <v>260</v>
      </c>
      <c r="BE303" s="133">
        <f>IF(N303="základní",J303,0)</f>
        <v>0</v>
      </c>
      <c r="BF303" s="133">
        <f>IF(N303="snížená",J303,0)</f>
        <v>0</v>
      </c>
      <c r="BG303" s="133">
        <f>IF(N303="zákl. přenesená",J303,0)</f>
        <v>0</v>
      </c>
      <c r="BH303" s="133">
        <f>IF(N303="sníž. přenesená",J303,0)</f>
        <v>0</v>
      </c>
      <c r="BI303" s="133">
        <f>IF(N303="nulová",J303,0)</f>
        <v>0</v>
      </c>
      <c r="BJ303" s="17" t="s">
        <v>77</v>
      </c>
      <c r="BK303" s="133">
        <f>ROUND(I303*H303,2)</f>
        <v>0</v>
      </c>
      <c r="BL303" s="17" t="s">
        <v>266</v>
      </c>
      <c r="BM303" s="132" t="s">
        <v>3682</v>
      </c>
    </row>
    <row r="304" spans="2:65" s="1" customFormat="1" ht="19.5">
      <c r="B304" s="32"/>
      <c r="D304" s="134" t="s">
        <v>267</v>
      </c>
      <c r="F304" s="135" t="s">
        <v>3683</v>
      </c>
      <c r="I304" s="136"/>
      <c r="L304" s="32"/>
      <c r="M304" s="137"/>
      <c r="T304" s="53"/>
      <c r="AT304" s="17" t="s">
        <v>267</v>
      </c>
      <c r="AU304" s="17" t="s">
        <v>77</v>
      </c>
    </row>
    <row r="305" spans="2:65" s="1" customFormat="1" ht="11.25">
      <c r="B305" s="32"/>
      <c r="D305" s="176" t="s">
        <v>1416</v>
      </c>
      <c r="F305" s="177" t="s">
        <v>3684</v>
      </c>
      <c r="I305" s="136"/>
      <c r="L305" s="32"/>
      <c r="M305" s="137"/>
      <c r="T305" s="53"/>
      <c r="AT305" s="17" t="s">
        <v>1416</v>
      </c>
      <c r="AU305" s="17" t="s">
        <v>77</v>
      </c>
    </row>
    <row r="306" spans="2:65" s="1" customFormat="1" ht="48.75">
      <c r="B306" s="32"/>
      <c r="D306" s="134" t="s">
        <v>269</v>
      </c>
      <c r="F306" s="138" t="s">
        <v>3685</v>
      </c>
      <c r="I306" s="136"/>
      <c r="L306" s="32"/>
      <c r="M306" s="137"/>
      <c r="T306" s="53"/>
      <c r="AT306" s="17" t="s">
        <v>269</v>
      </c>
      <c r="AU306" s="17" t="s">
        <v>77</v>
      </c>
    </row>
    <row r="307" spans="2:65" s="12" customFormat="1" ht="11.25">
      <c r="B307" s="162"/>
      <c r="D307" s="134" t="s">
        <v>774</v>
      </c>
      <c r="E307" s="163" t="s">
        <v>19</v>
      </c>
      <c r="F307" s="164" t="s">
        <v>3675</v>
      </c>
      <c r="H307" s="165">
        <v>45</v>
      </c>
      <c r="I307" s="166"/>
      <c r="L307" s="162"/>
      <c r="M307" s="167"/>
      <c r="T307" s="168"/>
      <c r="AT307" s="163" t="s">
        <v>774</v>
      </c>
      <c r="AU307" s="163" t="s">
        <v>77</v>
      </c>
      <c r="AV307" s="12" t="s">
        <v>79</v>
      </c>
      <c r="AW307" s="12" t="s">
        <v>31</v>
      </c>
      <c r="AX307" s="12" t="s">
        <v>69</v>
      </c>
      <c r="AY307" s="163" t="s">
        <v>260</v>
      </c>
    </row>
    <row r="308" spans="2:65" s="12" customFormat="1" ht="11.25">
      <c r="B308" s="162"/>
      <c r="D308" s="134" t="s">
        <v>774</v>
      </c>
      <c r="E308" s="163" t="s">
        <v>19</v>
      </c>
      <c r="F308" s="164" t="s">
        <v>3676</v>
      </c>
      <c r="H308" s="165">
        <v>11.36</v>
      </c>
      <c r="I308" s="166"/>
      <c r="L308" s="162"/>
      <c r="M308" s="167"/>
      <c r="T308" s="168"/>
      <c r="AT308" s="163" t="s">
        <v>774</v>
      </c>
      <c r="AU308" s="163" t="s">
        <v>77</v>
      </c>
      <c r="AV308" s="12" t="s">
        <v>79</v>
      </c>
      <c r="AW308" s="12" t="s">
        <v>31</v>
      </c>
      <c r="AX308" s="12" t="s">
        <v>69</v>
      </c>
      <c r="AY308" s="163" t="s">
        <v>260</v>
      </c>
    </row>
    <row r="309" spans="2:65" s="12" customFormat="1" ht="11.25">
      <c r="B309" s="162"/>
      <c r="D309" s="134" t="s">
        <v>774</v>
      </c>
      <c r="E309" s="163" t="s">
        <v>19</v>
      </c>
      <c r="F309" s="164" t="s">
        <v>3677</v>
      </c>
      <c r="H309" s="165">
        <v>21.725999999999999</v>
      </c>
      <c r="I309" s="166"/>
      <c r="L309" s="162"/>
      <c r="M309" s="167"/>
      <c r="T309" s="168"/>
      <c r="AT309" s="163" t="s">
        <v>774</v>
      </c>
      <c r="AU309" s="163" t="s">
        <v>77</v>
      </c>
      <c r="AV309" s="12" t="s">
        <v>79</v>
      </c>
      <c r="AW309" s="12" t="s">
        <v>31</v>
      </c>
      <c r="AX309" s="12" t="s">
        <v>69</v>
      </c>
      <c r="AY309" s="163" t="s">
        <v>260</v>
      </c>
    </row>
    <row r="310" spans="2:65" s="12" customFormat="1" ht="11.25">
      <c r="B310" s="162"/>
      <c r="D310" s="134" t="s">
        <v>774</v>
      </c>
      <c r="E310" s="163" t="s">
        <v>19</v>
      </c>
      <c r="F310" s="164" t="s">
        <v>3678</v>
      </c>
      <c r="H310" s="165">
        <v>9.766</v>
      </c>
      <c r="I310" s="166"/>
      <c r="L310" s="162"/>
      <c r="M310" s="167"/>
      <c r="T310" s="168"/>
      <c r="AT310" s="163" t="s">
        <v>774</v>
      </c>
      <c r="AU310" s="163" t="s">
        <v>77</v>
      </c>
      <c r="AV310" s="12" t="s">
        <v>79</v>
      </c>
      <c r="AW310" s="12" t="s">
        <v>31</v>
      </c>
      <c r="AX310" s="12" t="s">
        <v>69</v>
      </c>
      <c r="AY310" s="163" t="s">
        <v>260</v>
      </c>
    </row>
    <row r="311" spans="2:65" s="12" customFormat="1" ht="11.25">
      <c r="B311" s="162"/>
      <c r="D311" s="134" t="s">
        <v>774</v>
      </c>
      <c r="E311" s="163" t="s">
        <v>19</v>
      </c>
      <c r="F311" s="164" t="s">
        <v>3679</v>
      </c>
      <c r="H311" s="165">
        <v>18.928000000000001</v>
      </c>
      <c r="I311" s="166"/>
      <c r="L311" s="162"/>
      <c r="M311" s="167"/>
      <c r="T311" s="168"/>
      <c r="AT311" s="163" t="s">
        <v>774</v>
      </c>
      <c r="AU311" s="163" t="s">
        <v>77</v>
      </c>
      <c r="AV311" s="12" t="s">
        <v>79</v>
      </c>
      <c r="AW311" s="12" t="s">
        <v>31</v>
      </c>
      <c r="AX311" s="12" t="s">
        <v>69</v>
      </c>
      <c r="AY311" s="163" t="s">
        <v>260</v>
      </c>
    </row>
    <row r="312" spans="2:65" s="13" customFormat="1" ht="11.25">
      <c r="B312" s="169"/>
      <c r="D312" s="134" t="s">
        <v>774</v>
      </c>
      <c r="E312" s="170" t="s">
        <v>19</v>
      </c>
      <c r="F312" s="171" t="s">
        <v>967</v>
      </c>
      <c r="H312" s="172">
        <v>106.78</v>
      </c>
      <c r="I312" s="173"/>
      <c r="L312" s="169"/>
      <c r="M312" s="174"/>
      <c r="T312" s="175"/>
      <c r="AT312" s="170" t="s">
        <v>774</v>
      </c>
      <c r="AU312" s="170" t="s">
        <v>77</v>
      </c>
      <c r="AV312" s="13" t="s">
        <v>266</v>
      </c>
      <c r="AW312" s="13" t="s">
        <v>31</v>
      </c>
      <c r="AX312" s="13" t="s">
        <v>77</v>
      </c>
      <c r="AY312" s="170" t="s">
        <v>260</v>
      </c>
    </row>
    <row r="313" spans="2:65" s="1" customFormat="1" ht="16.5" customHeight="1">
      <c r="B313" s="32"/>
      <c r="C313" s="121" t="s">
        <v>368</v>
      </c>
      <c r="D313" s="121" t="s">
        <v>261</v>
      </c>
      <c r="E313" s="122" t="s">
        <v>3686</v>
      </c>
      <c r="F313" s="123" t="s">
        <v>3687</v>
      </c>
      <c r="G313" s="124" t="s">
        <v>3688</v>
      </c>
      <c r="H313" s="125">
        <v>1</v>
      </c>
      <c r="I313" s="126"/>
      <c r="J313" s="127">
        <f>ROUND(I313*H313,2)</f>
        <v>0</v>
      </c>
      <c r="K313" s="123" t="s">
        <v>19</v>
      </c>
      <c r="L313" s="32"/>
      <c r="M313" s="128" t="s">
        <v>19</v>
      </c>
      <c r="N313" s="129" t="s">
        <v>40</v>
      </c>
      <c r="P313" s="130">
        <f>O313*H313</f>
        <v>0</v>
      </c>
      <c r="Q313" s="130">
        <v>0</v>
      </c>
      <c r="R313" s="130">
        <f>Q313*H313</f>
        <v>0</v>
      </c>
      <c r="S313" s="130">
        <v>0</v>
      </c>
      <c r="T313" s="131">
        <f>S313*H313</f>
        <v>0</v>
      </c>
      <c r="AR313" s="132" t="s">
        <v>266</v>
      </c>
      <c r="AT313" s="132" t="s">
        <v>261</v>
      </c>
      <c r="AU313" s="132" t="s">
        <v>77</v>
      </c>
      <c r="AY313" s="17" t="s">
        <v>260</v>
      </c>
      <c r="BE313" s="133">
        <f>IF(N313="základní",J313,0)</f>
        <v>0</v>
      </c>
      <c r="BF313" s="133">
        <f>IF(N313="snížená",J313,0)</f>
        <v>0</v>
      </c>
      <c r="BG313" s="133">
        <f>IF(N313="zákl. přenesená",J313,0)</f>
        <v>0</v>
      </c>
      <c r="BH313" s="133">
        <f>IF(N313="sníž. přenesená",J313,0)</f>
        <v>0</v>
      </c>
      <c r="BI313" s="133">
        <f>IF(N313="nulová",J313,0)</f>
        <v>0</v>
      </c>
      <c r="BJ313" s="17" t="s">
        <v>77</v>
      </c>
      <c r="BK313" s="133">
        <f>ROUND(I313*H313,2)</f>
        <v>0</v>
      </c>
      <c r="BL313" s="17" t="s">
        <v>266</v>
      </c>
      <c r="BM313" s="132" t="s">
        <v>3689</v>
      </c>
    </row>
    <row r="314" spans="2:65" s="1" customFormat="1" ht="11.25">
      <c r="B314" s="32"/>
      <c r="D314" s="134" t="s">
        <v>267</v>
      </c>
      <c r="F314" s="135" t="s">
        <v>3687</v>
      </c>
      <c r="I314" s="136"/>
      <c r="L314" s="32"/>
      <c r="M314" s="137"/>
      <c r="T314" s="53"/>
      <c r="AT314" s="17" t="s">
        <v>267</v>
      </c>
      <c r="AU314" s="17" t="s">
        <v>77</v>
      </c>
    </row>
    <row r="315" spans="2:65" s="1" customFormat="1" ht="19.5">
      <c r="B315" s="32"/>
      <c r="D315" s="134" t="s">
        <v>269</v>
      </c>
      <c r="F315" s="138" t="s">
        <v>3690</v>
      </c>
      <c r="I315" s="136"/>
      <c r="L315" s="32"/>
      <c r="M315" s="137"/>
      <c r="T315" s="53"/>
      <c r="AT315" s="17" t="s">
        <v>269</v>
      </c>
      <c r="AU315" s="17" t="s">
        <v>77</v>
      </c>
    </row>
    <row r="316" spans="2:65" s="10" customFormat="1" ht="25.9" customHeight="1">
      <c r="B316" s="111"/>
      <c r="D316" s="112" t="s">
        <v>68</v>
      </c>
      <c r="E316" s="113" t="s">
        <v>1941</v>
      </c>
      <c r="F316" s="113" t="s">
        <v>1942</v>
      </c>
      <c r="I316" s="114"/>
      <c r="J316" s="115">
        <f>BK316</f>
        <v>0</v>
      </c>
      <c r="L316" s="111"/>
      <c r="M316" s="116"/>
      <c r="P316" s="117">
        <f>SUM(P317:P348)</f>
        <v>0</v>
      </c>
      <c r="R316" s="117">
        <f>SUM(R317:R348)</f>
        <v>0.83967799999999992</v>
      </c>
      <c r="T316" s="118">
        <f>SUM(T317:T348)</f>
        <v>0</v>
      </c>
      <c r="AR316" s="112" t="s">
        <v>79</v>
      </c>
      <c r="AT316" s="119" t="s">
        <v>68</v>
      </c>
      <c r="AU316" s="119" t="s">
        <v>69</v>
      </c>
      <c r="AY316" s="112" t="s">
        <v>260</v>
      </c>
      <c r="BK316" s="120">
        <f>SUM(BK317:BK348)</f>
        <v>0</v>
      </c>
    </row>
    <row r="317" spans="2:65" s="1" customFormat="1" ht="16.5" customHeight="1">
      <c r="B317" s="32"/>
      <c r="C317" s="121" t="s">
        <v>697</v>
      </c>
      <c r="D317" s="121" t="s">
        <v>261</v>
      </c>
      <c r="E317" s="122" t="s">
        <v>1943</v>
      </c>
      <c r="F317" s="123" t="s">
        <v>1944</v>
      </c>
      <c r="G317" s="124" t="s">
        <v>1297</v>
      </c>
      <c r="H317" s="125">
        <v>60.48</v>
      </c>
      <c r="I317" s="126"/>
      <c r="J317" s="127">
        <f>ROUND(I317*H317,2)</f>
        <v>0</v>
      </c>
      <c r="K317" s="123" t="s">
        <v>1258</v>
      </c>
      <c r="L317" s="32"/>
      <c r="M317" s="128" t="s">
        <v>19</v>
      </c>
      <c r="N317" s="129" t="s">
        <v>40</v>
      </c>
      <c r="P317" s="130">
        <f>O317*H317</f>
        <v>0</v>
      </c>
      <c r="Q317" s="130">
        <v>4.0000000000000002E-4</v>
      </c>
      <c r="R317" s="130">
        <f>Q317*H317</f>
        <v>2.4191999999999998E-2</v>
      </c>
      <c r="S317" s="130">
        <v>0</v>
      </c>
      <c r="T317" s="131">
        <f>S317*H317</f>
        <v>0</v>
      </c>
      <c r="AR317" s="132" t="s">
        <v>300</v>
      </c>
      <c r="AT317" s="132" t="s">
        <v>261</v>
      </c>
      <c r="AU317" s="132" t="s">
        <v>77</v>
      </c>
      <c r="AY317" s="17" t="s">
        <v>260</v>
      </c>
      <c r="BE317" s="133">
        <f>IF(N317="základní",J317,0)</f>
        <v>0</v>
      </c>
      <c r="BF317" s="133">
        <f>IF(N317="snížená",J317,0)</f>
        <v>0</v>
      </c>
      <c r="BG317" s="133">
        <f>IF(N317="zákl. přenesená",J317,0)</f>
        <v>0</v>
      </c>
      <c r="BH317" s="133">
        <f>IF(N317="sníž. přenesená",J317,0)</f>
        <v>0</v>
      </c>
      <c r="BI317" s="133">
        <f>IF(N317="nulová",J317,0)</f>
        <v>0</v>
      </c>
      <c r="BJ317" s="17" t="s">
        <v>77</v>
      </c>
      <c r="BK317" s="133">
        <f>ROUND(I317*H317,2)</f>
        <v>0</v>
      </c>
      <c r="BL317" s="17" t="s">
        <v>300</v>
      </c>
      <c r="BM317" s="132" t="s">
        <v>3691</v>
      </c>
    </row>
    <row r="318" spans="2:65" s="1" customFormat="1" ht="11.25">
      <c r="B318" s="32"/>
      <c r="D318" s="134" t="s">
        <v>267</v>
      </c>
      <c r="F318" s="135" t="s">
        <v>1945</v>
      </c>
      <c r="I318" s="136"/>
      <c r="L318" s="32"/>
      <c r="M318" s="137"/>
      <c r="T318" s="53"/>
      <c r="AT318" s="17" t="s">
        <v>267</v>
      </c>
      <c r="AU318" s="17" t="s">
        <v>77</v>
      </c>
    </row>
    <row r="319" spans="2:65" s="1" customFormat="1" ht="11.25">
      <c r="B319" s="32"/>
      <c r="D319" s="176" t="s">
        <v>1416</v>
      </c>
      <c r="F319" s="177" t="s">
        <v>1946</v>
      </c>
      <c r="I319" s="136"/>
      <c r="L319" s="32"/>
      <c r="M319" s="137"/>
      <c r="T319" s="53"/>
      <c r="AT319" s="17" t="s">
        <v>1416</v>
      </c>
      <c r="AU319" s="17" t="s">
        <v>77</v>
      </c>
    </row>
    <row r="320" spans="2:65" s="1" customFormat="1" ht="19.5">
      <c r="B320" s="32"/>
      <c r="D320" s="134" t="s">
        <v>269</v>
      </c>
      <c r="F320" s="138" t="s">
        <v>1947</v>
      </c>
      <c r="I320" s="136"/>
      <c r="L320" s="32"/>
      <c r="M320" s="137"/>
      <c r="T320" s="53"/>
      <c r="AT320" s="17" t="s">
        <v>269</v>
      </c>
      <c r="AU320" s="17" t="s">
        <v>77</v>
      </c>
    </row>
    <row r="321" spans="2:65" s="12" customFormat="1" ht="11.25">
      <c r="B321" s="162"/>
      <c r="D321" s="134" t="s">
        <v>774</v>
      </c>
      <c r="E321" s="163" t="s">
        <v>19</v>
      </c>
      <c r="F321" s="164" t="s">
        <v>3692</v>
      </c>
      <c r="H321" s="165">
        <v>60.48</v>
      </c>
      <c r="I321" s="166"/>
      <c r="L321" s="162"/>
      <c r="M321" s="167"/>
      <c r="T321" s="168"/>
      <c r="AT321" s="163" t="s">
        <v>774</v>
      </c>
      <c r="AU321" s="163" t="s">
        <v>77</v>
      </c>
      <c r="AV321" s="12" t="s">
        <v>79</v>
      </c>
      <c r="AW321" s="12" t="s">
        <v>31</v>
      </c>
      <c r="AX321" s="12" t="s">
        <v>69</v>
      </c>
      <c r="AY321" s="163" t="s">
        <v>260</v>
      </c>
    </row>
    <row r="322" spans="2:65" s="13" customFormat="1" ht="11.25">
      <c r="B322" s="169"/>
      <c r="D322" s="134" t="s">
        <v>774</v>
      </c>
      <c r="E322" s="170" t="s">
        <v>19</v>
      </c>
      <c r="F322" s="171" t="s">
        <v>967</v>
      </c>
      <c r="H322" s="172">
        <v>60.48</v>
      </c>
      <c r="I322" s="173"/>
      <c r="L322" s="169"/>
      <c r="M322" s="174"/>
      <c r="T322" s="175"/>
      <c r="AT322" s="170" t="s">
        <v>774</v>
      </c>
      <c r="AU322" s="170" t="s">
        <v>77</v>
      </c>
      <c r="AV322" s="13" t="s">
        <v>266</v>
      </c>
      <c r="AW322" s="13" t="s">
        <v>31</v>
      </c>
      <c r="AX322" s="13" t="s">
        <v>77</v>
      </c>
      <c r="AY322" s="170" t="s">
        <v>260</v>
      </c>
    </row>
    <row r="323" spans="2:65" s="1" customFormat="1" ht="24.2" customHeight="1">
      <c r="B323" s="32"/>
      <c r="C323" s="121" t="s">
        <v>373</v>
      </c>
      <c r="D323" s="121" t="s">
        <v>261</v>
      </c>
      <c r="E323" s="122" t="s">
        <v>1949</v>
      </c>
      <c r="F323" s="123" t="s">
        <v>1950</v>
      </c>
      <c r="G323" s="124" t="s">
        <v>1061</v>
      </c>
      <c r="H323" s="125">
        <v>149.51</v>
      </c>
      <c r="I323" s="126"/>
      <c r="J323" s="127">
        <f>ROUND(I323*H323,2)</f>
        <v>0</v>
      </c>
      <c r="K323" s="123" t="s">
        <v>19</v>
      </c>
      <c r="L323" s="32"/>
      <c r="M323" s="128" t="s">
        <v>19</v>
      </c>
      <c r="N323" s="129" t="s">
        <v>40</v>
      </c>
      <c r="P323" s="130">
        <f>O323*H323</f>
        <v>0</v>
      </c>
      <c r="Q323" s="130">
        <v>5.4000000000000003E-3</v>
      </c>
      <c r="R323" s="130">
        <f>Q323*H323</f>
        <v>0.80735400000000002</v>
      </c>
      <c r="S323" s="130">
        <v>0</v>
      </c>
      <c r="T323" s="131">
        <f>S323*H323</f>
        <v>0</v>
      </c>
      <c r="AR323" s="132" t="s">
        <v>300</v>
      </c>
      <c r="AT323" s="132" t="s">
        <v>261</v>
      </c>
      <c r="AU323" s="132" t="s">
        <v>77</v>
      </c>
      <c r="AY323" s="17" t="s">
        <v>260</v>
      </c>
      <c r="BE323" s="133">
        <f>IF(N323="základní",J323,0)</f>
        <v>0</v>
      </c>
      <c r="BF323" s="133">
        <f>IF(N323="snížená",J323,0)</f>
        <v>0</v>
      </c>
      <c r="BG323" s="133">
        <f>IF(N323="zákl. přenesená",J323,0)</f>
        <v>0</v>
      </c>
      <c r="BH323" s="133">
        <f>IF(N323="sníž. přenesená",J323,0)</f>
        <v>0</v>
      </c>
      <c r="BI323" s="133">
        <f>IF(N323="nulová",J323,0)</f>
        <v>0</v>
      </c>
      <c r="BJ323" s="17" t="s">
        <v>77</v>
      </c>
      <c r="BK323" s="133">
        <f>ROUND(I323*H323,2)</f>
        <v>0</v>
      </c>
      <c r="BL323" s="17" t="s">
        <v>300</v>
      </c>
      <c r="BM323" s="132" t="s">
        <v>3693</v>
      </c>
    </row>
    <row r="324" spans="2:65" s="1" customFormat="1" ht="19.5">
      <c r="B324" s="32"/>
      <c r="D324" s="134" t="s">
        <v>267</v>
      </c>
      <c r="F324" s="135" t="s">
        <v>1950</v>
      </c>
      <c r="I324" s="136"/>
      <c r="L324" s="32"/>
      <c r="M324" s="137"/>
      <c r="T324" s="53"/>
      <c r="AT324" s="17" t="s">
        <v>267</v>
      </c>
      <c r="AU324" s="17" t="s">
        <v>77</v>
      </c>
    </row>
    <row r="325" spans="2:65" s="1" customFormat="1" ht="16.5" customHeight="1">
      <c r="B325" s="32"/>
      <c r="C325" s="121" t="s">
        <v>1150</v>
      </c>
      <c r="D325" s="121" t="s">
        <v>261</v>
      </c>
      <c r="E325" s="122" t="s">
        <v>1951</v>
      </c>
      <c r="F325" s="123" t="s">
        <v>1952</v>
      </c>
      <c r="G325" s="124" t="s">
        <v>1297</v>
      </c>
      <c r="H325" s="125">
        <v>67.86</v>
      </c>
      <c r="I325" s="126"/>
      <c r="J325" s="127">
        <f>ROUND(I325*H325,2)</f>
        <v>0</v>
      </c>
      <c r="K325" s="123" t="s">
        <v>1258</v>
      </c>
      <c r="L325" s="32"/>
      <c r="M325" s="128" t="s">
        <v>19</v>
      </c>
      <c r="N325" s="129" t="s">
        <v>40</v>
      </c>
      <c r="P325" s="130">
        <f>O325*H325</f>
        <v>0</v>
      </c>
      <c r="Q325" s="130">
        <v>0</v>
      </c>
      <c r="R325" s="130">
        <f>Q325*H325</f>
        <v>0</v>
      </c>
      <c r="S325" s="130">
        <v>0</v>
      </c>
      <c r="T325" s="131">
        <f>S325*H325</f>
        <v>0</v>
      </c>
      <c r="AR325" s="132" t="s">
        <v>300</v>
      </c>
      <c r="AT325" s="132" t="s">
        <v>261</v>
      </c>
      <c r="AU325" s="132" t="s">
        <v>77</v>
      </c>
      <c r="AY325" s="17" t="s">
        <v>260</v>
      </c>
      <c r="BE325" s="133">
        <f>IF(N325="základní",J325,0)</f>
        <v>0</v>
      </c>
      <c r="BF325" s="133">
        <f>IF(N325="snížená",J325,0)</f>
        <v>0</v>
      </c>
      <c r="BG325" s="133">
        <f>IF(N325="zákl. přenesená",J325,0)</f>
        <v>0</v>
      </c>
      <c r="BH325" s="133">
        <f>IF(N325="sníž. přenesená",J325,0)</f>
        <v>0</v>
      </c>
      <c r="BI325" s="133">
        <f>IF(N325="nulová",J325,0)</f>
        <v>0</v>
      </c>
      <c r="BJ325" s="17" t="s">
        <v>77</v>
      </c>
      <c r="BK325" s="133">
        <f>ROUND(I325*H325,2)</f>
        <v>0</v>
      </c>
      <c r="BL325" s="17" t="s">
        <v>300</v>
      </c>
      <c r="BM325" s="132" t="s">
        <v>3694</v>
      </c>
    </row>
    <row r="326" spans="2:65" s="1" customFormat="1" ht="11.25">
      <c r="B326" s="32"/>
      <c r="D326" s="134" t="s">
        <v>267</v>
      </c>
      <c r="F326" s="135" t="s">
        <v>1953</v>
      </c>
      <c r="I326" s="136"/>
      <c r="L326" s="32"/>
      <c r="M326" s="137"/>
      <c r="T326" s="53"/>
      <c r="AT326" s="17" t="s">
        <v>267</v>
      </c>
      <c r="AU326" s="17" t="s">
        <v>77</v>
      </c>
    </row>
    <row r="327" spans="2:65" s="1" customFormat="1" ht="11.25">
      <c r="B327" s="32"/>
      <c r="D327" s="176" t="s">
        <v>1416</v>
      </c>
      <c r="F327" s="177" t="s">
        <v>1954</v>
      </c>
      <c r="I327" s="136"/>
      <c r="L327" s="32"/>
      <c r="M327" s="137"/>
      <c r="T327" s="53"/>
      <c r="AT327" s="17" t="s">
        <v>1416</v>
      </c>
      <c r="AU327" s="17" t="s">
        <v>77</v>
      </c>
    </row>
    <row r="328" spans="2:65" s="1" customFormat="1" ht="19.5">
      <c r="B328" s="32"/>
      <c r="D328" s="134" t="s">
        <v>269</v>
      </c>
      <c r="F328" s="138" t="s">
        <v>1955</v>
      </c>
      <c r="I328" s="136"/>
      <c r="L328" s="32"/>
      <c r="M328" s="137"/>
      <c r="T328" s="53"/>
      <c r="AT328" s="17" t="s">
        <v>269</v>
      </c>
      <c r="AU328" s="17" t="s">
        <v>77</v>
      </c>
    </row>
    <row r="329" spans="2:65" s="12" customFormat="1" ht="11.25">
      <c r="B329" s="162"/>
      <c r="D329" s="134" t="s">
        <v>774</v>
      </c>
      <c r="E329" s="163" t="s">
        <v>19</v>
      </c>
      <c r="F329" s="164" t="s">
        <v>3695</v>
      </c>
      <c r="H329" s="165">
        <v>67.86</v>
      </c>
      <c r="I329" s="166"/>
      <c r="L329" s="162"/>
      <c r="M329" s="167"/>
      <c r="T329" s="168"/>
      <c r="AT329" s="163" t="s">
        <v>774</v>
      </c>
      <c r="AU329" s="163" t="s">
        <v>77</v>
      </c>
      <c r="AV329" s="12" t="s">
        <v>79</v>
      </c>
      <c r="AW329" s="12" t="s">
        <v>31</v>
      </c>
      <c r="AX329" s="12" t="s">
        <v>69</v>
      </c>
      <c r="AY329" s="163" t="s">
        <v>260</v>
      </c>
    </row>
    <row r="330" spans="2:65" s="13" customFormat="1" ht="11.25">
      <c r="B330" s="169"/>
      <c r="D330" s="134" t="s">
        <v>774</v>
      </c>
      <c r="E330" s="170" t="s">
        <v>19</v>
      </c>
      <c r="F330" s="171" t="s">
        <v>967</v>
      </c>
      <c r="H330" s="172">
        <v>67.86</v>
      </c>
      <c r="I330" s="173"/>
      <c r="L330" s="169"/>
      <c r="M330" s="174"/>
      <c r="T330" s="175"/>
      <c r="AT330" s="170" t="s">
        <v>774</v>
      </c>
      <c r="AU330" s="170" t="s">
        <v>77</v>
      </c>
      <c r="AV330" s="13" t="s">
        <v>266</v>
      </c>
      <c r="AW330" s="13" t="s">
        <v>31</v>
      </c>
      <c r="AX330" s="13" t="s">
        <v>77</v>
      </c>
      <c r="AY330" s="170" t="s">
        <v>260</v>
      </c>
    </row>
    <row r="331" spans="2:65" s="1" customFormat="1" ht="16.5" customHeight="1">
      <c r="B331" s="32"/>
      <c r="C331" s="121" t="s">
        <v>378</v>
      </c>
      <c r="D331" s="121" t="s">
        <v>261</v>
      </c>
      <c r="E331" s="122" t="s">
        <v>1957</v>
      </c>
      <c r="F331" s="123" t="s">
        <v>1958</v>
      </c>
      <c r="G331" s="124" t="s">
        <v>545</v>
      </c>
      <c r="H331" s="125">
        <v>22.8</v>
      </c>
      <c r="I331" s="126"/>
      <c r="J331" s="127">
        <f>ROUND(I331*H331,2)</f>
        <v>0</v>
      </c>
      <c r="K331" s="123" t="s">
        <v>1258</v>
      </c>
      <c r="L331" s="32"/>
      <c r="M331" s="128" t="s">
        <v>19</v>
      </c>
      <c r="N331" s="129" t="s">
        <v>40</v>
      </c>
      <c r="P331" s="130">
        <f>O331*H331</f>
        <v>0</v>
      </c>
      <c r="Q331" s="130">
        <v>1.1E-4</v>
      </c>
      <c r="R331" s="130">
        <f>Q331*H331</f>
        <v>2.5080000000000002E-3</v>
      </c>
      <c r="S331" s="130">
        <v>0</v>
      </c>
      <c r="T331" s="131">
        <f>S331*H331</f>
        <v>0</v>
      </c>
      <c r="AR331" s="132" t="s">
        <v>300</v>
      </c>
      <c r="AT331" s="132" t="s">
        <v>261</v>
      </c>
      <c r="AU331" s="132" t="s">
        <v>77</v>
      </c>
      <c r="AY331" s="17" t="s">
        <v>260</v>
      </c>
      <c r="BE331" s="133">
        <f>IF(N331="základní",J331,0)</f>
        <v>0</v>
      </c>
      <c r="BF331" s="133">
        <f>IF(N331="snížená",J331,0)</f>
        <v>0</v>
      </c>
      <c r="BG331" s="133">
        <f>IF(N331="zákl. přenesená",J331,0)</f>
        <v>0</v>
      </c>
      <c r="BH331" s="133">
        <f>IF(N331="sníž. přenesená",J331,0)</f>
        <v>0</v>
      </c>
      <c r="BI331" s="133">
        <f>IF(N331="nulová",J331,0)</f>
        <v>0</v>
      </c>
      <c r="BJ331" s="17" t="s">
        <v>77</v>
      </c>
      <c r="BK331" s="133">
        <f>ROUND(I331*H331,2)</f>
        <v>0</v>
      </c>
      <c r="BL331" s="17" t="s">
        <v>300</v>
      </c>
      <c r="BM331" s="132" t="s">
        <v>3696</v>
      </c>
    </row>
    <row r="332" spans="2:65" s="1" customFormat="1" ht="11.25">
      <c r="B332" s="32"/>
      <c r="D332" s="134" t="s">
        <v>267</v>
      </c>
      <c r="F332" s="135" t="s">
        <v>1959</v>
      </c>
      <c r="I332" s="136"/>
      <c r="L332" s="32"/>
      <c r="M332" s="137"/>
      <c r="T332" s="53"/>
      <c r="AT332" s="17" t="s">
        <v>267</v>
      </c>
      <c r="AU332" s="17" t="s">
        <v>77</v>
      </c>
    </row>
    <row r="333" spans="2:65" s="1" customFormat="1" ht="11.25">
      <c r="B333" s="32"/>
      <c r="D333" s="176" t="s">
        <v>1416</v>
      </c>
      <c r="F333" s="177" t="s">
        <v>1960</v>
      </c>
      <c r="I333" s="136"/>
      <c r="L333" s="32"/>
      <c r="M333" s="137"/>
      <c r="T333" s="53"/>
      <c r="AT333" s="17" t="s">
        <v>1416</v>
      </c>
      <c r="AU333" s="17" t="s">
        <v>77</v>
      </c>
    </row>
    <row r="334" spans="2:65" s="1" customFormat="1" ht="19.5">
      <c r="B334" s="32"/>
      <c r="D334" s="134" t="s">
        <v>269</v>
      </c>
      <c r="F334" s="138" t="s">
        <v>1961</v>
      </c>
      <c r="I334" s="136"/>
      <c r="L334" s="32"/>
      <c r="M334" s="137"/>
      <c r="T334" s="53"/>
      <c r="AT334" s="17" t="s">
        <v>269</v>
      </c>
      <c r="AU334" s="17" t="s">
        <v>77</v>
      </c>
    </row>
    <row r="335" spans="2:65" s="12" customFormat="1" ht="11.25">
      <c r="B335" s="162"/>
      <c r="D335" s="134" t="s">
        <v>774</v>
      </c>
      <c r="E335" s="163" t="s">
        <v>19</v>
      </c>
      <c r="F335" s="164" t="s">
        <v>3624</v>
      </c>
      <c r="H335" s="165">
        <v>22.8</v>
      </c>
      <c r="I335" s="166"/>
      <c r="L335" s="162"/>
      <c r="M335" s="167"/>
      <c r="T335" s="168"/>
      <c r="AT335" s="163" t="s">
        <v>774</v>
      </c>
      <c r="AU335" s="163" t="s">
        <v>77</v>
      </c>
      <c r="AV335" s="12" t="s">
        <v>79</v>
      </c>
      <c r="AW335" s="12" t="s">
        <v>31</v>
      </c>
      <c r="AX335" s="12" t="s">
        <v>69</v>
      </c>
      <c r="AY335" s="163" t="s">
        <v>260</v>
      </c>
    </row>
    <row r="336" spans="2:65" s="13" customFormat="1" ht="11.25">
      <c r="B336" s="169"/>
      <c r="D336" s="134" t="s">
        <v>774</v>
      </c>
      <c r="E336" s="170" t="s">
        <v>19</v>
      </c>
      <c r="F336" s="171" t="s">
        <v>967</v>
      </c>
      <c r="H336" s="172">
        <v>22.8</v>
      </c>
      <c r="I336" s="173"/>
      <c r="L336" s="169"/>
      <c r="M336" s="174"/>
      <c r="T336" s="175"/>
      <c r="AT336" s="170" t="s">
        <v>774</v>
      </c>
      <c r="AU336" s="170" t="s">
        <v>77</v>
      </c>
      <c r="AV336" s="13" t="s">
        <v>266</v>
      </c>
      <c r="AW336" s="13" t="s">
        <v>31</v>
      </c>
      <c r="AX336" s="13" t="s">
        <v>77</v>
      </c>
      <c r="AY336" s="170" t="s">
        <v>260</v>
      </c>
    </row>
    <row r="337" spans="2:65" s="1" customFormat="1" ht="16.5" customHeight="1">
      <c r="B337" s="32"/>
      <c r="C337" s="121" t="s">
        <v>1169</v>
      </c>
      <c r="D337" s="121" t="s">
        <v>261</v>
      </c>
      <c r="E337" s="122" t="s">
        <v>2248</v>
      </c>
      <c r="F337" s="123" t="s">
        <v>2249</v>
      </c>
      <c r="G337" s="124" t="s">
        <v>273</v>
      </c>
      <c r="H337" s="125">
        <v>22.8</v>
      </c>
      <c r="I337" s="126"/>
      <c r="J337" s="127">
        <f>ROUND(I337*H337,2)</f>
        <v>0</v>
      </c>
      <c r="K337" s="123" t="s">
        <v>19</v>
      </c>
      <c r="L337" s="32"/>
      <c r="M337" s="128" t="s">
        <v>19</v>
      </c>
      <c r="N337" s="129" t="s">
        <v>40</v>
      </c>
      <c r="P337" s="130">
        <f>O337*H337</f>
        <v>0</v>
      </c>
      <c r="Q337" s="130">
        <v>1.8000000000000001E-4</v>
      </c>
      <c r="R337" s="130">
        <f>Q337*H337</f>
        <v>4.104E-3</v>
      </c>
      <c r="S337" s="130">
        <v>0</v>
      </c>
      <c r="T337" s="131">
        <f>S337*H337</f>
        <v>0</v>
      </c>
      <c r="AR337" s="132" t="s">
        <v>300</v>
      </c>
      <c r="AT337" s="132" t="s">
        <v>261</v>
      </c>
      <c r="AU337" s="132" t="s">
        <v>77</v>
      </c>
      <c r="AY337" s="17" t="s">
        <v>260</v>
      </c>
      <c r="BE337" s="133">
        <f>IF(N337="základní",J337,0)</f>
        <v>0</v>
      </c>
      <c r="BF337" s="133">
        <f>IF(N337="snížená",J337,0)</f>
        <v>0</v>
      </c>
      <c r="BG337" s="133">
        <f>IF(N337="zákl. přenesená",J337,0)</f>
        <v>0</v>
      </c>
      <c r="BH337" s="133">
        <f>IF(N337="sníž. přenesená",J337,0)</f>
        <v>0</v>
      </c>
      <c r="BI337" s="133">
        <f>IF(N337="nulová",J337,0)</f>
        <v>0</v>
      </c>
      <c r="BJ337" s="17" t="s">
        <v>77</v>
      </c>
      <c r="BK337" s="133">
        <f>ROUND(I337*H337,2)</f>
        <v>0</v>
      </c>
      <c r="BL337" s="17" t="s">
        <v>300</v>
      </c>
      <c r="BM337" s="132" t="s">
        <v>3697</v>
      </c>
    </row>
    <row r="338" spans="2:65" s="1" customFormat="1" ht="11.25">
      <c r="B338" s="32"/>
      <c r="D338" s="134" t="s">
        <v>267</v>
      </c>
      <c r="F338" s="135" t="s">
        <v>2249</v>
      </c>
      <c r="I338" s="136"/>
      <c r="L338" s="32"/>
      <c r="M338" s="137"/>
      <c r="T338" s="53"/>
      <c r="AT338" s="17" t="s">
        <v>267</v>
      </c>
      <c r="AU338" s="17" t="s">
        <v>77</v>
      </c>
    </row>
    <row r="339" spans="2:65" s="1" customFormat="1" ht="16.5" customHeight="1">
      <c r="B339" s="32"/>
      <c r="C339" s="121" t="s">
        <v>384</v>
      </c>
      <c r="D339" s="121" t="s">
        <v>261</v>
      </c>
      <c r="E339" s="122" t="s">
        <v>2250</v>
      </c>
      <c r="F339" s="123" t="s">
        <v>2251</v>
      </c>
      <c r="G339" s="124" t="s">
        <v>276</v>
      </c>
      <c r="H339" s="125">
        <v>76</v>
      </c>
      <c r="I339" s="126"/>
      <c r="J339" s="127">
        <f>ROUND(I339*H339,2)</f>
        <v>0</v>
      </c>
      <c r="K339" s="123" t="s">
        <v>19</v>
      </c>
      <c r="L339" s="32"/>
      <c r="M339" s="128" t="s">
        <v>19</v>
      </c>
      <c r="N339" s="129" t="s">
        <v>40</v>
      </c>
      <c r="P339" s="130">
        <f>O339*H339</f>
        <v>0</v>
      </c>
      <c r="Q339" s="130">
        <v>2.0000000000000002E-5</v>
      </c>
      <c r="R339" s="130">
        <f>Q339*H339</f>
        <v>1.5200000000000001E-3</v>
      </c>
      <c r="S339" s="130">
        <v>0</v>
      </c>
      <c r="T339" s="131">
        <f>S339*H339</f>
        <v>0</v>
      </c>
      <c r="AR339" s="132" t="s">
        <v>300</v>
      </c>
      <c r="AT339" s="132" t="s">
        <v>261</v>
      </c>
      <c r="AU339" s="132" t="s">
        <v>77</v>
      </c>
      <c r="AY339" s="17" t="s">
        <v>260</v>
      </c>
      <c r="BE339" s="133">
        <f>IF(N339="základní",J339,0)</f>
        <v>0</v>
      </c>
      <c r="BF339" s="133">
        <f>IF(N339="snížená",J339,0)</f>
        <v>0</v>
      </c>
      <c r="BG339" s="133">
        <f>IF(N339="zákl. přenesená",J339,0)</f>
        <v>0</v>
      </c>
      <c r="BH339" s="133">
        <f>IF(N339="sníž. přenesená",J339,0)</f>
        <v>0</v>
      </c>
      <c r="BI339" s="133">
        <f>IF(N339="nulová",J339,0)</f>
        <v>0</v>
      </c>
      <c r="BJ339" s="17" t="s">
        <v>77</v>
      </c>
      <c r="BK339" s="133">
        <f>ROUND(I339*H339,2)</f>
        <v>0</v>
      </c>
      <c r="BL339" s="17" t="s">
        <v>300</v>
      </c>
      <c r="BM339" s="132" t="s">
        <v>3698</v>
      </c>
    </row>
    <row r="340" spans="2:65" s="1" customFormat="1" ht="11.25">
      <c r="B340" s="32"/>
      <c r="D340" s="134" t="s">
        <v>267</v>
      </c>
      <c r="F340" s="135" t="s">
        <v>2251</v>
      </c>
      <c r="I340" s="136"/>
      <c r="L340" s="32"/>
      <c r="M340" s="137"/>
      <c r="T340" s="53"/>
      <c r="AT340" s="17" t="s">
        <v>267</v>
      </c>
      <c r="AU340" s="17" t="s">
        <v>77</v>
      </c>
    </row>
    <row r="341" spans="2:65" s="1" customFormat="1" ht="16.5" customHeight="1">
      <c r="B341" s="32"/>
      <c r="C341" s="121" t="s">
        <v>1185</v>
      </c>
      <c r="D341" s="121" t="s">
        <v>261</v>
      </c>
      <c r="E341" s="122" t="s">
        <v>1971</v>
      </c>
      <c r="F341" s="123" t="s">
        <v>1972</v>
      </c>
      <c r="G341" s="124" t="s">
        <v>973</v>
      </c>
      <c r="H341" s="125">
        <v>0.84</v>
      </c>
      <c r="I341" s="126"/>
      <c r="J341" s="127">
        <f>ROUND(I341*H341,2)</f>
        <v>0</v>
      </c>
      <c r="K341" s="123" t="s">
        <v>1258</v>
      </c>
      <c r="L341" s="32"/>
      <c r="M341" s="128" t="s">
        <v>19</v>
      </c>
      <c r="N341" s="129" t="s">
        <v>40</v>
      </c>
      <c r="P341" s="130">
        <f>O341*H341</f>
        <v>0</v>
      </c>
      <c r="Q341" s="130">
        <v>0</v>
      </c>
      <c r="R341" s="130">
        <f>Q341*H341</f>
        <v>0</v>
      </c>
      <c r="S341" s="130">
        <v>0</v>
      </c>
      <c r="T341" s="131">
        <f>S341*H341</f>
        <v>0</v>
      </c>
      <c r="AR341" s="132" t="s">
        <v>300</v>
      </c>
      <c r="AT341" s="132" t="s">
        <v>261</v>
      </c>
      <c r="AU341" s="132" t="s">
        <v>77</v>
      </c>
      <c r="AY341" s="17" t="s">
        <v>260</v>
      </c>
      <c r="BE341" s="133">
        <f>IF(N341="základní",J341,0)</f>
        <v>0</v>
      </c>
      <c r="BF341" s="133">
        <f>IF(N341="snížená",J341,0)</f>
        <v>0</v>
      </c>
      <c r="BG341" s="133">
        <f>IF(N341="zákl. přenesená",J341,0)</f>
        <v>0</v>
      </c>
      <c r="BH341" s="133">
        <f>IF(N341="sníž. přenesená",J341,0)</f>
        <v>0</v>
      </c>
      <c r="BI341" s="133">
        <f>IF(N341="nulová",J341,0)</f>
        <v>0</v>
      </c>
      <c r="BJ341" s="17" t="s">
        <v>77</v>
      </c>
      <c r="BK341" s="133">
        <f>ROUND(I341*H341,2)</f>
        <v>0</v>
      </c>
      <c r="BL341" s="17" t="s">
        <v>300</v>
      </c>
      <c r="BM341" s="132" t="s">
        <v>3699</v>
      </c>
    </row>
    <row r="342" spans="2:65" s="1" customFormat="1" ht="19.5">
      <c r="B342" s="32"/>
      <c r="D342" s="134" t="s">
        <v>267</v>
      </c>
      <c r="F342" s="135" t="s">
        <v>1973</v>
      </c>
      <c r="I342" s="136"/>
      <c r="L342" s="32"/>
      <c r="M342" s="137"/>
      <c r="T342" s="53"/>
      <c r="AT342" s="17" t="s">
        <v>267</v>
      </c>
      <c r="AU342" s="17" t="s">
        <v>77</v>
      </c>
    </row>
    <row r="343" spans="2:65" s="1" customFormat="1" ht="11.25">
      <c r="B343" s="32"/>
      <c r="D343" s="176" t="s">
        <v>1416</v>
      </c>
      <c r="F343" s="177" t="s">
        <v>1974</v>
      </c>
      <c r="I343" s="136"/>
      <c r="L343" s="32"/>
      <c r="M343" s="137"/>
      <c r="T343" s="53"/>
      <c r="AT343" s="17" t="s">
        <v>1416</v>
      </c>
      <c r="AU343" s="17" t="s">
        <v>77</v>
      </c>
    </row>
    <row r="344" spans="2:65" s="1" customFormat="1" ht="16.5" customHeight="1">
      <c r="B344" s="32"/>
      <c r="C344" s="121" t="s">
        <v>389</v>
      </c>
      <c r="D344" s="121" t="s">
        <v>261</v>
      </c>
      <c r="E344" s="122" t="s">
        <v>1975</v>
      </c>
      <c r="F344" s="123" t="s">
        <v>1976</v>
      </c>
      <c r="G344" s="124" t="s">
        <v>973</v>
      </c>
      <c r="H344" s="125">
        <v>15.96</v>
      </c>
      <c r="I344" s="126"/>
      <c r="J344" s="127">
        <f>ROUND(I344*H344,2)</f>
        <v>0</v>
      </c>
      <c r="K344" s="123" t="s">
        <v>1258</v>
      </c>
      <c r="L344" s="32"/>
      <c r="M344" s="128" t="s">
        <v>19</v>
      </c>
      <c r="N344" s="129" t="s">
        <v>40</v>
      </c>
      <c r="P344" s="130">
        <f>O344*H344</f>
        <v>0</v>
      </c>
      <c r="Q344" s="130">
        <v>0</v>
      </c>
      <c r="R344" s="130">
        <f>Q344*H344</f>
        <v>0</v>
      </c>
      <c r="S344" s="130">
        <v>0</v>
      </c>
      <c r="T344" s="131">
        <f>S344*H344</f>
        <v>0</v>
      </c>
      <c r="AR344" s="132" t="s">
        <v>300</v>
      </c>
      <c r="AT344" s="132" t="s">
        <v>261</v>
      </c>
      <c r="AU344" s="132" t="s">
        <v>77</v>
      </c>
      <c r="AY344" s="17" t="s">
        <v>260</v>
      </c>
      <c r="BE344" s="133">
        <f>IF(N344="základní",J344,0)</f>
        <v>0</v>
      </c>
      <c r="BF344" s="133">
        <f>IF(N344="snížená",J344,0)</f>
        <v>0</v>
      </c>
      <c r="BG344" s="133">
        <f>IF(N344="zákl. přenesená",J344,0)</f>
        <v>0</v>
      </c>
      <c r="BH344" s="133">
        <f>IF(N344="sníž. přenesená",J344,0)</f>
        <v>0</v>
      </c>
      <c r="BI344" s="133">
        <f>IF(N344="nulová",J344,0)</f>
        <v>0</v>
      </c>
      <c r="BJ344" s="17" t="s">
        <v>77</v>
      </c>
      <c r="BK344" s="133">
        <f>ROUND(I344*H344,2)</f>
        <v>0</v>
      </c>
      <c r="BL344" s="17" t="s">
        <v>300</v>
      </c>
      <c r="BM344" s="132" t="s">
        <v>3700</v>
      </c>
    </row>
    <row r="345" spans="2:65" s="1" customFormat="1" ht="19.5">
      <c r="B345" s="32"/>
      <c r="D345" s="134" t="s">
        <v>267</v>
      </c>
      <c r="F345" s="135" t="s">
        <v>1977</v>
      </c>
      <c r="I345" s="136"/>
      <c r="L345" s="32"/>
      <c r="M345" s="137"/>
      <c r="T345" s="53"/>
      <c r="AT345" s="17" t="s">
        <v>267</v>
      </c>
      <c r="AU345" s="17" t="s">
        <v>77</v>
      </c>
    </row>
    <row r="346" spans="2:65" s="1" customFormat="1" ht="11.25">
      <c r="B346" s="32"/>
      <c r="D346" s="176" t="s">
        <v>1416</v>
      </c>
      <c r="F346" s="177" t="s">
        <v>1978</v>
      </c>
      <c r="I346" s="136"/>
      <c r="L346" s="32"/>
      <c r="M346" s="137"/>
      <c r="T346" s="53"/>
      <c r="AT346" s="17" t="s">
        <v>1416</v>
      </c>
      <c r="AU346" s="17" t="s">
        <v>77</v>
      </c>
    </row>
    <row r="347" spans="2:65" s="12" customFormat="1" ht="11.25">
      <c r="B347" s="162"/>
      <c r="D347" s="134" t="s">
        <v>774</v>
      </c>
      <c r="E347" s="163" t="s">
        <v>19</v>
      </c>
      <c r="F347" s="164" t="s">
        <v>3701</v>
      </c>
      <c r="H347" s="165">
        <v>15.96</v>
      </c>
      <c r="I347" s="166"/>
      <c r="L347" s="162"/>
      <c r="M347" s="167"/>
      <c r="T347" s="168"/>
      <c r="AT347" s="163" t="s">
        <v>774</v>
      </c>
      <c r="AU347" s="163" t="s">
        <v>77</v>
      </c>
      <c r="AV347" s="12" t="s">
        <v>79</v>
      </c>
      <c r="AW347" s="12" t="s">
        <v>31</v>
      </c>
      <c r="AX347" s="12" t="s">
        <v>69</v>
      </c>
      <c r="AY347" s="163" t="s">
        <v>260</v>
      </c>
    </row>
    <row r="348" spans="2:65" s="13" customFormat="1" ht="11.25">
      <c r="B348" s="169"/>
      <c r="D348" s="134" t="s">
        <v>774</v>
      </c>
      <c r="E348" s="170" t="s">
        <v>19</v>
      </c>
      <c r="F348" s="171" t="s">
        <v>967</v>
      </c>
      <c r="H348" s="172">
        <v>15.96</v>
      </c>
      <c r="I348" s="173"/>
      <c r="L348" s="169"/>
      <c r="M348" s="174"/>
      <c r="T348" s="175"/>
      <c r="AT348" s="170" t="s">
        <v>774</v>
      </c>
      <c r="AU348" s="170" t="s">
        <v>77</v>
      </c>
      <c r="AV348" s="13" t="s">
        <v>266</v>
      </c>
      <c r="AW348" s="13" t="s">
        <v>31</v>
      </c>
      <c r="AX348" s="13" t="s">
        <v>77</v>
      </c>
      <c r="AY348" s="170" t="s">
        <v>260</v>
      </c>
    </row>
    <row r="349" spans="2:65" s="10" customFormat="1" ht="25.9" customHeight="1">
      <c r="B349" s="111"/>
      <c r="D349" s="112" t="s">
        <v>68</v>
      </c>
      <c r="E349" s="113" t="s">
        <v>302</v>
      </c>
      <c r="F349" s="113" t="s">
        <v>2012</v>
      </c>
      <c r="I349" s="114"/>
      <c r="J349" s="115">
        <f>BK349</f>
        <v>0</v>
      </c>
      <c r="L349" s="111"/>
      <c r="M349" s="116"/>
      <c r="P349" s="117">
        <f>P350+SUM(P351:P441)</f>
        <v>0</v>
      </c>
      <c r="R349" s="117">
        <f>R350+SUM(R351:R441)</f>
        <v>11.813374</v>
      </c>
      <c r="T349" s="118">
        <f>T350+SUM(T351:T441)</f>
        <v>47.930000000000007</v>
      </c>
      <c r="AR349" s="112" t="s">
        <v>77</v>
      </c>
      <c r="AT349" s="119" t="s">
        <v>68</v>
      </c>
      <c r="AU349" s="119" t="s">
        <v>69</v>
      </c>
      <c r="AY349" s="112" t="s">
        <v>260</v>
      </c>
      <c r="BK349" s="120">
        <f>BK350+SUM(BK351:BK441)</f>
        <v>0</v>
      </c>
    </row>
    <row r="350" spans="2:65" s="1" customFormat="1" ht="24.2" customHeight="1">
      <c r="B350" s="32"/>
      <c r="C350" s="121" t="s">
        <v>1196</v>
      </c>
      <c r="D350" s="121" t="s">
        <v>261</v>
      </c>
      <c r="E350" s="122" t="s">
        <v>3702</v>
      </c>
      <c r="F350" s="123" t="s">
        <v>3703</v>
      </c>
      <c r="G350" s="124" t="s">
        <v>273</v>
      </c>
      <c r="H350" s="125">
        <v>82.2</v>
      </c>
      <c r="I350" s="126"/>
      <c r="J350" s="127">
        <f>ROUND(I350*H350,2)</f>
        <v>0</v>
      </c>
      <c r="K350" s="123" t="s">
        <v>19</v>
      </c>
      <c r="L350" s="32"/>
      <c r="M350" s="128" t="s">
        <v>19</v>
      </c>
      <c r="N350" s="129" t="s">
        <v>40</v>
      </c>
      <c r="P350" s="130">
        <f>O350*H350</f>
        <v>0</v>
      </c>
      <c r="Q350" s="130">
        <v>0</v>
      </c>
      <c r="R350" s="130">
        <f>Q350*H350</f>
        <v>0</v>
      </c>
      <c r="S350" s="130">
        <v>0</v>
      </c>
      <c r="T350" s="131">
        <f>S350*H350</f>
        <v>0</v>
      </c>
      <c r="AR350" s="132" t="s">
        <v>266</v>
      </c>
      <c r="AT350" s="132" t="s">
        <v>261</v>
      </c>
      <c r="AU350" s="132" t="s">
        <v>77</v>
      </c>
      <c r="AY350" s="17" t="s">
        <v>260</v>
      </c>
      <c r="BE350" s="133">
        <f>IF(N350="základní",J350,0)</f>
        <v>0</v>
      </c>
      <c r="BF350" s="133">
        <f>IF(N350="snížená",J350,0)</f>
        <v>0</v>
      </c>
      <c r="BG350" s="133">
        <f>IF(N350="zákl. přenesená",J350,0)</f>
        <v>0</v>
      </c>
      <c r="BH350" s="133">
        <f>IF(N350="sníž. přenesená",J350,0)</f>
        <v>0</v>
      </c>
      <c r="BI350" s="133">
        <f>IF(N350="nulová",J350,0)</f>
        <v>0</v>
      </c>
      <c r="BJ350" s="17" t="s">
        <v>77</v>
      </c>
      <c r="BK350" s="133">
        <f>ROUND(I350*H350,2)</f>
        <v>0</v>
      </c>
      <c r="BL350" s="17" t="s">
        <v>266</v>
      </c>
      <c r="BM350" s="132" t="s">
        <v>3704</v>
      </c>
    </row>
    <row r="351" spans="2:65" s="1" customFormat="1" ht="11.25">
      <c r="B351" s="32"/>
      <c r="D351" s="134" t="s">
        <v>267</v>
      </c>
      <c r="F351" s="135" t="s">
        <v>3703</v>
      </c>
      <c r="I351" s="136"/>
      <c r="L351" s="32"/>
      <c r="M351" s="137"/>
      <c r="T351" s="53"/>
      <c r="AT351" s="17" t="s">
        <v>267</v>
      </c>
      <c r="AU351" s="17" t="s">
        <v>77</v>
      </c>
    </row>
    <row r="352" spans="2:65" s="12" customFormat="1" ht="11.25">
      <c r="B352" s="162"/>
      <c r="D352" s="134" t="s">
        <v>774</v>
      </c>
      <c r="E352" s="163" t="s">
        <v>19</v>
      </c>
      <c r="F352" s="164" t="s">
        <v>3705</v>
      </c>
      <c r="H352" s="165">
        <v>82.2</v>
      </c>
      <c r="I352" s="166"/>
      <c r="L352" s="162"/>
      <c r="M352" s="167"/>
      <c r="T352" s="168"/>
      <c r="AT352" s="163" t="s">
        <v>774</v>
      </c>
      <c r="AU352" s="163" t="s">
        <v>77</v>
      </c>
      <c r="AV352" s="12" t="s">
        <v>79</v>
      </c>
      <c r="AW352" s="12" t="s">
        <v>31</v>
      </c>
      <c r="AX352" s="12" t="s">
        <v>69</v>
      </c>
      <c r="AY352" s="163" t="s">
        <v>260</v>
      </c>
    </row>
    <row r="353" spans="2:65" s="13" customFormat="1" ht="11.25">
      <c r="B353" s="169"/>
      <c r="D353" s="134" t="s">
        <v>774</v>
      </c>
      <c r="E353" s="170" t="s">
        <v>19</v>
      </c>
      <c r="F353" s="171" t="s">
        <v>967</v>
      </c>
      <c r="H353" s="172">
        <v>82.2</v>
      </c>
      <c r="I353" s="173"/>
      <c r="L353" s="169"/>
      <c r="M353" s="174"/>
      <c r="T353" s="175"/>
      <c r="AT353" s="170" t="s">
        <v>774</v>
      </c>
      <c r="AU353" s="170" t="s">
        <v>77</v>
      </c>
      <c r="AV353" s="13" t="s">
        <v>266</v>
      </c>
      <c r="AW353" s="13" t="s">
        <v>31</v>
      </c>
      <c r="AX353" s="13" t="s">
        <v>77</v>
      </c>
      <c r="AY353" s="170" t="s">
        <v>260</v>
      </c>
    </row>
    <row r="354" spans="2:65" s="1" customFormat="1" ht="24.2" customHeight="1">
      <c r="B354" s="32"/>
      <c r="C354" s="121" t="s">
        <v>395</v>
      </c>
      <c r="D354" s="121" t="s">
        <v>261</v>
      </c>
      <c r="E354" s="122" t="s">
        <v>3706</v>
      </c>
      <c r="F354" s="123" t="s">
        <v>3707</v>
      </c>
      <c r="G354" s="124" t="s">
        <v>273</v>
      </c>
      <c r="H354" s="125">
        <v>82.2</v>
      </c>
      <c r="I354" s="126"/>
      <c r="J354" s="127">
        <f>ROUND(I354*H354,2)</f>
        <v>0</v>
      </c>
      <c r="K354" s="123" t="s">
        <v>19</v>
      </c>
      <c r="L354" s="32"/>
      <c r="M354" s="128" t="s">
        <v>19</v>
      </c>
      <c r="N354" s="129" t="s">
        <v>40</v>
      </c>
      <c r="P354" s="130">
        <f>O354*H354</f>
        <v>0</v>
      </c>
      <c r="Q354" s="130">
        <v>2.2499999999999998E-3</v>
      </c>
      <c r="R354" s="130">
        <f>Q354*H354</f>
        <v>0.18495</v>
      </c>
      <c r="S354" s="130">
        <v>0</v>
      </c>
      <c r="T354" s="131">
        <f>S354*H354</f>
        <v>0</v>
      </c>
      <c r="AR354" s="132" t="s">
        <v>266</v>
      </c>
      <c r="AT354" s="132" t="s">
        <v>261</v>
      </c>
      <c r="AU354" s="132" t="s">
        <v>77</v>
      </c>
      <c r="AY354" s="17" t="s">
        <v>260</v>
      </c>
      <c r="BE354" s="133">
        <f>IF(N354="základní",J354,0)</f>
        <v>0</v>
      </c>
      <c r="BF354" s="133">
        <f>IF(N354="snížená",J354,0)</f>
        <v>0</v>
      </c>
      <c r="BG354" s="133">
        <f>IF(N354="zákl. přenesená",J354,0)</f>
        <v>0</v>
      </c>
      <c r="BH354" s="133">
        <f>IF(N354="sníž. přenesená",J354,0)</f>
        <v>0</v>
      </c>
      <c r="BI354" s="133">
        <f>IF(N354="nulová",J354,0)</f>
        <v>0</v>
      </c>
      <c r="BJ354" s="17" t="s">
        <v>77</v>
      </c>
      <c r="BK354" s="133">
        <f>ROUND(I354*H354,2)</f>
        <v>0</v>
      </c>
      <c r="BL354" s="17" t="s">
        <v>266</v>
      </c>
      <c r="BM354" s="132" t="s">
        <v>3708</v>
      </c>
    </row>
    <row r="355" spans="2:65" s="1" customFormat="1" ht="11.25">
      <c r="B355" s="32"/>
      <c r="D355" s="134" t="s">
        <v>267</v>
      </c>
      <c r="F355" s="135" t="s">
        <v>3707</v>
      </c>
      <c r="I355" s="136"/>
      <c r="L355" s="32"/>
      <c r="M355" s="137"/>
      <c r="T355" s="53"/>
      <c r="AT355" s="17" t="s">
        <v>267</v>
      </c>
      <c r="AU355" s="17" t="s">
        <v>77</v>
      </c>
    </row>
    <row r="356" spans="2:65" s="12" customFormat="1" ht="11.25">
      <c r="B356" s="162"/>
      <c r="D356" s="134" t="s">
        <v>774</v>
      </c>
      <c r="E356" s="163" t="s">
        <v>19</v>
      </c>
      <c r="F356" s="164" t="s">
        <v>3705</v>
      </c>
      <c r="H356" s="165">
        <v>82.2</v>
      </c>
      <c r="I356" s="166"/>
      <c r="L356" s="162"/>
      <c r="M356" s="167"/>
      <c r="T356" s="168"/>
      <c r="AT356" s="163" t="s">
        <v>774</v>
      </c>
      <c r="AU356" s="163" t="s">
        <v>77</v>
      </c>
      <c r="AV356" s="12" t="s">
        <v>79</v>
      </c>
      <c r="AW356" s="12" t="s">
        <v>31</v>
      </c>
      <c r="AX356" s="12" t="s">
        <v>69</v>
      </c>
      <c r="AY356" s="163" t="s">
        <v>260</v>
      </c>
    </row>
    <row r="357" spans="2:65" s="13" customFormat="1" ht="11.25">
      <c r="B357" s="169"/>
      <c r="D357" s="134" t="s">
        <v>774</v>
      </c>
      <c r="E357" s="170" t="s">
        <v>19</v>
      </c>
      <c r="F357" s="171" t="s">
        <v>967</v>
      </c>
      <c r="H357" s="172">
        <v>82.2</v>
      </c>
      <c r="I357" s="173"/>
      <c r="L357" s="169"/>
      <c r="M357" s="174"/>
      <c r="T357" s="175"/>
      <c r="AT357" s="170" t="s">
        <v>774</v>
      </c>
      <c r="AU357" s="170" t="s">
        <v>77</v>
      </c>
      <c r="AV357" s="13" t="s">
        <v>266</v>
      </c>
      <c r="AW357" s="13" t="s">
        <v>31</v>
      </c>
      <c r="AX357" s="13" t="s">
        <v>77</v>
      </c>
      <c r="AY357" s="170" t="s">
        <v>260</v>
      </c>
    </row>
    <row r="358" spans="2:65" s="1" customFormat="1" ht="16.5" customHeight="1">
      <c r="B358" s="32"/>
      <c r="C358" s="121" t="s">
        <v>1204</v>
      </c>
      <c r="D358" s="121" t="s">
        <v>261</v>
      </c>
      <c r="E358" s="122" t="s">
        <v>3709</v>
      </c>
      <c r="F358" s="123" t="s">
        <v>3710</v>
      </c>
      <c r="G358" s="124" t="s">
        <v>2848</v>
      </c>
      <c r="H358" s="125">
        <v>1.8680000000000001</v>
      </c>
      <c r="I358" s="126"/>
      <c r="J358" s="127">
        <f>ROUND(I358*H358,2)</f>
        <v>0</v>
      </c>
      <c r="K358" s="123" t="s">
        <v>19</v>
      </c>
      <c r="L358" s="32"/>
      <c r="M358" s="128" t="s">
        <v>19</v>
      </c>
      <c r="N358" s="129" t="s">
        <v>40</v>
      </c>
      <c r="P358" s="130">
        <f>O358*H358</f>
        <v>0</v>
      </c>
      <c r="Q358" s="130">
        <v>1</v>
      </c>
      <c r="R358" s="130">
        <f>Q358*H358</f>
        <v>1.8680000000000001</v>
      </c>
      <c r="S358" s="130">
        <v>0</v>
      </c>
      <c r="T358" s="131">
        <f>S358*H358</f>
        <v>0</v>
      </c>
      <c r="AR358" s="132" t="s">
        <v>266</v>
      </c>
      <c r="AT358" s="132" t="s">
        <v>261</v>
      </c>
      <c r="AU358" s="132" t="s">
        <v>77</v>
      </c>
      <c r="AY358" s="17" t="s">
        <v>260</v>
      </c>
      <c r="BE358" s="133">
        <f>IF(N358="základní",J358,0)</f>
        <v>0</v>
      </c>
      <c r="BF358" s="133">
        <f>IF(N358="snížená",J358,0)</f>
        <v>0</v>
      </c>
      <c r="BG358" s="133">
        <f>IF(N358="zákl. přenesená",J358,0)</f>
        <v>0</v>
      </c>
      <c r="BH358" s="133">
        <f>IF(N358="sníž. přenesená",J358,0)</f>
        <v>0</v>
      </c>
      <c r="BI358" s="133">
        <f>IF(N358="nulová",J358,0)</f>
        <v>0</v>
      </c>
      <c r="BJ358" s="17" t="s">
        <v>77</v>
      </c>
      <c r="BK358" s="133">
        <f>ROUND(I358*H358,2)</f>
        <v>0</v>
      </c>
      <c r="BL358" s="17" t="s">
        <v>266</v>
      </c>
      <c r="BM358" s="132" t="s">
        <v>3711</v>
      </c>
    </row>
    <row r="359" spans="2:65" s="1" customFormat="1" ht="11.25">
      <c r="B359" s="32"/>
      <c r="D359" s="134" t="s">
        <v>267</v>
      </c>
      <c r="F359" s="135" t="s">
        <v>3710</v>
      </c>
      <c r="I359" s="136"/>
      <c r="L359" s="32"/>
      <c r="M359" s="137"/>
      <c r="T359" s="53"/>
      <c r="AT359" s="17" t="s">
        <v>267</v>
      </c>
      <c r="AU359" s="17" t="s">
        <v>77</v>
      </c>
    </row>
    <row r="360" spans="2:65" s="12" customFormat="1" ht="11.25">
      <c r="B360" s="162"/>
      <c r="D360" s="134" t="s">
        <v>774</v>
      </c>
      <c r="E360" s="163" t="s">
        <v>19</v>
      </c>
      <c r="F360" s="164" t="s">
        <v>3712</v>
      </c>
      <c r="H360" s="165">
        <v>1.8680000000000001</v>
      </c>
      <c r="I360" s="166"/>
      <c r="L360" s="162"/>
      <c r="M360" s="167"/>
      <c r="T360" s="168"/>
      <c r="AT360" s="163" t="s">
        <v>774</v>
      </c>
      <c r="AU360" s="163" t="s">
        <v>77</v>
      </c>
      <c r="AV360" s="12" t="s">
        <v>79</v>
      </c>
      <c r="AW360" s="12" t="s">
        <v>31</v>
      </c>
      <c r="AX360" s="12" t="s">
        <v>69</v>
      </c>
      <c r="AY360" s="163" t="s">
        <v>260</v>
      </c>
    </row>
    <row r="361" spans="2:65" s="13" customFormat="1" ht="11.25">
      <c r="B361" s="169"/>
      <c r="D361" s="134" t="s">
        <v>774</v>
      </c>
      <c r="E361" s="170" t="s">
        <v>19</v>
      </c>
      <c r="F361" s="171" t="s">
        <v>967</v>
      </c>
      <c r="H361" s="172">
        <v>1.8680000000000001</v>
      </c>
      <c r="I361" s="173"/>
      <c r="L361" s="169"/>
      <c r="M361" s="174"/>
      <c r="T361" s="175"/>
      <c r="AT361" s="170" t="s">
        <v>774</v>
      </c>
      <c r="AU361" s="170" t="s">
        <v>77</v>
      </c>
      <c r="AV361" s="13" t="s">
        <v>266</v>
      </c>
      <c r="AW361" s="13" t="s">
        <v>31</v>
      </c>
      <c r="AX361" s="13" t="s">
        <v>77</v>
      </c>
      <c r="AY361" s="170" t="s">
        <v>260</v>
      </c>
    </row>
    <row r="362" spans="2:65" s="1" customFormat="1" ht="16.5" customHeight="1">
      <c r="B362" s="32"/>
      <c r="C362" s="121" t="s">
        <v>399</v>
      </c>
      <c r="D362" s="121" t="s">
        <v>261</v>
      </c>
      <c r="E362" s="122" t="s">
        <v>3713</v>
      </c>
      <c r="F362" s="123" t="s">
        <v>3714</v>
      </c>
      <c r="G362" s="124" t="s">
        <v>545</v>
      </c>
      <c r="H362" s="125">
        <v>15.4</v>
      </c>
      <c r="I362" s="126"/>
      <c r="J362" s="127">
        <f>ROUND(I362*H362,2)</f>
        <v>0</v>
      </c>
      <c r="K362" s="123" t="s">
        <v>1258</v>
      </c>
      <c r="L362" s="32"/>
      <c r="M362" s="128" t="s">
        <v>19</v>
      </c>
      <c r="N362" s="129" t="s">
        <v>40</v>
      </c>
      <c r="P362" s="130">
        <f>O362*H362</f>
        <v>0</v>
      </c>
      <c r="Q362" s="130">
        <v>0</v>
      </c>
      <c r="R362" s="130">
        <f>Q362*H362</f>
        <v>0</v>
      </c>
      <c r="S362" s="130">
        <v>0</v>
      </c>
      <c r="T362" s="131">
        <f>S362*H362</f>
        <v>0</v>
      </c>
      <c r="AR362" s="132" t="s">
        <v>266</v>
      </c>
      <c r="AT362" s="132" t="s">
        <v>261</v>
      </c>
      <c r="AU362" s="132" t="s">
        <v>77</v>
      </c>
      <c r="AY362" s="17" t="s">
        <v>260</v>
      </c>
      <c r="BE362" s="133">
        <f>IF(N362="základní",J362,0)</f>
        <v>0</v>
      </c>
      <c r="BF362" s="133">
        <f>IF(N362="snížená",J362,0)</f>
        <v>0</v>
      </c>
      <c r="BG362" s="133">
        <f>IF(N362="zákl. přenesená",J362,0)</f>
        <v>0</v>
      </c>
      <c r="BH362" s="133">
        <f>IF(N362="sníž. přenesená",J362,0)</f>
        <v>0</v>
      </c>
      <c r="BI362" s="133">
        <f>IF(N362="nulová",J362,0)</f>
        <v>0</v>
      </c>
      <c r="BJ362" s="17" t="s">
        <v>77</v>
      </c>
      <c r="BK362" s="133">
        <f>ROUND(I362*H362,2)</f>
        <v>0</v>
      </c>
      <c r="BL362" s="17" t="s">
        <v>266</v>
      </c>
      <c r="BM362" s="132" t="s">
        <v>3715</v>
      </c>
    </row>
    <row r="363" spans="2:65" s="1" customFormat="1" ht="11.25">
      <c r="B363" s="32"/>
      <c r="D363" s="134" t="s">
        <v>267</v>
      </c>
      <c r="F363" s="135" t="s">
        <v>3716</v>
      </c>
      <c r="I363" s="136"/>
      <c r="L363" s="32"/>
      <c r="M363" s="137"/>
      <c r="T363" s="53"/>
      <c r="AT363" s="17" t="s">
        <v>267</v>
      </c>
      <c r="AU363" s="17" t="s">
        <v>77</v>
      </c>
    </row>
    <row r="364" spans="2:65" s="1" customFormat="1" ht="11.25">
      <c r="B364" s="32"/>
      <c r="D364" s="176" t="s">
        <v>1416</v>
      </c>
      <c r="F364" s="177" t="s">
        <v>3717</v>
      </c>
      <c r="I364" s="136"/>
      <c r="L364" s="32"/>
      <c r="M364" s="137"/>
      <c r="T364" s="53"/>
      <c r="AT364" s="17" t="s">
        <v>1416</v>
      </c>
      <c r="AU364" s="17" t="s">
        <v>77</v>
      </c>
    </row>
    <row r="365" spans="2:65" s="1" customFormat="1" ht="107.25">
      <c r="B365" s="32"/>
      <c r="D365" s="134" t="s">
        <v>269</v>
      </c>
      <c r="F365" s="138" t="s">
        <v>3718</v>
      </c>
      <c r="I365" s="136"/>
      <c r="L365" s="32"/>
      <c r="M365" s="137"/>
      <c r="T365" s="53"/>
      <c r="AT365" s="17" t="s">
        <v>269</v>
      </c>
      <c r="AU365" s="17" t="s">
        <v>77</v>
      </c>
    </row>
    <row r="366" spans="2:65" s="12" customFormat="1" ht="11.25">
      <c r="B366" s="162"/>
      <c r="D366" s="134" t="s">
        <v>774</v>
      </c>
      <c r="E366" s="163" t="s">
        <v>19</v>
      </c>
      <c r="F366" s="164" t="s">
        <v>3719</v>
      </c>
      <c r="H366" s="165">
        <v>15.4</v>
      </c>
      <c r="I366" s="166"/>
      <c r="L366" s="162"/>
      <c r="M366" s="167"/>
      <c r="T366" s="168"/>
      <c r="AT366" s="163" t="s">
        <v>774</v>
      </c>
      <c r="AU366" s="163" t="s">
        <v>77</v>
      </c>
      <c r="AV366" s="12" t="s">
        <v>79</v>
      </c>
      <c r="AW366" s="12" t="s">
        <v>31</v>
      </c>
      <c r="AX366" s="12" t="s">
        <v>69</v>
      </c>
      <c r="AY366" s="163" t="s">
        <v>260</v>
      </c>
    </row>
    <row r="367" spans="2:65" s="13" customFormat="1" ht="11.25">
      <c r="B367" s="169"/>
      <c r="D367" s="134" t="s">
        <v>774</v>
      </c>
      <c r="E367" s="170" t="s">
        <v>19</v>
      </c>
      <c r="F367" s="171" t="s">
        <v>967</v>
      </c>
      <c r="H367" s="172">
        <v>15.4</v>
      </c>
      <c r="I367" s="173"/>
      <c r="L367" s="169"/>
      <c r="M367" s="174"/>
      <c r="T367" s="175"/>
      <c r="AT367" s="170" t="s">
        <v>774</v>
      </c>
      <c r="AU367" s="170" t="s">
        <v>77</v>
      </c>
      <c r="AV367" s="13" t="s">
        <v>266</v>
      </c>
      <c r="AW367" s="13" t="s">
        <v>31</v>
      </c>
      <c r="AX367" s="13" t="s">
        <v>77</v>
      </c>
      <c r="AY367" s="170" t="s">
        <v>260</v>
      </c>
    </row>
    <row r="368" spans="2:65" s="1" customFormat="1" ht="16.5" customHeight="1">
      <c r="B368" s="32"/>
      <c r="C368" s="121" t="s">
        <v>1215</v>
      </c>
      <c r="D368" s="121" t="s">
        <v>261</v>
      </c>
      <c r="E368" s="122" t="s">
        <v>3720</v>
      </c>
      <c r="F368" s="123" t="s">
        <v>3721</v>
      </c>
      <c r="G368" s="124" t="s">
        <v>273</v>
      </c>
      <c r="H368" s="125">
        <v>15.4</v>
      </c>
      <c r="I368" s="126"/>
      <c r="J368" s="127">
        <f>ROUND(I368*H368,2)</f>
        <v>0</v>
      </c>
      <c r="K368" s="123" t="s">
        <v>19</v>
      </c>
      <c r="L368" s="32"/>
      <c r="M368" s="128" t="s">
        <v>19</v>
      </c>
      <c r="N368" s="129" t="s">
        <v>40</v>
      </c>
      <c r="P368" s="130">
        <f>O368*H368</f>
        <v>0</v>
      </c>
      <c r="Q368" s="130">
        <v>2.8500000000000001E-3</v>
      </c>
      <c r="R368" s="130">
        <f>Q368*H368</f>
        <v>4.3890000000000005E-2</v>
      </c>
      <c r="S368" s="130">
        <v>0</v>
      </c>
      <c r="T368" s="131">
        <f>S368*H368</f>
        <v>0</v>
      </c>
      <c r="AR368" s="132" t="s">
        <v>266</v>
      </c>
      <c r="AT368" s="132" t="s">
        <v>261</v>
      </c>
      <c r="AU368" s="132" t="s">
        <v>77</v>
      </c>
      <c r="AY368" s="17" t="s">
        <v>260</v>
      </c>
      <c r="BE368" s="133">
        <f>IF(N368="základní",J368,0)</f>
        <v>0</v>
      </c>
      <c r="BF368" s="133">
        <f>IF(N368="snížená",J368,0)</f>
        <v>0</v>
      </c>
      <c r="BG368" s="133">
        <f>IF(N368="zákl. přenesená",J368,0)</f>
        <v>0</v>
      </c>
      <c r="BH368" s="133">
        <f>IF(N368="sníž. přenesená",J368,0)</f>
        <v>0</v>
      </c>
      <c r="BI368" s="133">
        <f>IF(N368="nulová",J368,0)</f>
        <v>0</v>
      </c>
      <c r="BJ368" s="17" t="s">
        <v>77</v>
      </c>
      <c r="BK368" s="133">
        <f>ROUND(I368*H368,2)</f>
        <v>0</v>
      </c>
      <c r="BL368" s="17" t="s">
        <v>266</v>
      </c>
      <c r="BM368" s="132" t="s">
        <v>3722</v>
      </c>
    </row>
    <row r="369" spans="2:65" s="1" customFormat="1" ht="11.25">
      <c r="B369" s="32"/>
      <c r="D369" s="134" t="s">
        <v>267</v>
      </c>
      <c r="F369" s="135" t="s">
        <v>3721</v>
      </c>
      <c r="I369" s="136"/>
      <c r="L369" s="32"/>
      <c r="M369" s="137"/>
      <c r="T369" s="53"/>
      <c r="AT369" s="17" t="s">
        <v>267</v>
      </c>
      <c r="AU369" s="17" t="s">
        <v>77</v>
      </c>
    </row>
    <row r="370" spans="2:65" s="1" customFormat="1" ht="16.5" customHeight="1">
      <c r="B370" s="32"/>
      <c r="C370" s="121" t="s">
        <v>404</v>
      </c>
      <c r="D370" s="121" t="s">
        <v>261</v>
      </c>
      <c r="E370" s="122" t="s">
        <v>2022</v>
      </c>
      <c r="F370" s="123" t="s">
        <v>2023</v>
      </c>
      <c r="G370" s="124" t="s">
        <v>1297</v>
      </c>
      <c r="H370" s="125">
        <v>84</v>
      </c>
      <c r="I370" s="126"/>
      <c r="J370" s="127">
        <f>ROUND(I370*H370,2)</f>
        <v>0</v>
      </c>
      <c r="K370" s="123" t="s">
        <v>1258</v>
      </c>
      <c r="L370" s="32"/>
      <c r="M370" s="128" t="s">
        <v>19</v>
      </c>
      <c r="N370" s="129" t="s">
        <v>40</v>
      </c>
      <c r="P370" s="130">
        <f>O370*H370</f>
        <v>0</v>
      </c>
      <c r="Q370" s="130">
        <v>0</v>
      </c>
      <c r="R370" s="130">
        <f>Q370*H370</f>
        <v>0</v>
      </c>
      <c r="S370" s="130">
        <v>2.9999999999999997E-4</v>
      </c>
      <c r="T370" s="131">
        <f>S370*H370</f>
        <v>2.5199999999999997E-2</v>
      </c>
      <c r="AR370" s="132" t="s">
        <v>266</v>
      </c>
      <c r="AT370" s="132" t="s">
        <v>261</v>
      </c>
      <c r="AU370" s="132" t="s">
        <v>77</v>
      </c>
      <c r="AY370" s="17" t="s">
        <v>260</v>
      </c>
      <c r="BE370" s="133">
        <f>IF(N370="základní",J370,0)</f>
        <v>0</v>
      </c>
      <c r="BF370" s="133">
        <f>IF(N370="snížená",J370,0)</f>
        <v>0</v>
      </c>
      <c r="BG370" s="133">
        <f>IF(N370="zákl. přenesená",J370,0)</f>
        <v>0</v>
      </c>
      <c r="BH370" s="133">
        <f>IF(N370="sníž. přenesená",J370,0)</f>
        <v>0</v>
      </c>
      <c r="BI370" s="133">
        <f>IF(N370="nulová",J370,0)</f>
        <v>0</v>
      </c>
      <c r="BJ370" s="17" t="s">
        <v>77</v>
      </c>
      <c r="BK370" s="133">
        <f>ROUND(I370*H370,2)</f>
        <v>0</v>
      </c>
      <c r="BL370" s="17" t="s">
        <v>266</v>
      </c>
      <c r="BM370" s="132" t="s">
        <v>3723</v>
      </c>
    </row>
    <row r="371" spans="2:65" s="1" customFormat="1" ht="11.25">
      <c r="B371" s="32"/>
      <c r="D371" s="134" t="s">
        <v>267</v>
      </c>
      <c r="F371" s="135" t="s">
        <v>2023</v>
      </c>
      <c r="I371" s="136"/>
      <c r="L371" s="32"/>
      <c r="M371" s="137"/>
      <c r="T371" s="53"/>
      <c r="AT371" s="17" t="s">
        <v>267</v>
      </c>
      <c r="AU371" s="17" t="s">
        <v>77</v>
      </c>
    </row>
    <row r="372" spans="2:65" s="1" customFormat="1" ht="11.25">
      <c r="B372" s="32"/>
      <c r="D372" s="176" t="s">
        <v>1416</v>
      </c>
      <c r="F372" s="177" t="s">
        <v>2024</v>
      </c>
      <c r="I372" s="136"/>
      <c r="L372" s="32"/>
      <c r="M372" s="137"/>
      <c r="T372" s="53"/>
      <c r="AT372" s="17" t="s">
        <v>1416</v>
      </c>
      <c r="AU372" s="17" t="s">
        <v>77</v>
      </c>
    </row>
    <row r="373" spans="2:65" s="1" customFormat="1" ht="19.5">
      <c r="B373" s="32"/>
      <c r="D373" s="134" t="s">
        <v>269</v>
      </c>
      <c r="F373" s="138" t="s">
        <v>2025</v>
      </c>
      <c r="I373" s="136"/>
      <c r="L373" s="32"/>
      <c r="M373" s="137"/>
      <c r="T373" s="53"/>
      <c r="AT373" s="17" t="s">
        <v>269</v>
      </c>
      <c r="AU373" s="17" t="s">
        <v>77</v>
      </c>
    </row>
    <row r="374" spans="2:65" s="12" customFormat="1" ht="11.25">
      <c r="B374" s="162"/>
      <c r="D374" s="134" t="s">
        <v>774</v>
      </c>
      <c r="E374" s="163" t="s">
        <v>19</v>
      </c>
      <c r="F374" s="164" t="s">
        <v>3724</v>
      </c>
      <c r="H374" s="165">
        <v>84</v>
      </c>
      <c r="I374" s="166"/>
      <c r="L374" s="162"/>
      <c r="M374" s="167"/>
      <c r="T374" s="168"/>
      <c r="AT374" s="163" t="s">
        <v>774</v>
      </c>
      <c r="AU374" s="163" t="s">
        <v>77</v>
      </c>
      <c r="AV374" s="12" t="s">
        <v>79</v>
      </c>
      <c r="AW374" s="12" t="s">
        <v>31</v>
      </c>
      <c r="AX374" s="12" t="s">
        <v>69</v>
      </c>
      <c r="AY374" s="163" t="s">
        <v>260</v>
      </c>
    </row>
    <row r="375" spans="2:65" s="13" customFormat="1" ht="11.25">
      <c r="B375" s="169"/>
      <c r="D375" s="134" t="s">
        <v>774</v>
      </c>
      <c r="E375" s="170" t="s">
        <v>19</v>
      </c>
      <c r="F375" s="171" t="s">
        <v>967</v>
      </c>
      <c r="H375" s="172">
        <v>84</v>
      </c>
      <c r="I375" s="173"/>
      <c r="L375" s="169"/>
      <c r="M375" s="174"/>
      <c r="T375" s="175"/>
      <c r="AT375" s="170" t="s">
        <v>774</v>
      </c>
      <c r="AU375" s="170" t="s">
        <v>77</v>
      </c>
      <c r="AV375" s="13" t="s">
        <v>266</v>
      </c>
      <c r="AW375" s="13" t="s">
        <v>31</v>
      </c>
      <c r="AX375" s="13" t="s">
        <v>77</v>
      </c>
      <c r="AY375" s="170" t="s">
        <v>260</v>
      </c>
    </row>
    <row r="376" spans="2:65" s="1" customFormat="1" ht="16.5" customHeight="1">
      <c r="B376" s="32"/>
      <c r="C376" s="121" t="s">
        <v>1227</v>
      </c>
      <c r="D376" s="121" t="s">
        <v>261</v>
      </c>
      <c r="E376" s="122" t="s">
        <v>3725</v>
      </c>
      <c r="F376" s="123" t="s">
        <v>3726</v>
      </c>
      <c r="G376" s="124" t="s">
        <v>363</v>
      </c>
      <c r="H376" s="125">
        <v>4</v>
      </c>
      <c r="I376" s="126"/>
      <c r="J376" s="127">
        <f>ROUND(I376*H376,2)</f>
        <v>0</v>
      </c>
      <c r="K376" s="123" t="s">
        <v>1258</v>
      </c>
      <c r="L376" s="32"/>
      <c r="M376" s="128" t="s">
        <v>19</v>
      </c>
      <c r="N376" s="129" t="s">
        <v>40</v>
      </c>
      <c r="P376" s="130">
        <f>O376*H376</f>
        <v>0</v>
      </c>
      <c r="Q376" s="130">
        <v>6.0000000000000002E-5</v>
      </c>
      <c r="R376" s="130">
        <f>Q376*H376</f>
        <v>2.4000000000000001E-4</v>
      </c>
      <c r="S376" s="130">
        <v>0</v>
      </c>
      <c r="T376" s="131">
        <f>S376*H376</f>
        <v>0</v>
      </c>
      <c r="AR376" s="132" t="s">
        <v>266</v>
      </c>
      <c r="AT376" s="132" t="s">
        <v>261</v>
      </c>
      <c r="AU376" s="132" t="s">
        <v>77</v>
      </c>
      <c r="AY376" s="17" t="s">
        <v>260</v>
      </c>
      <c r="BE376" s="133">
        <f>IF(N376="základní",J376,0)</f>
        <v>0</v>
      </c>
      <c r="BF376" s="133">
        <f>IF(N376="snížená",J376,0)</f>
        <v>0</v>
      </c>
      <c r="BG376" s="133">
        <f>IF(N376="zákl. přenesená",J376,0)</f>
        <v>0</v>
      </c>
      <c r="BH376" s="133">
        <f>IF(N376="sníž. přenesená",J376,0)</f>
        <v>0</v>
      </c>
      <c r="BI376" s="133">
        <f>IF(N376="nulová",J376,0)</f>
        <v>0</v>
      </c>
      <c r="BJ376" s="17" t="s">
        <v>77</v>
      </c>
      <c r="BK376" s="133">
        <f>ROUND(I376*H376,2)</f>
        <v>0</v>
      </c>
      <c r="BL376" s="17" t="s">
        <v>266</v>
      </c>
      <c r="BM376" s="132" t="s">
        <v>3727</v>
      </c>
    </row>
    <row r="377" spans="2:65" s="1" customFormat="1" ht="11.25">
      <c r="B377" s="32"/>
      <c r="D377" s="134" t="s">
        <v>267</v>
      </c>
      <c r="F377" s="135" t="s">
        <v>3728</v>
      </c>
      <c r="I377" s="136"/>
      <c r="L377" s="32"/>
      <c r="M377" s="137"/>
      <c r="T377" s="53"/>
      <c r="AT377" s="17" t="s">
        <v>267</v>
      </c>
      <c r="AU377" s="17" t="s">
        <v>77</v>
      </c>
    </row>
    <row r="378" spans="2:65" s="1" customFormat="1" ht="11.25">
      <c r="B378" s="32"/>
      <c r="D378" s="176" t="s">
        <v>1416</v>
      </c>
      <c r="F378" s="177" t="s">
        <v>3729</v>
      </c>
      <c r="I378" s="136"/>
      <c r="L378" s="32"/>
      <c r="M378" s="137"/>
      <c r="T378" s="53"/>
      <c r="AT378" s="17" t="s">
        <v>1416</v>
      </c>
      <c r="AU378" s="17" t="s">
        <v>77</v>
      </c>
    </row>
    <row r="379" spans="2:65" s="1" customFormat="1" ht="39">
      <c r="B379" s="32"/>
      <c r="D379" s="134" t="s">
        <v>269</v>
      </c>
      <c r="F379" s="138" t="s">
        <v>3730</v>
      </c>
      <c r="I379" s="136"/>
      <c r="L379" s="32"/>
      <c r="M379" s="137"/>
      <c r="T379" s="53"/>
      <c r="AT379" s="17" t="s">
        <v>269</v>
      </c>
      <c r="AU379" s="17" t="s">
        <v>77</v>
      </c>
    </row>
    <row r="380" spans="2:65" s="12" customFormat="1" ht="11.25">
      <c r="B380" s="162"/>
      <c r="D380" s="134" t="s">
        <v>774</v>
      </c>
      <c r="E380" s="163" t="s">
        <v>19</v>
      </c>
      <c r="F380" s="164" t="s">
        <v>3172</v>
      </c>
      <c r="H380" s="165">
        <v>4</v>
      </c>
      <c r="I380" s="166"/>
      <c r="L380" s="162"/>
      <c r="M380" s="167"/>
      <c r="T380" s="168"/>
      <c r="AT380" s="163" t="s">
        <v>774</v>
      </c>
      <c r="AU380" s="163" t="s">
        <v>77</v>
      </c>
      <c r="AV380" s="12" t="s">
        <v>79</v>
      </c>
      <c r="AW380" s="12" t="s">
        <v>31</v>
      </c>
      <c r="AX380" s="12" t="s">
        <v>69</v>
      </c>
      <c r="AY380" s="163" t="s">
        <v>260</v>
      </c>
    </row>
    <row r="381" spans="2:65" s="13" customFormat="1" ht="11.25">
      <c r="B381" s="169"/>
      <c r="D381" s="134" t="s">
        <v>774</v>
      </c>
      <c r="E381" s="170" t="s">
        <v>19</v>
      </c>
      <c r="F381" s="171" t="s">
        <v>967</v>
      </c>
      <c r="H381" s="172">
        <v>4</v>
      </c>
      <c r="I381" s="173"/>
      <c r="L381" s="169"/>
      <c r="M381" s="174"/>
      <c r="T381" s="175"/>
      <c r="AT381" s="170" t="s">
        <v>774</v>
      </c>
      <c r="AU381" s="170" t="s">
        <v>77</v>
      </c>
      <c r="AV381" s="13" t="s">
        <v>266</v>
      </c>
      <c r="AW381" s="13" t="s">
        <v>31</v>
      </c>
      <c r="AX381" s="13" t="s">
        <v>77</v>
      </c>
      <c r="AY381" s="170" t="s">
        <v>260</v>
      </c>
    </row>
    <row r="382" spans="2:65" s="1" customFormat="1" ht="16.5" customHeight="1">
      <c r="B382" s="32"/>
      <c r="C382" s="121" t="s">
        <v>409</v>
      </c>
      <c r="D382" s="121" t="s">
        <v>261</v>
      </c>
      <c r="E382" s="122" t="s">
        <v>3731</v>
      </c>
      <c r="F382" s="123" t="s">
        <v>3732</v>
      </c>
      <c r="G382" s="124" t="s">
        <v>363</v>
      </c>
      <c r="H382" s="125">
        <v>4</v>
      </c>
      <c r="I382" s="126"/>
      <c r="J382" s="127">
        <f>ROUND(I382*H382,2)</f>
        <v>0</v>
      </c>
      <c r="K382" s="123" t="s">
        <v>1258</v>
      </c>
      <c r="L382" s="32"/>
      <c r="M382" s="128" t="s">
        <v>19</v>
      </c>
      <c r="N382" s="129" t="s">
        <v>40</v>
      </c>
      <c r="P382" s="130">
        <f>O382*H382</f>
        <v>0</v>
      </c>
      <c r="Q382" s="130">
        <v>0.36965999999999999</v>
      </c>
      <c r="R382" s="130">
        <f>Q382*H382</f>
        <v>1.47864</v>
      </c>
      <c r="S382" s="130">
        <v>0</v>
      </c>
      <c r="T382" s="131">
        <f>S382*H382</f>
        <v>0</v>
      </c>
      <c r="AR382" s="132" t="s">
        <v>266</v>
      </c>
      <c r="AT382" s="132" t="s">
        <v>261</v>
      </c>
      <c r="AU382" s="132" t="s">
        <v>77</v>
      </c>
      <c r="AY382" s="17" t="s">
        <v>260</v>
      </c>
      <c r="BE382" s="133">
        <f>IF(N382="základní",J382,0)</f>
        <v>0</v>
      </c>
      <c r="BF382" s="133">
        <f>IF(N382="snížená",J382,0)</f>
        <v>0</v>
      </c>
      <c r="BG382" s="133">
        <f>IF(N382="zákl. přenesená",J382,0)</f>
        <v>0</v>
      </c>
      <c r="BH382" s="133">
        <f>IF(N382="sníž. přenesená",J382,0)</f>
        <v>0</v>
      </c>
      <c r="BI382" s="133">
        <f>IF(N382="nulová",J382,0)</f>
        <v>0</v>
      </c>
      <c r="BJ382" s="17" t="s">
        <v>77</v>
      </c>
      <c r="BK382" s="133">
        <f>ROUND(I382*H382,2)</f>
        <v>0</v>
      </c>
      <c r="BL382" s="17" t="s">
        <v>266</v>
      </c>
      <c r="BM382" s="132" t="s">
        <v>3733</v>
      </c>
    </row>
    <row r="383" spans="2:65" s="1" customFormat="1" ht="11.25">
      <c r="B383" s="32"/>
      <c r="D383" s="134" t="s">
        <v>267</v>
      </c>
      <c r="F383" s="135" t="s">
        <v>3734</v>
      </c>
      <c r="I383" s="136"/>
      <c r="L383" s="32"/>
      <c r="M383" s="137"/>
      <c r="T383" s="53"/>
      <c r="AT383" s="17" t="s">
        <v>267</v>
      </c>
      <c r="AU383" s="17" t="s">
        <v>77</v>
      </c>
    </row>
    <row r="384" spans="2:65" s="1" customFormat="1" ht="11.25">
      <c r="B384" s="32"/>
      <c r="D384" s="176" t="s">
        <v>1416</v>
      </c>
      <c r="F384" s="177" t="s">
        <v>3735</v>
      </c>
      <c r="I384" s="136"/>
      <c r="L384" s="32"/>
      <c r="M384" s="137"/>
      <c r="T384" s="53"/>
      <c r="AT384" s="17" t="s">
        <v>1416</v>
      </c>
      <c r="AU384" s="17" t="s">
        <v>77</v>
      </c>
    </row>
    <row r="385" spans="2:65" s="1" customFormat="1" ht="39">
      <c r="B385" s="32"/>
      <c r="D385" s="134" t="s">
        <v>269</v>
      </c>
      <c r="F385" s="138" t="s">
        <v>3730</v>
      </c>
      <c r="I385" s="136"/>
      <c r="L385" s="32"/>
      <c r="M385" s="137"/>
      <c r="T385" s="53"/>
      <c r="AT385" s="17" t="s">
        <v>269</v>
      </c>
      <c r="AU385" s="17" t="s">
        <v>77</v>
      </c>
    </row>
    <row r="386" spans="2:65" s="12" customFormat="1" ht="11.25">
      <c r="B386" s="162"/>
      <c r="D386" s="134" t="s">
        <v>774</v>
      </c>
      <c r="E386" s="163" t="s">
        <v>19</v>
      </c>
      <c r="F386" s="164" t="s">
        <v>3172</v>
      </c>
      <c r="H386" s="165">
        <v>4</v>
      </c>
      <c r="I386" s="166"/>
      <c r="L386" s="162"/>
      <c r="M386" s="167"/>
      <c r="T386" s="168"/>
      <c r="AT386" s="163" t="s">
        <v>774</v>
      </c>
      <c r="AU386" s="163" t="s">
        <v>77</v>
      </c>
      <c r="AV386" s="12" t="s">
        <v>79</v>
      </c>
      <c r="AW386" s="12" t="s">
        <v>31</v>
      </c>
      <c r="AX386" s="12" t="s">
        <v>69</v>
      </c>
      <c r="AY386" s="163" t="s">
        <v>260</v>
      </c>
    </row>
    <row r="387" spans="2:65" s="13" customFormat="1" ht="11.25">
      <c r="B387" s="169"/>
      <c r="D387" s="134" t="s">
        <v>774</v>
      </c>
      <c r="E387" s="170" t="s">
        <v>19</v>
      </c>
      <c r="F387" s="171" t="s">
        <v>967</v>
      </c>
      <c r="H387" s="172">
        <v>4</v>
      </c>
      <c r="I387" s="173"/>
      <c r="L387" s="169"/>
      <c r="M387" s="174"/>
      <c r="T387" s="175"/>
      <c r="AT387" s="170" t="s">
        <v>774</v>
      </c>
      <c r="AU387" s="170" t="s">
        <v>77</v>
      </c>
      <c r="AV387" s="13" t="s">
        <v>266</v>
      </c>
      <c r="AW387" s="13" t="s">
        <v>31</v>
      </c>
      <c r="AX387" s="13" t="s">
        <v>77</v>
      </c>
      <c r="AY387" s="170" t="s">
        <v>260</v>
      </c>
    </row>
    <row r="388" spans="2:65" s="1" customFormat="1" ht="16.5" customHeight="1">
      <c r="B388" s="32"/>
      <c r="C388" s="121" t="s">
        <v>1237</v>
      </c>
      <c r="D388" s="121" t="s">
        <v>261</v>
      </c>
      <c r="E388" s="122" t="s">
        <v>2126</v>
      </c>
      <c r="F388" s="123" t="s">
        <v>2127</v>
      </c>
      <c r="G388" s="124" t="s">
        <v>1067</v>
      </c>
      <c r="H388" s="125">
        <v>7.52</v>
      </c>
      <c r="I388" s="126"/>
      <c r="J388" s="127">
        <f>ROUND(I388*H388,2)</f>
        <v>0</v>
      </c>
      <c r="K388" s="123" t="s">
        <v>1258</v>
      </c>
      <c r="L388" s="32"/>
      <c r="M388" s="128" t="s">
        <v>19</v>
      </c>
      <c r="N388" s="129" t="s">
        <v>40</v>
      </c>
      <c r="P388" s="130">
        <f>O388*H388</f>
        <v>0</v>
      </c>
      <c r="Q388" s="130">
        <v>0.12</v>
      </c>
      <c r="R388" s="130">
        <f>Q388*H388</f>
        <v>0.90239999999999987</v>
      </c>
      <c r="S388" s="130">
        <v>2.4900000000000002</v>
      </c>
      <c r="T388" s="131">
        <f>S388*H388</f>
        <v>18.724800000000002</v>
      </c>
      <c r="AR388" s="132" t="s">
        <v>266</v>
      </c>
      <c r="AT388" s="132" t="s">
        <v>261</v>
      </c>
      <c r="AU388" s="132" t="s">
        <v>77</v>
      </c>
      <c r="AY388" s="17" t="s">
        <v>260</v>
      </c>
      <c r="BE388" s="133">
        <f>IF(N388="základní",J388,0)</f>
        <v>0</v>
      </c>
      <c r="BF388" s="133">
        <f>IF(N388="snížená",J388,0)</f>
        <v>0</v>
      </c>
      <c r="BG388" s="133">
        <f>IF(N388="zákl. přenesená",J388,0)</f>
        <v>0</v>
      </c>
      <c r="BH388" s="133">
        <f>IF(N388="sníž. přenesená",J388,0)</f>
        <v>0</v>
      </c>
      <c r="BI388" s="133">
        <f>IF(N388="nulová",J388,0)</f>
        <v>0</v>
      </c>
      <c r="BJ388" s="17" t="s">
        <v>77</v>
      </c>
      <c r="BK388" s="133">
        <f>ROUND(I388*H388,2)</f>
        <v>0</v>
      </c>
      <c r="BL388" s="17" t="s">
        <v>266</v>
      </c>
      <c r="BM388" s="132" t="s">
        <v>3736</v>
      </c>
    </row>
    <row r="389" spans="2:65" s="1" customFormat="1" ht="11.25">
      <c r="B389" s="32"/>
      <c r="D389" s="134" t="s">
        <v>267</v>
      </c>
      <c r="F389" s="135" t="s">
        <v>2129</v>
      </c>
      <c r="I389" s="136"/>
      <c r="L389" s="32"/>
      <c r="M389" s="137"/>
      <c r="T389" s="53"/>
      <c r="AT389" s="17" t="s">
        <v>267</v>
      </c>
      <c r="AU389" s="17" t="s">
        <v>77</v>
      </c>
    </row>
    <row r="390" spans="2:65" s="1" customFormat="1" ht="11.25">
      <c r="B390" s="32"/>
      <c r="D390" s="176" t="s">
        <v>1416</v>
      </c>
      <c r="F390" s="177" t="s">
        <v>2130</v>
      </c>
      <c r="I390" s="136"/>
      <c r="L390" s="32"/>
      <c r="M390" s="137"/>
      <c r="T390" s="53"/>
      <c r="AT390" s="17" t="s">
        <v>1416</v>
      </c>
      <c r="AU390" s="17" t="s">
        <v>77</v>
      </c>
    </row>
    <row r="391" spans="2:65" s="1" customFormat="1" ht="97.5">
      <c r="B391" s="32"/>
      <c r="D391" s="134" t="s">
        <v>269</v>
      </c>
      <c r="F391" s="138" t="s">
        <v>2068</v>
      </c>
      <c r="I391" s="136"/>
      <c r="L391" s="32"/>
      <c r="M391" s="137"/>
      <c r="T391" s="53"/>
      <c r="AT391" s="17" t="s">
        <v>269</v>
      </c>
      <c r="AU391" s="17" t="s">
        <v>77</v>
      </c>
    </row>
    <row r="392" spans="2:65" s="12" customFormat="1" ht="11.25">
      <c r="B392" s="162"/>
      <c r="D392" s="134" t="s">
        <v>774</v>
      </c>
      <c r="E392" s="163" t="s">
        <v>19</v>
      </c>
      <c r="F392" s="164" t="s">
        <v>3737</v>
      </c>
      <c r="H392" s="165">
        <v>7.52</v>
      </c>
      <c r="I392" s="166"/>
      <c r="L392" s="162"/>
      <c r="M392" s="167"/>
      <c r="T392" s="168"/>
      <c r="AT392" s="163" t="s">
        <v>774</v>
      </c>
      <c r="AU392" s="163" t="s">
        <v>77</v>
      </c>
      <c r="AV392" s="12" t="s">
        <v>79</v>
      </c>
      <c r="AW392" s="12" t="s">
        <v>31</v>
      </c>
      <c r="AX392" s="12" t="s">
        <v>69</v>
      </c>
      <c r="AY392" s="163" t="s">
        <v>260</v>
      </c>
    </row>
    <row r="393" spans="2:65" s="13" customFormat="1" ht="11.25">
      <c r="B393" s="169"/>
      <c r="D393" s="134" t="s">
        <v>774</v>
      </c>
      <c r="E393" s="170" t="s">
        <v>19</v>
      </c>
      <c r="F393" s="171" t="s">
        <v>967</v>
      </c>
      <c r="H393" s="172">
        <v>7.52</v>
      </c>
      <c r="I393" s="173"/>
      <c r="L393" s="169"/>
      <c r="M393" s="174"/>
      <c r="T393" s="175"/>
      <c r="AT393" s="170" t="s">
        <v>774</v>
      </c>
      <c r="AU393" s="170" t="s">
        <v>77</v>
      </c>
      <c r="AV393" s="13" t="s">
        <v>266</v>
      </c>
      <c r="AW393" s="13" t="s">
        <v>31</v>
      </c>
      <c r="AX393" s="13" t="s">
        <v>77</v>
      </c>
      <c r="AY393" s="170" t="s">
        <v>260</v>
      </c>
    </row>
    <row r="394" spans="2:65" s="1" customFormat="1" ht="16.5" customHeight="1">
      <c r="B394" s="32"/>
      <c r="C394" s="121" t="s">
        <v>415</v>
      </c>
      <c r="D394" s="121" t="s">
        <v>261</v>
      </c>
      <c r="E394" s="122" t="s">
        <v>2038</v>
      </c>
      <c r="F394" s="123" t="s">
        <v>2039</v>
      </c>
      <c r="G394" s="124" t="s">
        <v>1067</v>
      </c>
      <c r="H394" s="125">
        <v>1.68</v>
      </c>
      <c r="I394" s="126"/>
      <c r="J394" s="127">
        <f>ROUND(I394*H394,2)</f>
        <v>0</v>
      </c>
      <c r="K394" s="123" t="s">
        <v>1258</v>
      </c>
      <c r="L394" s="32"/>
      <c r="M394" s="128" t="s">
        <v>19</v>
      </c>
      <c r="N394" s="129" t="s">
        <v>40</v>
      </c>
      <c r="P394" s="130">
        <f>O394*H394</f>
        <v>0</v>
      </c>
      <c r="Q394" s="130">
        <v>0.50375000000000003</v>
      </c>
      <c r="R394" s="130">
        <f>Q394*H394</f>
        <v>0.84630000000000005</v>
      </c>
      <c r="S394" s="130">
        <v>2.5</v>
      </c>
      <c r="T394" s="131">
        <f>S394*H394</f>
        <v>4.2</v>
      </c>
      <c r="AR394" s="132" t="s">
        <v>266</v>
      </c>
      <c r="AT394" s="132" t="s">
        <v>261</v>
      </c>
      <c r="AU394" s="132" t="s">
        <v>77</v>
      </c>
      <c r="AY394" s="17" t="s">
        <v>260</v>
      </c>
      <c r="BE394" s="133">
        <f>IF(N394="základní",J394,0)</f>
        <v>0</v>
      </c>
      <c r="BF394" s="133">
        <f>IF(N394="snížená",J394,0)</f>
        <v>0</v>
      </c>
      <c r="BG394" s="133">
        <f>IF(N394="zákl. přenesená",J394,0)</f>
        <v>0</v>
      </c>
      <c r="BH394" s="133">
        <f>IF(N394="sníž. přenesená",J394,0)</f>
        <v>0</v>
      </c>
      <c r="BI394" s="133">
        <f>IF(N394="nulová",J394,0)</f>
        <v>0</v>
      </c>
      <c r="BJ394" s="17" t="s">
        <v>77</v>
      </c>
      <c r="BK394" s="133">
        <f>ROUND(I394*H394,2)</f>
        <v>0</v>
      </c>
      <c r="BL394" s="17" t="s">
        <v>266</v>
      </c>
      <c r="BM394" s="132" t="s">
        <v>3738</v>
      </c>
    </row>
    <row r="395" spans="2:65" s="1" customFormat="1" ht="11.25">
      <c r="B395" s="32"/>
      <c r="D395" s="134" t="s">
        <v>267</v>
      </c>
      <c r="F395" s="135" t="s">
        <v>2040</v>
      </c>
      <c r="I395" s="136"/>
      <c r="L395" s="32"/>
      <c r="M395" s="137"/>
      <c r="T395" s="53"/>
      <c r="AT395" s="17" t="s">
        <v>267</v>
      </c>
      <c r="AU395" s="17" t="s">
        <v>77</v>
      </c>
    </row>
    <row r="396" spans="2:65" s="1" customFormat="1" ht="11.25">
      <c r="B396" s="32"/>
      <c r="D396" s="176" t="s">
        <v>1416</v>
      </c>
      <c r="F396" s="177" t="s">
        <v>2041</v>
      </c>
      <c r="I396" s="136"/>
      <c r="L396" s="32"/>
      <c r="M396" s="137"/>
      <c r="T396" s="53"/>
      <c r="AT396" s="17" t="s">
        <v>1416</v>
      </c>
      <c r="AU396" s="17" t="s">
        <v>77</v>
      </c>
    </row>
    <row r="397" spans="2:65" s="1" customFormat="1" ht="48.75">
      <c r="B397" s="32"/>
      <c r="D397" s="134" t="s">
        <v>269</v>
      </c>
      <c r="F397" s="138" t="s">
        <v>2042</v>
      </c>
      <c r="I397" s="136"/>
      <c r="L397" s="32"/>
      <c r="M397" s="137"/>
      <c r="T397" s="53"/>
      <c r="AT397" s="17" t="s">
        <v>269</v>
      </c>
      <c r="AU397" s="17" t="s">
        <v>77</v>
      </c>
    </row>
    <row r="398" spans="2:65" s="12" customFormat="1" ht="11.25">
      <c r="B398" s="162"/>
      <c r="D398" s="134" t="s">
        <v>774</v>
      </c>
      <c r="E398" s="163" t="s">
        <v>19</v>
      </c>
      <c r="F398" s="164" t="s">
        <v>3739</v>
      </c>
      <c r="H398" s="165">
        <v>1.68</v>
      </c>
      <c r="I398" s="166"/>
      <c r="L398" s="162"/>
      <c r="M398" s="167"/>
      <c r="T398" s="168"/>
      <c r="AT398" s="163" t="s">
        <v>774</v>
      </c>
      <c r="AU398" s="163" t="s">
        <v>77</v>
      </c>
      <c r="AV398" s="12" t="s">
        <v>79</v>
      </c>
      <c r="AW398" s="12" t="s">
        <v>31</v>
      </c>
      <c r="AX398" s="12" t="s">
        <v>69</v>
      </c>
      <c r="AY398" s="163" t="s">
        <v>260</v>
      </c>
    </row>
    <row r="399" spans="2:65" s="13" customFormat="1" ht="11.25">
      <c r="B399" s="169"/>
      <c r="D399" s="134" t="s">
        <v>774</v>
      </c>
      <c r="E399" s="170" t="s">
        <v>19</v>
      </c>
      <c r="F399" s="171" t="s">
        <v>967</v>
      </c>
      <c r="H399" s="172">
        <v>1.68</v>
      </c>
      <c r="I399" s="173"/>
      <c r="L399" s="169"/>
      <c r="M399" s="174"/>
      <c r="T399" s="175"/>
      <c r="AT399" s="170" t="s">
        <v>774</v>
      </c>
      <c r="AU399" s="170" t="s">
        <v>77</v>
      </c>
      <c r="AV399" s="13" t="s">
        <v>266</v>
      </c>
      <c r="AW399" s="13" t="s">
        <v>31</v>
      </c>
      <c r="AX399" s="13" t="s">
        <v>77</v>
      </c>
      <c r="AY399" s="170" t="s">
        <v>260</v>
      </c>
    </row>
    <row r="400" spans="2:65" s="1" customFormat="1" ht="16.5" customHeight="1">
      <c r="B400" s="32"/>
      <c r="C400" s="121" t="s">
        <v>1162</v>
      </c>
      <c r="D400" s="121" t="s">
        <v>261</v>
      </c>
      <c r="E400" s="122" t="s">
        <v>1498</v>
      </c>
      <c r="F400" s="123" t="s">
        <v>1499</v>
      </c>
      <c r="G400" s="124" t="s">
        <v>2848</v>
      </c>
      <c r="H400" s="125">
        <v>3.528</v>
      </c>
      <c r="I400" s="126"/>
      <c r="J400" s="127">
        <f>ROUND(I400*H400,2)</f>
        <v>0</v>
      </c>
      <c r="K400" s="123" t="s">
        <v>19</v>
      </c>
      <c r="L400" s="32"/>
      <c r="M400" s="128" t="s">
        <v>19</v>
      </c>
      <c r="N400" s="129" t="s">
        <v>40</v>
      </c>
      <c r="P400" s="130">
        <f>O400*H400</f>
        <v>0</v>
      </c>
      <c r="Q400" s="130">
        <v>1</v>
      </c>
      <c r="R400" s="130">
        <f>Q400*H400</f>
        <v>3.528</v>
      </c>
      <c r="S400" s="130">
        <v>0</v>
      </c>
      <c r="T400" s="131">
        <f>S400*H400</f>
        <v>0</v>
      </c>
      <c r="AR400" s="132" t="s">
        <v>266</v>
      </c>
      <c r="AT400" s="132" t="s">
        <v>261</v>
      </c>
      <c r="AU400" s="132" t="s">
        <v>77</v>
      </c>
      <c r="AY400" s="17" t="s">
        <v>260</v>
      </c>
      <c r="BE400" s="133">
        <f>IF(N400="základní",J400,0)</f>
        <v>0</v>
      </c>
      <c r="BF400" s="133">
        <f>IF(N400="snížená",J400,0)</f>
        <v>0</v>
      </c>
      <c r="BG400" s="133">
        <f>IF(N400="zákl. přenesená",J400,0)</f>
        <v>0</v>
      </c>
      <c r="BH400" s="133">
        <f>IF(N400="sníž. přenesená",J400,0)</f>
        <v>0</v>
      </c>
      <c r="BI400" s="133">
        <f>IF(N400="nulová",J400,0)</f>
        <v>0</v>
      </c>
      <c r="BJ400" s="17" t="s">
        <v>77</v>
      </c>
      <c r="BK400" s="133">
        <f>ROUND(I400*H400,2)</f>
        <v>0</v>
      </c>
      <c r="BL400" s="17" t="s">
        <v>266</v>
      </c>
      <c r="BM400" s="132" t="s">
        <v>3740</v>
      </c>
    </row>
    <row r="401" spans="2:65" s="1" customFormat="1" ht="11.25">
      <c r="B401" s="32"/>
      <c r="D401" s="134" t="s">
        <v>267</v>
      </c>
      <c r="F401" s="135" t="s">
        <v>1499</v>
      </c>
      <c r="I401" s="136"/>
      <c r="L401" s="32"/>
      <c r="M401" s="137"/>
      <c r="T401" s="53"/>
      <c r="AT401" s="17" t="s">
        <v>267</v>
      </c>
      <c r="AU401" s="17" t="s">
        <v>77</v>
      </c>
    </row>
    <row r="402" spans="2:65" s="12" customFormat="1" ht="11.25">
      <c r="B402" s="162"/>
      <c r="D402" s="134" t="s">
        <v>774</v>
      </c>
      <c r="E402" s="163" t="s">
        <v>19</v>
      </c>
      <c r="F402" s="164" t="s">
        <v>3741</v>
      </c>
      <c r="H402" s="165">
        <v>3.528</v>
      </c>
      <c r="I402" s="166"/>
      <c r="L402" s="162"/>
      <c r="M402" s="167"/>
      <c r="T402" s="168"/>
      <c r="AT402" s="163" t="s">
        <v>774</v>
      </c>
      <c r="AU402" s="163" t="s">
        <v>77</v>
      </c>
      <c r="AV402" s="12" t="s">
        <v>79</v>
      </c>
      <c r="AW402" s="12" t="s">
        <v>31</v>
      </c>
      <c r="AX402" s="12" t="s">
        <v>69</v>
      </c>
      <c r="AY402" s="163" t="s">
        <v>260</v>
      </c>
    </row>
    <row r="403" spans="2:65" s="13" customFormat="1" ht="11.25">
      <c r="B403" s="169"/>
      <c r="D403" s="134" t="s">
        <v>774</v>
      </c>
      <c r="E403" s="170" t="s">
        <v>19</v>
      </c>
      <c r="F403" s="171" t="s">
        <v>967</v>
      </c>
      <c r="H403" s="172">
        <v>3.528</v>
      </c>
      <c r="I403" s="173"/>
      <c r="L403" s="169"/>
      <c r="M403" s="174"/>
      <c r="T403" s="175"/>
      <c r="AT403" s="170" t="s">
        <v>774</v>
      </c>
      <c r="AU403" s="170" t="s">
        <v>77</v>
      </c>
      <c r="AV403" s="13" t="s">
        <v>266</v>
      </c>
      <c r="AW403" s="13" t="s">
        <v>31</v>
      </c>
      <c r="AX403" s="13" t="s">
        <v>77</v>
      </c>
      <c r="AY403" s="170" t="s">
        <v>260</v>
      </c>
    </row>
    <row r="404" spans="2:65" s="1" customFormat="1" ht="16.5" customHeight="1">
      <c r="B404" s="32"/>
      <c r="C404" s="121" t="s">
        <v>419</v>
      </c>
      <c r="D404" s="121" t="s">
        <v>261</v>
      </c>
      <c r="E404" s="122" t="s">
        <v>2045</v>
      </c>
      <c r="F404" s="123" t="s">
        <v>2046</v>
      </c>
      <c r="G404" s="124" t="s">
        <v>1297</v>
      </c>
      <c r="H404" s="125">
        <v>84</v>
      </c>
      <c r="I404" s="126"/>
      <c r="J404" s="127">
        <f>ROUND(I404*H404,2)</f>
        <v>0</v>
      </c>
      <c r="K404" s="123" t="s">
        <v>1258</v>
      </c>
      <c r="L404" s="32"/>
      <c r="M404" s="128" t="s">
        <v>19</v>
      </c>
      <c r="N404" s="129" t="s">
        <v>40</v>
      </c>
      <c r="P404" s="130">
        <f>O404*H404</f>
        <v>0</v>
      </c>
      <c r="Q404" s="130">
        <v>1.162E-2</v>
      </c>
      <c r="R404" s="130">
        <f>Q404*H404</f>
        <v>0.97608000000000006</v>
      </c>
      <c r="S404" s="130">
        <v>0</v>
      </c>
      <c r="T404" s="131">
        <f>S404*H404</f>
        <v>0</v>
      </c>
      <c r="AR404" s="132" t="s">
        <v>266</v>
      </c>
      <c r="AT404" s="132" t="s">
        <v>261</v>
      </c>
      <c r="AU404" s="132" t="s">
        <v>77</v>
      </c>
      <c r="AY404" s="17" t="s">
        <v>260</v>
      </c>
      <c r="BE404" s="133">
        <f>IF(N404="základní",J404,0)</f>
        <v>0</v>
      </c>
      <c r="BF404" s="133">
        <f>IF(N404="snížená",J404,0)</f>
        <v>0</v>
      </c>
      <c r="BG404" s="133">
        <f>IF(N404="zákl. přenesená",J404,0)</f>
        <v>0</v>
      </c>
      <c r="BH404" s="133">
        <f>IF(N404="sníž. přenesená",J404,0)</f>
        <v>0</v>
      </c>
      <c r="BI404" s="133">
        <f>IF(N404="nulová",J404,0)</f>
        <v>0</v>
      </c>
      <c r="BJ404" s="17" t="s">
        <v>77</v>
      </c>
      <c r="BK404" s="133">
        <f>ROUND(I404*H404,2)</f>
        <v>0</v>
      </c>
      <c r="BL404" s="17" t="s">
        <v>266</v>
      </c>
      <c r="BM404" s="132" t="s">
        <v>3742</v>
      </c>
    </row>
    <row r="405" spans="2:65" s="1" customFormat="1" ht="11.25">
      <c r="B405" s="32"/>
      <c r="D405" s="134" t="s">
        <v>267</v>
      </c>
      <c r="F405" s="135" t="s">
        <v>2047</v>
      </c>
      <c r="I405" s="136"/>
      <c r="L405" s="32"/>
      <c r="M405" s="137"/>
      <c r="T405" s="53"/>
      <c r="AT405" s="17" t="s">
        <v>267</v>
      </c>
      <c r="AU405" s="17" t="s">
        <v>77</v>
      </c>
    </row>
    <row r="406" spans="2:65" s="1" customFormat="1" ht="11.25">
      <c r="B406" s="32"/>
      <c r="D406" s="176" t="s">
        <v>1416</v>
      </c>
      <c r="F406" s="177" t="s">
        <v>2048</v>
      </c>
      <c r="I406" s="136"/>
      <c r="L406" s="32"/>
      <c r="M406" s="137"/>
      <c r="T406" s="53"/>
      <c r="AT406" s="17" t="s">
        <v>1416</v>
      </c>
      <c r="AU406" s="17" t="s">
        <v>77</v>
      </c>
    </row>
    <row r="407" spans="2:65" s="1" customFormat="1" ht="68.25">
      <c r="B407" s="32"/>
      <c r="D407" s="134" t="s">
        <v>269</v>
      </c>
      <c r="F407" s="138" t="s">
        <v>2049</v>
      </c>
      <c r="I407" s="136"/>
      <c r="L407" s="32"/>
      <c r="M407" s="137"/>
      <c r="T407" s="53"/>
      <c r="AT407" s="17" t="s">
        <v>269</v>
      </c>
      <c r="AU407" s="17" t="s">
        <v>77</v>
      </c>
    </row>
    <row r="408" spans="2:65" s="12" customFormat="1" ht="11.25">
      <c r="B408" s="162"/>
      <c r="D408" s="134" t="s">
        <v>774</v>
      </c>
      <c r="E408" s="163" t="s">
        <v>19</v>
      </c>
      <c r="F408" s="164" t="s">
        <v>3724</v>
      </c>
      <c r="H408" s="165">
        <v>84</v>
      </c>
      <c r="I408" s="166"/>
      <c r="L408" s="162"/>
      <c r="M408" s="167"/>
      <c r="T408" s="168"/>
      <c r="AT408" s="163" t="s">
        <v>774</v>
      </c>
      <c r="AU408" s="163" t="s">
        <v>77</v>
      </c>
      <c r="AV408" s="12" t="s">
        <v>79</v>
      </c>
      <c r="AW408" s="12" t="s">
        <v>31</v>
      </c>
      <c r="AX408" s="12" t="s">
        <v>69</v>
      </c>
      <c r="AY408" s="163" t="s">
        <v>260</v>
      </c>
    </row>
    <row r="409" spans="2:65" s="13" customFormat="1" ht="11.25">
      <c r="B409" s="169"/>
      <c r="D409" s="134" t="s">
        <v>774</v>
      </c>
      <c r="E409" s="170" t="s">
        <v>19</v>
      </c>
      <c r="F409" s="171" t="s">
        <v>967</v>
      </c>
      <c r="H409" s="172">
        <v>84</v>
      </c>
      <c r="I409" s="173"/>
      <c r="L409" s="169"/>
      <c r="M409" s="174"/>
      <c r="T409" s="175"/>
      <c r="AT409" s="170" t="s">
        <v>774</v>
      </c>
      <c r="AU409" s="170" t="s">
        <v>77</v>
      </c>
      <c r="AV409" s="13" t="s">
        <v>266</v>
      </c>
      <c r="AW409" s="13" t="s">
        <v>31</v>
      </c>
      <c r="AX409" s="13" t="s">
        <v>77</v>
      </c>
      <c r="AY409" s="170" t="s">
        <v>260</v>
      </c>
    </row>
    <row r="410" spans="2:65" s="1" customFormat="1" ht="16.5" customHeight="1">
      <c r="B410" s="32"/>
      <c r="C410" s="121" t="s">
        <v>1494</v>
      </c>
      <c r="D410" s="121" t="s">
        <v>261</v>
      </c>
      <c r="E410" s="122" t="s">
        <v>2050</v>
      </c>
      <c r="F410" s="123" t="s">
        <v>2051</v>
      </c>
      <c r="G410" s="124" t="s">
        <v>545</v>
      </c>
      <c r="H410" s="125">
        <v>20</v>
      </c>
      <c r="I410" s="126"/>
      <c r="J410" s="127">
        <f>ROUND(I410*H410,2)</f>
        <v>0</v>
      </c>
      <c r="K410" s="123" t="s">
        <v>1258</v>
      </c>
      <c r="L410" s="32"/>
      <c r="M410" s="128" t="s">
        <v>19</v>
      </c>
      <c r="N410" s="129" t="s">
        <v>40</v>
      </c>
      <c r="P410" s="130">
        <f>O410*H410</f>
        <v>0</v>
      </c>
      <c r="Q410" s="130">
        <v>1.01E-3</v>
      </c>
      <c r="R410" s="130">
        <f>Q410*H410</f>
        <v>2.0200000000000003E-2</v>
      </c>
      <c r="S410" s="130">
        <v>1E-3</v>
      </c>
      <c r="T410" s="131">
        <f>S410*H410</f>
        <v>0.02</v>
      </c>
      <c r="AR410" s="132" t="s">
        <v>266</v>
      </c>
      <c r="AT410" s="132" t="s">
        <v>261</v>
      </c>
      <c r="AU410" s="132" t="s">
        <v>77</v>
      </c>
      <c r="AY410" s="17" t="s">
        <v>260</v>
      </c>
      <c r="BE410" s="133">
        <f>IF(N410="základní",J410,0)</f>
        <v>0</v>
      </c>
      <c r="BF410" s="133">
        <f>IF(N410="snížená",J410,0)</f>
        <v>0</v>
      </c>
      <c r="BG410" s="133">
        <f>IF(N410="zákl. přenesená",J410,0)</f>
        <v>0</v>
      </c>
      <c r="BH410" s="133">
        <f>IF(N410="sníž. přenesená",J410,0)</f>
        <v>0</v>
      </c>
      <c r="BI410" s="133">
        <f>IF(N410="nulová",J410,0)</f>
        <v>0</v>
      </c>
      <c r="BJ410" s="17" t="s">
        <v>77</v>
      </c>
      <c r="BK410" s="133">
        <f>ROUND(I410*H410,2)</f>
        <v>0</v>
      </c>
      <c r="BL410" s="17" t="s">
        <v>266</v>
      </c>
      <c r="BM410" s="132" t="s">
        <v>3743</v>
      </c>
    </row>
    <row r="411" spans="2:65" s="1" customFormat="1" ht="11.25">
      <c r="B411" s="32"/>
      <c r="D411" s="134" t="s">
        <v>267</v>
      </c>
      <c r="F411" s="135" t="s">
        <v>2052</v>
      </c>
      <c r="I411" s="136"/>
      <c r="L411" s="32"/>
      <c r="M411" s="137"/>
      <c r="T411" s="53"/>
      <c r="AT411" s="17" t="s">
        <v>267</v>
      </c>
      <c r="AU411" s="17" t="s">
        <v>77</v>
      </c>
    </row>
    <row r="412" spans="2:65" s="1" customFormat="1" ht="11.25">
      <c r="B412" s="32"/>
      <c r="D412" s="176" t="s">
        <v>1416</v>
      </c>
      <c r="F412" s="177" t="s">
        <v>2053</v>
      </c>
      <c r="I412" s="136"/>
      <c r="L412" s="32"/>
      <c r="M412" s="137"/>
      <c r="T412" s="53"/>
      <c r="AT412" s="17" t="s">
        <v>1416</v>
      </c>
      <c r="AU412" s="17" t="s">
        <v>77</v>
      </c>
    </row>
    <row r="413" spans="2:65" s="1" customFormat="1" ht="39">
      <c r="B413" s="32"/>
      <c r="D413" s="134" t="s">
        <v>269</v>
      </c>
      <c r="F413" s="138" t="s">
        <v>2054</v>
      </c>
      <c r="I413" s="136"/>
      <c r="L413" s="32"/>
      <c r="M413" s="137"/>
      <c r="T413" s="53"/>
      <c r="AT413" s="17" t="s">
        <v>269</v>
      </c>
      <c r="AU413" s="17" t="s">
        <v>77</v>
      </c>
    </row>
    <row r="414" spans="2:65" s="12" customFormat="1" ht="11.25">
      <c r="B414" s="162"/>
      <c r="D414" s="134" t="s">
        <v>774</v>
      </c>
      <c r="E414" s="163" t="s">
        <v>19</v>
      </c>
      <c r="F414" s="164" t="s">
        <v>3744</v>
      </c>
      <c r="H414" s="165">
        <v>20</v>
      </c>
      <c r="I414" s="166"/>
      <c r="L414" s="162"/>
      <c r="M414" s="167"/>
      <c r="T414" s="168"/>
      <c r="AT414" s="163" t="s">
        <v>774</v>
      </c>
      <c r="AU414" s="163" t="s">
        <v>77</v>
      </c>
      <c r="AV414" s="12" t="s">
        <v>79</v>
      </c>
      <c r="AW414" s="12" t="s">
        <v>31</v>
      </c>
      <c r="AX414" s="12" t="s">
        <v>69</v>
      </c>
      <c r="AY414" s="163" t="s">
        <v>260</v>
      </c>
    </row>
    <row r="415" spans="2:65" s="13" customFormat="1" ht="11.25">
      <c r="B415" s="169"/>
      <c r="D415" s="134" t="s">
        <v>774</v>
      </c>
      <c r="E415" s="170" t="s">
        <v>19</v>
      </c>
      <c r="F415" s="171" t="s">
        <v>967</v>
      </c>
      <c r="H415" s="172">
        <v>20</v>
      </c>
      <c r="I415" s="173"/>
      <c r="L415" s="169"/>
      <c r="M415" s="174"/>
      <c r="T415" s="175"/>
      <c r="AT415" s="170" t="s">
        <v>774</v>
      </c>
      <c r="AU415" s="170" t="s">
        <v>77</v>
      </c>
      <c r="AV415" s="13" t="s">
        <v>266</v>
      </c>
      <c r="AW415" s="13" t="s">
        <v>31</v>
      </c>
      <c r="AX415" s="13" t="s">
        <v>77</v>
      </c>
      <c r="AY415" s="170" t="s">
        <v>260</v>
      </c>
    </row>
    <row r="416" spans="2:65" s="1" customFormat="1" ht="16.5" customHeight="1">
      <c r="B416" s="32"/>
      <c r="C416" s="121" t="s">
        <v>425</v>
      </c>
      <c r="D416" s="121" t="s">
        <v>261</v>
      </c>
      <c r="E416" s="122" t="s">
        <v>2056</v>
      </c>
      <c r="F416" s="123" t="s">
        <v>2057</v>
      </c>
      <c r="G416" s="124" t="s">
        <v>2848</v>
      </c>
      <c r="H416" s="125">
        <v>5.0999999999999997E-2</v>
      </c>
      <c r="I416" s="126"/>
      <c r="J416" s="127">
        <f>ROUND(I416*H416,2)</f>
        <v>0</v>
      </c>
      <c r="K416" s="123" t="s">
        <v>19</v>
      </c>
      <c r="L416" s="32"/>
      <c r="M416" s="128" t="s">
        <v>19</v>
      </c>
      <c r="N416" s="129" t="s">
        <v>40</v>
      </c>
      <c r="P416" s="130">
        <f>O416*H416</f>
        <v>0</v>
      </c>
      <c r="Q416" s="130">
        <v>1</v>
      </c>
      <c r="R416" s="130">
        <f>Q416*H416</f>
        <v>5.0999999999999997E-2</v>
      </c>
      <c r="S416" s="130">
        <v>0</v>
      </c>
      <c r="T416" s="131">
        <f>S416*H416</f>
        <v>0</v>
      </c>
      <c r="AR416" s="132" t="s">
        <v>266</v>
      </c>
      <c r="AT416" s="132" t="s">
        <v>261</v>
      </c>
      <c r="AU416" s="132" t="s">
        <v>77</v>
      </c>
      <c r="AY416" s="17" t="s">
        <v>260</v>
      </c>
      <c r="BE416" s="133">
        <f>IF(N416="základní",J416,0)</f>
        <v>0</v>
      </c>
      <c r="BF416" s="133">
        <f>IF(N416="snížená",J416,0)</f>
        <v>0</v>
      </c>
      <c r="BG416" s="133">
        <f>IF(N416="zákl. přenesená",J416,0)</f>
        <v>0</v>
      </c>
      <c r="BH416" s="133">
        <f>IF(N416="sníž. přenesená",J416,0)</f>
        <v>0</v>
      </c>
      <c r="BI416" s="133">
        <f>IF(N416="nulová",J416,0)</f>
        <v>0</v>
      </c>
      <c r="BJ416" s="17" t="s">
        <v>77</v>
      </c>
      <c r="BK416" s="133">
        <f>ROUND(I416*H416,2)</f>
        <v>0</v>
      </c>
      <c r="BL416" s="17" t="s">
        <v>266</v>
      </c>
      <c r="BM416" s="132" t="s">
        <v>3745</v>
      </c>
    </row>
    <row r="417" spans="2:65" s="1" customFormat="1" ht="11.25">
      <c r="B417" s="32"/>
      <c r="D417" s="134" t="s">
        <v>267</v>
      </c>
      <c r="F417" s="135" t="s">
        <v>2057</v>
      </c>
      <c r="I417" s="136"/>
      <c r="L417" s="32"/>
      <c r="M417" s="137"/>
      <c r="T417" s="53"/>
      <c r="AT417" s="17" t="s">
        <v>267</v>
      </c>
      <c r="AU417" s="17" t="s">
        <v>77</v>
      </c>
    </row>
    <row r="418" spans="2:65" s="1" customFormat="1" ht="21.75" customHeight="1">
      <c r="B418" s="32"/>
      <c r="C418" s="121" t="s">
        <v>1502</v>
      </c>
      <c r="D418" s="121" t="s">
        <v>261</v>
      </c>
      <c r="E418" s="122" t="s">
        <v>2139</v>
      </c>
      <c r="F418" s="123" t="s">
        <v>2140</v>
      </c>
      <c r="G418" s="124" t="s">
        <v>545</v>
      </c>
      <c r="H418" s="125">
        <v>20</v>
      </c>
      <c r="I418" s="126"/>
      <c r="J418" s="127">
        <f>ROUND(I418*H418,2)</f>
        <v>0</v>
      </c>
      <c r="K418" s="123" t="s">
        <v>1258</v>
      </c>
      <c r="L418" s="32"/>
      <c r="M418" s="128" t="s">
        <v>19</v>
      </c>
      <c r="N418" s="129" t="s">
        <v>40</v>
      </c>
      <c r="P418" s="130">
        <f>O418*H418</f>
        <v>0</v>
      </c>
      <c r="Q418" s="130">
        <v>1.2239999999999999E-2</v>
      </c>
      <c r="R418" s="130">
        <f>Q418*H418</f>
        <v>0.24479999999999999</v>
      </c>
      <c r="S418" s="130">
        <v>0</v>
      </c>
      <c r="T418" s="131">
        <f>S418*H418</f>
        <v>0</v>
      </c>
      <c r="AR418" s="132" t="s">
        <v>266</v>
      </c>
      <c r="AT418" s="132" t="s">
        <v>261</v>
      </c>
      <c r="AU418" s="132" t="s">
        <v>77</v>
      </c>
      <c r="AY418" s="17" t="s">
        <v>260</v>
      </c>
      <c r="BE418" s="133">
        <f>IF(N418="základní",J418,0)</f>
        <v>0</v>
      </c>
      <c r="BF418" s="133">
        <f>IF(N418="snížená",J418,0)</f>
        <v>0</v>
      </c>
      <c r="BG418" s="133">
        <f>IF(N418="zákl. přenesená",J418,0)</f>
        <v>0</v>
      </c>
      <c r="BH418" s="133">
        <f>IF(N418="sníž. přenesená",J418,0)</f>
        <v>0</v>
      </c>
      <c r="BI418" s="133">
        <f>IF(N418="nulová",J418,0)</f>
        <v>0</v>
      </c>
      <c r="BJ418" s="17" t="s">
        <v>77</v>
      </c>
      <c r="BK418" s="133">
        <f>ROUND(I418*H418,2)</f>
        <v>0</v>
      </c>
      <c r="BL418" s="17" t="s">
        <v>266</v>
      </c>
      <c r="BM418" s="132" t="s">
        <v>3746</v>
      </c>
    </row>
    <row r="419" spans="2:65" s="1" customFormat="1" ht="19.5">
      <c r="B419" s="32"/>
      <c r="D419" s="134" t="s">
        <v>267</v>
      </c>
      <c r="F419" s="135" t="s">
        <v>2142</v>
      </c>
      <c r="I419" s="136"/>
      <c r="L419" s="32"/>
      <c r="M419" s="137"/>
      <c r="T419" s="53"/>
      <c r="AT419" s="17" t="s">
        <v>267</v>
      </c>
      <c r="AU419" s="17" t="s">
        <v>77</v>
      </c>
    </row>
    <row r="420" spans="2:65" s="1" customFormat="1" ht="11.25">
      <c r="B420" s="32"/>
      <c r="D420" s="176" t="s">
        <v>1416</v>
      </c>
      <c r="F420" s="177" t="s">
        <v>2143</v>
      </c>
      <c r="I420" s="136"/>
      <c r="L420" s="32"/>
      <c r="M420" s="137"/>
      <c r="T420" s="53"/>
      <c r="AT420" s="17" t="s">
        <v>1416</v>
      </c>
      <c r="AU420" s="17" t="s">
        <v>77</v>
      </c>
    </row>
    <row r="421" spans="2:65" s="1" customFormat="1" ht="58.5">
      <c r="B421" s="32"/>
      <c r="D421" s="134" t="s">
        <v>269</v>
      </c>
      <c r="F421" s="138" t="s">
        <v>2144</v>
      </c>
      <c r="I421" s="136"/>
      <c r="L421" s="32"/>
      <c r="M421" s="137"/>
      <c r="T421" s="53"/>
      <c r="AT421" s="17" t="s">
        <v>269</v>
      </c>
      <c r="AU421" s="17" t="s">
        <v>77</v>
      </c>
    </row>
    <row r="422" spans="2:65" s="12" customFormat="1" ht="11.25">
      <c r="B422" s="162"/>
      <c r="D422" s="134" t="s">
        <v>774</v>
      </c>
      <c r="E422" s="163" t="s">
        <v>19</v>
      </c>
      <c r="F422" s="164" t="s">
        <v>3747</v>
      </c>
      <c r="H422" s="165">
        <v>20</v>
      </c>
      <c r="I422" s="166"/>
      <c r="L422" s="162"/>
      <c r="M422" s="167"/>
      <c r="T422" s="168"/>
      <c r="AT422" s="163" t="s">
        <v>774</v>
      </c>
      <c r="AU422" s="163" t="s">
        <v>77</v>
      </c>
      <c r="AV422" s="12" t="s">
        <v>79</v>
      </c>
      <c r="AW422" s="12" t="s">
        <v>31</v>
      </c>
      <c r="AX422" s="12" t="s">
        <v>69</v>
      </c>
      <c r="AY422" s="163" t="s">
        <v>260</v>
      </c>
    </row>
    <row r="423" spans="2:65" s="13" customFormat="1" ht="11.25">
      <c r="B423" s="169"/>
      <c r="D423" s="134" t="s">
        <v>774</v>
      </c>
      <c r="E423" s="170" t="s">
        <v>19</v>
      </c>
      <c r="F423" s="171" t="s">
        <v>967</v>
      </c>
      <c r="H423" s="172">
        <v>20</v>
      </c>
      <c r="I423" s="173"/>
      <c r="L423" s="169"/>
      <c r="M423" s="174"/>
      <c r="T423" s="175"/>
      <c r="AT423" s="170" t="s">
        <v>774</v>
      </c>
      <c r="AU423" s="170" t="s">
        <v>77</v>
      </c>
      <c r="AV423" s="13" t="s">
        <v>266</v>
      </c>
      <c r="AW423" s="13" t="s">
        <v>31</v>
      </c>
      <c r="AX423" s="13" t="s">
        <v>77</v>
      </c>
      <c r="AY423" s="170" t="s">
        <v>260</v>
      </c>
    </row>
    <row r="424" spans="2:65" s="1" customFormat="1" ht="21.75" customHeight="1">
      <c r="B424" s="32"/>
      <c r="C424" s="121" t="s">
        <v>430</v>
      </c>
      <c r="D424" s="121" t="s">
        <v>261</v>
      </c>
      <c r="E424" s="122" t="s">
        <v>2146</v>
      </c>
      <c r="F424" s="123" t="s">
        <v>2147</v>
      </c>
      <c r="G424" s="124" t="s">
        <v>545</v>
      </c>
      <c r="H424" s="125">
        <v>20</v>
      </c>
      <c r="I424" s="126"/>
      <c r="J424" s="127">
        <f>ROUND(I424*H424,2)</f>
        <v>0</v>
      </c>
      <c r="K424" s="123" t="s">
        <v>1258</v>
      </c>
      <c r="L424" s="32"/>
      <c r="M424" s="128" t="s">
        <v>19</v>
      </c>
      <c r="N424" s="129" t="s">
        <v>40</v>
      </c>
      <c r="P424" s="130">
        <f>O424*H424</f>
        <v>0</v>
      </c>
      <c r="Q424" s="130">
        <v>1.983E-2</v>
      </c>
      <c r="R424" s="130">
        <f>Q424*H424</f>
        <v>0.39660000000000001</v>
      </c>
      <c r="S424" s="130">
        <v>0</v>
      </c>
      <c r="T424" s="131">
        <f>S424*H424</f>
        <v>0</v>
      </c>
      <c r="AR424" s="132" t="s">
        <v>266</v>
      </c>
      <c r="AT424" s="132" t="s">
        <v>261</v>
      </c>
      <c r="AU424" s="132" t="s">
        <v>77</v>
      </c>
      <c r="AY424" s="17" t="s">
        <v>260</v>
      </c>
      <c r="BE424" s="133">
        <f>IF(N424="základní",J424,0)</f>
        <v>0</v>
      </c>
      <c r="BF424" s="133">
        <f>IF(N424="snížená",J424,0)</f>
        <v>0</v>
      </c>
      <c r="BG424" s="133">
        <f>IF(N424="zákl. přenesená",J424,0)</f>
        <v>0</v>
      </c>
      <c r="BH424" s="133">
        <f>IF(N424="sníž. přenesená",J424,0)</f>
        <v>0</v>
      </c>
      <c r="BI424" s="133">
        <f>IF(N424="nulová",J424,0)</f>
        <v>0</v>
      </c>
      <c r="BJ424" s="17" t="s">
        <v>77</v>
      </c>
      <c r="BK424" s="133">
        <f>ROUND(I424*H424,2)</f>
        <v>0</v>
      </c>
      <c r="BL424" s="17" t="s">
        <v>266</v>
      </c>
      <c r="BM424" s="132" t="s">
        <v>3748</v>
      </c>
    </row>
    <row r="425" spans="2:65" s="1" customFormat="1" ht="19.5">
      <c r="B425" s="32"/>
      <c r="D425" s="134" t="s">
        <v>267</v>
      </c>
      <c r="F425" s="135" t="s">
        <v>2149</v>
      </c>
      <c r="I425" s="136"/>
      <c r="L425" s="32"/>
      <c r="M425" s="137"/>
      <c r="T425" s="53"/>
      <c r="AT425" s="17" t="s">
        <v>267</v>
      </c>
      <c r="AU425" s="17" t="s">
        <v>77</v>
      </c>
    </row>
    <row r="426" spans="2:65" s="1" customFormat="1" ht="11.25">
      <c r="B426" s="32"/>
      <c r="D426" s="176" t="s">
        <v>1416</v>
      </c>
      <c r="F426" s="177" t="s">
        <v>2150</v>
      </c>
      <c r="I426" s="136"/>
      <c r="L426" s="32"/>
      <c r="M426" s="137"/>
      <c r="T426" s="53"/>
      <c r="AT426" s="17" t="s">
        <v>1416</v>
      </c>
      <c r="AU426" s="17" t="s">
        <v>77</v>
      </c>
    </row>
    <row r="427" spans="2:65" s="1" customFormat="1" ht="58.5">
      <c r="B427" s="32"/>
      <c r="D427" s="134" t="s">
        <v>269</v>
      </c>
      <c r="F427" s="138" t="s">
        <v>2144</v>
      </c>
      <c r="I427" s="136"/>
      <c r="L427" s="32"/>
      <c r="M427" s="137"/>
      <c r="T427" s="53"/>
      <c r="AT427" s="17" t="s">
        <v>269</v>
      </c>
      <c r="AU427" s="17" t="s">
        <v>77</v>
      </c>
    </row>
    <row r="428" spans="2:65" s="12" customFormat="1" ht="11.25">
      <c r="B428" s="162"/>
      <c r="D428" s="134" t="s">
        <v>774</v>
      </c>
      <c r="E428" s="163" t="s">
        <v>19</v>
      </c>
      <c r="F428" s="164" t="s">
        <v>3747</v>
      </c>
      <c r="H428" s="165">
        <v>20</v>
      </c>
      <c r="I428" s="166"/>
      <c r="L428" s="162"/>
      <c r="M428" s="167"/>
      <c r="T428" s="168"/>
      <c r="AT428" s="163" t="s">
        <v>774</v>
      </c>
      <c r="AU428" s="163" t="s">
        <v>77</v>
      </c>
      <c r="AV428" s="12" t="s">
        <v>79</v>
      </c>
      <c r="AW428" s="12" t="s">
        <v>31</v>
      </c>
      <c r="AX428" s="12" t="s">
        <v>69</v>
      </c>
      <c r="AY428" s="163" t="s">
        <v>260</v>
      </c>
    </row>
    <row r="429" spans="2:65" s="13" customFormat="1" ht="11.25">
      <c r="B429" s="169"/>
      <c r="D429" s="134" t="s">
        <v>774</v>
      </c>
      <c r="E429" s="170" t="s">
        <v>19</v>
      </c>
      <c r="F429" s="171" t="s">
        <v>967</v>
      </c>
      <c r="H429" s="172">
        <v>20</v>
      </c>
      <c r="I429" s="173"/>
      <c r="L429" s="169"/>
      <c r="M429" s="174"/>
      <c r="T429" s="175"/>
      <c r="AT429" s="170" t="s">
        <v>774</v>
      </c>
      <c r="AU429" s="170" t="s">
        <v>77</v>
      </c>
      <c r="AV429" s="13" t="s">
        <v>266</v>
      </c>
      <c r="AW429" s="13" t="s">
        <v>31</v>
      </c>
      <c r="AX429" s="13" t="s">
        <v>77</v>
      </c>
      <c r="AY429" s="170" t="s">
        <v>260</v>
      </c>
    </row>
    <row r="430" spans="2:65" s="1" customFormat="1" ht="16.5" customHeight="1">
      <c r="B430" s="32"/>
      <c r="C430" s="121" t="s">
        <v>1514</v>
      </c>
      <c r="D430" s="121" t="s">
        <v>261</v>
      </c>
      <c r="E430" s="122" t="s">
        <v>2058</v>
      </c>
      <c r="F430" s="123" t="s">
        <v>2059</v>
      </c>
      <c r="G430" s="124" t="s">
        <v>276</v>
      </c>
      <c r="H430" s="125">
        <v>2</v>
      </c>
      <c r="I430" s="126"/>
      <c r="J430" s="127">
        <f>ROUND(I430*H430,2)</f>
        <v>0</v>
      </c>
      <c r="K430" s="123" t="s">
        <v>19</v>
      </c>
      <c r="L430" s="32"/>
      <c r="M430" s="128" t="s">
        <v>19</v>
      </c>
      <c r="N430" s="129" t="s">
        <v>40</v>
      </c>
      <c r="P430" s="130">
        <f>O430*H430</f>
        <v>0</v>
      </c>
      <c r="Q430" s="130">
        <v>0</v>
      </c>
      <c r="R430" s="130">
        <f>Q430*H430</f>
        <v>0</v>
      </c>
      <c r="S430" s="130">
        <v>0</v>
      </c>
      <c r="T430" s="131">
        <f>S430*H430</f>
        <v>0</v>
      </c>
      <c r="AR430" s="132" t="s">
        <v>266</v>
      </c>
      <c r="AT430" s="132" t="s">
        <v>261</v>
      </c>
      <c r="AU430" s="132" t="s">
        <v>77</v>
      </c>
      <c r="AY430" s="17" t="s">
        <v>260</v>
      </c>
      <c r="BE430" s="133">
        <f>IF(N430="základní",J430,0)</f>
        <v>0</v>
      </c>
      <c r="BF430" s="133">
        <f>IF(N430="snížená",J430,0)</f>
        <v>0</v>
      </c>
      <c r="BG430" s="133">
        <f>IF(N430="zákl. přenesená",J430,0)</f>
        <v>0</v>
      </c>
      <c r="BH430" s="133">
        <f>IF(N430="sníž. přenesená",J430,0)</f>
        <v>0</v>
      </c>
      <c r="BI430" s="133">
        <f>IF(N430="nulová",J430,0)</f>
        <v>0</v>
      </c>
      <c r="BJ430" s="17" t="s">
        <v>77</v>
      </c>
      <c r="BK430" s="133">
        <f>ROUND(I430*H430,2)</f>
        <v>0</v>
      </c>
      <c r="BL430" s="17" t="s">
        <v>266</v>
      </c>
      <c r="BM430" s="132" t="s">
        <v>3749</v>
      </c>
    </row>
    <row r="431" spans="2:65" s="1" customFormat="1" ht="11.25">
      <c r="B431" s="32"/>
      <c r="D431" s="134" t="s">
        <v>267</v>
      </c>
      <c r="F431" s="135" t="s">
        <v>2059</v>
      </c>
      <c r="I431" s="136"/>
      <c r="L431" s="32"/>
      <c r="M431" s="137"/>
      <c r="T431" s="53"/>
      <c r="AT431" s="17" t="s">
        <v>267</v>
      </c>
      <c r="AU431" s="17" t="s">
        <v>77</v>
      </c>
    </row>
    <row r="432" spans="2:65" s="1" customFormat="1" ht="16.5" customHeight="1">
      <c r="B432" s="32"/>
      <c r="C432" s="121" t="s">
        <v>653</v>
      </c>
      <c r="D432" s="121" t="s">
        <v>261</v>
      </c>
      <c r="E432" s="122" t="s">
        <v>2060</v>
      </c>
      <c r="F432" s="123" t="s">
        <v>2061</v>
      </c>
      <c r="G432" s="124" t="s">
        <v>363</v>
      </c>
      <c r="H432" s="125">
        <v>1</v>
      </c>
      <c r="I432" s="126"/>
      <c r="J432" s="127">
        <f>ROUND(I432*H432,2)</f>
        <v>0</v>
      </c>
      <c r="K432" s="123" t="s">
        <v>1258</v>
      </c>
      <c r="L432" s="32"/>
      <c r="M432" s="128" t="s">
        <v>19</v>
      </c>
      <c r="N432" s="129" t="s">
        <v>40</v>
      </c>
      <c r="P432" s="130">
        <f>O432*H432</f>
        <v>0</v>
      </c>
      <c r="Q432" s="130">
        <v>6.4900000000000001E-3</v>
      </c>
      <c r="R432" s="130">
        <f>Q432*H432</f>
        <v>6.4900000000000001E-3</v>
      </c>
      <c r="S432" s="130">
        <v>0</v>
      </c>
      <c r="T432" s="131">
        <f>S432*H432</f>
        <v>0</v>
      </c>
      <c r="AR432" s="132" t="s">
        <v>266</v>
      </c>
      <c r="AT432" s="132" t="s">
        <v>261</v>
      </c>
      <c r="AU432" s="132" t="s">
        <v>77</v>
      </c>
      <c r="AY432" s="17" t="s">
        <v>260</v>
      </c>
      <c r="BE432" s="133">
        <f>IF(N432="základní",J432,0)</f>
        <v>0</v>
      </c>
      <c r="BF432" s="133">
        <f>IF(N432="snížená",J432,0)</f>
        <v>0</v>
      </c>
      <c r="BG432" s="133">
        <f>IF(N432="zákl. přenesená",J432,0)</f>
        <v>0</v>
      </c>
      <c r="BH432" s="133">
        <f>IF(N432="sníž. přenesená",J432,0)</f>
        <v>0</v>
      </c>
      <c r="BI432" s="133">
        <f>IF(N432="nulová",J432,0)</f>
        <v>0</v>
      </c>
      <c r="BJ432" s="17" t="s">
        <v>77</v>
      </c>
      <c r="BK432" s="133">
        <f>ROUND(I432*H432,2)</f>
        <v>0</v>
      </c>
      <c r="BL432" s="17" t="s">
        <v>266</v>
      </c>
      <c r="BM432" s="132" t="s">
        <v>3750</v>
      </c>
    </row>
    <row r="433" spans="2:65" s="1" customFormat="1" ht="11.25">
      <c r="B433" s="32"/>
      <c r="D433" s="134" t="s">
        <v>267</v>
      </c>
      <c r="F433" s="135" t="s">
        <v>2062</v>
      </c>
      <c r="I433" s="136"/>
      <c r="L433" s="32"/>
      <c r="M433" s="137"/>
      <c r="T433" s="53"/>
      <c r="AT433" s="17" t="s">
        <v>267</v>
      </c>
      <c r="AU433" s="17" t="s">
        <v>77</v>
      </c>
    </row>
    <row r="434" spans="2:65" s="1" customFormat="1" ht="11.25">
      <c r="B434" s="32"/>
      <c r="D434" s="176" t="s">
        <v>1416</v>
      </c>
      <c r="F434" s="177" t="s">
        <v>2063</v>
      </c>
      <c r="I434" s="136"/>
      <c r="L434" s="32"/>
      <c r="M434" s="137"/>
      <c r="T434" s="53"/>
      <c r="AT434" s="17" t="s">
        <v>1416</v>
      </c>
      <c r="AU434" s="17" t="s">
        <v>77</v>
      </c>
    </row>
    <row r="435" spans="2:65" s="1" customFormat="1" ht="16.5" customHeight="1">
      <c r="B435" s="32"/>
      <c r="C435" s="121" t="s">
        <v>1524</v>
      </c>
      <c r="D435" s="121" t="s">
        <v>261</v>
      </c>
      <c r="E435" s="122" t="s">
        <v>2064</v>
      </c>
      <c r="F435" s="123" t="s">
        <v>2065</v>
      </c>
      <c r="G435" s="124" t="s">
        <v>1067</v>
      </c>
      <c r="H435" s="125">
        <v>10.4</v>
      </c>
      <c r="I435" s="126"/>
      <c r="J435" s="127">
        <f>ROUND(I435*H435,2)</f>
        <v>0</v>
      </c>
      <c r="K435" s="123" t="s">
        <v>1258</v>
      </c>
      <c r="L435" s="32"/>
      <c r="M435" s="128" t="s">
        <v>19</v>
      </c>
      <c r="N435" s="129" t="s">
        <v>40</v>
      </c>
      <c r="P435" s="130">
        <f>O435*H435</f>
        <v>0</v>
      </c>
      <c r="Q435" s="130">
        <v>0.12171</v>
      </c>
      <c r="R435" s="130">
        <f>Q435*H435</f>
        <v>1.265784</v>
      </c>
      <c r="S435" s="130">
        <v>2.4</v>
      </c>
      <c r="T435" s="131">
        <f>S435*H435</f>
        <v>24.96</v>
      </c>
      <c r="AR435" s="132" t="s">
        <v>266</v>
      </c>
      <c r="AT435" s="132" t="s">
        <v>261</v>
      </c>
      <c r="AU435" s="132" t="s">
        <v>77</v>
      </c>
      <c r="AY435" s="17" t="s">
        <v>260</v>
      </c>
      <c r="BE435" s="133">
        <f>IF(N435="základní",J435,0)</f>
        <v>0</v>
      </c>
      <c r="BF435" s="133">
        <f>IF(N435="snížená",J435,0)</f>
        <v>0</v>
      </c>
      <c r="BG435" s="133">
        <f>IF(N435="zákl. přenesená",J435,0)</f>
        <v>0</v>
      </c>
      <c r="BH435" s="133">
        <f>IF(N435="sníž. přenesená",J435,0)</f>
        <v>0</v>
      </c>
      <c r="BI435" s="133">
        <f>IF(N435="nulová",J435,0)</f>
        <v>0</v>
      </c>
      <c r="BJ435" s="17" t="s">
        <v>77</v>
      </c>
      <c r="BK435" s="133">
        <f>ROUND(I435*H435,2)</f>
        <v>0</v>
      </c>
      <c r="BL435" s="17" t="s">
        <v>266</v>
      </c>
      <c r="BM435" s="132" t="s">
        <v>3751</v>
      </c>
    </row>
    <row r="436" spans="2:65" s="1" customFormat="1" ht="11.25">
      <c r="B436" s="32"/>
      <c r="D436" s="134" t="s">
        <v>267</v>
      </c>
      <c r="F436" s="135" t="s">
        <v>2066</v>
      </c>
      <c r="I436" s="136"/>
      <c r="L436" s="32"/>
      <c r="M436" s="137"/>
      <c r="T436" s="53"/>
      <c r="AT436" s="17" t="s">
        <v>267</v>
      </c>
      <c r="AU436" s="17" t="s">
        <v>77</v>
      </c>
    </row>
    <row r="437" spans="2:65" s="1" customFormat="1" ht="11.25">
      <c r="B437" s="32"/>
      <c r="D437" s="176" t="s">
        <v>1416</v>
      </c>
      <c r="F437" s="177" t="s">
        <v>2067</v>
      </c>
      <c r="I437" s="136"/>
      <c r="L437" s="32"/>
      <c r="M437" s="137"/>
      <c r="T437" s="53"/>
      <c r="AT437" s="17" t="s">
        <v>1416</v>
      </c>
      <c r="AU437" s="17" t="s">
        <v>77</v>
      </c>
    </row>
    <row r="438" spans="2:65" s="1" customFormat="1" ht="97.5">
      <c r="B438" s="32"/>
      <c r="D438" s="134" t="s">
        <v>269</v>
      </c>
      <c r="F438" s="138" t="s">
        <v>2068</v>
      </c>
      <c r="I438" s="136"/>
      <c r="L438" s="32"/>
      <c r="M438" s="137"/>
      <c r="T438" s="53"/>
      <c r="AT438" s="17" t="s">
        <v>269</v>
      </c>
      <c r="AU438" s="17" t="s">
        <v>77</v>
      </c>
    </row>
    <row r="439" spans="2:65" s="12" customFormat="1" ht="11.25">
      <c r="B439" s="162"/>
      <c r="D439" s="134" t="s">
        <v>774</v>
      </c>
      <c r="E439" s="163" t="s">
        <v>19</v>
      </c>
      <c r="F439" s="164" t="s">
        <v>3752</v>
      </c>
      <c r="H439" s="165">
        <v>10.4</v>
      </c>
      <c r="I439" s="166"/>
      <c r="L439" s="162"/>
      <c r="M439" s="167"/>
      <c r="T439" s="168"/>
      <c r="AT439" s="163" t="s">
        <v>774</v>
      </c>
      <c r="AU439" s="163" t="s">
        <v>77</v>
      </c>
      <c r="AV439" s="12" t="s">
        <v>79</v>
      </c>
      <c r="AW439" s="12" t="s">
        <v>31</v>
      </c>
      <c r="AX439" s="12" t="s">
        <v>69</v>
      </c>
      <c r="AY439" s="163" t="s">
        <v>260</v>
      </c>
    </row>
    <row r="440" spans="2:65" s="13" customFormat="1" ht="11.25">
      <c r="B440" s="169"/>
      <c r="D440" s="134" t="s">
        <v>774</v>
      </c>
      <c r="E440" s="170" t="s">
        <v>19</v>
      </c>
      <c r="F440" s="171" t="s">
        <v>967</v>
      </c>
      <c r="H440" s="172">
        <v>10.4</v>
      </c>
      <c r="I440" s="173"/>
      <c r="L440" s="169"/>
      <c r="M440" s="174"/>
      <c r="T440" s="175"/>
      <c r="AT440" s="170" t="s">
        <v>774</v>
      </c>
      <c r="AU440" s="170" t="s">
        <v>77</v>
      </c>
      <c r="AV440" s="13" t="s">
        <v>266</v>
      </c>
      <c r="AW440" s="13" t="s">
        <v>31</v>
      </c>
      <c r="AX440" s="13" t="s">
        <v>77</v>
      </c>
      <c r="AY440" s="170" t="s">
        <v>260</v>
      </c>
    </row>
    <row r="441" spans="2:65" s="10" customFormat="1" ht="22.9" customHeight="1">
      <c r="B441" s="111"/>
      <c r="D441" s="112" t="s">
        <v>68</v>
      </c>
      <c r="E441" s="185" t="s">
        <v>2074</v>
      </c>
      <c r="F441" s="185" t="s">
        <v>2075</v>
      </c>
      <c r="I441" s="114"/>
      <c r="J441" s="186">
        <f>BK441</f>
        <v>0</v>
      </c>
      <c r="L441" s="111"/>
      <c r="M441" s="116"/>
      <c r="P441" s="117">
        <f>P442+SUM(P443:P460)</f>
        <v>0</v>
      </c>
      <c r="R441" s="117">
        <f>R442+SUM(R443:R460)</f>
        <v>0</v>
      </c>
      <c r="T441" s="118">
        <f>T442+SUM(T443:T460)</f>
        <v>0</v>
      </c>
      <c r="AR441" s="112" t="s">
        <v>77</v>
      </c>
      <c r="AT441" s="119" t="s">
        <v>68</v>
      </c>
      <c r="AU441" s="119" t="s">
        <v>77</v>
      </c>
      <c r="AY441" s="112" t="s">
        <v>260</v>
      </c>
      <c r="BK441" s="120">
        <f>BK442+SUM(BK443:BK460)</f>
        <v>0</v>
      </c>
    </row>
    <row r="442" spans="2:65" s="1" customFormat="1" ht="24.2" customHeight="1">
      <c r="B442" s="32"/>
      <c r="C442" s="121" t="s">
        <v>441</v>
      </c>
      <c r="D442" s="121" t="s">
        <v>261</v>
      </c>
      <c r="E442" s="122" t="s">
        <v>2076</v>
      </c>
      <c r="F442" s="123" t="s">
        <v>2077</v>
      </c>
      <c r="G442" s="124" t="s">
        <v>973</v>
      </c>
      <c r="H442" s="125">
        <v>24.96</v>
      </c>
      <c r="I442" s="126"/>
      <c r="J442" s="127">
        <f>ROUND(I442*H442,2)</f>
        <v>0</v>
      </c>
      <c r="K442" s="123" t="s">
        <v>1258</v>
      </c>
      <c r="L442" s="32"/>
      <c r="M442" s="128" t="s">
        <v>19</v>
      </c>
      <c r="N442" s="129" t="s">
        <v>40</v>
      </c>
      <c r="P442" s="130">
        <f>O442*H442</f>
        <v>0</v>
      </c>
      <c r="Q442" s="130">
        <v>0</v>
      </c>
      <c r="R442" s="130">
        <f>Q442*H442</f>
        <v>0</v>
      </c>
      <c r="S442" s="130">
        <v>0</v>
      </c>
      <c r="T442" s="131">
        <f>S442*H442</f>
        <v>0</v>
      </c>
      <c r="AR442" s="132" t="s">
        <v>266</v>
      </c>
      <c r="AT442" s="132" t="s">
        <v>261</v>
      </c>
      <c r="AU442" s="132" t="s">
        <v>79</v>
      </c>
      <c r="AY442" s="17" t="s">
        <v>260</v>
      </c>
      <c r="BE442" s="133">
        <f>IF(N442="základní",J442,0)</f>
        <v>0</v>
      </c>
      <c r="BF442" s="133">
        <f>IF(N442="snížená",J442,0)</f>
        <v>0</v>
      </c>
      <c r="BG442" s="133">
        <f>IF(N442="zákl. přenesená",J442,0)</f>
        <v>0</v>
      </c>
      <c r="BH442" s="133">
        <f>IF(N442="sníž. přenesená",J442,0)</f>
        <v>0</v>
      </c>
      <c r="BI442" s="133">
        <f>IF(N442="nulová",J442,0)</f>
        <v>0</v>
      </c>
      <c r="BJ442" s="17" t="s">
        <v>77</v>
      </c>
      <c r="BK442" s="133">
        <f>ROUND(I442*H442,2)</f>
        <v>0</v>
      </c>
      <c r="BL442" s="17" t="s">
        <v>266</v>
      </c>
      <c r="BM442" s="132" t="s">
        <v>3753</v>
      </c>
    </row>
    <row r="443" spans="2:65" s="1" customFormat="1" ht="19.5">
      <c r="B443" s="32"/>
      <c r="D443" s="134" t="s">
        <v>267</v>
      </c>
      <c r="F443" s="135" t="s">
        <v>2078</v>
      </c>
      <c r="I443" s="136"/>
      <c r="L443" s="32"/>
      <c r="M443" s="137"/>
      <c r="T443" s="53"/>
      <c r="AT443" s="17" t="s">
        <v>267</v>
      </c>
      <c r="AU443" s="17" t="s">
        <v>79</v>
      </c>
    </row>
    <row r="444" spans="2:65" s="1" customFormat="1" ht="11.25">
      <c r="B444" s="32"/>
      <c r="D444" s="176" t="s">
        <v>1416</v>
      </c>
      <c r="F444" s="177" t="s">
        <v>2079</v>
      </c>
      <c r="I444" s="136"/>
      <c r="L444" s="32"/>
      <c r="M444" s="137"/>
      <c r="T444" s="53"/>
      <c r="AT444" s="17" t="s">
        <v>1416</v>
      </c>
      <c r="AU444" s="17" t="s">
        <v>79</v>
      </c>
    </row>
    <row r="445" spans="2:65" s="12" customFormat="1" ht="11.25">
      <c r="B445" s="162"/>
      <c r="D445" s="134" t="s">
        <v>774</v>
      </c>
      <c r="E445" s="163" t="s">
        <v>19</v>
      </c>
      <c r="F445" s="164" t="s">
        <v>3754</v>
      </c>
      <c r="H445" s="165">
        <v>24.96</v>
      </c>
      <c r="I445" s="166"/>
      <c r="L445" s="162"/>
      <c r="M445" s="167"/>
      <c r="T445" s="168"/>
      <c r="AT445" s="163" t="s">
        <v>774</v>
      </c>
      <c r="AU445" s="163" t="s">
        <v>79</v>
      </c>
      <c r="AV445" s="12" t="s">
        <v>79</v>
      </c>
      <c r="AW445" s="12" t="s">
        <v>31</v>
      </c>
      <c r="AX445" s="12" t="s">
        <v>69</v>
      </c>
      <c r="AY445" s="163" t="s">
        <v>260</v>
      </c>
    </row>
    <row r="446" spans="2:65" s="13" customFormat="1" ht="11.25">
      <c r="B446" s="169"/>
      <c r="D446" s="134" t="s">
        <v>774</v>
      </c>
      <c r="E446" s="170" t="s">
        <v>19</v>
      </c>
      <c r="F446" s="171" t="s">
        <v>967</v>
      </c>
      <c r="H446" s="172">
        <v>24.96</v>
      </c>
      <c r="I446" s="173"/>
      <c r="L446" s="169"/>
      <c r="M446" s="174"/>
      <c r="T446" s="175"/>
      <c r="AT446" s="170" t="s">
        <v>774</v>
      </c>
      <c r="AU446" s="170" t="s">
        <v>79</v>
      </c>
      <c r="AV446" s="13" t="s">
        <v>266</v>
      </c>
      <c r="AW446" s="13" t="s">
        <v>31</v>
      </c>
      <c r="AX446" s="13" t="s">
        <v>77</v>
      </c>
      <c r="AY446" s="170" t="s">
        <v>260</v>
      </c>
    </row>
    <row r="447" spans="2:65" s="1" customFormat="1" ht="24.2" customHeight="1">
      <c r="B447" s="32"/>
      <c r="C447" s="121" t="s">
        <v>1535</v>
      </c>
      <c r="D447" s="121" t="s">
        <v>261</v>
      </c>
      <c r="E447" s="122" t="s">
        <v>2081</v>
      </c>
      <c r="F447" s="123" t="s">
        <v>2082</v>
      </c>
      <c r="G447" s="124" t="s">
        <v>973</v>
      </c>
      <c r="H447" s="125">
        <v>29.18</v>
      </c>
      <c r="I447" s="126"/>
      <c r="J447" s="127">
        <f>ROUND(I447*H447,2)</f>
        <v>0</v>
      </c>
      <c r="K447" s="123" t="s">
        <v>1258</v>
      </c>
      <c r="L447" s="32"/>
      <c r="M447" s="128" t="s">
        <v>19</v>
      </c>
      <c r="N447" s="129" t="s">
        <v>40</v>
      </c>
      <c r="P447" s="130">
        <f>O447*H447</f>
        <v>0</v>
      </c>
      <c r="Q447" s="130">
        <v>0</v>
      </c>
      <c r="R447" s="130">
        <f>Q447*H447</f>
        <v>0</v>
      </c>
      <c r="S447" s="130">
        <v>0</v>
      </c>
      <c r="T447" s="131">
        <f>S447*H447</f>
        <v>0</v>
      </c>
      <c r="AR447" s="132" t="s">
        <v>266</v>
      </c>
      <c r="AT447" s="132" t="s">
        <v>261</v>
      </c>
      <c r="AU447" s="132" t="s">
        <v>79</v>
      </c>
      <c r="AY447" s="17" t="s">
        <v>260</v>
      </c>
      <c r="BE447" s="133">
        <f>IF(N447="základní",J447,0)</f>
        <v>0</v>
      </c>
      <c r="BF447" s="133">
        <f>IF(N447="snížená",J447,0)</f>
        <v>0</v>
      </c>
      <c r="BG447" s="133">
        <f>IF(N447="zákl. přenesená",J447,0)</f>
        <v>0</v>
      </c>
      <c r="BH447" s="133">
        <f>IF(N447="sníž. přenesená",J447,0)</f>
        <v>0</v>
      </c>
      <c r="BI447" s="133">
        <f>IF(N447="nulová",J447,0)</f>
        <v>0</v>
      </c>
      <c r="BJ447" s="17" t="s">
        <v>77</v>
      </c>
      <c r="BK447" s="133">
        <f>ROUND(I447*H447,2)</f>
        <v>0</v>
      </c>
      <c r="BL447" s="17" t="s">
        <v>266</v>
      </c>
      <c r="BM447" s="132" t="s">
        <v>3755</v>
      </c>
    </row>
    <row r="448" spans="2:65" s="1" customFormat="1" ht="19.5">
      <c r="B448" s="32"/>
      <c r="D448" s="134" t="s">
        <v>267</v>
      </c>
      <c r="F448" s="135" t="s">
        <v>2083</v>
      </c>
      <c r="I448" s="136"/>
      <c r="L448" s="32"/>
      <c r="M448" s="137"/>
      <c r="T448" s="53"/>
      <c r="AT448" s="17" t="s">
        <v>267</v>
      </c>
      <c r="AU448" s="17" t="s">
        <v>79</v>
      </c>
    </row>
    <row r="449" spans="2:65" s="1" customFormat="1" ht="11.25">
      <c r="B449" s="32"/>
      <c r="D449" s="176" t="s">
        <v>1416</v>
      </c>
      <c r="F449" s="177" t="s">
        <v>2084</v>
      </c>
      <c r="I449" s="136"/>
      <c r="L449" s="32"/>
      <c r="M449" s="137"/>
      <c r="T449" s="53"/>
      <c r="AT449" s="17" t="s">
        <v>1416</v>
      </c>
      <c r="AU449" s="17" t="s">
        <v>79</v>
      </c>
    </row>
    <row r="450" spans="2:65" s="12" customFormat="1" ht="11.25">
      <c r="B450" s="162"/>
      <c r="D450" s="134" t="s">
        <v>774</v>
      </c>
      <c r="E450" s="163" t="s">
        <v>19</v>
      </c>
      <c r="F450" s="164" t="s">
        <v>3756</v>
      </c>
      <c r="H450" s="165">
        <v>29.18</v>
      </c>
      <c r="I450" s="166"/>
      <c r="L450" s="162"/>
      <c r="M450" s="167"/>
      <c r="T450" s="168"/>
      <c r="AT450" s="163" t="s">
        <v>774</v>
      </c>
      <c r="AU450" s="163" t="s">
        <v>79</v>
      </c>
      <c r="AV450" s="12" t="s">
        <v>79</v>
      </c>
      <c r="AW450" s="12" t="s">
        <v>31</v>
      </c>
      <c r="AX450" s="12" t="s">
        <v>69</v>
      </c>
      <c r="AY450" s="163" t="s">
        <v>260</v>
      </c>
    </row>
    <row r="451" spans="2:65" s="13" customFormat="1" ht="11.25">
      <c r="B451" s="169"/>
      <c r="D451" s="134" t="s">
        <v>774</v>
      </c>
      <c r="E451" s="170" t="s">
        <v>19</v>
      </c>
      <c r="F451" s="171" t="s">
        <v>967</v>
      </c>
      <c r="H451" s="172">
        <v>29.18</v>
      </c>
      <c r="I451" s="173"/>
      <c r="L451" s="169"/>
      <c r="M451" s="174"/>
      <c r="T451" s="175"/>
      <c r="AT451" s="170" t="s">
        <v>774</v>
      </c>
      <c r="AU451" s="170" t="s">
        <v>79</v>
      </c>
      <c r="AV451" s="13" t="s">
        <v>266</v>
      </c>
      <c r="AW451" s="13" t="s">
        <v>31</v>
      </c>
      <c r="AX451" s="13" t="s">
        <v>77</v>
      </c>
      <c r="AY451" s="170" t="s">
        <v>260</v>
      </c>
    </row>
    <row r="452" spans="2:65" s="1" customFormat="1" ht="16.5" customHeight="1">
      <c r="B452" s="32"/>
      <c r="C452" s="121" t="s">
        <v>662</v>
      </c>
      <c r="D452" s="121" t="s">
        <v>261</v>
      </c>
      <c r="E452" s="122" t="s">
        <v>2086</v>
      </c>
      <c r="F452" s="123" t="s">
        <v>2087</v>
      </c>
      <c r="G452" s="124" t="s">
        <v>973</v>
      </c>
      <c r="H452" s="125">
        <v>72.326999999999998</v>
      </c>
      <c r="I452" s="126"/>
      <c r="J452" s="127">
        <f>ROUND(I452*H452,2)</f>
        <v>0</v>
      </c>
      <c r="K452" s="123" t="s">
        <v>1258</v>
      </c>
      <c r="L452" s="32"/>
      <c r="M452" s="128" t="s">
        <v>19</v>
      </c>
      <c r="N452" s="129" t="s">
        <v>40</v>
      </c>
      <c r="P452" s="130">
        <f>O452*H452</f>
        <v>0</v>
      </c>
      <c r="Q452" s="130">
        <v>0</v>
      </c>
      <c r="R452" s="130">
        <f>Q452*H452</f>
        <v>0</v>
      </c>
      <c r="S452" s="130">
        <v>0</v>
      </c>
      <c r="T452" s="131">
        <f>S452*H452</f>
        <v>0</v>
      </c>
      <c r="AR452" s="132" t="s">
        <v>266</v>
      </c>
      <c r="AT452" s="132" t="s">
        <v>261</v>
      </c>
      <c r="AU452" s="132" t="s">
        <v>79</v>
      </c>
      <c r="AY452" s="17" t="s">
        <v>260</v>
      </c>
      <c r="BE452" s="133">
        <f>IF(N452="základní",J452,0)</f>
        <v>0</v>
      </c>
      <c r="BF452" s="133">
        <f>IF(N452="snížená",J452,0)</f>
        <v>0</v>
      </c>
      <c r="BG452" s="133">
        <f>IF(N452="zákl. přenesená",J452,0)</f>
        <v>0</v>
      </c>
      <c r="BH452" s="133">
        <f>IF(N452="sníž. přenesená",J452,0)</f>
        <v>0</v>
      </c>
      <c r="BI452" s="133">
        <f>IF(N452="nulová",J452,0)</f>
        <v>0</v>
      </c>
      <c r="BJ452" s="17" t="s">
        <v>77</v>
      </c>
      <c r="BK452" s="133">
        <f>ROUND(I452*H452,2)</f>
        <v>0</v>
      </c>
      <c r="BL452" s="17" t="s">
        <v>266</v>
      </c>
      <c r="BM452" s="132" t="s">
        <v>3757</v>
      </c>
    </row>
    <row r="453" spans="2:65" s="1" customFormat="1" ht="11.25">
      <c r="B453" s="32"/>
      <c r="D453" s="134" t="s">
        <v>267</v>
      </c>
      <c r="F453" s="135" t="s">
        <v>2088</v>
      </c>
      <c r="I453" s="136"/>
      <c r="L453" s="32"/>
      <c r="M453" s="137"/>
      <c r="T453" s="53"/>
      <c r="AT453" s="17" t="s">
        <v>267</v>
      </c>
      <c r="AU453" s="17" t="s">
        <v>79</v>
      </c>
    </row>
    <row r="454" spans="2:65" s="1" customFormat="1" ht="11.25">
      <c r="B454" s="32"/>
      <c r="D454" s="176" t="s">
        <v>1416</v>
      </c>
      <c r="F454" s="177" t="s">
        <v>2089</v>
      </c>
      <c r="I454" s="136"/>
      <c r="L454" s="32"/>
      <c r="M454" s="137"/>
      <c r="T454" s="53"/>
      <c r="AT454" s="17" t="s">
        <v>1416</v>
      </c>
      <c r="AU454" s="17" t="s">
        <v>79</v>
      </c>
    </row>
    <row r="455" spans="2:65" s="1" customFormat="1" ht="16.5" customHeight="1">
      <c r="B455" s="32"/>
      <c r="C455" s="121" t="s">
        <v>1538</v>
      </c>
      <c r="D455" s="121" t="s">
        <v>261</v>
      </c>
      <c r="E455" s="122" t="s">
        <v>2090</v>
      </c>
      <c r="F455" s="123" t="s">
        <v>2091</v>
      </c>
      <c r="G455" s="124" t="s">
        <v>973</v>
      </c>
      <c r="H455" s="125">
        <v>1028.6600000000001</v>
      </c>
      <c r="I455" s="126"/>
      <c r="J455" s="127">
        <f>ROUND(I455*H455,2)</f>
        <v>0</v>
      </c>
      <c r="K455" s="123" t="s">
        <v>1258</v>
      </c>
      <c r="L455" s="32"/>
      <c r="M455" s="128" t="s">
        <v>19</v>
      </c>
      <c r="N455" s="129" t="s">
        <v>40</v>
      </c>
      <c r="P455" s="130">
        <f>O455*H455</f>
        <v>0</v>
      </c>
      <c r="Q455" s="130">
        <v>0</v>
      </c>
      <c r="R455" s="130">
        <f>Q455*H455</f>
        <v>0</v>
      </c>
      <c r="S455" s="130">
        <v>0</v>
      </c>
      <c r="T455" s="131">
        <f>S455*H455</f>
        <v>0</v>
      </c>
      <c r="AR455" s="132" t="s">
        <v>266</v>
      </c>
      <c r="AT455" s="132" t="s">
        <v>261</v>
      </c>
      <c r="AU455" s="132" t="s">
        <v>79</v>
      </c>
      <c r="AY455" s="17" t="s">
        <v>260</v>
      </c>
      <c r="BE455" s="133">
        <f>IF(N455="základní",J455,0)</f>
        <v>0</v>
      </c>
      <c r="BF455" s="133">
        <f>IF(N455="snížená",J455,0)</f>
        <v>0</v>
      </c>
      <c r="BG455" s="133">
        <f>IF(N455="zákl. přenesená",J455,0)</f>
        <v>0</v>
      </c>
      <c r="BH455" s="133">
        <f>IF(N455="sníž. přenesená",J455,0)</f>
        <v>0</v>
      </c>
      <c r="BI455" s="133">
        <f>IF(N455="nulová",J455,0)</f>
        <v>0</v>
      </c>
      <c r="BJ455" s="17" t="s">
        <v>77</v>
      </c>
      <c r="BK455" s="133">
        <f>ROUND(I455*H455,2)</f>
        <v>0</v>
      </c>
      <c r="BL455" s="17" t="s">
        <v>266</v>
      </c>
      <c r="BM455" s="132" t="s">
        <v>3758</v>
      </c>
    </row>
    <row r="456" spans="2:65" s="1" customFormat="1" ht="19.5">
      <c r="B456" s="32"/>
      <c r="D456" s="134" t="s">
        <v>267</v>
      </c>
      <c r="F456" s="135" t="s">
        <v>2092</v>
      </c>
      <c r="I456" s="136"/>
      <c r="L456" s="32"/>
      <c r="M456" s="137"/>
      <c r="T456" s="53"/>
      <c r="AT456" s="17" t="s">
        <v>267</v>
      </c>
      <c r="AU456" s="17" t="s">
        <v>79</v>
      </c>
    </row>
    <row r="457" spans="2:65" s="1" customFormat="1" ht="11.25">
      <c r="B457" s="32"/>
      <c r="D457" s="176" t="s">
        <v>1416</v>
      </c>
      <c r="F457" s="177" t="s">
        <v>2093</v>
      </c>
      <c r="I457" s="136"/>
      <c r="L457" s="32"/>
      <c r="M457" s="137"/>
      <c r="T457" s="53"/>
      <c r="AT457" s="17" t="s">
        <v>1416</v>
      </c>
      <c r="AU457" s="17" t="s">
        <v>79</v>
      </c>
    </row>
    <row r="458" spans="2:65" s="12" customFormat="1" ht="11.25">
      <c r="B458" s="162"/>
      <c r="D458" s="134" t="s">
        <v>774</v>
      </c>
      <c r="E458" s="163" t="s">
        <v>19</v>
      </c>
      <c r="F458" s="164" t="s">
        <v>3759</v>
      </c>
      <c r="H458" s="165">
        <v>1028.6600000000001</v>
      </c>
      <c r="I458" s="166"/>
      <c r="L458" s="162"/>
      <c r="M458" s="167"/>
      <c r="T458" s="168"/>
      <c r="AT458" s="163" t="s">
        <v>774</v>
      </c>
      <c r="AU458" s="163" t="s">
        <v>79</v>
      </c>
      <c r="AV458" s="12" t="s">
        <v>79</v>
      </c>
      <c r="AW458" s="12" t="s">
        <v>31</v>
      </c>
      <c r="AX458" s="12" t="s">
        <v>69</v>
      </c>
      <c r="AY458" s="163" t="s">
        <v>260</v>
      </c>
    </row>
    <row r="459" spans="2:65" s="13" customFormat="1" ht="11.25">
      <c r="B459" s="169"/>
      <c r="D459" s="134" t="s">
        <v>774</v>
      </c>
      <c r="E459" s="170" t="s">
        <v>19</v>
      </c>
      <c r="F459" s="171" t="s">
        <v>967</v>
      </c>
      <c r="H459" s="172">
        <v>1028.6600000000001</v>
      </c>
      <c r="I459" s="173"/>
      <c r="L459" s="169"/>
      <c r="M459" s="174"/>
      <c r="T459" s="175"/>
      <c r="AT459" s="170" t="s">
        <v>774</v>
      </c>
      <c r="AU459" s="170" t="s">
        <v>79</v>
      </c>
      <c r="AV459" s="13" t="s">
        <v>266</v>
      </c>
      <c r="AW459" s="13" t="s">
        <v>31</v>
      </c>
      <c r="AX459" s="13" t="s">
        <v>77</v>
      </c>
      <c r="AY459" s="170" t="s">
        <v>260</v>
      </c>
    </row>
    <row r="460" spans="2:65" s="10" customFormat="1" ht="20.85" customHeight="1">
      <c r="B460" s="111"/>
      <c r="D460" s="112" t="s">
        <v>68</v>
      </c>
      <c r="E460" s="185" t="s">
        <v>2095</v>
      </c>
      <c r="F460" s="185" t="s">
        <v>2096</v>
      </c>
      <c r="I460" s="114"/>
      <c r="J460" s="186">
        <f>BK460</f>
        <v>0</v>
      </c>
      <c r="L460" s="111"/>
      <c r="M460" s="116"/>
      <c r="P460" s="117">
        <f>SUM(P461:P463)</f>
        <v>0</v>
      </c>
      <c r="R460" s="117">
        <f>SUM(R461:R463)</f>
        <v>0</v>
      </c>
      <c r="T460" s="118">
        <f>SUM(T461:T463)</f>
        <v>0</v>
      </c>
      <c r="AR460" s="112" t="s">
        <v>77</v>
      </c>
      <c r="AT460" s="119" t="s">
        <v>68</v>
      </c>
      <c r="AU460" s="119" t="s">
        <v>79</v>
      </c>
      <c r="AY460" s="112" t="s">
        <v>260</v>
      </c>
      <c r="BK460" s="120">
        <f>SUM(BK461:BK463)</f>
        <v>0</v>
      </c>
    </row>
    <row r="461" spans="2:65" s="1" customFormat="1" ht="16.5" customHeight="1">
      <c r="B461" s="32"/>
      <c r="C461" s="121" t="s">
        <v>668</v>
      </c>
      <c r="D461" s="121" t="s">
        <v>261</v>
      </c>
      <c r="E461" s="122" t="s">
        <v>2097</v>
      </c>
      <c r="F461" s="123" t="s">
        <v>2098</v>
      </c>
      <c r="G461" s="124" t="s">
        <v>973</v>
      </c>
      <c r="H461" s="125">
        <v>127.79600000000001</v>
      </c>
      <c r="I461" s="126"/>
      <c r="J461" s="127">
        <f>ROUND(I461*H461,2)</f>
        <v>0</v>
      </c>
      <c r="K461" s="123" t="s">
        <v>1258</v>
      </c>
      <c r="L461" s="32"/>
      <c r="M461" s="128" t="s">
        <v>19</v>
      </c>
      <c r="N461" s="129" t="s">
        <v>40</v>
      </c>
      <c r="P461" s="130">
        <f>O461*H461</f>
        <v>0</v>
      </c>
      <c r="Q461" s="130">
        <v>0</v>
      </c>
      <c r="R461" s="130">
        <f>Q461*H461</f>
        <v>0</v>
      </c>
      <c r="S461" s="130">
        <v>0</v>
      </c>
      <c r="T461" s="131">
        <f>S461*H461</f>
        <v>0</v>
      </c>
      <c r="AR461" s="132" t="s">
        <v>266</v>
      </c>
      <c r="AT461" s="132" t="s">
        <v>261</v>
      </c>
      <c r="AU461" s="132" t="s">
        <v>279</v>
      </c>
      <c r="AY461" s="17" t="s">
        <v>260</v>
      </c>
      <c r="BE461" s="133">
        <f>IF(N461="základní",J461,0)</f>
        <v>0</v>
      </c>
      <c r="BF461" s="133">
        <f>IF(N461="snížená",J461,0)</f>
        <v>0</v>
      </c>
      <c r="BG461" s="133">
        <f>IF(N461="zákl. přenesená",J461,0)</f>
        <v>0</v>
      </c>
      <c r="BH461" s="133">
        <f>IF(N461="sníž. přenesená",J461,0)</f>
        <v>0</v>
      </c>
      <c r="BI461" s="133">
        <f>IF(N461="nulová",J461,0)</f>
        <v>0</v>
      </c>
      <c r="BJ461" s="17" t="s">
        <v>77</v>
      </c>
      <c r="BK461" s="133">
        <f>ROUND(I461*H461,2)</f>
        <v>0</v>
      </c>
      <c r="BL461" s="17" t="s">
        <v>266</v>
      </c>
      <c r="BM461" s="132" t="s">
        <v>3760</v>
      </c>
    </row>
    <row r="462" spans="2:65" s="1" customFormat="1" ht="19.5">
      <c r="B462" s="32"/>
      <c r="D462" s="134" t="s">
        <v>267</v>
      </c>
      <c r="F462" s="135" t="s">
        <v>2099</v>
      </c>
      <c r="I462" s="136"/>
      <c r="L462" s="32"/>
      <c r="M462" s="137"/>
      <c r="T462" s="53"/>
      <c r="AT462" s="17" t="s">
        <v>267</v>
      </c>
      <c r="AU462" s="17" t="s">
        <v>279</v>
      </c>
    </row>
    <row r="463" spans="2:65" s="1" customFormat="1" ht="11.25">
      <c r="B463" s="32"/>
      <c r="D463" s="176" t="s">
        <v>1416</v>
      </c>
      <c r="F463" s="177" t="s">
        <v>2100</v>
      </c>
      <c r="I463" s="136"/>
      <c r="L463" s="32"/>
      <c r="M463" s="137"/>
      <c r="T463" s="53"/>
      <c r="AT463" s="17" t="s">
        <v>1416</v>
      </c>
      <c r="AU463" s="17" t="s">
        <v>279</v>
      </c>
    </row>
    <row r="464" spans="2:65" s="10" customFormat="1" ht="25.9" customHeight="1">
      <c r="B464" s="111"/>
      <c r="D464" s="112" t="s">
        <v>68</v>
      </c>
      <c r="E464" s="113" t="s">
        <v>3761</v>
      </c>
      <c r="F464" s="113" t="s">
        <v>3762</v>
      </c>
      <c r="I464" s="114"/>
      <c r="J464" s="115">
        <f>BK464</f>
        <v>0</v>
      </c>
      <c r="L464" s="111"/>
      <c r="M464" s="116"/>
      <c r="P464" s="117">
        <f>P465</f>
        <v>0</v>
      </c>
      <c r="R464" s="117">
        <f>R465</f>
        <v>0.1752495</v>
      </c>
      <c r="T464" s="118">
        <f>T465</f>
        <v>0</v>
      </c>
      <c r="AR464" s="112" t="s">
        <v>79</v>
      </c>
      <c r="AT464" s="119" t="s">
        <v>68</v>
      </c>
      <c r="AU464" s="119" t="s">
        <v>69</v>
      </c>
      <c r="AY464" s="112" t="s">
        <v>260</v>
      </c>
      <c r="BK464" s="120">
        <f>BK465</f>
        <v>0</v>
      </c>
    </row>
    <row r="465" spans="2:65" s="10" customFormat="1" ht="22.9" customHeight="1">
      <c r="B465" s="111"/>
      <c r="D465" s="112" t="s">
        <v>68</v>
      </c>
      <c r="E465" s="185" t="s">
        <v>3763</v>
      </c>
      <c r="F465" s="185" t="s">
        <v>3764</v>
      </c>
      <c r="I465" s="114"/>
      <c r="J465" s="186">
        <f>BK465</f>
        <v>0</v>
      </c>
      <c r="L465" s="111"/>
      <c r="M465" s="116"/>
      <c r="P465" s="117">
        <f>SUM(P466:P477)</f>
        <v>0</v>
      </c>
      <c r="R465" s="117">
        <f>SUM(R466:R477)</f>
        <v>0.1752495</v>
      </c>
      <c r="T465" s="118">
        <f>SUM(T466:T477)</f>
        <v>0</v>
      </c>
      <c r="AR465" s="112" t="s">
        <v>79</v>
      </c>
      <c r="AT465" s="119" t="s">
        <v>68</v>
      </c>
      <c r="AU465" s="119" t="s">
        <v>77</v>
      </c>
      <c r="AY465" s="112" t="s">
        <v>260</v>
      </c>
      <c r="BK465" s="120">
        <f>SUM(BK466:BK477)</f>
        <v>0</v>
      </c>
    </row>
    <row r="466" spans="2:65" s="1" customFormat="1" ht="16.5" customHeight="1">
      <c r="B466" s="32"/>
      <c r="C466" s="121" t="s">
        <v>1542</v>
      </c>
      <c r="D466" s="121" t="s">
        <v>261</v>
      </c>
      <c r="E466" s="122" t="s">
        <v>3765</v>
      </c>
      <c r="F466" s="123" t="s">
        <v>3766</v>
      </c>
      <c r="G466" s="124" t="s">
        <v>1297</v>
      </c>
      <c r="H466" s="125">
        <v>23.32</v>
      </c>
      <c r="I466" s="126"/>
      <c r="J466" s="127">
        <f>ROUND(I466*H466,2)</f>
        <v>0</v>
      </c>
      <c r="K466" s="123" t="s">
        <v>3767</v>
      </c>
      <c r="L466" s="32"/>
      <c r="M466" s="128" t="s">
        <v>19</v>
      </c>
      <c r="N466" s="129" t="s">
        <v>40</v>
      </c>
      <c r="P466" s="130">
        <f>O466*H466</f>
        <v>0</v>
      </c>
      <c r="Q466" s="130">
        <v>6.0000000000000001E-3</v>
      </c>
      <c r="R466" s="130">
        <f>Q466*H466</f>
        <v>0.13992000000000002</v>
      </c>
      <c r="S466" s="130">
        <v>0</v>
      </c>
      <c r="T466" s="131">
        <f>S466*H466</f>
        <v>0</v>
      </c>
      <c r="AR466" s="132" t="s">
        <v>300</v>
      </c>
      <c r="AT466" s="132" t="s">
        <v>261</v>
      </c>
      <c r="AU466" s="132" t="s">
        <v>79</v>
      </c>
      <c r="AY466" s="17" t="s">
        <v>260</v>
      </c>
      <c r="BE466" s="133">
        <f>IF(N466="základní",J466,0)</f>
        <v>0</v>
      </c>
      <c r="BF466" s="133">
        <f>IF(N466="snížená",J466,0)</f>
        <v>0</v>
      </c>
      <c r="BG466" s="133">
        <f>IF(N466="zákl. přenesená",J466,0)</f>
        <v>0</v>
      </c>
      <c r="BH466" s="133">
        <f>IF(N466="sníž. přenesená",J466,0)</f>
        <v>0</v>
      </c>
      <c r="BI466" s="133">
        <f>IF(N466="nulová",J466,0)</f>
        <v>0</v>
      </c>
      <c r="BJ466" s="17" t="s">
        <v>77</v>
      </c>
      <c r="BK466" s="133">
        <f>ROUND(I466*H466,2)</f>
        <v>0</v>
      </c>
      <c r="BL466" s="17" t="s">
        <v>300</v>
      </c>
      <c r="BM466" s="132" t="s">
        <v>3768</v>
      </c>
    </row>
    <row r="467" spans="2:65" s="1" customFormat="1" ht="19.5">
      <c r="B467" s="32"/>
      <c r="D467" s="134" t="s">
        <v>267</v>
      </c>
      <c r="F467" s="135" t="s">
        <v>3769</v>
      </c>
      <c r="I467" s="136"/>
      <c r="L467" s="32"/>
      <c r="M467" s="137"/>
      <c r="T467" s="53"/>
      <c r="AT467" s="17" t="s">
        <v>267</v>
      </c>
      <c r="AU467" s="17" t="s">
        <v>79</v>
      </c>
    </row>
    <row r="468" spans="2:65" s="1" customFormat="1" ht="11.25">
      <c r="B468" s="32"/>
      <c r="D468" s="176" t="s">
        <v>1416</v>
      </c>
      <c r="F468" s="177" t="s">
        <v>3770</v>
      </c>
      <c r="I468" s="136"/>
      <c r="L468" s="32"/>
      <c r="M468" s="137"/>
      <c r="T468" s="53"/>
      <c r="AT468" s="17" t="s">
        <v>1416</v>
      </c>
      <c r="AU468" s="17" t="s">
        <v>79</v>
      </c>
    </row>
    <row r="469" spans="2:65" s="1" customFormat="1" ht="16.5" customHeight="1">
      <c r="B469" s="32"/>
      <c r="C469" s="139" t="s">
        <v>671</v>
      </c>
      <c r="D469" s="139" t="s">
        <v>273</v>
      </c>
      <c r="E469" s="140" t="s">
        <v>3771</v>
      </c>
      <c r="F469" s="141" t="s">
        <v>3772</v>
      </c>
      <c r="G469" s="142" t="s">
        <v>1297</v>
      </c>
      <c r="H469" s="143">
        <v>23.553000000000001</v>
      </c>
      <c r="I469" s="144"/>
      <c r="J469" s="145">
        <f>ROUND(I469*H469,2)</f>
        <v>0</v>
      </c>
      <c r="K469" s="141" t="s">
        <v>3767</v>
      </c>
      <c r="L469" s="146"/>
      <c r="M469" s="147" t="s">
        <v>19</v>
      </c>
      <c r="N469" s="148" t="s">
        <v>40</v>
      </c>
      <c r="P469" s="130">
        <f>O469*H469</f>
        <v>0</v>
      </c>
      <c r="Q469" s="130">
        <v>1.5E-3</v>
      </c>
      <c r="R469" s="130">
        <f>Q469*H469</f>
        <v>3.53295E-2</v>
      </c>
      <c r="S469" s="130">
        <v>0</v>
      </c>
      <c r="T469" s="131">
        <f>S469*H469</f>
        <v>0</v>
      </c>
      <c r="AR469" s="132" t="s">
        <v>339</v>
      </c>
      <c r="AT469" s="132" t="s">
        <v>273</v>
      </c>
      <c r="AU469" s="132" t="s">
        <v>79</v>
      </c>
      <c r="AY469" s="17" t="s">
        <v>260</v>
      </c>
      <c r="BE469" s="133">
        <f>IF(N469="základní",J469,0)</f>
        <v>0</v>
      </c>
      <c r="BF469" s="133">
        <f>IF(N469="snížená",J469,0)</f>
        <v>0</v>
      </c>
      <c r="BG469" s="133">
        <f>IF(N469="zákl. přenesená",J469,0)</f>
        <v>0</v>
      </c>
      <c r="BH469" s="133">
        <f>IF(N469="sníž. přenesená",J469,0)</f>
        <v>0</v>
      </c>
      <c r="BI469" s="133">
        <f>IF(N469="nulová",J469,0)</f>
        <v>0</v>
      </c>
      <c r="BJ469" s="17" t="s">
        <v>77</v>
      </c>
      <c r="BK469" s="133">
        <f>ROUND(I469*H469,2)</f>
        <v>0</v>
      </c>
      <c r="BL469" s="17" t="s">
        <v>300</v>
      </c>
      <c r="BM469" s="132" t="s">
        <v>3773</v>
      </c>
    </row>
    <row r="470" spans="2:65" s="1" customFormat="1" ht="11.25">
      <c r="B470" s="32"/>
      <c r="D470" s="134" t="s">
        <v>267</v>
      </c>
      <c r="F470" s="135" t="s">
        <v>3772</v>
      </c>
      <c r="I470" s="136"/>
      <c r="L470" s="32"/>
      <c r="M470" s="137"/>
      <c r="T470" s="53"/>
      <c r="AT470" s="17" t="s">
        <v>267</v>
      </c>
      <c r="AU470" s="17" t="s">
        <v>79</v>
      </c>
    </row>
    <row r="471" spans="2:65" s="12" customFormat="1" ht="11.25">
      <c r="B471" s="162"/>
      <c r="D471" s="134" t="s">
        <v>774</v>
      </c>
      <c r="F471" s="164" t="s">
        <v>3774</v>
      </c>
      <c r="H471" s="165">
        <v>23.553000000000001</v>
      </c>
      <c r="I471" s="166"/>
      <c r="L471" s="162"/>
      <c r="M471" s="167"/>
      <c r="T471" s="168"/>
      <c r="AT471" s="163" t="s">
        <v>774</v>
      </c>
      <c r="AU471" s="163" t="s">
        <v>79</v>
      </c>
      <c r="AV471" s="12" t="s">
        <v>79</v>
      </c>
      <c r="AW471" s="12" t="s">
        <v>4</v>
      </c>
      <c r="AX471" s="12" t="s">
        <v>77</v>
      </c>
      <c r="AY471" s="163" t="s">
        <v>260</v>
      </c>
    </row>
    <row r="472" spans="2:65" s="1" customFormat="1" ht="16.5" customHeight="1">
      <c r="B472" s="32"/>
      <c r="C472" s="121" t="s">
        <v>1547</v>
      </c>
      <c r="D472" s="121" t="s">
        <v>261</v>
      </c>
      <c r="E472" s="122" t="s">
        <v>3775</v>
      </c>
      <c r="F472" s="123" t="s">
        <v>3776</v>
      </c>
      <c r="G472" s="124" t="s">
        <v>973</v>
      </c>
      <c r="H472" s="125">
        <v>0.17499999999999999</v>
      </c>
      <c r="I472" s="126"/>
      <c r="J472" s="127">
        <f>ROUND(I472*H472,2)</f>
        <v>0</v>
      </c>
      <c r="K472" s="123" t="s">
        <v>3767</v>
      </c>
      <c r="L472" s="32"/>
      <c r="M472" s="128" t="s">
        <v>19</v>
      </c>
      <c r="N472" s="129" t="s">
        <v>40</v>
      </c>
      <c r="P472" s="130">
        <f>O472*H472</f>
        <v>0</v>
      </c>
      <c r="Q472" s="130">
        <v>0</v>
      </c>
      <c r="R472" s="130">
        <f>Q472*H472</f>
        <v>0</v>
      </c>
      <c r="S472" s="130">
        <v>0</v>
      </c>
      <c r="T472" s="131">
        <f>S472*H472</f>
        <v>0</v>
      </c>
      <c r="AR472" s="132" t="s">
        <v>300</v>
      </c>
      <c r="AT472" s="132" t="s">
        <v>261</v>
      </c>
      <c r="AU472" s="132" t="s">
        <v>79</v>
      </c>
      <c r="AY472" s="17" t="s">
        <v>260</v>
      </c>
      <c r="BE472" s="133">
        <f>IF(N472="základní",J472,0)</f>
        <v>0</v>
      </c>
      <c r="BF472" s="133">
        <f>IF(N472="snížená",J472,0)</f>
        <v>0</v>
      </c>
      <c r="BG472" s="133">
        <f>IF(N472="zákl. přenesená",J472,0)</f>
        <v>0</v>
      </c>
      <c r="BH472" s="133">
        <f>IF(N472="sníž. přenesená",J472,0)</f>
        <v>0</v>
      </c>
      <c r="BI472" s="133">
        <f>IF(N472="nulová",J472,0)</f>
        <v>0</v>
      </c>
      <c r="BJ472" s="17" t="s">
        <v>77</v>
      </c>
      <c r="BK472" s="133">
        <f>ROUND(I472*H472,2)</f>
        <v>0</v>
      </c>
      <c r="BL472" s="17" t="s">
        <v>300</v>
      </c>
      <c r="BM472" s="132" t="s">
        <v>3777</v>
      </c>
    </row>
    <row r="473" spans="2:65" s="1" customFormat="1" ht="19.5">
      <c r="B473" s="32"/>
      <c r="D473" s="134" t="s">
        <v>267</v>
      </c>
      <c r="F473" s="135" t="s">
        <v>3778</v>
      </c>
      <c r="I473" s="136"/>
      <c r="L473" s="32"/>
      <c r="M473" s="137"/>
      <c r="T473" s="53"/>
      <c r="AT473" s="17" t="s">
        <v>267</v>
      </c>
      <c r="AU473" s="17" t="s">
        <v>79</v>
      </c>
    </row>
    <row r="474" spans="2:65" s="1" customFormat="1" ht="11.25">
      <c r="B474" s="32"/>
      <c r="D474" s="176" t="s">
        <v>1416</v>
      </c>
      <c r="F474" s="177" t="s">
        <v>3779</v>
      </c>
      <c r="I474" s="136"/>
      <c r="L474" s="32"/>
      <c r="M474" s="137"/>
      <c r="T474" s="53"/>
      <c r="AT474" s="17" t="s">
        <v>1416</v>
      </c>
      <c r="AU474" s="17" t="s">
        <v>79</v>
      </c>
    </row>
    <row r="475" spans="2:65" s="1" customFormat="1" ht="16.5" customHeight="1">
      <c r="B475" s="32"/>
      <c r="C475" s="121" t="s">
        <v>865</v>
      </c>
      <c r="D475" s="121" t="s">
        <v>261</v>
      </c>
      <c r="E475" s="122" t="s">
        <v>3780</v>
      </c>
      <c r="F475" s="123" t="s">
        <v>3781</v>
      </c>
      <c r="G475" s="124" t="s">
        <v>973</v>
      </c>
      <c r="H475" s="125">
        <v>3.3250000000000002</v>
      </c>
      <c r="I475" s="126"/>
      <c r="J475" s="127">
        <f>ROUND(I475*H475,2)</f>
        <v>0</v>
      </c>
      <c r="K475" s="123" t="s">
        <v>3767</v>
      </c>
      <c r="L475" s="32"/>
      <c r="M475" s="128" t="s">
        <v>19</v>
      </c>
      <c r="N475" s="129" t="s">
        <v>40</v>
      </c>
      <c r="P475" s="130">
        <f>O475*H475</f>
        <v>0</v>
      </c>
      <c r="Q475" s="130">
        <v>0</v>
      </c>
      <c r="R475" s="130">
        <f>Q475*H475</f>
        <v>0</v>
      </c>
      <c r="S475" s="130">
        <v>0</v>
      </c>
      <c r="T475" s="131">
        <f>S475*H475</f>
        <v>0</v>
      </c>
      <c r="AR475" s="132" t="s">
        <v>300</v>
      </c>
      <c r="AT475" s="132" t="s">
        <v>261</v>
      </c>
      <c r="AU475" s="132" t="s">
        <v>79</v>
      </c>
      <c r="AY475" s="17" t="s">
        <v>260</v>
      </c>
      <c r="BE475" s="133">
        <f>IF(N475="základní",J475,0)</f>
        <v>0</v>
      </c>
      <c r="BF475" s="133">
        <f>IF(N475="snížená",J475,0)</f>
        <v>0</v>
      </c>
      <c r="BG475" s="133">
        <f>IF(N475="zákl. přenesená",J475,0)</f>
        <v>0</v>
      </c>
      <c r="BH475" s="133">
        <f>IF(N475="sníž. přenesená",J475,0)</f>
        <v>0</v>
      </c>
      <c r="BI475" s="133">
        <f>IF(N475="nulová",J475,0)</f>
        <v>0</v>
      </c>
      <c r="BJ475" s="17" t="s">
        <v>77</v>
      </c>
      <c r="BK475" s="133">
        <f>ROUND(I475*H475,2)</f>
        <v>0</v>
      </c>
      <c r="BL475" s="17" t="s">
        <v>300</v>
      </c>
      <c r="BM475" s="132" t="s">
        <v>3782</v>
      </c>
    </row>
    <row r="476" spans="2:65" s="1" customFormat="1" ht="19.5">
      <c r="B476" s="32"/>
      <c r="D476" s="134" t="s">
        <v>267</v>
      </c>
      <c r="F476" s="135" t="s">
        <v>3783</v>
      </c>
      <c r="I476" s="136"/>
      <c r="L476" s="32"/>
      <c r="M476" s="137"/>
      <c r="T476" s="53"/>
      <c r="AT476" s="17" t="s">
        <v>267</v>
      </c>
      <c r="AU476" s="17" t="s">
        <v>79</v>
      </c>
    </row>
    <row r="477" spans="2:65" s="1" customFormat="1" ht="11.25">
      <c r="B477" s="32"/>
      <c r="D477" s="176" t="s">
        <v>1416</v>
      </c>
      <c r="F477" s="177" t="s">
        <v>3784</v>
      </c>
      <c r="I477" s="136"/>
      <c r="L477" s="32"/>
      <c r="M477" s="149"/>
      <c r="N477" s="150"/>
      <c r="O477" s="150"/>
      <c r="P477" s="150"/>
      <c r="Q477" s="150"/>
      <c r="R477" s="150"/>
      <c r="S477" s="150"/>
      <c r="T477" s="151"/>
      <c r="AT477" s="17" t="s">
        <v>1416</v>
      </c>
      <c r="AU477" s="17" t="s">
        <v>79</v>
      </c>
    </row>
    <row r="478" spans="2:65" s="1" customFormat="1" ht="6.95" customHeight="1">
      <c r="B478" s="41"/>
      <c r="C478" s="42"/>
      <c r="D478" s="42"/>
      <c r="E478" s="42"/>
      <c r="F478" s="42"/>
      <c r="G478" s="42"/>
      <c r="H478" s="42"/>
      <c r="I478" s="42"/>
      <c r="J478" s="42"/>
      <c r="K478" s="42"/>
      <c r="L478" s="32"/>
    </row>
  </sheetData>
  <sheetProtection algorithmName="SHA-512" hashValue="4N3uXmmKbKMgjIhBjBi7KUoRrsaJi1cgJl37IoywyghOZ7Lj20LgqoOPk7BeSMLbWpKzJPRiN2Omno7Z7rO8Yg==" saltValue="gHZjf2Xpc8RTEJEwpjCiok50BQZ+bHCybgt0nrPTzT89xcU+ISnVEfUsTgG4cMBanKMyd+uPooSOJjz3L41N2A==" spinCount="100000" sheet="1" objects="1" scenarios="1" formatColumns="0" formatRows="0" autoFilter="0"/>
  <autoFilter ref="C90:K477" xr:uid="{00000000-0009-0000-0000-00001D000000}"/>
  <mergeCells count="9">
    <mergeCell ref="E50:H50"/>
    <mergeCell ref="E81:H81"/>
    <mergeCell ref="E83:H83"/>
    <mergeCell ref="L2:V2"/>
    <mergeCell ref="E7:H7"/>
    <mergeCell ref="E9:H9"/>
    <mergeCell ref="E18:H18"/>
    <mergeCell ref="E27:H27"/>
    <mergeCell ref="E48:H48"/>
  </mergeCells>
  <hyperlinks>
    <hyperlink ref="F95" r:id="rId1" xr:uid="{00000000-0004-0000-1D00-000000000000}"/>
    <hyperlink ref="F100" r:id="rId2" xr:uid="{00000000-0004-0000-1D00-000001000000}"/>
    <hyperlink ref="F105" r:id="rId3" xr:uid="{00000000-0004-0000-1D00-000002000000}"/>
    <hyperlink ref="F110" r:id="rId4" xr:uid="{00000000-0004-0000-1D00-000003000000}"/>
    <hyperlink ref="F116" r:id="rId5" xr:uid="{00000000-0004-0000-1D00-000004000000}"/>
    <hyperlink ref="F121" r:id="rId6" xr:uid="{00000000-0004-0000-1D00-000005000000}"/>
    <hyperlink ref="F126" r:id="rId7" xr:uid="{00000000-0004-0000-1D00-000006000000}"/>
    <hyperlink ref="F135" r:id="rId8" xr:uid="{00000000-0004-0000-1D00-000007000000}"/>
    <hyperlink ref="F144" r:id="rId9" xr:uid="{00000000-0004-0000-1D00-000008000000}"/>
    <hyperlink ref="F149" r:id="rId10" xr:uid="{00000000-0004-0000-1D00-000009000000}"/>
    <hyperlink ref="F155" r:id="rId11" xr:uid="{00000000-0004-0000-1D00-00000A000000}"/>
    <hyperlink ref="F158" r:id="rId12" xr:uid="{00000000-0004-0000-1D00-00000B000000}"/>
    <hyperlink ref="F163" r:id="rId13" xr:uid="{00000000-0004-0000-1D00-00000C000000}"/>
    <hyperlink ref="F172" r:id="rId14" xr:uid="{00000000-0004-0000-1D00-00000D000000}"/>
    <hyperlink ref="F178" r:id="rId15" xr:uid="{00000000-0004-0000-1D00-00000E000000}"/>
    <hyperlink ref="F182" r:id="rId16" xr:uid="{00000000-0004-0000-1D00-00000F000000}"/>
    <hyperlink ref="F188" r:id="rId17" xr:uid="{00000000-0004-0000-1D00-000010000000}"/>
    <hyperlink ref="F197" r:id="rId18" xr:uid="{00000000-0004-0000-1D00-000011000000}"/>
    <hyperlink ref="F203" r:id="rId19" xr:uid="{00000000-0004-0000-1D00-000012000000}"/>
    <hyperlink ref="F209" r:id="rId20" xr:uid="{00000000-0004-0000-1D00-000013000000}"/>
    <hyperlink ref="F218" r:id="rId21" xr:uid="{00000000-0004-0000-1D00-000014000000}"/>
    <hyperlink ref="F224" r:id="rId22" xr:uid="{00000000-0004-0000-1D00-000015000000}"/>
    <hyperlink ref="F230" r:id="rId23" xr:uid="{00000000-0004-0000-1D00-000016000000}"/>
    <hyperlink ref="F236" r:id="rId24" xr:uid="{00000000-0004-0000-1D00-000017000000}"/>
    <hyperlink ref="F250" r:id="rId25" xr:uid="{00000000-0004-0000-1D00-000018000000}"/>
    <hyperlink ref="F255" r:id="rId26" xr:uid="{00000000-0004-0000-1D00-000019000000}"/>
    <hyperlink ref="F261" r:id="rId27" xr:uid="{00000000-0004-0000-1D00-00001A000000}"/>
    <hyperlink ref="F267" r:id="rId28" xr:uid="{00000000-0004-0000-1D00-00001B000000}"/>
    <hyperlink ref="F295" r:id="rId29" xr:uid="{00000000-0004-0000-1D00-00001C000000}"/>
    <hyperlink ref="F305" r:id="rId30" xr:uid="{00000000-0004-0000-1D00-00001D000000}"/>
    <hyperlink ref="F319" r:id="rId31" xr:uid="{00000000-0004-0000-1D00-00001E000000}"/>
    <hyperlink ref="F327" r:id="rId32" xr:uid="{00000000-0004-0000-1D00-00001F000000}"/>
    <hyperlink ref="F333" r:id="rId33" xr:uid="{00000000-0004-0000-1D00-000020000000}"/>
    <hyperlink ref="F343" r:id="rId34" xr:uid="{00000000-0004-0000-1D00-000021000000}"/>
    <hyperlink ref="F346" r:id="rId35" xr:uid="{00000000-0004-0000-1D00-000022000000}"/>
    <hyperlink ref="F364" r:id="rId36" xr:uid="{00000000-0004-0000-1D00-000023000000}"/>
    <hyperlink ref="F372" r:id="rId37" xr:uid="{00000000-0004-0000-1D00-000024000000}"/>
    <hyperlink ref="F378" r:id="rId38" xr:uid="{00000000-0004-0000-1D00-000025000000}"/>
    <hyperlink ref="F384" r:id="rId39" xr:uid="{00000000-0004-0000-1D00-000026000000}"/>
    <hyperlink ref="F390" r:id="rId40" xr:uid="{00000000-0004-0000-1D00-000027000000}"/>
    <hyperlink ref="F396" r:id="rId41" xr:uid="{00000000-0004-0000-1D00-000028000000}"/>
    <hyperlink ref="F406" r:id="rId42" xr:uid="{00000000-0004-0000-1D00-000029000000}"/>
    <hyperlink ref="F412" r:id="rId43" xr:uid="{00000000-0004-0000-1D00-00002A000000}"/>
    <hyperlink ref="F420" r:id="rId44" xr:uid="{00000000-0004-0000-1D00-00002B000000}"/>
    <hyperlink ref="F426" r:id="rId45" xr:uid="{00000000-0004-0000-1D00-00002C000000}"/>
    <hyperlink ref="F434" r:id="rId46" xr:uid="{00000000-0004-0000-1D00-00002D000000}"/>
    <hyperlink ref="F437" r:id="rId47" xr:uid="{00000000-0004-0000-1D00-00002E000000}"/>
    <hyperlink ref="F444" r:id="rId48" xr:uid="{00000000-0004-0000-1D00-00002F000000}"/>
    <hyperlink ref="F449" r:id="rId49" xr:uid="{00000000-0004-0000-1D00-000030000000}"/>
    <hyperlink ref="F454" r:id="rId50" xr:uid="{00000000-0004-0000-1D00-000031000000}"/>
    <hyperlink ref="F457" r:id="rId51" xr:uid="{00000000-0004-0000-1D00-000032000000}"/>
    <hyperlink ref="F463" r:id="rId52" xr:uid="{00000000-0004-0000-1D00-000033000000}"/>
    <hyperlink ref="F468" r:id="rId53" xr:uid="{00000000-0004-0000-1D00-000034000000}"/>
    <hyperlink ref="F474" r:id="rId54" xr:uid="{00000000-0004-0000-1D00-000035000000}"/>
    <hyperlink ref="F477" r:id="rId55" xr:uid="{00000000-0004-0000-1D00-000036000000}"/>
  </hyperlinks>
  <pageMargins left="0.39374999999999999" right="0.39374999999999999" top="0.39374999999999999" bottom="0.39374999999999999" header="0" footer="0"/>
  <pageSetup paperSize="9" fitToHeight="100" orientation="landscape" blackAndWhite="1"/>
  <headerFooter>
    <oddFooter>&amp;CStrana &amp;P z &amp;N</oddFooter>
  </headerFooter>
  <drawing r:id="rId56"/>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B2:BM232"/>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166</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3785</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ROUND(J86,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ROUND((SUM(BE86:BE231)),  2)</f>
        <v>0</v>
      </c>
      <c r="I33" s="89">
        <v>0.21</v>
      </c>
      <c r="J33" s="88">
        <f>ROUND(((SUM(BE86:BE231))*I33),  2)</f>
        <v>0</v>
      </c>
      <c r="L33" s="32"/>
    </row>
    <row r="34" spans="2:12" s="1" customFormat="1" ht="14.45" customHeight="1">
      <c r="B34" s="32"/>
      <c r="E34" s="27" t="s">
        <v>41</v>
      </c>
      <c r="F34" s="88">
        <f>ROUND((SUM(BF86:BF231)),  2)</f>
        <v>0</v>
      </c>
      <c r="I34" s="89">
        <v>0.12</v>
      </c>
      <c r="J34" s="88">
        <f>ROUND(((SUM(BF86:BF231))*I34),  2)</f>
        <v>0</v>
      </c>
      <c r="L34" s="32"/>
    </row>
    <row r="35" spans="2:12" s="1" customFormat="1" ht="14.45" hidden="1" customHeight="1">
      <c r="B35" s="32"/>
      <c r="E35" s="27" t="s">
        <v>42</v>
      </c>
      <c r="F35" s="88">
        <f>ROUND((SUM(BG86:BG231)),  2)</f>
        <v>0</v>
      </c>
      <c r="I35" s="89">
        <v>0.21</v>
      </c>
      <c r="J35" s="88">
        <f>0</f>
        <v>0</v>
      </c>
      <c r="L35" s="32"/>
    </row>
    <row r="36" spans="2:12" s="1" customFormat="1" ht="14.45" hidden="1" customHeight="1">
      <c r="B36" s="32"/>
      <c r="E36" s="27" t="s">
        <v>43</v>
      </c>
      <c r="F36" s="88">
        <f>ROUND((SUM(BH86:BH231)),  2)</f>
        <v>0</v>
      </c>
      <c r="I36" s="89">
        <v>0.12</v>
      </c>
      <c r="J36" s="88">
        <f>0</f>
        <v>0</v>
      </c>
      <c r="L36" s="32"/>
    </row>
    <row r="37" spans="2:12" s="1" customFormat="1" ht="14.45" hidden="1" customHeight="1">
      <c r="B37" s="32"/>
      <c r="E37" s="27" t="s">
        <v>44</v>
      </c>
      <c r="F37" s="88">
        <f>ROUND((SUM(BI86:BI231)),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03-17-01 - Tunel Desenský km 29,438 - 29,690</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J86</f>
        <v>0</v>
      </c>
      <c r="L59" s="32"/>
      <c r="AU59" s="17" t="s">
        <v>242</v>
      </c>
    </row>
    <row r="60" spans="2:47" s="8" customFormat="1" ht="24.95" customHeight="1">
      <c r="B60" s="99"/>
      <c r="D60" s="100" t="s">
        <v>1828</v>
      </c>
      <c r="E60" s="101"/>
      <c r="F60" s="101"/>
      <c r="G60" s="101"/>
      <c r="H60" s="101"/>
      <c r="I60" s="101"/>
      <c r="J60" s="102">
        <f>J87</f>
        <v>0</v>
      </c>
      <c r="L60" s="99"/>
    </row>
    <row r="61" spans="2:47" s="8" customFormat="1" ht="24.95" customHeight="1">
      <c r="B61" s="99"/>
      <c r="D61" s="100" t="s">
        <v>1829</v>
      </c>
      <c r="E61" s="101"/>
      <c r="F61" s="101"/>
      <c r="G61" s="101"/>
      <c r="H61" s="101"/>
      <c r="I61" s="101"/>
      <c r="J61" s="102">
        <f>J102</f>
        <v>0</v>
      </c>
      <c r="L61" s="99"/>
    </row>
    <row r="62" spans="2:47" s="8" customFormat="1" ht="24.95" customHeight="1">
      <c r="B62" s="99"/>
      <c r="D62" s="100" t="s">
        <v>2280</v>
      </c>
      <c r="E62" s="101"/>
      <c r="F62" s="101"/>
      <c r="G62" s="101"/>
      <c r="H62" s="101"/>
      <c r="I62" s="101"/>
      <c r="J62" s="102">
        <f>J128</f>
        <v>0</v>
      </c>
      <c r="L62" s="99"/>
    </row>
    <row r="63" spans="2:47" s="8" customFormat="1" ht="24.95" customHeight="1">
      <c r="B63" s="99"/>
      <c r="D63" s="100" t="s">
        <v>1831</v>
      </c>
      <c r="E63" s="101"/>
      <c r="F63" s="101"/>
      <c r="G63" s="101"/>
      <c r="H63" s="101"/>
      <c r="I63" s="101"/>
      <c r="J63" s="102">
        <f>J139</f>
        <v>0</v>
      </c>
      <c r="L63" s="99"/>
    </row>
    <row r="64" spans="2:47" s="8" customFormat="1" ht="24.95" customHeight="1">
      <c r="B64" s="99"/>
      <c r="D64" s="100" t="s">
        <v>1833</v>
      </c>
      <c r="E64" s="101"/>
      <c r="F64" s="101"/>
      <c r="G64" s="101"/>
      <c r="H64" s="101"/>
      <c r="I64" s="101"/>
      <c r="J64" s="102">
        <f>J143</f>
        <v>0</v>
      </c>
      <c r="L64" s="99"/>
    </row>
    <row r="65" spans="2:12" s="8" customFormat="1" ht="24.95" customHeight="1">
      <c r="B65" s="99"/>
      <c r="D65" s="100" t="s">
        <v>1834</v>
      </c>
      <c r="E65" s="101"/>
      <c r="F65" s="101"/>
      <c r="G65" s="101"/>
      <c r="H65" s="101"/>
      <c r="I65" s="101"/>
      <c r="J65" s="102">
        <f>J208</f>
        <v>0</v>
      </c>
      <c r="L65" s="99"/>
    </row>
    <row r="66" spans="2:12" s="8" customFormat="1" ht="24.95" customHeight="1">
      <c r="B66" s="99"/>
      <c r="D66" s="100" t="s">
        <v>1835</v>
      </c>
      <c r="E66" s="101"/>
      <c r="F66" s="101"/>
      <c r="G66" s="101"/>
      <c r="H66" s="101"/>
      <c r="I66" s="101"/>
      <c r="J66" s="102">
        <f>J225</f>
        <v>0</v>
      </c>
      <c r="L66" s="99"/>
    </row>
    <row r="67" spans="2:12" s="1" customFormat="1" ht="21.75" customHeight="1">
      <c r="B67" s="32"/>
      <c r="L67" s="32"/>
    </row>
    <row r="68" spans="2:12" s="1" customFormat="1" ht="6.95" customHeight="1">
      <c r="B68" s="41"/>
      <c r="C68" s="42"/>
      <c r="D68" s="42"/>
      <c r="E68" s="42"/>
      <c r="F68" s="42"/>
      <c r="G68" s="42"/>
      <c r="H68" s="42"/>
      <c r="I68" s="42"/>
      <c r="J68" s="42"/>
      <c r="K68" s="42"/>
      <c r="L68" s="32"/>
    </row>
    <row r="72" spans="2:12" s="1" customFormat="1" ht="6.95" customHeight="1">
      <c r="B72" s="43"/>
      <c r="C72" s="44"/>
      <c r="D72" s="44"/>
      <c r="E72" s="44"/>
      <c r="F72" s="44"/>
      <c r="G72" s="44"/>
      <c r="H72" s="44"/>
      <c r="I72" s="44"/>
      <c r="J72" s="44"/>
      <c r="K72" s="44"/>
      <c r="L72" s="32"/>
    </row>
    <row r="73" spans="2:12" s="1" customFormat="1" ht="24.95" customHeight="1">
      <c r="B73" s="32"/>
      <c r="C73" s="21" t="s">
        <v>245</v>
      </c>
      <c r="L73" s="32"/>
    </row>
    <row r="74" spans="2:12" s="1" customFormat="1" ht="6.95" customHeight="1">
      <c r="B74" s="32"/>
      <c r="L74" s="32"/>
    </row>
    <row r="75" spans="2:12" s="1" customFormat="1" ht="12" customHeight="1">
      <c r="B75" s="32"/>
      <c r="C75" s="27" t="s">
        <v>16</v>
      </c>
      <c r="L75" s="32"/>
    </row>
    <row r="76" spans="2:12" s="1" customFormat="1" ht="16.5" customHeight="1">
      <c r="B76" s="32"/>
      <c r="E76" s="309" t="str">
        <f>E7</f>
        <v>Oprava trati v úseku Tanvald - Kořenov</v>
      </c>
      <c r="F76" s="310"/>
      <c r="G76" s="310"/>
      <c r="H76" s="310"/>
      <c r="L76" s="32"/>
    </row>
    <row r="77" spans="2:12" s="1" customFormat="1" ht="12" customHeight="1">
      <c r="B77" s="32"/>
      <c r="C77" s="27" t="s">
        <v>237</v>
      </c>
      <c r="L77" s="32"/>
    </row>
    <row r="78" spans="2:12" s="1" customFormat="1" ht="16.5" customHeight="1">
      <c r="B78" s="32"/>
      <c r="E78" s="305" t="str">
        <f>E9</f>
        <v>SO 03-17-01 - Tunel Desenský km 29,438 - 29,690</v>
      </c>
      <c r="F78" s="311"/>
      <c r="G78" s="311"/>
      <c r="H78" s="311"/>
      <c r="L78" s="32"/>
    </row>
    <row r="79" spans="2:12" s="1" customFormat="1" ht="6.95" customHeight="1">
      <c r="B79" s="32"/>
      <c r="L79" s="32"/>
    </row>
    <row r="80" spans="2:12" s="1" customFormat="1" ht="12" customHeight="1">
      <c r="B80" s="32"/>
      <c r="C80" s="27" t="s">
        <v>21</v>
      </c>
      <c r="F80" s="25" t="str">
        <f>F12</f>
        <v xml:space="preserve"> </v>
      </c>
      <c r="I80" s="27" t="s">
        <v>23</v>
      </c>
      <c r="J80" s="49" t="str">
        <f>IF(J12="","",J12)</f>
        <v>14. 6. 2023</v>
      </c>
      <c r="L80" s="32"/>
    </row>
    <row r="81" spans="2:65" s="1" customFormat="1" ht="6.95" customHeight="1">
      <c r="B81" s="32"/>
      <c r="L81" s="32"/>
    </row>
    <row r="82" spans="2:65" s="1" customFormat="1" ht="15.2" customHeight="1">
      <c r="B82" s="32"/>
      <c r="C82" s="27" t="s">
        <v>25</v>
      </c>
      <c r="F82" s="25" t="str">
        <f>E15</f>
        <v xml:space="preserve"> </v>
      </c>
      <c r="I82" s="27" t="s">
        <v>30</v>
      </c>
      <c r="J82" s="30" t="str">
        <f>E21</f>
        <v xml:space="preserve"> </v>
      </c>
      <c r="L82" s="32"/>
    </row>
    <row r="83" spans="2:65" s="1" customFormat="1" ht="15.2" customHeight="1">
      <c r="B83" s="32"/>
      <c r="C83" s="27" t="s">
        <v>28</v>
      </c>
      <c r="F83" s="25" t="str">
        <f>IF(E18="","",E18)</f>
        <v>Vyplň údaj</v>
      </c>
      <c r="I83" s="27" t="s">
        <v>32</v>
      </c>
      <c r="J83" s="30" t="str">
        <f>E24</f>
        <v xml:space="preserve"> </v>
      </c>
      <c r="L83" s="32"/>
    </row>
    <row r="84" spans="2:65" s="1" customFormat="1" ht="10.35" customHeight="1">
      <c r="B84" s="32"/>
      <c r="L84" s="32"/>
    </row>
    <row r="85" spans="2:65" s="9" customFormat="1" ht="29.25" customHeight="1">
      <c r="B85" s="103"/>
      <c r="C85" s="104" t="s">
        <v>246</v>
      </c>
      <c r="D85" s="105" t="s">
        <v>54</v>
      </c>
      <c r="E85" s="105" t="s">
        <v>50</v>
      </c>
      <c r="F85" s="105" t="s">
        <v>51</v>
      </c>
      <c r="G85" s="105" t="s">
        <v>247</v>
      </c>
      <c r="H85" s="105" t="s">
        <v>248</v>
      </c>
      <c r="I85" s="105" t="s">
        <v>249</v>
      </c>
      <c r="J85" s="105" t="s">
        <v>241</v>
      </c>
      <c r="K85" s="106" t="s">
        <v>250</v>
      </c>
      <c r="L85" s="103"/>
      <c r="M85" s="56" t="s">
        <v>19</v>
      </c>
      <c r="N85" s="57" t="s">
        <v>39</v>
      </c>
      <c r="O85" s="57" t="s">
        <v>251</v>
      </c>
      <c r="P85" s="57" t="s">
        <v>252</v>
      </c>
      <c r="Q85" s="57" t="s">
        <v>253</v>
      </c>
      <c r="R85" s="57" t="s">
        <v>254</v>
      </c>
      <c r="S85" s="57" t="s">
        <v>255</v>
      </c>
      <c r="T85" s="58" t="s">
        <v>256</v>
      </c>
    </row>
    <row r="86" spans="2:65" s="1" customFormat="1" ht="22.9" customHeight="1">
      <c r="B86" s="32"/>
      <c r="C86" s="61" t="s">
        <v>257</v>
      </c>
      <c r="J86" s="107">
        <f>BK86</f>
        <v>0</v>
      </c>
      <c r="L86" s="32"/>
      <c r="M86" s="59"/>
      <c r="N86" s="50"/>
      <c r="O86" s="50"/>
      <c r="P86" s="108">
        <f>P87+P102+P128+P139+P143+P208+P225</f>
        <v>0</v>
      </c>
      <c r="Q86" s="50"/>
      <c r="R86" s="108">
        <f>R87+R102+R128+R139+R143+R208+R225</f>
        <v>253.63999729999998</v>
      </c>
      <c r="S86" s="50"/>
      <c r="T86" s="109">
        <f>T87+T102+T128+T139+T143+T208+T225</f>
        <v>139.93701799999999</v>
      </c>
      <c r="AT86" s="17" t="s">
        <v>68</v>
      </c>
      <c r="AU86" s="17" t="s">
        <v>242</v>
      </c>
      <c r="BK86" s="110">
        <f>BK87+BK102+BK128+BK139+BK143+BK208+BK225</f>
        <v>0</v>
      </c>
    </row>
    <row r="87" spans="2:65" s="10" customFormat="1" ht="25.9" customHeight="1">
      <c r="B87" s="111"/>
      <c r="D87" s="112" t="s">
        <v>68</v>
      </c>
      <c r="E87" s="113" t="s">
        <v>79</v>
      </c>
      <c r="F87" s="113" t="s">
        <v>1887</v>
      </c>
      <c r="I87" s="114"/>
      <c r="J87" s="115">
        <f>BK87</f>
        <v>0</v>
      </c>
      <c r="L87" s="111"/>
      <c r="M87" s="116"/>
      <c r="P87" s="117">
        <f>SUM(P88:P101)</f>
        <v>0</v>
      </c>
      <c r="R87" s="117">
        <f>SUM(R88:R101)</f>
        <v>197.14603639999999</v>
      </c>
      <c r="T87" s="118">
        <f>SUM(T88:T101)</f>
        <v>3.6399999999999997</v>
      </c>
      <c r="AR87" s="112" t="s">
        <v>77</v>
      </c>
      <c r="AT87" s="119" t="s">
        <v>68</v>
      </c>
      <c r="AU87" s="119" t="s">
        <v>69</v>
      </c>
      <c r="AY87" s="112" t="s">
        <v>260</v>
      </c>
      <c r="BK87" s="120">
        <f>SUM(BK88:BK101)</f>
        <v>0</v>
      </c>
    </row>
    <row r="88" spans="2:65" s="1" customFormat="1" ht="16.5" customHeight="1">
      <c r="B88" s="32"/>
      <c r="C88" s="121" t="s">
        <v>77</v>
      </c>
      <c r="D88" s="121" t="s">
        <v>261</v>
      </c>
      <c r="E88" s="122" t="s">
        <v>2282</v>
      </c>
      <c r="F88" s="123" t="s">
        <v>2283</v>
      </c>
      <c r="G88" s="124" t="s">
        <v>1067</v>
      </c>
      <c r="H88" s="125">
        <v>8.82</v>
      </c>
      <c r="I88" s="126"/>
      <c r="J88" s="127">
        <f>ROUND(I88*H88,2)</f>
        <v>0</v>
      </c>
      <c r="K88" s="123" t="s">
        <v>1258</v>
      </c>
      <c r="L88" s="32"/>
      <c r="M88" s="128" t="s">
        <v>19</v>
      </c>
      <c r="N88" s="129" t="s">
        <v>40</v>
      </c>
      <c r="P88" s="130">
        <f>O88*H88</f>
        <v>0</v>
      </c>
      <c r="Q88" s="130">
        <v>2.3010199999999998</v>
      </c>
      <c r="R88" s="130">
        <f>Q88*H88</f>
        <v>20.294996399999999</v>
      </c>
      <c r="S88" s="130">
        <v>0</v>
      </c>
      <c r="T88" s="131">
        <f>S88*H88</f>
        <v>0</v>
      </c>
      <c r="AR88" s="132" t="s">
        <v>266</v>
      </c>
      <c r="AT88" s="132" t="s">
        <v>261</v>
      </c>
      <c r="AU88" s="132" t="s">
        <v>77</v>
      </c>
      <c r="AY88" s="17" t="s">
        <v>260</v>
      </c>
      <c r="BE88" s="133">
        <f>IF(N88="základní",J88,0)</f>
        <v>0</v>
      </c>
      <c r="BF88" s="133">
        <f>IF(N88="snížená",J88,0)</f>
        <v>0</v>
      </c>
      <c r="BG88" s="133">
        <f>IF(N88="zákl. přenesená",J88,0)</f>
        <v>0</v>
      </c>
      <c r="BH88" s="133">
        <f>IF(N88="sníž. přenesená",J88,0)</f>
        <v>0</v>
      </c>
      <c r="BI88" s="133">
        <f>IF(N88="nulová",J88,0)</f>
        <v>0</v>
      </c>
      <c r="BJ88" s="17" t="s">
        <v>77</v>
      </c>
      <c r="BK88" s="133">
        <f>ROUND(I88*H88,2)</f>
        <v>0</v>
      </c>
      <c r="BL88" s="17" t="s">
        <v>266</v>
      </c>
      <c r="BM88" s="132" t="s">
        <v>79</v>
      </c>
    </row>
    <row r="89" spans="2:65" s="1" customFormat="1" ht="11.25">
      <c r="B89" s="32"/>
      <c r="D89" s="134" t="s">
        <v>267</v>
      </c>
      <c r="F89" s="135" t="s">
        <v>2283</v>
      </c>
      <c r="I89" s="136"/>
      <c r="L89" s="32"/>
      <c r="M89" s="137"/>
      <c r="T89" s="53"/>
      <c r="AT89" s="17" t="s">
        <v>267</v>
      </c>
      <c r="AU89" s="17" t="s">
        <v>77</v>
      </c>
    </row>
    <row r="90" spans="2:65" s="1" customFormat="1" ht="11.25">
      <c r="B90" s="32"/>
      <c r="D90" s="176" t="s">
        <v>1416</v>
      </c>
      <c r="F90" s="177" t="s">
        <v>2284</v>
      </c>
      <c r="I90" s="136"/>
      <c r="L90" s="32"/>
      <c r="M90" s="137"/>
      <c r="T90" s="53"/>
      <c r="AT90" s="17" t="s">
        <v>1416</v>
      </c>
      <c r="AU90" s="17" t="s">
        <v>77</v>
      </c>
    </row>
    <row r="91" spans="2:65" s="1" customFormat="1" ht="19.5">
      <c r="B91" s="32"/>
      <c r="D91" s="134" t="s">
        <v>269</v>
      </c>
      <c r="F91" s="138" t="s">
        <v>2285</v>
      </c>
      <c r="I91" s="136"/>
      <c r="L91" s="32"/>
      <c r="M91" s="137"/>
      <c r="T91" s="53"/>
      <c r="AT91" s="17" t="s">
        <v>269</v>
      </c>
      <c r="AU91" s="17" t="s">
        <v>77</v>
      </c>
    </row>
    <row r="92" spans="2:65" s="1" customFormat="1" ht="16.5" customHeight="1">
      <c r="B92" s="32"/>
      <c r="C92" s="121" t="s">
        <v>79</v>
      </c>
      <c r="D92" s="121" t="s">
        <v>261</v>
      </c>
      <c r="E92" s="122" t="s">
        <v>2286</v>
      </c>
      <c r="F92" s="123" t="s">
        <v>2287</v>
      </c>
      <c r="G92" s="124" t="s">
        <v>545</v>
      </c>
      <c r="H92" s="125">
        <v>40</v>
      </c>
      <c r="I92" s="126"/>
      <c r="J92" s="127">
        <f>ROUND(I92*H92,2)</f>
        <v>0</v>
      </c>
      <c r="K92" s="123" t="s">
        <v>1258</v>
      </c>
      <c r="L92" s="32"/>
      <c r="M92" s="128" t="s">
        <v>19</v>
      </c>
      <c r="N92" s="129" t="s">
        <v>40</v>
      </c>
      <c r="P92" s="130">
        <f>O92*H92</f>
        <v>0</v>
      </c>
      <c r="Q92" s="130">
        <v>0.24299000000000001</v>
      </c>
      <c r="R92" s="130">
        <f>Q92*H92</f>
        <v>9.7195999999999998</v>
      </c>
      <c r="S92" s="130">
        <v>0</v>
      </c>
      <c r="T92" s="131">
        <f>S92*H92</f>
        <v>0</v>
      </c>
      <c r="AR92" s="132" t="s">
        <v>266</v>
      </c>
      <c r="AT92" s="132" t="s">
        <v>261</v>
      </c>
      <c r="AU92" s="132" t="s">
        <v>77</v>
      </c>
      <c r="AY92" s="17" t="s">
        <v>260</v>
      </c>
      <c r="BE92" s="133">
        <f>IF(N92="základní",J92,0)</f>
        <v>0</v>
      </c>
      <c r="BF92" s="133">
        <f>IF(N92="snížená",J92,0)</f>
        <v>0</v>
      </c>
      <c r="BG92" s="133">
        <f>IF(N92="zákl. přenesená",J92,0)</f>
        <v>0</v>
      </c>
      <c r="BH92" s="133">
        <f>IF(N92="sníž. přenesená",J92,0)</f>
        <v>0</v>
      </c>
      <c r="BI92" s="133">
        <f>IF(N92="nulová",J92,0)</f>
        <v>0</v>
      </c>
      <c r="BJ92" s="17" t="s">
        <v>77</v>
      </c>
      <c r="BK92" s="133">
        <f>ROUND(I92*H92,2)</f>
        <v>0</v>
      </c>
      <c r="BL92" s="17" t="s">
        <v>266</v>
      </c>
      <c r="BM92" s="132" t="s">
        <v>266</v>
      </c>
    </row>
    <row r="93" spans="2:65" s="1" customFormat="1" ht="19.5">
      <c r="B93" s="32"/>
      <c r="D93" s="134" t="s">
        <v>267</v>
      </c>
      <c r="F93" s="135" t="s">
        <v>2288</v>
      </c>
      <c r="I93" s="136"/>
      <c r="L93" s="32"/>
      <c r="M93" s="137"/>
      <c r="T93" s="53"/>
      <c r="AT93" s="17" t="s">
        <v>267</v>
      </c>
      <c r="AU93" s="17" t="s">
        <v>77</v>
      </c>
    </row>
    <row r="94" spans="2:65" s="1" customFormat="1" ht="11.25">
      <c r="B94" s="32"/>
      <c r="D94" s="176" t="s">
        <v>1416</v>
      </c>
      <c r="F94" s="177" t="s">
        <v>2289</v>
      </c>
      <c r="I94" s="136"/>
      <c r="L94" s="32"/>
      <c r="M94" s="137"/>
      <c r="T94" s="53"/>
      <c r="AT94" s="17" t="s">
        <v>1416</v>
      </c>
      <c r="AU94" s="17" t="s">
        <v>77</v>
      </c>
    </row>
    <row r="95" spans="2:65" s="1" customFormat="1" ht="29.25">
      <c r="B95" s="32"/>
      <c r="D95" s="134" t="s">
        <v>269</v>
      </c>
      <c r="F95" s="138" t="s">
        <v>2290</v>
      </c>
      <c r="I95" s="136"/>
      <c r="L95" s="32"/>
      <c r="M95" s="137"/>
      <c r="T95" s="53"/>
      <c r="AT95" s="17" t="s">
        <v>269</v>
      </c>
      <c r="AU95" s="17" t="s">
        <v>77</v>
      </c>
    </row>
    <row r="96" spans="2:65" s="1" customFormat="1" ht="16.5" customHeight="1">
      <c r="B96" s="32"/>
      <c r="C96" s="121" t="s">
        <v>433</v>
      </c>
      <c r="D96" s="121" t="s">
        <v>261</v>
      </c>
      <c r="E96" s="122" t="s">
        <v>3786</v>
      </c>
      <c r="F96" s="123" t="s">
        <v>3787</v>
      </c>
      <c r="G96" s="124" t="s">
        <v>545</v>
      </c>
      <c r="H96" s="125">
        <v>40</v>
      </c>
      <c r="I96" s="126"/>
      <c r="J96" s="127">
        <f>ROUND(I96*H96,2)</f>
        <v>0</v>
      </c>
      <c r="K96" s="123" t="s">
        <v>1258</v>
      </c>
      <c r="L96" s="32"/>
      <c r="M96" s="128" t="s">
        <v>19</v>
      </c>
      <c r="N96" s="129" t="s">
        <v>40</v>
      </c>
      <c r="P96" s="130">
        <f>O96*H96</f>
        <v>0</v>
      </c>
      <c r="Q96" s="130">
        <v>0</v>
      </c>
      <c r="R96" s="130">
        <f>Q96*H96</f>
        <v>0</v>
      </c>
      <c r="S96" s="130">
        <v>9.0999999999999998E-2</v>
      </c>
      <c r="T96" s="131">
        <f>S96*H96</f>
        <v>3.6399999999999997</v>
      </c>
      <c r="AR96" s="132" t="s">
        <v>266</v>
      </c>
      <c r="AT96" s="132" t="s">
        <v>261</v>
      </c>
      <c r="AU96" s="132" t="s">
        <v>77</v>
      </c>
      <c r="AY96" s="17" t="s">
        <v>260</v>
      </c>
      <c r="BE96" s="133">
        <f>IF(N96="základní",J96,0)</f>
        <v>0</v>
      </c>
      <c r="BF96" s="133">
        <f>IF(N96="snížená",J96,0)</f>
        <v>0</v>
      </c>
      <c r="BG96" s="133">
        <f>IF(N96="zákl. přenesená",J96,0)</f>
        <v>0</v>
      </c>
      <c r="BH96" s="133">
        <f>IF(N96="sníž. přenesená",J96,0)</f>
        <v>0</v>
      </c>
      <c r="BI96" s="133">
        <f>IF(N96="nulová",J96,0)</f>
        <v>0</v>
      </c>
      <c r="BJ96" s="17" t="s">
        <v>77</v>
      </c>
      <c r="BK96" s="133">
        <f>ROUND(I96*H96,2)</f>
        <v>0</v>
      </c>
      <c r="BL96" s="17" t="s">
        <v>266</v>
      </c>
      <c r="BM96" s="132" t="s">
        <v>3788</v>
      </c>
    </row>
    <row r="97" spans="2:65" s="1" customFormat="1" ht="11.25">
      <c r="B97" s="32"/>
      <c r="D97" s="134" t="s">
        <v>267</v>
      </c>
      <c r="F97" s="135" t="s">
        <v>3789</v>
      </c>
      <c r="I97" s="136"/>
      <c r="L97" s="32"/>
      <c r="M97" s="137"/>
      <c r="T97" s="53"/>
      <c r="AT97" s="17" t="s">
        <v>267</v>
      </c>
      <c r="AU97" s="17" t="s">
        <v>77</v>
      </c>
    </row>
    <row r="98" spans="2:65" s="1" customFormat="1" ht="11.25">
      <c r="B98" s="32"/>
      <c r="D98" s="176" t="s">
        <v>1416</v>
      </c>
      <c r="F98" s="177" t="s">
        <v>3790</v>
      </c>
      <c r="I98" s="136"/>
      <c r="L98" s="32"/>
      <c r="M98" s="137"/>
      <c r="T98" s="53"/>
      <c r="AT98" s="17" t="s">
        <v>1416</v>
      </c>
      <c r="AU98" s="17" t="s">
        <v>77</v>
      </c>
    </row>
    <row r="99" spans="2:65" s="1" customFormat="1" ht="24.2" customHeight="1">
      <c r="B99" s="32"/>
      <c r="C99" s="121" t="s">
        <v>279</v>
      </c>
      <c r="D99" s="121" t="s">
        <v>261</v>
      </c>
      <c r="E99" s="122" t="s">
        <v>3791</v>
      </c>
      <c r="F99" s="123" t="s">
        <v>3792</v>
      </c>
      <c r="G99" s="124" t="s">
        <v>545</v>
      </c>
      <c r="H99" s="125">
        <v>252</v>
      </c>
      <c r="I99" s="126"/>
      <c r="J99" s="127">
        <f>ROUND(I99*H99,2)</f>
        <v>0</v>
      </c>
      <c r="K99" s="123" t="s">
        <v>1258</v>
      </c>
      <c r="L99" s="32"/>
      <c r="M99" s="128" t="s">
        <v>19</v>
      </c>
      <c r="N99" s="129" t="s">
        <v>40</v>
      </c>
      <c r="P99" s="130">
        <f>O99*H99</f>
        <v>0</v>
      </c>
      <c r="Q99" s="130">
        <v>0.66322000000000003</v>
      </c>
      <c r="R99" s="130">
        <f>Q99*H99</f>
        <v>167.13144</v>
      </c>
      <c r="S99" s="130">
        <v>0</v>
      </c>
      <c r="T99" s="131">
        <f>S99*H99</f>
        <v>0</v>
      </c>
      <c r="AR99" s="132" t="s">
        <v>266</v>
      </c>
      <c r="AT99" s="132" t="s">
        <v>261</v>
      </c>
      <c r="AU99" s="132" t="s">
        <v>77</v>
      </c>
      <c r="AY99" s="17" t="s">
        <v>260</v>
      </c>
      <c r="BE99" s="133">
        <f>IF(N99="základní",J99,0)</f>
        <v>0</v>
      </c>
      <c r="BF99" s="133">
        <f>IF(N99="snížená",J99,0)</f>
        <v>0</v>
      </c>
      <c r="BG99" s="133">
        <f>IF(N99="zákl. přenesená",J99,0)</f>
        <v>0</v>
      </c>
      <c r="BH99" s="133">
        <f>IF(N99="sníž. přenesená",J99,0)</f>
        <v>0</v>
      </c>
      <c r="BI99" s="133">
        <f>IF(N99="nulová",J99,0)</f>
        <v>0</v>
      </c>
      <c r="BJ99" s="17" t="s">
        <v>77</v>
      </c>
      <c r="BK99" s="133">
        <f>ROUND(I99*H99,2)</f>
        <v>0</v>
      </c>
      <c r="BL99" s="17" t="s">
        <v>266</v>
      </c>
      <c r="BM99" s="132" t="s">
        <v>3793</v>
      </c>
    </row>
    <row r="100" spans="2:65" s="1" customFormat="1" ht="19.5">
      <c r="B100" s="32"/>
      <c r="D100" s="134" t="s">
        <v>267</v>
      </c>
      <c r="F100" s="135" t="s">
        <v>3794</v>
      </c>
      <c r="I100" s="136"/>
      <c r="L100" s="32"/>
      <c r="M100" s="137"/>
      <c r="T100" s="53"/>
      <c r="AT100" s="17" t="s">
        <v>267</v>
      </c>
      <c r="AU100" s="17" t="s">
        <v>77</v>
      </c>
    </row>
    <row r="101" spans="2:65" s="1" customFormat="1" ht="11.25">
      <c r="B101" s="32"/>
      <c r="D101" s="176" t="s">
        <v>1416</v>
      </c>
      <c r="F101" s="177" t="s">
        <v>3795</v>
      </c>
      <c r="I101" s="136"/>
      <c r="L101" s="32"/>
      <c r="M101" s="137"/>
      <c r="T101" s="53"/>
      <c r="AT101" s="17" t="s">
        <v>1416</v>
      </c>
      <c r="AU101" s="17" t="s">
        <v>77</v>
      </c>
    </row>
    <row r="102" spans="2:65" s="10" customFormat="1" ht="25.9" customHeight="1">
      <c r="B102" s="111"/>
      <c r="D102" s="112" t="s">
        <v>68</v>
      </c>
      <c r="E102" s="113" t="s">
        <v>279</v>
      </c>
      <c r="F102" s="113" t="s">
        <v>1897</v>
      </c>
      <c r="I102" s="114"/>
      <c r="J102" s="115">
        <f>BK102</f>
        <v>0</v>
      </c>
      <c r="L102" s="111"/>
      <c r="M102" s="116"/>
      <c r="P102" s="117">
        <f>SUM(P103:P127)</f>
        <v>0</v>
      </c>
      <c r="R102" s="117">
        <f>SUM(R103:R127)</f>
        <v>15.7167791</v>
      </c>
      <c r="T102" s="118">
        <f>SUM(T103:T127)</f>
        <v>3.0174120000000002</v>
      </c>
      <c r="AR102" s="112" t="s">
        <v>77</v>
      </c>
      <c r="AT102" s="119" t="s">
        <v>68</v>
      </c>
      <c r="AU102" s="119" t="s">
        <v>69</v>
      </c>
      <c r="AY102" s="112" t="s">
        <v>260</v>
      </c>
      <c r="BK102" s="120">
        <f>SUM(BK103:BK127)</f>
        <v>0</v>
      </c>
    </row>
    <row r="103" spans="2:65" s="1" customFormat="1" ht="16.5" customHeight="1">
      <c r="B103" s="32"/>
      <c r="C103" s="121" t="s">
        <v>266</v>
      </c>
      <c r="D103" s="121" t="s">
        <v>261</v>
      </c>
      <c r="E103" s="122" t="s">
        <v>2301</v>
      </c>
      <c r="F103" s="123" t="s">
        <v>2302</v>
      </c>
      <c r="G103" s="124" t="s">
        <v>545</v>
      </c>
      <c r="H103" s="125">
        <v>209.2</v>
      </c>
      <c r="I103" s="126"/>
      <c r="J103" s="127">
        <f>ROUND(I103*H103,2)</f>
        <v>0</v>
      </c>
      <c r="K103" s="123" t="s">
        <v>19</v>
      </c>
      <c r="L103" s="32"/>
      <c r="M103" s="128" t="s">
        <v>19</v>
      </c>
      <c r="N103" s="129" t="s">
        <v>40</v>
      </c>
      <c r="P103" s="130">
        <f>O103*H103</f>
        <v>0</v>
      </c>
      <c r="Q103" s="130">
        <v>9.0500000000000008E-3</v>
      </c>
      <c r="R103" s="130">
        <f>Q103*H103</f>
        <v>1.8932600000000002</v>
      </c>
      <c r="S103" s="130">
        <v>1.0000000000000001E-5</v>
      </c>
      <c r="T103" s="131">
        <f>S103*H103</f>
        <v>2.0920000000000001E-3</v>
      </c>
      <c r="AR103" s="132" t="s">
        <v>266</v>
      </c>
      <c r="AT103" s="132" t="s">
        <v>261</v>
      </c>
      <c r="AU103" s="132" t="s">
        <v>77</v>
      </c>
      <c r="AY103" s="17" t="s">
        <v>260</v>
      </c>
      <c r="BE103" s="133">
        <f>IF(N103="základní",J103,0)</f>
        <v>0</v>
      </c>
      <c r="BF103" s="133">
        <f>IF(N103="snížená",J103,0)</f>
        <v>0</v>
      </c>
      <c r="BG103" s="133">
        <f>IF(N103="zákl. přenesená",J103,0)</f>
        <v>0</v>
      </c>
      <c r="BH103" s="133">
        <f>IF(N103="sníž. přenesená",J103,0)</f>
        <v>0</v>
      </c>
      <c r="BI103" s="133">
        <f>IF(N103="nulová",J103,0)</f>
        <v>0</v>
      </c>
      <c r="BJ103" s="17" t="s">
        <v>77</v>
      </c>
      <c r="BK103" s="133">
        <f>ROUND(I103*H103,2)</f>
        <v>0</v>
      </c>
      <c r="BL103" s="17" t="s">
        <v>266</v>
      </c>
      <c r="BM103" s="132" t="s">
        <v>277</v>
      </c>
    </row>
    <row r="104" spans="2:65" s="1" customFormat="1" ht="11.25">
      <c r="B104" s="32"/>
      <c r="D104" s="134" t="s">
        <v>267</v>
      </c>
      <c r="F104" s="135" t="s">
        <v>2302</v>
      </c>
      <c r="I104" s="136"/>
      <c r="L104" s="32"/>
      <c r="M104" s="137"/>
      <c r="T104" s="53"/>
      <c r="AT104" s="17" t="s">
        <v>267</v>
      </c>
      <c r="AU104" s="17" t="s">
        <v>77</v>
      </c>
    </row>
    <row r="105" spans="2:65" s="1" customFormat="1" ht="29.25">
      <c r="B105" s="32"/>
      <c r="D105" s="134" t="s">
        <v>269</v>
      </c>
      <c r="F105" s="138" t="s">
        <v>3796</v>
      </c>
      <c r="I105" s="136"/>
      <c r="L105" s="32"/>
      <c r="M105" s="137"/>
      <c r="T105" s="53"/>
      <c r="AT105" s="17" t="s">
        <v>269</v>
      </c>
      <c r="AU105" s="17" t="s">
        <v>77</v>
      </c>
    </row>
    <row r="106" spans="2:65" s="1" customFormat="1" ht="21.75" customHeight="1">
      <c r="B106" s="32"/>
      <c r="C106" s="121" t="s">
        <v>258</v>
      </c>
      <c r="D106" s="121" t="s">
        <v>261</v>
      </c>
      <c r="E106" s="122" t="s">
        <v>3797</v>
      </c>
      <c r="F106" s="123" t="s">
        <v>3798</v>
      </c>
      <c r="G106" s="124" t="s">
        <v>1067</v>
      </c>
      <c r="H106" s="125">
        <v>3</v>
      </c>
      <c r="I106" s="126"/>
      <c r="J106" s="127">
        <f>ROUND(I106*H106,2)</f>
        <v>0</v>
      </c>
      <c r="K106" s="123" t="s">
        <v>1258</v>
      </c>
      <c r="L106" s="32"/>
      <c r="M106" s="128" t="s">
        <v>19</v>
      </c>
      <c r="N106" s="129" t="s">
        <v>40</v>
      </c>
      <c r="P106" s="130">
        <f>O106*H106</f>
        <v>0</v>
      </c>
      <c r="Q106" s="130">
        <v>2.6554199999999999</v>
      </c>
      <c r="R106" s="130">
        <f>Q106*H106</f>
        <v>7.9662600000000001</v>
      </c>
      <c r="S106" s="130">
        <v>0</v>
      </c>
      <c r="T106" s="131">
        <f>S106*H106</f>
        <v>0</v>
      </c>
      <c r="AR106" s="132" t="s">
        <v>266</v>
      </c>
      <c r="AT106" s="132" t="s">
        <v>261</v>
      </c>
      <c r="AU106" s="132" t="s">
        <v>77</v>
      </c>
      <c r="AY106" s="17" t="s">
        <v>260</v>
      </c>
      <c r="BE106" s="133">
        <f>IF(N106="základní",J106,0)</f>
        <v>0</v>
      </c>
      <c r="BF106" s="133">
        <f>IF(N106="snížená",J106,0)</f>
        <v>0</v>
      </c>
      <c r="BG106" s="133">
        <f>IF(N106="zákl. přenesená",J106,0)</f>
        <v>0</v>
      </c>
      <c r="BH106" s="133">
        <f>IF(N106="sníž. přenesená",J106,0)</f>
        <v>0</v>
      </c>
      <c r="BI106" s="133">
        <f>IF(N106="nulová",J106,0)</f>
        <v>0</v>
      </c>
      <c r="BJ106" s="17" t="s">
        <v>77</v>
      </c>
      <c r="BK106" s="133">
        <f>ROUND(I106*H106,2)</f>
        <v>0</v>
      </c>
      <c r="BL106" s="17" t="s">
        <v>266</v>
      </c>
      <c r="BM106" s="132" t="s">
        <v>289</v>
      </c>
    </row>
    <row r="107" spans="2:65" s="1" customFormat="1" ht="19.5">
      <c r="B107" s="32"/>
      <c r="D107" s="134" t="s">
        <v>267</v>
      </c>
      <c r="F107" s="135" t="s">
        <v>3799</v>
      </c>
      <c r="I107" s="136"/>
      <c r="L107" s="32"/>
      <c r="M107" s="137"/>
      <c r="T107" s="53"/>
      <c r="AT107" s="17" t="s">
        <v>267</v>
      </c>
      <c r="AU107" s="17" t="s">
        <v>77</v>
      </c>
    </row>
    <row r="108" spans="2:65" s="1" customFormat="1" ht="11.25">
      <c r="B108" s="32"/>
      <c r="D108" s="176" t="s">
        <v>1416</v>
      </c>
      <c r="F108" s="177" t="s">
        <v>3800</v>
      </c>
      <c r="I108" s="136"/>
      <c r="L108" s="32"/>
      <c r="M108" s="137"/>
      <c r="T108" s="53"/>
      <c r="AT108" s="17" t="s">
        <v>1416</v>
      </c>
      <c r="AU108" s="17" t="s">
        <v>77</v>
      </c>
    </row>
    <row r="109" spans="2:65" s="1" customFormat="1" ht="29.25">
      <c r="B109" s="32"/>
      <c r="D109" s="134" t="s">
        <v>269</v>
      </c>
      <c r="F109" s="138" t="s">
        <v>3801</v>
      </c>
      <c r="I109" s="136"/>
      <c r="L109" s="32"/>
      <c r="M109" s="137"/>
      <c r="T109" s="53"/>
      <c r="AT109" s="17" t="s">
        <v>269</v>
      </c>
      <c r="AU109" s="17" t="s">
        <v>77</v>
      </c>
    </row>
    <row r="110" spans="2:65" s="1" customFormat="1" ht="21.75" customHeight="1">
      <c r="B110" s="32"/>
      <c r="C110" s="121" t="s">
        <v>348</v>
      </c>
      <c r="D110" s="121" t="s">
        <v>261</v>
      </c>
      <c r="E110" s="122" t="s">
        <v>2305</v>
      </c>
      <c r="F110" s="123" t="s">
        <v>2306</v>
      </c>
      <c r="G110" s="124" t="s">
        <v>1297</v>
      </c>
      <c r="H110" s="125">
        <v>1543.82</v>
      </c>
      <c r="I110" s="126"/>
      <c r="J110" s="127">
        <f>ROUND(I110*H110,2)</f>
        <v>0</v>
      </c>
      <c r="K110" s="123" t="s">
        <v>1258</v>
      </c>
      <c r="L110" s="32"/>
      <c r="M110" s="128" t="s">
        <v>19</v>
      </c>
      <c r="N110" s="129" t="s">
        <v>40</v>
      </c>
      <c r="P110" s="130">
        <f>O110*H110</f>
        <v>0</v>
      </c>
      <c r="Q110" s="130">
        <v>0</v>
      </c>
      <c r="R110" s="130">
        <f>Q110*H110</f>
        <v>0</v>
      </c>
      <c r="S110" s="130">
        <v>0</v>
      </c>
      <c r="T110" s="131">
        <f>S110*H110</f>
        <v>0</v>
      </c>
      <c r="AR110" s="132" t="s">
        <v>266</v>
      </c>
      <c r="AT110" s="132" t="s">
        <v>261</v>
      </c>
      <c r="AU110" s="132" t="s">
        <v>77</v>
      </c>
      <c r="AY110" s="17" t="s">
        <v>260</v>
      </c>
      <c r="BE110" s="133">
        <f>IF(N110="základní",J110,0)</f>
        <v>0</v>
      </c>
      <c r="BF110" s="133">
        <f>IF(N110="snížená",J110,0)</f>
        <v>0</v>
      </c>
      <c r="BG110" s="133">
        <f>IF(N110="zákl. přenesená",J110,0)</f>
        <v>0</v>
      </c>
      <c r="BH110" s="133">
        <f>IF(N110="sníž. přenesená",J110,0)</f>
        <v>0</v>
      </c>
      <c r="BI110" s="133">
        <f>IF(N110="nulová",J110,0)</f>
        <v>0</v>
      </c>
      <c r="BJ110" s="17" t="s">
        <v>77</v>
      </c>
      <c r="BK110" s="133">
        <f>ROUND(I110*H110,2)</f>
        <v>0</v>
      </c>
      <c r="BL110" s="17" t="s">
        <v>266</v>
      </c>
      <c r="BM110" s="132" t="s">
        <v>3802</v>
      </c>
    </row>
    <row r="111" spans="2:65" s="1" customFormat="1" ht="19.5">
      <c r="B111" s="32"/>
      <c r="D111" s="134" t="s">
        <v>267</v>
      </c>
      <c r="F111" s="135" t="s">
        <v>2308</v>
      </c>
      <c r="I111" s="136"/>
      <c r="L111" s="32"/>
      <c r="M111" s="137"/>
      <c r="T111" s="53"/>
      <c r="AT111" s="17" t="s">
        <v>267</v>
      </c>
      <c r="AU111" s="17" t="s">
        <v>77</v>
      </c>
    </row>
    <row r="112" spans="2:65" s="1" customFormat="1" ht="11.25">
      <c r="B112" s="32"/>
      <c r="D112" s="176" t="s">
        <v>1416</v>
      </c>
      <c r="F112" s="177" t="s">
        <v>2309</v>
      </c>
      <c r="I112" s="136"/>
      <c r="L112" s="32"/>
      <c r="M112" s="137"/>
      <c r="T112" s="53"/>
      <c r="AT112" s="17" t="s">
        <v>1416</v>
      </c>
      <c r="AU112" s="17" t="s">
        <v>77</v>
      </c>
    </row>
    <row r="113" spans="2:65" s="12" customFormat="1" ht="11.25">
      <c r="B113" s="162"/>
      <c r="D113" s="134" t="s">
        <v>774</v>
      </c>
      <c r="E113" s="163" t="s">
        <v>19</v>
      </c>
      <c r="F113" s="164" t="s">
        <v>3803</v>
      </c>
      <c r="H113" s="165">
        <v>1543.82</v>
      </c>
      <c r="I113" s="166"/>
      <c r="L113" s="162"/>
      <c r="M113" s="167"/>
      <c r="T113" s="168"/>
      <c r="AT113" s="163" t="s">
        <v>774</v>
      </c>
      <c r="AU113" s="163" t="s">
        <v>77</v>
      </c>
      <c r="AV113" s="12" t="s">
        <v>79</v>
      </c>
      <c r="AW113" s="12" t="s">
        <v>31</v>
      </c>
      <c r="AX113" s="12" t="s">
        <v>77</v>
      </c>
      <c r="AY113" s="163" t="s">
        <v>260</v>
      </c>
    </row>
    <row r="114" spans="2:65" s="11" customFormat="1" ht="11.25">
      <c r="B114" s="156"/>
      <c r="D114" s="134" t="s">
        <v>774</v>
      </c>
      <c r="E114" s="157" t="s">
        <v>19</v>
      </c>
      <c r="F114" s="158" t="s">
        <v>3804</v>
      </c>
      <c r="H114" s="157" t="s">
        <v>19</v>
      </c>
      <c r="I114" s="159"/>
      <c r="L114" s="156"/>
      <c r="M114" s="160"/>
      <c r="T114" s="161"/>
      <c r="AT114" s="157" t="s">
        <v>774</v>
      </c>
      <c r="AU114" s="157" t="s">
        <v>77</v>
      </c>
      <c r="AV114" s="11" t="s">
        <v>77</v>
      </c>
      <c r="AW114" s="11" t="s">
        <v>31</v>
      </c>
      <c r="AX114" s="11" t="s">
        <v>69</v>
      </c>
      <c r="AY114" s="157" t="s">
        <v>260</v>
      </c>
    </row>
    <row r="115" spans="2:65" s="11" customFormat="1" ht="11.25">
      <c r="B115" s="156"/>
      <c r="D115" s="134" t="s">
        <v>774</v>
      </c>
      <c r="E115" s="157" t="s">
        <v>19</v>
      </c>
      <c r="F115" s="158" t="s">
        <v>3805</v>
      </c>
      <c r="H115" s="157" t="s">
        <v>19</v>
      </c>
      <c r="I115" s="159"/>
      <c r="L115" s="156"/>
      <c r="M115" s="160"/>
      <c r="T115" s="161"/>
      <c r="AT115" s="157" t="s">
        <v>774</v>
      </c>
      <c r="AU115" s="157" t="s">
        <v>77</v>
      </c>
      <c r="AV115" s="11" t="s">
        <v>77</v>
      </c>
      <c r="AW115" s="11" t="s">
        <v>31</v>
      </c>
      <c r="AX115" s="11" t="s">
        <v>69</v>
      </c>
      <c r="AY115" s="157" t="s">
        <v>260</v>
      </c>
    </row>
    <row r="116" spans="2:65" s="1" customFormat="1" ht="21.75" customHeight="1">
      <c r="B116" s="32"/>
      <c r="C116" s="121" t="s">
        <v>665</v>
      </c>
      <c r="D116" s="121" t="s">
        <v>261</v>
      </c>
      <c r="E116" s="122" t="s">
        <v>2310</v>
      </c>
      <c r="F116" s="123" t="s">
        <v>2311</v>
      </c>
      <c r="G116" s="124" t="s">
        <v>1297</v>
      </c>
      <c r="H116" s="125">
        <v>1543.82</v>
      </c>
      <c r="I116" s="126"/>
      <c r="J116" s="127">
        <f>ROUND(I116*H116,2)</f>
        <v>0</v>
      </c>
      <c r="K116" s="123" t="s">
        <v>1258</v>
      </c>
      <c r="L116" s="32"/>
      <c r="M116" s="128" t="s">
        <v>19</v>
      </c>
      <c r="N116" s="129" t="s">
        <v>40</v>
      </c>
      <c r="P116" s="130">
        <f>O116*H116</f>
        <v>0</v>
      </c>
      <c r="Q116" s="130">
        <v>0</v>
      </c>
      <c r="R116" s="130">
        <f>Q116*H116</f>
        <v>0</v>
      </c>
      <c r="S116" s="130">
        <v>0</v>
      </c>
      <c r="T116" s="131">
        <f>S116*H116</f>
        <v>0</v>
      </c>
      <c r="AR116" s="132" t="s">
        <v>266</v>
      </c>
      <c r="AT116" s="132" t="s">
        <v>261</v>
      </c>
      <c r="AU116" s="132" t="s">
        <v>77</v>
      </c>
      <c r="AY116" s="17" t="s">
        <v>260</v>
      </c>
      <c r="BE116" s="133">
        <f>IF(N116="základní",J116,0)</f>
        <v>0</v>
      </c>
      <c r="BF116" s="133">
        <f>IF(N116="snížená",J116,0)</f>
        <v>0</v>
      </c>
      <c r="BG116" s="133">
        <f>IF(N116="zákl. přenesená",J116,0)</f>
        <v>0</v>
      </c>
      <c r="BH116" s="133">
        <f>IF(N116="sníž. přenesená",J116,0)</f>
        <v>0</v>
      </c>
      <c r="BI116" s="133">
        <f>IF(N116="nulová",J116,0)</f>
        <v>0</v>
      </c>
      <c r="BJ116" s="17" t="s">
        <v>77</v>
      </c>
      <c r="BK116" s="133">
        <f>ROUND(I116*H116,2)</f>
        <v>0</v>
      </c>
      <c r="BL116" s="17" t="s">
        <v>266</v>
      </c>
      <c r="BM116" s="132" t="s">
        <v>3806</v>
      </c>
    </row>
    <row r="117" spans="2:65" s="1" customFormat="1" ht="11.25">
      <c r="B117" s="32"/>
      <c r="D117" s="134" t="s">
        <v>267</v>
      </c>
      <c r="F117" s="135" t="s">
        <v>2313</v>
      </c>
      <c r="I117" s="136"/>
      <c r="L117" s="32"/>
      <c r="M117" s="137"/>
      <c r="T117" s="53"/>
      <c r="AT117" s="17" t="s">
        <v>267</v>
      </c>
      <c r="AU117" s="17" t="s">
        <v>77</v>
      </c>
    </row>
    <row r="118" spans="2:65" s="1" customFormat="1" ht="11.25">
      <c r="B118" s="32"/>
      <c r="D118" s="176" t="s">
        <v>1416</v>
      </c>
      <c r="F118" s="177" t="s">
        <v>2314</v>
      </c>
      <c r="I118" s="136"/>
      <c r="L118" s="32"/>
      <c r="M118" s="137"/>
      <c r="T118" s="53"/>
      <c r="AT118" s="17" t="s">
        <v>1416</v>
      </c>
      <c r="AU118" s="17" t="s">
        <v>77</v>
      </c>
    </row>
    <row r="119" spans="2:65" s="12" customFormat="1" ht="11.25">
      <c r="B119" s="162"/>
      <c r="D119" s="134" t="s">
        <v>774</v>
      </c>
      <c r="E119" s="163" t="s">
        <v>19</v>
      </c>
      <c r="F119" s="164" t="s">
        <v>3807</v>
      </c>
      <c r="H119" s="165">
        <v>1543.82</v>
      </c>
      <c r="I119" s="166"/>
      <c r="L119" s="162"/>
      <c r="M119" s="167"/>
      <c r="T119" s="168"/>
      <c r="AT119" s="163" t="s">
        <v>774</v>
      </c>
      <c r="AU119" s="163" t="s">
        <v>77</v>
      </c>
      <c r="AV119" s="12" t="s">
        <v>79</v>
      </c>
      <c r="AW119" s="12" t="s">
        <v>31</v>
      </c>
      <c r="AX119" s="12" t="s">
        <v>77</v>
      </c>
      <c r="AY119" s="163" t="s">
        <v>260</v>
      </c>
    </row>
    <row r="120" spans="2:65" s="1" customFormat="1" ht="21.75" customHeight="1">
      <c r="B120" s="32"/>
      <c r="C120" s="121" t="s">
        <v>277</v>
      </c>
      <c r="D120" s="121" t="s">
        <v>261</v>
      </c>
      <c r="E120" s="122" t="s">
        <v>2316</v>
      </c>
      <c r="F120" s="123" t="s">
        <v>2317</v>
      </c>
      <c r="G120" s="124" t="s">
        <v>1297</v>
      </c>
      <c r="H120" s="125">
        <v>68.53</v>
      </c>
      <c r="I120" s="126"/>
      <c r="J120" s="127">
        <f>ROUND(I120*H120,2)</f>
        <v>0</v>
      </c>
      <c r="K120" s="123" t="s">
        <v>1258</v>
      </c>
      <c r="L120" s="32"/>
      <c r="M120" s="128" t="s">
        <v>19</v>
      </c>
      <c r="N120" s="129" t="s">
        <v>40</v>
      </c>
      <c r="P120" s="130">
        <f>O120*H120</f>
        <v>0</v>
      </c>
      <c r="Q120" s="130">
        <v>8.5470000000000004E-2</v>
      </c>
      <c r="R120" s="130">
        <f>Q120*H120</f>
        <v>5.8572591000000003</v>
      </c>
      <c r="S120" s="130">
        <v>0</v>
      </c>
      <c r="T120" s="131">
        <f>S120*H120</f>
        <v>0</v>
      </c>
      <c r="AR120" s="132" t="s">
        <v>266</v>
      </c>
      <c r="AT120" s="132" t="s">
        <v>261</v>
      </c>
      <c r="AU120" s="132" t="s">
        <v>77</v>
      </c>
      <c r="AY120" s="17" t="s">
        <v>260</v>
      </c>
      <c r="BE120" s="133">
        <f>IF(N120="základní",J120,0)</f>
        <v>0</v>
      </c>
      <c r="BF120" s="133">
        <f>IF(N120="snížená",J120,0)</f>
        <v>0</v>
      </c>
      <c r="BG120" s="133">
        <f>IF(N120="zákl. přenesená",J120,0)</f>
        <v>0</v>
      </c>
      <c r="BH120" s="133">
        <f>IF(N120="sníž. přenesená",J120,0)</f>
        <v>0</v>
      </c>
      <c r="BI120" s="133">
        <f>IF(N120="nulová",J120,0)</f>
        <v>0</v>
      </c>
      <c r="BJ120" s="17" t="s">
        <v>77</v>
      </c>
      <c r="BK120" s="133">
        <f>ROUND(I120*H120,2)</f>
        <v>0</v>
      </c>
      <c r="BL120" s="17" t="s">
        <v>266</v>
      </c>
      <c r="BM120" s="132" t="s">
        <v>300</v>
      </c>
    </row>
    <row r="121" spans="2:65" s="1" customFormat="1" ht="19.5">
      <c r="B121" s="32"/>
      <c r="D121" s="134" t="s">
        <v>267</v>
      </c>
      <c r="F121" s="135" t="s">
        <v>2318</v>
      </c>
      <c r="I121" s="136"/>
      <c r="L121" s="32"/>
      <c r="M121" s="137"/>
      <c r="T121" s="53"/>
      <c r="AT121" s="17" t="s">
        <v>267</v>
      </c>
      <c r="AU121" s="17" t="s">
        <v>77</v>
      </c>
    </row>
    <row r="122" spans="2:65" s="1" customFormat="1" ht="11.25">
      <c r="B122" s="32"/>
      <c r="D122" s="176" t="s">
        <v>1416</v>
      </c>
      <c r="F122" s="177" t="s">
        <v>2319</v>
      </c>
      <c r="I122" s="136"/>
      <c r="L122" s="32"/>
      <c r="M122" s="137"/>
      <c r="T122" s="53"/>
      <c r="AT122" s="17" t="s">
        <v>1416</v>
      </c>
      <c r="AU122" s="17" t="s">
        <v>77</v>
      </c>
    </row>
    <row r="123" spans="2:65" s="1" customFormat="1" ht="29.25">
      <c r="B123" s="32"/>
      <c r="D123" s="134" t="s">
        <v>269</v>
      </c>
      <c r="F123" s="138" t="s">
        <v>2320</v>
      </c>
      <c r="I123" s="136"/>
      <c r="L123" s="32"/>
      <c r="M123" s="137"/>
      <c r="T123" s="53"/>
      <c r="AT123" s="17" t="s">
        <v>269</v>
      </c>
      <c r="AU123" s="17" t="s">
        <v>77</v>
      </c>
    </row>
    <row r="124" spans="2:65" s="1" customFormat="1" ht="16.5" customHeight="1">
      <c r="B124" s="32"/>
      <c r="C124" s="121" t="s">
        <v>302</v>
      </c>
      <c r="D124" s="121" t="s">
        <v>261</v>
      </c>
      <c r="E124" s="122" t="s">
        <v>2321</v>
      </c>
      <c r="F124" s="123" t="s">
        <v>2322</v>
      </c>
      <c r="G124" s="124" t="s">
        <v>1297</v>
      </c>
      <c r="H124" s="125">
        <v>68.53</v>
      </c>
      <c r="I124" s="126"/>
      <c r="J124" s="127">
        <f>ROUND(I124*H124,2)</f>
        <v>0</v>
      </c>
      <c r="K124" s="123" t="s">
        <v>1258</v>
      </c>
      <c r="L124" s="32"/>
      <c r="M124" s="128" t="s">
        <v>19</v>
      </c>
      <c r="N124" s="129" t="s">
        <v>40</v>
      </c>
      <c r="P124" s="130">
        <f>O124*H124</f>
        <v>0</v>
      </c>
      <c r="Q124" s="130">
        <v>0</v>
      </c>
      <c r="R124" s="130">
        <f>Q124*H124</f>
        <v>0</v>
      </c>
      <c r="S124" s="130">
        <v>4.3999999999999997E-2</v>
      </c>
      <c r="T124" s="131">
        <f>S124*H124</f>
        <v>3.01532</v>
      </c>
      <c r="AR124" s="132" t="s">
        <v>266</v>
      </c>
      <c r="AT124" s="132" t="s">
        <v>261</v>
      </c>
      <c r="AU124" s="132" t="s">
        <v>77</v>
      </c>
      <c r="AY124" s="17" t="s">
        <v>260</v>
      </c>
      <c r="BE124" s="133">
        <f>IF(N124="základní",J124,0)</f>
        <v>0</v>
      </c>
      <c r="BF124" s="133">
        <f>IF(N124="snížená",J124,0)</f>
        <v>0</v>
      </c>
      <c r="BG124" s="133">
        <f>IF(N124="zákl. přenesená",J124,0)</f>
        <v>0</v>
      </c>
      <c r="BH124" s="133">
        <f>IF(N124="sníž. přenesená",J124,0)</f>
        <v>0</v>
      </c>
      <c r="BI124" s="133">
        <f>IF(N124="nulová",J124,0)</f>
        <v>0</v>
      </c>
      <c r="BJ124" s="17" t="s">
        <v>77</v>
      </c>
      <c r="BK124" s="133">
        <f>ROUND(I124*H124,2)</f>
        <v>0</v>
      </c>
      <c r="BL124" s="17" t="s">
        <v>266</v>
      </c>
      <c r="BM124" s="132" t="s">
        <v>305</v>
      </c>
    </row>
    <row r="125" spans="2:65" s="1" customFormat="1" ht="19.5">
      <c r="B125" s="32"/>
      <c r="D125" s="134" t="s">
        <v>267</v>
      </c>
      <c r="F125" s="135" t="s">
        <v>2323</v>
      </c>
      <c r="I125" s="136"/>
      <c r="L125" s="32"/>
      <c r="M125" s="137"/>
      <c r="T125" s="53"/>
      <c r="AT125" s="17" t="s">
        <v>267</v>
      </c>
      <c r="AU125" s="17" t="s">
        <v>77</v>
      </c>
    </row>
    <row r="126" spans="2:65" s="1" customFormat="1" ht="11.25">
      <c r="B126" s="32"/>
      <c r="D126" s="176" t="s">
        <v>1416</v>
      </c>
      <c r="F126" s="177" t="s">
        <v>2324</v>
      </c>
      <c r="I126" s="136"/>
      <c r="L126" s="32"/>
      <c r="M126" s="137"/>
      <c r="T126" s="53"/>
      <c r="AT126" s="17" t="s">
        <v>1416</v>
      </c>
      <c r="AU126" s="17" t="s">
        <v>77</v>
      </c>
    </row>
    <row r="127" spans="2:65" s="1" customFormat="1" ht="29.25">
      <c r="B127" s="32"/>
      <c r="D127" s="134" t="s">
        <v>269</v>
      </c>
      <c r="F127" s="138" t="s">
        <v>2325</v>
      </c>
      <c r="I127" s="136"/>
      <c r="L127" s="32"/>
      <c r="M127" s="137"/>
      <c r="T127" s="53"/>
      <c r="AT127" s="17" t="s">
        <v>269</v>
      </c>
      <c r="AU127" s="17" t="s">
        <v>77</v>
      </c>
    </row>
    <row r="128" spans="2:65" s="10" customFormat="1" ht="25.9" customHeight="1">
      <c r="B128" s="111"/>
      <c r="D128" s="112" t="s">
        <v>68</v>
      </c>
      <c r="E128" s="113" t="s">
        <v>2326</v>
      </c>
      <c r="F128" s="113" t="s">
        <v>2327</v>
      </c>
      <c r="I128" s="114"/>
      <c r="J128" s="115">
        <f>BK128</f>
        <v>0</v>
      </c>
      <c r="L128" s="111"/>
      <c r="M128" s="116"/>
      <c r="P128" s="117">
        <f>SUM(P129:P138)</f>
        <v>0</v>
      </c>
      <c r="R128" s="117">
        <f>SUM(R129:R138)</f>
        <v>39.916799999999995</v>
      </c>
      <c r="T128" s="118">
        <f>SUM(T129:T138)</f>
        <v>0</v>
      </c>
      <c r="AR128" s="112" t="s">
        <v>279</v>
      </c>
      <c r="AT128" s="119" t="s">
        <v>68</v>
      </c>
      <c r="AU128" s="119" t="s">
        <v>69</v>
      </c>
      <c r="AY128" s="112" t="s">
        <v>260</v>
      </c>
      <c r="BK128" s="120">
        <f>SUM(BK129:BK138)</f>
        <v>0</v>
      </c>
    </row>
    <row r="129" spans="2:65" s="1" customFormat="1" ht="21.75" customHeight="1">
      <c r="B129" s="32"/>
      <c r="C129" s="121" t="s">
        <v>289</v>
      </c>
      <c r="D129" s="121" t="s">
        <v>261</v>
      </c>
      <c r="E129" s="122" t="s">
        <v>2328</v>
      </c>
      <c r="F129" s="123" t="s">
        <v>2329</v>
      </c>
      <c r="G129" s="124" t="s">
        <v>545</v>
      </c>
      <c r="H129" s="125">
        <v>504</v>
      </c>
      <c r="I129" s="126"/>
      <c r="J129" s="127">
        <f>ROUND(I129*H129,2)</f>
        <v>0</v>
      </c>
      <c r="K129" s="123" t="s">
        <v>1258</v>
      </c>
      <c r="L129" s="32"/>
      <c r="M129" s="128" t="s">
        <v>19</v>
      </c>
      <c r="N129" s="129" t="s">
        <v>40</v>
      </c>
      <c r="P129" s="130">
        <f>O129*H129</f>
        <v>0</v>
      </c>
      <c r="Q129" s="130">
        <v>0</v>
      </c>
      <c r="R129" s="130">
        <f>Q129*H129</f>
        <v>0</v>
      </c>
      <c r="S129" s="130">
        <v>0</v>
      </c>
      <c r="T129" s="131">
        <f>S129*H129</f>
        <v>0</v>
      </c>
      <c r="AR129" s="132" t="s">
        <v>419</v>
      </c>
      <c r="AT129" s="132" t="s">
        <v>261</v>
      </c>
      <c r="AU129" s="132" t="s">
        <v>77</v>
      </c>
      <c r="AY129" s="17" t="s">
        <v>260</v>
      </c>
      <c r="BE129" s="133">
        <f>IF(N129="základní",J129,0)</f>
        <v>0</v>
      </c>
      <c r="BF129" s="133">
        <f>IF(N129="snížená",J129,0)</f>
        <v>0</v>
      </c>
      <c r="BG129" s="133">
        <f>IF(N129="zákl. přenesená",J129,0)</f>
        <v>0</v>
      </c>
      <c r="BH129" s="133">
        <f>IF(N129="sníž. přenesená",J129,0)</f>
        <v>0</v>
      </c>
      <c r="BI129" s="133">
        <f>IF(N129="nulová",J129,0)</f>
        <v>0</v>
      </c>
      <c r="BJ129" s="17" t="s">
        <v>77</v>
      </c>
      <c r="BK129" s="133">
        <f>ROUND(I129*H129,2)</f>
        <v>0</v>
      </c>
      <c r="BL129" s="17" t="s">
        <v>419</v>
      </c>
      <c r="BM129" s="132" t="s">
        <v>310</v>
      </c>
    </row>
    <row r="130" spans="2:65" s="1" customFormat="1" ht="19.5">
      <c r="B130" s="32"/>
      <c r="D130" s="134" t="s">
        <v>267</v>
      </c>
      <c r="F130" s="135" t="s">
        <v>2330</v>
      </c>
      <c r="I130" s="136"/>
      <c r="L130" s="32"/>
      <c r="M130" s="137"/>
      <c r="T130" s="53"/>
      <c r="AT130" s="17" t="s">
        <v>267</v>
      </c>
      <c r="AU130" s="17" t="s">
        <v>77</v>
      </c>
    </row>
    <row r="131" spans="2:65" s="1" customFormat="1" ht="11.25">
      <c r="B131" s="32"/>
      <c r="D131" s="176" t="s">
        <v>1416</v>
      </c>
      <c r="F131" s="177" t="s">
        <v>2331</v>
      </c>
      <c r="I131" s="136"/>
      <c r="L131" s="32"/>
      <c r="M131" s="137"/>
      <c r="T131" s="53"/>
      <c r="AT131" s="17" t="s">
        <v>1416</v>
      </c>
      <c r="AU131" s="17" t="s">
        <v>77</v>
      </c>
    </row>
    <row r="132" spans="2:65" s="1" customFormat="1" ht="29.25">
      <c r="B132" s="32"/>
      <c r="D132" s="134" t="s">
        <v>269</v>
      </c>
      <c r="F132" s="138" t="s">
        <v>2332</v>
      </c>
      <c r="I132" s="136"/>
      <c r="L132" s="32"/>
      <c r="M132" s="137"/>
      <c r="T132" s="53"/>
      <c r="AT132" s="17" t="s">
        <v>269</v>
      </c>
      <c r="AU132" s="17" t="s">
        <v>77</v>
      </c>
    </row>
    <row r="133" spans="2:65" s="1" customFormat="1" ht="16.5" customHeight="1">
      <c r="B133" s="32"/>
      <c r="C133" s="139" t="s">
        <v>312</v>
      </c>
      <c r="D133" s="139" t="s">
        <v>273</v>
      </c>
      <c r="E133" s="140" t="s">
        <v>2333</v>
      </c>
      <c r="F133" s="141" t="s">
        <v>2334</v>
      </c>
      <c r="G133" s="142" t="s">
        <v>545</v>
      </c>
      <c r="H133" s="143">
        <v>504</v>
      </c>
      <c r="I133" s="144"/>
      <c r="J133" s="145">
        <f>ROUND(I133*H133,2)</f>
        <v>0</v>
      </c>
      <c r="K133" s="141" t="s">
        <v>1258</v>
      </c>
      <c r="L133" s="146"/>
      <c r="M133" s="147" t="s">
        <v>19</v>
      </c>
      <c r="N133" s="148" t="s">
        <v>40</v>
      </c>
      <c r="P133" s="130">
        <f>O133*H133</f>
        <v>0</v>
      </c>
      <c r="Q133" s="130">
        <v>0.06</v>
      </c>
      <c r="R133" s="130">
        <f>Q133*H133</f>
        <v>30.24</v>
      </c>
      <c r="S133" s="130">
        <v>0</v>
      </c>
      <c r="T133" s="131">
        <f>S133*H133</f>
        <v>0</v>
      </c>
      <c r="AR133" s="132" t="s">
        <v>2335</v>
      </c>
      <c r="AT133" s="132" t="s">
        <v>273</v>
      </c>
      <c r="AU133" s="132" t="s">
        <v>77</v>
      </c>
      <c r="AY133" s="17" t="s">
        <v>260</v>
      </c>
      <c r="BE133" s="133">
        <f>IF(N133="základní",J133,0)</f>
        <v>0</v>
      </c>
      <c r="BF133" s="133">
        <f>IF(N133="snížená",J133,0)</f>
        <v>0</v>
      </c>
      <c r="BG133" s="133">
        <f>IF(N133="zákl. přenesená",J133,0)</f>
        <v>0</v>
      </c>
      <c r="BH133" s="133">
        <f>IF(N133="sníž. přenesená",J133,0)</f>
        <v>0</v>
      </c>
      <c r="BI133" s="133">
        <f>IF(N133="nulová",J133,0)</f>
        <v>0</v>
      </c>
      <c r="BJ133" s="17" t="s">
        <v>77</v>
      </c>
      <c r="BK133" s="133">
        <f>ROUND(I133*H133,2)</f>
        <v>0</v>
      </c>
      <c r="BL133" s="17" t="s">
        <v>419</v>
      </c>
      <c r="BM133" s="132" t="s">
        <v>315</v>
      </c>
    </row>
    <row r="134" spans="2:65" s="1" customFormat="1" ht="11.25">
      <c r="B134" s="32"/>
      <c r="D134" s="134" t="s">
        <v>267</v>
      </c>
      <c r="F134" s="135" t="s">
        <v>2334</v>
      </c>
      <c r="I134" s="136"/>
      <c r="L134" s="32"/>
      <c r="M134" s="137"/>
      <c r="T134" s="53"/>
      <c r="AT134" s="17" t="s">
        <v>267</v>
      </c>
      <c r="AU134" s="17" t="s">
        <v>77</v>
      </c>
    </row>
    <row r="135" spans="2:65" s="1" customFormat="1" ht="19.5">
      <c r="B135" s="32"/>
      <c r="D135" s="134" t="s">
        <v>269</v>
      </c>
      <c r="F135" s="138" t="s">
        <v>2336</v>
      </c>
      <c r="I135" s="136"/>
      <c r="L135" s="32"/>
      <c r="M135" s="137"/>
      <c r="T135" s="53"/>
      <c r="AT135" s="17" t="s">
        <v>269</v>
      </c>
      <c r="AU135" s="17" t="s">
        <v>77</v>
      </c>
    </row>
    <row r="136" spans="2:65" s="1" customFormat="1" ht="16.5" customHeight="1">
      <c r="B136" s="32"/>
      <c r="C136" s="139" t="s">
        <v>8</v>
      </c>
      <c r="D136" s="139" t="s">
        <v>273</v>
      </c>
      <c r="E136" s="140" t="s">
        <v>2337</v>
      </c>
      <c r="F136" s="141" t="s">
        <v>2338</v>
      </c>
      <c r="G136" s="142" t="s">
        <v>363</v>
      </c>
      <c r="H136" s="143">
        <v>1008</v>
      </c>
      <c r="I136" s="144"/>
      <c r="J136" s="145">
        <f>ROUND(I136*H136,2)</f>
        <v>0</v>
      </c>
      <c r="K136" s="141" t="s">
        <v>1258</v>
      </c>
      <c r="L136" s="146"/>
      <c r="M136" s="147" t="s">
        <v>19</v>
      </c>
      <c r="N136" s="148" t="s">
        <v>40</v>
      </c>
      <c r="P136" s="130">
        <f>O136*H136</f>
        <v>0</v>
      </c>
      <c r="Q136" s="130">
        <v>9.5999999999999992E-3</v>
      </c>
      <c r="R136" s="130">
        <f>Q136*H136</f>
        <v>9.6767999999999983</v>
      </c>
      <c r="S136" s="130">
        <v>0</v>
      </c>
      <c r="T136" s="131">
        <f>S136*H136</f>
        <v>0</v>
      </c>
      <c r="AR136" s="132" t="s">
        <v>2335</v>
      </c>
      <c r="AT136" s="132" t="s">
        <v>273</v>
      </c>
      <c r="AU136" s="132" t="s">
        <v>77</v>
      </c>
      <c r="AY136" s="17" t="s">
        <v>260</v>
      </c>
      <c r="BE136" s="133">
        <f>IF(N136="základní",J136,0)</f>
        <v>0</v>
      </c>
      <c r="BF136" s="133">
        <f>IF(N136="snížená",J136,0)</f>
        <v>0</v>
      </c>
      <c r="BG136" s="133">
        <f>IF(N136="zákl. přenesená",J136,0)</f>
        <v>0</v>
      </c>
      <c r="BH136" s="133">
        <f>IF(N136="sníž. přenesená",J136,0)</f>
        <v>0</v>
      </c>
      <c r="BI136" s="133">
        <f>IF(N136="nulová",J136,0)</f>
        <v>0</v>
      </c>
      <c r="BJ136" s="17" t="s">
        <v>77</v>
      </c>
      <c r="BK136" s="133">
        <f>ROUND(I136*H136,2)</f>
        <v>0</v>
      </c>
      <c r="BL136" s="17" t="s">
        <v>419</v>
      </c>
      <c r="BM136" s="132" t="s">
        <v>320</v>
      </c>
    </row>
    <row r="137" spans="2:65" s="1" customFormat="1" ht="11.25">
      <c r="B137" s="32"/>
      <c r="D137" s="134" t="s">
        <v>267</v>
      </c>
      <c r="F137" s="135" t="s">
        <v>2338</v>
      </c>
      <c r="I137" s="136"/>
      <c r="L137" s="32"/>
      <c r="M137" s="137"/>
      <c r="T137" s="53"/>
      <c r="AT137" s="17" t="s">
        <v>267</v>
      </c>
      <c r="AU137" s="17" t="s">
        <v>77</v>
      </c>
    </row>
    <row r="138" spans="2:65" s="1" customFormat="1" ht="19.5">
      <c r="B138" s="32"/>
      <c r="D138" s="134" t="s">
        <v>269</v>
      </c>
      <c r="F138" s="138" t="s">
        <v>2339</v>
      </c>
      <c r="I138" s="136"/>
      <c r="L138" s="32"/>
      <c r="M138" s="137"/>
      <c r="T138" s="53"/>
      <c r="AT138" s="17" t="s">
        <v>269</v>
      </c>
      <c r="AU138" s="17" t="s">
        <v>77</v>
      </c>
    </row>
    <row r="139" spans="2:65" s="10" customFormat="1" ht="25.9" customHeight="1">
      <c r="B139" s="111"/>
      <c r="D139" s="112" t="s">
        <v>68</v>
      </c>
      <c r="E139" s="113" t="s">
        <v>1941</v>
      </c>
      <c r="F139" s="113" t="s">
        <v>1942</v>
      </c>
      <c r="I139" s="114"/>
      <c r="J139" s="115">
        <f>BK139</f>
        <v>0</v>
      </c>
      <c r="L139" s="111"/>
      <c r="M139" s="116"/>
      <c r="P139" s="117">
        <f>SUM(P140:P142)</f>
        <v>0</v>
      </c>
      <c r="R139" s="117">
        <f>SUM(R140:R142)</f>
        <v>0.54033699999999996</v>
      </c>
      <c r="T139" s="118">
        <f>SUM(T140:T142)</f>
        <v>0</v>
      </c>
      <c r="AR139" s="112" t="s">
        <v>79</v>
      </c>
      <c r="AT139" s="119" t="s">
        <v>68</v>
      </c>
      <c r="AU139" s="119" t="s">
        <v>69</v>
      </c>
      <c r="AY139" s="112" t="s">
        <v>260</v>
      </c>
      <c r="BK139" s="120">
        <f>SUM(BK140:BK142)</f>
        <v>0</v>
      </c>
    </row>
    <row r="140" spans="2:65" s="1" customFormat="1" ht="16.5" customHeight="1">
      <c r="B140" s="32"/>
      <c r="C140" s="121" t="s">
        <v>322</v>
      </c>
      <c r="D140" s="121" t="s">
        <v>261</v>
      </c>
      <c r="E140" s="122" t="s">
        <v>2340</v>
      </c>
      <c r="F140" s="123" t="s">
        <v>2341</v>
      </c>
      <c r="G140" s="124" t="s">
        <v>1061</v>
      </c>
      <c r="H140" s="125">
        <v>771.91</v>
      </c>
      <c r="I140" s="126"/>
      <c r="J140" s="127">
        <f>ROUND(I140*H140,2)</f>
        <v>0</v>
      </c>
      <c r="K140" s="123" t="s">
        <v>19</v>
      </c>
      <c r="L140" s="32"/>
      <c r="M140" s="128" t="s">
        <v>19</v>
      </c>
      <c r="N140" s="129" t="s">
        <v>40</v>
      </c>
      <c r="P140" s="130">
        <f>O140*H140</f>
        <v>0</v>
      </c>
      <c r="Q140" s="130">
        <v>6.9999999999999999E-4</v>
      </c>
      <c r="R140" s="130">
        <f>Q140*H140</f>
        <v>0.54033699999999996</v>
      </c>
      <c r="S140" s="130">
        <v>0</v>
      </c>
      <c r="T140" s="131">
        <f>S140*H140</f>
        <v>0</v>
      </c>
      <c r="AR140" s="132" t="s">
        <v>300</v>
      </c>
      <c r="AT140" s="132" t="s">
        <v>261</v>
      </c>
      <c r="AU140" s="132" t="s">
        <v>77</v>
      </c>
      <c r="AY140" s="17" t="s">
        <v>260</v>
      </c>
      <c r="BE140" s="133">
        <f>IF(N140="základní",J140,0)</f>
        <v>0</v>
      </c>
      <c r="BF140" s="133">
        <f>IF(N140="snížená",J140,0)</f>
        <v>0</v>
      </c>
      <c r="BG140" s="133">
        <f>IF(N140="zákl. přenesená",J140,0)</f>
        <v>0</v>
      </c>
      <c r="BH140" s="133">
        <f>IF(N140="sníž. přenesená",J140,0)</f>
        <v>0</v>
      </c>
      <c r="BI140" s="133">
        <f>IF(N140="nulová",J140,0)</f>
        <v>0</v>
      </c>
      <c r="BJ140" s="17" t="s">
        <v>77</v>
      </c>
      <c r="BK140" s="133">
        <f>ROUND(I140*H140,2)</f>
        <v>0</v>
      </c>
      <c r="BL140" s="17" t="s">
        <v>300</v>
      </c>
      <c r="BM140" s="132" t="s">
        <v>326</v>
      </c>
    </row>
    <row r="141" spans="2:65" s="1" customFormat="1" ht="11.25">
      <c r="B141" s="32"/>
      <c r="D141" s="134" t="s">
        <v>267</v>
      </c>
      <c r="F141" s="135" t="s">
        <v>2341</v>
      </c>
      <c r="I141" s="136"/>
      <c r="L141" s="32"/>
      <c r="M141" s="137"/>
      <c r="T141" s="53"/>
      <c r="AT141" s="17" t="s">
        <v>267</v>
      </c>
      <c r="AU141" s="17" t="s">
        <v>77</v>
      </c>
    </row>
    <row r="142" spans="2:65" s="1" customFormat="1" ht="87.75">
      <c r="B142" s="32"/>
      <c r="D142" s="134" t="s">
        <v>269</v>
      </c>
      <c r="F142" s="138" t="s">
        <v>2342</v>
      </c>
      <c r="I142" s="136"/>
      <c r="L142" s="32"/>
      <c r="M142" s="137"/>
      <c r="T142" s="53"/>
      <c r="AT142" s="17" t="s">
        <v>269</v>
      </c>
      <c r="AU142" s="17" t="s">
        <v>77</v>
      </c>
    </row>
    <row r="143" spans="2:65" s="10" customFormat="1" ht="25.9" customHeight="1">
      <c r="B143" s="111"/>
      <c r="D143" s="112" t="s">
        <v>68</v>
      </c>
      <c r="E143" s="113" t="s">
        <v>302</v>
      </c>
      <c r="F143" s="113" t="s">
        <v>2012</v>
      </c>
      <c r="I143" s="114"/>
      <c r="J143" s="115">
        <f>BK143</f>
        <v>0</v>
      </c>
      <c r="L143" s="111"/>
      <c r="M143" s="116"/>
      <c r="P143" s="117">
        <f>SUM(P144:P207)</f>
        <v>0</v>
      </c>
      <c r="R143" s="117">
        <f>SUM(R144:R207)</f>
        <v>0.32004479999999996</v>
      </c>
      <c r="T143" s="118">
        <f>SUM(T144:T207)</f>
        <v>133.279606</v>
      </c>
      <c r="AR143" s="112" t="s">
        <v>77</v>
      </c>
      <c r="AT143" s="119" t="s">
        <v>68</v>
      </c>
      <c r="AU143" s="119" t="s">
        <v>69</v>
      </c>
      <c r="AY143" s="112" t="s">
        <v>260</v>
      </c>
      <c r="BK143" s="120">
        <f>SUM(BK144:BK207)</f>
        <v>0</v>
      </c>
    </row>
    <row r="144" spans="2:65" s="1" customFormat="1" ht="16.5" customHeight="1">
      <c r="B144" s="32"/>
      <c r="C144" s="121" t="s">
        <v>296</v>
      </c>
      <c r="D144" s="121" t="s">
        <v>261</v>
      </c>
      <c r="E144" s="122" t="s">
        <v>2349</v>
      </c>
      <c r="F144" s="123" t="s">
        <v>2350</v>
      </c>
      <c r="G144" s="124" t="s">
        <v>1061</v>
      </c>
      <c r="H144" s="125">
        <v>119.938</v>
      </c>
      <c r="I144" s="126"/>
      <c r="J144" s="127">
        <f>ROUND(I144*H144,2)</f>
        <v>0</v>
      </c>
      <c r="K144" s="123" t="s">
        <v>19</v>
      </c>
      <c r="L144" s="32"/>
      <c r="M144" s="128" t="s">
        <v>19</v>
      </c>
      <c r="N144" s="129" t="s">
        <v>40</v>
      </c>
      <c r="P144" s="130">
        <f>O144*H144</f>
        <v>0</v>
      </c>
      <c r="Q144" s="130">
        <v>2.5999999999999999E-3</v>
      </c>
      <c r="R144" s="130">
        <f>Q144*H144</f>
        <v>0.31183879999999997</v>
      </c>
      <c r="S144" s="130">
        <v>0</v>
      </c>
      <c r="T144" s="131">
        <f>S144*H144</f>
        <v>0</v>
      </c>
      <c r="AR144" s="132" t="s">
        <v>266</v>
      </c>
      <c r="AT144" s="132" t="s">
        <v>261</v>
      </c>
      <c r="AU144" s="132" t="s">
        <v>77</v>
      </c>
      <c r="AY144" s="17" t="s">
        <v>260</v>
      </c>
      <c r="BE144" s="133">
        <f>IF(N144="základní",J144,0)</f>
        <v>0</v>
      </c>
      <c r="BF144" s="133">
        <f>IF(N144="snížená",J144,0)</f>
        <v>0</v>
      </c>
      <c r="BG144" s="133">
        <f>IF(N144="zákl. přenesená",J144,0)</f>
        <v>0</v>
      </c>
      <c r="BH144" s="133">
        <f>IF(N144="sníž. přenesená",J144,0)</f>
        <v>0</v>
      </c>
      <c r="BI144" s="133">
        <f>IF(N144="nulová",J144,0)</f>
        <v>0</v>
      </c>
      <c r="BJ144" s="17" t="s">
        <v>77</v>
      </c>
      <c r="BK144" s="133">
        <f>ROUND(I144*H144,2)</f>
        <v>0</v>
      </c>
      <c r="BL144" s="17" t="s">
        <v>266</v>
      </c>
      <c r="BM144" s="132" t="s">
        <v>330</v>
      </c>
    </row>
    <row r="145" spans="2:65" s="1" customFormat="1" ht="11.25">
      <c r="B145" s="32"/>
      <c r="D145" s="134" t="s">
        <v>267</v>
      </c>
      <c r="F145" s="135" t="s">
        <v>2350</v>
      </c>
      <c r="I145" s="136"/>
      <c r="L145" s="32"/>
      <c r="M145" s="137"/>
      <c r="T145" s="53"/>
      <c r="AT145" s="17" t="s">
        <v>267</v>
      </c>
      <c r="AU145" s="17" t="s">
        <v>77</v>
      </c>
    </row>
    <row r="146" spans="2:65" s="1" customFormat="1" ht="19.5">
      <c r="B146" s="32"/>
      <c r="D146" s="134" t="s">
        <v>269</v>
      </c>
      <c r="F146" s="138" t="s">
        <v>2351</v>
      </c>
      <c r="I146" s="136"/>
      <c r="L146" s="32"/>
      <c r="M146" s="137"/>
      <c r="T146" s="53"/>
      <c r="AT146" s="17" t="s">
        <v>269</v>
      </c>
      <c r="AU146" s="17" t="s">
        <v>77</v>
      </c>
    </row>
    <row r="147" spans="2:65" s="1" customFormat="1" ht="16.5" customHeight="1">
      <c r="B147" s="32"/>
      <c r="C147" s="121" t="s">
        <v>332</v>
      </c>
      <c r="D147" s="121" t="s">
        <v>261</v>
      </c>
      <c r="E147" s="122" t="s">
        <v>2060</v>
      </c>
      <c r="F147" s="123" t="s">
        <v>2061</v>
      </c>
      <c r="G147" s="124" t="s">
        <v>363</v>
      </c>
      <c r="H147" s="125">
        <v>1</v>
      </c>
      <c r="I147" s="126"/>
      <c r="J147" s="127">
        <f>ROUND(I147*H147,2)</f>
        <v>0</v>
      </c>
      <c r="K147" s="123" t="s">
        <v>1258</v>
      </c>
      <c r="L147" s="32"/>
      <c r="M147" s="128" t="s">
        <v>19</v>
      </c>
      <c r="N147" s="129" t="s">
        <v>40</v>
      </c>
      <c r="P147" s="130">
        <f>O147*H147</f>
        <v>0</v>
      </c>
      <c r="Q147" s="130">
        <v>6.4900000000000001E-3</v>
      </c>
      <c r="R147" s="130">
        <f>Q147*H147</f>
        <v>6.4900000000000001E-3</v>
      </c>
      <c r="S147" s="130">
        <v>0</v>
      </c>
      <c r="T147" s="131">
        <f>S147*H147</f>
        <v>0</v>
      </c>
      <c r="AR147" s="132" t="s">
        <v>266</v>
      </c>
      <c r="AT147" s="132" t="s">
        <v>261</v>
      </c>
      <c r="AU147" s="132" t="s">
        <v>77</v>
      </c>
      <c r="AY147" s="17" t="s">
        <v>260</v>
      </c>
      <c r="BE147" s="133">
        <f>IF(N147="základní",J147,0)</f>
        <v>0</v>
      </c>
      <c r="BF147" s="133">
        <f>IF(N147="snížená",J147,0)</f>
        <v>0</v>
      </c>
      <c r="BG147" s="133">
        <f>IF(N147="zákl. přenesená",J147,0)</f>
        <v>0</v>
      </c>
      <c r="BH147" s="133">
        <f>IF(N147="sníž. přenesená",J147,0)</f>
        <v>0</v>
      </c>
      <c r="BI147" s="133">
        <f>IF(N147="nulová",J147,0)</f>
        <v>0</v>
      </c>
      <c r="BJ147" s="17" t="s">
        <v>77</v>
      </c>
      <c r="BK147" s="133">
        <f>ROUND(I147*H147,2)</f>
        <v>0</v>
      </c>
      <c r="BL147" s="17" t="s">
        <v>266</v>
      </c>
      <c r="BM147" s="132" t="s">
        <v>335</v>
      </c>
    </row>
    <row r="148" spans="2:65" s="1" customFormat="1" ht="11.25">
      <c r="B148" s="32"/>
      <c r="D148" s="134" t="s">
        <v>267</v>
      </c>
      <c r="F148" s="135" t="s">
        <v>2062</v>
      </c>
      <c r="I148" s="136"/>
      <c r="L148" s="32"/>
      <c r="M148" s="137"/>
      <c r="T148" s="53"/>
      <c r="AT148" s="17" t="s">
        <v>267</v>
      </c>
      <c r="AU148" s="17" t="s">
        <v>77</v>
      </c>
    </row>
    <row r="149" spans="2:65" s="1" customFormat="1" ht="11.25">
      <c r="B149" s="32"/>
      <c r="D149" s="176" t="s">
        <v>1416</v>
      </c>
      <c r="F149" s="177" t="s">
        <v>2063</v>
      </c>
      <c r="I149" s="136"/>
      <c r="L149" s="32"/>
      <c r="M149" s="137"/>
      <c r="T149" s="53"/>
      <c r="AT149" s="17" t="s">
        <v>1416</v>
      </c>
      <c r="AU149" s="17" t="s">
        <v>77</v>
      </c>
    </row>
    <row r="150" spans="2:65" s="1" customFormat="1" ht="19.5">
      <c r="B150" s="32"/>
      <c r="D150" s="134" t="s">
        <v>269</v>
      </c>
      <c r="F150" s="138" t="s">
        <v>2352</v>
      </c>
      <c r="I150" s="136"/>
      <c r="L150" s="32"/>
      <c r="M150" s="137"/>
      <c r="T150" s="53"/>
      <c r="AT150" s="17" t="s">
        <v>269</v>
      </c>
      <c r="AU150" s="17" t="s">
        <v>77</v>
      </c>
    </row>
    <row r="151" spans="2:65" s="1" customFormat="1" ht="16.5" customHeight="1">
      <c r="B151" s="32"/>
      <c r="C151" s="121" t="s">
        <v>300</v>
      </c>
      <c r="D151" s="121" t="s">
        <v>261</v>
      </c>
      <c r="E151" s="122" t="s">
        <v>2022</v>
      </c>
      <c r="F151" s="123" t="s">
        <v>2023</v>
      </c>
      <c r="G151" s="124" t="s">
        <v>1297</v>
      </c>
      <c r="H151" s="125">
        <v>26.69</v>
      </c>
      <c r="I151" s="126"/>
      <c r="J151" s="127">
        <f>ROUND(I151*H151,2)</f>
        <v>0</v>
      </c>
      <c r="K151" s="123" t="s">
        <v>1258</v>
      </c>
      <c r="L151" s="32"/>
      <c r="M151" s="128" t="s">
        <v>19</v>
      </c>
      <c r="N151" s="129" t="s">
        <v>40</v>
      </c>
      <c r="P151" s="130">
        <f>O151*H151</f>
        <v>0</v>
      </c>
      <c r="Q151" s="130">
        <v>0</v>
      </c>
      <c r="R151" s="130">
        <f>Q151*H151</f>
        <v>0</v>
      </c>
      <c r="S151" s="130">
        <v>2.9999999999999997E-4</v>
      </c>
      <c r="T151" s="131">
        <f>S151*H151</f>
        <v>8.0070000000000002E-3</v>
      </c>
      <c r="AR151" s="132" t="s">
        <v>266</v>
      </c>
      <c r="AT151" s="132" t="s">
        <v>261</v>
      </c>
      <c r="AU151" s="132" t="s">
        <v>77</v>
      </c>
      <c r="AY151" s="17" t="s">
        <v>260</v>
      </c>
      <c r="BE151" s="133">
        <f>IF(N151="základní",J151,0)</f>
        <v>0</v>
      </c>
      <c r="BF151" s="133">
        <f>IF(N151="snížená",J151,0)</f>
        <v>0</v>
      </c>
      <c r="BG151" s="133">
        <f>IF(N151="zákl. přenesená",J151,0)</f>
        <v>0</v>
      </c>
      <c r="BH151" s="133">
        <f>IF(N151="sníž. přenesená",J151,0)</f>
        <v>0</v>
      </c>
      <c r="BI151" s="133">
        <f>IF(N151="nulová",J151,0)</f>
        <v>0</v>
      </c>
      <c r="BJ151" s="17" t="s">
        <v>77</v>
      </c>
      <c r="BK151" s="133">
        <f>ROUND(I151*H151,2)</f>
        <v>0</v>
      </c>
      <c r="BL151" s="17" t="s">
        <v>266</v>
      </c>
      <c r="BM151" s="132" t="s">
        <v>339</v>
      </c>
    </row>
    <row r="152" spans="2:65" s="1" customFormat="1" ht="11.25">
      <c r="B152" s="32"/>
      <c r="D152" s="134" t="s">
        <v>267</v>
      </c>
      <c r="F152" s="135" t="s">
        <v>2023</v>
      </c>
      <c r="I152" s="136"/>
      <c r="L152" s="32"/>
      <c r="M152" s="137"/>
      <c r="T152" s="53"/>
      <c r="AT152" s="17" t="s">
        <v>267</v>
      </c>
      <c r="AU152" s="17" t="s">
        <v>77</v>
      </c>
    </row>
    <row r="153" spans="2:65" s="1" customFormat="1" ht="11.25">
      <c r="B153" s="32"/>
      <c r="D153" s="176" t="s">
        <v>1416</v>
      </c>
      <c r="F153" s="177" t="s">
        <v>2024</v>
      </c>
      <c r="I153" s="136"/>
      <c r="L153" s="32"/>
      <c r="M153" s="137"/>
      <c r="T153" s="53"/>
      <c r="AT153" s="17" t="s">
        <v>1416</v>
      </c>
      <c r="AU153" s="17" t="s">
        <v>77</v>
      </c>
    </row>
    <row r="154" spans="2:65" s="1" customFormat="1" ht="19.5">
      <c r="B154" s="32"/>
      <c r="D154" s="134" t="s">
        <v>269</v>
      </c>
      <c r="F154" s="138" t="s">
        <v>2353</v>
      </c>
      <c r="I154" s="136"/>
      <c r="L154" s="32"/>
      <c r="M154" s="137"/>
      <c r="T154" s="53"/>
      <c r="AT154" s="17" t="s">
        <v>269</v>
      </c>
      <c r="AU154" s="17" t="s">
        <v>77</v>
      </c>
    </row>
    <row r="155" spans="2:65" s="1" customFormat="1" ht="16.5" customHeight="1">
      <c r="B155" s="32"/>
      <c r="C155" s="121" t="s">
        <v>341</v>
      </c>
      <c r="D155" s="121" t="s">
        <v>261</v>
      </c>
      <c r="E155" s="122" t="s">
        <v>2354</v>
      </c>
      <c r="F155" s="123" t="s">
        <v>2355</v>
      </c>
      <c r="G155" s="124" t="s">
        <v>1067</v>
      </c>
      <c r="H155" s="125">
        <v>10.553000000000001</v>
      </c>
      <c r="I155" s="126"/>
      <c r="J155" s="127">
        <f>ROUND(I155*H155,2)</f>
        <v>0</v>
      </c>
      <c r="K155" s="123" t="s">
        <v>1258</v>
      </c>
      <c r="L155" s="32"/>
      <c r="M155" s="128" t="s">
        <v>19</v>
      </c>
      <c r="N155" s="129" t="s">
        <v>40</v>
      </c>
      <c r="P155" s="130">
        <f>O155*H155</f>
        <v>0</v>
      </c>
      <c r="Q155" s="130">
        <v>0</v>
      </c>
      <c r="R155" s="130">
        <f>Q155*H155</f>
        <v>0</v>
      </c>
      <c r="S155" s="130">
        <v>0</v>
      </c>
      <c r="T155" s="131">
        <f>S155*H155</f>
        <v>0</v>
      </c>
      <c r="AR155" s="132" t="s">
        <v>266</v>
      </c>
      <c r="AT155" s="132" t="s">
        <v>261</v>
      </c>
      <c r="AU155" s="132" t="s">
        <v>77</v>
      </c>
      <c r="AY155" s="17" t="s">
        <v>260</v>
      </c>
      <c r="BE155" s="133">
        <f>IF(N155="základní",J155,0)</f>
        <v>0</v>
      </c>
      <c r="BF155" s="133">
        <f>IF(N155="snížená",J155,0)</f>
        <v>0</v>
      </c>
      <c r="BG155" s="133">
        <f>IF(N155="zákl. přenesená",J155,0)</f>
        <v>0</v>
      </c>
      <c r="BH155" s="133">
        <f>IF(N155="sníž. přenesená",J155,0)</f>
        <v>0</v>
      </c>
      <c r="BI155" s="133">
        <f>IF(N155="nulová",J155,0)</f>
        <v>0</v>
      </c>
      <c r="BJ155" s="17" t="s">
        <v>77</v>
      </c>
      <c r="BK155" s="133">
        <f>ROUND(I155*H155,2)</f>
        <v>0</v>
      </c>
      <c r="BL155" s="17" t="s">
        <v>266</v>
      </c>
      <c r="BM155" s="132" t="s">
        <v>344</v>
      </c>
    </row>
    <row r="156" spans="2:65" s="1" customFormat="1" ht="11.25">
      <c r="B156" s="32"/>
      <c r="D156" s="134" t="s">
        <v>267</v>
      </c>
      <c r="F156" s="135" t="s">
        <v>2356</v>
      </c>
      <c r="I156" s="136"/>
      <c r="L156" s="32"/>
      <c r="M156" s="137"/>
      <c r="T156" s="53"/>
      <c r="AT156" s="17" t="s">
        <v>267</v>
      </c>
      <c r="AU156" s="17" t="s">
        <v>77</v>
      </c>
    </row>
    <row r="157" spans="2:65" s="1" customFormat="1" ht="11.25">
      <c r="B157" s="32"/>
      <c r="D157" s="176" t="s">
        <v>1416</v>
      </c>
      <c r="F157" s="177" t="s">
        <v>2357</v>
      </c>
      <c r="I157" s="136"/>
      <c r="L157" s="32"/>
      <c r="M157" s="137"/>
      <c r="T157" s="53"/>
      <c r="AT157" s="17" t="s">
        <v>1416</v>
      </c>
      <c r="AU157" s="17" t="s">
        <v>77</v>
      </c>
    </row>
    <row r="158" spans="2:65" s="1" customFormat="1" ht="19.5">
      <c r="B158" s="32"/>
      <c r="D158" s="134" t="s">
        <v>269</v>
      </c>
      <c r="F158" s="138" t="s">
        <v>2358</v>
      </c>
      <c r="I158" s="136"/>
      <c r="L158" s="32"/>
      <c r="M158" s="137"/>
      <c r="T158" s="53"/>
      <c r="AT158" s="17" t="s">
        <v>269</v>
      </c>
      <c r="AU158" s="17" t="s">
        <v>77</v>
      </c>
    </row>
    <row r="159" spans="2:65" s="1" customFormat="1" ht="21.75" customHeight="1">
      <c r="B159" s="32"/>
      <c r="C159" s="121" t="s">
        <v>305</v>
      </c>
      <c r="D159" s="121" t="s">
        <v>261</v>
      </c>
      <c r="E159" s="122" t="s">
        <v>2359</v>
      </c>
      <c r="F159" s="123" t="s">
        <v>2360</v>
      </c>
      <c r="G159" s="124" t="s">
        <v>1067</v>
      </c>
      <c r="H159" s="125">
        <v>80</v>
      </c>
      <c r="I159" s="126"/>
      <c r="J159" s="127">
        <f>ROUND(I159*H159,2)</f>
        <v>0</v>
      </c>
      <c r="K159" s="123" t="s">
        <v>1258</v>
      </c>
      <c r="L159" s="32"/>
      <c r="M159" s="128" t="s">
        <v>19</v>
      </c>
      <c r="N159" s="129" t="s">
        <v>40</v>
      </c>
      <c r="P159" s="130">
        <f>O159*H159</f>
        <v>0</v>
      </c>
      <c r="Q159" s="130">
        <v>0</v>
      </c>
      <c r="R159" s="130">
        <f>Q159*H159</f>
        <v>0</v>
      </c>
      <c r="S159" s="130">
        <v>0</v>
      </c>
      <c r="T159" s="131">
        <f>S159*H159</f>
        <v>0</v>
      </c>
      <c r="AR159" s="132" t="s">
        <v>266</v>
      </c>
      <c r="AT159" s="132" t="s">
        <v>261</v>
      </c>
      <c r="AU159" s="132" t="s">
        <v>77</v>
      </c>
      <c r="AY159" s="17" t="s">
        <v>260</v>
      </c>
      <c r="BE159" s="133">
        <f>IF(N159="základní",J159,0)</f>
        <v>0</v>
      </c>
      <c r="BF159" s="133">
        <f>IF(N159="snížená",J159,0)</f>
        <v>0</v>
      </c>
      <c r="BG159" s="133">
        <f>IF(N159="zákl. přenesená",J159,0)</f>
        <v>0</v>
      </c>
      <c r="BH159" s="133">
        <f>IF(N159="sníž. přenesená",J159,0)</f>
        <v>0</v>
      </c>
      <c r="BI159" s="133">
        <f>IF(N159="nulová",J159,0)</f>
        <v>0</v>
      </c>
      <c r="BJ159" s="17" t="s">
        <v>77</v>
      </c>
      <c r="BK159" s="133">
        <f>ROUND(I159*H159,2)</f>
        <v>0</v>
      </c>
      <c r="BL159" s="17" t="s">
        <v>266</v>
      </c>
      <c r="BM159" s="132" t="s">
        <v>348</v>
      </c>
    </row>
    <row r="160" spans="2:65" s="1" customFormat="1" ht="19.5">
      <c r="B160" s="32"/>
      <c r="D160" s="134" t="s">
        <v>267</v>
      </c>
      <c r="F160" s="135" t="s">
        <v>2361</v>
      </c>
      <c r="I160" s="136"/>
      <c r="L160" s="32"/>
      <c r="M160" s="137"/>
      <c r="T160" s="53"/>
      <c r="AT160" s="17" t="s">
        <v>267</v>
      </c>
      <c r="AU160" s="17" t="s">
        <v>77</v>
      </c>
    </row>
    <row r="161" spans="2:65" s="1" customFormat="1" ht="11.25">
      <c r="B161" s="32"/>
      <c r="D161" s="176" t="s">
        <v>1416</v>
      </c>
      <c r="F161" s="177" t="s">
        <v>2362</v>
      </c>
      <c r="I161" s="136"/>
      <c r="L161" s="32"/>
      <c r="M161" s="137"/>
      <c r="T161" s="53"/>
      <c r="AT161" s="17" t="s">
        <v>1416</v>
      </c>
      <c r="AU161" s="17" t="s">
        <v>77</v>
      </c>
    </row>
    <row r="162" spans="2:65" s="1" customFormat="1" ht="29.25">
      <c r="B162" s="32"/>
      <c r="D162" s="134" t="s">
        <v>269</v>
      </c>
      <c r="F162" s="138" t="s">
        <v>2363</v>
      </c>
      <c r="I162" s="136"/>
      <c r="L162" s="32"/>
      <c r="M162" s="137"/>
      <c r="T162" s="53"/>
      <c r="AT162" s="17" t="s">
        <v>269</v>
      </c>
      <c r="AU162" s="17" t="s">
        <v>77</v>
      </c>
    </row>
    <row r="163" spans="2:65" s="1" customFormat="1" ht="21.75" customHeight="1">
      <c r="B163" s="32"/>
      <c r="C163" s="121" t="s">
        <v>350</v>
      </c>
      <c r="D163" s="121" t="s">
        <v>261</v>
      </c>
      <c r="E163" s="122" t="s">
        <v>2364</v>
      </c>
      <c r="F163" s="123" t="s">
        <v>2365</v>
      </c>
      <c r="G163" s="124" t="s">
        <v>1067</v>
      </c>
      <c r="H163" s="125">
        <v>2720</v>
      </c>
      <c r="I163" s="126"/>
      <c r="J163" s="127">
        <f>ROUND(I163*H163,2)</f>
        <v>0</v>
      </c>
      <c r="K163" s="123" t="s">
        <v>1258</v>
      </c>
      <c r="L163" s="32"/>
      <c r="M163" s="128" t="s">
        <v>19</v>
      </c>
      <c r="N163" s="129" t="s">
        <v>40</v>
      </c>
      <c r="P163" s="130">
        <f>O163*H163</f>
        <v>0</v>
      </c>
      <c r="Q163" s="130">
        <v>0</v>
      </c>
      <c r="R163" s="130">
        <f>Q163*H163</f>
        <v>0</v>
      </c>
      <c r="S163" s="130">
        <v>0</v>
      </c>
      <c r="T163" s="131">
        <f>S163*H163</f>
        <v>0</v>
      </c>
      <c r="AR163" s="132" t="s">
        <v>266</v>
      </c>
      <c r="AT163" s="132" t="s">
        <v>261</v>
      </c>
      <c r="AU163" s="132" t="s">
        <v>77</v>
      </c>
      <c r="AY163" s="17" t="s">
        <v>260</v>
      </c>
      <c r="BE163" s="133">
        <f>IF(N163="základní",J163,0)</f>
        <v>0</v>
      </c>
      <c r="BF163" s="133">
        <f>IF(N163="snížená",J163,0)</f>
        <v>0</v>
      </c>
      <c r="BG163" s="133">
        <f>IF(N163="zákl. přenesená",J163,0)</f>
        <v>0</v>
      </c>
      <c r="BH163" s="133">
        <f>IF(N163="sníž. přenesená",J163,0)</f>
        <v>0</v>
      </c>
      <c r="BI163" s="133">
        <f>IF(N163="nulová",J163,0)</f>
        <v>0</v>
      </c>
      <c r="BJ163" s="17" t="s">
        <v>77</v>
      </c>
      <c r="BK163" s="133">
        <f>ROUND(I163*H163,2)</f>
        <v>0</v>
      </c>
      <c r="BL163" s="17" t="s">
        <v>266</v>
      </c>
      <c r="BM163" s="132" t="s">
        <v>353</v>
      </c>
    </row>
    <row r="164" spans="2:65" s="1" customFormat="1" ht="19.5">
      <c r="B164" s="32"/>
      <c r="D164" s="134" t="s">
        <v>267</v>
      </c>
      <c r="F164" s="135" t="s">
        <v>2366</v>
      </c>
      <c r="I164" s="136"/>
      <c r="L164" s="32"/>
      <c r="M164" s="137"/>
      <c r="T164" s="53"/>
      <c r="AT164" s="17" t="s">
        <v>267</v>
      </c>
      <c r="AU164" s="17" t="s">
        <v>77</v>
      </c>
    </row>
    <row r="165" spans="2:65" s="1" customFormat="1" ht="11.25">
      <c r="B165" s="32"/>
      <c r="D165" s="176" t="s">
        <v>1416</v>
      </c>
      <c r="F165" s="177" t="s">
        <v>2367</v>
      </c>
      <c r="I165" s="136"/>
      <c r="L165" s="32"/>
      <c r="M165" s="137"/>
      <c r="T165" s="53"/>
      <c r="AT165" s="17" t="s">
        <v>1416</v>
      </c>
      <c r="AU165" s="17" t="s">
        <v>77</v>
      </c>
    </row>
    <row r="166" spans="2:65" s="1" customFormat="1" ht="29.25">
      <c r="B166" s="32"/>
      <c r="D166" s="134" t="s">
        <v>269</v>
      </c>
      <c r="F166" s="138" t="s">
        <v>2368</v>
      </c>
      <c r="I166" s="136"/>
      <c r="L166" s="32"/>
      <c r="M166" s="137"/>
      <c r="T166" s="53"/>
      <c r="AT166" s="17" t="s">
        <v>269</v>
      </c>
      <c r="AU166" s="17" t="s">
        <v>77</v>
      </c>
    </row>
    <row r="167" spans="2:65" s="1" customFormat="1" ht="16.5" customHeight="1">
      <c r="B167" s="32"/>
      <c r="C167" s="121" t="s">
        <v>310</v>
      </c>
      <c r="D167" s="121" t="s">
        <v>261</v>
      </c>
      <c r="E167" s="122" t="s">
        <v>2369</v>
      </c>
      <c r="F167" s="123" t="s">
        <v>2370</v>
      </c>
      <c r="G167" s="124" t="s">
        <v>1297</v>
      </c>
      <c r="H167" s="125">
        <v>20</v>
      </c>
      <c r="I167" s="126"/>
      <c r="J167" s="127">
        <f>ROUND(I167*H167,2)</f>
        <v>0</v>
      </c>
      <c r="K167" s="123" t="s">
        <v>1258</v>
      </c>
      <c r="L167" s="32"/>
      <c r="M167" s="128" t="s">
        <v>19</v>
      </c>
      <c r="N167" s="129" t="s">
        <v>40</v>
      </c>
      <c r="P167" s="130">
        <f>O167*H167</f>
        <v>0</v>
      </c>
      <c r="Q167" s="130">
        <v>0</v>
      </c>
      <c r="R167" s="130">
        <f>Q167*H167</f>
        <v>0</v>
      </c>
      <c r="S167" s="130">
        <v>0</v>
      </c>
      <c r="T167" s="131">
        <f>S167*H167</f>
        <v>0</v>
      </c>
      <c r="AR167" s="132" t="s">
        <v>266</v>
      </c>
      <c r="AT167" s="132" t="s">
        <v>261</v>
      </c>
      <c r="AU167" s="132" t="s">
        <v>77</v>
      </c>
      <c r="AY167" s="17" t="s">
        <v>260</v>
      </c>
      <c r="BE167" s="133">
        <f>IF(N167="základní",J167,0)</f>
        <v>0</v>
      </c>
      <c r="BF167" s="133">
        <f>IF(N167="snížená",J167,0)</f>
        <v>0</v>
      </c>
      <c r="BG167" s="133">
        <f>IF(N167="zákl. přenesená",J167,0)</f>
        <v>0</v>
      </c>
      <c r="BH167" s="133">
        <f>IF(N167="sníž. přenesená",J167,0)</f>
        <v>0</v>
      </c>
      <c r="BI167" s="133">
        <f>IF(N167="nulová",J167,0)</f>
        <v>0</v>
      </c>
      <c r="BJ167" s="17" t="s">
        <v>77</v>
      </c>
      <c r="BK167" s="133">
        <f>ROUND(I167*H167,2)</f>
        <v>0</v>
      </c>
      <c r="BL167" s="17" t="s">
        <v>266</v>
      </c>
      <c r="BM167" s="132" t="s">
        <v>358</v>
      </c>
    </row>
    <row r="168" spans="2:65" s="1" customFormat="1" ht="11.25">
      <c r="B168" s="32"/>
      <c r="D168" s="134" t="s">
        <v>267</v>
      </c>
      <c r="F168" s="135" t="s">
        <v>2371</v>
      </c>
      <c r="I168" s="136"/>
      <c r="L168" s="32"/>
      <c r="M168" s="137"/>
      <c r="T168" s="53"/>
      <c r="AT168" s="17" t="s">
        <v>267</v>
      </c>
      <c r="AU168" s="17" t="s">
        <v>77</v>
      </c>
    </row>
    <row r="169" spans="2:65" s="1" customFormat="1" ht="11.25">
      <c r="B169" s="32"/>
      <c r="D169" s="176" t="s">
        <v>1416</v>
      </c>
      <c r="F169" s="177" t="s">
        <v>2372</v>
      </c>
      <c r="I169" s="136"/>
      <c r="L169" s="32"/>
      <c r="M169" s="137"/>
      <c r="T169" s="53"/>
      <c r="AT169" s="17" t="s">
        <v>1416</v>
      </c>
      <c r="AU169" s="17" t="s">
        <v>77</v>
      </c>
    </row>
    <row r="170" spans="2:65" s="1" customFormat="1" ht="19.5">
      <c r="B170" s="32"/>
      <c r="D170" s="134" t="s">
        <v>269</v>
      </c>
      <c r="F170" s="138" t="s">
        <v>2373</v>
      </c>
      <c r="I170" s="136"/>
      <c r="L170" s="32"/>
      <c r="M170" s="137"/>
      <c r="T170" s="53"/>
      <c r="AT170" s="17" t="s">
        <v>269</v>
      </c>
      <c r="AU170" s="17" t="s">
        <v>77</v>
      </c>
    </row>
    <row r="171" spans="2:65" s="1" customFormat="1" ht="16.5" customHeight="1">
      <c r="B171" s="32"/>
      <c r="C171" s="121" t="s">
        <v>7</v>
      </c>
      <c r="D171" s="121" t="s">
        <v>261</v>
      </c>
      <c r="E171" s="122" t="s">
        <v>2374</v>
      </c>
      <c r="F171" s="123" t="s">
        <v>2375</v>
      </c>
      <c r="G171" s="124" t="s">
        <v>1297</v>
      </c>
      <c r="H171" s="125">
        <v>680</v>
      </c>
      <c r="I171" s="126"/>
      <c r="J171" s="127">
        <f>ROUND(I171*H171,2)</f>
        <v>0</v>
      </c>
      <c r="K171" s="123" t="s">
        <v>1258</v>
      </c>
      <c r="L171" s="32"/>
      <c r="M171" s="128" t="s">
        <v>19</v>
      </c>
      <c r="N171" s="129" t="s">
        <v>40</v>
      </c>
      <c r="P171" s="130">
        <f>O171*H171</f>
        <v>0</v>
      </c>
      <c r="Q171" s="130">
        <v>0</v>
      </c>
      <c r="R171" s="130">
        <f>Q171*H171</f>
        <v>0</v>
      </c>
      <c r="S171" s="130">
        <v>0</v>
      </c>
      <c r="T171" s="131">
        <f>S171*H171</f>
        <v>0</v>
      </c>
      <c r="AR171" s="132" t="s">
        <v>266</v>
      </c>
      <c r="AT171" s="132" t="s">
        <v>261</v>
      </c>
      <c r="AU171" s="132" t="s">
        <v>77</v>
      </c>
      <c r="AY171" s="17" t="s">
        <v>260</v>
      </c>
      <c r="BE171" s="133">
        <f>IF(N171="základní",J171,0)</f>
        <v>0</v>
      </c>
      <c r="BF171" s="133">
        <f>IF(N171="snížená",J171,0)</f>
        <v>0</v>
      </c>
      <c r="BG171" s="133">
        <f>IF(N171="zákl. přenesená",J171,0)</f>
        <v>0</v>
      </c>
      <c r="BH171" s="133">
        <f>IF(N171="sníž. přenesená",J171,0)</f>
        <v>0</v>
      </c>
      <c r="BI171" s="133">
        <f>IF(N171="nulová",J171,0)</f>
        <v>0</v>
      </c>
      <c r="BJ171" s="17" t="s">
        <v>77</v>
      </c>
      <c r="BK171" s="133">
        <f>ROUND(I171*H171,2)</f>
        <v>0</v>
      </c>
      <c r="BL171" s="17" t="s">
        <v>266</v>
      </c>
      <c r="BM171" s="132" t="s">
        <v>364</v>
      </c>
    </row>
    <row r="172" spans="2:65" s="1" customFormat="1" ht="19.5">
      <c r="B172" s="32"/>
      <c r="D172" s="134" t="s">
        <v>267</v>
      </c>
      <c r="F172" s="135" t="s">
        <v>2376</v>
      </c>
      <c r="I172" s="136"/>
      <c r="L172" s="32"/>
      <c r="M172" s="137"/>
      <c r="T172" s="53"/>
      <c r="AT172" s="17" t="s">
        <v>267</v>
      </c>
      <c r="AU172" s="17" t="s">
        <v>77</v>
      </c>
    </row>
    <row r="173" spans="2:65" s="1" customFormat="1" ht="11.25">
      <c r="B173" s="32"/>
      <c r="D173" s="176" t="s">
        <v>1416</v>
      </c>
      <c r="F173" s="177" t="s">
        <v>2377</v>
      </c>
      <c r="I173" s="136"/>
      <c r="L173" s="32"/>
      <c r="M173" s="137"/>
      <c r="T173" s="53"/>
      <c r="AT173" s="17" t="s">
        <v>1416</v>
      </c>
      <c r="AU173" s="17" t="s">
        <v>77</v>
      </c>
    </row>
    <row r="174" spans="2:65" s="1" customFormat="1" ht="29.25">
      <c r="B174" s="32"/>
      <c r="D174" s="134" t="s">
        <v>269</v>
      </c>
      <c r="F174" s="138" t="s">
        <v>2378</v>
      </c>
      <c r="I174" s="136"/>
      <c r="L174" s="32"/>
      <c r="M174" s="137"/>
      <c r="T174" s="53"/>
      <c r="AT174" s="17" t="s">
        <v>269</v>
      </c>
      <c r="AU174" s="17" t="s">
        <v>77</v>
      </c>
    </row>
    <row r="175" spans="2:65" s="1" customFormat="1" ht="16.5" customHeight="1">
      <c r="B175" s="32"/>
      <c r="C175" s="121" t="s">
        <v>315</v>
      </c>
      <c r="D175" s="121" t="s">
        <v>261</v>
      </c>
      <c r="E175" s="122" t="s">
        <v>2379</v>
      </c>
      <c r="F175" s="123" t="s">
        <v>2380</v>
      </c>
      <c r="G175" s="124" t="s">
        <v>1067</v>
      </c>
      <c r="H175" s="125">
        <v>19.338999999999999</v>
      </c>
      <c r="I175" s="126"/>
      <c r="J175" s="127">
        <f>ROUND(I175*H175,2)</f>
        <v>0</v>
      </c>
      <c r="K175" s="123" t="s">
        <v>1258</v>
      </c>
      <c r="L175" s="32"/>
      <c r="M175" s="128" t="s">
        <v>19</v>
      </c>
      <c r="N175" s="129" t="s">
        <v>40</v>
      </c>
      <c r="P175" s="130">
        <f>O175*H175</f>
        <v>0</v>
      </c>
      <c r="Q175" s="130">
        <v>0</v>
      </c>
      <c r="R175" s="130">
        <f>Q175*H175</f>
        <v>0</v>
      </c>
      <c r="S175" s="130">
        <v>1E-3</v>
      </c>
      <c r="T175" s="131">
        <f>S175*H175</f>
        <v>1.9338999999999999E-2</v>
      </c>
      <c r="AR175" s="132" t="s">
        <v>266</v>
      </c>
      <c r="AT175" s="132" t="s">
        <v>261</v>
      </c>
      <c r="AU175" s="132" t="s">
        <v>77</v>
      </c>
      <c r="AY175" s="17" t="s">
        <v>260</v>
      </c>
      <c r="BE175" s="133">
        <f>IF(N175="základní",J175,0)</f>
        <v>0</v>
      </c>
      <c r="BF175" s="133">
        <f>IF(N175="snížená",J175,0)</f>
        <v>0</v>
      </c>
      <c r="BG175" s="133">
        <f>IF(N175="zákl. přenesená",J175,0)</f>
        <v>0</v>
      </c>
      <c r="BH175" s="133">
        <f>IF(N175="sníž. přenesená",J175,0)</f>
        <v>0</v>
      </c>
      <c r="BI175" s="133">
        <f>IF(N175="nulová",J175,0)</f>
        <v>0</v>
      </c>
      <c r="BJ175" s="17" t="s">
        <v>77</v>
      </c>
      <c r="BK175" s="133">
        <f>ROUND(I175*H175,2)</f>
        <v>0</v>
      </c>
      <c r="BL175" s="17" t="s">
        <v>266</v>
      </c>
      <c r="BM175" s="132" t="s">
        <v>368</v>
      </c>
    </row>
    <row r="176" spans="2:65" s="1" customFormat="1" ht="11.25">
      <c r="B176" s="32"/>
      <c r="D176" s="134" t="s">
        <v>267</v>
      </c>
      <c r="F176" s="135" t="s">
        <v>2381</v>
      </c>
      <c r="I176" s="136"/>
      <c r="L176" s="32"/>
      <c r="M176" s="137"/>
      <c r="T176" s="53"/>
      <c r="AT176" s="17" t="s">
        <v>267</v>
      </c>
      <c r="AU176" s="17" t="s">
        <v>77</v>
      </c>
    </row>
    <row r="177" spans="2:65" s="1" customFormat="1" ht="11.25">
      <c r="B177" s="32"/>
      <c r="D177" s="176" t="s">
        <v>1416</v>
      </c>
      <c r="F177" s="177" t="s">
        <v>2382</v>
      </c>
      <c r="I177" s="136"/>
      <c r="L177" s="32"/>
      <c r="M177" s="137"/>
      <c r="T177" s="53"/>
      <c r="AT177" s="17" t="s">
        <v>1416</v>
      </c>
      <c r="AU177" s="17" t="s">
        <v>77</v>
      </c>
    </row>
    <row r="178" spans="2:65" s="1" customFormat="1" ht="19.5">
      <c r="B178" s="32"/>
      <c r="D178" s="134" t="s">
        <v>269</v>
      </c>
      <c r="F178" s="138" t="s">
        <v>2383</v>
      </c>
      <c r="I178" s="136"/>
      <c r="L178" s="32"/>
      <c r="M178" s="137"/>
      <c r="T178" s="53"/>
      <c r="AT178" s="17" t="s">
        <v>269</v>
      </c>
      <c r="AU178" s="17" t="s">
        <v>77</v>
      </c>
    </row>
    <row r="179" spans="2:65" s="1" customFormat="1" ht="16.5" customHeight="1">
      <c r="B179" s="32"/>
      <c r="C179" s="121" t="s">
        <v>370</v>
      </c>
      <c r="D179" s="121" t="s">
        <v>261</v>
      </c>
      <c r="E179" s="122" t="s">
        <v>2384</v>
      </c>
      <c r="F179" s="123" t="s">
        <v>2385</v>
      </c>
      <c r="G179" s="124" t="s">
        <v>363</v>
      </c>
      <c r="H179" s="125">
        <v>32</v>
      </c>
      <c r="I179" s="126"/>
      <c r="J179" s="127">
        <f>ROUND(I179*H179,2)</f>
        <v>0</v>
      </c>
      <c r="K179" s="123" t="s">
        <v>1258</v>
      </c>
      <c r="L179" s="32"/>
      <c r="M179" s="128" t="s">
        <v>19</v>
      </c>
      <c r="N179" s="129" t="s">
        <v>40</v>
      </c>
      <c r="P179" s="130">
        <f>O179*H179</f>
        <v>0</v>
      </c>
      <c r="Q179" s="130">
        <v>1.0000000000000001E-5</v>
      </c>
      <c r="R179" s="130">
        <f>Q179*H179</f>
        <v>3.2000000000000003E-4</v>
      </c>
      <c r="S179" s="130">
        <v>0</v>
      </c>
      <c r="T179" s="131">
        <f>S179*H179</f>
        <v>0</v>
      </c>
      <c r="AR179" s="132" t="s">
        <v>266</v>
      </c>
      <c r="AT179" s="132" t="s">
        <v>261</v>
      </c>
      <c r="AU179" s="132" t="s">
        <v>77</v>
      </c>
      <c r="AY179" s="17" t="s">
        <v>260</v>
      </c>
      <c r="BE179" s="133">
        <f>IF(N179="základní",J179,0)</f>
        <v>0</v>
      </c>
      <c r="BF179" s="133">
        <f>IF(N179="snížená",J179,0)</f>
        <v>0</v>
      </c>
      <c r="BG179" s="133">
        <f>IF(N179="zákl. přenesená",J179,0)</f>
        <v>0</v>
      </c>
      <c r="BH179" s="133">
        <f>IF(N179="sníž. přenesená",J179,0)</f>
        <v>0</v>
      </c>
      <c r="BI179" s="133">
        <f>IF(N179="nulová",J179,0)</f>
        <v>0</v>
      </c>
      <c r="BJ179" s="17" t="s">
        <v>77</v>
      </c>
      <c r="BK179" s="133">
        <f>ROUND(I179*H179,2)</f>
        <v>0</v>
      </c>
      <c r="BL179" s="17" t="s">
        <v>266</v>
      </c>
      <c r="BM179" s="132" t="s">
        <v>373</v>
      </c>
    </row>
    <row r="180" spans="2:65" s="1" customFormat="1" ht="11.25">
      <c r="B180" s="32"/>
      <c r="D180" s="134" t="s">
        <v>267</v>
      </c>
      <c r="F180" s="135" t="s">
        <v>2386</v>
      </c>
      <c r="I180" s="136"/>
      <c r="L180" s="32"/>
      <c r="M180" s="137"/>
      <c r="T180" s="53"/>
      <c r="AT180" s="17" t="s">
        <v>267</v>
      </c>
      <c r="AU180" s="17" t="s">
        <v>77</v>
      </c>
    </row>
    <row r="181" spans="2:65" s="1" customFormat="1" ht="11.25">
      <c r="B181" s="32"/>
      <c r="D181" s="176" t="s">
        <v>1416</v>
      </c>
      <c r="F181" s="177" t="s">
        <v>2387</v>
      </c>
      <c r="I181" s="136"/>
      <c r="L181" s="32"/>
      <c r="M181" s="137"/>
      <c r="T181" s="53"/>
      <c r="AT181" s="17" t="s">
        <v>1416</v>
      </c>
      <c r="AU181" s="17" t="s">
        <v>77</v>
      </c>
    </row>
    <row r="182" spans="2:65" s="1" customFormat="1" ht="19.5">
      <c r="B182" s="32"/>
      <c r="D182" s="134" t="s">
        <v>269</v>
      </c>
      <c r="F182" s="138" t="s">
        <v>2388</v>
      </c>
      <c r="I182" s="136"/>
      <c r="L182" s="32"/>
      <c r="M182" s="137"/>
      <c r="T182" s="53"/>
      <c r="AT182" s="17" t="s">
        <v>269</v>
      </c>
      <c r="AU182" s="17" t="s">
        <v>77</v>
      </c>
    </row>
    <row r="183" spans="2:65" s="1" customFormat="1" ht="16.5" customHeight="1">
      <c r="B183" s="32"/>
      <c r="C183" s="139" t="s">
        <v>320</v>
      </c>
      <c r="D183" s="139" t="s">
        <v>273</v>
      </c>
      <c r="E183" s="140" t="s">
        <v>2389</v>
      </c>
      <c r="F183" s="141" t="s">
        <v>2390</v>
      </c>
      <c r="G183" s="142" t="s">
        <v>276</v>
      </c>
      <c r="H183" s="143">
        <v>27</v>
      </c>
      <c r="I183" s="144"/>
      <c r="J183" s="145">
        <f>ROUND(I183*H183,2)</f>
        <v>0</v>
      </c>
      <c r="K183" s="141" t="s">
        <v>2391</v>
      </c>
      <c r="L183" s="146"/>
      <c r="M183" s="147" t="s">
        <v>19</v>
      </c>
      <c r="N183" s="148" t="s">
        <v>40</v>
      </c>
      <c r="P183" s="130">
        <f>O183*H183</f>
        <v>0</v>
      </c>
      <c r="Q183" s="130">
        <v>0</v>
      </c>
      <c r="R183" s="130">
        <f>Q183*H183</f>
        <v>0</v>
      </c>
      <c r="S183" s="130">
        <v>0</v>
      </c>
      <c r="T183" s="131">
        <f>S183*H183</f>
        <v>0</v>
      </c>
      <c r="AR183" s="132" t="s">
        <v>277</v>
      </c>
      <c r="AT183" s="132" t="s">
        <v>273</v>
      </c>
      <c r="AU183" s="132" t="s">
        <v>77</v>
      </c>
      <c r="AY183" s="17" t="s">
        <v>260</v>
      </c>
      <c r="BE183" s="133">
        <f>IF(N183="základní",J183,0)</f>
        <v>0</v>
      </c>
      <c r="BF183" s="133">
        <f>IF(N183="snížená",J183,0)</f>
        <v>0</v>
      </c>
      <c r="BG183" s="133">
        <f>IF(N183="zákl. přenesená",J183,0)</f>
        <v>0</v>
      </c>
      <c r="BH183" s="133">
        <f>IF(N183="sníž. přenesená",J183,0)</f>
        <v>0</v>
      </c>
      <c r="BI183" s="133">
        <f>IF(N183="nulová",J183,0)</f>
        <v>0</v>
      </c>
      <c r="BJ183" s="17" t="s">
        <v>77</v>
      </c>
      <c r="BK183" s="133">
        <f>ROUND(I183*H183,2)</f>
        <v>0</v>
      </c>
      <c r="BL183" s="17" t="s">
        <v>266</v>
      </c>
      <c r="BM183" s="132" t="s">
        <v>378</v>
      </c>
    </row>
    <row r="184" spans="2:65" s="1" customFormat="1" ht="11.25">
      <c r="B184" s="32"/>
      <c r="D184" s="134" t="s">
        <v>267</v>
      </c>
      <c r="F184" s="135" t="s">
        <v>2390</v>
      </c>
      <c r="I184" s="136"/>
      <c r="L184" s="32"/>
      <c r="M184" s="137"/>
      <c r="T184" s="53"/>
      <c r="AT184" s="17" t="s">
        <v>267</v>
      </c>
      <c r="AU184" s="17" t="s">
        <v>77</v>
      </c>
    </row>
    <row r="185" spans="2:65" s="1" customFormat="1" ht="19.5">
      <c r="B185" s="32"/>
      <c r="D185" s="134" t="s">
        <v>269</v>
      </c>
      <c r="F185" s="138" t="s">
        <v>2392</v>
      </c>
      <c r="I185" s="136"/>
      <c r="L185" s="32"/>
      <c r="M185" s="137"/>
      <c r="T185" s="53"/>
      <c r="AT185" s="17" t="s">
        <v>269</v>
      </c>
      <c r="AU185" s="17" t="s">
        <v>77</v>
      </c>
    </row>
    <row r="186" spans="2:65" s="1" customFormat="1" ht="16.5" customHeight="1">
      <c r="B186" s="32"/>
      <c r="C186" s="139" t="s">
        <v>381</v>
      </c>
      <c r="D186" s="139" t="s">
        <v>273</v>
      </c>
      <c r="E186" s="140" t="s">
        <v>2393</v>
      </c>
      <c r="F186" s="141" t="s">
        <v>2394</v>
      </c>
      <c r="G186" s="142" t="s">
        <v>276</v>
      </c>
      <c r="H186" s="143">
        <v>5</v>
      </c>
      <c r="I186" s="144"/>
      <c r="J186" s="145">
        <f>ROUND(I186*H186,2)</f>
        <v>0</v>
      </c>
      <c r="K186" s="141" t="s">
        <v>2391</v>
      </c>
      <c r="L186" s="146"/>
      <c r="M186" s="147" t="s">
        <v>19</v>
      </c>
      <c r="N186" s="148" t="s">
        <v>40</v>
      </c>
      <c r="P186" s="130">
        <f>O186*H186</f>
        <v>0</v>
      </c>
      <c r="Q186" s="130">
        <v>0</v>
      </c>
      <c r="R186" s="130">
        <f>Q186*H186</f>
        <v>0</v>
      </c>
      <c r="S186" s="130">
        <v>0</v>
      </c>
      <c r="T186" s="131">
        <f>S186*H186</f>
        <v>0</v>
      </c>
      <c r="AR186" s="132" t="s">
        <v>277</v>
      </c>
      <c r="AT186" s="132" t="s">
        <v>273</v>
      </c>
      <c r="AU186" s="132" t="s">
        <v>77</v>
      </c>
      <c r="AY186" s="17" t="s">
        <v>260</v>
      </c>
      <c r="BE186" s="133">
        <f>IF(N186="základní",J186,0)</f>
        <v>0</v>
      </c>
      <c r="BF186" s="133">
        <f>IF(N186="snížená",J186,0)</f>
        <v>0</v>
      </c>
      <c r="BG186" s="133">
        <f>IF(N186="zákl. přenesená",J186,0)</f>
        <v>0</v>
      </c>
      <c r="BH186" s="133">
        <f>IF(N186="sníž. přenesená",J186,0)</f>
        <v>0</v>
      </c>
      <c r="BI186" s="133">
        <f>IF(N186="nulová",J186,0)</f>
        <v>0</v>
      </c>
      <c r="BJ186" s="17" t="s">
        <v>77</v>
      </c>
      <c r="BK186" s="133">
        <f>ROUND(I186*H186,2)</f>
        <v>0</v>
      </c>
      <c r="BL186" s="17" t="s">
        <v>266</v>
      </c>
      <c r="BM186" s="132" t="s">
        <v>384</v>
      </c>
    </row>
    <row r="187" spans="2:65" s="1" customFormat="1" ht="11.25">
      <c r="B187" s="32"/>
      <c r="D187" s="134" t="s">
        <v>267</v>
      </c>
      <c r="F187" s="135" t="s">
        <v>2394</v>
      </c>
      <c r="I187" s="136"/>
      <c r="L187" s="32"/>
      <c r="M187" s="137"/>
      <c r="T187" s="53"/>
      <c r="AT187" s="17" t="s">
        <v>267</v>
      </c>
      <c r="AU187" s="17" t="s">
        <v>77</v>
      </c>
    </row>
    <row r="188" spans="2:65" s="1" customFormat="1" ht="19.5">
      <c r="B188" s="32"/>
      <c r="D188" s="134" t="s">
        <v>269</v>
      </c>
      <c r="F188" s="138" t="s">
        <v>2395</v>
      </c>
      <c r="I188" s="136"/>
      <c r="L188" s="32"/>
      <c r="M188" s="137"/>
      <c r="T188" s="53"/>
      <c r="AT188" s="17" t="s">
        <v>269</v>
      </c>
      <c r="AU188" s="17" t="s">
        <v>77</v>
      </c>
    </row>
    <row r="189" spans="2:65" s="1" customFormat="1" ht="16.5" customHeight="1">
      <c r="B189" s="32"/>
      <c r="C189" s="121" t="s">
        <v>326</v>
      </c>
      <c r="D189" s="121" t="s">
        <v>261</v>
      </c>
      <c r="E189" s="122" t="s">
        <v>2401</v>
      </c>
      <c r="F189" s="123" t="s">
        <v>2402</v>
      </c>
      <c r="G189" s="124" t="s">
        <v>1067</v>
      </c>
      <c r="H189" s="125">
        <v>26.207999999999998</v>
      </c>
      <c r="I189" s="126"/>
      <c r="J189" s="127">
        <f>ROUND(I189*H189,2)</f>
        <v>0</v>
      </c>
      <c r="K189" s="123" t="s">
        <v>1258</v>
      </c>
      <c r="L189" s="32"/>
      <c r="M189" s="128" t="s">
        <v>19</v>
      </c>
      <c r="N189" s="129" t="s">
        <v>40</v>
      </c>
      <c r="P189" s="130">
        <f>O189*H189</f>
        <v>0</v>
      </c>
      <c r="Q189" s="130">
        <v>0</v>
      </c>
      <c r="R189" s="130">
        <f>Q189*H189</f>
        <v>0</v>
      </c>
      <c r="S189" s="130">
        <v>2.2000000000000002</v>
      </c>
      <c r="T189" s="131">
        <f>S189*H189</f>
        <v>57.657600000000002</v>
      </c>
      <c r="AR189" s="132" t="s">
        <v>266</v>
      </c>
      <c r="AT189" s="132" t="s">
        <v>261</v>
      </c>
      <c r="AU189" s="132" t="s">
        <v>77</v>
      </c>
      <c r="AY189" s="17" t="s">
        <v>260</v>
      </c>
      <c r="BE189" s="133">
        <f>IF(N189="základní",J189,0)</f>
        <v>0</v>
      </c>
      <c r="BF189" s="133">
        <f>IF(N189="snížená",J189,0)</f>
        <v>0</v>
      </c>
      <c r="BG189" s="133">
        <f>IF(N189="zákl. přenesená",J189,0)</f>
        <v>0</v>
      </c>
      <c r="BH189" s="133">
        <f>IF(N189="sníž. přenesená",J189,0)</f>
        <v>0</v>
      </c>
      <c r="BI189" s="133">
        <f>IF(N189="nulová",J189,0)</f>
        <v>0</v>
      </c>
      <c r="BJ189" s="17" t="s">
        <v>77</v>
      </c>
      <c r="BK189" s="133">
        <f>ROUND(I189*H189,2)</f>
        <v>0</v>
      </c>
      <c r="BL189" s="17" t="s">
        <v>266</v>
      </c>
      <c r="BM189" s="132" t="s">
        <v>389</v>
      </c>
    </row>
    <row r="190" spans="2:65" s="1" customFormat="1" ht="11.25">
      <c r="B190" s="32"/>
      <c r="D190" s="134" t="s">
        <v>267</v>
      </c>
      <c r="F190" s="135" t="s">
        <v>2403</v>
      </c>
      <c r="I190" s="136"/>
      <c r="L190" s="32"/>
      <c r="M190" s="137"/>
      <c r="T190" s="53"/>
      <c r="AT190" s="17" t="s">
        <v>267</v>
      </c>
      <c r="AU190" s="17" t="s">
        <v>77</v>
      </c>
    </row>
    <row r="191" spans="2:65" s="1" customFormat="1" ht="11.25">
      <c r="B191" s="32"/>
      <c r="D191" s="176" t="s">
        <v>1416</v>
      </c>
      <c r="F191" s="177" t="s">
        <v>2404</v>
      </c>
      <c r="I191" s="136"/>
      <c r="L191" s="32"/>
      <c r="M191" s="137"/>
      <c r="T191" s="53"/>
      <c r="AT191" s="17" t="s">
        <v>1416</v>
      </c>
      <c r="AU191" s="17" t="s">
        <v>77</v>
      </c>
    </row>
    <row r="192" spans="2:65" s="1" customFormat="1" ht="19.5">
      <c r="B192" s="32"/>
      <c r="D192" s="134" t="s">
        <v>269</v>
      </c>
      <c r="F192" s="138" t="s">
        <v>2405</v>
      </c>
      <c r="I192" s="136"/>
      <c r="L192" s="32"/>
      <c r="M192" s="137"/>
      <c r="T192" s="53"/>
      <c r="AT192" s="17" t="s">
        <v>269</v>
      </c>
      <c r="AU192" s="17" t="s">
        <v>77</v>
      </c>
    </row>
    <row r="193" spans="2:65" s="1" customFormat="1" ht="16.5" customHeight="1">
      <c r="B193" s="32"/>
      <c r="C193" s="121" t="s">
        <v>392</v>
      </c>
      <c r="D193" s="121" t="s">
        <v>261</v>
      </c>
      <c r="E193" s="122" t="s">
        <v>3808</v>
      </c>
      <c r="F193" s="123" t="s">
        <v>3809</v>
      </c>
      <c r="G193" s="124" t="s">
        <v>1297</v>
      </c>
      <c r="H193" s="125">
        <v>182.72</v>
      </c>
      <c r="I193" s="126"/>
      <c r="J193" s="127">
        <f>ROUND(I193*H193,2)</f>
        <v>0</v>
      </c>
      <c r="K193" s="123" t="s">
        <v>1258</v>
      </c>
      <c r="L193" s="32"/>
      <c r="M193" s="128" t="s">
        <v>19</v>
      </c>
      <c r="N193" s="129" t="s">
        <v>40</v>
      </c>
      <c r="P193" s="130">
        <f>O193*H193</f>
        <v>0</v>
      </c>
      <c r="Q193" s="130">
        <v>0</v>
      </c>
      <c r="R193" s="130">
        <f>Q193*H193</f>
        <v>0</v>
      </c>
      <c r="S193" s="130">
        <v>0.188</v>
      </c>
      <c r="T193" s="131">
        <f>S193*H193</f>
        <v>34.35136</v>
      </c>
      <c r="AR193" s="132" t="s">
        <v>266</v>
      </c>
      <c r="AT193" s="132" t="s">
        <v>261</v>
      </c>
      <c r="AU193" s="132" t="s">
        <v>77</v>
      </c>
      <c r="AY193" s="17" t="s">
        <v>260</v>
      </c>
      <c r="BE193" s="133">
        <f>IF(N193="základní",J193,0)</f>
        <v>0</v>
      </c>
      <c r="BF193" s="133">
        <f>IF(N193="snížená",J193,0)</f>
        <v>0</v>
      </c>
      <c r="BG193" s="133">
        <f>IF(N193="zákl. přenesená",J193,0)</f>
        <v>0</v>
      </c>
      <c r="BH193" s="133">
        <f>IF(N193="sníž. přenesená",J193,0)</f>
        <v>0</v>
      </c>
      <c r="BI193" s="133">
        <f>IF(N193="nulová",J193,0)</f>
        <v>0</v>
      </c>
      <c r="BJ193" s="17" t="s">
        <v>77</v>
      </c>
      <c r="BK193" s="133">
        <f>ROUND(I193*H193,2)</f>
        <v>0</v>
      </c>
      <c r="BL193" s="17" t="s">
        <v>266</v>
      </c>
      <c r="BM193" s="132" t="s">
        <v>395</v>
      </c>
    </row>
    <row r="194" spans="2:65" s="1" customFormat="1" ht="11.25">
      <c r="B194" s="32"/>
      <c r="D194" s="134" t="s">
        <v>267</v>
      </c>
      <c r="F194" s="135" t="s">
        <v>3810</v>
      </c>
      <c r="I194" s="136"/>
      <c r="L194" s="32"/>
      <c r="M194" s="137"/>
      <c r="T194" s="53"/>
      <c r="AT194" s="17" t="s">
        <v>267</v>
      </c>
      <c r="AU194" s="17" t="s">
        <v>77</v>
      </c>
    </row>
    <row r="195" spans="2:65" s="1" customFormat="1" ht="11.25">
      <c r="B195" s="32"/>
      <c r="D195" s="176" t="s">
        <v>1416</v>
      </c>
      <c r="F195" s="177" t="s">
        <v>3811</v>
      </c>
      <c r="I195" s="136"/>
      <c r="L195" s="32"/>
      <c r="M195" s="137"/>
      <c r="T195" s="53"/>
      <c r="AT195" s="17" t="s">
        <v>1416</v>
      </c>
      <c r="AU195" s="17" t="s">
        <v>77</v>
      </c>
    </row>
    <row r="196" spans="2:65" s="1" customFormat="1" ht="19.5">
      <c r="B196" s="32"/>
      <c r="D196" s="134" t="s">
        <v>269</v>
      </c>
      <c r="F196" s="138" t="s">
        <v>3812</v>
      </c>
      <c r="I196" s="136"/>
      <c r="L196" s="32"/>
      <c r="M196" s="137"/>
      <c r="T196" s="53"/>
      <c r="AT196" s="17" t="s">
        <v>269</v>
      </c>
      <c r="AU196" s="17" t="s">
        <v>77</v>
      </c>
    </row>
    <row r="197" spans="2:65" s="1" customFormat="1" ht="16.5" customHeight="1">
      <c r="B197" s="32"/>
      <c r="C197" s="121" t="s">
        <v>330</v>
      </c>
      <c r="D197" s="121" t="s">
        <v>261</v>
      </c>
      <c r="E197" s="122" t="s">
        <v>2027</v>
      </c>
      <c r="F197" s="123" t="s">
        <v>2028</v>
      </c>
      <c r="G197" s="124" t="s">
        <v>1297</v>
      </c>
      <c r="H197" s="125">
        <v>589.19000000000005</v>
      </c>
      <c r="I197" s="126"/>
      <c r="J197" s="127">
        <f>ROUND(I197*H197,2)</f>
        <v>0</v>
      </c>
      <c r="K197" s="123" t="s">
        <v>1258</v>
      </c>
      <c r="L197" s="32"/>
      <c r="M197" s="128" t="s">
        <v>19</v>
      </c>
      <c r="N197" s="129" t="s">
        <v>40</v>
      </c>
      <c r="P197" s="130">
        <f>O197*H197</f>
        <v>0</v>
      </c>
      <c r="Q197" s="130">
        <v>0</v>
      </c>
      <c r="R197" s="130">
        <f>Q197*H197</f>
        <v>0</v>
      </c>
      <c r="S197" s="130">
        <v>7.0000000000000007E-2</v>
      </c>
      <c r="T197" s="131">
        <f>S197*H197</f>
        <v>41.243300000000005</v>
      </c>
      <c r="AR197" s="132" t="s">
        <v>266</v>
      </c>
      <c r="AT197" s="132" t="s">
        <v>261</v>
      </c>
      <c r="AU197" s="132" t="s">
        <v>77</v>
      </c>
      <c r="AY197" s="17" t="s">
        <v>260</v>
      </c>
      <c r="BE197" s="133">
        <f>IF(N197="základní",J197,0)</f>
        <v>0</v>
      </c>
      <c r="BF197" s="133">
        <f>IF(N197="snížená",J197,0)</f>
        <v>0</v>
      </c>
      <c r="BG197" s="133">
        <f>IF(N197="zákl. přenesená",J197,0)</f>
        <v>0</v>
      </c>
      <c r="BH197" s="133">
        <f>IF(N197="sníž. přenesená",J197,0)</f>
        <v>0</v>
      </c>
      <c r="BI197" s="133">
        <f>IF(N197="nulová",J197,0)</f>
        <v>0</v>
      </c>
      <c r="BJ197" s="17" t="s">
        <v>77</v>
      </c>
      <c r="BK197" s="133">
        <f>ROUND(I197*H197,2)</f>
        <v>0</v>
      </c>
      <c r="BL197" s="17" t="s">
        <v>266</v>
      </c>
      <c r="BM197" s="132" t="s">
        <v>399</v>
      </c>
    </row>
    <row r="198" spans="2:65" s="1" customFormat="1" ht="11.25">
      <c r="B198" s="32"/>
      <c r="D198" s="134" t="s">
        <v>267</v>
      </c>
      <c r="F198" s="135" t="s">
        <v>2029</v>
      </c>
      <c r="I198" s="136"/>
      <c r="L198" s="32"/>
      <c r="M198" s="137"/>
      <c r="T198" s="53"/>
      <c r="AT198" s="17" t="s">
        <v>267</v>
      </c>
      <c r="AU198" s="17" t="s">
        <v>77</v>
      </c>
    </row>
    <row r="199" spans="2:65" s="1" customFormat="1" ht="11.25">
      <c r="B199" s="32"/>
      <c r="D199" s="176" t="s">
        <v>1416</v>
      </c>
      <c r="F199" s="177" t="s">
        <v>2030</v>
      </c>
      <c r="I199" s="136"/>
      <c r="L199" s="32"/>
      <c r="M199" s="137"/>
      <c r="T199" s="53"/>
      <c r="AT199" s="17" t="s">
        <v>1416</v>
      </c>
      <c r="AU199" s="17" t="s">
        <v>77</v>
      </c>
    </row>
    <row r="200" spans="2:65" s="1" customFormat="1" ht="19.5">
      <c r="B200" s="32"/>
      <c r="D200" s="134" t="s">
        <v>269</v>
      </c>
      <c r="F200" s="138" t="s">
        <v>2406</v>
      </c>
      <c r="I200" s="136"/>
      <c r="L200" s="32"/>
      <c r="M200" s="137"/>
      <c r="T200" s="53"/>
      <c r="AT200" s="17" t="s">
        <v>269</v>
      </c>
      <c r="AU200" s="17" t="s">
        <v>77</v>
      </c>
    </row>
    <row r="201" spans="2:65" s="1" customFormat="1" ht="16.5" customHeight="1">
      <c r="B201" s="32"/>
      <c r="C201" s="121" t="s">
        <v>401</v>
      </c>
      <c r="D201" s="121" t="s">
        <v>261</v>
      </c>
      <c r="E201" s="122" t="s">
        <v>2427</v>
      </c>
      <c r="F201" s="123" t="s">
        <v>2428</v>
      </c>
      <c r="G201" s="124" t="s">
        <v>545</v>
      </c>
      <c r="H201" s="125">
        <v>1.2</v>
      </c>
      <c r="I201" s="126"/>
      <c r="J201" s="127">
        <f>ROUND(I201*H201,2)</f>
        <v>0</v>
      </c>
      <c r="K201" s="123" t="s">
        <v>1258</v>
      </c>
      <c r="L201" s="32"/>
      <c r="M201" s="128" t="s">
        <v>19</v>
      </c>
      <c r="N201" s="129" t="s">
        <v>40</v>
      </c>
      <c r="P201" s="130">
        <f>O201*H201</f>
        <v>0</v>
      </c>
      <c r="Q201" s="130">
        <v>3.3E-4</v>
      </c>
      <c r="R201" s="130">
        <f>Q201*H201</f>
        <v>3.9599999999999998E-4</v>
      </c>
      <c r="S201" s="130">
        <v>0</v>
      </c>
      <c r="T201" s="131">
        <f>S201*H201</f>
        <v>0</v>
      </c>
      <c r="AR201" s="132" t="s">
        <v>266</v>
      </c>
      <c r="AT201" s="132" t="s">
        <v>261</v>
      </c>
      <c r="AU201" s="132" t="s">
        <v>77</v>
      </c>
      <c r="AY201" s="17" t="s">
        <v>260</v>
      </c>
      <c r="BE201" s="133">
        <f>IF(N201="základní",J201,0)</f>
        <v>0</v>
      </c>
      <c r="BF201" s="133">
        <f>IF(N201="snížená",J201,0)</f>
        <v>0</v>
      </c>
      <c r="BG201" s="133">
        <f>IF(N201="zákl. přenesená",J201,0)</f>
        <v>0</v>
      </c>
      <c r="BH201" s="133">
        <f>IF(N201="sníž. přenesená",J201,0)</f>
        <v>0</v>
      </c>
      <c r="BI201" s="133">
        <f>IF(N201="nulová",J201,0)</f>
        <v>0</v>
      </c>
      <c r="BJ201" s="17" t="s">
        <v>77</v>
      </c>
      <c r="BK201" s="133">
        <f>ROUND(I201*H201,2)</f>
        <v>0</v>
      </c>
      <c r="BL201" s="17" t="s">
        <v>266</v>
      </c>
      <c r="BM201" s="132" t="s">
        <v>404</v>
      </c>
    </row>
    <row r="202" spans="2:65" s="1" customFormat="1" ht="11.25">
      <c r="B202" s="32"/>
      <c r="D202" s="134" t="s">
        <v>267</v>
      </c>
      <c r="F202" s="135" t="s">
        <v>2429</v>
      </c>
      <c r="I202" s="136"/>
      <c r="L202" s="32"/>
      <c r="M202" s="137"/>
      <c r="T202" s="53"/>
      <c r="AT202" s="17" t="s">
        <v>267</v>
      </c>
      <c r="AU202" s="17" t="s">
        <v>77</v>
      </c>
    </row>
    <row r="203" spans="2:65" s="1" customFormat="1" ht="11.25">
      <c r="B203" s="32"/>
      <c r="D203" s="176" t="s">
        <v>1416</v>
      </c>
      <c r="F203" s="177" t="s">
        <v>2430</v>
      </c>
      <c r="I203" s="136"/>
      <c r="L203" s="32"/>
      <c r="M203" s="137"/>
      <c r="T203" s="53"/>
      <c r="AT203" s="17" t="s">
        <v>1416</v>
      </c>
      <c r="AU203" s="17" t="s">
        <v>77</v>
      </c>
    </row>
    <row r="204" spans="2:65" s="1" customFormat="1" ht="19.5">
      <c r="B204" s="32"/>
      <c r="D204" s="134" t="s">
        <v>269</v>
      </c>
      <c r="F204" s="138" t="s">
        <v>2431</v>
      </c>
      <c r="I204" s="136"/>
      <c r="L204" s="32"/>
      <c r="M204" s="137"/>
      <c r="T204" s="53"/>
      <c r="AT204" s="17" t="s">
        <v>269</v>
      </c>
      <c r="AU204" s="17" t="s">
        <v>77</v>
      </c>
    </row>
    <row r="205" spans="2:65" s="1" customFormat="1" ht="16.5" customHeight="1">
      <c r="B205" s="32"/>
      <c r="C205" s="139" t="s">
        <v>335</v>
      </c>
      <c r="D205" s="139" t="s">
        <v>273</v>
      </c>
      <c r="E205" s="140" t="s">
        <v>2432</v>
      </c>
      <c r="F205" s="141" t="s">
        <v>2433</v>
      </c>
      <c r="G205" s="142" t="s">
        <v>973</v>
      </c>
      <c r="H205" s="143">
        <v>1E-3</v>
      </c>
      <c r="I205" s="144"/>
      <c r="J205" s="145">
        <f>ROUND(I205*H205,2)</f>
        <v>0</v>
      </c>
      <c r="K205" s="141" t="s">
        <v>1258</v>
      </c>
      <c r="L205" s="146"/>
      <c r="M205" s="147" t="s">
        <v>19</v>
      </c>
      <c r="N205" s="148" t="s">
        <v>40</v>
      </c>
      <c r="P205" s="130">
        <f>O205*H205</f>
        <v>0</v>
      </c>
      <c r="Q205" s="130">
        <v>1</v>
      </c>
      <c r="R205" s="130">
        <f>Q205*H205</f>
        <v>1E-3</v>
      </c>
      <c r="S205" s="130">
        <v>0</v>
      </c>
      <c r="T205" s="131">
        <f>S205*H205</f>
        <v>0</v>
      </c>
      <c r="AR205" s="132" t="s">
        <v>277</v>
      </c>
      <c r="AT205" s="132" t="s">
        <v>273</v>
      </c>
      <c r="AU205" s="132" t="s">
        <v>77</v>
      </c>
      <c r="AY205" s="17" t="s">
        <v>260</v>
      </c>
      <c r="BE205" s="133">
        <f>IF(N205="základní",J205,0)</f>
        <v>0</v>
      </c>
      <c r="BF205" s="133">
        <f>IF(N205="snížená",J205,0)</f>
        <v>0</v>
      </c>
      <c r="BG205" s="133">
        <f>IF(N205="zákl. přenesená",J205,0)</f>
        <v>0</v>
      </c>
      <c r="BH205" s="133">
        <f>IF(N205="sníž. přenesená",J205,0)</f>
        <v>0</v>
      </c>
      <c r="BI205" s="133">
        <f>IF(N205="nulová",J205,0)</f>
        <v>0</v>
      </c>
      <c r="BJ205" s="17" t="s">
        <v>77</v>
      </c>
      <c r="BK205" s="133">
        <f>ROUND(I205*H205,2)</f>
        <v>0</v>
      </c>
      <c r="BL205" s="17" t="s">
        <v>266</v>
      </c>
      <c r="BM205" s="132" t="s">
        <v>409</v>
      </c>
    </row>
    <row r="206" spans="2:65" s="1" customFormat="1" ht="11.25">
      <c r="B206" s="32"/>
      <c r="D206" s="134" t="s">
        <v>267</v>
      </c>
      <c r="F206" s="135" t="s">
        <v>2433</v>
      </c>
      <c r="I206" s="136"/>
      <c r="L206" s="32"/>
      <c r="M206" s="137"/>
      <c r="T206" s="53"/>
      <c r="AT206" s="17" t="s">
        <v>267</v>
      </c>
      <c r="AU206" s="17" t="s">
        <v>77</v>
      </c>
    </row>
    <row r="207" spans="2:65" s="1" customFormat="1" ht="19.5">
      <c r="B207" s="32"/>
      <c r="D207" s="134" t="s">
        <v>269</v>
      </c>
      <c r="F207" s="138" t="s">
        <v>2434</v>
      </c>
      <c r="I207" s="136"/>
      <c r="L207" s="32"/>
      <c r="M207" s="137"/>
      <c r="T207" s="53"/>
      <c r="AT207" s="17" t="s">
        <v>269</v>
      </c>
      <c r="AU207" s="17" t="s">
        <v>77</v>
      </c>
    </row>
    <row r="208" spans="2:65" s="10" customFormat="1" ht="25.9" customHeight="1">
      <c r="B208" s="111"/>
      <c r="D208" s="112" t="s">
        <v>68</v>
      </c>
      <c r="E208" s="113" t="s">
        <v>2074</v>
      </c>
      <c r="F208" s="113" t="s">
        <v>2075</v>
      </c>
      <c r="I208" s="114"/>
      <c r="J208" s="115">
        <f>BK208</f>
        <v>0</v>
      </c>
      <c r="L208" s="111"/>
      <c r="M208" s="116"/>
      <c r="P208" s="117">
        <f>SUM(P209:P224)</f>
        <v>0</v>
      </c>
      <c r="R208" s="117">
        <f>SUM(R209:R224)</f>
        <v>0</v>
      </c>
      <c r="T208" s="118">
        <f>SUM(T209:T224)</f>
        <v>0</v>
      </c>
      <c r="AR208" s="112" t="s">
        <v>77</v>
      </c>
      <c r="AT208" s="119" t="s">
        <v>68</v>
      </c>
      <c r="AU208" s="119" t="s">
        <v>69</v>
      </c>
      <c r="AY208" s="112" t="s">
        <v>260</v>
      </c>
      <c r="BK208" s="120">
        <f>SUM(BK209:BK224)</f>
        <v>0</v>
      </c>
    </row>
    <row r="209" spans="2:65" s="1" customFormat="1" ht="16.5" customHeight="1">
      <c r="B209" s="32"/>
      <c r="C209" s="121" t="s">
        <v>412</v>
      </c>
      <c r="D209" s="121" t="s">
        <v>261</v>
      </c>
      <c r="E209" s="122" t="s">
        <v>2445</v>
      </c>
      <c r="F209" s="123" t="s">
        <v>2446</v>
      </c>
      <c r="G209" s="124" t="s">
        <v>973</v>
      </c>
      <c r="H209" s="125">
        <v>288.69200000000001</v>
      </c>
      <c r="I209" s="126"/>
      <c r="J209" s="127">
        <f>ROUND(I209*H209,2)</f>
        <v>0</v>
      </c>
      <c r="K209" s="123" t="s">
        <v>1258</v>
      </c>
      <c r="L209" s="32"/>
      <c r="M209" s="128" t="s">
        <v>19</v>
      </c>
      <c r="N209" s="129" t="s">
        <v>40</v>
      </c>
      <c r="P209" s="130">
        <f>O209*H209</f>
        <v>0</v>
      </c>
      <c r="Q209" s="130">
        <v>0</v>
      </c>
      <c r="R209" s="130">
        <f>Q209*H209</f>
        <v>0</v>
      </c>
      <c r="S209" s="130">
        <v>0</v>
      </c>
      <c r="T209" s="131">
        <f>S209*H209</f>
        <v>0</v>
      </c>
      <c r="AR209" s="132" t="s">
        <v>266</v>
      </c>
      <c r="AT209" s="132" t="s">
        <v>261</v>
      </c>
      <c r="AU209" s="132" t="s">
        <v>77</v>
      </c>
      <c r="AY209" s="17" t="s">
        <v>260</v>
      </c>
      <c r="BE209" s="133">
        <f>IF(N209="základní",J209,0)</f>
        <v>0</v>
      </c>
      <c r="BF209" s="133">
        <f>IF(N209="snížená",J209,0)</f>
        <v>0</v>
      </c>
      <c r="BG209" s="133">
        <f>IF(N209="zákl. přenesená",J209,0)</f>
        <v>0</v>
      </c>
      <c r="BH209" s="133">
        <f>IF(N209="sníž. přenesená",J209,0)</f>
        <v>0</v>
      </c>
      <c r="BI209" s="133">
        <f>IF(N209="nulová",J209,0)</f>
        <v>0</v>
      </c>
      <c r="BJ209" s="17" t="s">
        <v>77</v>
      </c>
      <c r="BK209" s="133">
        <f>ROUND(I209*H209,2)</f>
        <v>0</v>
      </c>
      <c r="BL209" s="17" t="s">
        <v>266</v>
      </c>
      <c r="BM209" s="132" t="s">
        <v>415</v>
      </c>
    </row>
    <row r="210" spans="2:65" s="1" customFormat="1" ht="11.25">
      <c r="B210" s="32"/>
      <c r="D210" s="134" t="s">
        <v>267</v>
      </c>
      <c r="F210" s="135" t="s">
        <v>2447</v>
      </c>
      <c r="I210" s="136"/>
      <c r="L210" s="32"/>
      <c r="M210" s="137"/>
      <c r="T210" s="53"/>
      <c r="AT210" s="17" t="s">
        <v>267</v>
      </c>
      <c r="AU210" s="17" t="s">
        <v>77</v>
      </c>
    </row>
    <row r="211" spans="2:65" s="1" customFormat="1" ht="11.25">
      <c r="B211" s="32"/>
      <c r="D211" s="176" t="s">
        <v>1416</v>
      </c>
      <c r="F211" s="177" t="s">
        <v>2448</v>
      </c>
      <c r="I211" s="136"/>
      <c r="L211" s="32"/>
      <c r="M211" s="137"/>
      <c r="T211" s="53"/>
      <c r="AT211" s="17" t="s">
        <v>1416</v>
      </c>
      <c r="AU211" s="17" t="s">
        <v>77</v>
      </c>
    </row>
    <row r="212" spans="2:65" s="1" customFormat="1" ht="19.5">
      <c r="B212" s="32"/>
      <c r="D212" s="134" t="s">
        <v>269</v>
      </c>
      <c r="F212" s="138" t="s">
        <v>2449</v>
      </c>
      <c r="I212" s="136"/>
      <c r="L212" s="32"/>
      <c r="M212" s="137"/>
      <c r="T212" s="53"/>
      <c r="AT212" s="17" t="s">
        <v>269</v>
      </c>
      <c r="AU212" s="17" t="s">
        <v>77</v>
      </c>
    </row>
    <row r="213" spans="2:65" s="12" customFormat="1" ht="11.25">
      <c r="B213" s="162"/>
      <c r="D213" s="134" t="s">
        <v>774</v>
      </c>
      <c r="E213" s="163" t="s">
        <v>19</v>
      </c>
      <c r="F213" s="164" t="s">
        <v>3813</v>
      </c>
      <c r="H213" s="165">
        <v>288.69200000000001</v>
      </c>
      <c r="I213" s="166"/>
      <c r="L213" s="162"/>
      <c r="M213" s="167"/>
      <c r="T213" s="168"/>
      <c r="AT213" s="163" t="s">
        <v>774</v>
      </c>
      <c r="AU213" s="163" t="s">
        <v>77</v>
      </c>
      <c r="AV213" s="12" t="s">
        <v>79</v>
      </c>
      <c r="AW213" s="12" t="s">
        <v>31</v>
      </c>
      <c r="AX213" s="12" t="s">
        <v>69</v>
      </c>
      <c r="AY213" s="163" t="s">
        <v>260</v>
      </c>
    </row>
    <row r="214" spans="2:65" s="13" customFormat="1" ht="11.25">
      <c r="B214" s="169"/>
      <c r="D214" s="134" t="s">
        <v>774</v>
      </c>
      <c r="E214" s="170" t="s">
        <v>19</v>
      </c>
      <c r="F214" s="171" t="s">
        <v>967</v>
      </c>
      <c r="H214" s="172">
        <v>288.69200000000001</v>
      </c>
      <c r="I214" s="173"/>
      <c r="L214" s="169"/>
      <c r="M214" s="174"/>
      <c r="T214" s="175"/>
      <c r="AT214" s="170" t="s">
        <v>774</v>
      </c>
      <c r="AU214" s="170" t="s">
        <v>77</v>
      </c>
      <c r="AV214" s="13" t="s">
        <v>266</v>
      </c>
      <c r="AW214" s="13" t="s">
        <v>31</v>
      </c>
      <c r="AX214" s="13" t="s">
        <v>77</v>
      </c>
      <c r="AY214" s="170" t="s">
        <v>260</v>
      </c>
    </row>
    <row r="215" spans="2:65" s="1" customFormat="1" ht="16.5" customHeight="1">
      <c r="B215" s="32"/>
      <c r="C215" s="121" t="s">
        <v>339</v>
      </c>
      <c r="D215" s="121" t="s">
        <v>261</v>
      </c>
      <c r="E215" s="122" t="s">
        <v>2450</v>
      </c>
      <c r="F215" s="123" t="s">
        <v>2451</v>
      </c>
      <c r="G215" s="124" t="s">
        <v>973</v>
      </c>
      <c r="H215" s="125">
        <v>5485.1480000000001</v>
      </c>
      <c r="I215" s="126"/>
      <c r="J215" s="127">
        <f>ROUND(I215*H215,2)</f>
        <v>0</v>
      </c>
      <c r="K215" s="123" t="s">
        <v>1258</v>
      </c>
      <c r="L215" s="32"/>
      <c r="M215" s="128" t="s">
        <v>19</v>
      </c>
      <c r="N215" s="129" t="s">
        <v>40</v>
      </c>
      <c r="P215" s="130">
        <f>O215*H215</f>
        <v>0</v>
      </c>
      <c r="Q215" s="130">
        <v>0</v>
      </c>
      <c r="R215" s="130">
        <f>Q215*H215</f>
        <v>0</v>
      </c>
      <c r="S215" s="130">
        <v>0</v>
      </c>
      <c r="T215" s="131">
        <f>S215*H215</f>
        <v>0</v>
      </c>
      <c r="AR215" s="132" t="s">
        <v>266</v>
      </c>
      <c r="AT215" s="132" t="s">
        <v>261</v>
      </c>
      <c r="AU215" s="132" t="s">
        <v>77</v>
      </c>
      <c r="AY215" s="17" t="s">
        <v>260</v>
      </c>
      <c r="BE215" s="133">
        <f>IF(N215="základní",J215,0)</f>
        <v>0</v>
      </c>
      <c r="BF215" s="133">
        <f>IF(N215="snížená",J215,0)</f>
        <v>0</v>
      </c>
      <c r="BG215" s="133">
        <f>IF(N215="zákl. přenesená",J215,0)</f>
        <v>0</v>
      </c>
      <c r="BH215" s="133">
        <f>IF(N215="sníž. přenesená",J215,0)</f>
        <v>0</v>
      </c>
      <c r="BI215" s="133">
        <f>IF(N215="nulová",J215,0)</f>
        <v>0</v>
      </c>
      <c r="BJ215" s="17" t="s">
        <v>77</v>
      </c>
      <c r="BK215" s="133">
        <f>ROUND(I215*H215,2)</f>
        <v>0</v>
      </c>
      <c r="BL215" s="17" t="s">
        <v>266</v>
      </c>
      <c r="BM215" s="132" t="s">
        <v>419</v>
      </c>
    </row>
    <row r="216" spans="2:65" s="1" customFormat="1" ht="19.5">
      <c r="B216" s="32"/>
      <c r="D216" s="134" t="s">
        <v>267</v>
      </c>
      <c r="F216" s="135" t="s">
        <v>2452</v>
      </c>
      <c r="I216" s="136"/>
      <c r="L216" s="32"/>
      <c r="M216" s="137"/>
      <c r="T216" s="53"/>
      <c r="AT216" s="17" t="s">
        <v>267</v>
      </c>
      <c r="AU216" s="17" t="s">
        <v>77</v>
      </c>
    </row>
    <row r="217" spans="2:65" s="1" customFormat="1" ht="11.25">
      <c r="B217" s="32"/>
      <c r="D217" s="176" t="s">
        <v>1416</v>
      </c>
      <c r="F217" s="177" t="s">
        <v>2453</v>
      </c>
      <c r="I217" s="136"/>
      <c r="L217" s="32"/>
      <c r="M217" s="137"/>
      <c r="T217" s="53"/>
      <c r="AT217" s="17" t="s">
        <v>1416</v>
      </c>
      <c r="AU217" s="17" t="s">
        <v>77</v>
      </c>
    </row>
    <row r="218" spans="2:65" s="1" customFormat="1" ht="29.25">
      <c r="B218" s="32"/>
      <c r="D218" s="134" t="s">
        <v>269</v>
      </c>
      <c r="F218" s="138" t="s">
        <v>2454</v>
      </c>
      <c r="I218" s="136"/>
      <c r="L218" s="32"/>
      <c r="M218" s="137"/>
      <c r="T218" s="53"/>
      <c r="AT218" s="17" t="s">
        <v>269</v>
      </c>
      <c r="AU218" s="17" t="s">
        <v>77</v>
      </c>
    </row>
    <row r="219" spans="2:65" s="12" customFormat="1" ht="11.25">
      <c r="B219" s="162"/>
      <c r="D219" s="134" t="s">
        <v>774</v>
      </c>
      <c r="E219" s="163" t="s">
        <v>19</v>
      </c>
      <c r="F219" s="164" t="s">
        <v>3814</v>
      </c>
      <c r="H219" s="165">
        <v>5485.1480000000001</v>
      </c>
      <c r="I219" s="166"/>
      <c r="L219" s="162"/>
      <c r="M219" s="167"/>
      <c r="T219" s="168"/>
      <c r="AT219" s="163" t="s">
        <v>774</v>
      </c>
      <c r="AU219" s="163" t="s">
        <v>77</v>
      </c>
      <c r="AV219" s="12" t="s">
        <v>79</v>
      </c>
      <c r="AW219" s="12" t="s">
        <v>31</v>
      </c>
      <c r="AX219" s="12" t="s">
        <v>69</v>
      </c>
      <c r="AY219" s="163" t="s">
        <v>260</v>
      </c>
    </row>
    <row r="220" spans="2:65" s="13" customFormat="1" ht="11.25">
      <c r="B220" s="169"/>
      <c r="D220" s="134" t="s">
        <v>774</v>
      </c>
      <c r="E220" s="170" t="s">
        <v>19</v>
      </c>
      <c r="F220" s="171" t="s">
        <v>967</v>
      </c>
      <c r="H220" s="172">
        <v>5485.1480000000001</v>
      </c>
      <c r="I220" s="173"/>
      <c r="L220" s="169"/>
      <c r="M220" s="174"/>
      <c r="T220" s="175"/>
      <c r="AT220" s="170" t="s">
        <v>774</v>
      </c>
      <c r="AU220" s="170" t="s">
        <v>77</v>
      </c>
      <c r="AV220" s="13" t="s">
        <v>266</v>
      </c>
      <c r="AW220" s="13" t="s">
        <v>31</v>
      </c>
      <c r="AX220" s="13" t="s">
        <v>77</v>
      </c>
      <c r="AY220" s="170" t="s">
        <v>260</v>
      </c>
    </row>
    <row r="221" spans="2:65" s="1" customFormat="1" ht="21.75" customHeight="1">
      <c r="B221" s="32"/>
      <c r="C221" s="121" t="s">
        <v>422</v>
      </c>
      <c r="D221" s="121" t="s">
        <v>261</v>
      </c>
      <c r="E221" s="122" t="s">
        <v>2455</v>
      </c>
      <c r="F221" s="123" t="s">
        <v>2456</v>
      </c>
      <c r="G221" s="124" t="s">
        <v>973</v>
      </c>
      <c r="H221" s="125">
        <v>288.69200000000001</v>
      </c>
      <c r="I221" s="126"/>
      <c r="J221" s="127">
        <f>ROUND(I221*H221,2)</f>
        <v>0</v>
      </c>
      <c r="K221" s="123" t="s">
        <v>1258</v>
      </c>
      <c r="L221" s="32"/>
      <c r="M221" s="128" t="s">
        <v>19</v>
      </c>
      <c r="N221" s="129" t="s">
        <v>40</v>
      </c>
      <c r="P221" s="130">
        <f>O221*H221</f>
        <v>0</v>
      </c>
      <c r="Q221" s="130">
        <v>0</v>
      </c>
      <c r="R221" s="130">
        <f>Q221*H221</f>
        <v>0</v>
      </c>
      <c r="S221" s="130">
        <v>0</v>
      </c>
      <c r="T221" s="131">
        <f>S221*H221</f>
        <v>0</v>
      </c>
      <c r="AR221" s="132" t="s">
        <v>266</v>
      </c>
      <c r="AT221" s="132" t="s">
        <v>261</v>
      </c>
      <c r="AU221" s="132" t="s">
        <v>77</v>
      </c>
      <c r="AY221" s="17" t="s">
        <v>260</v>
      </c>
      <c r="BE221" s="133">
        <f>IF(N221="základní",J221,0)</f>
        <v>0</v>
      </c>
      <c r="BF221" s="133">
        <f>IF(N221="snížená",J221,0)</f>
        <v>0</v>
      </c>
      <c r="BG221" s="133">
        <f>IF(N221="zákl. přenesená",J221,0)</f>
        <v>0</v>
      </c>
      <c r="BH221" s="133">
        <f>IF(N221="sníž. přenesená",J221,0)</f>
        <v>0</v>
      </c>
      <c r="BI221" s="133">
        <f>IF(N221="nulová",J221,0)</f>
        <v>0</v>
      </c>
      <c r="BJ221" s="17" t="s">
        <v>77</v>
      </c>
      <c r="BK221" s="133">
        <f>ROUND(I221*H221,2)</f>
        <v>0</v>
      </c>
      <c r="BL221" s="17" t="s">
        <v>266</v>
      </c>
      <c r="BM221" s="132" t="s">
        <v>425</v>
      </c>
    </row>
    <row r="222" spans="2:65" s="1" customFormat="1" ht="19.5">
      <c r="B222" s="32"/>
      <c r="D222" s="134" t="s">
        <v>267</v>
      </c>
      <c r="F222" s="135" t="s">
        <v>2457</v>
      </c>
      <c r="I222" s="136"/>
      <c r="L222" s="32"/>
      <c r="M222" s="137"/>
      <c r="T222" s="53"/>
      <c r="AT222" s="17" t="s">
        <v>267</v>
      </c>
      <c r="AU222" s="17" t="s">
        <v>77</v>
      </c>
    </row>
    <row r="223" spans="2:65" s="1" customFormat="1" ht="11.25">
      <c r="B223" s="32"/>
      <c r="D223" s="176" t="s">
        <v>1416</v>
      </c>
      <c r="F223" s="177" t="s">
        <v>2458</v>
      </c>
      <c r="I223" s="136"/>
      <c r="L223" s="32"/>
      <c r="M223" s="137"/>
      <c r="T223" s="53"/>
      <c r="AT223" s="17" t="s">
        <v>1416</v>
      </c>
      <c r="AU223" s="17" t="s">
        <v>77</v>
      </c>
    </row>
    <row r="224" spans="2:65" s="1" customFormat="1" ht="29.25">
      <c r="B224" s="32"/>
      <c r="D224" s="134" t="s">
        <v>269</v>
      </c>
      <c r="F224" s="138" t="s">
        <v>2459</v>
      </c>
      <c r="I224" s="136"/>
      <c r="L224" s="32"/>
      <c r="M224" s="137"/>
      <c r="T224" s="53"/>
      <c r="AT224" s="17" t="s">
        <v>269</v>
      </c>
      <c r="AU224" s="17" t="s">
        <v>77</v>
      </c>
    </row>
    <row r="225" spans="2:65" s="10" customFormat="1" ht="25.9" customHeight="1">
      <c r="B225" s="111"/>
      <c r="D225" s="112" t="s">
        <v>68</v>
      </c>
      <c r="E225" s="113" t="s">
        <v>2095</v>
      </c>
      <c r="F225" s="113" t="s">
        <v>2096</v>
      </c>
      <c r="I225" s="114"/>
      <c r="J225" s="115">
        <f>BK225</f>
        <v>0</v>
      </c>
      <c r="L225" s="111"/>
      <c r="M225" s="116"/>
      <c r="P225" s="117">
        <f>SUM(P226:P231)</f>
        <v>0</v>
      </c>
      <c r="R225" s="117">
        <f>SUM(R226:R231)</f>
        <v>0</v>
      </c>
      <c r="T225" s="118">
        <f>SUM(T226:T231)</f>
        <v>0</v>
      </c>
      <c r="AR225" s="112" t="s">
        <v>77</v>
      </c>
      <c r="AT225" s="119" t="s">
        <v>68</v>
      </c>
      <c r="AU225" s="119" t="s">
        <v>69</v>
      </c>
      <c r="AY225" s="112" t="s">
        <v>260</v>
      </c>
      <c r="BK225" s="120">
        <f>SUM(BK226:BK231)</f>
        <v>0</v>
      </c>
    </row>
    <row r="226" spans="2:65" s="1" customFormat="1" ht="16.5" customHeight="1">
      <c r="B226" s="32"/>
      <c r="C226" s="121" t="s">
        <v>344</v>
      </c>
      <c r="D226" s="121" t="s">
        <v>261</v>
      </c>
      <c r="E226" s="122" t="s">
        <v>2460</v>
      </c>
      <c r="F226" s="123" t="s">
        <v>2461</v>
      </c>
      <c r="G226" s="124" t="s">
        <v>973</v>
      </c>
      <c r="H226" s="125">
        <v>593.00900000000001</v>
      </c>
      <c r="I226" s="126"/>
      <c r="J226" s="127">
        <f>ROUND(I226*H226,2)</f>
        <v>0</v>
      </c>
      <c r="K226" s="123" t="s">
        <v>1258</v>
      </c>
      <c r="L226" s="32"/>
      <c r="M226" s="128" t="s">
        <v>19</v>
      </c>
      <c r="N226" s="129" t="s">
        <v>40</v>
      </c>
      <c r="P226" s="130">
        <f>O226*H226</f>
        <v>0</v>
      </c>
      <c r="Q226" s="130">
        <v>0</v>
      </c>
      <c r="R226" s="130">
        <f>Q226*H226</f>
        <v>0</v>
      </c>
      <c r="S226" s="130">
        <v>0</v>
      </c>
      <c r="T226" s="131">
        <f>S226*H226</f>
        <v>0</v>
      </c>
      <c r="AR226" s="132" t="s">
        <v>266</v>
      </c>
      <c r="AT226" s="132" t="s">
        <v>261</v>
      </c>
      <c r="AU226" s="132" t="s">
        <v>77</v>
      </c>
      <c r="AY226" s="17" t="s">
        <v>260</v>
      </c>
      <c r="BE226" s="133">
        <f>IF(N226="základní",J226,0)</f>
        <v>0</v>
      </c>
      <c r="BF226" s="133">
        <f>IF(N226="snížená",J226,0)</f>
        <v>0</v>
      </c>
      <c r="BG226" s="133">
        <f>IF(N226="zákl. přenesená",J226,0)</f>
        <v>0</v>
      </c>
      <c r="BH226" s="133">
        <f>IF(N226="sníž. přenesená",J226,0)</f>
        <v>0</v>
      </c>
      <c r="BI226" s="133">
        <f>IF(N226="nulová",J226,0)</f>
        <v>0</v>
      </c>
      <c r="BJ226" s="17" t="s">
        <v>77</v>
      </c>
      <c r="BK226" s="133">
        <f>ROUND(I226*H226,2)</f>
        <v>0</v>
      </c>
      <c r="BL226" s="17" t="s">
        <v>266</v>
      </c>
      <c r="BM226" s="132" t="s">
        <v>430</v>
      </c>
    </row>
    <row r="227" spans="2:65" s="1" customFormat="1" ht="11.25">
      <c r="B227" s="32"/>
      <c r="D227" s="134" t="s">
        <v>267</v>
      </c>
      <c r="F227" s="135" t="s">
        <v>2462</v>
      </c>
      <c r="I227" s="136"/>
      <c r="L227" s="32"/>
      <c r="M227" s="137"/>
      <c r="T227" s="53"/>
      <c r="AT227" s="17" t="s">
        <v>267</v>
      </c>
      <c r="AU227" s="17" t="s">
        <v>77</v>
      </c>
    </row>
    <row r="228" spans="2:65" s="1" customFormat="1" ht="11.25">
      <c r="B228" s="32"/>
      <c r="D228" s="176" t="s">
        <v>1416</v>
      </c>
      <c r="F228" s="177" t="s">
        <v>2463</v>
      </c>
      <c r="I228" s="136"/>
      <c r="L228" s="32"/>
      <c r="M228" s="137"/>
      <c r="T228" s="53"/>
      <c r="AT228" s="17" t="s">
        <v>1416</v>
      </c>
      <c r="AU228" s="17" t="s">
        <v>77</v>
      </c>
    </row>
    <row r="229" spans="2:65" s="1" customFormat="1" ht="19.5">
      <c r="B229" s="32"/>
      <c r="D229" s="134" t="s">
        <v>269</v>
      </c>
      <c r="F229" s="138" t="s">
        <v>2464</v>
      </c>
      <c r="I229" s="136"/>
      <c r="L229" s="32"/>
      <c r="M229" s="137"/>
      <c r="T229" s="53"/>
      <c r="AT229" s="17" t="s">
        <v>269</v>
      </c>
      <c r="AU229" s="17" t="s">
        <v>77</v>
      </c>
    </row>
    <row r="230" spans="2:65" s="12" customFormat="1" ht="11.25">
      <c r="B230" s="162"/>
      <c r="D230" s="134" t="s">
        <v>774</v>
      </c>
      <c r="E230" s="163" t="s">
        <v>19</v>
      </c>
      <c r="F230" s="164" t="s">
        <v>3815</v>
      </c>
      <c r="H230" s="165">
        <v>593.00900000000001</v>
      </c>
      <c r="I230" s="166"/>
      <c r="L230" s="162"/>
      <c r="M230" s="167"/>
      <c r="T230" s="168"/>
      <c r="AT230" s="163" t="s">
        <v>774</v>
      </c>
      <c r="AU230" s="163" t="s">
        <v>77</v>
      </c>
      <c r="AV230" s="12" t="s">
        <v>79</v>
      </c>
      <c r="AW230" s="12" t="s">
        <v>31</v>
      </c>
      <c r="AX230" s="12" t="s">
        <v>69</v>
      </c>
      <c r="AY230" s="163" t="s">
        <v>260</v>
      </c>
    </row>
    <row r="231" spans="2:65" s="13" customFormat="1" ht="11.25">
      <c r="B231" s="169"/>
      <c r="D231" s="134" t="s">
        <v>774</v>
      </c>
      <c r="E231" s="170" t="s">
        <v>19</v>
      </c>
      <c r="F231" s="171" t="s">
        <v>967</v>
      </c>
      <c r="H231" s="172">
        <v>593.00900000000001</v>
      </c>
      <c r="I231" s="173"/>
      <c r="L231" s="169"/>
      <c r="M231" s="178"/>
      <c r="N231" s="179"/>
      <c r="O231" s="179"/>
      <c r="P231" s="179"/>
      <c r="Q231" s="179"/>
      <c r="R231" s="179"/>
      <c r="S231" s="179"/>
      <c r="T231" s="180"/>
      <c r="AT231" s="170" t="s">
        <v>774</v>
      </c>
      <c r="AU231" s="170" t="s">
        <v>77</v>
      </c>
      <c r="AV231" s="13" t="s">
        <v>266</v>
      </c>
      <c r="AW231" s="13" t="s">
        <v>31</v>
      </c>
      <c r="AX231" s="13" t="s">
        <v>77</v>
      </c>
      <c r="AY231" s="170" t="s">
        <v>260</v>
      </c>
    </row>
    <row r="232" spans="2:65" s="1" customFormat="1" ht="6.95" customHeight="1">
      <c r="B232" s="41"/>
      <c r="C232" s="42"/>
      <c r="D232" s="42"/>
      <c r="E232" s="42"/>
      <c r="F232" s="42"/>
      <c r="G232" s="42"/>
      <c r="H232" s="42"/>
      <c r="I232" s="42"/>
      <c r="J232" s="42"/>
      <c r="K232" s="42"/>
      <c r="L232" s="32"/>
    </row>
  </sheetData>
  <sheetProtection algorithmName="SHA-512" hashValue="MZBTQ/jeDqRQXXMVrSA3LhZwR3LxHLGeKWx0VDAURs0kJ5haCsvOm8RNIoX5Hff5hzamzemgb4uwwxbsSDoBEw==" saltValue="gZc5W7Ob6Fc6ipbuS+tYmCEYc9hgpH18xUe+PmNxr3O1qt3iVM5hEnYkmMagzSMmZoHTPnujRpHY277UP/d6YQ==" spinCount="100000" sheet="1" objects="1" scenarios="1" formatColumns="0" formatRows="0" autoFilter="0"/>
  <autoFilter ref="C85:K231" xr:uid="{00000000-0009-0000-0000-00001E000000}"/>
  <mergeCells count="9">
    <mergeCell ref="E50:H50"/>
    <mergeCell ref="E76:H76"/>
    <mergeCell ref="E78:H78"/>
    <mergeCell ref="L2:V2"/>
    <mergeCell ref="E7:H7"/>
    <mergeCell ref="E9:H9"/>
    <mergeCell ref="E18:H18"/>
    <mergeCell ref="E27:H27"/>
    <mergeCell ref="E48:H48"/>
  </mergeCells>
  <hyperlinks>
    <hyperlink ref="F90" r:id="rId1" xr:uid="{00000000-0004-0000-1E00-000000000000}"/>
    <hyperlink ref="F94" r:id="rId2" xr:uid="{00000000-0004-0000-1E00-000001000000}"/>
    <hyperlink ref="F98" r:id="rId3" xr:uid="{00000000-0004-0000-1E00-000002000000}"/>
    <hyperlink ref="F101" r:id="rId4" xr:uid="{00000000-0004-0000-1E00-000003000000}"/>
    <hyperlink ref="F108" r:id="rId5" xr:uid="{00000000-0004-0000-1E00-000004000000}"/>
    <hyperlink ref="F112" r:id="rId6" xr:uid="{00000000-0004-0000-1E00-000005000000}"/>
    <hyperlink ref="F118" r:id="rId7" xr:uid="{00000000-0004-0000-1E00-000006000000}"/>
    <hyperlink ref="F122" r:id="rId8" xr:uid="{00000000-0004-0000-1E00-000007000000}"/>
    <hyperlink ref="F126" r:id="rId9" xr:uid="{00000000-0004-0000-1E00-000008000000}"/>
    <hyperlink ref="F131" r:id="rId10" xr:uid="{00000000-0004-0000-1E00-000009000000}"/>
    <hyperlink ref="F149" r:id="rId11" xr:uid="{00000000-0004-0000-1E00-00000A000000}"/>
    <hyperlink ref="F153" r:id="rId12" xr:uid="{00000000-0004-0000-1E00-00000B000000}"/>
    <hyperlink ref="F157" r:id="rId13" xr:uid="{00000000-0004-0000-1E00-00000C000000}"/>
    <hyperlink ref="F161" r:id="rId14" xr:uid="{00000000-0004-0000-1E00-00000D000000}"/>
    <hyperlink ref="F165" r:id="rId15" xr:uid="{00000000-0004-0000-1E00-00000E000000}"/>
    <hyperlink ref="F169" r:id="rId16" xr:uid="{00000000-0004-0000-1E00-00000F000000}"/>
    <hyperlink ref="F173" r:id="rId17" xr:uid="{00000000-0004-0000-1E00-000010000000}"/>
    <hyperlink ref="F177" r:id="rId18" xr:uid="{00000000-0004-0000-1E00-000011000000}"/>
    <hyperlink ref="F181" r:id="rId19" xr:uid="{00000000-0004-0000-1E00-000012000000}"/>
    <hyperlink ref="F191" r:id="rId20" xr:uid="{00000000-0004-0000-1E00-000013000000}"/>
    <hyperlink ref="F195" r:id="rId21" xr:uid="{00000000-0004-0000-1E00-000014000000}"/>
    <hyperlink ref="F199" r:id="rId22" xr:uid="{00000000-0004-0000-1E00-000015000000}"/>
    <hyperlink ref="F203" r:id="rId23" xr:uid="{00000000-0004-0000-1E00-000016000000}"/>
    <hyperlink ref="F211" r:id="rId24" xr:uid="{00000000-0004-0000-1E00-000017000000}"/>
    <hyperlink ref="F217" r:id="rId25" xr:uid="{00000000-0004-0000-1E00-000018000000}"/>
    <hyperlink ref="F223" r:id="rId26" xr:uid="{00000000-0004-0000-1E00-000019000000}"/>
    <hyperlink ref="F228" r:id="rId27" xr:uid="{00000000-0004-0000-1E00-00001A000000}"/>
  </hyperlinks>
  <pageMargins left="0.39374999999999999" right="0.39374999999999999" top="0.39374999999999999" bottom="0.39374999999999999" header="0" footer="0"/>
  <pageSetup paperSize="9" fitToHeight="100" orientation="landscape" blackAndWhite="1"/>
  <headerFooter>
    <oddFooter>&amp;CStrana &amp;P z &amp;N</oddFooter>
  </headerFooter>
  <drawing r:id="rId28"/>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pageSetUpPr fitToPage="1"/>
  </sheetPr>
  <dimension ref="B2:BM260"/>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169</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3816</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ROUND(J88,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ROUND((SUM(BE88:BE259)),  2)</f>
        <v>0</v>
      </c>
      <c r="I33" s="89">
        <v>0.21</v>
      </c>
      <c r="J33" s="88">
        <f>ROUND(((SUM(BE88:BE259))*I33),  2)</f>
        <v>0</v>
      </c>
      <c r="L33" s="32"/>
    </row>
    <row r="34" spans="2:12" s="1" customFormat="1" ht="14.45" customHeight="1">
      <c r="B34" s="32"/>
      <c r="E34" s="27" t="s">
        <v>41</v>
      </c>
      <c r="F34" s="88">
        <f>ROUND((SUM(BF88:BF259)),  2)</f>
        <v>0</v>
      </c>
      <c r="I34" s="89">
        <v>0.12</v>
      </c>
      <c r="J34" s="88">
        <f>ROUND(((SUM(BF88:BF259))*I34),  2)</f>
        <v>0</v>
      </c>
      <c r="L34" s="32"/>
    </row>
    <row r="35" spans="2:12" s="1" customFormat="1" ht="14.45" hidden="1" customHeight="1">
      <c r="B35" s="32"/>
      <c r="E35" s="27" t="s">
        <v>42</v>
      </c>
      <c r="F35" s="88">
        <f>ROUND((SUM(BG88:BG259)),  2)</f>
        <v>0</v>
      </c>
      <c r="I35" s="89">
        <v>0.21</v>
      </c>
      <c r="J35" s="88">
        <f>0</f>
        <v>0</v>
      </c>
      <c r="L35" s="32"/>
    </row>
    <row r="36" spans="2:12" s="1" customFormat="1" ht="14.45" hidden="1" customHeight="1">
      <c r="B36" s="32"/>
      <c r="E36" s="27" t="s">
        <v>43</v>
      </c>
      <c r="F36" s="88">
        <f>ROUND((SUM(BH88:BH259)),  2)</f>
        <v>0</v>
      </c>
      <c r="I36" s="89">
        <v>0.12</v>
      </c>
      <c r="J36" s="88">
        <f>0</f>
        <v>0</v>
      </c>
      <c r="L36" s="32"/>
    </row>
    <row r="37" spans="2:12" s="1" customFormat="1" ht="14.45" hidden="1" customHeight="1">
      <c r="B37" s="32"/>
      <c r="E37" s="27" t="s">
        <v>44</v>
      </c>
      <c r="F37" s="88">
        <f>ROUND((SUM(BI88:BI259)),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03-17-02 - Tunel Dolnopolubenský km 30,375 - 30,542</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J88</f>
        <v>0</v>
      </c>
      <c r="L59" s="32"/>
      <c r="AU59" s="17" t="s">
        <v>242</v>
      </c>
    </row>
    <row r="60" spans="2:47" s="8" customFormat="1" ht="24.95" customHeight="1">
      <c r="B60" s="99"/>
      <c r="D60" s="100" t="s">
        <v>1827</v>
      </c>
      <c r="E60" s="101"/>
      <c r="F60" s="101"/>
      <c r="G60" s="101"/>
      <c r="H60" s="101"/>
      <c r="I60" s="101"/>
      <c r="J60" s="102">
        <f>J89</f>
        <v>0</v>
      </c>
      <c r="L60" s="99"/>
    </row>
    <row r="61" spans="2:47" s="8" customFormat="1" ht="24.95" customHeight="1">
      <c r="B61" s="99"/>
      <c r="D61" s="100" t="s">
        <v>1828</v>
      </c>
      <c r="E61" s="101"/>
      <c r="F61" s="101"/>
      <c r="G61" s="101"/>
      <c r="H61" s="101"/>
      <c r="I61" s="101"/>
      <c r="J61" s="102">
        <f>J97</f>
        <v>0</v>
      </c>
      <c r="L61" s="99"/>
    </row>
    <row r="62" spans="2:47" s="8" customFormat="1" ht="24.95" customHeight="1">
      <c r="B62" s="99"/>
      <c r="D62" s="100" t="s">
        <v>1829</v>
      </c>
      <c r="E62" s="101"/>
      <c r="F62" s="101"/>
      <c r="G62" s="101"/>
      <c r="H62" s="101"/>
      <c r="I62" s="101"/>
      <c r="J62" s="102">
        <f>J106</f>
        <v>0</v>
      </c>
      <c r="L62" s="99"/>
    </row>
    <row r="63" spans="2:47" s="8" customFormat="1" ht="24.95" customHeight="1">
      <c r="B63" s="99"/>
      <c r="D63" s="100" t="s">
        <v>2280</v>
      </c>
      <c r="E63" s="101"/>
      <c r="F63" s="101"/>
      <c r="G63" s="101"/>
      <c r="H63" s="101"/>
      <c r="I63" s="101"/>
      <c r="J63" s="102">
        <f>J125</f>
        <v>0</v>
      </c>
      <c r="L63" s="99"/>
    </row>
    <row r="64" spans="2:47" s="8" customFormat="1" ht="24.95" customHeight="1">
      <c r="B64" s="99"/>
      <c r="D64" s="100" t="s">
        <v>1831</v>
      </c>
      <c r="E64" s="101"/>
      <c r="F64" s="101"/>
      <c r="G64" s="101"/>
      <c r="H64" s="101"/>
      <c r="I64" s="101"/>
      <c r="J64" s="102">
        <f>J144</f>
        <v>0</v>
      </c>
      <c r="L64" s="99"/>
    </row>
    <row r="65" spans="2:12" s="8" customFormat="1" ht="24.95" customHeight="1">
      <c r="B65" s="99"/>
      <c r="D65" s="100" t="s">
        <v>2281</v>
      </c>
      <c r="E65" s="101"/>
      <c r="F65" s="101"/>
      <c r="G65" s="101"/>
      <c r="H65" s="101"/>
      <c r="I65" s="101"/>
      <c r="J65" s="102">
        <f>J148</f>
        <v>0</v>
      </c>
      <c r="L65" s="99"/>
    </row>
    <row r="66" spans="2:12" s="8" customFormat="1" ht="24.95" customHeight="1">
      <c r="B66" s="99"/>
      <c r="D66" s="100" t="s">
        <v>1833</v>
      </c>
      <c r="E66" s="101"/>
      <c r="F66" s="101"/>
      <c r="G66" s="101"/>
      <c r="H66" s="101"/>
      <c r="I66" s="101"/>
      <c r="J66" s="102">
        <f>J160</f>
        <v>0</v>
      </c>
      <c r="L66" s="99"/>
    </row>
    <row r="67" spans="2:12" s="8" customFormat="1" ht="24.95" customHeight="1">
      <c r="B67" s="99"/>
      <c r="D67" s="100" t="s">
        <v>1834</v>
      </c>
      <c r="E67" s="101"/>
      <c r="F67" s="101"/>
      <c r="G67" s="101"/>
      <c r="H67" s="101"/>
      <c r="I67" s="101"/>
      <c r="J67" s="102">
        <f>J238</f>
        <v>0</v>
      </c>
      <c r="L67" s="99"/>
    </row>
    <row r="68" spans="2:12" s="8" customFormat="1" ht="24.95" customHeight="1">
      <c r="B68" s="99"/>
      <c r="D68" s="100" t="s">
        <v>1835</v>
      </c>
      <c r="E68" s="101"/>
      <c r="F68" s="101"/>
      <c r="G68" s="101"/>
      <c r="H68" s="101"/>
      <c r="I68" s="101"/>
      <c r="J68" s="102">
        <f>J251</f>
        <v>0</v>
      </c>
      <c r="L68" s="99"/>
    </row>
    <row r="69" spans="2:12" s="1" customFormat="1" ht="21.75" customHeight="1">
      <c r="B69" s="32"/>
      <c r="L69" s="32"/>
    </row>
    <row r="70" spans="2:12" s="1" customFormat="1" ht="6.95" customHeight="1">
      <c r="B70" s="41"/>
      <c r="C70" s="42"/>
      <c r="D70" s="42"/>
      <c r="E70" s="42"/>
      <c r="F70" s="42"/>
      <c r="G70" s="42"/>
      <c r="H70" s="42"/>
      <c r="I70" s="42"/>
      <c r="J70" s="42"/>
      <c r="K70" s="42"/>
      <c r="L70" s="32"/>
    </row>
    <row r="74" spans="2:12" s="1" customFormat="1" ht="6.95" customHeight="1">
      <c r="B74" s="43"/>
      <c r="C74" s="44"/>
      <c r="D74" s="44"/>
      <c r="E74" s="44"/>
      <c r="F74" s="44"/>
      <c r="G74" s="44"/>
      <c r="H74" s="44"/>
      <c r="I74" s="44"/>
      <c r="J74" s="44"/>
      <c r="K74" s="44"/>
      <c r="L74" s="32"/>
    </row>
    <row r="75" spans="2:12" s="1" customFormat="1" ht="24.95" customHeight="1">
      <c r="B75" s="32"/>
      <c r="C75" s="21" t="s">
        <v>245</v>
      </c>
      <c r="L75" s="32"/>
    </row>
    <row r="76" spans="2:12" s="1" customFormat="1" ht="6.95" customHeight="1">
      <c r="B76" s="32"/>
      <c r="L76" s="32"/>
    </row>
    <row r="77" spans="2:12" s="1" customFormat="1" ht="12" customHeight="1">
      <c r="B77" s="32"/>
      <c r="C77" s="27" t="s">
        <v>16</v>
      </c>
      <c r="L77" s="32"/>
    </row>
    <row r="78" spans="2:12" s="1" customFormat="1" ht="16.5" customHeight="1">
      <c r="B78" s="32"/>
      <c r="E78" s="309" t="str">
        <f>E7</f>
        <v>Oprava trati v úseku Tanvald - Kořenov</v>
      </c>
      <c r="F78" s="310"/>
      <c r="G78" s="310"/>
      <c r="H78" s="310"/>
      <c r="L78" s="32"/>
    </row>
    <row r="79" spans="2:12" s="1" customFormat="1" ht="12" customHeight="1">
      <c r="B79" s="32"/>
      <c r="C79" s="27" t="s">
        <v>237</v>
      </c>
      <c r="L79" s="32"/>
    </row>
    <row r="80" spans="2:12" s="1" customFormat="1" ht="16.5" customHeight="1">
      <c r="B80" s="32"/>
      <c r="E80" s="305" t="str">
        <f>E9</f>
        <v>SO 03-17-02 - Tunel Dolnopolubenský km 30,375 - 30,542</v>
      </c>
      <c r="F80" s="311"/>
      <c r="G80" s="311"/>
      <c r="H80" s="311"/>
      <c r="L80" s="32"/>
    </row>
    <row r="81" spans="2:65" s="1" customFormat="1" ht="6.95" customHeight="1">
      <c r="B81" s="32"/>
      <c r="L81" s="32"/>
    </row>
    <row r="82" spans="2:65" s="1" customFormat="1" ht="12" customHeight="1">
      <c r="B82" s="32"/>
      <c r="C82" s="27" t="s">
        <v>21</v>
      </c>
      <c r="F82" s="25" t="str">
        <f>F12</f>
        <v xml:space="preserve"> </v>
      </c>
      <c r="I82" s="27" t="s">
        <v>23</v>
      </c>
      <c r="J82" s="49" t="str">
        <f>IF(J12="","",J12)</f>
        <v>14. 6. 2023</v>
      </c>
      <c r="L82" s="32"/>
    </row>
    <row r="83" spans="2:65" s="1" customFormat="1" ht="6.95" customHeight="1">
      <c r="B83" s="32"/>
      <c r="L83" s="32"/>
    </row>
    <row r="84" spans="2:65" s="1" customFormat="1" ht="15.2" customHeight="1">
      <c r="B84" s="32"/>
      <c r="C84" s="27" t="s">
        <v>25</v>
      </c>
      <c r="F84" s="25" t="str">
        <f>E15</f>
        <v xml:space="preserve"> </v>
      </c>
      <c r="I84" s="27" t="s">
        <v>30</v>
      </c>
      <c r="J84" s="30" t="str">
        <f>E21</f>
        <v xml:space="preserve"> </v>
      </c>
      <c r="L84" s="32"/>
    </row>
    <row r="85" spans="2:65" s="1" customFormat="1" ht="15.2" customHeight="1">
      <c r="B85" s="32"/>
      <c r="C85" s="27" t="s">
        <v>28</v>
      </c>
      <c r="F85" s="25" t="str">
        <f>IF(E18="","",E18)</f>
        <v>Vyplň údaj</v>
      </c>
      <c r="I85" s="27" t="s">
        <v>32</v>
      </c>
      <c r="J85" s="30" t="str">
        <f>E24</f>
        <v xml:space="preserve"> </v>
      </c>
      <c r="L85" s="32"/>
    </row>
    <row r="86" spans="2:65" s="1" customFormat="1" ht="10.35" customHeight="1">
      <c r="B86" s="32"/>
      <c r="L86" s="32"/>
    </row>
    <row r="87" spans="2:65" s="9" customFormat="1" ht="29.25" customHeight="1">
      <c r="B87" s="103"/>
      <c r="C87" s="104" t="s">
        <v>246</v>
      </c>
      <c r="D87" s="105" t="s">
        <v>54</v>
      </c>
      <c r="E87" s="105" t="s">
        <v>50</v>
      </c>
      <c r="F87" s="105" t="s">
        <v>51</v>
      </c>
      <c r="G87" s="105" t="s">
        <v>247</v>
      </c>
      <c r="H87" s="105" t="s">
        <v>248</v>
      </c>
      <c r="I87" s="105" t="s">
        <v>249</v>
      </c>
      <c r="J87" s="105" t="s">
        <v>241</v>
      </c>
      <c r="K87" s="106" t="s">
        <v>250</v>
      </c>
      <c r="L87" s="103"/>
      <c r="M87" s="56" t="s">
        <v>19</v>
      </c>
      <c r="N87" s="57" t="s">
        <v>39</v>
      </c>
      <c r="O87" s="57" t="s">
        <v>251</v>
      </c>
      <c r="P87" s="57" t="s">
        <v>252</v>
      </c>
      <c r="Q87" s="57" t="s">
        <v>253</v>
      </c>
      <c r="R87" s="57" t="s">
        <v>254</v>
      </c>
      <c r="S87" s="57" t="s">
        <v>255</v>
      </c>
      <c r="T87" s="58" t="s">
        <v>256</v>
      </c>
    </row>
    <row r="88" spans="2:65" s="1" customFormat="1" ht="22.9" customHeight="1">
      <c r="B88" s="32"/>
      <c r="C88" s="61" t="s">
        <v>257</v>
      </c>
      <c r="J88" s="107">
        <f>BK88</f>
        <v>0</v>
      </c>
      <c r="L88" s="32"/>
      <c r="M88" s="59"/>
      <c r="N88" s="50"/>
      <c r="O88" s="50"/>
      <c r="P88" s="108">
        <f>P89+P97+P106+P125+P144+P148+P160+P238+P251</f>
        <v>0</v>
      </c>
      <c r="Q88" s="50"/>
      <c r="R88" s="108">
        <f>R89+R97+R106+R125+R144+R148+R160+R238+R251</f>
        <v>515.0445544800001</v>
      </c>
      <c r="S88" s="50"/>
      <c r="T88" s="109">
        <f>T89+T97+T106+T125+T144+T148+T160+T238+T251</f>
        <v>209.03024349999998</v>
      </c>
      <c r="AT88" s="17" t="s">
        <v>68</v>
      </c>
      <c r="AU88" s="17" t="s">
        <v>242</v>
      </c>
      <c r="BK88" s="110">
        <f>BK89+BK97+BK106+BK125+BK144+BK148+BK160+BK238+BK251</f>
        <v>0</v>
      </c>
    </row>
    <row r="89" spans="2:65" s="10" customFormat="1" ht="25.9" customHeight="1">
      <c r="B89" s="111"/>
      <c r="D89" s="112" t="s">
        <v>68</v>
      </c>
      <c r="E89" s="113" t="s">
        <v>77</v>
      </c>
      <c r="F89" s="113" t="s">
        <v>1836</v>
      </c>
      <c r="I89" s="114"/>
      <c r="J89" s="115">
        <f>BK89</f>
        <v>0</v>
      </c>
      <c r="L89" s="111"/>
      <c r="M89" s="116"/>
      <c r="P89" s="117">
        <f>SUM(P90:P96)</f>
        <v>0</v>
      </c>
      <c r="R89" s="117">
        <f>SUM(R90:R96)</f>
        <v>43.085999999999999</v>
      </c>
      <c r="T89" s="118">
        <f>SUM(T90:T96)</f>
        <v>0</v>
      </c>
      <c r="AR89" s="112" t="s">
        <v>77</v>
      </c>
      <c r="AT89" s="119" t="s">
        <v>68</v>
      </c>
      <c r="AU89" s="119" t="s">
        <v>69</v>
      </c>
      <c r="AY89" s="112" t="s">
        <v>260</v>
      </c>
      <c r="BK89" s="120">
        <f>SUM(BK90:BK96)</f>
        <v>0</v>
      </c>
    </row>
    <row r="90" spans="2:65" s="1" customFormat="1" ht="16.5" customHeight="1">
      <c r="B90" s="32"/>
      <c r="C90" s="121" t="s">
        <v>77</v>
      </c>
      <c r="D90" s="121" t="s">
        <v>261</v>
      </c>
      <c r="E90" s="122" t="s">
        <v>3817</v>
      </c>
      <c r="F90" s="123" t="s">
        <v>3818</v>
      </c>
      <c r="G90" s="124" t="s">
        <v>1067</v>
      </c>
      <c r="H90" s="125">
        <v>21.542999999999999</v>
      </c>
      <c r="I90" s="126"/>
      <c r="J90" s="127">
        <f>ROUND(I90*H90,2)</f>
        <v>0</v>
      </c>
      <c r="K90" s="123" t="s">
        <v>1258</v>
      </c>
      <c r="L90" s="32"/>
      <c r="M90" s="128" t="s">
        <v>19</v>
      </c>
      <c r="N90" s="129" t="s">
        <v>40</v>
      </c>
      <c r="P90" s="130">
        <f>O90*H90</f>
        <v>0</v>
      </c>
      <c r="Q90" s="130">
        <v>0</v>
      </c>
      <c r="R90" s="130">
        <f>Q90*H90</f>
        <v>0</v>
      </c>
      <c r="S90" s="130">
        <v>0</v>
      </c>
      <c r="T90" s="131">
        <f>S90*H90</f>
        <v>0</v>
      </c>
      <c r="AR90" s="132" t="s">
        <v>266</v>
      </c>
      <c r="AT90" s="132" t="s">
        <v>261</v>
      </c>
      <c r="AU90" s="132" t="s">
        <v>77</v>
      </c>
      <c r="AY90" s="17" t="s">
        <v>260</v>
      </c>
      <c r="BE90" s="133">
        <f>IF(N90="základní",J90,0)</f>
        <v>0</v>
      </c>
      <c r="BF90" s="133">
        <f>IF(N90="snížená",J90,0)</f>
        <v>0</v>
      </c>
      <c r="BG90" s="133">
        <f>IF(N90="zákl. přenesená",J90,0)</f>
        <v>0</v>
      </c>
      <c r="BH90" s="133">
        <f>IF(N90="sníž. přenesená",J90,0)</f>
        <v>0</v>
      </c>
      <c r="BI90" s="133">
        <f>IF(N90="nulová",J90,0)</f>
        <v>0</v>
      </c>
      <c r="BJ90" s="17" t="s">
        <v>77</v>
      </c>
      <c r="BK90" s="133">
        <f>ROUND(I90*H90,2)</f>
        <v>0</v>
      </c>
      <c r="BL90" s="17" t="s">
        <v>266</v>
      </c>
      <c r="BM90" s="132" t="s">
        <v>79</v>
      </c>
    </row>
    <row r="91" spans="2:65" s="1" customFormat="1" ht="19.5">
      <c r="B91" s="32"/>
      <c r="D91" s="134" t="s">
        <v>267</v>
      </c>
      <c r="F91" s="135" t="s">
        <v>3819</v>
      </c>
      <c r="I91" s="136"/>
      <c r="L91" s="32"/>
      <c r="M91" s="137"/>
      <c r="T91" s="53"/>
      <c r="AT91" s="17" t="s">
        <v>267</v>
      </c>
      <c r="AU91" s="17" t="s">
        <v>77</v>
      </c>
    </row>
    <row r="92" spans="2:65" s="1" customFormat="1" ht="11.25">
      <c r="B92" s="32"/>
      <c r="D92" s="176" t="s">
        <v>1416</v>
      </c>
      <c r="F92" s="177" t="s">
        <v>3820</v>
      </c>
      <c r="I92" s="136"/>
      <c r="L92" s="32"/>
      <c r="M92" s="137"/>
      <c r="T92" s="53"/>
      <c r="AT92" s="17" t="s">
        <v>1416</v>
      </c>
      <c r="AU92" s="17" t="s">
        <v>77</v>
      </c>
    </row>
    <row r="93" spans="2:65" s="1" customFormat="1" ht="29.25">
      <c r="B93" s="32"/>
      <c r="D93" s="134" t="s">
        <v>269</v>
      </c>
      <c r="F93" s="138" t="s">
        <v>3821</v>
      </c>
      <c r="I93" s="136"/>
      <c r="L93" s="32"/>
      <c r="M93" s="137"/>
      <c r="T93" s="53"/>
      <c r="AT93" s="17" t="s">
        <v>269</v>
      </c>
      <c r="AU93" s="17" t="s">
        <v>77</v>
      </c>
    </row>
    <row r="94" spans="2:65" s="1" customFormat="1" ht="16.5" customHeight="1">
      <c r="B94" s="32"/>
      <c r="C94" s="139" t="s">
        <v>79</v>
      </c>
      <c r="D94" s="139" t="s">
        <v>273</v>
      </c>
      <c r="E94" s="140" t="s">
        <v>3822</v>
      </c>
      <c r="F94" s="141" t="s">
        <v>3823</v>
      </c>
      <c r="G94" s="142" t="s">
        <v>973</v>
      </c>
      <c r="H94" s="143">
        <v>43.085999999999999</v>
      </c>
      <c r="I94" s="144"/>
      <c r="J94" s="145">
        <f>ROUND(I94*H94,2)</f>
        <v>0</v>
      </c>
      <c r="K94" s="141" t="s">
        <v>1258</v>
      </c>
      <c r="L94" s="146"/>
      <c r="M94" s="147" t="s">
        <v>19</v>
      </c>
      <c r="N94" s="148" t="s">
        <v>40</v>
      </c>
      <c r="P94" s="130">
        <f>O94*H94</f>
        <v>0</v>
      </c>
      <c r="Q94" s="130">
        <v>1</v>
      </c>
      <c r="R94" s="130">
        <f>Q94*H94</f>
        <v>43.085999999999999</v>
      </c>
      <c r="S94" s="130">
        <v>0</v>
      </c>
      <c r="T94" s="131">
        <f>S94*H94</f>
        <v>0</v>
      </c>
      <c r="AR94" s="132" t="s">
        <v>277</v>
      </c>
      <c r="AT94" s="132" t="s">
        <v>273</v>
      </c>
      <c r="AU94" s="132" t="s">
        <v>77</v>
      </c>
      <c r="AY94" s="17" t="s">
        <v>260</v>
      </c>
      <c r="BE94" s="133">
        <f>IF(N94="základní",J94,0)</f>
        <v>0</v>
      </c>
      <c r="BF94" s="133">
        <f>IF(N94="snížená",J94,0)</f>
        <v>0</v>
      </c>
      <c r="BG94" s="133">
        <f>IF(N94="zákl. přenesená",J94,0)</f>
        <v>0</v>
      </c>
      <c r="BH94" s="133">
        <f>IF(N94="sníž. přenesená",J94,0)</f>
        <v>0</v>
      </c>
      <c r="BI94" s="133">
        <f>IF(N94="nulová",J94,0)</f>
        <v>0</v>
      </c>
      <c r="BJ94" s="17" t="s">
        <v>77</v>
      </c>
      <c r="BK94" s="133">
        <f>ROUND(I94*H94,2)</f>
        <v>0</v>
      </c>
      <c r="BL94" s="17" t="s">
        <v>266</v>
      </c>
      <c r="BM94" s="132" t="s">
        <v>266</v>
      </c>
    </row>
    <row r="95" spans="2:65" s="1" customFormat="1" ht="11.25">
      <c r="B95" s="32"/>
      <c r="D95" s="134" t="s">
        <v>267</v>
      </c>
      <c r="F95" s="135" t="s">
        <v>3823</v>
      </c>
      <c r="I95" s="136"/>
      <c r="L95" s="32"/>
      <c r="M95" s="137"/>
      <c r="T95" s="53"/>
      <c r="AT95" s="17" t="s">
        <v>267</v>
      </c>
      <c r="AU95" s="17" t="s">
        <v>77</v>
      </c>
    </row>
    <row r="96" spans="2:65" s="1" customFormat="1" ht="19.5">
      <c r="B96" s="32"/>
      <c r="D96" s="134" t="s">
        <v>269</v>
      </c>
      <c r="F96" s="138" t="s">
        <v>3824</v>
      </c>
      <c r="I96" s="136"/>
      <c r="L96" s="32"/>
      <c r="M96" s="137"/>
      <c r="T96" s="53"/>
      <c r="AT96" s="17" t="s">
        <v>269</v>
      </c>
      <c r="AU96" s="17" t="s">
        <v>77</v>
      </c>
    </row>
    <row r="97" spans="2:65" s="10" customFormat="1" ht="25.9" customHeight="1">
      <c r="B97" s="111"/>
      <c r="D97" s="112" t="s">
        <v>68</v>
      </c>
      <c r="E97" s="113" t="s">
        <v>79</v>
      </c>
      <c r="F97" s="113" t="s">
        <v>1887</v>
      </c>
      <c r="I97" s="114"/>
      <c r="J97" s="115">
        <f>BK97</f>
        <v>0</v>
      </c>
      <c r="L97" s="111"/>
      <c r="M97" s="116"/>
      <c r="P97" s="117">
        <f>SUM(P98:P105)</f>
        <v>0</v>
      </c>
      <c r="R97" s="117">
        <f>SUM(R98:R105)</f>
        <v>438.60899372000006</v>
      </c>
      <c r="T97" s="118">
        <f>SUM(T98:T105)</f>
        <v>0</v>
      </c>
      <c r="AR97" s="112" t="s">
        <v>77</v>
      </c>
      <c r="AT97" s="119" t="s">
        <v>68</v>
      </c>
      <c r="AU97" s="119" t="s">
        <v>69</v>
      </c>
      <c r="AY97" s="112" t="s">
        <v>260</v>
      </c>
      <c r="BK97" s="120">
        <f>SUM(BK98:BK105)</f>
        <v>0</v>
      </c>
    </row>
    <row r="98" spans="2:65" s="1" customFormat="1" ht="16.5" customHeight="1">
      <c r="B98" s="32"/>
      <c r="C98" s="121" t="s">
        <v>279</v>
      </c>
      <c r="D98" s="121" t="s">
        <v>261</v>
      </c>
      <c r="E98" s="122" t="s">
        <v>2282</v>
      </c>
      <c r="F98" s="123" t="s">
        <v>2283</v>
      </c>
      <c r="G98" s="124" t="s">
        <v>1067</v>
      </c>
      <c r="H98" s="125">
        <v>26.385999999999999</v>
      </c>
      <c r="I98" s="126"/>
      <c r="J98" s="127">
        <f>ROUND(I98*H98,2)</f>
        <v>0</v>
      </c>
      <c r="K98" s="123" t="s">
        <v>1258</v>
      </c>
      <c r="L98" s="32"/>
      <c r="M98" s="128" t="s">
        <v>19</v>
      </c>
      <c r="N98" s="129" t="s">
        <v>40</v>
      </c>
      <c r="P98" s="130">
        <f>O98*H98</f>
        <v>0</v>
      </c>
      <c r="Q98" s="130">
        <v>2.3010199999999998</v>
      </c>
      <c r="R98" s="130">
        <f>Q98*H98</f>
        <v>60.714713719999992</v>
      </c>
      <c r="S98" s="130">
        <v>0</v>
      </c>
      <c r="T98" s="131">
        <f>S98*H98</f>
        <v>0</v>
      </c>
      <c r="AR98" s="132" t="s">
        <v>266</v>
      </c>
      <c r="AT98" s="132" t="s">
        <v>261</v>
      </c>
      <c r="AU98" s="132" t="s">
        <v>77</v>
      </c>
      <c r="AY98" s="17" t="s">
        <v>260</v>
      </c>
      <c r="BE98" s="133">
        <f>IF(N98="základní",J98,0)</f>
        <v>0</v>
      </c>
      <c r="BF98" s="133">
        <f>IF(N98="snížená",J98,0)</f>
        <v>0</v>
      </c>
      <c r="BG98" s="133">
        <f>IF(N98="zákl. přenesená",J98,0)</f>
        <v>0</v>
      </c>
      <c r="BH98" s="133">
        <f>IF(N98="sníž. přenesená",J98,0)</f>
        <v>0</v>
      </c>
      <c r="BI98" s="133">
        <f>IF(N98="nulová",J98,0)</f>
        <v>0</v>
      </c>
      <c r="BJ98" s="17" t="s">
        <v>77</v>
      </c>
      <c r="BK98" s="133">
        <f>ROUND(I98*H98,2)</f>
        <v>0</v>
      </c>
      <c r="BL98" s="17" t="s">
        <v>266</v>
      </c>
      <c r="BM98" s="132" t="s">
        <v>282</v>
      </c>
    </row>
    <row r="99" spans="2:65" s="1" customFormat="1" ht="11.25">
      <c r="B99" s="32"/>
      <c r="D99" s="134" t="s">
        <v>267</v>
      </c>
      <c r="F99" s="135" t="s">
        <v>2283</v>
      </c>
      <c r="I99" s="136"/>
      <c r="L99" s="32"/>
      <c r="M99" s="137"/>
      <c r="T99" s="53"/>
      <c r="AT99" s="17" t="s">
        <v>267</v>
      </c>
      <c r="AU99" s="17" t="s">
        <v>77</v>
      </c>
    </row>
    <row r="100" spans="2:65" s="1" customFormat="1" ht="11.25">
      <c r="B100" s="32"/>
      <c r="D100" s="176" t="s">
        <v>1416</v>
      </c>
      <c r="F100" s="177" t="s">
        <v>2284</v>
      </c>
      <c r="I100" s="136"/>
      <c r="L100" s="32"/>
      <c r="M100" s="137"/>
      <c r="T100" s="53"/>
      <c r="AT100" s="17" t="s">
        <v>1416</v>
      </c>
      <c r="AU100" s="17" t="s">
        <v>77</v>
      </c>
    </row>
    <row r="101" spans="2:65" s="1" customFormat="1" ht="19.5">
      <c r="B101" s="32"/>
      <c r="D101" s="134" t="s">
        <v>269</v>
      </c>
      <c r="F101" s="138" t="s">
        <v>2285</v>
      </c>
      <c r="I101" s="136"/>
      <c r="L101" s="32"/>
      <c r="M101" s="137"/>
      <c r="T101" s="53"/>
      <c r="AT101" s="17" t="s">
        <v>269</v>
      </c>
      <c r="AU101" s="17" t="s">
        <v>77</v>
      </c>
    </row>
    <row r="102" spans="2:65" s="1" customFormat="1" ht="24.2" customHeight="1">
      <c r="B102" s="32"/>
      <c r="C102" s="121" t="s">
        <v>266</v>
      </c>
      <c r="D102" s="121" t="s">
        <v>261</v>
      </c>
      <c r="E102" s="122" t="s">
        <v>3825</v>
      </c>
      <c r="F102" s="123" t="s">
        <v>3826</v>
      </c>
      <c r="G102" s="124" t="s">
        <v>545</v>
      </c>
      <c r="H102" s="125">
        <v>334</v>
      </c>
      <c r="I102" s="126"/>
      <c r="J102" s="127">
        <f>ROUND(I102*H102,2)</f>
        <v>0</v>
      </c>
      <c r="K102" s="123" t="s">
        <v>1258</v>
      </c>
      <c r="L102" s="32"/>
      <c r="M102" s="128" t="s">
        <v>19</v>
      </c>
      <c r="N102" s="129" t="s">
        <v>40</v>
      </c>
      <c r="P102" s="130">
        <f>O102*H102</f>
        <v>0</v>
      </c>
      <c r="Q102" s="130">
        <v>1.1314200000000001</v>
      </c>
      <c r="R102" s="130">
        <f>Q102*H102</f>
        <v>377.89428000000004</v>
      </c>
      <c r="S102" s="130">
        <v>0</v>
      </c>
      <c r="T102" s="131">
        <f>S102*H102</f>
        <v>0</v>
      </c>
      <c r="AR102" s="132" t="s">
        <v>266</v>
      </c>
      <c r="AT102" s="132" t="s">
        <v>261</v>
      </c>
      <c r="AU102" s="132" t="s">
        <v>77</v>
      </c>
      <c r="AY102" s="17" t="s">
        <v>260</v>
      </c>
      <c r="BE102" s="133">
        <f>IF(N102="základní",J102,0)</f>
        <v>0</v>
      </c>
      <c r="BF102" s="133">
        <f>IF(N102="snížená",J102,0)</f>
        <v>0</v>
      </c>
      <c r="BG102" s="133">
        <f>IF(N102="zákl. přenesená",J102,0)</f>
        <v>0</v>
      </c>
      <c r="BH102" s="133">
        <f>IF(N102="sníž. přenesená",J102,0)</f>
        <v>0</v>
      </c>
      <c r="BI102" s="133">
        <f>IF(N102="nulová",J102,0)</f>
        <v>0</v>
      </c>
      <c r="BJ102" s="17" t="s">
        <v>77</v>
      </c>
      <c r="BK102" s="133">
        <f>ROUND(I102*H102,2)</f>
        <v>0</v>
      </c>
      <c r="BL102" s="17" t="s">
        <v>266</v>
      </c>
      <c r="BM102" s="132" t="s">
        <v>3827</v>
      </c>
    </row>
    <row r="103" spans="2:65" s="1" customFormat="1" ht="19.5">
      <c r="B103" s="32"/>
      <c r="D103" s="134" t="s">
        <v>267</v>
      </c>
      <c r="F103" s="135" t="s">
        <v>3828</v>
      </c>
      <c r="I103" s="136"/>
      <c r="L103" s="32"/>
      <c r="M103" s="137"/>
      <c r="T103" s="53"/>
      <c r="AT103" s="17" t="s">
        <v>267</v>
      </c>
      <c r="AU103" s="17" t="s">
        <v>77</v>
      </c>
    </row>
    <row r="104" spans="2:65" s="1" customFormat="1" ht="11.25">
      <c r="B104" s="32"/>
      <c r="D104" s="176" t="s">
        <v>1416</v>
      </c>
      <c r="F104" s="177" t="s">
        <v>3829</v>
      </c>
      <c r="I104" s="136"/>
      <c r="L104" s="32"/>
      <c r="M104" s="137"/>
      <c r="T104" s="53"/>
      <c r="AT104" s="17" t="s">
        <v>1416</v>
      </c>
      <c r="AU104" s="17" t="s">
        <v>77</v>
      </c>
    </row>
    <row r="105" spans="2:65" s="1" customFormat="1" ht="29.25">
      <c r="B105" s="32"/>
      <c r="D105" s="134" t="s">
        <v>269</v>
      </c>
      <c r="F105" s="138" t="s">
        <v>3830</v>
      </c>
      <c r="I105" s="136"/>
      <c r="L105" s="32"/>
      <c r="M105" s="137"/>
      <c r="T105" s="53"/>
      <c r="AT105" s="17" t="s">
        <v>269</v>
      </c>
      <c r="AU105" s="17" t="s">
        <v>77</v>
      </c>
    </row>
    <row r="106" spans="2:65" s="10" customFormat="1" ht="25.9" customHeight="1">
      <c r="B106" s="111"/>
      <c r="D106" s="112" t="s">
        <v>68</v>
      </c>
      <c r="E106" s="113" t="s">
        <v>279</v>
      </c>
      <c r="F106" s="113" t="s">
        <v>1897</v>
      </c>
      <c r="I106" s="114"/>
      <c r="J106" s="115">
        <f>BK106</f>
        <v>0</v>
      </c>
      <c r="L106" s="111"/>
      <c r="M106" s="116"/>
      <c r="P106" s="117">
        <f>SUM(P107:P124)</f>
        <v>0</v>
      </c>
      <c r="R106" s="117">
        <f>SUM(R107:R124)</f>
        <v>2.7025804</v>
      </c>
      <c r="T106" s="118">
        <f>SUM(T107:T124)</f>
        <v>1.0158875000000001</v>
      </c>
      <c r="AR106" s="112" t="s">
        <v>77</v>
      </c>
      <c r="AT106" s="119" t="s">
        <v>68</v>
      </c>
      <c r="AU106" s="119" t="s">
        <v>69</v>
      </c>
      <c r="AY106" s="112" t="s">
        <v>260</v>
      </c>
      <c r="BK106" s="120">
        <f>SUM(BK107:BK124)</f>
        <v>0</v>
      </c>
    </row>
    <row r="107" spans="2:65" s="1" customFormat="1" ht="16.5" customHeight="1">
      <c r="B107" s="32"/>
      <c r="C107" s="121" t="s">
        <v>258</v>
      </c>
      <c r="D107" s="121" t="s">
        <v>261</v>
      </c>
      <c r="E107" s="122" t="s">
        <v>2301</v>
      </c>
      <c r="F107" s="123" t="s">
        <v>2302</v>
      </c>
      <c r="G107" s="124" t="s">
        <v>545</v>
      </c>
      <c r="H107" s="125">
        <v>80.75</v>
      </c>
      <c r="I107" s="126"/>
      <c r="J107" s="127">
        <f>ROUND(I107*H107,2)</f>
        <v>0</v>
      </c>
      <c r="K107" s="123" t="s">
        <v>19</v>
      </c>
      <c r="L107" s="32"/>
      <c r="M107" s="128" t="s">
        <v>19</v>
      </c>
      <c r="N107" s="129" t="s">
        <v>40</v>
      </c>
      <c r="P107" s="130">
        <f>O107*H107</f>
        <v>0</v>
      </c>
      <c r="Q107" s="130">
        <v>9.0500000000000008E-3</v>
      </c>
      <c r="R107" s="130">
        <f>Q107*H107</f>
        <v>0.73078750000000003</v>
      </c>
      <c r="S107" s="130">
        <v>1.0000000000000001E-5</v>
      </c>
      <c r="T107" s="131">
        <f>S107*H107</f>
        <v>8.0750000000000006E-4</v>
      </c>
      <c r="AR107" s="132" t="s">
        <v>266</v>
      </c>
      <c r="AT107" s="132" t="s">
        <v>261</v>
      </c>
      <c r="AU107" s="132" t="s">
        <v>77</v>
      </c>
      <c r="AY107" s="17" t="s">
        <v>260</v>
      </c>
      <c r="BE107" s="133">
        <f>IF(N107="základní",J107,0)</f>
        <v>0</v>
      </c>
      <c r="BF107" s="133">
        <f>IF(N107="snížená",J107,0)</f>
        <v>0</v>
      </c>
      <c r="BG107" s="133">
        <f>IF(N107="zákl. přenesená",J107,0)</f>
        <v>0</v>
      </c>
      <c r="BH107" s="133">
        <f>IF(N107="sníž. přenesená",J107,0)</f>
        <v>0</v>
      </c>
      <c r="BI107" s="133">
        <f>IF(N107="nulová",J107,0)</f>
        <v>0</v>
      </c>
      <c r="BJ107" s="17" t="s">
        <v>77</v>
      </c>
      <c r="BK107" s="133">
        <f>ROUND(I107*H107,2)</f>
        <v>0</v>
      </c>
      <c r="BL107" s="17" t="s">
        <v>266</v>
      </c>
      <c r="BM107" s="132" t="s">
        <v>289</v>
      </c>
    </row>
    <row r="108" spans="2:65" s="1" customFormat="1" ht="11.25">
      <c r="B108" s="32"/>
      <c r="D108" s="134" t="s">
        <v>267</v>
      </c>
      <c r="F108" s="135" t="s">
        <v>2302</v>
      </c>
      <c r="I108" s="136"/>
      <c r="L108" s="32"/>
      <c r="M108" s="137"/>
      <c r="T108" s="53"/>
      <c r="AT108" s="17" t="s">
        <v>267</v>
      </c>
      <c r="AU108" s="17" t="s">
        <v>77</v>
      </c>
    </row>
    <row r="109" spans="2:65" s="1" customFormat="1" ht="29.25">
      <c r="B109" s="32"/>
      <c r="D109" s="134" t="s">
        <v>269</v>
      </c>
      <c r="F109" s="138" t="s">
        <v>3796</v>
      </c>
      <c r="I109" s="136"/>
      <c r="L109" s="32"/>
      <c r="M109" s="137"/>
      <c r="T109" s="53"/>
      <c r="AT109" s="17" t="s">
        <v>269</v>
      </c>
      <c r="AU109" s="17" t="s">
        <v>77</v>
      </c>
    </row>
    <row r="110" spans="2:65" s="1" customFormat="1" ht="21.75" customHeight="1">
      <c r="B110" s="32"/>
      <c r="C110" s="121" t="s">
        <v>697</v>
      </c>
      <c r="D110" s="121" t="s">
        <v>261</v>
      </c>
      <c r="E110" s="122" t="s">
        <v>2305</v>
      </c>
      <c r="F110" s="123" t="s">
        <v>2306</v>
      </c>
      <c r="G110" s="124" t="s">
        <v>1297</v>
      </c>
      <c r="H110" s="125">
        <v>1168.76</v>
      </c>
      <c r="I110" s="126"/>
      <c r="J110" s="127">
        <f>ROUND(I110*H110,2)</f>
        <v>0</v>
      </c>
      <c r="K110" s="123" t="s">
        <v>1258</v>
      </c>
      <c r="L110" s="32"/>
      <c r="M110" s="128" t="s">
        <v>19</v>
      </c>
      <c r="N110" s="129" t="s">
        <v>40</v>
      </c>
      <c r="P110" s="130">
        <f>O110*H110</f>
        <v>0</v>
      </c>
      <c r="Q110" s="130">
        <v>0</v>
      </c>
      <c r="R110" s="130">
        <f>Q110*H110</f>
        <v>0</v>
      </c>
      <c r="S110" s="130">
        <v>0</v>
      </c>
      <c r="T110" s="131">
        <f>S110*H110</f>
        <v>0</v>
      </c>
      <c r="AR110" s="132" t="s">
        <v>266</v>
      </c>
      <c r="AT110" s="132" t="s">
        <v>261</v>
      </c>
      <c r="AU110" s="132" t="s">
        <v>77</v>
      </c>
      <c r="AY110" s="17" t="s">
        <v>260</v>
      </c>
      <c r="BE110" s="133">
        <f>IF(N110="základní",J110,0)</f>
        <v>0</v>
      </c>
      <c r="BF110" s="133">
        <f>IF(N110="snížená",J110,0)</f>
        <v>0</v>
      </c>
      <c r="BG110" s="133">
        <f>IF(N110="zákl. přenesená",J110,0)</f>
        <v>0</v>
      </c>
      <c r="BH110" s="133">
        <f>IF(N110="sníž. přenesená",J110,0)</f>
        <v>0</v>
      </c>
      <c r="BI110" s="133">
        <f>IF(N110="nulová",J110,0)</f>
        <v>0</v>
      </c>
      <c r="BJ110" s="17" t="s">
        <v>77</v>
      </c>
      <c r="BK110" s="133">
        <f>ROUND(I110*H110,2)</f>
        <v>0</v>
      </c>
      <c r="BL110" s="17" t="s">
        <v>266</v>
      </c>
      <c r="BM110" s="132" t="s">
        <v>3831</v>
      </c>
    </row>
    <row r="111" spans="2:65" s="1" customFormat="1" ht="19.5">
      <c r="B111" s="32"/>
      <c r="D111" s="134" t="s">
        <v>267</v>
      </c>
      <c r="F111" s="135" t="s">
        <v>2308</v>
      </c>
      <c r="I111" s="136"/>
      <c r="L111" s="32"/>
      <c r="M111" s="137"/>
      <c r="T111" s="53"/>
      <c r="AT111" s="17" t="s">
        <v>267</v>
      </c>
      <c r="AU111" s="17" t="s">
        <v>77</v>
      </c>
    </row>
    <row r="112" spans="2:65" s="1" customFormat="1" ht="11.25">
      <c r="B112" s="32"/>
      <c r="D112" s="176" t="s">
        <v>1416</v>
      </c>
      <c r="F112" s="177" t="s">
        <v>2309</v>
      </c>
      <c r="I112" s="136"/>
      <c r="L112" s="32"/>
      <c r="M112" s="137"/>
      <c r="T112" s="53"/>
      <c r="AT112" s="17" t="s">
        <v>1416</v>
      </c>
      <c r="AU112" s="17" t="s">
        <v>77</v>
      </c>
    </row>
    <row r="113" spans="2:65" s="1" customFormat="1" ht="21.75" customHeight="1">
      <c r="B113" s="32"/>
      <c r="C113" s="121" t="s">
        <v>373</v>
      </c>
      <c r="D113" s="121" t="s">
        <v>261</v>
      </c>
      <c r="E113" s="122" t="s">
        <v>2310</v>
      </c>
      <c r="F113" s="123" t="s">
        <v>2311</v>
      </c>
      <c r="G113" s="124" t="s">
        <v>1297</v>
      </c>
      <c r="H113" s="125">
        <v>1168.76</v>
      </c>
      <c r="I113" s="126"/>
      <c r="J113" s="127">
        <f>ROUND(I113*H113,2)</f>
        <v>0</v>
      </c>
      <c r="K113" s="123" t="s">
        <v>1258</v>
      </c>
      <c r="L113" s="32"/>
      <c r="M113" s="128" t="s">
        <v>19</v>
      </c>
      <c r="N113" s="129" t="s">
        <v>40</v>
      </c>
      <c r="P113" s="130">
        <f>O113*H113</f>
        <v>0</v>
      </c>
      <c r="Q113" s="130">
        <v>0</v>
      </c>
      <c r="R113" s="130">
        <f>Q113*H113</f>
        <v>0</v>
      </c>
      <c r="S113" s="130">
        <v>0</v>
      </c>
      <c r="T113" s="131">
        <f>S113*H113</f>
        <v>0</v>
      </c>
      <c r="AR113" s="132" t="s">
        <v>266</v>
      </c>
      <c r="AT113" s="132" t="s">
        <v>261</v>
      </c>
      <c r="AU113" s="132" t="s">
        <v>77</v>
      </c>
      <c r="AY113" s="17" t="s">
        <v>260</v>
      </c>
      <c r="BE113" s="133">
        <f>IF(N113="základní",J113,0)</f>
        <v>0</v>
      </c>
      <c r="BF113" s="133">
        <f>IF(N113="snížená",J113,0)</f>
        <v>0</v>
      </c>
      <c r="BG113" s="133">
        <f>IF(N113="zákl. přenesená",J113,0)</f>
        <v>0</v>
      </c>
      <c r="BH113" s="133">
        <f>IF(N113="sníž. přenesená",J113,0)</f>
        <v>0</v>
      </c>
      <c r="BI113" s="133">
        <f>IF(N113="nulová",J113,0)</f>
        <v>0</v>
      </c>
      <c r="BJ113" s="17" t="s">
        <v>77</v>
      </c>
      <c r="BK113" s="133">
        <f>ROUND(I113*H113,2)</f>
        <v>0</v>
      </c>
      <c r="BL113" s="17" t="s">
        <v>266</v>
      </c>
      <c r="BM113" s="132" t="s">
        <v>3832</v>
      </c>
    </row>
    <row r="114" spans="2:65" s="1" customFormat="1" ht="11.25">
      <c r="B114" s="32"/>
      <c r="D114" s="134" t="s">
        <v>267</v>
      </c>
      <c r="F114" s="135" t="s">
        <v>2313</v>
      </c>
      <c r="I114" s="136"/>
      <c r="L114" s="32"/>
      <c r="M114" s="137"/>
      <c r="T114" s="53"/>
      <c r="AT114" s="17" t="s">
        <v>267</v>
      </c>
      <c r="AU114" s="17" t="s">
        <v>77</v>
      </c>
    </row>
    <row r="115" spans="2:65" s="1" customFormat="1" ht="11.25">
      <c r="B115" s="32"/>
      <c r="D115" s="176" t="s">
        <v>1416</v>
      </c>
      <c r="F115" s="177" t="s">
        <v>2314</v>
      </c>
      <c r="I115" s="136"/>
      <c r="L115" s="32"/>
      <c r="M115" s="137"/>
      <c r="T115" s="53"/>
      <c r="AT115" s="17" t="s">
        <v>1416</v>
      </c>
      <c r="AU115" s="17" t="s">
        <v>77</v>
      </c>
    </row>
    <row r="116" spans="2:65" s="12" customFormat="1" ht="11.25">
      <c r="B116" s="162"/>
      <c r="D116" s="134" t="s">
        <v>774</v>
      </c>
      <c r="E116" s="163" t="s">
        <v>19</v>
      </c>
      <c r="F116" s="164" t="s">
        <v>3833</v>
      </c>
      <c r="H116" s="165">
        <v>1168.76</v>
      </c>
      <c r="I116" s="166"/>
      <c r="L116" s="162"/>
      <c r="M116" s="167"/>
      <c r="T116" s="168"/>
      <c r="AT116" s="163" t="s">
        <v>774</v>
      </c>
      <c r="AU116" s="163" t="s">
        <v>77</v>
      </c>
      <c r="AV116" s="12" t="s">
        <v>79</v>
      </c>
      <c r="AW116" s="12" t="s">
        <v>31</v>
      </c>
      <c r="AX116" s="12" t="s">
        <v>77</v>
      </c>
      <c r="AY116" s="163" t="s">
        <v>260</v>
      </c>
    </row>
    <row r="117" spans="2:65" s="1" customFormat="1" ht="21.75" customHeight="1">
      <c r="B117" s="32"/>
      <c r="C117" s="121" t="s">
        <v>277</v>
      </c>
      <c r="D117" s="121" t="s">
        <v>261</v>
      </c>
      <c r="E117" s="122" t="s">
        <v>2316</v>
      </c>
      <c r="F117" s="123" t="s">
        <v>2317</v>
      </c>
      <c r="G117" s="124" t="s">
        <v>1297</v>
      </c>
      <c r="H117" s="125">
        <v>23.07</v>
      </c>
      <c r="I117" s="126"/>
      <c r="J117" s="127">
        <f>ROUND(I117*H117,2)</f>
        <v>0</v>
      </c>
      <c r="K117" s="123" t="s">
        <v>1258</v>
      </c>
      <c r="L117" s="32"/>
      <c r="M117" s="128" t="s">
        <v>19</v>
      </c>
      <c r="N117" s="129" t="s">
        <v>40</v>
      </c>
      <c r="P117" s="130">
        <f>O117*H117</f>
        <v>0</v>
      </c>
      <c r="Q117" s="130">
        <v>8.5470000000000004E-2</v>
      </c>
      <c r="R117" s="130">
        <f>Q117*H117</f>
        <v>1.9717929000000001</v>
      </c>
      <c r="S117" s="130">
        <v>0</v>
      </c>
      <c r="T117" s="131">
        <f>S117*H117</f>
        <v>0</v>
      </c>
      <c r="AR117" s="132" t="s">
        <v>266</v>
      </c>
      <c r="AT117" s="132" t="s">
        <v>261</v>
      </c>
      <c r="AU117" s="132" t="s">
        <v>77</v>
      </c>
      <c r="AY117" s="17" t="s">
        <v>260</v>
      </c>
      <c r="BE117" s="133">
        <f>IF(N117="základní",J117,0)</f>
        <v>0</v>
      </c>
      <c r="BF117" s="133">
        <f>IF(N117="snížená",J117,0)</f>
        <v>0</v>
      </c>
      <c r="BG117" s="133">
        <f>IF(N117="zákl. přenesená",J117,0)</f>
        <v>0</v>
      </c>
      <c r="BH117" s="133">
        <f>IF(N117="sníž. přenesená",J117,0)</f>
        <v>0</v>
      </c>
      <c r="BI117" s="133">
        <f>IF(N117="nulová",J117,0)</f>
        <v>0</v>
      </c>
      <c r="BJ117" s="17" t="s">
        <v>77</v>
      </c>
      <c r="BK117" s="133">
        <f>ROUND(I117*H117,2)</f>
        <v>0</v>
      </c>
      <c r="BL117" s="17" t="s">
        <v>266</v>
      </c>
      <c r="BM117" s="132" t="s">
        <v>300</v>
      </c>
    </row>
    <row r="118" spans="2:65" s="1" customFormat="1" ht="19.5">
      <c r="B118" s="32"/>
      <c r="D118" s="134" t="s">
        <v>267</v>
      </c>
      <c r="F118" s="135" t="s">
        <v>2318</v>
      </c>
      <c r="I118" s="136"/>
      <c r="L118" s="32"/>
      <c r="M118" s="137"/>
      <c r="T118" s="53"/>
      <c r="AT118" s="17" t="s">
        <v>267</v>
      </c>
      <c r="AU118" s="17" t="s">
        <v>77</v>
      </c>
    </row>
    <row r="119" spans="2:65" s="1" customFormat="1" ht="11.25">
      <c r="B119" s="32"/>
      <c r="D119" s="176" t="s">
        <v>1416</v>
      </c>
      <c r="F119" s="177" t="s">
        <v>2319</v>
      </c>
      <c r="I119" s="136"/>
      <c r="L119" s="32"/>
      <c r="M119" s="137"/>
      <c r="T119" s="53"/>
      <c r="AT119" s="17" t="s">
        <v>1416</v>
      </c>
      <c r="AU119" s="17" t="s">
        <v>77</v>
      </c>
    </row>
    <row r="120" spans="2:65" s="1" customFormat="1" ht="29.25">
      <c r="B120" s="32"/>
      <c r="D120" s="134" t="s">
        <v>269</v>
      </c>
      <c r="F120" s="138" t="s">
        <v>2320</v>
      </c>
      <c r="I120" s="136"/>
      <c r="L120" s="32"/>
      <c r="M120" s="137"/>
      <c r="T120" s="53"/>
      <c r="AT120" s="17" t="s">
        <v>269</v>
      </c>
      <c r="AU120" s="17" t="s">
        <v>77</v>
      </c>
    </row>
    <row r="121" spans="2:65" s="1" customFormat="1" ht="16.5" customHeight="1">
      <c r="B121" s="32"/>
      <c r="C121" s="121" t="s">
        <v>302</v>
      </c>
      <c r="D121" s="121" t="s">
        <v>261</v>
      </c>
      <c r="E121" s="122" t="s">
        <v>2321</v>
      </c>
      <c r="F121" s="123" t="s">
        <v>2322</v>
      </c>
      <c r="G121" s="124" t="s">
        <v>1297</v>
      </c>
      <c r="H121" s="125">
        <v>23.07</v>
      </c>
      <c r="I121" s="126"/>
      <c r="J121" s="127">
        <f>ROUND(I121*H121,2)</f>
        <v>0</v>
      </c>
      <c r="K121" s="123" t="s">
        <v>1258</v>
      </c>
      <c r="L121" s="32"/>
      <c r="M121" s="128" t="s">
        <v>19</v>
      </c>
      <c r="N121" s="129" t="s">
        <v>40</v>
      </c>
      <c r="P121" s="130">
        <f>O121*H121</f>
        <v>0</v>
      </c>
      <c r="Q121" s="130">
        <v>0</v>
      </c>
      <c r="R121" s="130">
        <f>Q121*H121</f>
        <v>0</v>
      </c>
      <c r="S121" s="130">
        <v>4.3999999999999997E-2</v>
      </c>
      <c r="T121" s="131">
        <f>S121*H121</f>
        <v>1.01508</v>
      </c>
      <c r="AR121" s="132" t="s">
        <v>266</v>
      </c>
      <c r="AT121" s="132" t="s">
        <v>261</v>
      </c>
      <c r="AU121" s="132" t="s">
        <v>77</v>
      </c>
      <c r="AY121" s="17" t="s">
        <v>260</v>
      </c>
      <c r="BE121" s="133">
        <f>IF(N121="základní",J121,0)</f>
        <v>0</v>
      </c>
      <c r="BF121" s="133">
        <f>IF(N121="snížená",J121,0)</f>
        <v>0</v>
      </c>
      <c r="BG121" s="133">
        <f>IF(N121="zákl. přenesená",J121,0)</f>
        <v>0</v>
      </c>
      <c r="BH121" s="133">
        <f>IF(N121="sníž. přenesená",J121,0)</f>
        <v>0</v>
      </c>
      <c r="BI121" s="133">
        <f>IF(N121="nulová",J121,0)</f>
        <v>0</v>
      </c>
      <c r="BJ121" s="17" t="s">
        <v>77</v>
      </c>
      <c r="BK121" s="133">
        <f>ROUND(I121*H121,2)</f>
        <v>0</v>
      </c>
      <c r="BL121" s="17" t="s">
        <v>266</v>
      </c>
      <c r="BM121" s="132" t="s">
        <v>305</v>
      </c>
    </row>
    <row r="122" spans="2:65" s="1" customFormat="1" ht="19.5">
      <c r="B122" s="32"/>
      <c r="D122" s="134" t="s">
        <v>267</v>
      </c>
      <c r="F122" s="135" t="s">
        <v>2323</v>
      </c>
      <c r="I122" s="136"/>
      <c r="L122" s="32"/>
      <c r="M122" s="137"/>
      <c r="T122" s="53"/>
      <c r="AT122" s="17" t="s">
        <v>267</v>
      </c>
      <c r="AU122" s="17" t="s">
        <v>77</v>
      </c>
    </row>
    <row r="123" spans="2:65" s="1" customFormat="1" ht="11.25">
      <c r="B123" s="32"/>
      <c r="D123" s="176" t="s">
        <v>1416</v>
      </c>
      <c r="F123" s="177" t="s">
        <v>2324</v>
      </c>
      <c r="I123" s="136"/>
      <c r="L123" s="32"/>
      <c r="M123" s="137"/>
      <c r="T123" s="53"/>
      <c r="AT123" s="17" t="s">
        <v>1416</v>
      </c>
      <c r="AU123" s="17" t="s">
        <v>77</v>
      </c>
    </row>
    <row r="124" spans="2:65" s="1" customFormat="1" ht="29.25">
      <c r="B124" s="32"/>
      <c r="D124" s="134" t="s">
        <v>269</v>
      </c>
      <c r="F124" s="138" t="s">
        <v>2325</v>
      </c>
      <c r="I124" s="136"/>
      <c r="L124" s="32"/>
      <c r="M124" s="137"/>
      <c r="T124" s="53"/>
      <c r="AT124" s="17" t="s">
        <v>269</v>
      </c>
      <c r="AU124" s="17" t="s">
        <v>77</v>
      </c>
    </row>
    <row r="125" spans="2:65" s="10" customFormat="1" ht="25.9" customHeight="1">
      <c r="B125" s="111"/>
      <c r="D125" s="112" t="s">
        <v>68</v>
      </c>
      <c r="E125" s="113" t="s">
        <v>2326</v>
      </c>
      <c r="F125" s="113" t="s">
        <v>2327</v>
      </c>
      <c r="I125" s="114"/>
      <c r="J125" s="115">
        <f>BK125</f>
        <v>0</v>
      </c>
      <c r="L125" s="111"/>
      <c r="M125" s="116"/>
      <c r="P125" s="117">
        <f>SUM(P126:P143)</f>
        <v>0</v>
      </c>
      <c r="R125" s="117">
        <f>SUM(R126:R143)</f>
        <v>26.4528</v>
      </c>
      <c r="T125" s="118">
        <f>SUM(T126:T143)</f>
        <v>0</v>
      </c>
      <c r="AR125" s="112" t="s">
        <v>279</v>
      </c>
      <c r="AT125" s="119" t="s">
        <v>68</v>
      </c>
      <c r="AU125" s="119" t="s">
        <v>69</v>
      </c>
      <c r="AY125" s="112" t="s">
        <v>260</v>
      </c>
      <c r="BK125" s="120">
        <f>SUM(BK126:BK143)</f>
        <v>0</v>
      </c>
    </row>
    <row r="126" spans="2:65" s="1" customFormat="1" ht="21.75" customHeight="1">
      <c r="B126" s="32"/>
      <c r="C126" s="121" t="s">
        <v>289</v>
      </c>
      <c r="D126" s="121" t="s">
        <v>261</v>
      </c>
      <c r="E126" s="122" t="s">
        <v>2328</v>
      </c>
      <c r="F126" s="123" t="s">
        <v>2329</v>
      </c>
      <c r="G126" s="124" t="s">
        <v>545</v>
      </c>
      <c r="H126" s="125">
        <v>334</v>
      </c>
      <c r="I126" s="126"/>
      <c r="J126" s="127">
        <f>ROUND(I126*H126,2)</f>
        <v>0</v>
      </c>
      <c r="K126" s="123" t="s">
        <v>1258</v>
      </c>
      <c r="L126" s="32"/>
      <c r="M126" s="128" t="s">
        <v>19</v>
      </c>
      <c r="N126" s="129" t="s">
        <v>40</v>
      </c>
      <c r="P126" s="130">
        <f>O126*H126</f>
        <v>0</v>
      </c>
      <c r="Q126" s="130">
        <v>0</v>
      </c>
      <c r="R126" s="130">
        <f>Q126*H126</f>
        <v>0</v>
      </c>
      <c r="S126" s="130">
        <v>0</v>
      </c>
      <c r="T126" s="131">
        <f>S126*H126</f>
        <v>0</v>
      </c>
      <c r="AR126" s="132" t="s">
        <v>419</v>
      </c>
      <c r="AT126" s="132" t="s">
        <v>261</v>
      </c>
      <c r="AU126" s="132" t="s">
        <v>77</v>
      </c>
      <c r="AY126" s="17" t="s">
        <v>260</v>
      </c>
      <c r="BE126" s="133">
        <f>IF(N126="základní",J126,0)</f>
        <v>0</v>
      </c>
      <c r="BF126" s="133">
        <f>IF(N126="snížená",J126,0)</f>
        <v>0</v>
      </c>
      <c r="BG126" s="133">
        <f>IF(N126="zákl. přenesená",J126,0)</f>
        <v>0</v>
      </c>
      <c r="BH126" s="133">
        <f>IF(N126="sníž. přenesená",J126,0)</f>
        <v>0</v>
      </c>
      <c r="BI126" s="133">
        <f>IF(N126="nulová",J126,0)</f>
        <v>0</v>
      </c>
      <c r="BJ126" s="17" t="s">
        <v>77</v>
      </c>
      <c r="BK126" s="133">
        <f>ROUND(I126*H126,2)</f>
        <v>0</v>
      </c>
      <c r="BL126" s="17" t="s">
        <v>419</v>
      </c>
      <c r="BM126" s="132" t="s">
        <v>310</v>
      </c>
    </row>
    <row r="127" spans="2:65" s="1" customFormat="1" ht="19.5">
      <c r="B127" s="32"/>
      <c r="D127" s="134" t="s">
        <v>267</v>
      </c>
      <c r="F127" s="135" t="s">
        <v>2330</v>
      </c>
      <c r="I127" s="136"/>
      <c r="L127" s="32"/>
      <c r="M127" s="137"/>
      <c r="T127" s="53"/>
      <c r="AT127" s="17" t="s">
        <v>267</v>
      </c>
      <c r="AU127" s="17" t="s">
        <v>77</v>
      </c>
    </row>
    <row r="128" spans="2:65" s="1" customFormat="1" ht="11.25">
      <c r="B128" s="32"/>
      <c r="D128" s="176" t="s">
        <v>1416</v>
      </c>
      <c r="F128" s="177" t="s">
        <v>2331</v>
      </c>
      <c r="I128" s="136"/>
      <c r="L128" s="32"/>
      <c r="M128" s="137"/>
      <c r="T128" s="53"/>
      <c r="AT128" s="17" t="s">
        <v>1416</v>
      </c>
      <c r="AU128" s="17" t="s">
        <v>77</v>
      </c>
    </row>
    <row r="129" spans="2:65" s="1" customFormat="1" ht="29.25">
      <c r="B129" s="32"/>
      <c r="D129" s="134" t="s">
        <v>269</v>
      </c>
      <c r="F129" s="138" t="s">
        <v>2332</v>
      </c>
      <c r="I129" s="136"/>
      <c r="L129" s="32"/>
      <c r="M129" s="137"/>
      <c r="T129" s="53"/>
      <c r="AT129" s="17" t="s">
        <v>269</v>
      </c>
      <c r="AU129" s="17" t="s">
        <v>77</v>
      </c>
    </row>
    <row r="130" spans="2:65" s="1" customFormat="1" ht="16.5" customHeight="1">
      <c r="B130" s="32"/>
      <c r="C130" s="139" t="s">
        <v>312</v>
      </c>
      <c r="D130" s="139" t="s">
        <v>273</v>
      </c>
      <c r="E130" s="140" t="s">
        <v>2333</v>
      </c>
      <c r="F130" s="141" t="s">
        <v>2334</v>
      </c>
      <c r="G130" s="142" t="s">
        <v>545</v>
      </c>
      <c r="H130" s="143">
        <v>334</v>
      </c>
      <c r="I130" s="144"/>
      <c r="J130" s="145">
        <f>ROUND(I130*H130,2)</f>
        <v>0</v>
      </c>
      <c r="K130" s="141" t="s">
        <v>1258</v>
      </c>
      <c r="L130" s="146"/>
      <c r="M130" s="147" t="s">
        <v>19</v>
      </c>
      <c r="N130" s="148" t="s">
        <v>40</v>
      </c>
      <c r="P130" s="130">
        <f>O130*H130</f>
        <v>0</v>
      </c>
      <c r="Q130" s="130">
        <v>0.06</v>
      </c>
      <c r="R130" s="130">
        <f>Q130*H130</f>
        <v>20.04</v>
      </c>
      <c r="S130" s="130">
        <v>0</v>
      </c>
      <c r="T130" s="131">
        <f>S130*H130</f>
        <v>0</v>
      </c>
      <c r="AR130" s="132" t="s">
        <v>2335</v>
      </c>
      <c r="AT130" s="132" t="s">
        <v>273</v>
      </c>
      <c r="AU130" s="132" t="s">
        <v>77</v>
      </c>
      <c r="AY130" s="17" t="s">
        <v>260</v>
      </c>
      <c r="BE130" s="133">
        <f>IF(N130="základní",J130,0)</f>
        <v>0</v>
      </c>
      <c r="BF130" s="133">
        <f>IF(N130="snížená",J130,0)</f>
        <v>0</v>
      </c>
      <c r="BG130" s="133">
        <f>IF(N130="zákl. přenesená",J130,0)</f>
        <v>0</v>
      </c>
      <c r="BH130" s="133">
        <f>IF(N130="sníž. přenesená",J130,0)</f>
        <v>0</v>
      </c>
      <c r="BI130" s="133">
        <f>IF(N130="nulová",J130,0)</f>
        <v>0</v>
      </c>
      <c r="BJ130" s="17" t="s">
        <v>77</v>
      </c>
      <c r="BK130" s="133">
        <f>ROUND(I130*H130,2)</f>
        <v>0</v>
      </c>
      <c r="BL130" s="17" t="s">
        <v>419</v>
      </c>
      <c r="BM130" s="132" t="s">
        <v>315</v>
      </c>
    </row>
    <row r="131" spans="2:65" s="1" customFormat="1" ht="11.25">
      <c r="B131" s="32"/>
      <c r="D131" s="134" t="s">
        <v>267</v>
      </c>
      <c r="F131" s="135" t="s">
        <v>2334</v>
      </c>
      <c r="I131" s="136"/>
      <c r="L131" s="32"/>
      <c r="M131" s="137"/>
      <c r="T131" s="53"/>
      <c r="AT131" s="17" t="s">
        <v>267</v>
      </c>
      <c r="AU131" s="17" t="s">
        <v>77</v>
      </c>
    </row>
    <row r="132" spans="2:65" s="1" customFormat="1" ht="19.5">
      <c r="B132" s="32"/>
      <c r="D132" s="134" t="s">
        <v>269</v>
      </c>
      <c r="F132" s="138" t="s">
        <v>2336</v>
      </c>
      <c r="I132" s="136"/>
      <c r="L132" s="32"/>
      <c r="M132" s="137"/>
      <c r="T132" s="53"/>
      <c r="AT132" s="17" t="s">
        <v>269</v>
      </c>
      <c r="AU132" s="17" t="s">
        <v>77</v>
      </c>
    </row>
    <row r="133" spans="2:65" s="1" customFormat="1" ht="16.5" customHeight="1">
      <c r="B133" s="32"/>
      <c r="C133" s="139" t="s">
        <v>8</v>
      </c>
      <c r="D133" s="139" t="s">
        <v>273</v>
      </c>
      <c r="E133" s="140" t="s">
        <v>2337</v>
      </c>
      <c r="F133" s="141" t="s">
        <v>2338</v>
      </c>
      <c r="G133" s="142" t="s">
        <v>363</v>
      </c>
      <c r="H133" s="143">
        <v>668</v>
      </c>
      <c r="I133" s="144"/>
      <c r="J133" s="145">
        <f>ROUND(I133*H133,2)</f>
        <v>0</v>
      </c>
      <c r="K133" s="141" t="s">
        <v>1258</v>
      </c>
      <c r="L133" s="146"/>
      <c r="M133" s="147" t="s">
        <v>19</v>
      </c>
      <c r="N133" s="148" t="s">
        <v>40</v>
      </c>
      <c r="P133" s="130">
        <f>O133*H133</f>
        <v>0</v>
      </c>
      <c r="Q133" s="130">
        <v>9.5999999999999992E-3</v>
      </c>
      <c r="R133" s="130">
        <f>Q133*H133</f>
        <v>6.4127999999999998</v>
      </c>
      <c r="S133" s="130">
        <v>0</v>
      </c>
      <c r="T133" s="131">
        <f>S133*H133</f>
        <v>0</v>
      </c>
      <c r="AR133" s="132" t="s">
        <v>2335</v>
      </c>
      <c r="AT133" s="132" t="s">
        <v>273</v>
      </c>
      <c r="AU133" s="132" t="s">
        <v>77</v>
      </c>
      <c r="AY133" s="17" t="s">
        <v>260</v>
      </c>
      <c r="BE133" s="133">
        <f>IF(N133="základní",J133,0)</f>
        <v>0</v>
      </c>
      <c r="BF133" s="133">
        <f>IF(N133="snížená",J133,0)</f>
        <v>0</v>
      </c>
      <c r="BG133" s="133">
        <f>IF(N133="zákl. přenesená",J133,0)</f>
        <v>0</v>
      </c>
      <c r="BH133" s="133">
        <f>IF(N133="sníž. přenesená",J133,0)</f>
        <v>0</v>
      </c>
      <c r="BI133" s="133">
        <f>IF(N133="nulová",J133,0)</f>
        <v>0</v>
      </c>
      <c r="BJ133" s="17" t="s">
        <v>77</v>
      </c>
      <c r="BK133" s="133">
        <f>ROUND(I133*H133,2)</f>
        <v>0</v>
      </c>
      <c r="BL133" s="17" t="s">
        <v>419</v>
      </c>
      <c r="BM133" s="132" t="s">
        <v>320</v>
      </c>
    </row>
    <row r="134" spans="2:65" s="1" customFormat="1" ht="11.25">
      <c r="B134" s="32"/>
      <c r="D134" s="134" t="s">
        <v>267</v>
      </c>
      <c r="F134" s="135" t="s">
        <v>2338</v>
      </c>
      <c r="I134" s="136"/>
      <c r="L134" s="32"/>
      <c r="M134" s="137"/>
      <c r="T134" s="53"/>
      <c r="AT134" s="17" t="s">
        <v>267</v>
      </c>
      <c r="AU134" s="17" t="s">
        <v>77</v>
      </c>
    </row>
    <row r="135" spans="2:65" s="1" customFormat="1" ht="19.5">
      <c r="B135" s="32"/>
      <c r="D135" s="134" t="s">
        <v>269</v>
      </c>
      <c r="F135" s="138" t="s">
        <v>2339</v>
      </c>
      <c r="I135" s="136"/>
      <c r="L135" s="32"/>
      <c r="M135" s="137"/>
      <c r="T135" s="53"/>
      <c r="AT135" s="17" t="s">
        <v>269</v>
      </c>
      <c r="AU135" s="17" t="s">
        <v>77</v>
      </c>
    </row>
    <row r="136" spans="2:65" s="1" customFormat="1" ht="16.5" customHeight="1">
      <c r="B136" s="32"/>
      <c r="C136" s="121" t="s">
        <v>322</v>
      </c>
      <c r="D136" s="121" t="s">
        <v>261</v>
      </c>
      <c r="E136" s="122" t="s">
        <v>3834</v>
      </c>
      <c r="F136" s="123" t="s">
        <v>3835</v>
      </c>
      <c r="G136" s="124" t="s">
        <v>973</v>
      </c>
      <c r="H136" s="125">
        <v>26.452999999999999</v>
      </c>
      <c r="I136" s="126"/>
      <c r="J136" s="127">
        <f>ROUND(I136*H136,2)</f>
        <v>0</v>
      </c>
      <c r="K136" s="123" t="s">
        <v>1258</v>
      </c>
      <c r="L136" s="32"/>
      <c r="M136" s="128" t="s">
        <v>19</v>
      </c>
      <c r="N136" s="129" t="s">
        <v>40</v>
      </c>
      <c r="P136" s="130">
        <f>O136*H136</f>
        <v>0</v>
      </c>
      <c r="Q136" s="130">
        <v>0</v>
      </c>
      <c r="R136" s="130">
        <f>Q136*H136</f>
        <v>0</v>
      </c>
      <c r="S136" s="130">
        <v>0</v>
      </c>
      <c r="T136" s="131">
        <f>S136*H136</f>
        <v>0</v>
      </c>
      <c r="AR136" s="132" t="s">
        <v>419</v>
      </c>
      <c r="AT136" s="132" t="s">
        <v>261</v>
      </c>
      <c r="AU136" s="132" t="s">
        <v>77</v>
      </c>
      <c r="AY136" s="17" t="s">
        <v>260</v>
      </c>
      <c r="BE136" s="133">
        <f>IF(N136="základní",J136,0)</f>
        <v>0</v>
      </c>
      <c r="BF136" s="133">
        <f>IF(N136="snížená",J136,0)</f>
        <v>0</v>
      </c>
      <c r="BG136" s="133">
        <f>IF(N136="zákl. přenesená",J136,0)</f>
        <v>0</v>
      </c>
      <c r="BH136" s="133">
        <f>IF(N136="sníž. přenesená",J136,0)</f>
        <v>0</v>
      </c>
      <c r="BI136" s="133">
        <f>IF(N136="nulová",J136,0)</f>
        <v>0</v>
      </c>
      <c r="BJ136" s="17" t="s">
        <v>77</v>
      </c>
      <c r="BK136" s="133">
        <f>ROUND(I136*H136,2)</f>
        <v>0</v>
      </c>
      <c r="BL136" s="17" t="s">
        <v>419</v>
      </c>
      <c r="BM136" s="132" t="s">
        <v>326</v>
      </c>
    </row>
    <row r="137" spans="2:65" s="1" customFormat="1" ht="11.25">
      <c r="B137" s="32"/>
      <c r="D137" s="134" t="s">
        <v>267</v>
      </c>
      <c r="F137" s="135" t="s">
        <v>3836</v>
      </c>
      <c r="I137" s="136"/>
      <c r="L137" s="32"/>
      <c r="M137" s="137"/>
      <c r="T137" s="53"/>
      <c r="AT137" s="17" t="s">
        <v>267</v>
      </c>
      <c r="AU137" s="17" t="s">
        <v>77</v>
      </c>
    </row>
    <row r="138" spans="2:65" s="1" customFormat="1" ht="11.25">
      <c r="B138" s="32"/>
      <c r="D138" s="176" t="s">
        <v>1416</v>
      </c>
      <c r="F138" s="177" t="s">
        <v>3837</v>
      </c>
      <c r="I138" s="136"/>
      <c r="L138" s="32"/>
      <c r="M138" s="137"/>
      <c r="T138" s="53"/>
      <c r="AT138" s="17" t="s">
        <v>1416</v>
      </c>
      <c r="AU138" s="17" t="s">
        <v>77</v>
      </c>
    </row>
    <row r="139" spans="2:65" s="1" customFormat="1" ht="19.5">
      <c r="B139" s="32"/>
      <c r="D139" s="134" t="s">
        <v>269</v>
      </c>
      <c r="F139" s="138" t="s">
        <v>3838</v>
      </c>
      <c r="I139" s="136"/>
      <c r="L139" s="32"/>
      <c r="M139" s="137"/>
      <c r="T139" s="53"/>
      <c r="AT139" s="17" t="s">
        <v>269</v>
      </c>
      <c r="AU139" s="17" t="s">
        <v>77</v>
      </c>
    </row>
    <row r="140" spans="2:65" s="1" customFormat="1" ht="16.5" customHeight="1">
      <c r="B140" s="32"/>
      <c r="C140" s="121" t="s">
        <v>296</v>
      </c>
      <c r="D140" s="121" t="s">
        <v>261</v>
      </c>
      <c r="E140" s="122" t="s">
        <v>3839</v>
      </c>
      <c r="F140" s="123" t="s">
        <v>3840</v>
      </c>
      <c r="G140" s="124" t="s">
        <v>973</v>
      </c>
      <c r="H140" s="125">
        <v>79.358999999999995</v>
      </c>
      <c r="I140" s="126"/>
      <c r="J140" s="127">
        <f>ROUND(I140*H140,2)</f>
        <v>0</v>
      </c>
      <c r="K140" s="123" t="s">
        <v>1258</v>
      </c>
      <c r="L140" s="32"/>
      <c r="M140" s="128" t="s">
        <v>19</v>
      </c>
      <c r="N140" s="129" t="s">
        <v>40</v>
      </c>
      <c r="P140" s="130">
        <f>O140*H140</f>
        <v>0</v>
      </c>
      <c r="Q140" s="130">
        <v>0</v>
      </c>
      <c r="R140" s="130">
        <f>Q140*H140</f>
        <v>0</v>
      </c>
      <c r="S140" s="130">
        <v>0</v>
      </c>
      <c r="T140" s="131">
        <f>S140*H140</f>
        <v>0</v>
      </c>
      <c r="AR140" s="132" t="s">
        <v>419</v>
      </c>
      <c r="AT140" s="132" t="s">
        <v>261</v>
      </c>
      <c r="AU140" s="132" t="s">
        <v>77</v>
      </c>
      <c r="AY140" s="17" t="s">
        <v>260</v>
      </c>
      <c r="BE140" s="133">
        <f>IF(N140="základní",J140,0)</f>
        <v>0</v>
      </c>
      <c r="BF140" s="133">
        <f>IF(N140="snížená",J140,0)</f>
        <v>0</v>
      </c>
      <c r="BG140" s="133">
        <f>IF(N140="zákl. přenesená",J140,0)</f>
        <v>0</v>
      </c>
      <c r="BH140" s="133">
        <f>IF(N140="sníž. přenesená",J140,0)</f>
        <v>0</v>
      </c>
      <c r="BI140" s="133">
        <f>IF(N140="nulová",J140,0)</f>
        <v>0</v>
      </c>
      <c r="BJ140" s="17" t="s">
        <v>77</v>
      </c>
      <c r="BK140" s="133">
        <f>ROUND(I140*H140,2)</f>
        <v>0</v>
      </c>
      <c r="BL140" s="17" t="s">
        <v>419</v>
      </c>
      <c r="BM140" s="132" t="s">
        <v>330</v>
      </c>
    </row>
    <row r="141" spans="2:65" s="1" customFormat="1" ht="19.5">
      <c r="B141" s="32"/>
      <c r="D141" s="134" t="s">
        <v>267</v>
      </c>
      <c r="F141" s="135" t="s">
        <v>3841</v>
      </c>
      <c r="I141" s="136"/>
      <c r="L141" s="32"/>
      <c r="M141" s="137"/>
      <c r="T141" s="53"/>
      <c r="AT141" s="17" t="s">
        <v>267</v>
      </c>
      <c r="AU141" s="17" t="s">
        <v>77</v>
      </c>
    </row>
    <row r="142" spans="2:65" s="1" customFormat="1" ht="11.25">
      <c r="B142" s="32"/>
      <c r="D142" s="176" t="s">
        <v>1416</v>
      </c>
      <c r="F142" s="177" t="s">
        <v>3842</v>
      </c>
      <c r="I142" s="136"/>
      <c r="L142" s="32"/>
      <c r="M142" s="137"/>
      <c r="T142" s="53"/>
      <c r="AT142" s="17" t="s">
        <v>1416</v>
      </c>
      <c r="AU142" s="17" t="s">
        <v>77</v>
      </c>
    </row>
    <row r="143" spans="2:65" s="1" customFormat="1" ht="29.25">
      <c r="B143" s="32"/>
      <c r="D143" s="134" t="s">
        <v>269</v>
      </c>
      <c r="F143" s="138" t="s">
        <v>3843</v>
      </c>
      <c r="I143" s="136"/>
      <c r="L143" s="32"/>
      <c r="M143" s="137"/>
      <c r="T143" s="53"/>
      <c r="AT143" s="17" t="s">
        <v>269</v>
      </c>
      <c r="AU143" s="17" t="s">
        <v>77</v>
      </c>
    </row>
    <row r="144" spans="2:65" s="10" customFormat="1" ht="25.9" customHeight="1">
      <c r="B144" s="111"/>
      <c r="D144" s="112" t="s">
        <v>68</v>
      </c>
      <c r="E144" s="113" t="s">
        <v>1941</v>
      </c>
      <c r="F144" s="113" t="s">
        <v>1942</v>
      </c>
      <c r="I144" s="114"/>
      <c r="J144" s="115">
        <f>BK144</f>
        <v>0</v>
      </c>
      <c r="L144" s="111"/>
      <c r="M144" s="116"/>
      <c r="P144" s="117">
        <f>SUM(P145:P147)</f>
        <v>0</v>
      </c>
      <c r="R144" s="117">
        <f>SUM(R145:R147)</f>
        <v>0.40906599999999999</v>
      </c>
      <c r="T144" s="118">
        <f>SUM(T145:T147)</f>
        <v>0</v>
      </c>
      <c r="AR144" s="112" t="s">
        <v>79</v>
      </c>
      <c r="AT144" s="119" t="s">
        <v>68</v>
      </c>
      <c r="AU144" s="119" t="s">
        <v>69</v>
      </c>
      <c r="AY144" s="112" t="s">
        <v>260</v>
      </c>
      <c r="BK144" s="120">
        <f>SUM(BK145:BK147)</f>
        <v>0</v>
      </c>
    </row>
    <row r="145" spans="2:65" s="1" customFormat="1" ht="16.5" customHeight="1">
      <c r="B145" s="32"/>
      <c r="C145" s="121" t="s">
        <v>332</v>
      </c>
      <c r="D145" s="121" t="s">
        <v>261</v>
      </c>
      <c r="E145" s="122" t="s">
        <v>2340</v>
      </c>
      <c r="F145" s="123" t="s">
        <v>2341</v>
      </c>
      <c r="G145" s="124" t="s">
        <v>1061</v>
      </c>
      <c r="H145" s="125">
        <v>584.38</v>
      </c>
      <c r="I145" s="126"/>
      <c r="J145" s="127">
        <f>ROUND(I145*H145,2)</f>
        <v>0</v>
      </c>
      <c r="K145" s="123" t="s">
        <v>19</v>
      </c>
      <c r="L145" s="32"/>
      <c r="M145" s="128" t="s">
        <v>19</v>
      </c>
      <c r="N145" s="129" t="s">
        <v>40</v>
      </c>
      <c r="P145" s="130">
        <f>O145*H145</f>
        <v>0</v>
      </c>
      <c r="Q145" s="130">
        <v>6.9999999999999999E-4</v>
      </c>
      <c r="R145" s="130">
        <f>Q145*H145</f>
        <v>0.40906599999999999</v>
      </c>
      <c r="S145" s="130">
        <v>0</v>
      </c>
      <c r="T145" s="131">
        <f>S145*H145</f>
        <v>0</v>
      </c>
      <c r="AR145" s="132" t="s">
        <v>300</v>
      </c>
      <c r="AT145" s="132" t="s">
        <v>261</v>
      </c>
      <c r="AU145" s="132" t="s">
        <v>77</v>
      </c>
      <c r="AY145" s="17" t="s">
        <v>260</v>
      </c>
      <c r="BE145" s="133">
        <f>IF(N145="základní",J145,0)</f>
        <v>0</v>
      </c>
      <c r="BF145" s="133">
        <f>IF(N145="snížená",J145,0)</f>
        <v>0</v>
      </c>
      <c r="BG145" s="133">
        <f>IF(N145="zákl. přenesená",J145,0)</f>
        <v>0</v>
      </c>
      <c r="BH145" s="133">
        <f>IF(N145="sníž. přenesená",J145,0)</f>
        <v>0</v>
      </c>
      <c r="BI145" s="133">
        <f>IF(N145="nulová",J145,0)</f>
        <v>0</v>
      </c>
      <c r="BJ145" s="17" t="s">
        <v>77</v>
      </c>
      <c r="BK145" s="133">
        <f>ROUND(I145*H145,2)</f>
        <v>0</v>
      </c>
      <c r="BL145" s="17" t="s">
        <v>300</v>
      </c>
      <c r="BM145" s="132" t="s">
        <v>335</v>
      </c>
    </row>
    <row r="146" spans="2:65" s="1" customFormat="1" ht="11.25">
      <c r="B146" s="32"/>
      <c r="D146" s="134" t="s">
        <v>267</v>
      </c>
      <c r="F146" s="135" t="s">
        <v>2341</v>
      </c>
      <c r="I146" s="136"/>
      <c r="L146" s="32"/>
      <c r="M146" s="137"/>
      <c r="T146" s="53"/>
      <c r="AT146" s="17" t="s">
        <v>267</v>
      </c>
      <c r="AU146" s="17" t="s">
        <v>77</v>
      </c>
    </row>
    <row r="147" spans="2:65" s="1" customFormat="1" ht="87.75">
      <c r="B147" s="32"/>
      <c r="D147" s="134" t="s">
        <v>269</v>
      </c>
      <c r="F147" s="138" t="s">
        <v>2342</v>
      </c>
      <c r="I147" s="136"/>
      <c r="L147" s="32"/>
      <c r="M147" s="137"/>
      <c r="T147" s="53"/>
      <c r="AT147" s="17" t="s">
        <v>269</v>
      </c>
      <c r="AU147" s="17" t="s">
        <v>77</v>
      </c>
    </row>
    <row r="148" spans="2:65" s="10" customFormat="1" ht="25.9" customHeight="1">
      <c r="B148" s="111"/>
      <c r="D148" s="112" t="s">
        <v>68</v>
      </c>
      <c r="E148" s="113" t="s">
        <v>277</v>
      </c>
      <c r="F148" s="113" t="s">
        <v>2343</v>
      </c>
      <c r="I148" s="114"/>
      <c r="J148" s="115">
        <f>BK148</f>
        <v>0</v>
      </c>
      <c r="L148" s="111"/>
      <c r="M148" s="116"/>
      <c r="P148" s="117">
        <f>SUM(P149:P159)</f>
        <v>0</v>
      </c>
      <c r="R148" s="117">
        <f>SUM(R149:R159)</f>
        <v>2.1628337000000002</v>
      </c>
      <c r="T148" s="118">
        <f>SUM(T149:T159)</f>
        <v>106.88</v>
      </c>
      <c r="AR148" s="112" t="s">
        <v>77</v>
      </c>
      <c r="AT148" s="119" t="s">
        <v>68</v>
      </c>
      <c r="AU148" s="119" t="s">
        <v>69</v>
      </c>
      <c r="AY148" s="112" t="s">
        <v>260</v>
      </c>
      <c r="BK148" s="120">
        <f>SUM(BK149:BK159)</f>
        <v>0</v>
      </c>
    </row>
    <row r="149" spans="2:65" s="1" customFormat="1" ht="16.5" customHeight="1">
      <c r="B149" s="32"/>
      <c r="C149" s="121" t="s">
        <v>300</v>
      </c>
      <c r="D149" s="121" t="s">
        <v>261</v>
      </c>
      <c r="E149" s="122" t="s">
        <v>3844</v>
      </c>
      <c r="F149" s="123" t="s">
        <v>3845</v>
      </c>
      <c r="G149" s="124" t="s">
        <v>545</v>
      </c>
      <c r="H149" s="125">
        <v>334</v>
      </c>
      <c r="I149" s="126"/>
      <c r="J149" s="127">
        <f>ROUND(I149*H149,2)</f>
        <v>0</v>
      </c>
      <c r="K149" s="123" t="s">
        <v>1258</v>
      </c>
      <c r="L149" s="32"/>
      <c r="M149" s="128" t="s">
        <v>19</v>
      </c>
      <c r="N149" s="129" t="s">
        <v>40</v>
      </c>
      <c r="P149" s="130">
        <f>O149*H149</f>
        <v>0</v>
      </c>
      <c r="Q149" s="130">
        <v>0</v>
      </c>
      <c r="R149" s="130">
        <f>Q149*H149</f>
        <v>0</v>
      </c>
      <c r="S149" s="130">
        <v>0.32</v>
      </c>
      <c r="T149" s="131">
        <f>S149*H149</f>
        <v>106.88</v>
      </c>
      <c r="AR149" s="132" t="s">
        <v>266</v>
      </c>
      <c r="AT149" s="132" t="s">
        <v>261</v>
      </c>
      <c r="AU149" s="132" t="s">
        <v>77</v>
      </c>
      <c r="AY149" s="17" t="s">
        <v>260</v>
      </c>
      <c r="BE149" s="133">
        <f>IF(N149="základní",J149,0)</f>
        <v>0</v>
      </c>
      <c r="BF149" s="133">
        <f>IF(N149="snížená",J149,0)</f>
        <v>0</v>
      </c>
      <c r="BG149" s="133">
        <f>IF(N149="zákl. přenesená",J149,0)</f>
        <v>0</v>
      </c>
      <c r="BH149" s="133">
        <f>IF(N149="sníž. přenesená",J149,0)</f>
        <v>0</v>
      </c>
      <c r="BI149" s="133">
        <f>IF(N149="nulová",J149,0)</f>
        <v>0</v>
      </c>
      <c r="BJ149" s="17" t="s">
        <v>77</v>
      </c>
      <c r="BK149" s="133">
        <f>ROUND(I149*H149,2)</f>
        <v>0</v>
      </c>
      <c r="BL149" s="17" t="s">
        <v>266</v>
      </c>
      <c r="BM149" s="132" t="s">
        <v>339</v>
      </c>
    </row>
    <row r="150" spans="2:65" s="1" customFormat="1" ht="11.25">
      <c r="B150" s="32"/>
      <c r="D150" s="134" t="s">
        <v>267</v>
      </c>
      <c r="F150" s="135" t="s">
        <v>3846</v>
      </c>
      <c r="I150" s="136"/>
      <c r="L150" s="32"/>
      <c r="M150" s="137"/>
      <c r="T150" s="53"/>
      <c r="AT150" s="17" t="s">
        <v>267</v>
      </c>
      <c r="AU150" s="17" t="s">
        <v>77</v>
      </c>
    </row>
    <row r="151" spans="2:65" s="1" customFormat="1" ht="11.25">
      <c r="B151" s="32"/>
      <c r="D151" s="176" t="s">
        <v>1416</v>
      </c>
      <c r="F151" s="177" t="s">
        <v>3847</v>
      </c>
      <c r="I151" s="136"/>
      <c r="L151" s="32"/>
      <c r="M151" s="137"/>
      <c r="T151" s="53"/>
      <c r="AT151" s="17" t="s">
        <v>1416</v>
      </c>
      <c r="AU151" s="17" t="s">
        <v>77</v>
      </c>
    </row>
    <row r="152" spans="2:65" s="1" customFormat="1" ht="19.5">
      <c r="B152" s="32"/>
      <c r="D152" s="134" t="s">
        <v>269</v>
      </c>
      <c r="F152" s="138" t="s">
        <v>3848</v>
      </c>
      <c r="I152" s="136"/>
      <c r="L152" s="32"/>
      <c r="M152" s="137"/>
      <c r="T152" s="53"/>
      <c r="AT152" s="17" t="s">
        <v>269</v>
      </c>
      <c r="AU152" s="17" t="s">
        <v>77</v>
      </c>
    </row>
    <row r="153" spans="2:65" s="1" customFormat="1" ht="16.5" customHeight="1">
      <c r="B153" s="32"/>
      <c r="C153" s="121" t="s">
        <v>341</v>
      </c>
      <c r="D153" s="121" t="s">
        <v>261</v>
      </c>
      <c r="E153" s="122" t="s">
        <v>3849</v>
      </c>
      <c r="F153" s="123" t="s">
        <v>3850</v>
      </c>
      <c r="G153" s="124" t="s">
        <v>545</v>
      </c>
      <c r="H153" s="125">
        <v>167</v>
      </c>
      <c r="I153" s="126"/>
      <c r="J153" s="127">
        <f>ROUND(I153*H153,2)</f>
        <v>0</v>
      </c>
      <c r="K153" s="123" t="s">
        <v>1258</v>
      </c>
      <c r="L153" s="32"/>
      <c r="M153" s="128" t="s">
        <v>19</v>
      </c>
      <c r="N153" s="129" t="s">
        <v>40</v>
      </c>
      <c r="P153" s="130">
        <f>O153*H153</f>
        <v>0</v>
      </c>
      <c r="Q153" s="130">
        <v>2.0000000000000002E-5</v>
      </c>
      <c r="R153" s="130">
        <f>Q153*H153</f>
        <v>3.3400000000000001E-3</v>
      </c>
      <c r="S153" s="130">
        <v>0</v>
      </c>
      <c r="T153" s="131">
        <f>S153*H153</f>
        <v>0</v>
      </c>
      <c r="AR153" s="132" t="s">
        <v>266</v>
      </c>
      <c r="AT153" s="132" t="s">
        <v>261</v>
      </c>
      <c r="AU153" s="132" t="s">
        <v>77</v>
      </c>
      <c r="AY153" s="17" t="s">
        <v>260</v>
      </c>
      <c r="BE153" s="133">
        <f>IF(N153="základní",J153,0)</f>
        <v>0</v>
      </c>
      <c r="BF153" s="133">
        <f>IF(N153="snížená",J153,0)</f>
        <v>0</v>
      </c>
      <c r="BG153" s="133">
        <f>IF(N153="zákl. přenesená",J153,0)</f>
        <v>0</v>
      </c>
      <c r="BH153" s="133">
        <f>IF(N153="sníž. přenesená",J153,0)</f>
        <v>0</v>
      </c>
      <c r="BI153" s="133">
        <f>IF(N153="nulová",J153,0)</f>
        <v>0</v>
      </c>
      <c r="BJ153" s="17" t="s">
        <v>77</v>
      </c>
      <c r="BK153" s="133">
        <f>ROUND(I153*H153,2)</f>
        <v>0</v>
      </c>
      <c r="BL153" s="17" t="s">
        <v>266</v>
      </c>
      <c r="BM153" s="132" t="s">
        <v>344</v>
      </c>
    </row>
    <row r="154" spans="2:65" s="1" customFormat="1" ht="11.25">
      <c r="B154" s="32"/>
      <c r="D154" s="134" t="s">
        <v>267</v>
      </c>
      <c r="F154" s="135" t="s">
        <v>3851</v>
      </c>
      <c r="I154" s="136"/>
      <c r="L154" s="32"/>
      <c r="M154" s="137"/>
      <c r="T154" s="53"/>
      <c r="AT154" s="17" t="s">
        <v>267</v>
      </c>
      <c r="AU154" s="17" t="s">
        <v>77</v>
      </c>
    </row>
    <row r="155" spans="2:65" s="1" customFormat="1" ht="11.25">
      <c r="B155" s="32"/>
      <c r="D155" s="176" t="s">
        <v>1416</v>
      </c>
      <c r="F155" s="177" t="s">
        <v>3852</v>
      </c>
      <c r="I155" s="136"/>
      <c r="L155" s="32"/>
      <c r="M155" s="137"/>
      <c r="T155" s="53"/>
      <c r="AT155" s="17" t="s">
        <v>1416</v>
      </c>
      <c r="AU155" s="17" t="s">
        <v>77</v>
      </c>
    </row>
    <row r="156" spans="2:65" s="1" customFormat="1" ht="19.5">
      <c r="B156" s="32"/>
      <c r="D156" s="134" t="s">
        <v>269</v>
      </c>
      <c r="F156" s="138" t="s">
        <v>3853</v>
      </c>
      <c r="I156" s="136"/>
      <c r="L156" s="32"/>
      <c r="M156" s="137"/>
      <c r="T156" s="53"/>
      <c r="AT156" s="17" t="s">
        <v>269</v>
      </c>
      <c r="AU156" s="17" t="s">
        <v>77</v>
      </c>
    </row>
    <row r="157" spans="2:65" s="1" customFormat="1" ht="16.5" customHeight="1">
      <c r="B157" s="32"/>
      <c r="C157" s="139" t="s">
        <v>305</v>
      </c>
      <c r="D157" s="139" t="s">
        <v>273</v>
      </c>
      <c r="E157" s="140" t="s">
        <v>3854</v>
      </c>
      <c r="F157" s="141" t="s">
        <v>3855</v>
      </c>
      <c r="G157" s="142" t="s">
        <v>545</v>
      </c>
      <c r="H157" s="143">
        <v>169.505</v>
      </c>
      <c r="I157" s="144"/>
      <c r="J157" s="145">
        <f>ROUND(I157*H157,2)</f>
        <v>0</v>
      </c>
      <c r="K157" s="141" t="s">
        <v>1258</v>
      </c>
      <c r="L157" s="146"/>
      <c r="M157" s="147" t="s">
        <v>19</v>
      </c>
      <c r="N157" s="148" t="s">
        <v>40</v>
      </c>
      <c r="P157" s="130">
        <f>O157*H157</f>
        <v>0</v>
      </c>
      <c r="Q157" s="130">
        <v>1.274E-2</v>
      </c>
      <c r="R157" s="130">
        <f>Q157*H157</f>
        <v>2.1594937000000001</v>
      </c>
      <c r="S157" s="130">
        <v>0</v>
      </c>
      <c r="T157" s="131">
        <f>S157*H157</f>
        <v>0</v>
      </c>
      <c r="AR157" s="132" t="s">
        <v>277</v>
      </c>
      <c r="AT157" s="132" t="s">
        <v>273</v>
      </c>
      <c r="AU157" s="132" t="s">
        <v>77</v>
      </c>
      <c r="AY157" s="17" t="s">
        <v>260</v>
      </c>
      <c r="BE157" s="133">
        <f>IF(N157="základní",J157,0)</f>
        <v>0</v>
      </c>
      <c r="BF157" s="133">
        <f>IF(N157="snížená",J157,0)</f>
        <v>0</v>
      </c>
      <c r="BG157" s="133">
        <f>IF(N157="zákl. přenesená",J157,0)</f>
        <v>0</v>
      </c>
      <c r="BH157" s="133">
        <f>IF(N157="sníž. přenesená",J157,0)</f>
        <v>0</v>
      </c>
      <c r="BI157" s="133">
        <f>IF(N157="nulová",J157,0)</f>
        <v>0</v>
      </c>
      <c r="BJ157" s="17" t="s">
        <v>77</v>
      </c>
      <c r="BK157" s="133">
        <f>ROUND(I157*H157,2)</f>
        <v>0</v>
      </c>
      <c r="BL157" s="17" t="s">
        <v>266</v>
      </c>
      <c r="BM157" s="132" t="s">
        <v>348</v>
      </c>
    </row>
    <row r="158" spans="2:65" s="1" customFormat="1" ht="11.25">
      <c r="B158" s="32"/>
      <c r="D158" s="134" t="s">
        <v>267</v>
      </c>
      <c r="F158" s="135" t="s">
        <v>3855</v>
      </c>
      <c r="I158" s="136"/>
      <c r="L158" s="32"/>
      <c r="M158" s="137"/>
      <c r="T158" s="53"/>
      <c r="AT158" s="17" t="s">
        <v>267</v>
      </c>
      <c r="AU158" s="17" t="s">
        <v>77</v>
      </c>
    </row>
    <row r="159" spans="2:65" s="1" customFormat="1" ht="19.5">
      <c r="B159" s="32"/>
      <c r="D159" s="134" t="s">
        <v>269</v>
      </c>
      <c r="F159" s="138" t="s">
        <v>3856</v>
      </c>
      <c r="I159" s="136"/>
      <c r="L159" s="32"/>
      <c r="M159" s="137"/>
      <c r="T159" s="53"/>
      <c r="AT159" s="17" t="s">
        <v>269</v>
      </c>
      <c r="AU159" s="17" t="s">
        <v>77</v>
      </c>
    </row>
    <row r="160" spans="2:65" s="10" customFormat="1" ht="25.9" customHeight="1">
      <c r="B160" s="111"/>
      <c r="D160" s="112" t="s">
        <v>68</v>
      </c>
      <c r="E160" s="113" t="s">
        <v>302</v>
      </c>
      <c r="F160" s="113" t="s">
        <v>2012</v>
      </c>
      <c r="I160" s="114"/>
      <c r="J160" s="115">
        <f>BK160</f>
        <v>0</v>
      </c>
      <c r="L160" s="111"/>
      <c r="M160" s="116"/>
      <c r="P160" s="117">
        <f>SUM(P161:P237)</f>
        <v>0</v>
      </c>
      <c r="R160" s="117">
        <f>SUM(R161:R237)</f>
        <v>1.6222806600000002</v>
      </c>
      <c r="T160" s="118">
        <f>SUM(T161:T237)</f>
        <v>101.134356</v>
      </c>
      <c r="AR160" s="112" t="s">
        <v>77</v>
      </c>
      <c r="AT160" s="119" t="s">
        <v>68</v>
      </c>
      <c r="AU160" s="119" t="s">
        <v>69</v>
      </c>
      <c r="AY160" s="112" t="s">
        <v>260</v>
      </c>
      <c r="BK160" s="120">
        <f>SUM(BK161:BK237)</f>
        <v>0</v>
      </c>
    </row>
    <row r="161" spans="2:65" s="1" customFormat="1" ht="16.5" customHeight="1">
      <c r="B161" s="32"/>
      <c r="C161" s="121" t="s">
        <v>350</v>
      </c>
      <c r="D161" s="121" t="s">
        <v>261</v>
      </c>
      <c r="E161" s="122" t="s">
        <v>2349</v>
      </c>
      <c r="F161" s="123" t="s">
        <v>2350</v>
      </c>
      <c r="G161" s="124" t="s">
        <v>1061</v>
      </c>
      <c r="H161" s="125">
        <v>74.69</v>
      </c>
      <c r="I161" s="126"/>
      <c r="J161" s="127">
        <f>ROUND(I161*H161,2)</f>
        <v>0</v>
      </c>
      <c r="K161" s="123" t="s">
        <v>19</v>
      </c>
      <c r="L161" s="32"/>
      <c r="M161" s="128" t="s">
        <v>19</v>
      </c>
      <c r="N161" s="129" t="s">
        <v>40</v>
      </c>
      <c r="P161" s="130">
        <f>O161*H161</f>
        <v>0</v>
      </c>
      <c r="Q161" s="130">
        <v>2.5999999999999999E-3</v>
      </c>
      <c r="R161" s="130">
        <f>Q161*H161</f>
        <v>0.19419399999999998</v>
      </c>
      <c r="S161" s="130">
        <v>0</v>
      </c>
      <c r="T161" s="131">
        <f>S161*H161</f>
        <v>0</v>
      </c>
      <c r="AR161" s="132" t="s">
        <v>266</v>
      </c>
      <c r="AT161" s="132" t="s">
        <v>261</v>
      </c>
      <c r="AU161" s="132" t="s">
        <v>77</v>
      </c>
      <c r="AY161" s="17" t="s">
        <v>260</v>
      </c>
      <c r="BE161" s="133">
        <f>IF(N161="základní",J161,0)</f>
        <v>0</v>
      </c>
      <c r="BF161" s="133">
        <f>IF(N161="snížená",J161,0)</f>
        <v>0</v>
      </c>
      <c r="BG161" s="133">
        <f>IF(N161="zákl. přenesená",J161,0)</f>
        <v>0</v>
      </c>
      <c r="BH161" s="133">
        <f>IF(N161="sníž. přenesená",J161,0)</f>
        <v>0</v>
      </c>
      <c r="BI161" s="133">
        <f>IF(N161="nulová",J161,0)</f>
        <v>0</v>
      </c>
      <c r="BJ161" s="17" t="s">
        <v>77</v>
      </c>
      <c r="BK161" s="133">
        <f>ROUND(I161*H161,2)</f>
        <v>0</v>
      </c>
      <c r="BL161" s="17" t="s">
        <v>266</v>
      </c>
      <c r="BM161" s="132" t="s">
        <v>353</v>
      </c>
    </row>
    <row r="162" spans="2:65" s="1" customFormat="1" ht="11.25">
      <c r="B162" s="32"/>
      <c r="D162" s="134" t="s">
        <v>267</v>
      </c>
      <c r="F162" s="135" t="s">
        <v>2350</v>
      </c>
      <c r="I162" s="136"/>
      <c r="L162" s="32"/>
      <c r="M162" s="137"/>
      <c r="T162" s="53"/>
      <c r="AT162" s="17" t="s">
        <v>267</v>
      </c>
      <c r="AU162" s="17" t="s">
        <v>77</v>
      </c>
    </row>
    <row r="163" spans="2:65" s="1" customFormat="1" ht="19.5">
      <c r="B163" s="32"/>
      <c r="D163" s="134" t="s">
        <v>269</v>
      </c>
      <c r="F163" s="138" t="s">
        <v>2351</v>
      </c>
      <c r="I163" s="136"/>
      <c r="L163" s="32"/>
      <c r="M163" s="137"/>
      <c r="T163" s="53"/>
      <c r="AT163" s="17" t="s">
        <v>269</v>
      </c>
      <c r="AU163" s="17" t="s">
        <v>77</v>
      </c>
    </row>
    <row r="164" spans="2:65" s="1" customFormat="1" ht="16.5" customHeight="1">
      <c r="B164" s="32"/>
      <c r="C164" s="121" t="s">
        <v>368</v>
      </c>
      <c r="D164" s="121" t="s">
        <v>261</v>
      </c>
      <c r="E164" s="122" t="s">
        <v>1509</v>
      </c>
      <c r="F164" s="123" t="s">
        <v>1510</v>
      </c>
      <c r="G164" s="124" t="s">
        <v>1297</v>
      </c>
      <c r="H164" s="125">
        <v>157.31399999999999</v>
      </c>
      <c r="I164" s="126"/>
      <c r="J164" s="127">
        <f>ROUND(I164*H164,2)</f>
        <v>0</v>
      </c>
      <c r="K164" s="123" t="s">
        <v>3857</v>
      </c>
      <c r="L164" s="32"/>
      <c r="M164" s="128" t="s">
        <v>19</v>
      </c>
      <c r="N164" s="129" t="s">
        <v>40</v>
      </c>
      <c r="P164" s="130">
        <f>O164*H164</f>
        <v>0</v>
      </c>
      <c r="Q164" s="130">
        <v>6.8999999999999997E-4</v>
      </c>
      <c r="R164" s="130">
        <f>Q164*H164</f>
        <v>0.10854665999999999</v>
      </c>
      <c r="S164" s="130">
        <v>0</v>
      </c>
      <c r="T164" s="131">
        <f>S164*H164</f>
        <v>0</v>
      </c>
      <c r="AR164" s="132" t="s">
        <v>266</v>
      </c>
      <c r="AT164" s="132" t="s">
        <v>261</v>
      </c>
      <c r="AU164" s="132" t="s">
        <v>77</v>
      </c>
      <c r="AY164" s="17" t="s">
        <v>260</v>
      </c>
      <c r="BE164" s="133">
        <f>IF(N164="základní",J164,0)</f>
        <v>0</v>
      </c>
      <c r="BF164" s="133">
        <f>IF(N164="snížená",J164,0)</f>
        <v>0</v>
      </c>
      <c r="BG164" s="133">
        <f>IF(N164="zákl. přenesená",J164,0)</f>
        <v>0</v>
      </c>
      <c r="BH164" s="133">
        <f>IF(N164="sníž. přenesená",J164,0)</f>
        <v>0</v>
      </c>
      <c r="BI164" s="133">
        <f>IF(N164="nulová",J164,0)</f>
        <v>0</v>
      </c>
      <c r="BJ164" s="17" t="s">
        <v>77</v>
      </c>
      <c r="BK164" s="133">
        <f>ROUND(I164*H164,2)</f>
        <v>0</v>
      </c>
      <c r="BL164" s="17" t="s">
        <v>266</v>
      </c>
      <c r="BM164" s="132" t="s">
        <v>3858</v>
      </c>
    </row>
    <row r="165" spans="2:65" s="1" customFormat="1" ht="11.25">
      <c r="B165" s="32"/>
      <c r="D165" s="134" t="s">
        <v>267</v>
      </c>
      <c r="F165" s="135" t="s">
        <v>1512</v>
      </c>
      <c r="I165" s="136"/>
      <c r="L165" s="32"/>
      <c r="M165" s="137"/>
      <c r="T165" s="53"/>
      <c r="AT165" s="17" t="s">
        <v>267</v>
      </c>
      <c r="AU165" s="17" t="s">
        <v>77</v>
      </c>
    </row>
    <row r="166" spans="2:65" s="1" customFormat="1" ht="11.25">
      <c r="B166" s="32"/>
      <c r="D166" s="176" t="s">
        <v>1416</v>
      </c>
      <c r="F166" s="177" t="s">
        <v>3859</v>
      </c>
      <c r="I166" s="136"/>
      <c r="L166" s="32"/>
      <c r="M166" s="137"/>
      <c r="T166" s="53"/>
      <c r="AT166" s="17" t="s">
        <v>1416</v>
      </c>
      <c r="AU166" s="17" t="s">
        <v>77</v>
      </c>
    </row>
    <row r="167" spans="2:65" s="12" customFormat="1" ht="11.25">
      <c r="B167" s="162"/>
      <c r="D167" s="134" t="s">
        <v>774</v>
      </c>
      <c r="E167" s="163" t="s">
        <v>19</v>
      </c>
      <c r="F167" s="164" t="s">
        <v>3860</v>
      </c>
      <c r="H167" s="165">
        <v>157.31399999999999</v>
      </c>
      <c r="I167" s="166"/>
      <c r="L167" s="162"/>
      <c r="M167" s="167"/>
      <c r="T167" s="168"/>
      <c r="AT167" s="163" t="s">
        <v>774</v>
      </c>
      <c r="AU167" s="163" t="s">
        <v>77</v>
      </c>
      <c r="AV167" s="12" t="s">
        <v>79</v>
      </c>
      <c r="AW167" s="12" t="s">
        <v>31</v>
      </c>
      <c r="AX167" s="12" t="s">
        <v>77</v>
      </c>
      <c r="AY167" s="163" t="s">
        <v>260</v>
      </c>
    </row>
    <row r="168" spans="2:65" s="1" customFormat="1" ht="16.5" customHeight="1">
      <c r="B168" s="32"/>
      <c r="C168" s="121" t="s">
        <v>7</v>
      </c>
      <c r="D168" s="121" t="s">
        <v>261</v>
      </c>
      <c r="E168" s="122" t="s">
        <v>2060</v>
      </c>
      <c r="F168" s="123" t="s">
        <v>2061</v>
      </c>
      <c r="G168" s="124" t="s">
        <v>363</v>
      </c>
      <c r="H168" s="125">
        <v>1</v>
      </c>
      <c r="I168" s="126"/>
      <c r="J168" s="127">
        <f>ROUND(I168*H168,2)</f>
        <v>0</v>
      </c>
      <c r="K168" s="123" t="s">
        <v>1258</v>
      </c>
      <c r="L168" s="32"/>
      <c r="M168" s="128" t="s">
        <v>19</v>
      </c>
      <c r="N168" s="129" t="s">
        <v>40</v>
      </c>
      <c r="P168" s="130">
        <f>O168*H168</f>
        <v>0</v>
      </c>
      <c r="Q168" s="130">
        <v>6.4900000000000001E-3</v>
      </c>
      <c r="R168" s="130">
        <f>Q168*H168</f>
        <v>6.4900000000000001E-3</v>
      </c>
      <c r="S168" s="130">
        <v>0</v>
      </c>
      <c r="T168" s="131">
        <f>S168*H168</f>
        <v>0</v>
      </c>
      <c r="AR168" s="132" t="s">
        <v>266</v>
      </c>
      <c r="AT168" s="132" t="s">
        <v>261</v>
      </c>
      <c r="AU168" s="132" t="s">
        <v>77</v>
      </c>
      <c r="AY168" s="17" t="s">
        <v>260</v>
      </c>
      <c r="BE168" s="133">
        <f>IF(N168="základní",J168,0)</f>
        <v>0</v>
      </c>
      <c r="BF168" s="133">
        <f>IF(N168="snížená",J168,0)</f>
        <v>0</v>
      </c>
      <c r="BG168" s="133">
        <f>IF(N168="zákl. přenesená",J168,0)</f>
        <v>0</v>
      </c>
      <c r="BH168" s="133">
        <f>IF(N168="sníž. přenesená",J168,0)</f>
        <v>0</v>
      </c>
      <c r="BI168" s="133">
        <f>IF(N168="nulová",J168,0)</f>
        <v>0</v>
      </c>
      <c r="BJ168" s="17" t="s">
        <v>77</v>
      </c>
      <c r="BK168" s="133">
        <f>ROUND(I168*H168,2)</f>
        <v>0</v>
      </c>
      <c r="BL168" s="17" t="s">
        <v>266</v>
      </c>
      <c r="BM168" s="132" t="s">
        <v>364</v>
      </c>
    </row>
    <row r="169" spans="2:65" s="1" customFormat="1" ht="11.25">
      <c r="B169" s="32"/>
      <c r="D169" s="134" t="s">
        <v>267</v>
      </c>
      <c r="F169" s="135" t="s">
        <v>2062</v>
      </c>
      <c r="I169" s="136"/>
      <c r="L169" s="32"/>
      <c r="M169" s="137"/>
      <c r="T169" s="53"/>
      <c r="AT169" s="17" t="s">
        <v>267</v>
      </c>
      <c r="AU169" s="17" t="s">
        <v>77</v>
      </c>
    </row>
    <row r="170" spans="2:65" s="1" customFormat="1" ht="11.25">
      <c r="B170" s="32"/>
      <c r="D170" s="176" t="s">
        <v>1416</v>
      </c>
      <c r="F170" s="177" t="s">
        <v>2063</v>
      </c>
      <c r="I170" s="136"/>
      <c r="L170" s="32"/>
      <c r="M170" s="137"/>
      <c r="T170" s="53"/>
      <c r="AT170" s="17" t="s">
        <v>1416</v>
      </c>
      <c r="AU170" s="17" t="s">
        <v>77</v>
      </c>
    </row>
    <row r="171" spans="2:65" s="1" customFormat="1" ht="19.5">
      <c r="B171" s="32"/>
      <c r="D171" s="134" t="s">
        <v>269</v>
      </c>
      <c r="F171" s="138" t="s">
        <v>2352</v>
      </c>
      <c r="I171" s="136"/>
      <c r="L171" s="32"/>
      <c r="M171" s="137"/>
      <c r="T171" s="53"/>
      <c r="AT171" s="17" t="s">
        <v>269</v>
      </c>
      <c r="AU171" s="17" t="s">
        <v>77</v>
      </c>
    </row>
    <row r="172" spans="2:65" s="1" customFormat="1" ht="16.5" customHeight="1">
      <c r="B172" s="32"/>
      <c r="C172" s="121" t="s">
        <v>315</v>
      </c>
      <c r="D172" s="121" t="s">
        <v>261</v>
      </c>
      <c r="E172" s="122" t="s">
        <v>2022</v>
      </c>
      <c r="F172" s="123" t="s">
        <v>2023</v>
      </c>
      <c r="G172" s="124" t="s">
        <v>1297</v>
      </c>
      <c r="H172" s="125">
        <v>53.42</v>
      </c>
      <c r="I172" s="126"/>
      <c r="J172" s="127">
        <f>ROUND(I172*H172,2)</f>
        <v>0</v>
      </c>
      <c r="K172" s="123" t="s">
        <v>1258</v>
      </c>
      <c r="L172" s="32"/>
      <c r="M172" s="128" t="s">
        <v>19</v>
      </c>
      <c r="N172" s="129" t="s">
        <v>40</v>
      </c>
      <c r="P172" s="130">
        <f>O172*H172</f>
        <v>0</v>
      </c>
      <c r="Q172" s="130">
        <v>0</v>
      </c>
      <c r="R172" s="130">
        <f>Q172*H172</f>
        <v>0</v>
      </c>
      <c r="S172" s="130">
        <v>2.9999999999999997E-4</v>
      </c>
      <c r="T172" s="131">
        <f>S172*H172</f>
        <v>1.6025999999999999E-2</v>
      </c>
      <c r="AR172" s="132" t="s">
        <v>266</v>
      </c>
      <c r="AT172" s="132" t="s">
        <v>261</v>
      </c>
      <c r="AU172" s="132" t="s">
        <v>77</v>
      </c>
      <c r="AY172" s="17" t="s">
        <v>260</v>
      </c>
      <c r="BE172" s="133">
        <f>IF(N172="základní",J172,0)</f>
        <v>0</v>
      </c>
      <c r="BF172" s="133">
        <f>IF(N172="snížená",J172,0)</f>
        <v>0</v>
      </c>
      <c r="BG172" s="133">
        <f>IF(N172="zákl. přenesená",J172,0)</f>
        <v>0</v>
      </c>
      <c r="BH172" s="133">
        <f>IF(N172="sníž. přenesená",J172,0)</f>
        <v>0</v>
      </c>
      <c r="BI172" s="133">
        <f>IF(N172="nulová",J172,0)</f>
        <v>0</v>
      </c>
      <c r="BJ172" s="17" t="s">
        <v>77</v>
      </c>
      <c r="BK172" s="133">
        <f>ROUND(I172*H172,2)</f>
        <v>0</v>
      </c>
      <c r="BL172" s="17" t="s">
        <v>266</v>
      </c>
      <c r="BM172" s="132" t="s">
        <v>368</v>
      </c>
    </row>
    <row r="173" spans="2:65" s="1" customFormat="1" ht="11.25">
      <c r="B173" s="32"/>
      <c r="D173" s="134" t="s">
        <v>267</v>
      </c>
      <c r="F173" s="135" t="s">
        <v>2023</v>
      </c>
      <c r="I173" s="136"/>
      <c r="L173" s="32"/>
      <c r="M173" s="137"/>
      <c r="T173" s="53"/>
      <c r="AT173" s="17" t="s">
        <v>267</v>
      </c>
      <c r="AU173" s="17" t="s">
        <v>77</v>
      </c>
    </row>
    <row r="174" spans="2:65" s="1" customFormat="1" ht="11.25">
      <c r="B174" s="32"/>
      <c r="D174" s="176" t="s">
        <v>1416</v>
      </c>
      <c r="F174" s="177" t="s">
        <v>2024</v>
      </c>
      <c r="I174" s="136"/>
      <c r="L174" s="32"/>
      <c r="M174" s="137"/>
      <c r="T174" s="53"/>
      <c r="AT174" s="17" t="s">
        <v>1416</v>
      </c>
      <c r="AU174" s="17" t="s">
        <v>77</v>
      </c>
    </row>
    <row r="175" spans="2:65" s="1" customFormat="1" ht="19.5">
      <c r="B175" s="32"/>
      <c r="D175" s="134" t="s">
        <v>269</v>
      </c>
      <c r="F175" s="138" t="s">
        <v>2353</v>
      </c>
      <c r="I175" s="136"/>
      <c r="L175" s="32"/>
      <c r="M175" s="137"/>
      <c r="T175" s="53"/>
      <c r="AT175" s="17" t="s">
        <v>269</v>
      </c>
      <c r="AU175" s="17" t="s">
        <v>77</v>
      </c>
    </row>
    <row r="176" spans="2:65" s="1" customFormat="1" ht="16.5" customHeight="1">
      <c r="B176" s="32"/>
      <c r="C176" s="121" t="s">
        <v>370</v>
      </c>
      <c r="D176" s="121" t="s">
        <v>261</v>
      </c>
      <c r="E176" s="122" t="s">
        <v>2354</v>
      </c>
      <c r="F176" s="123" t="s">
        <v>2355</v>
      </c>
      <c r="G176" s="124" t="s">
        <v>1067</v>
      </c>
      <c r="H176" s="125">
        <v>12.41</v>
      </c>
      <c r="I176" s="126"/>
      <c r="J176" s="127">
        <f>ROUND(I176*H176,2)</f>
        <v>0</v>
      </c>
      <c r="K176" s="123" t="s">
        <v>1258</v>
      </c>
      <c r="L176" s="32"/>
      <c r="M176" s="128" t="s">
        <v>19</v>
      </c>
      <c r="N176" s="129" t="s">
        <v>40</v>
      </c>
      <c r="P176" s="130">
        <f>O176*H176</f>
        <v>0</v>
      </c>
      <c r="Q176" s="130">
        <v>0</v>
      </c>
      <c r="R176" s="130">
        <f>Q176*H176</f>
        <v>0</v>
      </c>
      <c r="S176" s="130">
        <v>0</v>
      </c>
      <c r="T176" s="131">
        <f>S176*H176</f>
        <v>0</v>
      </c>
      <c r="AR176" s="132" t="s">
        <v>266</v>
      </c>
      <c r="AT176" s="132" t="s">
        <v>261</v>
      </c>
      <c r="AU176" s="132" t="s">
        <v>77</v>
      </c>
      <c r="AY176" s="17" t="s">
        <v>260</v>
      </c>
      <c r="BE176" s="133">
        <f>IF(N176="základní",J176,0)</f>
        <v>0</v>
      </c>
      <c r="BF176" s="133">
        <f>IF(N176="snížená",J176,0)</f>
        <v>0</v>
      </c>
      <c r="BG176" s="133">
        <f>IF(N176="zákl. přenesená",J176,0)</f>
        <v>0</v>
      </c>
      <c r="BH176" s="133">
        <f>IF(N176="sníž. přenesená",J176,0)</f>
        <v>0</v>
      </c>
      <c r="BI176" s="133">
        <f>IF(N176="nulová",J176,0)</f>
        <v>0</v>
      </c>
      <c r="BJ176" s="17" t="s">
        <v>77</v>
      </c>
      <c r="BK176" s="133">
        <f>ROUND(I176*H176,2)</f>
        <v>0</v>
      </c>
      <c r="BL176" s="17" t="s">
        <v>266</v>
      </c>
      <c r="BM176" s="132" t="s">
        <v>373</v>
      </c>
    </row>
    <row r="177" spans="2:65" s="1" customFormat="1" ht="11.25">
      <c r="B177" s="32"/>
      <c r="D177" s="134" t="s">
        <v>267</v>
      </c>
      <c r="F177" s="135" t="s">
        <v>2356</v>
      </c>
      <c r="I177" s="136"/>
      <c r="L177" s="32"/>
      <c r="M177" s="137"/>
      <c r="T177" s="53"/>
      <c r="AT177" s="17" t="s">
        <v>267</v>
      </c>
      <c r="AU177" s="17" t="s">
        <v>77</v>
      </c>
    </row>
    <row r="178" spans="2:65" s="1" customFormat="1" ht="11.25">
      <c r="B178" s="32"/>
      <c r="D178" s="176" t="s">
        <v>1416</v>
      </c>
      <c r="F178" s="177" t="s">
        <v>2357</v>
      </c>
      <c r="I178" s="136"/>
      <c r="L178" s="32"/>
      <c r="M178" s="137"/>
      <c r="T178" s="53"/>
      <c r="AT178" s="17" t="s">
        <v>1416</v>
      </c>
      <c r="AU178" s="17" t="s">
        <v>77</v>
      </c>
    </row>
    <row r="179" spans="2:65" s="1" customFormat="1" ht="19.5">
      <c r="B179" s="32"/>
      <c r="D179" s="134" t="s">
        <v>269</v>
      </c>
      <c r="F179" s="138" t="s">
        <v>2358</v>
      </c>
      <c r="I179" s="136"/>
      <c r="L179" s="32"/>
      <c r="M179" s="137"/>
      <c r="T179" s="53"/>
      <c r="AT179" s="17" t="s">
        <v>269</v>
      </c>
      <c r="AU179" s="17" t="s">
        <v>77</v>
      </c>
    </row>
    <row r="180" spans="2:65" s="1" customFormat="1" ht="21.75" customHeight="1">
      <c r="B180" s="32"/>
      <c r="C180" s="121" t="s">
        <v>320</v>
      </c>
      <c r="D180" s="121" t="s">
        <v>261</v>
      </c>
      <c r="E180" s="122" t="s">
        <v>2359</v>
      </c>
      <c r="F180" s="123" t="s">
        <v>2360</v>
      </c>
      <c r="G180" s="124" t="s">
        <v>1067</v>
      </c>
      <c r="H180" s="125">
        <v>80</v>
      </c>
      <c r="I180" s="126"/>
      <c r="J180" s="127">
        <f>ROUND(I180*H180,2)</f>
        <v>0</v>
      </c>
      <c r="K180" s="123" t="s">
        <v>1258</v>
      </c>
      <c r="L180" s="32"/>
      <c r="M180" s="128" t="s">
        <v>19</v>
      </c>
      <c r="N180" s="129" t="s">
        <v>40</v>
      </c>
      <c r="P180" s="130">
        <f>O180*H180</f>
        <v>0</v>
      </c>
      <c r="Q180" s="130">
        <v>0</v>
      </c>
      <c r="R180" s="130">
        <f>Q180*H180</f>
        <v>0</v>
      </c>
      <c r="S180" s="130">
        <v>0</v>
      </c>
      <c r="T180" s="131">
        <f>S180*H180</f>
        <v>0</v>
      </c>
      <c r="AR180" s="132" t="s">
        <v>266</v>
      </c>
      <c r="AT180" s="132" t="s">
        <v>261</v>
      </c>
      <c r="AU180" s="132" t="s">
        <v>77</v>
      </c>
      <c r="AY180" s="17" t="s">
        <v>260</v>
      </c>
      <c r="BE180" s="133">
        <f>IF(N180="základní",J180,0)</f>
        <v>0</v>
      </c>
      <c r="BF180" s="133">
        <f>IF(N180="snížená",J180,0)</f>
        <v>0</v>
      </c>
      <c r="BG180" s="133">
        <f>IF(N180="zákl. přenesená",J180,0)</f>
        <v>0</v>
      </c>
      <c r="BH180" s="133">
        <f>IF(N180="sníž. přenesená",J180,0)</f>
        <v>0</v>
      </c>
      <c r="BI180" s="133">
        <f>IF(N180="nulová",J180,0)</f>
        <v>0</v>
      </c>
      <c r="BJ180" s="17" t="s">
        <v>77</v>
      </c>
      <c r="BK180" s="133">
        <f>ROUND(I180*H180,2)</f>
        <v>0</v>
      </c>
      <c r="BL180" s="17" t="s">
        <v>266</v>
      </c>
      <c r="BM180" s="132" t="s">
        <v>378</v>
      </c>
    </row>
    <row r="181" spans="2:65" s="1" customFormat="1" ht="19.5">
      <c r="B181" s="32"/>
      <c r="D181" s="134" t="s">
        <v>267</v>
      </c>
      <c r="F181" s="135" t="s">
        <v>2361</v>
      </c>
      <c r="I181" s="136"/>
      <c r="L181" s="32"/>
      <c r="M181" s="137"/>
      <c r="T181" s="53"/>
      <c r="AT181" s="17" t="s">
        <v>267</v>
      </c>
      <c r="AU181" s="17" t="s">
        <v>77</v>
      </c>
    </row>
    <row r="182" spans="2:65" s="1" customFormat="1" ht="11.25">
      <c r="B182" s="32"/>
      <c r="D182" s="176" t="s">
        <v>1416</v>
      </c>
      <c r="F182" s="177" t="s">
        <v>2362</v>
      </c>
      <c r="I182" s="136"/>
      <c r="L182" s="32"/>
      <c r="M182" s="137"/>
      <c r="T182" s="53"/>
      <c r="AT182" s="17" t="s">
        <v>1416</v>
      </c>
      <c r="AU182" s="17" t="s">
        <v>77</v>
      </c>
    </row>
    <row r="183" spans="2:65" s="1" customFormat="1" ht="29.25">
      <c r="B183" s="32"/>
      <c r="D183" s="134" t="s">
        <v>269</v>
      </c>
      <c r="F183" s="138" t="s">
        <v>2363</v>
      </c>
      <c r="I183" s="136"/>
      <c r="L183" s="32"/>
      <c r="M183" s="137"/>
      <c r="T183" s="53"/>
      <c r="AT183" s="17" t="s">
        <v>269</v>
      </c>
      <c r="AU183" s="17" t="s">
        <v>77</v>
      </c>
    </row>
    <row r="184" spans="2:65" s="1" customFormat="1" ht="21.75" customHeight="1">
      <c r="B184" s="32"/>
      <c r="C184" s="121" t="s">
        <v>381</v>
      </c>
      <c r="D184" s="121" t="s">
        <v>261</v>
      </c>
      <c r="E184" s="122" t="s">
        <v>2364</v>
      </c>
      <c r="F184" s="123" t="s">
        <v>2365</v>
      </c>
      <c r="G184" s="124" t="s">
        <v>1067</v>
      </c>
      <c r="H184" s="125">
        <v>3520</v>
      </c>
      <c r="I184" s="126"/>
      <c r="J184" s="127">
        <f>ROUND(I184*H184,2)</f>
        <v>0</v>
      </c>
      <c r="K184" s="123" t="s">
        <v>1258</v>
      </c>
      <c r="L184" s="32"/>
      <c r="M184" s="128" t="s">
        <v>19</v>
      </c>
      <c r="N184" s="129" t="s">
        <v>40</v>
      </c>
      <c r="P184" s="130">
        <f>O184*H184</f>
        <v>0</v>
      </c>
      <c r="Q184" s="130">
        <v>0</v>
      </c>
      <c r="R184" s="130">
        <f>Q184*H184</f>
        <v>0</v>
      </c>
      <c r="S184" s="130">
        <v>0</v>
      </c>
      <c r="T184" s="131">
        <f>S184*H184</f>
        <v>0</v>
      </c>
      <c r="AR184" s="132" t="s">
        <v>266</v>
      </c>
      <c r="AT184" s="132" t="s">
        <v>261</v>
      </c>
      <c r="AU184" s="132" t="s">
        <v>77</v>
      </c>
      <c r="AY184" s="17" t="s">
        <v>260</v>
      </c>
      <c r="BE184" s="133">
        <f>IF(N184="základní",J184,0)</f>
        <v>0</v>
      </c>
      <c r="BF184" s="133">
        <f>IF(N184="snížená",J184,0)</f>
        <v>0</v>
      </c>
      <c r="BG184" s="133">
        <f>IF(N184="zákl. přenesená",J184,0)</f>
        <v>0</v>
      </c>
      <c r="BH184" s="133">
        <f>IF(N184="sníž. přenesená",J184,0)</f>
        <v>0</v>
      </c>
      <c r="BI184" s="133">
        <f>IF(N184="nulová",J184,0)</f>
        <v>0</v>
      </c>
      <c r="BJ184" s="17" t="s">
        <v>77</v>
      </c>
      <c r="BK184" s="133">
        <f>ROUND(I184*H184,2)</f>
        <v>0</v>
      </c>
      <c r="BL184" s="17" t="s">
        <v>266</v>
      </c>
      <c r="BM184" s="132" t="s">
        <v>384</v>
      </c>
    </row>
    <row r="185" spans="2:65" s="1" customFormat="1" ht="19.5">
      <c r="B185" s="32"/>
      <c r="D185" s="134" t="s">
        <v>267</v>
      </c>
      <c r="F185" s="135" t="s">
        <v>2366</v>
      </c>
      <c r="I185" s="136"/>
      <c r="L185" s="32"/>
      <c r="M185" s="137"/>
      <c r="T185" s="53"/>
      <c r="AT185" s="17" t="s">
        <v>267</v>
      </c>
      <c r="AU185" s="17" t="s">
        <v>77</v>
      </c>
    </row>
    <row r="186" spans="2:65" s="1" customFormat="1" ht="11.25">
      <c r="B186" s="32"/>
      <c r="D186" s="176" t="s">
        <v>1416</v>
      </c>
      <c r="F186" s="177" t="s">
        <v>2367</v>
      </c>
      <c r="I186" s="136"/>
      <c r="L186" s="32"/>
      <c r="M186" s="137"/>
      <c r="T186" s="53"/>
      <c r="AT186" s="17" t="s">
        <v>1416</v>
      </c>
      <c r="AU186" s="17" t="s">
        <v>77</v>
      </c>
    </row>
    <row r="187" spans="2:65" s="1" customFormat="1" ht="29.25">
      <c r="B187" s="32"/>
      <c r="D187" s="134" t="s">
        <v>269</v>
      </c>
      <c r="F187" s="138" t="s">
        <v>2368</v>
      </c>
      <c r="I187" s="136"/>
      <c r="L187" s="32"/>
      <c r="M187" s="137"/>
      <c r="T187" s="53"/>
      <c r="AT187" s="17" t="s">
        <v>269</v>
      </c>
      <c r="AU187" s="17" t="s">
        <v>77</v>
      </c>
    </row>
    <row r="188" spans="2:65" s="1" customFormat="1" ht="16.5" customHeight="1">
      <c r="B188" s="32"/>
      <c r="C188" s="121" t="s">
        <v>326</v>
      </c>
      <c r="D188" s="121" t="s">
        <v>261</v>
      </c>
      <c r="E188" s="122" t="s">
        <v>2369</v>
      </c>
      <c r="F188" s="123" t="s">
        <v>2370</v>
      </c>
      <c r="G188" s="124" t="s">
        <v>1297</v>
      </c>
      <c r="H188" s="125">
        <v>20</v>
      </c>
      <c r="I188" s="126"/>
      <c r="J188" s="127">
        <f>ROUND(I188*H188,2)</f>
        <v>0</v>
      </c>
      <c r="K188" s="123" t="s">
        <v>1258</v>
      </c>
      <c r="L188" s="32"/>
      <c r="M188" s="128" t="s">
        <v>19</v>
      </c>
      <c r="N188" s="129" t="s">
        <v>40</v>
      </c>
      <c r="P188" s="130">
        <f>O188*H188</f>
        <v>0</v>
      </c>
      <c r="Q188" s="130">
        <v>0</v>
      </c>
      <c r="R188" s="130">
        <f>Q188*H188</f>
        <v>0</v>
      </c>
      <c r="S188" s="130">
        <v>0</v>
      </c>
      <c r="T188" s="131">
        <f>S188*H188</f>
        <v>0</v>
      </c>
      <c r="AR188" s="132" t="s">
        <v>266</v>
      </c>
      <c r="AT188" s="132" t="s">
        <v>261</v>
      </c>
      <c r="AU188" s="132" t="s">
        <v>77</v>
      </c>
      <c r="AY188" s="17" t="s">
        <v>260</v>
      </c>
      <c r="BE188" s="133">
        <f>IF(N188="základní",J188,0)</f>
        <v>0</v>
      </c>
      <c r="BF188" s="133">
        <f>IF(N188="snížená",J188,0)</f>
        <v>0</v>
      </c>
      <c r="BG188" s="133">
        <f>IF(N188="zákl. přenesená",J188,0)</f>
        <v>0</v>
      </c>
      <c r="BH188" s="133">
        <f>IF(N188="sníž. přenesená",J188,0)</f>
        <v>0</v>
      </c>
      <c r="BI188" s="133">
        <f>IF(N188="nulová",J188,0)</f>
        <v>0</v>
      </c>
      <c r="BJ188" s="17" t="s">
        <v>77</v>
      </c>
      <c r="BK188" s="133">
        <f>ROUND(I188*H188,2)</f>
        <v>0</v>
      </c>
      <c r="BL188" s="17" t="s">
        <v>266</v>
      </c>
      <c r="BM188" s="132" t="s">
        <v>389</v>
      </c>
    </row>
    <row r="189" spans="2:65" s="1" customFormat="1" ht="11.25">
      <c r="B189" s="32"/>
      <c r="D189" s="134" t="s">
        <v>267</v>
      </c>
      <c r="F189" s="135" t="s">
        <v>2371</v>
      </c>
      <c r="I189" s="136"/>
      <c r="L189" s="32"/>
      <c r="M189" s="137"/>
      <c r="T189" s="53"/>
      <c r="AT189" s="17" t="s">
        <v>267</v>
      </c>
      <c r="AU189" s="17" t="s">
        <v>77</v>
      </c>
    </row>
    <row r="190" spans="2:65" s="1" customFormat="1" ht="11.25">
      <c r="B190" s="32"/>
      <c r="D190" s="176" t="s">
        <v>1416</v>
      </c>
      <c r="F190" s="177" t="s">
        <v>2372</v>
      </c>
      <c r="I190" s="136"/>
      <c r="L190" s="32"/>
      <c r="M190" s="137"/>
      <c r="T190" s="53"/>
      <c r="AT190" s="17" t="s">
        <v>1416</v>
      </c>
      <c r="AU190" s="17" t="s">
        <v>77</v>
      </c>
    </row>
    <row r="191" spans="2:65" s="1" customFormat="1" ht="19.5">
      <c r="B191" s="32"/>
      <c r="D191" s="134" t="s">
        <v>269</v>
      </c>
      <c r="F191" s="138" t="s">
        <v>2373</v>
      </c>
      <c r="I191" s="136"/>
      <c r="L191" s="32"/>
      <c r="M191" s="137"/>
      <c r="T191" s="53"/>
      <c r="AT191" s="17" t="s">
        <v>269</v>
      </c>
      <c r="AU191" s="17" t="s">
        <v>77</v>
      </c>
    </row>
    <row r="192" spans="2:65" s="1" customFormat="1" ht="16.5" customHeight="1">
      <c r="B192" s="32"/>
      <c r="C192" s="121" t="s">
        <v>392</v>
      </c>
      <c r="D192" s="121" t="s">
        <v>261</v>
      </c>
      <c r="E192" s="122" t="s">
        <v>2374</v>
      </c>
      <c r="F192" s="123" t="s">
        <v>2375</v>
      </c>
      <c r="G192" s="124" t="s">
        <v>1297</v>
      </c>
      <c r="H192" s="125">
        <v>880</v>
      </c>
      <c r="I192" s="126"/>
      <c r="J192" s="127">
        <f>ROUND(I192*H192,2)</f>
        <v>0</v>
      </c>
      <c r="K192" s="123" t="s">
        <v>1258</v>
      </c>
      <c r="L192" s="32"/>
      <c r="M192" s="128" t="s">
        <v>19</v>
      </c>
      <c r="N192" s="129" t="s">
        <v>40</v>
      </c>
      <c r="P192" s="130">
        <f>O192*H192</f>
        <v>0</v>
      </c>
      <c r="Q192" s="130">
        <v>0</v>
      </c>
      <c r="R192" s="130">
        <f>Q192*H192</f>
        <v>0</v>
      </c>
      <c r="S192" s="130">
        <v>0</v>
      </c>
      <c r="T192" s="131">
        <f>S192*H192</f>
        <v>0</v>
      </c>
      <c r="AR192" s="132" t="s">
        <v>266</v>
      </c>
      <c r="AT192" s="132" t="s">
        <v>261</v>
      </c>
      <c r="AU192" s="132" t="s">
        <v>77</v>
      </c>
      <c r="AY192" s="17" t="s">
        <v>260</v>
      </c>
      <c r="BE192" s="133">
        <f>IF(N192="základní",J192,0)</f>
        <v>0</v>
      </c>
      <c r="BF192" s="133">
        <f>IF(N192="snížená",J192,0)</f>
        <v>0</v>
      </c>
      <c r="BG192" s="133">
        <f>IF(N192="zákl. přenesená",J192,0)</f>
        <v>0</v>
      </c>
      <c r="BH192" s="133">
        <f>IF(N192="sníž. přenesená",J192,0)</f>
        <v>0</v>
      </c>
      <c r="BI192" s="133">
        <f>IF(N192="nulová",J192,0)</f>
        <v>0</v>
      </c>
      <c r="BJ192" s="17" t="s">
        <v>77</v>
      </c>
      <c r="BK192" s="133">
        <f>ROUND(I192*H192,2)</f>
        <v>0</v>
      </c>
      <c r="BL192" s="17" t="s">
        <v>266</v>
      </c>
      <c r="BM192" s="132" t="s">
        <v>395</v>
      </c>
    </row>
    <row r="193" spans="2:65" s="1" customFormat="1" ht="19.5">
      <c r="B193" s="32"/>
      <c r="D193" s="134" t="s">
        <v>267</v>
      </c>
      <c r="F193" s="135" t="s">
        <v>2376</v>
      </c>
      <c r="I193" s="136"/>
      <c r="L193" s="32"/>
      <c r="M193" s="137"/>
      <c r="T193" s="53"/>
      <c r="AT193" s="17" t="s">
        <v>267</v>
      </c>
      <c r="AU193" s="17" t="s">
        <v>77</v>
      </c>
    </row>
    <row r="194" spans="2:65" s="1" customFormat="1" ht="11.25">
      <c r="B194" s="32"/>
      <c r="D194" s="176" t="s">
        <v>1416</v>
      </c>
      <c r="F194" s="177" t="s">
        <v>2377</v>
      </c>
      <c r="I194" s="136"/>
      <c r="L194" s="32"/>
      <c r="M194" s="137"/>
      <c r="T194" s="53"/>
      <c r="AT194" s="17" t="s">
        <v>1416</v>
      </c>
      <c r="AU194" s="17" t="s">
        <v>77</v>
      </c>
    </row>
    <row r="195" spans="2:65" s="1" customFormat="1" ht="29.25">
      <c r="B195" s="32"/>
      <c r="D195" s="134" t="s">
        <v>269</v>
      </c>
      <c r="F195" s="138" t="s">
        <v>2378</v>
      </c>
      <c r="I195" s="136"/>
      <c r="L195" s="32"/>
      <c r="M195" s="137"/>
      <c r="T195" s="53"/>
      <c r="AT195" s="17" t="s">
        <v>269</v>
      </c>
      <c r="AU195" s="17" t="s">
        <v>77</v>
      </c>
    </row>
    <row r="196" spans="2:65" s="1" customFormat="1" ht="16.5" customHeight="1">
      <c r="B196" s="32"/>
      <c r="C196" s="121" t="s">
        <v>330</v>
      </c>
      <c r="D196" s="121" t="s">
        <v>261</v>
      </c>
      <c r="E196" s="122" t="s">
        <v>2379</v>
      </c>
      <c r="F196" s="123" t="s">
        <v>2380</v>
      </c>
      <c r="G196" s="124" t="s">
        <v>1067</v>
      </c>
      <c r="H196" s="125">
        <v>11.42</v>
      </c>
      <c r="I196" s="126"/>
      <c r="J196" s="127">
        <f>ROUND(I196*H196,2)</f>
        <v>0</v>
      </c>
      <c r="K196" s="123" t="s">
        <v>1258</v>
      </c>
      <c r="L196" s="32"/>
      <c r="M196" s="128" t="s">
        <v>19</v>
      </c>
      <c r="N196" s="129" t="s">
        <v>40</v>
      </c>
      <c r="P196" s="130">
        <f>O196*H196</f>
        <v>0</v>
      </c>
      <c r="Q196" s="130">
        <v>0</v>
      </c>
      <c r="R196" s="130">
        <f>Q196*H196</f>
        <v>0</v>
      </c>
      <c r="S196" s="130">
        <v>1E-3</v>
      </c>
      <c r="T196" s="131">
        <f>S196*H196</f>
        <v>1.142E-2</v>
      </c>
      <c r="AR196" s="132" t="s">
        <v>266</v>
      </c>
      <c r="AT196" s="132" t="s">
        <v>261</v>
      </c>
      <c r="AU196" s="132" t="s">
        <v>77</v>
      </c>
      <c r="AY196" s="17" t="s">
        <v>260</v>
      </c>
      <c r="BE196" s="133">
        <f>IF(N196="základní",J196,0)</f>
        <v>0</v>
      </c>
      <c r="BF196" s="133">
        <f>IF(N196="snížená",J196,0)</f>
        <v>0</v>
      </c>
      <c r="BG196" s="133">
        <f>IF(N196="zákl. přenesená",J196,0)</f>
        <v>0</v>
      </c>
      <c r="BH196" s="133">
        <f>IF(N196="sníž. přenesená",J196,0)</f>
        <v>0</v>
      </c>
      <c r="BI196" s="133">
        <f>IF(N196="nulová",J196,0)</f>
        <v>0</v>
      </c>
      <c r="BJ196" s="17" t="s">
        <v>77</v>
      </c>
      <c r="BK196" s="133">
        <f>ROUND(I196*H196,2)</f>
        <v>0</v>
      </c>
      <c r="BL196" s="17" t="s">
        <v>266</v>
      </c>
      <c r="BM196" s="132" t="s">
        <v>399</v>
      </c>
    </row>
    <row r="197" spans="2:65" s="1" customFormat="1" ht="11.25">
      <c r="B197" s="32"/>
      <c r="D197" s="134" t="s">
        <v>267</v>
      </c>
      <c r="F197" s="135" t="s">
        <v>2381</v>
      </c>
      <c r="I197" s="136"/>
      <c r="L197" s="32"/>
      <c r="M197" s="137"/>
      <c r="T197" s="53"/>
      <c r="AT197" s="17" t="s">
        <v>267</v>
      </c>
      <c r="AU197" s="17" t="s">
        <v>77</v>
      </c>
    </row>
    <row r="198" spans="2:65" s="1" customFormat="1" ht="11.25">
      <c r="B198" s="32"/>
      <c r="D198" s="176" t="s">
        <v>1416</v>
      </c>
      <c r="F198" s="177" t="s">
        <v>2382</v>
      </c>
      <c r="I198" s="136"/>
      <c r="L198" s="32"/>
      <c r="M198" s="137"/>
      <c r="T198" s="53"/>
      <c r="AT198" s="17" t="s">
        <v>1416</v>
      </c>
      <c r="AU198" s="17" t="s">
        <v>77</v>
      </c>
    </row>
    <row r="199" spans="2:65" s="1" customFormat="1" ht="19.5">
      <c r="B199" s="32"/>
      <c r="D199" s="134" t="s">
        <v>269</v>
      </c>
      <c r="F199" s="138" t="s">
        <v>2383</v>
      </c>
      <c r="I199" s="136"/>
      <c r="L199" s="32"/>
      <c r="M199" s="137"/>
      <c r="T199" s="53"/>
      <c r="AT199" s="17" t="s">
        <v>269</v>
      </c>
      <c r="AU199" s="17" t="s">
        <v>77</v>
      </c>
    </row>
    <row r="200" spans="2:65" s="1" customFormat="1" ht="16.5" customHeight="1">
      <c r="B200" s="32"/>
      <c r="C200" s="121" t="s">
        <v>401</v>
      </c>
      <c r="D200" s="121" t="s">
        <v>261</v>
      </c>
      <c r="E200" s="122" t="s">
        <v>2384</v>
      </c>
      <c r="F200" s="123" t="s">
        <v>2385</v>
      </c>
      <c r="G200" s="124" t="s">
        <v>363</v>
      </c>
      <c r="H200" s="125">
        <v>13</v>
      </c>
      <c r="I200" s="126"/>
      <c r="J200" s="127">
        <f>ROUND(I200*H200,2)</f>
        <v>0</v>
      </c>
      <c r="K200" s="123" t="s">
        <v>1258</v>
      </c>
      <c r="L200" s="32"/>
      <c r="M200" s="128" t="s">
        <v>19</v>
      </c>
      <c r="N200" s="129" t="s">
        <v>40</v>
      </c>
      <c r="P200" s="130">
        <f>O200*H200</f>
        <v>0</v>
      </c>
      <c r="Q200" s="130">
        <v>1.0000000000000001E-5</v>
      </c>
      <c r="R200" s="130">
        <f>Q200*H200</f>
        <v>1.3000000000000002E-4</v>
      </c>
      <c r="S200" s="130">
        <v>0</v>
      </c>
      <c r="T200" s="131">
        <f>S200*H200</f>
        <v>0</v>
      </c>
      <c r="AR200" s="132" t="s">
        <v>266</v>
      </c>
      <c r="AT200" s="132" t="s">
        <v>261</v>
      </c>
      <c r="AU200" s="132" t="s">
        <v>77</v>
      </c>
      <c r="AY200" s="17" t="s">
        <v>260</v>
      </c>
      <c r="BE200" s="133">
        <f>IF(N200="základní",J200,0)</f>
        <v>0</v>
      </c>
      <c r="BF200" s="133">
        <f>IF(N200="snížená",J200,0)</f>
        <v>0</v>
      </c>
      <c r="BG200" s="133">
        <f>IF(N200="zákl. přenesená",J200,0)</f>
        <v>0</v>
      </c>
      <c r="BH200" s="133">
        <f>IF(N200="sníž. přenesená",J200,0)</f>
        <v>0</v>
      </c>
      <c r="BI200" s="133">
        <f>IF(N200="nulová",J200,0)</f>
        <v>0</v>
      </c>
      <c r="BJ200" s="17" t="s">
        <v>77</v>
      </c>
      <c r="BK200" s="133">
        <f>ROUND(I200*H200,2)</f>
        <v>0</v>
      </c>
      <c r="BL200" s="17" t="s">
        <v>266</v>
      </c>
      <c r="BM200" s="132" t="s">
        <v>404</v>
      </c>
    </row>
    <row r="201" spans="2:65" s="1" customFormat="1" ht="11.25">
      <c r="B201" s="32"/>
      <c r="D201" s="134" t="s">
        <v>267</v>
      </c>
      <c r="F201" s="135" t="s">
        <v>2386</v>
      </c>
      <c r="I201" s="136"/>
      <c r="L201" s="32"/>
      <c r="M201" s="137"/>
      <c r="T201" s="53"/>
      <c r="AT201" s="17" t="s">
        <v>267</v>
      </c>
      <c r="AU201" s="17" t="s">
        <v>77</v>
      </c>
    </row>
    <row r="202" spans="2:65" s="1" customFormat="1" ht="11.25">
      <c r="B202" s="32"/>
      <c r="D202" s="176" t="s">
        <v>1416</v>
      </c>
      <c r="F202" s="177" t="s">
        <v>2387</v>
      </c>
      <c r="I202" s="136"/>
      <c r="L202" s="32"/>
      <c r="M202" s="137"/>
      <c r="T202" s="53"/>
      <c r="AT202" s="17" t="s">
        <v>1416</v>
      </c>
      <c r="AU202" s="17" t="s">
        <v>77</v>
      </c>
    </row>
    <row r="203" spans="2:65" s="1" customFormat="1" ht="19.5">
      <c r="B203" s="32"/>
      <c r="D203" s="134" t="s">
        <v>269</v>
      </c>
      <c r="F203" s="138" t="s">
        <v>2388</v>
      </c>
      <c r="I203" s="136"/>
      <c r="L203" s="32"/>
      <c r="M203" s="137"/>
      <c r="T203" s="53"/>
      <c r="AT203" s="17" t="s">
        <v>269</v>
      </c>
      <c r="AU203" s="17" t="s">
        <v>77</v>
      </c>
    </row>
    <row r="204" spans="2:65" s="1" customFormat="1" ht="16.5" customHeight="1">
      <c r="B204" s="32"/>
      <c r="C204" s="139" t="s">
        <v>335</v>
      </c>
      <c r="D204" s="139" t="s">
        <v>273</v>
      </c>
      <c r="E204" s="140" t="s">
        <v>2389</v>
      </c>
      <c r="F204" s="141" t="s">
        <v>2390</v>
      </c>
      <c r="G204" s="142" t="s">
        <v>276</v>
      </c>
      <c r="H204" s="143">
        <v>10</v>
      </c>
      <c r="I204" s="144"/>
      <c r="J204" s="145">
        <f>ROUND(I204*H204,2)</f>
        <v>0</v>
      </c>
      <c r="K204" s="141" t="s">
        <v>2391</v>
      </c>
      <c r="L204" s="146"/>
      <c r="M204" s="147" t="s">
        <v>19</v>
      </c>
      <c r="N204" s="148" t="s">
        <v>40</v>
      </c>
      <c r="P204" s="130">
        <f>O204*H204</f>
        <v>0</v>
      </c>
      <c r="Q204" s="130">
        <v>0</v>
      </c>
      <c r="R204" s="130">
        <f>Q204*H204</f>
        <v>0</v>
      </c>
      <c r="S204" s="130">
        <v>0</v>
      </c>
      <c r="T204" s="131">
        <f>S204*H204</f>
        <v>0</v>
      </c>
      <c r="AR204" s="132" t="s">
        <v>277</v>
      </c>
      <c r="AT204" s="132" t="s">
        <v>273</v>
      </c>
      <c r="AU204" s="132" t="s">
        <v>77</v>
      </c>
      <c r="AY204" s="17" t="s">
        <v>260</v>
      </c>
      <c r="BE204" s="133">
        <f>IF(N204="základní",J204,0)</f>
        <v>0</v>
      </c>
      <c r="BF204" s="133">
        <f>IF(N204="snížená",J204,0)</f>
        <v>0</v>
      </c>
      <c r="BG204" s="133">
        <f>IF(N204="zákl. přenesená",J204,0)</f>
        <v>0</v>
      </c>
      <c r="BH204" s="133">
        <f>IF(N204="sníž. přenesená",J204,0)</f>
        <v>0</v>
      </c>
      <c r="BI204" s="133">
        <f>IF(N204="nulová",J204,0)</f>
        <v>0</v>
      </c>
      <c r="BJ204" s="17" t="s">
        <v>77</v>
      </c>
      <c r="BK204" s="133">
        <f>ROUND(I204*H204,2)</f>
        <v>0</v>
      </c>
      <c r="BL204" s="17" t="s">
        <v>266</v>
      </c>
      <c r="BM204" s="132" t="s">
        <v>409</v>
      </c>
    </row>
    <row r="205" spans="2:65" s="1" customFormat="1" ht="11.25">
      <c r="B205" s="32"/>
      <c r="D205" s="134" t="s">
        <v>267</v>
      </c>
      <c r="F205" s="135" t="s">
        <v>2390</v>
      </c>
      <c r="I205" s="136"/>
      <c r="L205" s="32"/>
      <c r="M205" s="137"/>
      <c r="T205" s="53"/>
      <c r="AT205" s="17" t="s">
        <v>267</v>
      </c>
      <c r="AU205" s="17" t="s">
        <v>77</v>
      </c>
    </row>
    <row r="206" spans="2:65" s="1" customFormat="1" ht="19.5">
      <c r="B206" s="32"/>
      <c r="D206" s="134" t="s">
        <v>269</v>
      </c>
      <c r="F206" s="138" t="s">
        <v>2392</v>
      </c>
      <c r="I206" s="136"/>
      <c r="L206" s="32"/>
      <c r="M206" s="137"/>
      <c r="T206" s="53"/>
      <c r="AT206" s="17" t="s">
        <v>269</v>
      </c>
      <c r="AU206" s="17" t="s">
        <v>77</v>
      </c>
    </row>
    <row r="207" spans="2:65" s="1" customFormat="1" ht="16.5" customHeight="1">
      <c r="B207" s="32"/>
      <c r="C207" s="139" t="s">
        <v>412</v>
      </c>
      <c r="D207" s="139" t="s">
        <v>273</v>
      </c>
      <c r="E207" s="140" t="s">
        <v>2393</v>
      </c>
      <c r="F207" s="141" t="s">
        <v>2394</v>
      </c>
      <c r="G207" s="142" t="s">
        <v>276</v>
      </c>
      <c r="H207" s="143">
        <v>3</v>
      </c>
      <c r="I207" s="144"/>
      <c r="J207" s="145">
        <f>ROUND(I207*H207,2)</f>
        <v>0</v>
      </c>
      <c r="K207" s="141" t="s">
        <v>2391</v>
      </c>
      <c r="L207" s="146"/>
      <c r="M207" s="147" t="s">
        <v>19</v>
      </c>
      <c r="N207" s="148" t="s">
        <v>40</v>
      </c>
      <c r="P207" s="130">
        <f>O207*H207</f>
        <v>0</v>
      </c>
      <c r="Q207" s="130">
        <v>0</v>
      </c>
      <c r="R207" s="130">
        <f>Q207*H207</f>
        <v>0</v>
      </c>
      <c r="S207" s="130">
        <v>0</v>
      </c>
      <c r="T207" s="131">
        <f>S207*H207</f>
        <v>0</v>
      </c>
      <c r="AR207" s="132" t="s">
        <v>277</v>
      </c>
      <c r="AT207" s="132" t="s">
        <v>273</v>
      </c>
      <c r="AU207" s="132" t="s">
        <v>77</v>
      </c>
      <c r="AY207" s="17" t="s">
        <v>260</v>
      </c>
      <c r="BE207" s="133">
        <f>IF(N207="základní",J207,0)</f>
        <v>0</v>
      </c>
      <c r="BF207" s="133">
        <f>IF(N207="snížená",J207,0)</f>
        <v>0</v>
      </c>
      <c r="BG207" s="133">
        <f>IF(N207="zákl. přenesená",J207,0)</f>
        <v>0</v>
      </c>
      <c r="BH207" s="133">
        <f>IF(N207="sníž. přenesená",J207,0)</f>
        <v>0</v>
      </c>
      <c r="BI207" s="133">
        <f>IF(N207="nulová",J207,0)</f>
        <v>0</v>
      </c>
      <c r="BJ207" s="17" t="s">
        <v>77</v>
      </c>
      <c r="BK207" s="133">
        <f>ROUND(I207*H207,2)</f>
        <v>0</v>
      </c>
      <c r="BL207" s="17" t="s">
        <v>266</v>
      </c>
      <c r="BM207" s="132" t="s">
        <v>415</v>
      </c>
    </row>
    <row r="208" spans="2:65" s="1" customFormat="1" ht="11.25">
      <c r="B208" s="32"/>
      <c r="D208" s="134" t="s">
        <v>267</v>
      </c>
      <c r="F208" s="135" t="s">
        <v>2394</v>
      </c>
      <c r="I208" s="136"/>
      <c r="L208" s="32"/>
      <c r="M208" s="137"/>
      <c r="T208" s="53"/>
      <c r="AT208" s="17" t="s">
        <v>267</v>
      </c>
      <c r="AU208" s="17" t="s">
        <v>77</v>
      </c>
    </row>
    <row r="209" spans="2:65" s="1" customFormat="1" ht="19.5">
      <c r="B209" s="32"/>
      <c r="D209" s="134" t="s">
        <v>269</v>
      </c>
      <c r="F209" s="138" t="s">
        <v>2395</v>
      </c>
      <c r="I209" s="136"/>
      <c r="L209" s="32"/>
      <c r="M209" s="137"/>
      <c r="T209" s="53"/>
      <c r="AT209" s="17" t="s">
        <v>269</v>
      </c>
      <c r="AU209" s="17" t="s">
        <v>77</v>
      </c>
    </row>
    <row r="210" spans="2:65" s="1" customFormat="1" ht="16.5" customHeight="1">
      <c r="B210" s="32"/>
      <c r="C210" s="121" t="s">
        <v>339</v>
      </c>
      <c r="D210" s="121" t="s">
        <v>261</v>
      </c>
      <c r="E210" s="122" t="s">
        <v>2401</v>
      </c>
      <c r="F210" s="123" t="s">
        <v>2402</v>
      </c>
      <c r="G210" s="124" t="s">
        <v>1067</v>
      </c>
      <c r="H210" s="125">
        <v>15.03</v>
      </c>
      <c r="I210" s="126"/>
      <c r="J210" s="127">
        <f>ROUND(I210*H210,2)</f>
        <v>0</v>
      </c>
      <c r="K210" s="123" t="s">
        <v>1258</v>
      </c>
      <c r="L210" s="32"/>
      <c r="M210" s="128" t="s">
        <v>19</v>
      </c>
      <c r="N210" s="129" t="s">
        <v>40</v>
      </c>
      <c r="P210" s="130">
        <f>O210*H210</f>
        <v>0</v>
      </c>
      <c r="Q210" s="130">
        <v>0</v>
      </c>
      <c r="R210" s="130">
        <f>Q210*H210</f>
        <v>0</v>
      </c>
      <c r="S210" s="130">
        <v>2.2000000000000002</v>
      </c>
      <c r="T210" s="131">
        <f>S210*H210</f>
        <v>33.066000000000003</v>
      </c>
      <c r="AR210" s="132" t="s">
        <v>266</v>
      </c>
      <c r="AT210" s="132" t="s">
        <v>261</v>
      </c>
      <c r="AU210" s="132" t="s">
        <v>77</v>
      </c>
      <c r="AY210" s="17" t="s">
        <v>260</v>
      </c>
      <c r="BE210" s="133">
        <f>IF(N210="základní",J210,0)</f>
        <v>0</v>
      </c>
      <c r="BF210" s="133">
        <f>IF(N210="snížená",J210,0)</f>
        <v>0</v>
      </c>
      <c r="BG210" s="133">
        <f>IF(N210="zákl. přenesená",J210,0)</f>
        <v>0</v>
      </c>
      <c r="BH210" s="133">
        <f>IF(N210="sníž. přenesená",J210,0)</f>
        <v>0</v>
      </c>
      <c r="BI210" s="133">
        <f>IF(N210="nulová",J210,0)</f>
        <v>0</v>
      </c>
      <c r="BJ210" s="17" t="s">
        <v>77</v>
      </c>
      <c r="BK210" s="133">
        <f>ROUND(I210*H210,2)</f>
        <v>0</v>
      </c>
      <c r="BL210" s="17" t="s">
        <v>266</v>
      </c>
      <c r="BM210" s="132" t="s">
        <v>419</v>
      </c>
    </row>
    <row r="211" spans="2:65" s="1" customFormat="1" ht="11.25">
      <c r="B211" s="32"/>
      <c r="D211" s="134" t="s">
        <v>267</v>
      </c>
      <c r="F211" s="135" t="s">
        <v>2403</v>
      </c>
      <c r="I211" s="136"/>
      <c r="L211" s="32"/>
      <c r="M211" s="137"/>
      <c r="T211" s="53"/>
      <c r="AT211" s="17" t="s">
        <v>267</v>
      </c>
      <c r="AU211" s="17" t="s">
        <v>77</v>
      </c>
    </row>
    <row r="212" spans="2:65" s="1" customFormat="1" ht="11.25">
      <c r="B212" s="32"/>
      <c r="D212" s="176" t="s">
        <v>1416</v>
      </c>
      <c r="F212" s="177" t="s">
        <v>2404</v>
      </c>
      <c r="I212" s="136"/>
      <c r="L212" s="32"/>
      <c r="M212" s="137"/>
      <c r="T212" s="53"/>
      <c r="AT212" s="17" t="s">
        <v>1416</v>
      </c>
      <c r="AU212" s="17" t="s">
        <v>77</v>
      </c>
    </row>
    <row r="213" spans="2:65" s="1" customFormat="1" ht="19.5">
      <c r="B213" s="32"/>
      <c r="D213" s="134" t="s">
        <v>269</v>
      </c>
      <c r="F213" s="138" t="s">
        <v>2405</v>
      </c>
      <c r="I213" s="136"/>
      <c r="L213" s="32"/>
      <c r="M213" s="137"/>
      <c r="T213" s="53"/>
      <c r="AT213" s="17" t="s">
        <v>269</v>
      </c>
      <c r="AU213" s="17" t="s">
        <v>77</v>
      </c>
    </row>
    <row r="214" spans="2:65" s="1" customFormat="1" ht="16.5" customHeight="1">
      <c r="B214" s="32"/>
      <c r="C214" s="121" t="s">
        <v>422</v>
      </c>
      <c r="D214" s="121" t="s">
        <v>261</v>
      </c>
      <c r="E214" s="122" t="s">
        <v>3808</v>
      </c>
      <c r="F214" s="123" t="s">
        <v>3809</v>
      </c>
      <c r="G214" s="124" t="s">
        <v>1297</v>
      </c>
      <c r="H214" s="125">
        <v>213.04499999999999</v>
      </c>
      <c r="I214" s="126"/>
      <c r="J214" s="127">
        <f>ROUND(I214*H214,2)</f>
        <v>0</v>
      </c>
      <c r="K214" s="123" t="s">
        <v>1258</v>
      </c>
      <c r="L214" s="32"/>
      <c r="M214" s="128" t="s">
        <v>19</v>
      </c>
      <c r="N214" s="129" t="s">
        <v>40</v>
      </c>
      <c r="P214" s="130">
        <f>O214*H214</f>
        <v>0</v>
      </c>
      <c r="Q214" s="130">
        <v>0</v>
      </c>
      <c r="R214" s="130">
        <f>Q214*H214</f>
        <v>0</v>
      </c>
      <c r="S214" s="130">
        <v>0.188</v>
      </c>
      <c r="T214" s="131">
        <f>S214*H214</f>
        <v>40.052459999999996</v>
      </c>
      <c r="AR214" s="132" t="s">
        <v>266</v>
      </c>
      <c r="AT214" s="132" t="s">
        <v>261</v>
      </c>
      <c r="AU214" s="132" t="s">
        <v>77</v>
      </c>
      <c r="AY214" s="17" t="s">
        <v>260</v>
      </c>
      <c r="BE214" s="133">
        <f>IF(N214="základní",J214,0)</f>
        <v>0</v>
      </c>
      <c r="BF214" s="133">
        <f>IF(N214="snížená",J214,0)</f>
        <v>0</v>
      </c>
      <c r="BG214" s="133">
        <f>IF(N214="zákl. přenesená",J214,0)</f>
        <v>0</v>
      </c>
      <c r="BH214" s="133">
        <f>IF(N214="sníž. přenesená",J214,0)</f>
        <v>0</v>
      </c>
      <c r="BI214" s="133">
        <f>IF(N214="nulová",J214,0)</f>
        <v>0</v>
      </c>
      <c r="BJ214" s="17" t="s">
        <v>77</v>
      </c>
      <c r="BK214" s="133">
        <f>ROUND(I214*H214,2)</f>
        <v>0</v>
      </c>
      <c r="BL214" s="17" t="s">
        <v>266</v>
      </c>
      <c r="BM214" s="132" t="s">
        <v>425</v>
      </c>
    </row>
    <row r="215" spans="2:65" s="1" customFormat="1" ht="11.25">
      <c r="B215" s="32"/>
      <c r="D215" s="134" t="s">
        <v>267</v>
      </c>
      <c r="F215" s="135" t="s">
        <v>3810</v>
      </c>
      <c r="I215" s="136"/>
      <c r="L215" s="32"/>
      <c r="M215" s="137"/>
      <c r="T215" s="53"/>
      <c r="AT215" s="17" t="s">
        <v>267</v>
      </c>
      <c r="AU215" s="17" t="s">
        <v>77</v>
      </c>
    </row>
    <row r="216" spans="2:65" s="1" customFormat="1" ht="11.25">
      <c r="B216" s="32"/>
      <c r="D216" s="176" t="s">
        <v>1416</v>
      </c>
      <c r="F216" s="177" t="s">
        <v>3811</v>
      </c>
      <c r="I216" s="136"/>
      <c r="L216" s="32"/>
      <c r="M216" s="137"/>
      <c r="T216" s="53"/>
      <c r="AT216" s="17" t="s">
        <v>1416</v>
      </c>
      <c r="AU216" s="17" t="s">
        <v>77</v>
      </c>
    </row>
    <row r="217" spans="2:65" s="1" customFormat="1" ht="19.5">
      <c r="B217" s="32"/>
      <c r="D217" s="134" t="s">
        <v>269</v>
      </c>
      <c r="F217" s="138" t="s">
        <v>3812</v>
      </c>
      <c r="I217" s="136"/>
      <c r="L217" s="32"/>
      <c r="M217" s="137"/>
      <c r="T217" s="53"/>
      <c r="AT217" s="17" t="s">
        <v>269</v>
      </c>
      <c r="AU217" s="17" t="s">
        <v>77</v>
      </c>
    </row>
    <row r="218" spans="2:65" s="1" customFormat="1" ht="16.5" customHeight="1">
      <c r="B218" s="32"/>
      <c r="C218" s="121" t="s">
        <v>344</v>
      </c>
      <c r="D218" s="121" t="s">
        <v>261</v>
      </c>
      <c r="E218" s="122" t="s">
        <v>2027</v>
      </c>
      <c r="F218" s="123" t="s">
        <v>2028</v>
      </c>
      <c r="G218" s="124" t="s">
        <v>1297</v>
      </c>
      <c r="H218" s="125">
        <v>399.83499999999998</v>
      </c>
      <c r="I218" s="126"/>
      <c r="J218" s="127">
        <f>ROUND(I218*H218,2)</f>
        <v>0</v>
      </c>
      <c r="K218" s="123" t="s">
        <v>1258</v>
      </c>
      <c r="L218" s="32"/>
      <c r="M218" s="128" t="s">
        <v>19</v>
      </c>
      <c r="N218" s="129" t="s">
        <v>40</v>
      </c>
      <c r="P218" s="130">
        <f>O218*H218</f>
        <v>0</v>
      </c>
      <c r="Q218" s="130">
        <v>0</v>
      </c>
      <c r="R218" s="130">
        <f>Q218*H218</f>
        <v>0</v>
      </c>
      <c r="S218" s="130">
        <v>7.0000000000000007E-2</v>
      </c>
      <c r="T218" s="131">
        <f>S218*H218</f>
        <v>27.98845</v>
      </c>
      <c r="AR218" s="132" t="s">
        <v>266</v>
      </c>
      <c r="AT218" s="132" t="s">
        <v>261</v>
      </c>
      <c r="AU218" s="132" t="s">
        <v>77</v>
      </c>
      <c r="AY218" s="17" t="s">
        <v>260</v>
      </c>
      <c r="BE218" s="133">
        <f>IF(N218="základní",J218,0)</f>
        <v>0</v>
      </c>
      <c r="BF218" s="133">
        <f>IF(N218="snížená",J218,0)</f>
        <v>0</v>
      </c>
      <c r="BG218" s="133">
        <f>IF(N218="zákl. přenesená",J218,0)</f>
        <v>0</v>
      </c>
      <c r="BH218" s="133">
        <f>IF(N218="sníž. přenesená",J218,0)</f>
        <v>0</v>
      </c>
      <c r="BI218" s="133">
        <f>IF(N218="nulová",J218,0)</f>
        <v>0</v>
      </c>
      <c r="BJ218" s="17" t="s">
        <v>77</v>
      </c>
      <c r="BK218" s="133">
        <f>ROUND(I218*H218,2)</f>
        <v>0</v>
      </c>
      <c r="BL218" s="17" t="s">
        <v>266</v>
      </c>
      <c r="BM218" s="132" t="s">
        <v>430</v>
      </c>
    </row>
    <row r="219" spans="2:65" s="1" customFormat="1" ht="11.25">
      <c r="B219" s="32"/>
      <c r="D219" s="134" t="s">
        <v>267</v>
      </c>
      <c r="F219" s="135" t="s">
        <v>2029</v>
      </c>
      <c r="I219" s="136"/>
      <c r="L219" s="32"/>
      <c r="M219" s="137"/>
      <c r="T219" s="53"/>
      <c r="AT219" s="17" t="s">
        <v>267</v>
      </c>
      <c r="AU219" s="17" t="s">
        <v>77</v>
      </c>
    </row>
    <row r="220" spans="2:65" s="1" customFormat="1" ht="11.25">
      <c r="B220" s="32"/>
      <c r="D220" s="176" t="s">
        <v>1416</v>
      </c>
      <c r="F220" s="177" t="s">
        <v>2030</v>
      </c>
      <c r="I220" s="136"/>
      <c r="L220" s="32"/>
      <c r="M220" s="137"/>
      <c r="T220" s="53"/>
      <c r="AT220" s="17" t="s">
        <v>1416</v>
      </c>
      <c r="AU220" s="17" t="s">
        <v>77</v>
      </c>
    </row>
    <row r="221" spans="2:65" s="1" customFormat="1" ht="19.5">
      <c r="B221" s="32"/>
      <c r="D221" s="134" t="s">
        <v>269</v>
      </c>
      <c r="F221" s="138" t="s">
        <v>2406</v>
      </c>
      <c r="I221" s="136"/>
      <c r="L221" s="32"/>
      <c r="M221" s="137"/>
      <c r="T221" s="53"/>
      <c r="AT221" s="17" t="s">
        <v>269</v>
      </c>
      <c r="AU221" s="17" t="s">
        <v>77</v>
      </c>
    </row>
    <row r="222" spans="2:65" s="1" customFormat="1" ht="16.5" customHeight="1">
      <c r="B222" s="32"/>
      <c r="C222" s="121" t="s">
        <v>433</v>
      </c>
      <c r="D222" s="121" t="s">
        <v>261</v>
      </c>
      <c r="E222" s="122" t="s">
        <v>2407</v>
      </c>
      <c r="F222" s="123" t="s">
        <v>2408</v>
      </c>
      <c r="G222" s="124" t="s">
        <v>1297</v>
      </c>
      <c r="H222" s="125">
        <v>28.5</v>
      </c>
      <c r="I222" s="126"/>
      <c r="J222" s="127">
        <f>ROUND(I222*H222,2)</f>
        <v>0</v>
      </c>
      <c r="K222" s="123" t="s">
        <v>1258</v>
      </c>
      <c r="L222" s="32"/>
      <c r="M222" s="128" t="s">
        <v>19</v>
      </c>
      <c r="N222" s="129" t="s">
        <v>40</v>
      </c>
      <c r="P222" s="130">
        <f>O222*H222</f>
        <v>0</v>
      </c>
      <c r="Q222" s="130">
        <v>3.8850000000000003E-2</v>
      </c>
      <c r="R222" s="130">
        <f>Q222*H222</f>
        <v>1.1072250000000001</v>
      </c>
      <c r="S222" s="130">
        <v>0</v>
      </c>
      <c r="T222" s="131">
        <f>S222*H222</f>
        <v>0</v>
      </c>
      <c r="AR222" s="132" t="s">
        <v>266</v>
      </c>
      <c r="AT222" s="132" t="s">
        <v>261</v>
      </c>
      <c r="AU222" s="132" t="s">
        <v>77</v>
      </c>
      <c r="AY222" s="17" t="s">
        <v>260</v>
      </c>
      <c r="BE222" s="133">
        <f>IF(N222="základní",J222,0)</f>
        <v>0</v>
      </c>
      <c r="BF222" s="133">
        <f>IF(N222="snížená",J222,0)</f>
        <v>0</v>
      </c>
      <c r="BG222" s="133">
        <f>IF(N222="zákl. přenesená",J222,0)</f>
        <v>0</v>
      </c>
      <c r="BH222" s="133">
        <f>IF(N222="sníž. přenesená",J222,0)</f>
        <v>0</v>
      </c>
      <c r="BI222" s="133">
        <f>IF(N222="nulová",J222,0)</f>
        <v>0</v>
      </c>
      <c r="BJ222" s="17" t="s">
        <v>77</v>
      </c>
      <c r="BK222" s="133">
        <f>ROUND(I222*H222,2)</f>
        <v>0</v>
      </c>
      <c r="BL222" s="17" t="s">
        <v>266</v>
      </c>
      <c r="BM222" s="132" t="s">
        <v>653</v>
      </c>
    </row>
    <row r="223" spans="2:65" s="1" customFormat="1" ht="11.25">
      <c r="B223" s="32"/>
      <c r="D223" s="134" t="s">
        <v>267</v>
      </c>
      <c r="F223" s="135" t="s">
        <v>2409</v>
      </c>
      <c r="I223" s="136"/>
      <c r="L223" s="32"/>
      <c r="M223" s="137"/>
      <c r="T223" s="53"/>
      <c r="AT223" s="17" t="s">
        <v>267</v>
      </c>
      <c r="AU223" s="17" t="s">
        <v>77</v>
      </c>
    </row>
    <row r="224" spans="2:65" s="1" customFormat="1" ht="11.25">
      <c r="B224" s="32"/>
      <c r="D224" s="176" t="s">
        <v>1416</v>
      </c>
      <c r="F224" s="177" t="s">
        <v>2410</v>
      </c>
      <c r="I224" s="136"/>
      <c r="L224" s="32"/>
      <c r="M224" s="137"/>
      <c r="T224" s="53"/>
      <c r="AT224" s="17" t="s">
        <v>1416</v>
      </c>
      <c r="AU224" s="17" t="s">
        <v>77</v>
      </c>
    </row>
    <row r="225" spans="2:65" s="1" customFormat="1" ht="19.5">
      <c r="B225" s="32"/>
      <c r="D225" s="134" t="s">
        <v>269</v>
      </c>
      <c r="F225" s="138" t="s">
        <v>2411</v>
      </c>
      <c r="I225" s="136"/>
      <c r="L225" s="32"/>
      <c r="M225" s="137"/>
      <c r="T225" s="53"/>
      <c r="AT225" s="17" t="s">
        <v>269</v>
      </c>
      <c r="AU225" s="17" t="s">
        <v>77</v>
      </c>
    </row>
    <row r="226" spans="2:65" s="1" customFormat="1" ht="16.5" customHeight="1">
      <c r="B226" s="32"/>
      <c r="C226" s="121" t="s">
        <v>348</v>
      </c>
      <c r="D226" s="121" t="s">
        <v>261</v>
      </c>
      <c r="E226" s="122" t="s">
        <v>2417</v>
      </c>
      <c r="F226" s="123" t="s">
        <v>2418</v>
      </c>
      <c r="G226" s="124" t="s">
        <v>1297</v>
      </c>
      <c r="H226" s="125">
        <v>28.5</v>
      </c>
      <c r="I226" s="126"/>
      <c r="J226" s="127">
        <f>ROUND(I226*H226,2)</f>
        <v>0</v>
      </c>
      <c r="K226" s="123" t="s">
        <v>1258</v>
      </c>
      <c r="L226" s="32"/>
      <c r="M226" s="128" t="s">
        <v>19</v>
      </c>
      <c r="N226" s="129" t="s">
        <v>40</v>
      </c>
      <c r="P226" s="130">
        <f>O226*H226</f>
        <v>0</v>
      </c>
      <c r="Q226" s="130">
        <v>3.9699999999999996E-3</v>
      </c>
      <c r="R226" s="130">
        <f>Q226*H226</f>
        <v>0.11314499999999998</v>
      </c>
      <c r="S226" s="130">
        <v>0</v>
      </c>
      <c r="T226" s="131">
        <f>S226*H226</f>
        <v>0</v>
      </c>
      <c r="AR226" s="132" t="s">
        <v>266</v>
      </c>
      <c r="AT226" s="132" t="s">
        <v>261</v>
      </c>
      <c r="AU226" s="132" t="s">
        <v>77</v>
      </c>
      <c r="AY226" s="17" t="s">
        <v>260</v>
      </c>
      <c r="BE226" s="133">
        <f>IF(N226="základní",J226,0)</f>
        <v>0</v>
      </c>
      <c r="BF226" s="133">
        <f>IF(N226="snížená",J226,0)</f>
        <v>0</v>
      </c>
      <c r="BG226" s="133">
        <f>IF(N226="zákl. přenesená",J226,0)</f>
        <v>0</v>
      </c>
      <c r="BH226" s="133">
        <f>IF(N226="sníž. přenesená",J226,0)</f>
        <v>0</v>
      </c>
      <c r="BI226" s="133">
        <f>IF(N226="nulová",J226,0)</f>
        <v>0</v>
      </c>
      <c r="BJ226" s="17" t="s">
        <v>77</v>
      </c>
      <c r="BK226" s="133">
        <f>ROUND(I226*H226,2)</f>
        <v>0</v>
      </c>
      <c r="BL226" s="17" t="s">
        <v>266</v>
      </c>
      <c r="BM226" s="132" t="s">
        <v>441</v>
      </c>
    </row>
    <row r="227" spans="2:65" s="1" customFormat="1" ht="11.25">
      <c r="B227" s="32"/>
      <c r="D227" s="134" t="s">
        <v>267</v>
      </c>
      <c r="F227" s="135" t="s">
        <v>2419</v>
      </c>
      <c r="I227" s="136"/>
      <c r="L227" s="32"/>
      <c r="M227" s="137"/>
      <c r="T227" s="53"/>
      <c r="AT227" s="17" t="s">
        <v>267</v>
      </c>
      <c r="AU227" s="17" t="s">
        <v>77</v>
      </c>
    </row>
    <row r="228" spans="2:65" s="1" customFormat="1" ht="11.25">
      <c r="B228" s="32"/>
      <c r="D228" s="176" t="s">
        <v>1416</v>
      </c>
      <c r="F228" s="177" t="s">
        <v>2420</v>
      </c>
      <c r="I228" s="136"/>
      <c r="L228" s="32"/>
      <c r="M228" s="137"/>
      <c r="T228" s="53"/>
      <c r="AT228" s="17" t="s">
        <v>1416</v>
      </c>
      <c r="AU228" s="17" t="s">
        <v>77</v>
      </c>
    </row>
    <row r="229" spans="2:65" s="1" customFormat="1" ht="19.5">
      <c r="B229" s="32"/>
      <c r="D229" s="134" t="s">
        <v>269</v>
      </c>
      <c r="F229" s="138" t="s">
        <v>2421</v>
      </c>
      <c r="I229" s="136"/>
      <c r="L229" s="32"/>
      <c r="M229" s="137"/>
      <c r="T229" s="53"/>
      <c r="AT229" s="17" t="s">
        <v>269</v>
      </c>
      <c r="AU229" s="17" t="s">
        <v>77</v>
      </c>
    </row>
    <row r="230" spans="2:65" s="1" customFormat="1" ht="16.5" customHeight="1">
      <c r="B230" s="32"/>
      <c r="C230" s="121" t="s">
        <v>665</v>
      </c>
      <c r="D230" s="121" t="s">
        <v>261</v>
      </c>
      <c r="E230" s="122" t="s">
        <v>2422</v>
      </c>
      <c r="F230" s="123" t="s">
        <v>2423</v>
      </c>
      <c r="G230" s="124" t="s">
        <v>1297</v>
      </c>
      <c r="H230" s="125">
        <v>28.5</v>
      </c>
      <c r="I230" s="126"/>
      <c r="J230" s="127">
        <f>ROUND(I230*H230,2)</f>
        <v>0</v>
      </c>
      <c r="K230" s="123" t="s">
        <v>1258</v>
      </c>
      <c r="L230" s="32"/>
      <c r="M230" s="128" t="s">
        <v>19</v>
      </c>
      <c r="N230" s="129" t="s">
        <v>40</v>
      </c>
      <c r="P230" s="130">
        <f>O230*H230</f>
        <v>0</v>
      </c>
      <c r="Q230" s="130">
        <v>2.0999999999999999E-3</v>
      </c>
      <c r="R230" s="130">
        <f>Q230*H230</f>
        <v>5.9849999999999993E-2</v>
      </c>
      <c r="S230" s="130">
        <v>0</v>
      </c>
      <c r="T230" s="131">
        <f>S230*H230</f>
        <v>0</v>
      </c>
      <c r="AR230" s="132" t="s">
        <v>266</v>
      </c>
      <c r="AT230" s="132" t="s">
        <v>261</v>
      </c>
      <c r="AU230" s="132" t="s">
        <v>77</v>
      </c>
      <c r="AY230" s="17" t="s">
        <v>260</v>
      </c>
      <c r="BE230" s="133">
        <f>IF(N230="základní",J230,0)</f>
        <v>0</v>
      </c>
      <c r="BF230" s="133">
        <f>IF(N230="snížená",J230,0)</f>
        <v>0</v>
      </c>
      <c r="BG230" s="133">
        <f>IF(N230="zákl. přenesená",J230,0)</f>
        <v>0</v>
      </c>
      <c r="BH230" s="133">
        <f>IF(N230="sníž. přenesená",J230,0)</f>
        <v>0</v>
      </c>
      <c r="BI230" s="133">
        <f>IF(N230="nulová",J230,0)</f>
        <v>0</v>
      </c>
      <c r="BJ230" s="17" t="s">
        <v>77</v>
      </c>
      <c r="BK230" s="133">
        <f>ROUND(I230*H230,2)</f>
        <v>0</v>
      </c>
      <c r="BL230" s="17" t="s">
        <v>266</v>
      </c>
      <c r="BM230" s="132" t="s">
        <v>662</v>
      </c>
    </row>
    <row r="231" spans="2:65" s="1" customFormat="1" ht="11.25">
      <c r="B231" s="32"/>
      <c r="D231" s="134" t="s">
        <v>267</v>
      </c>
      <c r="F231" s="135" t="s">
        <v>2424</v>
      </c>
      <c r="I231" s="136"/>
      <c r="L231" s="32"/>
      <c r="M231" s="137"/>
      <c r="T231" s="53"/>
      <c r="AT231" s="17" t="s">
        <v>267</v>
      </c>
      <c r="AU231" s="17" t="s">
        <v>77</v>
      </c>
    </row>
    <row r="232" spans="2:65" s="1" customFormat="1" ht="11.25">
      <c r="B232" s="32"/>
      <c r="D232" s="176" t="s">
        <v>1416</v>
      </c>
      <c r="F232" s="177" t="s">
        <v>2425</v>
      </c>
      <c r="I232" s="136"/>
      <c r="L232" s="32"/>
      <c r="M232" s="137"/>
      <c r="T232" s="53"/>
      <c r="AT232" s="17" t="s">
        <v>1416</v>
      </c>
      <c r="AU232" s="17" t="s">
        <v>77</v>
      </c>
    </row>
    <row r="233" spans="2:65" s="1" customFormat="1" ht="19.5">
      <c r="B233" s="32"/>
      <c r="D233" s="134" t="s">
        <v>269</v>
      </c>
      <c r="F233" s="138" t="s">
        <v>2426</v>
      </c>
      <c r="I233" s="136"/>
      <c r="L233" s="32"/>
      <c r="M233" s="137"/>
      <c r="T233" s="53"/>
      <c r="AT233" s="17" t="s">
        <v>269</v>
      </c>
      <c r="AU233" s="17" t="s">
        <v>77</v>
      </c>
    </row>
    <row r="234" spans="2:65" s="1" customFormat="1" ht="21.75" customHeight="1">
      <c r="B234" s="32"/>
      <c r="C234" s="121" t="s">
        <v>353</v>
      </c>
      <c r="D234" s="121" t="s">
        <v>261</v>
      </c>
      <c r="E234" s="122" t="s">
        <v>3861</v>
      </c>
      <c r="F234" s="123" t="s">
        <v>3862</v>
      </c>
      <c r="G234" s="124" t="s">
        <v>545</v>
      </c>
      <c r="H234" s="125">
        <v>15</v>
      </c>
      <c r="I234" s="126"/>
      <c r="J234" s="127">
        <f>ROUND(I234*H234,2)</f>
        <v>0</v>
      </c>
      <c r="K234" s="123" t="s">
        <v>1258</v>
      </c>
      <c r="L234" s="32"/>
      <c r="M234" s="128" t="s">
        <v>19</v>
      </c>
      <c r="N234" s="129" t="s">
        <v>40</v>
      </c>
      <c r="P234" s="130">
        <f>O234*H234</f>
        <v>0</v>
      </c>
      <c r="Q234" s="130">
        <v>2.1800000000000001E-3</v>
      </c>
      <c r="R234" s="130">
        <f>Q234*H234</f>
        <v>3.27E-2</v>
      </c>
      <c r="S234" s="130">
        <v>0</v>
      </c>
      <c r="T234" s="131">
        <f>S234*H234</f>
        <v>0</v>
      </c>
      <c r="AR234" s="132" t="s">
        <v>266</v>
      </c>
      <c r="AT234" s="132" t="s">
        <v>261</v>
      </c>
      <c r="AU234" s="132" t="s">
        <v>77</v>
      </c>
      <c r="AY234" s="17" t="s">
        <v>260</v>
      </c>
      <c r="BE234" s="133">
        <f>IF(N234="základní",J234,0)</f>
        <v>0</v>
      </c>
      <c r="BF234" s="133">
        <f>IF(N234="snížená",J234,0)</f>
        <v>0</v>
      </c>
      <c r="BG234" s="133">
        <f>IF(N234="zákl. přenesená",J234,0)</f>
        <v>0</v>
      </c>
      <c r="BH234" s="133">
        <f>IF(N234="sníž. přenesená",J234,0)</f>
        <v>0</v>
      </c>
      <c r="BI234" s="133">
        <f>IF(N234="nulová",J234,0)</f>
        <v>0</v>
      </c>
      <c r="BJ234" s="17" t="s">
        <v>77</v>
      </c>
      <c r="BK234" s="133">
        <f>ROUND(I234*H234,2)</f>
        <v>0</v>
      </c>
      <c r="BL234" s="17" t="s">
        <v>266</v>
      </c>
      <c r="BM234" s="132" t="s">
        <v>668</v>
      </c>
    </row>
    <row r="235" spans="2:65" s="1" customFormat="1" ht="19.5">
      <c r="B235" s="32"/>
      <c r="D235" s="134" t="s">
        <v>267</v>
      </c>
      <c r="F235" s="135" t="s">
        <v>3863</v>
      </c>
      <c r="I235" s="136"/>
      <c r="L235" s="32"/>
      <c r="M235" s="137"/>
      <c r="T235" s="53"/>
      <c r="AT235" s="17" t="s">
        <v>267</v>
      </c>
      <c r="AU235" s="17" t="s">
        <v>77</v>
      </c>
    </row>
    <row r="236" spans="2:65" s="1" customFormat="1" ht="11.25">
      <c r="B236" s="32"/>
      <c r="D236" s="176" t="s">
        <v>1416</v>
      </c>
      <c r="F236" s="177" t="s">
        <v>3864</v>
      </c>
      <c r="I236" s="136"/>
      <c r="L236" s="32"/>
      <c r="M236" s="137"/>
      <c r="T236" s="53"/>
      <c r="AT236" s="17" t="s">
        <v>1416</v>
      </c>
      <c r="AU236" s="17" t="s">
        <v>77</v>
      </c>
    </row>
    <row r="237" spans="2:65" s="1" customFormat="1" ht="29.25">
      <c r="B237" s="32"/>
      <c r="D237" s="134" t="s">
        <v>269</v>
      </c>
      <c r="F237" s="138" t="s">
        <v>3865</v>
      </c>
      <c r="I237" s="136"/>
      <c r="L237" s="32"/>
      <c r="M237" s="137"/>
      <c r="T237" s="53"/>
      <c r="AT237" s="17" t="s">
        <v>269</v>
      </c>
      <c r="AU237" s="17" t="s">
        <v>77</v>
      </c>
    </row>
    <row r="238" spans="2:65" s="10" customFormat="1" ht="25.9" customHeight="1">
      <c r="B238" s="111"/>
      <c r="D238" s="112" t="s">
        <v>68</v>
      </c>
      <c r="E238" s="113" t="s">
        <v>2074</v>
      </c>
      <c r="F238" s="113" t="s">
        <v>2075</v>
      </c>
      <c r="I238" s="114"/>
      <c r="J238" s="115">
        <f>BK238</f>
        <v>0</v>
      </c>
      <c r="L238" s="111"/>
      <c r="M238" s="116"/>
      <c r="P238" s="117">
        <f>SUM(P239:P250)</f>
        <v>0</v>
      </c>
      <c r="R238" s="117">
        <f>SUM(R239:R250)</f>
        <v>0</v>
      </c>
      <c r="T238" s="118">
        <f>SUM(T239:T250)</f>
        <v>0</v>
      </c>
      <c r="AR238" s="112" t="s">
        <v>77</v>
      </c>
      <c r="AT238" s="119" t="s">
        <v>68</v>
      </c>
      <c r="AU238" s="119" t="s">
        <v>69</v>
      </c>
      <c r="AY238" s="112" t="s">
        <v>260</v>
      </c>
      <c r="BK238" s="120">
        <f>SUM(BK239:BK250)</f>
        <v>0</v>
      </c>
    </row>
    <row r="239" spans="2:65" s="1" customFormat="1" ht="16.5" customHeight="1">
      <c r="B239" s="32"/>
      <c r="C239" s="121" t="s">
        <v>674</v>
      </c>
      <c r="D239" s="121" t="s">
        <v>261</v>
      </c>
      <c r="E239" s="122" t="s">
        <v>2445</v>
      </c>
      <c r="F239" s="123" t="s">
        <v>2446</v>
      </c>
      <c r="G239" s="124" t="s">
        <v>973</v>
      </c>
      <c r="H239" s="125">
        <v>238.81200000000001</v>
      </c>
      <c r="I239" s="126"/>
      <c r="J239" s="127">
        <f>ROUND(I239*H239,2)</f>
        <v>0</v>
      </c>
      <c r="K239" s="123" t="s">
        <v>1258</v>
      </c>
      <c r="L239" s="32"/>
      <c r="M239" s="128" t="s">
        <v>19</v>
      </c>
      <c r="N239" s="129" t="s">
        <v>40</v>
      </c>
      <c r="P239" s="130">
        <f>O239*H239</f>
        <v>0</v>
      </c>
      <c r="Q239" s="130">
        <v>0</v>
      </c>
      <c r="R239" s="130">
        <f>Q239*H239</f>
        <v>0</v>
      </c>
      <c r="S239" s="130">
        <v>0</v>
      </c>
      <c r="T239" s="131">
        <f>S239*H239</f>
        <v>0</v>
      </c>
      <c r="AR239" s="132" t="s">
        <v>266</v>
      </c>
      <c r="AT239" s="132" t="s">
        <v>261</v>
      </c>
      <c r="AU239" s="132" t="s">
        <v>77</v>
      </c>
      <c r="AY239" s="17" t="s">
        <v>260</v>
      </c>
      <c r="BE239" s="133">
        <f>IF(N239="základní",J239,0)</f>
        <v>0</v>
      </c>
      <c r="BF239" s="133">
        <f>IF(N239="snížená",J239,0)</f>
        <v>0</v>
      </c>
      <c r="BG239" s="133">
        <f>IF(N239="zákl. přenesená",J239,0)</f>
        <v>0</v>
      </c>
      <c r="BH239" s="133">
        <f>IF(N239="sníž. přenesená",J239,0)</f>
        <v>0</v>
      </c>
      <c r="BI239" s="133">
        <f>IF(N239="nulová",J239,0)</f>
        <v>0</v>
      </c>
      <c r="BJ239" s="17" t="s">
        <v>77</v>
      </c>
      <c r="BK239" s="133">
        <f>ROUND(I239*H239,2)</f>
        <v>0</v>
      </c>
      <c r="BL239" s="17" t="s">
        <v>266</v>
      </c>
      <c r="BM239" s="132" t="s">
        <v>671</v>
      </c>
    </row>
    <row r="240" spans="2:65" s="1" customFormat="1" ht="11.25">
      <c r="B240" s="32"/>
      <c r="D240" s="134" t="s">
        <v>267</v>
      </c>
      <c r="F240" s="135" t="s">
        <v>2447</v>
      </c>
      <c r="I240" s="136"/>
      <c r="L240" s="32"/>
      <c r="M240" s="137"/>
      <c r="T240" s="53"/>
      <c r="AT240" s="17" t="s">
        <v>267</v>
      </c>
      <c r="AU240" s="17" t="s">
        <v>77</v>
      </c>
    </row>
    <row r="241" spans="2:65" s="1" customFormat="1" ht="11.25">
      <c r="B241" s="32"/>
      <c r="D241" s="176" t="s">
        <v>1416</v>
      </c>
      <c r="F241" s="177" t="s">
        <v>2448</v>
      </c>
      <c r="I241" s="136"/>
      <c r="L241" s="32"/>
      <c r="M241" s="137"/>
      <c r="T241" s="53"/>
      <c r="AT241" s="17" t="s">
        <v>1416</v>
      </c>
      <c r="AU241" s="17" t="s">
        <v>77</v>
      </c>
    </row>
    <row r="242" spans="2:65" s="1" customFormat="1" ht="19.5">
      <c r="B242" s="32"/>
      <c r="D242" s="134" t="s">
        <v>269</v>
      </c>
      <c r="F242" s="138" t="s">
        <v>2449</v>
      </c>
      <c r="I242" s="136"/>
      <c r="L242" s="32"/>
      <c r="M242" s="137"/>
      <c r="T242" s="53"/>
      <c r="AT242" s="17" t="s">
        <v>269</v>
      </c>
      <c r="AU242" s="17" t="s">
        <v>77</v>
      </c>
    </row>
    <row r="243" spans="2:65" s="1" customFormat="1" ht="16.5" customHeight="1">
      <c r="B243" s="32"/>
      <c r="C243" s="121" t="s">
        <v>358</v>
      </c>
      <c r="D243" s="121" t="s">
        <v>261</v>
      </c>
      <c r="E243" s="122" t="s">
        <v>2450</v>
      </c>
      <c r="F243" s="123" t="s">
        <v>2451</v>
      </c>
      <c r="G243" s="124" t="s">
        <v>973</v>
      </c>
      <c r="H243" s="125">
        <v>4537.4279999999999</v>
      </c>
      <c r="I243" s="126"/>
      <c r="J243" s="127">
        <f>ROUND(I243*H243,2)</f>
        <v>0</v>
      </c>
      <c r="K243" s="123" t="s">
        <v>1258</v>
      </c>
      <c r="L243" s="32"/>
      <c r="M243" s="128" t="s">
        <v>19</v>
      </c>
      <c r="N243" s="129" t="s">
        <v>40</v>
      </c>
      <c r="P243" s="130">
        <f>O243*H243</f>
        <v>0</v>
      </c>
      <c r="Q243" s="130">
        <v>0</v>
      </c>
      <c r="R243" s="130">
        <f>Q243*H243</f>
        <v>0</v>
      </c>
      <c r="S243" s="130">
        <v>0</v>
      </c>
      <c r="T243" s="131">
        <f>S243*H243</f>
        <v>0</v>
      </c>
      <c r="AR243" s="132" t="s">
        <v>266</v>
      </c>
      <c r="AT243" s="132" t="s">
        <v>261</v>
      </c>
      <c r="AU243" s="132" t="s">
        <v>77</v>
      </c>
      <c r="AY243" s="17" t="s">
        <v>260</v>
      </c>
      <c r="BE243" s="133">
        <f>IF(N243="základní",J243,0)</f>
        <v>0</v>
      </c>
      <c r="BF243" s="133">
        <f>IF(N243="snížená",J243,0)</f>
        <v>0</v>
      </c>
      <c r="BG243" s="133">
        <f>IF(N243="zákl. přenesená",J243,0)</f>
        <v>0</v>
      </c>
      <c r="BH243" s="133">
        <f>IF(N243="sníž. přenesená",J243,0)</f>
        <v>0</v>
      </c>
      <c r="BI243" s="133">
        <f>IF(N243="nulová",J243,0)</f>
        <v>0</v>
      </c>
      <c r="BJ243" s="17" t="s">
        <v>77</v>
      </c>
      <c r="BK243" s="133">
        <f>ROUND(I243*H243,2)</f>
        <v>0</v>
      </c>
      <c r="BL243" s="17" t="s">
        <v>266</v>
      </c>
      <c r="BM243" s="132" t="s">
        <v>865</v>
      </c>
    </row>
    <row r="244" spans="2:65" s="1" customFormat="1" ht="19.5">
      <c r="B244" s="32"/>
      <c r="D244" s="134" t="s">
        <v>267</v>
      </c>
      <c r="F244" s="135" t="s">
        <v>2452</v>
      </c>
      <c r="I244" s="136"/>
      <c r="L244" s="32"/>
      <c r="M244" s="137"/>
      <c r="T244" s="53"/>
      <c r="AT244" s="17" t="s">
        <v>267</v>
      </c>
      <c r="AU244" s="17" t="s">
        <v>77</v>
      </c>
    </row>
    <row r="245" spans="2:65" s="1" customFormat="1" ht="11.25">
      <c r="B245" s="32"/>
      <c r="D245" s="176" t="s">
        <v>1416</v>
      </c>
      <c r="F245" s="177" t="s">
        <v>2453</v>
      </c>
      <c r="I245" s="136"/>
      <c r="L245" s="32"/>
      <c r="M245" s="137"/>
      <c r="T245" s="53"/>
      <c r="AT245" s="17" t="s">
        <v>1416</v>
      </c>
      <c r="AU245" s="17" t="s">
        <v>77</v>
      </c>
    </row>
    <row r="246" spans="2:65" s="1" customFormat="1" ht="29.25">
      <c r="B246" s="32"/>
      <c r="D246" s="134" t="s">
        <v>269</v>
      </c>
      <c r="F246" s="138" t="s">
        <v>2454</v>
      </c>
      <c r="I246" s="136"/>
      <c r="L246" s="32"/>
      <c r="M246" s="137"/>
      <c r="T246" s="53"/>
      <c r="AT246" s="17" t="s">
        <v>269</v>
      </c>
      <c r="AU246" s="17" t="s">
        <v>77</v>
      </c>
    </row>
    <row r="247" spans="2:65" s="1" customFormat="1" ht="21.75" customHeight="1">
      <c r="B247" s="32"/>
      <c r="C247" s="121" t="s">
        <v>680</v>
      </c>
      <c r="D247" s="121" t="s">
        <v>261</v>
      </c>
      <c r="E247" s="122" t="s">
        <v>2455</v>
      </c>
      <c r="F247" s="123" t="s">
        <v>2456</v>
      </c>
      <c r="G247" s="124" t="s">
        <v>973</v>
      </c>
      <c r="H247" s="125">
        <v>238.81200000000001</v>
      </c>
      <c r="I247" s="126"/>
      <c r="J247" s="127">
        <f>ROUND(I247*H247,2)</f>
        <v>0</v>
      </c>
      <c r="K247" s="123" t="s">
        <v>1258</v>
      </c>
      <c r="L247" s="32"/>
      <c r="M247" s="128" t="s">
        <v>19</v>
      </c>
      <c r="N247" s="129" t="s">
        <v>40</v>
      </c>
      <c r="P247" s="130">
        <f>O247*H247</f>
        <v>0</v>
      </c>
      <c r="Q247" s="130">
        <v>0</v>
      </c>
      <c r="R247" s="130">
        <f>Q247*H247</f>
        <v>0</v>
      </c>
      <c r="S247" s="130">
        <v>0</v>
      </c>
      <c r="T247" s="131">
        <f>S247*H247</f>
        <v>0</v>
      </c>
      <c r="AR247" s="132" t="s">
        <v>266</v>
      </c>
      <c r="AT247" s="132" t="s">
        <v>261</v>
      </c>
      <c r="AU247" s="132" t="s">
        <v>77</v>
      </c>
      <c r="AY247" s="17" t="s">
        <v>260</v>
      </c>
      <c r="BE247" s="133">
        <f>IF(N247="základní",J247,0)</f>
        <v>0</v>
      </c>
      <c r="BF247" s="133">
        <f>IF(N247="snížená",J247,0)</f>
        <v>0</v>
      </c>
      <c r="BG247" s="133">
        <f>IF(N247="zákl. přenesená",J247,0)</f>
        <v>0</v>
      </c>
      <c r="BH247" s="133">
        <f>IF(N247="sníž. přenesená",J247,0)</f>
        <v>0</v>
      </c>
      <c r="BI247" s="133">
        <f>IF(N247="nulová",J247,0)</f>
        <v>0</v>
      </c>
      <c r="BJ247" s="17" t="s">
        <v>77</v>
      </c>
      <c r="BK247" s="133">
        <f>ROUND(I247*H247,2)</f>
        <v>0</v>
      </c>
      <c r="BL247" s="17" t="s">
        <v>266</v>
      </c>
      <c r="BM247" s="132" t="s">
        <v>869</v>
      </c>
    </row>
    <row r="248" spans="2:65" s="1" customFormat="1" ht="19.5">
      <c r="B248" s="32"/>
      <c r="D248" s="134" t="s">
        <v>267</v>
      </c>
      <c r="F248" s="135" t="s">
        <v>2457</v>
      </c>
      <c r="I248" s="136"/>
      <c r="L248" s="32"/>
      <c r="M248" s="137"/>
      <c r="T248" s="53"/>
      <c r="AT248" s="17" t="s">
        <v>267</v>
      </c>
      <c r="AU248" s="17" t="s">
        <v>77</v>
      </c>
    </row>
    <row r="249" spans="2:65" s="1" customFormat="1" ht="11.25">
      <c r="B249" s="32"/>
      <c r="D249" s="176" t="s">
        <v>1416</v>
      </c>
      <c r="F249" s="177" t="s">
        <v>2458</v>
      </c>
      <c r="I249" s="136"/>
      <c r="L249" s="32"/>
      <c r="M249" s="137"/>
      <c r="T249" s="53"/>
      <c r="AT249" s="17" t="s">
        <v>1416</v>
      </c>
      <c r="AU249" s="17" t="s">
        <v>77</v>
      </c>
    </row>
    <row r="250" spans="2:65" s="1" customFormat="1" ht="29.25">
      <c r="B250" s="32"/>
      <c r="D250" s="134" t="s">
        <v>269</v>
      </c>
      <c r="F250" s="138" t="s">
        <v>2459</v>
      </c>
      <c r="I250" s="136"/>
      <c r="L250" s="32"/>
      <c r="M250" s="137"/>
      <c r="T250" s="53"/>
      <c r="AT250" s="17" t="s">
        <v>269</v>
      </c>
      <c r="AU250" s="17" t="s">
        <v>77</v>
      </c>
    </row>
    <row r="251" spans="2:65" s="10" customFormat="1" ht="25.9" customHeight="1">
      <c r="B251" s="111"/>
      <c r="D251" s="112" t="s">
        <v>68</v>
      </c>
      <c r="E251" s="113" t="s">
        <v>2095</v>
      </c>
      <c r="F251" s="113" t="s">
        <v>2096</v>
      </c>
      <c r="I251" s="114"/>
      <c r="J251" s="115">
        <f>BK251</f>
        <v>0</v>
      </c>
      <c r="L251" s="111"/>
      <c r="M251" s="116"/>
      <c r="P251" s="117">
        <f>SUM(P252:P259)</f>
        <v>0</v>
      </c>
      <c r="R251" s="117">
        <f>SUM(R252:R259)</f>
        <v>0</v>
      </c>
      <c r="T251" s="118">
        <f>SUM(T252:T259)</f>
        <v>0</v>
      </c>
      <c r="AR251" s="112" t="s">
        <v>77</v>
      </c>
      <c r="AT251" s="119" t="s">
        <v>68</v>
      </c>
      <c r="AU251" s="119" t="s">
        <v>69</v>
      </c>
      <c r="AY251" s="112" t="s">
        <v>260</v>
      </c>
      <c r="BK251" s="120">
        <f>SUM(BK252:BK259)</f>
        <v>0</v>
      </c>
    </row>
    <row r="252" spans="2:65" s="1" customFormat="1" ht="16.5" customHeight="1">
      <c r="B252" s="32"/>
      <c r="C252" s="121" t="s">
        <v>364</v>
      </c>
      <c r="D252" s="121" t="s">
        <v>261</v>
      </c>
      <c r="E252" s="122" t="s">
        <v>2460</v>
      </c>
      <c r="F252" s="123" t="s">
        <v>2461</v>
      </c>
      <c r="G252" s="124" t="s">
        <v>973</v>
      </c>
      <c r="H252" s="125">
        <v>771.96699999999998</v>
      </c>
      <c r="I252" s="126"/>
      <c r="J252" s="127">
        <f>ROUND(I252*H252,2)</f>
        <v>0</v>
      </c>
      <c r="K252" s="123" t="s">
        <v>1258</v>
      </c>
      <c r="L252" s="32"/>
      <c r="M252" s="128" t="s">
        <v>19</v>
      </c>
      <c r="N252" s="129" t="s">
        <v>40</v>
      </c>
      <c r="P252" s="130">
        <f>O252*H252</f>
        <v>0</v>
      </c>
      <c r="Q252" s="130">
        <v>0</v>
      </c>
      <c r="R252" s="130">
        <f>Q252*H252</f>
        <v>0</v>
      </c>
      <c r="S252" s="130">
        <v>0</v>
      </c>
      <c r="T252" s="131">
        <f>S252*H252</f>
        <v>0</v>
      </c>
      <c r="AR252" s="132" t="s">
        <v>266</v>
      </c>
      <c r="AT252" s="132" t="s">
        <v>261</v>
      </c>
      <c r="AU252" s="132" t="s">
        <v>77</v>
      </c>
      <c r="AY252" s="17" t="s">
        <v>260</v>
      </c>
      <c r="BE252" s="133">
        <f>IF(N252="základní",J252,0)</f>
        <v>0</v>
      </c>
      <c r="BF252" s="133">
        <f>IF(N252="snížená",J252,0)</f>
        <v>0</v>
      </c>
      <c r="BG252" s="133">
        <f>IF(N252="zákl. přenesená",J252,0)</f>
        <v>0</v>
      </c>
      <c r="BH252" s="133">
        <f>IF(N252="sníž. přenesená",J252,0)</f>
        <v>0</v>
      </c>
      <c r="BI252" s="133">
        <f>IF(N252="nulová",J252,0)</f>
        <v>0</v>
      </c>
      <c r="BJ252" s="17" t="s">
        <v>77</v>
      </c>
      <c r="BK252" s="133">
        <f>ROUND(I252*H252,2)</f>
        <v>0</v>
      </c>
      <c r="BL252" s="17" t="s">
        <v>266</v>
      </c>
      <c r="BM252" s="132" t="s">
        <v>874</v>
      </c>
    </row>
    <row r="253" spans="2:65" s="1" customFormat="1" ht="11.25">
      <c r="B253" s="32"/>
      <c r="D253" s="134" t="s">
        <v>267</v>
      </c>
      <c r="F253" s="135" t="s">
        <v>2462</v>
      </c>
      <c r="I253" s="136"/>
      <c r="L253" s="32"/>
      <c r="M253" s="137"/>
      <c r="T253" s="53"/>
      <c r="AT253" s="17" t="s">
        <v>267</v>
      </c>
      <c r="AU253" s="17" t="s">
        <v>77</v>
      </c>
    </row>
    <row r="254" spans="2:65" s="1" customFormat="1" ht="11.25">
      <c r="B254" s="32"/>
      <c r="D254" s="176" t="s">
        <v>1416</v>
      </c>
      <c r="F254" s="177" t="s">
        <v>2463</v>
      </c>
      <c r="I254" s="136"/>
      <c r="L254" s="32"/>
      <c r="M254" s="137"/>
      <c r="T254" s="53"/>
      <c r="AT254" s="17" t="s">
        <v>1416</v>
      </c>
      <c r="AU254" s="17" t="s">
        <v>77</v>
      </c>
    </row>
    <row r="255" spans="2:65" s="1" customFormat="1" ht="19.5">
      <c r="B255" s="32"/>
      <c r="D255" s="134" t="s">
        <v>269</v>
      </c>
      <c r="F255" s="138" t="s">
        <v>2464</v>
      </c>
      <c r="I255" s="136"/>
      <c r="L255" s="32"/>
      <c r="M255" s="137"/>
      <c r="T255" s="53"/>
      <c r="AT255" s="17" t="s">
        <v>269</v>
      </c>
      <c r="AU255" s="17" t="s">
        <v>77</v>
      </c>
    </row>
    <row r="256" spans="2:65" s="1" customFormat="1" ht="16.5" customHeight="1">
      <c r="B256" s="32"/>
      <c r="C256" s="121" t="s">
        <v>689</v>
      </c>
      <c r="D256" s="121" t="s">
        <v>261</v>
      </c>
      <c r="E256" s="122" t="s">
        <v>2466</v>
      </c>
      <c r="F256" s="123" t="s">
        <v>2467</v>
      </c>
      <c r="G256" s="124" t="s">
        <v>973</v>
      </c>
      <c r="H256" s="125">
        <v>2315.9009999999998</v>
      </c>
      <c r="I256" s="126"/>
      <c r="J256" s="127">
        <f>ROUND(I256*H256,2)</f>
        <v>0</v>
      </c>
      <c r="K256" s="123" t="s">
        <v>1258</v>
      </c>
      <c r="L256" s="32"/>
      <c r="M256" s="128" t="s">
        <v>19</v>
      </c>
      <c r="N256" s="129" t="s">
        <v>40</v>
      </c>
      <c r="P256" s="130">
        <f>O256*H256</f>
        <v>0</v>
      </c>
      <c r="Q256" s="130">
        <v>0</v>
      </c>
      <c r="R256" s="130">
        <f>Q256*H256</f>
        <v>0</v>
      </c>
      <c r="S256" s="130">
        <v>0</v>
      </c>
      <c r="T256" s="131">
        <f>S256*H256</f>
        <v>0</v>
      </c>
      <c r="AR256" s="132" t="s">
        <v>266</v>
      </c>
      <c r="AT256" s="132" t="s">
        <v>261</v>
      </c>
      <c r="AU256" s="132" t="s">
        <v>77</v>
      </c>
      <c r="AY256" s="17" t="s">
        <v>260</v>
      </c>
      <c r="BE256" s="133">
        <f>IF(N256="základní",J256,0)</f>
        <v>0</v>
      </c>
      <c r="BF256" s="133">
        <f>IF(N256="snížená",J256,0)</f>
        <v>0</v>
      </c>
      <c r="BG256" s="133">
        <f>IF(N256="zákl. přenesená",J256,0)</f>
        <v>0</v>
      </c>
      <c r="BH256" s="133">
        <f>IF(N256="sníž. přenesená",J256,0)</f>
        <v>0</v>
      </c>
      <c r="BI256" s="133">
        <f>IF(N256="nulová",J256,0)</f>
        <v>0</v>
      </c>
      <c r="BJ256" s="17" t="s">
        <v>77</v>
      </c>
      <c r="BK256" s="133">
        <f>ROUND(I256*H256,2)</f>
        <v>0</v>
      </c>
      <c r="BL256" s="17" t="s">
        <v>266</v>
      </c>
      <c r="BM256" s="132" t="s">
        <v>1139</v>
      </c>
    </row>
    <row r="257" spans="2:47" s="1" customFormat="1" ht="19.5">
      <c r="B257" s="32"/>
      <c r="D257" s="134" t="s">
        <v>267</v>
      </c>
      <c r="F257" s="135" t="s">
        <v>2468</v>
      </c>
      <c r="I257" s="136"/>
      <c r="L257" s="32"/>
      <c r="M257" s="137"/>
      <c r="T257" s="53"/>
      <c r="AT257" s="17" t="s">
        <v>267</v>
      </c>
      <c r="AU257" s="17" t="s">
        <v>77</v>
      </c>
    </row>
    <row r="258" spans="2:47" s="1" customFormat="1" ht="11.25">
      <c r="B258" s="32"/>
      <c r="D258" s="176" t="s">
        <v>1416</v>
      </c>
      <c r="F258" s="177" t="s">
        <v>2469</v>
      </c>
      <c r="I258" s="136"/>
      <c r="L258" s="32"/>
      <c r="M258" s="137"/>
      <c r="T258" s="53"/>
      <c r="AT258" s="17" t="s">
        <v>1416</v>
      </c>
      <c r="AU258" s="17" t="s">
        <v>77</v>
      </c>
    </row>
    <row r="259" spans="2:47" s="1" customFormat="1" ht="29.25">
      <c r="B259" s="32"/>
      <c r="D259" s="134" t="s">
        <v>269</v>
      </c>
      <c r="F259" s="138" t="s">
        <v>2470</v>
      </c>
      <c r="I259" s="136"/>
      <c r="L259" s="32"/>
      <c r="M259" s="149"/>
      <c r="N259" s="150"/>
      <c r="O259" s="150"/>
      <c r="P259" s="150"/>
      <c r="Q259" s="150"/>
      <c r="R259" s="150"/>
      <c r="S259" s="150"/>
      <c r="T259" s="151"/>
      <c r="AT259" s="17" t="s">
        <v>269</v>
      </c>
      <c r="AU259" s="17" t="s">
        <v>77</v>
      </c>
    </row>
    <row r="260" spans="2:47" s="1" customFormat="1" ht="6.95" customHeight="1">
      <c r="B260" s="41"/>
      <c r="C260" s="42"/>
      <c r="D260" s="42"/>
      <c r="E260" s="42"/>
      <c r="F260" s="42"/>
      <c r="G260" s="42"/>
      <c r="H260" s="42"/>
      <c r="I260" s="42"/>
      <c r="J260" s="42"/>
      <c r="K260" s="42"/>
      <c r="L260" s="32"/>
    </row>
  </sheetData>
  <sheetProtection algorithmName="SHA-512" hashValue="eqSBNyxlUE9DJROou4sa1yTDrqeci84fcb4GnS2H9Wzj/Q4MCiQJF4nTS84acrNY3/SWMBmKAemnGw8GxUa9vw==" saltValue="8oa5y5QY65RkcY69xJkPIp2bPZBUXKekjOkp8dqWmBPO17FNoQdLkg/MJim/yJ7swrTcBIRxBcaveIPNUfC2hA==" spinCount="100000" sheet="1" objects="1" scenarios="1" formatColumns="0" formatRows="0" autoFilter="0"/>
  <autoFilter ref="C87:K259" xr:uid="{00000000-0009-0000-0000-00001F000000}"/>
  <mergeCells count="9">
    <mergeCell ref="E50:H50"/>
    <mergeCell ref="E78:H78"/>
    <mergeCell ref="E80:H80"/>
    <mergeCell ref="L2:V2"/>
    <mergeCell ref="E7:H7"/>
    <mergeCell ref="E9:H9"/>
    <mergeCell ref="E18:H18"/>
    <mergeCell ref="E27:H27"/>
    <mergeCell ref="E48:H48"/>
  </mergeCells>
  <hyperlinks>
    <hyperlink ref="F92" r:id="rId1" xr:uid="{00000000-0004-0000-1F00-000000000000}"/>
    <hyperlink ref="F100" r:id="rId2" xr:uid="{00000000-0004-0000-1F00-000001000000}"/>
    <hyperlink ref="F104" r:id="rId3" xr:uid="{00000000-0004-0000-1F00-000002000000}"/>
    <hyperlink ref="F112" r:id="rId4" xr:uid="{00000000-0004-0000-1F00-000003000000}"/>
    <hyperlink ref="F115" r:id="rId5" xr:uid="{00000000-0004-0000-1F00-000004000000}"/>
    <hyperlink ref="F119" r:id="rId6" xr:uid="{00000000-0004-0000-1F00-000005000000}"/>
    <hyperlink ref="F123" r:id="rId7" xr:uid="{00000000-0004-0000-1F00-000006000000}"/>
    <hyperlink ref="F128" r:id="rId8" xr:uid="{00000000-0004-0000-1F00-000007000000}"/>
    <hyperlink ref="F138" r:id="rId9" xr:uid="{00000000-0004-0000-1F00-000008000000}"/>
    <hyperlink ref="F142" r:id="rId10" xr:uid="{00000000-0004-0000-1F00-000009000000}"/>
    <hyperlink ref="F151" r:id="rId11" xr:uid="{00000000-0004-0000-1F00-00000A000000}"/>
    <hyperlink ref="F155" r:id="rId12" xr:uid="{00000000-0004-0000-1F00-00000B000000}"/>
    <hyperlink ref="F166" r:id="rId13" xr:uid="{00000000-0004-0000-1F00-00000C000000}"/>
    <hyperlink ref="F170" r:id="rId14" xr:uid="{00000000-0004-0000-1F00-00000D000000}"/>
    <hyperlink ref="F174" r:id="rId15" xr:uid="{00000000-0004-0000-1F00-00000E000000}"/>
    <hyperlink ref="F178" r:id="rId16" xr:uid="{00000000-0004-0000-1F00-00000F000000}"/>
    <hyperlink ref="F182" r:id="rId17" xr:uid="{00000000-0004-0000-1F00-000010000000}"/>
    <hyperlink ref="F186" r:id="rId18" xr:uid="{00000000-0004-0000-1F00-000011000000}"/>
    <hyperlink ref="F190" r:id="rId19" xr:uid="{00000000-0004-0000-1F00-000012000000}"/>
    <hyperlink ref="F194" r:id="rId20" xr:uid="{00000000-0004-0000-1F00-000013000000}"/>
    <hyperlink ref="F198" r:id="rId21" xr:uid="{00000000-0004-0000-1F00-000014000000}"/>
    <hyperlink ref="F202" r:id="rId22" xr:uid="{00000000-0004-0000-1F00-000015000000}"/>
    <hyperlink ref="F212" r:id="rId23" xr:uid="{00000000-0004-0000-1F00-000016000000}"/>
    <hyperlink ref="F216" r:id="rId24" xr:uid="{00000000-0004-0000-1F00-000017000000}"/>
    <hyperlink ref="F220" r:id="rId25" xr:uid="{00000000-0004-0000-1F00-000018000000}"/>
    <hyperlink ref="F224" r:id="rId26" xr:uid="{00000000-0004-0000-1F00-000019000000}"/>
    <hyperlink ref="F228" r:id="rId27" xr:uid="{00000000-0004-0000-1F00-00001A000000}"/>
    <hyperlink ref="F232" r:id="rId28" xr:uid="{00000000-0004-0000-1F00-00001B000000}"/>
    <hyperlink ref="F236" r:id="rId29" xr:uid="{00000000-0004-0000-1F00-00001C000000}"/>
    <hyperlink ref="F241" r:id="rId30" xr:uid="{00000000-0004-0000-1F00-00001D000000}"/>
    <hyperlink ref="F245" r:id="rId31" xr:uid="{00000000-0004-0000-1F00-00001E000000}"/>
    <hyperlink ref="F249" r:id="rId32" xr:uid="{00000000-0004-0000-1F00-00001F000000}"/>
    <hyperlink ref="F254" r:id="rId33" xr:uid="{00000000-0004-0000-1F00-000020000000}"/>
    <hyperlink ref="F258" r:id="rId34" xr:uid="{00000000-0004-0000-1F00-000021000000}"/>
  </hyperlinks>
  <pageMargins left="0.39374999999999999" right="0.39374999999999999" top="0.39374999999999999" bottom="0.39374999999999999" header="0" footer="0"/>
  <pageSetup paperSize="9" fitToHeight="100" orientation="landscape" blackAndWhite="1"/>
  <headerFooter>
    <oddFooter>&amp;CStrana &amp;P z &amp;N</oddFooter>
  </headerFooter>
  <drawing r:id="rId35"/>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pageSetUpPr fitToPage="1"/>
  </sheetPr>
  <dimension ref="B2:BM156"/>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172</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3866</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ROUND(J81,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ROUND((SUM(BE81:BE155)),  2)</f>
        <v>0</v>
      </c>
      <c r="I33" s="89">
        <v>0.21</v>
      </c>
      <c r="J33" s="88">
        <f>ROUND(((SUM(BE81:BE155))*I33),  2)</f>
        <v>0</v>
      </c>
      <c r="L33" s="32"/>
    </row>
    <row r="34" spans="2:12" s="1" customFormat="1" ht="14.45" customHeight="1">
      <c r="B34" s="32"/>
      <c r="E34" s="27" t="s">
        <v>41</v>
      </c>
      <c r="F34" s="88">
        <f>ROUND((SUM(BF81:BF155)),  2)</f>
        <v>0</v>
      </c>
      <c r="I34" s="89">
        <v>0.12</v>
      </c>
      <c r="J34" s="88">
        <f>ROUND(((SUM(BF81:BF155))*I34),  2)</f>
        <v>0</v>
      </c>
      <c r="L34" s="32"/>
    </row>
    <row r="35" spans="2:12" s="1" customFormat="1" ht="14.45" hidden="1" customHeight="1">
      <c r="B35" s="32"/>
      <c r="E35" s="27" t="s">
        <v>42</v>
      </c>
      <c r="F35" s="88">
        <f>ROUND((SUM(BG81:BG155)),  2)</f>
        <v>0</v>
      </c>
      <c r="I35" s="89">
        <v>0.21</v>
      </c>
      <c r="J35" s="88">
        <f>0</f>
        <v>0</v>
      </c>
      <c r="L35" s="32"/>
    </row>
    <row r="36" spans="2:12" s="1" customFormat="1" ht="14.45" hidden="1" customHeight="1">
      <c r="B36" s="32"/>
      <c r="E36" s="27" t="s">
        <v>43</v>
      </c>
      <c r="F36" s="88">
        <f>ROUND((SUM(BH81:BH155)),  2)</f>
        <v>0</v>
      </c>
      <c r="I36" s="89">
        <v>0.12</v>
      </c>
      <c r="J36" s="88">
        <f>0</f>
        <v>0</v>
      </c>
      <c r="L36" s="32"/>
    </row>
    <row r="37" spans="2:12" s="1" customFormat="1" ht="14.45" hidden="1" customHeight="1">
      <c r="B37" s="32"/>
      <c r="E37" s="27" t="s">
        <v>44</v>
      </c>
      <c r="F37" s="88">
        <f>ROUND((SUM(BI81:BI155)),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03-36-01 - Zast. Desná - Riedlova vila, přípojka NN - ČEZ</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J81</f>
        <v>0</v>
      </c>
      <c r="L59" s="32"/>
      <c r="AU59" s="17" t="s">
        <v>242</v>
      </c>
    </row>
    <row r="60" spans="2:47" s="8" customFormat="1" ht="24.95" customHeight="1">
      <c r="B60" s="99"/>
      <c r="D60" s="100" t="s">
        <v>765</v>
      </c>
      <c r="E60" s="101"/>
      <c r="F60" s="101"/>
      <c r="G60" s="101"/>
      <c r="H60" s="101"/>
      <c r="I60" s="101"/>
      <c r="J60" s="102">
        <f>J82</f>
        <v>0</v>
      </c>
      <c r="L60" s="99"/>
    </row>
    <row r="61" spans="2:47" s="8" customFormat="1" ht="24.95" customHeight="1">
      <c r="B61" s="99"/>
      <c r="D61" s="100" t="s">
        <v>766</v>
      </c>
      <c r="E61" s="101"/>
      <c r="F61" s="101"/>
      <c r="G61" s="101"/>
      <c r="H61" s="101"/>
      <c r="I61" s="101"/>
      <c r="J61" s="102">
        <f>J104</f>
        <v>0</v>
      </c>
      <c r="L61" s="99"/>
    </row>
    <row r="62" spans="2:47" s="1" customFormat="1" ht="21.75" customHeight="1">
      <c r="B62" s="32"/>
      <c r="L62" s="32"/>
    </row>
    <row r="63" spans="2:47" s="1" customFormat="1" ht="6.95" customHeight="1">
      <c r="B63" s="41"/>
      <c r="C63" s="42"/>
      <c r="D63" s="42"/>
      <c r="E63" s="42"/>
      <c r="F63" s="42"/>
      <c r="G63" s="42"/>
      <c r="H63" s="42"/>
      <c r="I63" s="42"/>
      <c r="J63" s="42"/>
      <c r="K63" s="42"/>
      <c r="L63" s="32"/>
    </row>
    <row r="67" spans="2:20" s="1" customFormat="1" ht="6.95" customHeight="1">
      <c r="B67" s="43"/>
      <c r="C67" s="44"/>
      <c r="D67" s="44"/>
      <c r="E67" s="44"/>
      <c r="F67" s="44"/>
      <c r="G67" s="44"/>
      <c r="H67" s="44"/>
      <c r="I67" s="44"/>
      <c r="J67" s="44"/>
      <c r="K67" s="44"/>
      <c r="L67" s="32"/>
    </row>
    <row r="68" spans="2:20" s="1" customFormat="1" ht="24.95" customHeight="1">
      <c r="B68" s="32"/>
      <c r="C68" s="21" t="s">
        <v>245</v>
      </c>
      <c r="L68" s="32"/>
    </row>
    <row r="69" spans="2:20" s="1" customFormat="1" ht="6.95" customHeight="1">
      <c r="B69" s="32"/>
      <c r="L69" s="32"/>
    </row>
    <row r="70" spans="2:20" s="1" customFormat="1" ht="12" customHeight="1">
      <c r="B70" s="32"/>
      <c r="C70" s="27" t="s">
        <v>16</v>
      </c>
      <c r="L70" s="32"/>
    </row>
    <row r="71" spans="2:20" s="1" customFormat="1" ht="16.5" customHeight="1">
      <c r="B71" s="32"/>
      <c r="E71" s="309" t="str">
        <f>E7</f>
        <v>Oprava trati v úseku Tanvald - Kořenov</v>
      </c>
      <c r="F71" s="310"/>
      <c r="G71" s="310"/>
      <c r="H71" s="310"/>
      <c r="L71" s="32"/>
    </row>
    <row r="72" spans="2:20" s="1" customFormat="1" ht="12" customHeight="1">
      <c r="B72" s="32"/>
      <c r="C72" s="27" t="s">
        <v>237</v>
      </c>
      <c r="L72" s="32"/>
    </row>
    <row r="73" spans="2:20" s="1" customFormat="1" ht="16.5" customHeight="1">
      <c r="B73" s="32"/>
      <c r="E73" s="305" t="str">
        <f>E9</f>
        <v>SO 03-36-01 - Zast. Desná - Riedlova vila, přípojka NN - ČEZ</v>
      </c>
      <c r="F73" s="311"/>
      <c r="G73" s="311"/>
      <c r="H73" s="311"/>
      <c r="L73" s="32"/>
    </row>
    <row r="74" spans="2:20" s="1" customFormat="1" ht="6.95" customHeight="1">
      <c r="B74" s="32"/>
      <c r="L74" s="32"/>
    </row>
    <row r="75" spans="2:20" s="1" customFormat="1" ht="12" customHeight="1">
      <c r="B75" s="32"/>
      <c r="C75" s="27" t="s">
        <v>21</v>
      </c>
      <c r="F75" s="25" t="str">
        <f>F12</f>
        <v xml:space="preserve"> </v>
      </c>
      <c r="I75" s="27" t="s">
        <v>23</v>
      </c>
      <c r="J75" s="49" t="str">
        <f>IF(J12="","",J12)</f>
        <v>14. 6. 2023</v>
      </c>
      <c r="L75" s="32"/>
    </row>
    <row r="76" spans="2:20" s="1" customFormat="1" ht="6.95" customHeight="1">
      <c r="B76" s="32"/>
      <c r="L76" s="32"/>
    </row>
    <row r="77" spans="2:20" s="1" customFormat="1" ht="15.2" customHeight="1">
      <c r="B77" s="32"/>
      <c r="C77" s="27" t="s">
        <v>25</v>
      </c>
      <c r="F77" s="25" t="str">
        <f>E15</f>
        <v xml:space="preserve"> </v>
      </c>
      <c r="I77" s="27" t="s">
        <v>30</v>
      </c>
      <c r="J77" s="30" t="str">
        <f>E21</f>
        <v xml:space="preserve"> </v>
      </c>
      <c r="L77" s="32"/>
    </row>
    <row r="78" spans="2:20" s="1" customFormat="1" ht="15.2" customHeight="1">
      <c r="B78" s="32"/>
      <c r="C78" s="27" t="s">
        <v>28</v>
      </c>
      <c r="F78" s="25" t="str">
        <f>IF(E18="","",E18)</f>
        <v>Vyplň údaj</v>
      </c>
      <c r="I78" s="27" t="s">
        <v>32</v>
      </c>
      <c r="J78" s="30" t="str">
        <f>E24</f>
        <v xml:space="preserve"> </v>
      </c>
      <c r="L78" s="32"/>
    </row>
    <row r="79" spans="2:20" s="1" customFormat="1" ht="10.35" customHeight="1">
      <c r="B79" s="32"/>
      <c r="L79" s="32"/>
    </row>
    <row r="80" spans="2:20" s="9" customFormat="1" ht="29.25" customHeight="1">
      <c r="B80" s="103"/>
      <c r="C80" s="104" t="s">
        <v>246</v>
      </c>
      <c r="D80" s="105" t="s">
        <v>54</v>
      </c>
      <c r="E80" s="105" t="s">
        <v>50</v>
      </c>
      <c r="F80" s="105" t="s">
        <v>51</v>
      </c>
      <c r="G80" s="105" t="s">
        <v>247</v>
      </c>
      <c r="H80" s="105" t="s">
        <v>248</v>
      </c>
      <c r="I80" s="105" t="s">
        <v>249</v>
      </c>
      <c r="J80" s="105" t="s">
        <v>241</v>
      </c>
      <c r="K80" s="106" t="s">
        <v>250</v>
      </c>
      <c r="L80" s="103"/>
      <c r="M80" s="56" t="s">
        <v>19</v>
      </c>
      <c r="N80" s="57" t="s">
        <v>39</v>
      </c>
      <c r="O80" s="57" t="s">
        <v>251</v>
      </c>
      <c r="P80" s="57" t="s">
        <v>252</v>
      </c>
      <c r="Q80" s="57" t="s">
        <v>253</v>
      </c>
      <c r="R80" s="57" t="s">
        <v>254</v>
      </c>
      <c r="S80" s="57" t="s">
        <v>255</v>
      </c>
      <c r="T80" s="58" t="s">
        <v>256</v>
      </c>
    </row>
    <row r="81" spans="2:65" s="1" customFormat="1" ht="22.9" customHeight="1">
      <c r="B81" s="32"/>
      <c r="C81" s="61" t="s">
        <v>257</v>
      </c>
      <c r="J81" s="107">
        <f>BK81</f>
        <v>0</v>
      </c>
      <c r="L81" s="32"/>
      <c r="M81" s="59"/>
      <c r="N81" s="50"/>
      <c r="O81" s="50"/>
      <c r="P81" s="108">
        <f>P82+P104</f>
        <v>0</v>
      </c>
      <c r="Q81" s="50"/>
      <c r="R81" s="108">
        <f>R82+R104</f>
        <v>0</v>
      </c>
      <c r="S81" s="50"/>
      <c r="T81" s="109">
        <f>T82+T104</f>
        <v>0</v>
      </c>
      <c r="AT81" s="17" t="s">
        <v>68</v>
      </c>
      <c r="AU81" s="17" t="s">
        <v>242</v>
      </c>
      <c r="BK81" s="110">
        <f>BK82+BK104</f>
        <v>0</v>
      </c>
    </row>
    <row r="82" spans="2:65" s="10" customFormat="1" ht="25.9" customHeight="1">
      <c r="B82" s="111"/>
      <c r="D82" s="112" t="s">
        <v>68</v>
      </c>
      <c r="E82" s="113" t="s">
        <v>77</v>
      </c>
      <c r="F82" s="113" t="s">
        <v>767</v>
      </c>
      <c r="I82" s="114"/>
      <c r="J82" s="115">
        <f>BK82</f>
        <v>0</v>
      </c>
      <c r="L82" s="111"/>
      <c r="M82" s="116"/>
      <c r="P82" s="117">
        <f>SUM(P83:P103)</f>
        <v>0</v>
      </c>
      <c r="R82" s="117">
        <f>SUM(R83:R103)</f>
        <v>0</v>
      </c>
      <c r="T82" s="118">
        <f>SUM(T83:T103)</f>
        <v>0</v>
      </c>
      <c r="AR82" s="112" t="s">
        <v>77</v>
      </c>
      <c r="AT82" s="119" t="s">
        <v>68</v>
      </c>
      <c r="AU82" s="119" t="s">
        <v>69</v>
      </c>
      <c r="AY82" s="112" t="s">
        <v>260</v>
      </c>
      <c r="BK82" s="120">
        <f>SUM(BK83:BK103)</f>
        <v>0</v>
      </c>
    </row>
    <row r="83" spans="2:65" s="1" customFormat="1" ht="21.75" customHeight="1">
      <c r="B83" s="32"/>
      <c r="C83" s="139" t="s">
        <v>77</v>
      </c>
      <c r="D83" s="139" t="s">
        <v>273</v>
      </c>
      <c r="E83" s="140" t="s">
        <v>565</v>
      </c>
      <c r="F83" s="141" t="s">
        <v>566</v>
      </c>
      <c r="G83" s="142" t="s">
        <v>545</v>
      </c>
      <c r="H83" s="143">
        <v>10</v>
      </c>
      <c r="I83" s="144"/>
      <c r="J83" s="145">
        <f>ROUND(I83*H83,2)</f>
        <v>0</v>
      </c>
      <c r="K83" s="141" t="s">
        <v>265</v>
      </c>
      <c r="L83" s="146"/>
      <c r="M83" s="147" t="s">
        <v>19</v>
      </c>
      <c r="N83" s="148" t="s">
        <v>40</v>
      </c>
      <c r="P83" s="130">
        <f>O83*H83</f>
        <v>0</v>
      </c>
      <c r="Q83" s="130">
        <v>0</v>
      </c>
      <c r="R83" s="130">
        <f>Q83*H83</f>
        <v>0</v>
      </c>
      <c r="S83" s="130">
        <v>0</v>
      </c>
      <c r="T83" s="131">
        <f>S83*H83</f>
        <v>0</v>
      </c>
      <c r="AR83" s="132" t="s">
        <v>277</v>
      </c>
      <c r="AT83" s="132" t="s">
        <v>273</v>
      </c>
      <c r="AU83" s="132" t="s">
        <v>77</v>
      </c>
      <c r="AY83" s="17" t="s">
        <v>260</v>
      </c>
      <c r="BE83" s="133">
        <f>IF(N83="základní",J83,0)</f>
        <v>0</v>
      </c>
      <c r="BF83" s="133">
        <f>IF(N83="snížená",J83,0)</f>
        <v>0</v>
      </c>
      <c r="BG83" s="133">
        <f>IF(N83="zákl. přenesená",J83,0)</f>
        <v>0</v>
      </c>
      <c r="BH83" s="133">
        <f>IF(N83="sníž. přenesená",J83,0)</f>
        <v>0</v>
      </c>
      <c r="BI83" s="133">
        <f>IF(N83="nulová",J83,0)</f>
        <v>0</v>
      </c>
      <c r="BJ83" s="17" t="s">
        <v>77</v>
      </c>
      <c r="BK83" s="133">
        <f>ROUND(I83*H83,2)</f>
        <v>0</v>
      </c>
      <c r="BL83" s="17" t="s">
        <v>266</v>
      </c>
      <c r="BM83" s="132" t="s">
        <v>79</v>
      </c>
    </row>
    <row r="84" spans="2:65" s="1" customFormat="1" ht="11.25">
      <c r="B84" s="32"/>
      <c r="D84" s="134" t="s">
        <v>267</v>
      </c>
      <c r="F84" s="135" t="s">
        <v>566</v>
      </c>
      <c r="I84" s="136"/>
      <c r="L84" s="32"/>
      <c r="M84" s="137"/>
      <c r="T84" s="53"/>
      <c r="AT84" s="17" t="s">
        <v>267</v>
      </c>
      <c r="AU84" s="17" t="s">
        <v>77</v>
      </c>
    </row>
    <row r="85" spans="2:65" s="1" customFormat="1" ht="29.25">
      <c r="B85" s="32"/>
      <c r="D85" s="134" t="s">
        <v>269</v>
      </c>
      <c r="F85" s="138" t="s">
        <v>567</v>
      </c>
      <c r="I85" s="136"/>
      <c r="L85" s="32"/>
      <c r="M85" s="137"/>
      <c r="T85" s="53"/>
      <c r="AT85" s="17" t="s">
        <v>269</v>
      </c>
      <c r="AU85" s="17" t="s">
        <v>77</v>
      </c>
    </row>
    <row r="86" spans="2:65" s="1" customFormat="1" ht="21.75" customHeight="1">
      <c r="B86" s="32"/>
      <c r="C86" s="139" t="s">
        <v>79</v>
      </c>
      <c r="D86" s="139" t="s">
        <v>273</v>
      </c>
      <c r="E86" s="140" t="s">
        <v>2906</v>
      </c>
      <c r="F86" s="141" t="s">
        <v>2907</v>
      </c>
      <c r="G86" s="142" t="s">
        <v>545</v>
      </c>
      <c r="H86" s="143">
        <v>10</v>
      </c>
      <c r="I86" s="144"/>
      <c r="J86" s="145">
        <f>ROUND(I86*H86,2)</f>
        <v>0</v>
      </c>
      <c r="K86" s="141" t="s">
        <v>265</v>
      </c>
      <c r="L86" s="146"/>
      <c r="M86" s="147" t="s">
        <v>19</v>
      </c>
      <c r="N86" s="148" t="s">
        <v>40</v>
      </c>
      <c r="P86" s="130">
        <f>O86*H86</f>
        <v>0</v>
      </c>
      <c r="Q86" s="130">
        <v>0</v>
      </c>
      <c r="R86" s="130">
        <f>Q86*H86</f>
        <v>0</v>
      </c>
      <c r="S86" s="130">
        <v>0</v>
      </c>
      <c r="T86" s="131">
        <f>S86*H86</f>
        <v>0</v>
      </c>
      <c r="AR86" s="132" t="s">
        <v>277</v>
      </c>
      <c r="AT86" s="132" t="s">
        <v>273</v>
      </c>
      <c r="AU86" s="132" t="s">
        <v>77</v>
      </c>
      <c r="AY86" s="17" t="s">
        <v>260</v>
      </c>
      <c r="BE86" s="133">
        <f>IF(N86="základní",J86,0)</f>
        <v>0</v>
      </c>
      <c r="BF86" s="133">
        <f>IF(N86="snížená",J86,0)</f>
        <v>0</v>
      </c>
      <c r="BG86" s="133">
        <f>IF(N86="zákl. přenesená",J86,0)</f>
        <v>0</v>
      </c>
      <c r="BH86" s="133">
        <f>IF(N86="sníž. přenesená",J86,0)</f>
        <v>0</v>
      </c>
      <c r="BI86" s="133">
        <f>IF(N86="nulová",J86,0)</f>
        <v>0</v>
      </c>
      <c r="BJ86" s="17" t="s">
        <v>77</v>
      </c>
      <c r="BK86" s="133">
        <f>ROUND(I86*H86,2)</f>
        <v>0</v>
      </c>
      <c r="BL86" s="17" t="s">
        <v>266</v>
      </c>
      <c r="BM86" s="132" t="s">
        <v>266</v>
      </c>
    </row>
    <row r="87" spans="2:65" s="1" customFormat="1" ht="11.25">
      <c r="B87" s="32"/>
      <c r="D87" s="134" t="s">
        <v>267</v>
      </c>
      <c r="F87" s="135" t="s">
        <v>2907</v>
      </c>
      <c r="I87" s="136"/>
      <c r="L87" s="32"/>
      <c r="M87" s="137"/>
      <c r="T87" s="53"/>
      <c r="AT87" s="17" t="s">
        <v>267</v>
      </c>
      <c r="AU87" s="17" t="s">
        <v>77</v>
      </c>
    </row>
    <row r="88" spans="2:65" s="1" customFormat="1" ht="29.25">
      <c r="B88" s="32"/>
      <c r="D88" s="134" t="s">
        <v>269</v>
      </c>
      <c r="F88" s="138" t="s">
        <v>3111</v>
      </c>
      <c r="I88" s="136"/>
      <c r="L88" s="32"/>
      <c r="M88" s="137"/>
      <c r="T88" s="53"/>
      <c r="AT88" s="17" t="s">
        <v>269</v>
      </c>
      <c r="AU88" s="17" t="s">
        <v>77</v>
      </c>
    </row>
    <row r="89" spans="2:65" s="1" customFormat="1" ht="16.5" customHeight="1">
      <c r="B89" s="32"/>
      <c r="C89" s="139" t="s">
        <v>279</v>
      </c>
      <c r="D89" s="139" t="s">
        <v>273</v>
      </c>
      <c r="E89" s="140" t="s">
        <v>2979</v>
      </c>
      <c r="F89" s="141" t="s">
        <v>2980</v>
      </c>
      <c r="G89" s="142" t="s">
        <v>1487</v>
      </c>
      <c r="H89" s="143">
        <v>50</v>
      </c>
      <c r="I89" s="144"/>
      <c r="J89" s="145">
        <f>ROUND(I89*H89,2)</f>
        <v>0</v>
      </c>
      <c r="K89" s="141" t="s">
        <v>265</v>
      </c>
      <c r="L89" s="146"/>
      <c r="M89" s="147" t="s">
        <v>19</v>
      </c>
      <c r="N89" s="148" t="s">
        <v>40</v>
      </c>
      <c r="P89" s="130">
        <f>O89*H89</f>
        <v>0</v>
      </c>
      <c r="Q89" s="130">
        <v>0</v>
      </c>
      <c r="R89" s="130">
        <f>Q89*H89</f>
        <v>0</v>
      </c>
      <c r="S89" s="130">
        <v>0</v>
      </c>
      <c r="T89" s="131">
        <f>S89*H89</f>
        <v>0</v>
      </c>
      <c r="AR89" s="132" t="s">
        <v>277</v>
      </c>
      <c r="AT89" s="132" t="s">
        <v>273</v>
      </c>
      <c r="AU89" s="132" t="s">
        <v>77</v>
      </c>
      <c r="AY89" s="17" t="s">
        <v>260</v>
      </c>
      <c r="BE89" s="133">
        <f>IF(N89="základní",J89,0)</f>
        <v>0</v>
      </c>
      <c r="BF89" s="133">
        <f>IF(N89="snížená",J89,0)</f>
        <v>0</v>
      </c>
      <c r="BG89" s="133">
        <f>IF(N89="zákl. přenesená",J89,0)</f>
        <v>0</v>
      </c>
      <c r="BH89" s="133">
        <f>IF(N89="sníž. přenesená",J89,0)</f>
        <v>0</v>
      </c>
      <c r="BI89" s="133">
        <f>IF(N89="nulová",J89,0)</f>
        <v>0</v>
      </c>
      <c r="BJ89" s="17" t="s">
        <v>77</v>
      </c>
      <c r="BK89" s="133">
        <f>ROUND(I89*H89,2)</f>
        <v>0</v>
      </c>
      <c r="BL89" s="17" t="s">
        <v>266</v>
      </c>
      <c r="BM89" s="132" t="s">
        <v>282</v>
      </c>
    </row>
    <row r="90" spans="2:65" s="1" customFormat="1" ht="11.25">
      <c r="B90" s="32"/>
      <c r="D90" s="134" t="s">
        <v>267</v>
      </c>
      <c r="F90" s="135" t="s">
        <v>2980</v>
      </c>
      <c r="I90" s="136"/>
      <c r="L90" s="32"/>
      <c r="M90" s="137"/>
      <c r="T90" s="53"/>
      <c r="AT90" s="17" t="s">
        <v>267</v>
      </c>
      <c r="AU90" s="17" t="s">
        <v>77</v>
      </c>
    </row>
    <row r="91" spans="2:65" s="1" customFormat="1" ht="29.25">
      <c r="B91" s="32"/>
      <c r="D91" s="134" t="s">
        <v>269</v>
      </c>
      <c r="F91" s="138" t="s">
        <v>2981</v>
      </c>
      <c r="I91" s="136"/>
      <c r="L91" s="32"/>
      <c r="M91" s="137"/>
      <c r="T91" s="53"/>
      <c r="AT91" s="17" t="s">
        <v>269</v>
      </c>
      <c r="AU91" s="17" t="s">
        <v>77</v>
      </c>
    </row>
    <row r="92" spans="2:65" s="1" customFormat="1" ht="24.2" customHeight="1">
      <c r="B92" s="32"/>
      <c r="C92" s="139" t="s">
        <v>266</v>
      </c>
      <c r="D92" s="139" t="s">
        <v>273</v>
      </c>
      <c r="E92" s="140" t="s">
        <v>3867</v>
      </c>
      <c r="F92" s="141" t="s">
        <v>3868</v>
      </c>
      <c r="G92" s="142" t="s">
        <v>363</v>
      </c>
      <c r="H92" s="143">
        <v>1</v>
      </c>
      <c r="I92" s="144"/>
      <c r="J92" s="145">
        <f>ROUND(I92*H92,2)</f>
        <v>0</v>
      </c>
      <c r="K92" s="141" t="s">
        <v>265</v>
      </c>
      <c r="L92" s="146"/>
      <c r="M92" s="147" t="s">
        <v>19</v>
      </c>
      <c r="N92" s="148" t="s">
        <v>40</v>
      </c>
      <c r="P92" s="130">
        <f>O92*H92</f>
        <v>0</v>
      </c>
      <c r="Q92" s="130">
        <v>0</v>
      </c>
      <c r="R92" s="130">
        <f>Q92*H92</f>
        <v>0</v>
      </c>
      <c r="S92" s="130">
        <v>0</v>
      </c>
      <c r="T92" s="131">
        <f>S92*H92</f>
        <v>0</v>
      </c>
      <c r="AR92" s="132" t="s">
        <v>277</v>
      </c>
      <c r="AT92" s="132" t="s">
        <v>273</v>
      </c>
      <c r="AU92" s="132" t="s">
        <v>77</v>
      </c>
      <c r="AY92" s="17" t="s">
        <v>260</v>
      </c>
      <c r="BE92" s="133">
        <f>IF(N92="základní",J92,0)</f>
        <v>0</v>
      </c>
      <c r="BF92" s="133">
        <f>IF(N92="snížená",J92,0)</f>
        <v>0</v>
      </c>
      <c r="BG92" s="133">
        <f>IF(N92="zákl. přenesená",J92,0)</f>
        <v>0</v>
      </c>
      <c r="BH92" s="133">
        <f>IF(N92="sníž. přenesená",J92,0)</f>
        <v>0</v>
      </c>
      <c r="BI92" s="133">
        <f>IF(N92="nulová",J92,0)</f>
        <v>0</v>
      </c>
      <c r="BJ92" s="17" t="s">
        <v>77</v>
      </c>
      <c r="BK92" s="133">
        <f>ROUND(I92*H92,2)</f>
        <v>0</v>
      </c>
      <c r="BL92" s="17" t="s">
        <v>266</v>
      </c>
      <c r="BM92" s="132" t="s">
        <v>277</v>
      </c>
    </row>
    <row r="93" spans="2:65" s="1" customFormat="1" ht="11.25">
      <c r="B93" s="32"/>
      <c r="D93" s="134" t="s">
        <v>267</v>
      </c>
      <c r="F93" s="135" t="s">
        <v>3868</v>
      </c>
      <c r="I93" s="136"/>
      <c r="L93" s="32"/>
      <c r="M93" s="137"/>
      <c r="T93" s="53"/>
      <c r="AT93" s="17" t="s">
        <v>267</v>
      </c>
      <c r="AU93" s="17" t="s">
        <v>77</v>
      </c>
    </row>
    <row r="94" spans="2:65" s="1" customFormat="1" ht="29.25">
      <c r="B94" s="32"/>
      <c r="D94" s="134" t="s">
        <v>269</v>
      </c>
      <c r="F94" s="138" t="s">
        <v>3869</v>
      </c>
      <c r="I94" s="136"/>
      <c r="L94" s="32"/>
      <c r="M94" s="137"/>
      <c r="T94" s="53"/>
      <c r="AT94" s="17" t="s">
        <v>269</v>
      </c>
      <c r="AU94" s="17" t="s">
        <v>77</v>
      </c>
    </row>
    <row r="95" spans="2:65" s="1" customFormat="1" ht="16.5" customHeight="1">
      <c r="B95" s="32"/>
      <c r="C95" s="139" t="s">
        <v>258</v>
      </c>
      <c r="D95" s="139" t="s">
        <v>273</v>
      </c>
      <c r="E95" s="140" t="s">
        <v>816</v>
      </c>
      <c r="F95" s="141" t="s">
        <v>817</v>
      </c>
      <c r="G95" s="142" t="s">
        <v>363</v>
      </c>
      <c r="H95" s="143">
        <v>1</v>
      </c>
      <c r="I95" s="144"/>
      <c r="J95" s="145">
        <f>ROUND(I95*H95,2)</f>
        <v>0</v>
      </c>
      <c r="K95" s="141" t="s">
        <v>265</v>
      </c>
      <c r="L95" s="146"/>
      <c r="M95" s="147" t="s">
        <v>19</v>
      </c>
      <c r="N95" s="148" t="s">
        <v>40</v>
      </c>
      <c r="P95" s="130">
        <f>O95*H95</f>
        <v>0</v>
      </c>
      <c r="Q95" s="130">
        <v>0</v>
      </c>
      <c r="R95" s="130">
        <f>Q95*H95</f>
        <v>0</v>
      </c>
      <c r="S95" s="130">
        <v>0</v>
      </c>
      <c r="T95" s="131">
        <f>S95*H95</f>
        <v>0</v>
      </c>
      <c r="AR95" s="132" t="s">
        <v>277</v>
      </c>
      <c r="AT95" s="132" t="s">
        <v>273</v>
      </c>
      <c r="AU95" s="132" t="s">
        <v>77</v>
      </c>
      <c r="AY95" s="17" t="s">
        <v>260</v>
      </c>
      <c r="BE95" s="133">
        <f>IF(N95="základní",J95,0)</f>
        <v>0</v>
      </c>
      <c r="BF95" s="133">
        <f>IF(N95="snížená",J95,0)</f>
        <v>0</v>
      </c>
      <c r="BG95" s="133">
        <f>IF(N95="zákl. přenesená",J95,0)</f>
        <v>0</v>
      </c>
      <c r="BH95" s="133">
        <f>IF(N95="sníž. přenesená",J95,0)</f>
        <v>0</v>
      </c>
      <c r="BI95" s="133">
        <f>IF(N95="nulová",J95,0)</f>
        <v>0</v>
      </c>
      <c r="BJ95" s="17" t="s">
        <v>77</v>
      </c>
      <c r="BK95" s="133">
        <f>ROUND(I95*H95,2)</f>
        <v>0</v>
      </c>
      <c r="BL95" s="17" t="s">
        <v>266</v>
      </c>
      <c r="BM95" s="132" t="s">
        <v>289</v>
      </c>
    </row>
    <row r="96" spans="2:65" s="1" customFormat="1" ht="11.25">
      <c r="B96" s="32"/>
      <c r="D96" s="134" t="s">
        <v>267</v>
      </c>
      <c r="F96" s="135" t="s">
        <v>817</v>
      </c>
      <c r="I96" s="136"/>
      <c r="L96" s="32"/>
      <c r="M96" s="137"/>
      <c r="T96" s="53"/>
      <c r="AT96" s="17" t="s">
        <v>267</v>
      </c>
      <c r="AU96" s="17" t="s">
        <v>77</v>
      </c>
    </row>
    <row r="97" spans="2:65" s="1" customFormat="1" ht="29.25">
      <c r="B97" s="32"/>
      <c r="D97" s="134" t="s">
        <v>269</v>
      </c>
      <c r="F97" s="138" t="s">
        <v>3870</v>
      </c>
      <c r="I97" s="136"/>
      <c r="L97" s="32"/>
      <c r="M97" s="137"/>
      <c r="T97" s="53"/>
      <c r="AT97" s="17" t="s">
        <v>269</v>
      </c>
      <c r="AU97" s="17" t="s">
        <v>77</v>
      </c>
    </row>
    <row r="98" spans="2:65" s="1" customFormat="1" ht="16.5" customHeight="1">
      <c r="B98" s="32"/>
      <c r="C98" s="139" t="s">
        <v>282</v>
      </c>
      <c r="D98" s="139" t="s">
        <v>273</v>
      </c>
      <c r="E98" s="140" t="s">
        <v>2996</v>
      </c>
      <c r="F98" s="141" t="s">
        <v>3871</v>
      </c>
      <c r="G98" s="142" t="s">
        <v>363</v>
      </c>
      <c r="H98" s="143">
        <v>1</v>
      </c>
      <c r="I98" s="144"/>
      <c r="J98" s="145">
        <f>ROUND(I98*H98,2)</f>
        <v>0</v>
      </c>
      <c r="K98" s="141" t="s">
        <v>19</v>
      </c>
      <c r="L98" s="146"/>
      <c r="M98" s="147" t="s">
        <v>19</v>
      </c>
      <c r="N98" s="148" t="s">
        <v>40</v>
      </c>
      <c r="P98" s="130">
        <f>O98*H98</f>
        <v>0</v>
      </c>
      <c r="Q98" s="130">
        <v>0</v>
      </c>
      <c r="R98" s="130">
        <f>Q98*H98</f>
        <v>0</v>
      </c>
      <c r="S98" s="130">
        <v>0</v>
      </c>
      <c r="T98" s="131">
        <f>S98*H98</f>
        <v>0</v>
      </c>
      <c r="AR98" s="132" t="s">
        <v>277</v>
      </c>
      <c r="AT98" s="132" t="s">
        <v>273</v>
      </c>
      <c r="AU98" s="132" t="s">
        <v>77</v>
      </c>
      <c r="AY98" s="17" t="s">
        <v>260</v>
      </c>
      <c r="BE98" s="133">
        <f>IF(N98="základní",J98,0)</f>
        <v>0</v>
      </c>
      <c r="BF98" s="133">
        <f>IF(N98="snížená",J98,0)</f>
        <v>0</v>
      </c>
      <c r="BG98" s="133">
        <f>IF(N98="zákl. přenesená",J98,0)</f>
        <v>0</v>
      </c>
      <c r="BH98" s="133">
        <f>IF(N98="sníž. přenesená",J98,0)</f>
        <v>0</v>
      </c>
      <c r="BI98" s="133">
        <f>IF(N98="nulová",J98,0)</f>
        <v>0</v>
      </c>
      <c r="BJ98" s="17" t="s">
        <v>77</v>
      </c>
      <c r="BK98" s="133">
        <f>ROUND(I98*H98,2)</f>
        <v>0</v>
      </c>
      <c r="BL98" s="17" t="s">
        <v>266</v>
      </c>
      <c r="BM98" s="132" t="s">
        <v>8</v>
      </c>
    </row>
    <row r="99" spans="2:65" s="1" customFormat="1" ht="11.25">
      <c r="B99" s="32"/>
      <c r="D99" s="134" t="s">
        <v>267</v>
      </c>
      <c r="F99" s="135" t="s">
        <v>3871</v>
      </c>
      <c r="I99" s="136"/>
      <c r="L99" s="32"/>
      <c r="M99" s="137"/>
      <c r="T99" s="53"/>
      <c r="AT99" s="17" t="s">
        <v>267</v>
      </c>
      <c r="AU99" s="17" t="s">
        <v>77</v>
      </c>
    </row>
    <row r="100" spans="2:65" s="1" customFormat="1" ht="29.25">
      <c r="B100" s="32"/>
      <c r="D100" s="134" t="s">
        <v>269</v>
      </c>
      <c r="F100" s="138" t="s">
        <v>2998</v>
      </c>
      <c r="I100" s="136"/>
      <c r="L100" s="32"/>
      <c r="M100" s="137"/>
      <c r="T100" s="53"/>
      <c r="AT100" s="17" t="s">
        <v>269</v>
      </c>
      <c r="AU100" s="17" t="s">
        <v>77</v>
      </c>
    </row>
    <row r="101" spans="2:65" s="1" customFormat="1" ht="16.5" customHeight="1">
      <c r="B101" s="32"/>
      <c r="C101" s="139" t="s">
        <v>271</v>
      </c>
      <c r="D101" s="139" t="s">
        <v>273</v>
      </c>
      <c r="E101" s="140" t="s">
        <v>3062</v>
      </c>
      <c r="F101" s="141" t="s">
        <v>3063</v>
      </c>
      <c r="G101" s="142" t="s">
        <v>363</v>
      </c>
      <c r="H101" s="143">
        <v>1</v>
      </c>
      <c r="I101" s="144"/>
      <c r="J101" s="145">
        <f>ROUND(I101*H101,2)</f>
        <v>0</v>
      </c>
      <c r="K101" s="141" t="s">
        <v>19</v>
      </c>
      <c r="L101" s="146"/>
      <c r="M101" s="147" t="s">
        <v>19</v>
      </c>
      <c r="N101" s="148" t="s">
        <v>40</v>
      </c>
      <c r="P101" s="130">
        <f>O101*H101</f>
        <v>0</v>
      </c>
      <c r="Q101" s="130">
        <v>0</v>
      </c>
      <c r="R101" s="130">
        <f>Q101*H101</f>
        <v>0</v>
      </c>
      <c r="S101" s="130">
        <v>0</v>
      </c>
      <c r="T101" s="131">
        <f>S101*H101</f>
        <v>0</v>
      </c>
      <c r="AR101" s="132" t="s">
        <v>277</v>
      </c>
      <c r="AT101" s="132" t="s">
        <v>273</v>
      </c>
      <c r="AU101" s="132" t="s">
        <v>77</v>
      </c>
      <c r="AY101" s="17" t="s">
        <v>260</v>
      </c>
      <c r="BE101" s="133">
        <f>IF(N101="základní",J101,0)</f>
        <v>0</v>
      </c>
      <c r="BF101" s="133">
        <f>IF(N101="snížená",J101,0)</f>
        <v>0</v>
      </c>
      <c r="BG101" s="133">
        <f>IF(N101="zákl. přenesená",J101,0)</f>
        <v>0</v>
      </c>
      <c r="BH101" s="133">
        <f>IF(N101="sníž. přenesená",J101,0)</f>
        <v>0</v>
      </c>
      <c r="BI101" s="133">
        <f>IF(N101="nulová",J101,0)</f>
        <v>0</v>
      </c>
      <c r="BJ101" s="17" t="s">
        <v>77</v>
      </c>
      <c r="BK101" s="133">
        <f>ROUND(I101*H101,2)</f>
        <v>0</v>
      </c>
      <c r="BL101" s="17" t="s">
        <v>266</v>
      </c>
      <c r="BM101" s="132" t="s">
        <v>296</v>
      </c>
    </row>
    <row r="102" spans="2:65" s="1" customFormat="1" ht="11.25">
      <c r="B102" s="32"/>
      <c r="D102" s="134" t="s">
        <v>267</v>
      </c>
      <c r="F102" s="135" t="s">
        <v>3063</v>
      </c>
      <c r="I102" s="136"/>
      <c r="L102" s="32"/>
      <c r="M102" s="137"/>
      <c r="T102" s="53"/>
      <c r="AT102" s="17" t="s">
        <v>267</v>
      </c>
      <c r="AU102" s="17" t="s">
        <v>77</v>
      </c>
    </row>
    <row r="103" spans="2:65" s="1" customFormat="1" ht="29.25">
      <c r="B103" s="32"/>
      <c r="D103" s="134" t="s">
        <v>269</v>
      </c>
      <c r="F103" s="138" t="s">
        <v>3064</v>
      </c>
      <c r="I103" s="136"/>
      <c r="L103" s="32"/>
      <c r="M103" s="137"/>
      <c r="T103" s="53"/>
      <c r="AT103" s="17" t="s">
        <v>269</v>
      </c>
      <c r="AU103" s="17" t="s">
        <v>77</v>
      </c>
    </row>
    <row r="104" spans="2:65" s="10" customFormat="1" ht="25.9" customHeight="1">
      <c r="B104" s="111"/>
      <c r="D104" s="112" t="s">
        <v>68</v>
      </c>
      <c r="E104" s="113" t="s">
        <v>79</v>
      </c>
      <c r="F104" s="113" t="s">
        <v>834</v>
      </c>
      <c r="I104" s="114"/>
      <c r="J104" s="115">
        <f>BK104</f>
        <v>0</v>
      </c>
      <c r="L104" s="111"/>
      <c r="M104" s="116"/>
      <c r="P104" s="117">
        <f>SUM(P105:P155)</f>
        <v>0</v>
      </c>
      <c r="R104" s="117">
        <f>SUM(R105:R155)</f>
        <v>0</v>
      </c>
      <c r="T104" s="118">
        <f>SUM(T105:T155)</f>
        <v>0</v>
      </c>
      <c r="AR104" s="112" t="s">
        <v>77</v>
      </c>
      <c r="AT104" s="119" t="s">
        <v>68</v>
      </c>
      <c r="AU104" s="119" t="s">
        <v>69</v>
      </c>
      <c r="AY104" s="112" t="s">
        <v>260</v>
      </c>
      <c r="BK104" s="120">
        <f>SUM(BK105:BK155)</f>
        <v>0</v>
      </c>
    </row>
    <row r="105" spans="2:65" s="1" customFormat="1" ht="21.75" customHeight="1">
      <c r="B105" s="32"/>
      <c r="C105" s="121" t="s">
        <v>277</v>
      </c>
      <c r="D105" s="121" t="s">
        <v>261</v>
      </c>
      <c r="E105" s="122" t="s">
        <v>631</v>
      </c>
      <c r="F105" s="123" t="s">
        <v>632</v>
      </c>
      <c r="G105" s="124" t="s">
        <v>363</v>
      </c>
      <c r="H105" s="125">
        <v>8</v>
      </c>
      <c r="I105" s="126"/>
      <c r="J105" s="127">
        <f>ROUND(I105*H105,2)</f>
        <v>0</v>
      </c>
      <c r="K105" s="123" t="s">
        <v>265</v>
      </c>
      <c r="L105" s="32"/>
      <c r="M105" s="128" t="s">
        <v>19</v>
      </c>
      <c r="N105" s="129" t="s">
        <v>40</v>
      </c>
      <c r="P105" s="130">
        <f>O105*H105</f>
        <v>0</v>
      </c>
      <c r="Q105" s="130">
        <v>0</v>
      </c>
      <c r="R105" s="130">
        <f>Q105*H105</f>
        <v>0</v>
      </c>
      <c r="S105" s="130">
        <v>0</v>
      </c>
      <c r="T105" s="131">
        <f>S105*H105</f>
        <v>0</v>
      </c>
      <c r="AR105" s="132" t="s">
        <v>266</v>
      </c>
      <c r="AT105" s="132" t="s">
        <v>261</v>
      </c>
      <c r="AU105" s="132" t="s">
        <v>77</v>
      </c>
      <c r="AY105" s="17" t="s">
        <v>260</v>
      </c>
      <c r="BE105" s="133">
        <f>IF(N105="základní",J105,0)</f>
        <v>0</v>
      </c>
      <c r="BF105" s="133">
        <f>IF(N105="snížená",J105,0)</f>
        <v>0</v>
      </c>
      <c r="BG105" s="133">
        <f>IF(N105="zákl. přenesená",J105,0)</f>
        <v>0</v>
      </c>
      <c r="BH105" s="133">
        <f>IF(N105="sníž. přenesená",J105,0)</f>
        <v>0</v>
      </c>
      <c r="BI105" s="133">
        <f>IF(N105="nulová",J105,0)</f>
        <v>0</v>
      </c>
      <c r="BJ105" s="17" t="s">
        <v>77</v>
      </c>
      <c r="BK105" s="133">
        <f>ROUND(I105*H105,2)</f>
        <v>0</v>
      </c>
      <c r="BL105" s="17" t="s">
        <v>266</v>
      </c>
      <c r="BM105" s="132" t="s">
        <v>300</v>
      </c>
    </row>
    <row r="106" spans="2:65" s="1" customFormat="1" ht="29.25">
      <c r="B106" s="32"/>
      <c r="D106" s="134" t="s">
        <v>267</v>
      </c>
      <c r="F106" s="135" t="s">
        <v>633</v>
      </c>
      <c r="I106" s="136"/>
      <c r="L106" s="32"/>
      <c r="M106" s="137"/>
      <c r="T106" s="53"/>
      <c r="AT106" s="17" t="s">
        <v>267</v>
      </c>
      <c r="AU106" s="17" t="s">
        <v>77</v>
      </c>
    </row>
    <row r="107" spans="2:65" s="1" customFormat="1" ht="29.25">
      <c r="B107" s="32"/>
      <c r="D107" s="134" t="s">
        <v>269</v>
      </c>
      <c r="F107" s="138" t="s">
        <v>634</v>
      </c>
      <c r="I107" s="136"/>
      <c r="L107" s="32"/>
      <c r="M107" s="137"/>
      <c r="T107" s="53"/>
      <c r="AT107" s="17" t="s">
        <v>269</v>
      </c>
      <c r="AU107" s="17" t="s">
        <v>77</v>
      </c>
    </row>
    <row r="108" spans="2:65" s="1" customFormat="1" ht="16.5" customHeight="1">
      <c r="B108" s="32"/>
      <c r="C108" s="121" t="s">
        <v>302</v>
      </c>
      <c r="D108" s="121" t="s">
        <v>261</v>
      </c>
      <c r="E108" s="122" t="s">
        <v>2908</v>
      </c>
      <c r="F108" s="123" t="s">
        <v>2909</v>
      </c>
      <c r="G108" s="124" t="s">
        <v>545</v>
      </c>
      <c r="H108" s="125">
        <v>10</v>
      </c>
      <c r="I108" s="126"/>
      <c r="J108" s="127">
        <f>ROUND(I108*H108,2)</f>
        <v>0</v>
      </c>
      <c r="K108" s="123" t="s">
        <v>265</v>
      </c>
      <c r="L108" s="32"/>
      <c r="M108" s="128" t="s">
        <v>19</v>
      </c>
      <c r="N108" s="129" t="s">
        <v>40</v>
      </c>
      <c r="P108" s="130">
        <f>O108*H108</f>
        <v>0</v>
      </c>
      <c r="Q108" s="130">
        <v>0</v>
      </c>
      <c r="R108" s="130">
        <f>Q108*H108</f>
        <v>0</v>
      </c>
      <c r="S108" s="130">
        <v>0</v>
      </c>
      <c r="T108" s="131">
        <f>S108*H108</f>
        <v>0</v>
      </c>
      <c r="AR108" s="132" t="s">
        <v>266</v>
      </c>
      <c r="AT108" s="132" t="s">
        <v>261</v>
      </c>
      <c r="AU108" s="132" t="s">
        <v>77</v>
      </c>
      <c r="AY108" s="17" t="s">
        <v>260</v>
      </c>
      <c r="BE108" s="133">
        <f>IF(N108="základní",J108,0)</f>
        <v>0</v>
      </c>
      <c r="BF108" s="133">
        <f>IF(N108="snížená",J108,0)</f>
        <v>0</v>
      </c>
      <c r="BG108" s="133">
        <f>IF(N108="zákl. přenesená",J108,0)</f>
        <v>0</v>
      </c>
      <c r="BH108" s="133">
        <f>IF(N108="sníž. přenesená",J108,0)</f>
        <v>0</v>
      </c>
      <c r="BI108" s="133">
        <f>IF(N108="nulová",J108,0)</f>
        <v>0</v>
      </c>
      <c r="BJ108" s="17" t="s">
        <v>77</v>
      </c>
      <c r="BK108" s="133">
        <f>ROUND(I108*H108,2)</f>
        <v>0</v>
      </c>
      <c r="BL108" s="17" t="s">
        <v>266</v>
      </c>
      <c r="BM108" s="132" t="s">
        <v>305</v>
      </c>
    </row>
    <row r="109" spans="2:65" s="1" customFormat="1" ht="11.25">
      <c r="B109" s="32"/>
      <c r="D109" s="134" t="s">
        <v>267</v>
      </c>
      <c r="F109" s="135" t="s">
        <v>2909</v>
      </c>
      <c r="I109" s="136"/>
      <c r="L109" s="32"/>
      <c r="M109" s="137"/>
      <c r="T109" s="53"/>
      <c r="AT109" s="17" t="s">
        <v>267</v>
      </c>
      <c r="AU109" s="17" t="s">
        <v>77</v>
      </c>
    </row>
    <row r="110" spans="2:65" s="1" customFormat="1" ht="29.25">
      <c r="B110" s="32"/>
      <c r="D110" s="134" t="s">
        <v>269</v>
      </c>
      <c r="F110" s="138" t="s">
        <v>3035</v>
      </c>
      <c r="I110" s="136"/>
      <c r="L110" s="32"/>
      <c r="M110" s="137"/>
      <c r="T110" s="53"/>
      <c r="AT110" s="17" t="s">
        <v>269</v>
      </c>
      <c r="AU110" s="17" t="s">
        <v>77</v>
      </c>
    </row>
    <row r="111" spans="2:65" s="1" customFormat="1" ht="16.5" customHeight="1">
      <c r="B111" s="32"/>
      <c r="C111" s="121" t="s">
        <v>289</v>
      </c>
      <c r="D111" s="121" t="s">
        <v>261</v>
      </c>
      <c r="E111" s="122" t="s">
        <v>3036</v>
      </c>
      <c r="F111" s="123" t="s">
        <v>3037</v>
      </c>
      <c r="G111" s="124" t="s">
        <v>545</v>
      </c>
      <c r="H111" s="125">
        <v>50</v>
      </c>
      <c r="I111" s="126"/>
      <c r="J111" s="127">
        <f>ROUND(I111*H111,2)</f>
        <v>0</v>
      </c>
      <c r="K111" s="123" t="s">
        <v>265</v>
      </c>
      <c r="L111" s="32"/>
      <c r="M111" s="128" t="s">
        <v>19</v>
      </c>
      <c r="N111" s="129" t="s">
        <v>40</v>
      </c>
      <c r="P111" s="130">
        <f>O111*H111</f>
        <v>0</v>
      </c>
      <c r="Q111" s="130">
        <v>0</v>
      </c>
      <c r="R111" s="130">
        <f>Q111*H111</f>
        <v>0</v>
      </c>
      <c r="S111" s="130">
        <v>0</v>
      </c>
      <c r="T111" s="131">
        <f>S111*H111</f>
        <v>0</v>
      </c>
      <c r="AR111" s="132" t="s">
        <v>266</v>
      </c>
      <c r="AT111" s="132" t="s">
        <v>261</v>
      </c>
      <c r="AU111" s="132" t="s">
        <v>77</v>
      </c>
      <c r="AY111" s="17" t="s">
        <v>260</v>
      </c>
      <c r="BE111" s="133">
        <f>IF(N111="základní",J111,0)</f>
        <v>0</v>
      </c>
      <c r="BF111" s="133">
        <f>IF(N111="snížená",J111,0)</f>
        <v>0</v>
      </c>
      <c r="BG111" s="133">
        <f>IF(N111="zákl. přenesená",J111,0)</f>
        <v>0</v>
      </c>
      <c r="BH111" s="133">
        <f>IF(N111="sníž. přenesená",J111,0)</f>
        <v>0</v>
      </c>
      <c r="BI111" s="133">
        <f>IF(N111="nulová",J111,0)</f>
        <v>0</v>
      </c>
      <c r="BJ111" s="17" t="s">
        <v>77</v>
      </c>
      <c r="BK111" s="133">
        <f>ROUND(I111*H111,2)</f>
        <v>0</v>
      </c>
      <c r="BL111" s="17" t="s">
        <v>266</v>
      </c>
      <c r="BM111" s="132" t="s">
        <v>310</v>
      </c>
    </row>
    <row r="112" spans="2:65" s="1" customFormat="1" ht="29.25">
      <c r="B112" s="32"/>
      <c r="D112" s="134" t="s">
        <v>267</v>
      </c>
      <c r="F112" s="135" t="s">
        <v>3038</v>
      </c>
      <c r="I112" s="136"/>
      <c r="L112" s="32"/>
      <c r="M112" s="137"/>
      <c r="T112" s="53"/>
      <c r="AT112" s="17" t="s">
        <v>267</v>
      </c>
      <c r="AU112" s="17" t="s">
        <v>77</v>
      </c>
    </row>
    <row r="113" spans="2:65" s="1" customFormat="1" ht="29.25">
      <c r="B113" s="32"/>
      <c r="D113" s="134" t="s">
        <v>269</v>
      </c>
      <c r="F113" s="138" t="s">
        <v>624</v>
      </c>
      <c r="I113" s="136"/>
      <c r="L113" s="32"/>
      <c r="M113" s="137"/>
      <c r="T113" s="53"/>
      <c r="AT113" s="17" t="s">
        <v>269</v>
      </c>
      <c r="AU113" s="17" t="s">
        <v>77</v>
      </c>
    </row>
    <row r="114" spans="2:65" s="1" customFormat="1" ht="16.5" customHeight="1">
      <c r="B114" s="32"/>
      <c r="C114" s="121" t="s">
        <v>312</v>
      </c>
      <c r="D114" s="121" t="s">
        <v>261</v>
      </c>
      <c r="E114" s="122" t="s">
        <v>3039</v>
      </c>
      <c r="F114" s="123" t="s">
        <v>3040</v>
      </c>
      <c r="G114" s="124" t="s">
        <v>363</v>
      </c>
      <c r="H114" s="125">
        <v>2</v>
      </c>
      <c r="I114" s="126"/>
      <c r="J114" s="127">
        <f>ROUND(I114*H114,2)</f>
        <v>0</v>
      </c>
      <c r="K114" s="123" t="s">
        <v>265</v>
      </c>
      <c r="L114" s="32"/>
      <c r="M114" s="128" t="s">
        <v>19</v>
      </c>
      <c r="N114" s="129" t="s">
        <v>40</v>
      </c>
      <c r="P114" s="130">
        <f>O114*H114</f>
        <v>0</v>
      </c>
      <c r="Q114" s="130">
        <v>0</v>
      </c>
      <c r="R114" s="130">
        <f>Q114*H114</f>
        <v>0</v>
      </c>
      <c r="S114" s="130">
        <v>0</v>
      </c>
      <c r="T114" s="131">
        <f>S114*H114</f>
        <v>0</v>
      </c>
      <c r="AR114" s="132" t="s">
        <v>266</v>
      </c>
      <c r="AT114" s="132" t="s">
        <v>261</v>
      </c>
      <c r="AU114" s="132" t="s">
        <v>77</v>
      </c>
      <c r="AY114" s="17" t="s">
        <v>260</v>
      </c>
      <c r="BE114" s="133">
        <f>IF(N114="základní",J114,0)</f>
        <v>0</v>
      </c>
      <c r="BF114" s="133">
        <f>IF(N114="snížená",J114,0)</f>
        <v>0</v>
      </c>
      <c r="BG114" s="133">
        <f>IF(N114="zákl. přenesená",J114,0)</f>
        <v>0</v>
      </c>
      <c r="BH114" s="133">
        <f>IF(N114="sníž. přenesená",J114,0)</f>
        <v>0</v>
      </c>
      <c r="BI114" s="133">
        <f>IF(N114="nulová",J114,0)</f>
        <v>0</v>
      </c>
      <c r="BJ114" s="17" t="s">
        <v>77</v>
      </c>
      <c r="BK114" s="133">
        <f>ROUND(I114*H114,2)</f>
        <v>0</v>
      </c>
      <c r="BL114" s="17" t="s">
        <v>266</v>
      </c>
      <c r="BM114" s="132" t="s">
        <v>315</v>
      </c>
    </row>
    <row r="115" spans="2:65" s="1" customFormat="1" ht="19.5">
      <c r="B115" s="32"/>
      <c r="D115" s="134" t="s">
        <v>267</v>
      </c>
      <c r="F115" s="135" t="s">
        <v>3041</v>
      </c>
      <c r="I115" s="136"/>
      <c r="L115" s="32"/>
      <c r="M115" s="137"/>
      <c r="T115" s="53"/>
      <c r="AT115" s="17" t="s">
        <v>267</v>
      </c>
      <c r="AU115" s="17" t="s">
        <v>77</v>
      </c>
    </row>
    <row r="116" spans="2:65" s="1" customFormat="1" ht="29.25">
      <c r="B116" s="32"/>
      <c r="D116" s="134" t="s">
        <v>269</v>
      </c>
      <c r="F116" s="138" t="s">
        <v>3042</v>
      </c>
      <c r="I116" s="136"/>
      <c r="L116" s="32"/>
      <c r="M116" s="137"/>
      <c r="T116" s="53"/>
      <c r="AT116" s="17" t="s">
        <v>269</v>
      </c>
      <c r="AU116" s="17" t="s">
        <v>77</v>
      </c>
    </row>
    <row r="117" spans="2:65" s="1" customFormat="1" ht="16.5" customHeight="1">
      <c r="B117" s="32"/>
      <c r="C117" s="121" t="s">
        <v>8</v>
      </c>
      <c r="D117" s="121" t="s">
        <v>261</v>
      </c>
      <c r="E117" s="122" t="s">
        <v>595</v>
      </c>
      <c r="F117" s="123" t="s">
        <v>596</v>
      </c>
      <c r="G117" s="124" t="s">
        <v>545</v>
      </c>
      <c r="H117" s="125">
        <v>10</v>
      </c>
      <c r="I117" s="126"/>
      <c r="J117" s="127">
        <f>ROUND(I117*H117,2)</f>
        <v>0</v>
      </c>
      <c r="K117" s="123" t="s">
        <v>265</v>
      </c>
      <c r="L117" s="32"/>
      <c r="M117" s="128" t="s">
        <v>19</v>
      </c>
      <c r="N117" s="129" t="s">
        <v>40</v>
      </c>
      <c r="P117" s="130">
        <f>O117*H117</f>
        <v>0</v>
      </c>
      <c r="Q117" s="130">
        <v>0</v>
      </c>
      <c r="R117" s="130">
        <f>Q117*H117</f>
        <v>0</v>
      </c>
      <c r="S117" s="130">
        <v>0</v>
      </c>
      <c r="T117" s="131">
        <f>S117*H117</f>
        <v>0</v>
      </c>
      <c r="AR117" s="132" t="s">
        <v>266</v>
      </c>
      <c r="AT117" s="132" t="s">
        <v>261</v>
      </c>
      <c r="AU117" s="132" t="s">
        <v>77</v>
      </c>
      <c r="AY117" s="17" t="s">
        <v>260</v>
      </c>
      <c r="BE117" s="133">
        <f>IF(N117="základní",J117,0)</f>
        <v>0</v>
      </c>
      <c r="BF117" s="133">
        <f>IF(N117="snížená",J117,0)</f>
        <v>0</v>
      </c>
      <c r="BG117" s="133">
        <f>IF(N117="zákl. přenesená",J117,0)</f>
        <v>0</v>
      </c>
      <c r="BH117" s="133">
        <f>IF(N117="sníž. přenesená",J117,0)</f>
        <v>0</v>
      </c>
      <c r="BI117" s="133">
        <f>IF(N117="nulová",J117,0)</f>
        <v>0</v>
      </c>
      <c r="BJ117" s="17" t="s">
        <v>77</v>
      </c>
      <c r="BK117" s="133">
        <f>ROUND(I117*H117,2)</f>
        <v>0</v>
      </c>
      <c r="BL117" s="17" t="s">
        <v>266</v>
      </c>
      <c r="BM117" s="132" t="s">
        <v>320</v>
      </c>
    </row>
    <row r="118" spans="2:65" s="1" customFormat="1" ht="11.25">
      <c r="B118" s="32"/>
      <c r="D118" s="134" t="s">
        <v>267</v>
      </c>
      <c r="F118" s="135" t="s">
        <v>597</v>
      </c>
      <c r="I118" s="136"/>
      <c r="L118" s="32"/>
      <c r="M118" s="137"/>
      <c r="T118" s="53"/>
      <c r="AT118" s="17" t="s">
        <v>267</v>
      </c>
      <c r="AU118" s="17" t="s">
        <v>77</v>
      </c>
    </row>
    <row r="119" spans="2:65" s="1" customFormat="1" ht="29.25">
      <c r="B119" s="32"/>
      <c r="D119" s="134" t="s">
        <v>269</v>
      </c>
      <c r="F119" s="138" t="s">
        <v>598</v>
      </c>
      <c r="I119" s="136"/>
      <c r="L119" s="32"/>
      <c r="M119" s="137"/>
      <c r="T119" s="53"/>
      <c r="AT119" s="17" t="s">
        <v>269</v>
      </c>
      <c r="AU119" s="17" t="s">
        <v>77</v>
      </c>
    </row>
    <row r="120" spans="2:65" s="1" customFormat="1" ht="16.5" customHeight="1">
      <c r="B120" s="32"/>
      <c r="C120" s="121" t="s">
        <v>322</v>
      </c>
      <c r="D120" s="121" t="s">
        <v>261</v>
      </c>
      <c r="E120" s="122" t="s">
        <v>635</v>
      </c>
      <c r="F120" s="123" t="s">
        <v>636</v>
      </c>
      <c r="G120" s="124" t="s">
        <v>363</v>
      </c>
      <c r="H120" s="125">
        <v>1</v>
      </c>
      <c r="I120" s="126"/>
      <c r="J120" s="127">
        <f>ROUND(I120*H120,2)</f>
        <v>0</v>
      </c>
      <c r="K120" s="123" t="s">
        <v>265</v>
      </c>
      <c r="L120" s="32"/>
      <c r="M120" s="128" t="s">
        <v>19</v>
      </c>
      <c r="N120" s="129" t="s">
        <v>40</v>
      </c>
      <c r="P120" s="130">
        <f>O120*H120</f>
        <v>0</v>
      </c>
      <c r="Q120" s="130">
        <v>0</v>
      </c>
      <c r="R120" s="130">
        <f>Q120*H120</f>
        <v>0</v>
      </c>
      <c r="S120" s="130">
        <v>0</v>
      </c>
      <c r="T120" s="131">
        <f>S120*H120</f>
        <v>0</v>
      </c>
      <c r="AR120" s="132" t="s">
        <v>266</v>
      </c>
      <c r="AT120" s="132" t="s">
        <v>261</v>
      </c>
      <c r="AU120" s="132" t="s">
        <v>77</v>
      </c>
      <c r="AY120" s="17" t="s">
        <v>260</v>
      </c>
      <c r="BE120" s="133">
        <f>IF(N120="základní",J120,0)</f>
        <v>0</v>
      </c>
      <c r="BF120" s="133">
        <f>IF(N120="snížená",J120,0)</f>
        <v>0</v>
      </c>
      <c r="BG120" s="133">
        <f>IF(N120="zákl. přenesená",J120,0)</f>
        <v>0</v>
      </c>
      <c r="BH120" s="133">
        <f>IF(N120="sníž. přenesená",J120,0)</f>
        <v>0</v>
      </c>
      <c r="BI120" s="133">
        <f>IF(N120="nulová",J120,0)</f>
        <v>0</v>
      </c>
      <c r="BJ120" s="17" t="s">
        <v>77</v>
      </c>
      <c r="BK120" s="133">
        <f>ROUND(I120*H120,2)</f>
        <v>0</v>
      </c>
      <c r="BL120" s="17" t="s">
        <v>266</v>
      </c>
      <c r="BM120" s="132" t="s">
        <v>326</v>
      </c>
    </row>
    <row r="121" spans="2:65" s="1" customFormat="1" ht="11.25">
      <c r="B121" s="32"/>
      <c r="D121" s="134" t="s">
        <v>267</v>
      </c>
      <c r="F121" s="135" t="s">
        <v>636</v>
      </c>
      <c r="I121" s="136"/>
      <c r="L121" s="32"/>
      <c r="M121" s="137"/>
      <c r="T121" s="53"/>
      <c r="AT121" s="17" t="s">
        <v>267</v>
      </c>
      <c r="AU121" s="17" t="s">
        <v>77</v>
      </c>
    </row>
    <row r="122" spans="2:65" s="1" customFormat="1" ht="29.25">
      <c r="B122" s="32"/>
      <c r="D122" s="134" t="s">
        <v>269</v>
      </c>
      <c r="F122" s="138" t="s">
        <v>637</v>
      </c>
      <c r="I122" s="136"/>
      <c r="L122" s="32"/>
      <c r="M122" s="137"/>
      <c r="T122" s="53"/>
      <c r="AT122" s="17" t="s">
        <v>269</v>
      </c>
      <c r="AU122" s="17" t="s">
        <v>77</v>
      </c>
    </row>
    <row r="123" spans="2:65" s="1" customFormat="1" ht="16.5" customHeight="1">
      <c r="B123" s="32"/>
      <c r="C123" s="121" t="s">
        <v>296</v>
      </c>
      <c r="D123" s="121" t="s">
        <v>261</v>
      </c>
      <c r="E123" s="122" t="s">
        <v>844</v>
      </c>
      <c r="F123" s="123" t="s">
        <v>845</v>
      </c>
      <c r="G123" s="124" t="s">
        <v>363</v>
      </c>
      <c r="H123" s="125">
        <v>1</v>
      </c>
      <c r="I123" s="126"/>
      <c r="J123" s="127">
        <f>ROUND(I123*H123,2)</f>
        <v>0</v>
      </c>
      <c r="K123" s="123" t="s">
        <v>265</v>
      </c>
      <c r="L123" s="32"/>
      <c r="M123" s="128" t="s">
        <v>19</v>
      </c>
      <c r="N123" s="129" t="s">
        <v>40</v>
      </c>
      <c r="P123" s="130">
        <f>O123*H123</f>
        <v>0</v>
      </c>
      <c r="Q123" s="130">
        <v>0</v>
      </c>
      <c r="R123" s="130">
        <f>Q123*H123</f>
        <v>0</v>
      </c>
      <c r="S123" s="130">
        <v>0</v>
      </c>
      <c r="T123" s="131">
        <f>S123*H123</f>
        <v>0</v>
      </c>
      <c r="AR123" s="132" t="s">
        <v>266</v>
      </c>
      <c r="AT123" s="132" t="s">
        <v>261</v>
      </c>
      <c r="AU123" s="132" t="s">
        <v>77</v>
      </c>
      <c r="AY123" s="17" t="s">
        <v>260</v>
      </c>
      <c r="BE123" s="133">
        <f>IF(N123="základní",J123,0)</f>
        <v>0</v>
      </c>
      <c r="BF123" s="133">
        <f>IF(N123="snížená",J123,0)</f>
        <v>0</v>
      </c>
      <c r="BG123" s="133">
        <f>IF(N123="zákl. přenesená",J123,0)</f>
        <v>0</v>
      </c>
      <c r="BH123" s="133">
        <f>IF(N123="sníž. přenesená",J123,0)</f>
        <v>0</v>
      </c>
      <c r="BI123" s="133">
        <f>IF(N123="nulová",J123,0)</f>
        <v>0</v>
      </c>
      <c r="BJ123" s="17" t="s">
        <v>77</v>
      </c>
      <c r="BK123" s="133">
        <f>ROUND(I123*H123,2)</f>
        <v>0</v>
      </c>
      <c r="BL123" s="17" t="s">
        <v>266</v>
      </c>
      <c r="BM123" s="132" t="s">
        <v>330</v>
      </c>
    </row>
    <row r="124" spans="2:65" s="1" customFormat="1" ht="11.25">
      <c r="B124" s="32"/>
      <c r="D124" s="134" t="s">
        <v>267</v>
      </c>
      <c r="F124" s="135" t="s">
        <v>846</v>
      </c>
      <c r="I124" s="136"/>
      <c r="L124" s="32"/>
      <c r="M124" s="137"/>
      <c r="T124" s="53"/>
      <c r="AT124" s="17" t="s">
        <v>267</v>
      </c>
      <c r="AU124" s="17" t="s">
        <v>77</v>
      </c>
    </row>
    <row r="125" spans="2:65" s="1" customFormat="1" ht="29.25">
      <c r="B125" s="32"/>
      <c r="D125" s="134" t="s">
        <v>269</v>
      </c>
      <c r="F125" s="138" t="s">
        <v>847</v>
      </c>
      <c r="I125" s="136"/>
      <c r="L125" s="32"/>
      <c r="M125" s="137"/>
      <c r="T125" s="53"/>
      <c r="AT125" s="17" t="s">
        <v>269</v>
      </c>
      <c r="AU125" s="17" t="s">
        <v>77</v>
      </c>
    </row>
    <row r="126" spans="2:65" s="1" customFormat="1" ht="24.2" customHeight="1">
      <c r="B126" s="32"/>
      <c r="C126" s="121" t="s">
        <v>332</v>
      </c>
      <c r="D126" s="121" t="s">
        <v>261</v>
      </c>
      <c r="E126" s="122" t="s">
        <v>3077</v>
      </c>
      <c r="F126" s="123" t="s">
        <v>3078</v>
      </c>
      <c r="G126" s="124" t="s">
        <v>363</v>
      </c>
      <c r="H126" s="125">
        <v>1</v>
      </c>
      <c r="I126" s="126"/>
      <c r="J126" s="127">
        <f>ROUND(I126*H126,2)</f>
        <v>0</v>
      </c>
      <c r="K126" s="123" t="s">
        <v>265</v>
      </c>
      <c r="L126" s="32"/>
      <c r="M126" s="128" t="s">
        <v>19</v>
      </c>
      <c r="N126" s="129" t="s">
        <v>40</v>
      </c>
      <c r="P126" s="130">
        <f>O126*H126</f>
        <v>0</v>
      </c>
      <c r="Q126" s="130">
        <v>0</v>
      </c>
      <c r="R126" s="130">
        <f>Q126*H126</f>
        <v>0</v>
      </c>
      <c r="S126" s="130">
        <v>0</v>
      </c>
      <c r="T126" s="131">
        <f>S126*H126</f>
        <v>0</v>
      </c>
      <c r="AR126" s="132" t="s">
        <v>266</v>
      </c>
      <c r="AT126" s="132" t="s">
        <v>261</v>
      </c>
      <c r="AU126" s="132" t="s">
        <v>77</v>
      </c>
      <c r="AY126" s="17" t="s">
        <v>260</v>
      </c>
      <c r="BE126" s="133">
        <f>IF(N126="základní",J126,0)</f>
        <v>0</v>
      </c>
      <c r="BF126" s="133">
        <f>IF(N126="snížená",J126,0)</f>
        <v>0</v>
      </c>
      <c r="BG126" s="133">
        <f>IF(N126="zákl. přenesená",J126,0)</f>
        <v>0</v>
      </c>
      <c r="BH126" s="133">
        <f>IF(N126="sníž. přenesená",J126,0)</f>
        <v>0</v>
      </c>
      <c r="BI126" s="133">
        <f>IF(N126="nulová",J126,0)</f>
        <v>0</v>
      </c>
      <c r="BJ126" s="17" t="s">
        <v>77</v>
      </c>
      <c r="BK126" s="133">
        <f>ROUND(I126*H126,2)</f>
        <v>0</v>
      </c>
      <c r="BL126" s="17" t="s">
        <v>266</v>
      </c>
      <c r="BM126" s="132" t="s">
        <v>335</v>
      </c>
    </row>
    <row r="127" spans="2:65" s="1" customFormat="1" ht="19.5">
      <c r="B127" s="32"/>
      <c r="D127" s="134" t="s">
        <v>267</v>
      </c>
      <c r="F127" s="135" t="s">
        <v>3079</v>
      </c>
      <c r="I127" s="136"/>
      <c r="L127" s="32"/>
      <c r="M127" s="137"/>
      <c r="T127" s="53"/>
      <c r="AT127" s="17" t="s">
        <v>267</v>
      </c>
      <c r="AU127" s="17" t="s">
        <v>77</v>
      </c>
    </row>
    <row r="128" spans="2:65" s="1" customFormat="1" ht="29.25">
      <c r="B128" s="32"/>
      <c r="D128" s="134" t="s">
        <v>269</v>
      </c>
      <c r="F128" s="138" t="s">
        <v>3080</v>
      </c>
      <c r="I128" s="136"/>
      <c r="L128" s="32"/>
      <c r="M128" s="137"/>
      <c r="T128" s="53"/>
      <c r="AT128" s="17" t="s">
        <v>269</v>
      </c>
      <c r="AU128" s="17" t="s">
        <v>77</v>
      </c>
    </row>
    <row r="129" spans="2:65" s="1" customFormat="1" ht="16.5" customHeight="1">
      <c r="B129" s="32"/>
      <c r="C129" s="121" t="s">
        <v>300</v>
      </c>
      <c r="D129" s="121" t="s">
        <v>261</v>
      </c>
      <c r="E129" s="122" t="s">
        <v>3081</v>
      </c>
      <c r="F129" s="123" t="s">
        <v>3872</v>
      </c>
      <c r="G129" s="124" t="s">
        <v>363</v>
      </c>
      <c r="H129" s="125">
        <v>1</v>
      </c>
      <c r="I129" s="126"/>
      <c r="J129" s="127">
        <f>ROUND(I129*H129,2)</f>
        <v>0</v>
      </c>
      <c r="K129" s="123" t="s">
        <v>19</v>
      </c>
      <c r="L129" s="32"/>
      <c r="M129" s="128" t="s">
        <v>19</v>
      </c>
      <c r="N129" s="129" t="s">
        <v>40</v>
      </c>
      <c r="P129" s="130">
        <f>O129*H129</f>
        <v>0</v>
      </c>
      <c r="Q129" s="130">
        <v>0</v>
      </c>
      <c r="R129" s="130">
        <f>Q129*H129</f>
        <v>0</v>
      </c>
      <c r="S129" s="130">
        <v>0</v>
      </c>
      <c r="T129" s="131">
        <f>S129*H129</f>
        <v>0</v>
      </c>
      <c r="AR129" s="132" t="s">
        <v>266</v>
      </c>
      <c r="AT129" s="132" t="s">
        <v>261</v>
      </c>
      <c r="AU129" s="132" t="s">
        <v>77</v>
      </c>
      <c r="AY129" s="17" t="s">
        <v>260</v>
      </c>
      <c r="BE129" s="133">
        <f>IF(N129="základní",J129,0)</f>
        <v>0</v>
      </c>
      <c r="BF129" s="133">
        <f>IF(N129="snížená",J129,0)</f>
        <v>0</v>
      </c>
      <c r="BG129" s="133">
        <f>IF(N129="zákl. přenesená",J129,0)</f>
        <v>0</v>
      </c>
      <c r="BH129" s="133">
        <f>IF(N129="sníž. přenesená",J129,0)</f>
        <v>0</v>
      </c>
      <c r="BI129" s="133">
        <f>IF(N129="nulová",J129,0)</f>
        <v>0</v>
      </c>
      <c r="BJ129" s="17" t="s">
        <v>77</v>
      </c>
      <c r="BK129" s="133">
        <f>ROUND(I129*H129,2)</f>
        <v>0</v>
      </c>
      <c r="BL129" s="17" t="s">
        <v>266</v>
      </c>
      <c r="BM129" s="132" t="s">
        <v>339</v>
      </c>
    </row>
    <row r="130" spans="2:65" s="1" customFormat="1" ht="11.25">
      <c r="B130" s="32"/>
      <c r="D130" s="134" t="s">
        <v>267</v>
      </c>
      <c r="F130" s="135" t="s">
        <v>3872</v>
      </c>
      <c r="I130" s="136"/>
      <c r="L130" s="32"/>
      <c r="M130" s="137"/>
      <c r="T130" s="53"/>
      <c r="AT130" s="17" t="s">
        <v>267</v>
      </c>
      <c r="AU130" s="17" t="s">
        <v>77</v>
      </c>
    </row>
    <row r="131" spans="2:65" s="1" customFormat="1" ht="29.25">
      <c r="B131" s="32"/>
      <c r="D131" s="134" t="s">
        <v>269</v>
      </c>
      <c r="F131" s="138" t="s">
        <v>3045</v>
      </c>
      <c r="I131" s="136"/>
      <c r="L131" s="32"/>
      <c r="M131" s="137"/>
      <c r="T131" s="53"/>
      <c r="AT131" s="17" t="s">
        <v>269</v>
      </c>
      <c r="AU131" s="17" t="s">
        <v>77</v>
      </c>
    </row>
    <row r="132" spans="2:65" s="1" customFormat="1" ht="16.5" customHeight="1">
      <c r="B132" s="32"/>
      <c r="C132" s="121" t="s">
        <v>341</v>
      </c>
      <c r="D132" s="121" t="s">
        <v>261</v>
      </c>
      <c r="E132" s="122" t="s">
        <v>1373</v>
      </c>
      <c r="F132" s="123" t="s">
        <v>1374</v>
      </c>
      <c r="G132" s="124" t="s">
        <v>1067</v>
      </c>
      <c r="H132" s="125">
        <v>3</v>
      </c>
      <c r="I132" s="126"/>
      <c r="J132" s="127">
        <f>ROUND(I132*H132,2)</f>
        <v>0</v>
      </c>
      <c r="K132" s="123" t="s">
        <v>265</v>
      </c>
      <c r="L132" s="32"/>
      <c r="M132" s="128" t="s">
        <v>19</v>
      </c>
      <c r="N132" s="129" t="s">
        <v>40</v>
      </c>
      <c r="P132" s="130">
        <f>O132*H132</f>
        <v>0</v>
      </c>
      <c r="Q132" s="130">
        <v>0</v>
      </c>
      <c r="R132" s="130">
        <f>Q132*H132</f>
        <v>0</v>
      </c>
      <c r="S132" s="130">
        <v>0</v>
      </c>
      <c r="T132" s="131">
        <f>S132*H132</f>
        <v>0</v>
      </c>
      <c r="AR132" s="132" t="s">
        <v>266</v>
      </c>
      <c r="AT132" s="132" t="s">
        <v>261</v>
      </c>
      <c r="AU132" s="132" t="s">
        <v>77</v>
      </c>
      <c r="AY132" s="17" t="s">
        <v>260</v>
      </c>
      <c r="BE132" s="133">
        <f>IF(N132="základní",J132,0)</f>
        <v>0</v>
      </c>
      <c r="BF132" s="133">
        <f>IF(N132="snížená",J132,0)</f>
        <v>0</v>
      </c>
      <c r="BG132" s="133">
        <f>IF(N132="zákl. přenesená",J132,0)</f>
        <v>0</v>
      </c>
      <c r="BH132" s="133">
        <f>IF(N132="sníž. přenesená",J132,0)</f>
        <v>0</v>
      </c>
      <c r="BI132" s="133">
        <f>IF(N132="nulová",J132,0)</f>
        <v>0</v>
      </c>
      <c r="BJ132" s="17" t="s">
        <v>77</v>
      </c>
      <c r="BK132" s="133">
        <f>ROUND(I132*H132,2)</f>
        <v>0</v>
      </c>
      <c r="BL132" s="17" t="s">
        <v>266</v>
      </c>
      <c r="BM132" s="132" t="s">
        <v>344</v>
      </c>
    </row>
    <row r="133" spans="2:65" s="1" customFormat="1" ht="19.5">
      <c r="B133" s="32"/>
      <c r="D133" s="134" t="s">
        <v>267</v>
      </c>
      <c r="F133" s="135" t="s">
        <v>1375</v>
      </c>
      <c r="I133" s="136"/>
      <c r="L133" s="32"/>
      <c r="M133" s="137"/>
      <c r="T133" s="53"/>
      <c r="AT133" s="17" t="s">
        <v>267</v>
      </c>
      <c r="AU133" s="17" t="s">
        <v>77</v>
      </c>
    </row>
    <row r="134" spans="2:65" s="1" customFormat="1" ht="29.25">
      <c r="B134" s="32"/>
      <c r="D134" s="134" t="s">
        <v>269</v>
      </c>
      <c r="F134" s="138" t="s">
        <v>3082</v>
      </c>
      <c r="I134" s="136"/>
      <c r="L134" s="32"/>
      <c r="M134" s="137"/>
      <c r="T134" s="53"/>
      <c r="AT134" s="17" t="s">
        <v>269</v>
      </c>
      <c r="AU134" s="17" t="s">
        <v>77</v>
      </c>
    </row>
    <row r="135" spans="2:65" s="1" customFormat="1" ht="21.75" customHeight="1">
      <c r="B135" s="32"/>
      <c r="C135" s="121" t="s">
        <v>305</v>
      </c>
      <c r="D135" s="121" t="s">
        <v>261</v>
      </c>
      <c r="E135" s="122" t="s">
        <v>3083</v>
      </c>
      <c r="F135" s="123" t="s">
        <v>3084</v>
      </c>
      <c r="G135" s="124" t="s">
        <v>1067</v>
      </c>
      <c r="H135" s="125">
        <v>0.5</v>
      </c>
      <c r="I135" s="126"/>
      <c r="J135" s="127">
        <f>ROUND(I135*H135,2)</f>
        <v>0</v>
      </c>
      <c r="K135" s="123" t="s">
        <v>265</v>
      </c>
      <c r="L135" s="32"/>
      <c r="M135" s="128" t="s">
        <v>19</v>
      </c>
      <c r="N135" s="129" t="s">
        <v>40</v>
      </c>
      <c r="P135" s="130">
        <f>O135*H135</f>
        <v>0</v>
      </c>
      <c r="Q135" s="130">
        <v>0</v>
      </c>
      <c r="R135" s="130">
        <f>Q135*H135</f>
        <v>0</v>
      </c>
      <c r="S135" s="130">
        <v>0</v>
      </c>
      <c r="T135" s="131">
        <f>S135*H135</f>
        <v>0</v>
      </c>
      <c r="AR135" s="132" t="s">
        <v>266</v>
      </c>
      <c r="AT135" s="132" t="s">
        <v>261</v>
      </c>
      <c r="AU135" s="132" t="s">
        <v>77</v>
      </c>
      <c r="AY135" s="17" t="s">
        <v>260</v>
      </c>
      <c r="BE135" s="133">
        <f>IF(N135="základní",J135,0)</f>
        <v>0</v>
      </c>
      <c r="BF135" s="133">
        <f>IF(N135="snížená",J135,0)</f>
        <v>0</v>
      </c>
      <c r="BG135" s="133">
        <f>IF(N135="zákl. přenesená",J135,0)</f>
        <v>0</v>
      </c>
      <c r="BH135" s="133">
        <f>IF(N135="sníž. přenesená",J135,0)</f>
        <v>0</v>
      </c>
      <c r="BI135" s="133">
        <f>IF(N135="nulová",J135,0)</f>
        <v>0</v>
      </c>
      <c r="BJ135" s="17" t="s">
        <v>77</v>
      </c>
      <c r="BK135" s="133">
        <f>ROUND(I135*H135,2)</f>
        <v>0</v>
      </c>
      <c r="BL135" s="17" t="s">
        <v>266</v>
      </c>
      <c r="BM135" s="132" t="s">
        <v>348</v>
      </c>
    </row>
    <row r="136" spans="2:65" s="1" customFormat="1" ht="29.25">
      <c r="B136" s="32"/>
      <c r="D136" s="134" t="s">
        <v>267</v>
      </c>
      <c r="F136" s="135" t="s">
        <v>3085</v>
      </c>
      <c r="I136" s="136"/>
      <c r="L136" s="32"/>
      <c r="M136" s="137"/>
      <c r="T136" s="53"/>
      <c r="AT136" s="17" t="s">
        <v>267</v>
      </c>
      <c r="AU136" s="17" t="s">
        <v>77</v>
      </c>
    </row>
    <row r="137" spans="2:65" s="1" customFormat="1" ht="29.25">
      <c r="B137" s="32"/>
      <c r="D137" s="134" t="s">
        <v>269</v>
      </c>
      <c r="F137" s="138" t="s">
        <v>3086</v>
      </c>
      <c r="I137" s="136"/>
      <c r="L137" s="32"/>
      <c r="M137" s="137"/>
      <c r="T137" s="53"/>
      <c r="AT137" s="17" t="s">
        <v>269</v>
      </c>
      <c r="AU137" s="17" t="s">
        <v>77</v>
      </c>
    </row>
    <row r="138" spans="2:65" s="1" customFormat="1" ht="16.5" customHeight="1">
      <c r="B138" s="32"/>
      <c r="C138" s="121" t="s">
        <v>350</v>
      </c>
      <c r="D138" s="121" t="s">
        <v>261</v>
      </c>
      <c r="E138" s="122" t="s">
        <v>2918</v>
      </c>
      <c r="F138" s="123" t="s">
        <v>3873</v>
      </c>
      <c r="G138" s="124" t="s">
        <v>363</v>
      </c>
      <c r="H138" s="125">
        <v>1</v>
      </c>
      <c r="I138" s="126"/>
      <c r="J138" s="127">
        <f>ROUND(I138*H138,2)</f>
        <v>0</v>
      </c>
      <c r="K138" s="123" t="s">
        <v>19</v>
      </c>
      <c r="L138" s="32"/>
      <c r="M138" s="128" t="s">
        <v>19</v>
      </c>
      <c r="N138" s="129" t="s">
        <v>40</v>
      </c>
      <c r="P138" s="130">
        <f>O138*H138</f>
        <v>0</v>
      </c>
      <c r="Q138" s="130">
        <v>0</v>
      </c>
      <c r="R138" s="130">
        <f>Q138*H138</f>
        <v>0</v>
      </c>
      <c r="S138" s="130">
        <v>0</v>
      </c>
      <c r="T138" s="131">
        <f>S138*H138</f>
        <v>0</v>
      </c>
      <c r="AR138" s="132" t="s">
        <v>266</v>
      </c>
      <c r="AT138" s="132" t="s">
        <v>261</v>
      </c>
      <c r="AU138" s="132" t="s">
        <v>77</v>
      </c>
      <c r="AY138" s="17" t="s">
        <v>260</v>
      </c>
      <c r="BE138" s="133">
        <f>IF(N138="základní",J138,0)</f>
        <v>0</v>
      </c>
      <c r="BF138" s="133">
        <f>IF(N138="snížená",J138,0)</f>
        <v>0</v>
      </c>
      <c r="BG138" s="133">
        <f>IF(N138="zákl. přenesená",J138,0)</f>
        <v>0</v>
      </c>
      <c r="BH138" s="133">
        <f>IF(N138="sníž. přenesená",J138,0)</f>
        <v>0</v>
      </c>
      <c r="BI138" s="133">
        <f>IF(N138="nulová",J138,0)</f>
        <v>0</v>
      </c>
      <c r="BJ138" s="17" t="s">
        <v>77</v>
      </c>
      <c r="BK138" s="133">
        <f>ROUND(I138*H138,2)</f>
        <v>0</v>
      </c>
      <c r="BL138" s="17" t="s">
        <v>266</v>
      </c>
      <c r="BM138" s="132" t="s">
        <v>353</v>
      </c>
    </row>
    <row r="139" spans="2:65" s="1" customFormat="1" ht="11.25">
      <c r="B139" s="32"/>
      <c r="D139" s="134" t="s">
        <v>267</v>
      </c>
      <c r="F139" s="135" t="s">
        <v>3873</v>
      </c>
      <c r="I139" s="136"/>
      <c r="L139" s="32"/>
      <c r="M139" s="137"/>
      <c r="T139" s="53"/>
      <c r="AT139" s="17" t="s">
        <v>267</v>
      </c>
      <c r="AU139" s="17" t="s">
        <v>77</v>
      </c>
    </row>
    <row r="140" spans="2:65" s="1" customFormat="1" ht="29.25">
      <c r="B140" s="32"/>
      <c r="D140" s="134" t="s">
        <v>269</v>
      </c>
      <c r="F140" s="138" t="s">
        <v>3054</v>
      </c>
      <c r="I140" s="136"/>
      <c r="L140" s="32"/>
      <c r="M140" s="137"/>
      <c r="T140" s="53"/>
      <c r="AT140" s="17" t="s">
        <v>269</v>
      </c>
      <c r="AU140" s="17" t="s">
        <v>77</v>
      </c>
    </row>
    <row r="141" spans="2:65" s="1" customFormat="1" ht="37.9" customHeight="1">
      <c r="B141" s="32"/>
      <c r="C141" s="121" t="s">
        <v>310</v>
      </c>
      <c r="D141" s="121" t="s">
        <v>261</v>
      </c>
      <c r="E141" s="122" t="s">
        <v>2920</v>
      </c>
      <c r="F141" s="123" t="s">
        <v>3874</v>
      </c>
      <c r="G141" s="124" t="s">
        <v>363</v>
      </c>
      <c r="H141" s="125">
        <v>1</v>
      </c>
      <c r="I141" s="126"/>
      <c r="J141" s="127">
        <f>ROUND(I141*H141,2)</f>
        <v>0</v>
      </c>
      <c r="K141" s="123" t="s">
        <v>19</v>
      </c>
      <c r="L141" s="32"/>
      <c r="M141" s="128" t="s">
        <v>19</v>
      </c>
      <c r="N141" s="129" t="s">
        <v>40</v>
      </c>
      <c r="P141" s="130">
        <f>O141*H141</f>
        <v>0</v>
      </c>
      <c r="Q141" s="130">
        <v>0</v>
      </c>
      <c r="R141" s="130">
        <f>Q141*H141</f>
        <v>0</v>
      </c>
      <c r="S141" s="130">
        <v>0</v>
      </c>
      <c r="T141" s="131">
        <f>S141*H141</f>
        <v>0</v>
      </c>
      <c r="AR141" s="132" t="s">
        <v>266</v>
      </c>
      <c r="AT141" s="132" t="s">
        <v>261</v>
      </c>
      <c r="AU141" s="132" t="s">
        <v>77</v>
      </c>
      <c r="AY141" s="17" t="s">
        <v>260</v>
      </c>
      <c r="BE141" s="133">
        <f>IF(N141="základní",J141,0)</f>
        <v>0</v>
      </c>
      <c r="BF141" s="133">
        <f>IF(N141="snížená",J141,0)</f>
        <v>0</v>
      </c>
      <c r="BG141" s="133">
        <f>IF(N141="zákl. přenesená",J141,0)</f>
        <v>0</v>
      </c>
      <c r="BH141" s="133">
        <f>IF(N141="sníž. přenesená",J141,0)</f>
        <v>0</v>
      </c>
      <c r="BI141" s="133">
        <f>IF(N141="nulová",J141,0)</f>
        <v>0</v>
      </c>
      <c r="BJ141" s="17" t="s">
        <v>77</v>
      </c>
      <c r="BK141" s="133">
        <f>ROUND(I141*H141,2)</f>
        <v>0</v>
      </c>
      <c r="BL141" s="17" t="s">
        <v>266</v>
      </c>
      <c r="BM141" s="132" t="s">
        <v>358</v>
      </c>
    </row>
    <row r="142" spans="2:65" s="1" customFormat="1" ht="19.5">
      <c r="B142" s="32"/>
      <c r="D142" s="134" t="s">
        <v>267</v>
      </c>
      <c r="F142" s="135" t="s">
        <v>3874</v>
      </c>
      <c r="I142" s="136"/>
      <c r="L142" s="32"/>
      <c r="M142" s="137"/>
      <c r="T142" s="53"/>
      <c r="AT142" s="17" t="s">
        <v>267</v>
      </c>
      <c r="AU142" s="17" t="s">
        <v>77</v>
      </c>
    </row>
    <row r="143" spans="2:65" s="1" customFormat="1" ht="29.25">
      <c r="B143" s="32"/>
      <c r="D143" s="134" t="s">
        <v>269</v>
      </c>
      <c r="F143" s="138" t="s">
        <v>3057</v>
      </c>
      <c r="I143" s="136"/>
      <c r="L143" s="32"/>
      <c r="M143" s="137"/>
      <c r="T143" s="53"/>
      <c r="AT143" s="17" t="s">
        <v>269</v>
      </c>
      <c r="AU143" s="17" t="s">
        <v>77</v>
      </c>
    </row>
    <row r="144" spans="2:65" s="1" customFormat="1" ht="16.5" customHeight="1">
      <c r="B144" s="32"/>
      <c r="C144" s="121" t="s">
        <v>7</v>
      </c>
      <c r="D144" s="121" t="s">
        <v>261</v>
      </c>
      <c r="E144" s="122" t="s">
        <v>2924</v>
      </c>
      <c r="F144" s="123" t="s">
        <v>694</v>
      </c>
      <c r="G144" s="124" t="s">
        <v>363</v>
      </c>
      <c r="H144" s="125">
        <v>1</v>
      </c>
      <c r="I144" s="126"/>
      <c r="J144" s="127">
        <f>ROUND(I144*H144,2)</f>
        <v>0</v>
      </c>
      <c r="K144" s="123" t="s">
        <v>19</v>
      </c>
      <c r="L144" s="32"/>
      <c r="M144" s="128" t="s">
        <v>19</v>
      </c>
      <c r="N144" s="129" t="s">
        <v>40</v>
      </c>
      <c r="P144" s="130">
        <f>O144*H144</f>
        <v>0</v>
      </c>
      <c r="Q144" s="130">
        <v>0</v>
      </c>
      <c r="R144" s="130">
        <f>Q144*H144</f>
        <v>0</v>
      </c>
      <c r="S144" s="130">
        <v>0</v>
      </c>
      <c r="T144" s="131">
        <f>S144*H144</f>
        <v>0</v>
      </c>
      <c r="AR144" s="132" t="s">
        <v>266</v>
      </c>
      <c r="AT144" s="132" t="s">
        <v>261</v>
      </c>
      <c r="AU144" s="132" t="s">
        <v>77</v>
      </c>
      <c r="AY144" s="17" t="s">
        <v>260</v>
      </c>
      <c r="BE144" s="133">
        <f>IF(N144="základní",J144,0)</f>
        <v>0</v>
      </c>
      <c r="BF144" s="133">
        <f>IF(N144="snížená",J144,0)</f>
        <v>0</v>
      </c>
      <c r="BG144" s="133">
        <f>IF(N144="zákl. přenesená",J144,0)</f>
        <v>0</v>
      </c>
      <c r="BH144" s="133">
        <f>IF(N144="sníž. přenesená",J144,0)</f>
        <v>0</v>
      </c>
      <c r="BI144" s="133">
        <f>IF(N144="nulová",J144,0)</f>
        <v>0</v>
      </c>
      <c r="BJ144" s="17" t="s">
        <v>77</v>
      </c>
      <c r="BK144" s="133">
        <f>ROUND(I144*H144,2)</f>
        <v>0</v>
      </c>
      <c r="BL144" s="17" t="s">
        <v>266</v>
      </c>
      <c r="BM144" s="132" t="s">
        <v>364</v>
      </c>
    </row>
    <row r="145" spans="2:65" s="1" customFormat="1" ht="11.25">
      <c r="B145" s="32"/>
      <c r="D145" s="134" t="s">
        <v>267</v>
      </c>
      <c r="F145" s="135" t="s">
        <v>694</v>
      </c>
      <c r="I145" s="136"/>
      <c r="L145" s="32"/>
      <c r="M145" s="137"/>
      <c r="T145" s="53"/>
      <c r="AT145" s="17" t="s">
        <v>267</v>
      </c>
      <c r="AU145" s="17" t="s">
        <v>77</v>
      </c>
    </row>
    <row r="146" spans="2:65" s="1" customFormat="1" ht="29.25">
      <c r="B146" s="32"/>
      <c r="D146" s="134" t="s">
        <v>269</v>
      </c>
      <c r="F146" s="138" t="s">
        <v>696</v>
      </c>
      <c r="I146" s="136"/>
      <c r="L146" s="32"/>
      <c r="M146" s="137"/>
      <c r="T146" s="53"/>
      <c r="AT146" s="17" t="s">
        <v>269</v>
      </c>
      <c r="AU146" s="17" t="s">
        <v>77</v>
      </c>
    </row>
    <row r="147" spans="2:65" s="1" customFormat="1" ht="16.5" customHeight="1">
      <c r="B147" s="32"/>
      <c r="C147" s="121" t="s">
        <v>315</v>
      </c>
      <c r="D147" s="121" t="s">
        <v>261</v>
      </c>
      <c r="E147" s="122" t="s">
        <v>3875</v>
      </c>
      <c r="F147" s="123" t="s">
        <v>667</v>
      </c>
      <c r="G147" s="124" t="s">
        <v>436</v>
      </c>
      <c r="H147" s="125">
        <v>8</v>
      </c>
      <c r="I147" s="126"/>
      <c r="J147" s="127">
        <f>ROUND(I147*H147,2)</f>
        <v>0</v>
      </c>
      <c r="K147" s="123" t="s">
        <v>19</v>
      </c>
      <c r="L147" s="32"/>
      <c r="M147" s="128" t="s">
        <v>19</v>
      </c>
      <c r="N147" s="129" t="s">
        <v>40</v>
      </c>
      <c r="P147" s="130">
        <f>O147*H147</f>
        <v>0</v>
      </c>
      <c r="Q147" s="130">
        <v>0</v>
      </c>
      <c r="R147" s="130">
        <f>Q147*H147</f>
        <v>0</v>
      </c>
      <c r="S147" s="130">
        <v>0</v>
      </c>
      <c r="T147" s="131">
        <f>S147*H147</f>
        <v>0</v>
      </c>
      <c r="AR147" s="132" t="s">
        <v>266</v>
      </c>
      <c r="AT147" s="132" t="s">
        <v>261</v>
      </c>
      <c r="AU147" s="132" t="s">
        <v>77</v>
      </c>
      <c r="AY147" s="17" t="s">
        <v>260</v>
      </c>
      <c r="BE147" s="133">
        <f>IF(N147="základní",J147,0)</f>
        <v>0</v>
      </c>
      <c r="BF147" s="133">
        <f>IF(N147="snížená",J147,0)</f>
        <v>0</v>
      </c>
      <c r="BG147" s="133">
        <f>IF(N147="zákl. přenesená",J147,0)</f>
        <v>0</v>
      </c>
      <c r="BH147" s="133">
        <f>IF(N147="sníž. přenesená",J147,0)</f>
        <v>0</v>
      </c>
      <c r="BI147" s="133">
        <f>IF(N147="nulová",J147,0)</f>
        <v>0</v>
      </c>
      <c r="BJ147" s="17" t="s">
        <v>77</v>
      </c>
      <c r="BK147" s="133">
        <f>ROUND(I147*H147,2)</f>
        <v>0</v>
      </c>
      <c r="BL147" s="17" t="s">
        <v>266</v>
      </c>
      <c r="BM147" s="132" t="s">
        <v>368</v>
      </c>
    </row>
    <row r="148" spans="2:65" s="1" customFormat="1" ht="11.25">
      <c r="B148" s="32"/>
      <c r="D148" s="134" t="s">
        <v>267</v>
      </c>
      <c r="F148" s="135" t="s">
        <v>667</v>
      </c>
      <c r="I148" s="136"/>
      <c r="L148" s="32"/>
      <c r="M148" s="137"/>
      <c r="T148" s="53"/>
      <c r="AT148" s="17" t="s">
        <v>267</v>
      </c>
      <c r="AU148" s="17" t="s">
        <v>77</v>
      </c>
    </row>
    <row r="149" spans="2:65" s="1" customFormat="1" ht="29.25">
      <c r="B149" s="32"/>
      <c r="D149" s="134" t="s">
        <v>269</v>
      </c>
      <c r="F149" s="138" t="s">
        <v>669</v>
      </c>
      <c r="I149" s="136"/>
      <c r="L149" s="32"/>
      <c r="M149" s="137"/>
      <c r="T149" s="53"/>
      <c r="AT149" s="17" t="s">
        <v>269</v>
      </c>
      <c r="AU149" s="17" t="s">
        <v>77</v>
      </c>
    </row>
    <row r="150" spans="2:65" s="1" customFormat="1" ht="16.5" customHeight="1">
      <c r="B150" s="32"/>
      <c r="C150" s="121" t="s">
        <v>370</v>
      </c>
      <c r="D150" s="121" t="s">
        <v>261</v>
      </c>
      <c r="E150" s="122" t="s">
        <v>3876</v>
      </c>
      <c r="F150" s="123" t="s">
        <v>667</v>
      </c>
      <c r="G150" s="124" t="s">
        <v>436</v>
      </c>
      <c r="H150" s="125">
        <v>8</v>
      </c>
      <c r="I150" s="126"/>
      <c r="J150" s="127">
        <f>ROUND(I150*H150,2)</f>
        <v>0</v>
      </c>
      <c r="K150" s="123" t="s">
        <v>19</v>
      </c>
      <c r="L150" s="32"/>
      <c r="M150" s="128" t="s">
        <v>19</v>
      </c>
      <c r="N150" s="129" t="s">
        <v>40</v>
      </c>
      <c r="P150" s="130">
        <f>O150*H150</f>
        <v>0</v>
      </c>
      <c r="Q150" s="130">
        <v>0</v>
      </c>
      <c r="R150" s="130">
        <f>Q150*H150</f>
        <v>0</v>
      </c>
      <c r="S150" s="130">
        <v>0</v>
      </c>
      <c r="T150" s="131">
        <f>S150*H150</f>
        <v>0</v>
      </c>
      <c r="AR150" s="132" t="s">
        <v>266</v>
      </c>
      <c r="AT150" s="132" t="s">
        <v>261</v>
      </c>
      <c r="AU150" s="132" t="s">
        <v>77</v>
      </c>
      <c r="AY150" s="17" t="s">
        <v>260</v>
      </c>
      <c r="BE150" s="133">
        <f>IF(N150="základní",J150,0)</f>
        <v>0</v>
      </c>
      <c r="BF150" s="133">
        <f>IF(N150="snížená",J150,0)</f>
        <v>0</v>
      </c>
      <c r="BG150" s="133">
        <f>IF(N150="zákl. přenesená",J150,0)</f>
        <v>0</v>
      </c>
      <c r="BH150" s="133">
        <f>IF(N150="sníž. přenesená",J150,0)</f>
        <v>0</v>
      </c>
      <c r="BI150" s="133">
        <f>IF(N150="nulová",J150,0)</f>
        <v>0</v>
      </c>
      <c r="BJ150" s="17" t="s">
        <v>77</v>
      </c>
      <c r="BK150" s="133">
        <f>ROUND(I150*H150,2)</f>
        <v>0</v>
      </c>
      <c r="BL150" s="17" t="s">
        <v>266</v>
      </c>
      <c r="BM150" s="132" t="s">
        <v>373</v>
      </c>
    </row>
    <row r="151" spans="2:65" s="1" customFormat="1" ht="11.25">
      <c r="B151" s="32"/>
      <c r="D151" s="134" t="s">
        <v>267</v>
      </c>
      <c r="F151" s="135" t="s">
        <v>667</v>
      </c>
      <c r="I151" s="136"/>
      <c r="L151" s="32"/>
      <c r="M151" s="137"/>
      <c r="T151" s="53"/>
      <c r="AT151" s="17" t="s">
        <v>267</v>
      </c>
      <c r="AU151" s="17" t="s">
        <v>77</v>
      </c>
    </row>
    <row r="152" spans="2:65" s="1" customFormat="1" ht="29.25">
      <c r="B152" s="32"/>
      <c r="D152" s="134" t="s">
        <v>269</v>
      </c>
      <c r="F152" s="138" t="s">
        <v>3877</v>
      </c>
      <c r="I152" s="136"/>
      <c r="L152" s="32"/>
      <c r="M152" s="137"/>
      <c r="T152" s="53"/>
      <c r="AT152" s="17" t="s">
        <v>269</v>
      </c>
      <c r="AU152" s="17" t="s">
        <v>77</v>
      </c>
    </row>
    <row r="153" spans="2:65" s="1" customFormat="1" ht="16.5" customHeight="1">
      <c r="B153" s="32"/>
      <c r="C153" s="121" t="s">
        <v>320</v>
      </c>
      <c r="D153" s="121" t="s">
        <v>261</v>
      </c>
      <c r="E153" s="122" t="s">
        <v>3878</v>
      </c>
      <c r="F153" s="123" t="s">
        <v>667</v>
      </c>
      <c r="G153" s="124" t="s">
        <v>436</v>
      </c>
      <c r="H153" s="125">
        <v>8</v>
      </c>
      <c r="I153" s="126"/>
      <c r="J153" s="127">
        <f>ROUND(I153*H153,2)</f>
        <v>0</v>
      </c>
      <c r="K153" s="123" t="s">
        <v>19</v>
      </c>
      <c r="L153" s="32"/>
      <c r="M153" s="128" t="s">
        <v>19</v>
      </c>
      <c r="N153" s="129" t="s">
        <v>40</v>
      </c>
      <c r="P153" s="130">
        <f>O153*H153</f>
        <v>0</v>
      </c>
      <c r="Q153" s="130">
        <v>0</v>
      </c>
      <c r="R153" s="130">
        <f>Q153*H153</f>
        <v>0</v>
      </c>
      <c r="S153" s="130">
        <v>0</v>
      </c>
      <c r="T153" s="131">
        <f>S153*H153</f>
        <v>0</v>
      </c>
      <c r="AR153" s="132" t="s">
        <v>266</v>
      </c>
      <c r="AT153" s="132" t="s">
        <v>261</v>
      </c>
      <c r="AU153" s="132" t="s">
        <v>77</v>
      </c>
      <c r="AY153" s="17" t="s">
        <v>260</v>
      </c>
      <c r="BE153" s="133">
        <f>IF(N153="základní",J153,0)</f>
        <v>0</v>
      </c>
      <c r="BF153" s="133">
        <f>IF(N153="snížená",J153,0)</f>
        <v>0</v>
      </c>
      <c r="BG153" s="133">
        <f>IF(N153="zákl. přenesená",J153,0)</f>
        <v>0</v>
      </c>
      <c r="BH153" s="133">
        <f>IF(N153="sníž. přenesená",J153,0)</f>
        <v>0</v>
      </c>
      <c r="BI153" s="133">
        <f>IF(N153="nulová",J153,0)</f>
        <v>0</v>
      </c>
      <c r="BJ153" s="17" t="s">
        <v>77</v>
      </c>
      <c r="BK153" s="133">
        <f>ROUND(I153*H153,2)</f>
        <v>0</v>
      </c>
      <c r="BL153" s="17" t="s">
        <v>266</v>
      </c>
      <c r="BM153" s="132" t="s">
        <v>378</v>
      </c>
    </row>
    <row r="154" spans="2:65" s="1" customFormat="1" ht="11.25">
      <c r="B154" s="32"/>
      <c r="D154" s="134" t="s">
        <v>267</v>
      </c>
      <c r="F154" s="135" t="s">
        <v>667</v>
      </c>
      <c r="I154" s="136"/>
      <c r="L154" s="32"/>
      <c r="M154" s="137"/>
      <c r="T154" s="53"/>
      <c r="AT154" s="17" t="s">
        <v>267</v>
      </c>
      <c r="AU154" s="17" t="s">
        <v>77</v>
      </c>
    </row>
    <row r="155" spans="2:65" s="1" customFormat="1" ht="29.25">
      <c r="B155" s="32"/>
      <c r="D155" s="134" t="s">
        <v>269</v>
      </c>
      <c r="F155" s="138" t="s">
        <v>3879</v>
      </c>
      <c r="I155" s="136"/>
      <c r="L155" s="32"/>
      <c r="M155" s="149"/>
      <c r="N155" s="150"/>
      <c r="O155" s="150"/>
      <c r="P155" s="150"/>
      <c r="Q155" s="150"/>
      <c r="R155" s="150"/>
      <c r="S155" s="150"/>
      <c r="T155" s="151"/>
      <c r="AT155" s="17" t="s">
        <v>269</v>
      </c>
      <c r="AU155" s="17" t="s">
        <v>77</v>
      </c>
    </row>
    <row r="156" spans="2:65" s="1" customFormat="1" ht="6.95" customHeight="1">
      <c r="B156" s="41"/>
      <c r="C156" s="42"/>
      <c r="D156" s="42"/>
      <c r="E156" s="42"/>
      <c r="F156" s="42"/>
      <c r="G156" s="42"/>
      <c r="H156" s="42"/>
      <c r="I156" s="42"/>
      <c r="J156" s="42"/>
      <c r="K156" s="42"/>
      <c r="L156" s="32"/>
    </row>
  </sheetData>
  <sheetProtection algorithmName="SHA-512" hashValue="na9xNBZNVrp2XcAndehYLniHKEvbRhNSAzEFOY90ntUvW7+b2T09+FeCkvZNwSwvLFM86s2IL6x+ZsWI69eUJg==" saltValue="UdNSZlAfQ/bfjdYmdYbL4JATItD4StiFFNQwcGwTmv7mO1pbkQtC3kOa5XWeXgtXPYzVbYpB9h3M1gqIG5cQGw==" spinCount="100000" sheet="1" objects="1" scenarios="1" formatColumns="0" formatRows="0" autoFilter="0"/>
  <autoFilter ref="C80:K155" xr:uid="{00000000-0009-0000-0000-000020000000}"/>
  <mergeCells count="9">
    <mergeCell ref="E50:H50"/>
    <mergeCell ref="E71:H71"/>
    <mergeCell ref="E73:H73"/>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B2:BM222"/>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175</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3880</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ROUND(J81,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ROUND((SUM(BE81:BE221)),  2)</f>
        <v>0</v>
      </c>
      <c r="I33" s="89">
        <v>0.21</v>
      </c>
      <c r="J33" s="88">
        <f>ROUND(((SUM(BE81:BE221))*I33),  2)</f>
        <v>0</v>
      </c>
      <c r="L33" s="32"/>
    </row>
    <row r="34" spans="2:12" s="1" customFormat="1" ht="14.45" customHeight="1">
      <c r="B34" s="32"/>
      <c r="E34" s="27" t="s">
        <v>41</v>
      </c>
      <c r="F34" s="88">
        <f>ROUND((SUM(BF81:BF221)),  2)</f>
        <v>0</v>
      </c>
      <c r="I34" s="89">
        <v>0.12</v>
      </c>
      <c r="J34" s="88">
        <f>ROUND(((SUM(BF81:BF221))*I34),  2)</f>
        <v>0</v>
      </c>
      <c r="L34" s="32"/>
    </row>
    <row r="35" spans="2:12" s="1" customFormat="1" ht="14.45" hidden="1" customHeight="1">
      <c r="B35" s="32"/>
      <c r="E35" s="27" t="s">
        <v>42</v>
      </c>
      <c r="F35" s="88">
        <f>ROUND((SUM(BG81:BG221)),  2)</f>
        <v>0</v>
      </c>
      <c r="I35" s="89">
        <v>0.21</v>
      </c>
      <c r="J35" s="88">
        <f>0</f>
        <v>0</v>
      </c>
      <c r="L35" s="32"/>
    </row>
    <row r="36" spans="2:12" s="1" customFormat="1" ht="14.45" hidden="1" customHeight="1">
      <c r="B36" s="32"/>
      <c r="E36" s="27" t="s">
        <v>43</v>
      </c>
      <c r="F36" s="88">
        <f>ROUND((SUM(BH81:BH221)),  2)</f>
        <v>0</v>
      </c>
      <c r="I36" s="89">
        <v>0.12</v>
      </c>
      <c r="J36" s="88">
        <f>0</f>
        <v>0</v>
      </c>
      <c r="L36" s="32"/>
    </row>
    <row r="37" spans="2:12" s="1" customFormat="1" ht="14.45" hidden="1" customHeight="1">
      <c r="B37" s="32"/>
      <c r="E37" s="27" t="s">
        <v>44</v>
      </c>
      <c r="F37" s="88">
        <f>ROUND((SUM(BI81:BI221)),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03-36-02 - Zast. Desná - Riedlova vila, osvětlení</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J81</f>
        <v>0</v>
      </c>
      <c r="L59" s="32"/>
      <c r="AU59" s="17" t="s">
        <v>242</v>
      </c>
    </row>
    <row r="60" spans="2:47" s="8" customFormat="1" ht="24.95" customHeight="1">
      <c r="B60" s="99"/>
      <c r="D60" s="100" t="s">
        <v>765</v>
      </c>
      <c r="E60" s="101"/>
      <c r="F60" s="101"/>
      <c r="G60" s="101"/>
      <c r="H60" s="101"/>
      <c r="I60" s="101"/>
      <c r="J60" s="102">
        <f>J82</f>
        <v>0</v>
      </c>
      <c r="L60" s="99"/>
    </row>
    <row r="61" spans="2:47" s="8" customFormat="1" ht="24.95" customHeight="1">
      <c r="B61" s="99"/>
      <c r="D61" s="100" t="s">
        <v>766</v>
      </c>
      <c r="E61" s="101"/>
      <c r="F61" s="101"/>
      <c r="G61" s="101"/>
      <c r="H61" s="101"/>
      <c r="I61" s="101"/>
      <c r="J61" s="102">
        <f>J155</f>
        <v>0</v>
      </c>
      <c r="L61" s="99"/>
    </row>
    <row r="62" spans="2:47" s="1" customFormat="1" ht="21.75" customHeight="1">
      <c r="B62" s="32"/>
      <c r="L62" s="32"/>
    </row>
    <row r="63" spans="2:47" s="1" customFormat="1" ht="6.95" customHeight="1">
      <c r="B63" s="41"/>
      <c r="C63" s="42"/>
      <c r="D63" s="42"/>
      <c r="E63" s="42"/>
      <c r="F63" s="42"/>
      <c r="G63" s="42"/>
      <c r="H63" s="42"/>
      <c r="I63" s="42"/>
      <c r="J63" s="42"/>
      <c r="K63" s="42"/>
      <c r="L63" s="32"/>
    </row>
    <row r="67" spans="2:20" s="1" customFormat="1" ht="6.95" customHeight="1">
      <c r="B67" s="43"/>
      <c r="C67" s="44"/>
      <c r="D67" s="44"/>
      <c r="E67" s="44"/>
      <c r="F67" s="44"/>
      <c r="G67" s="44"/>
      <c r="H67" s="44"/>
      <c r="I67" s="44"/>
      <c r="J67" s="44"/>
      <c r="K67" s="44"/>
      <c r="L67" s="32"/>
    </row>
    <row r="68" spans="2:20" s="1" customFormat="1" ht="24.95" customHeight="1">
      <c r="B68" s="32"/>
      <c r="C68" s="21" t="s">
        <v>245</v>
      </c>
      <c r="L68" s="32"/>
    </row>
    <row r="69" spans="2:20" s="1" customFormat="1" ht="6.95" customHeight="1">
      <c r="B69" s="32"/>
      <c r="L69" s="32"/>
    </row>
    <row r="70" spans="2:20" s="1" customFormat="1" ht="12" customHeight="1">
      <c r="B70" s="32"/>
      <c r="C70" s="27" t="s">
        <v>16</v>
      </c>
      <c r="L70" s="32"/>
    </row>
    <row r="71" spans="2:20" s="1" customFormat="1" ht="16.5" customHeight="1">
      <c r="B71" s="32"/>
      <c r="E71" s="309" t="str">
        <f>E7</f>
        <v>Oprava trati v úseku Tanvald - Kořenov</v>
      </c>
      <c r="F71" s="310"/>
      <c r="G71" s="310"/>
      <c r="H71" s="310"/>
      <c r="L71" s="32"/>
    </row>
    <row r="72" spans="2:20" s="1" customFormat="1" ht="12" customHeight="1">
      <c r="B72" s="32"/>
      <c r="C72" s="27" t="s">
        <v>237</v>
      </c>
      <c r="L72" s="32"/>
    </row>
    <row r="73" spans="2:20" s="1" customFormat="1" ht="16.5" customHeight="1">
      <c r="B73" s="32"/>
      <c r="E73" s="305" t="str">
        <f>E9</f>
        <v>SO 03-36-02 - Zast. Desná - Riedlova vila, osvětlení</v>
      </c>
      <c r="F73" s="311"/>
      <c r="G73" s="311"/>
      <c r="H73" s="311"/>
      <c r="L73" s="32"/>
    </row>
    <row r="74" spans="2:20" s="1" customFormat="1" ht="6.95" customHeight="1">
      <c r="B74" s="32"/>
      <c r="L74" s="32"/>
    </row>
    <row r="75" spans="2:20" s="1" customFormat="1" ht="12" customHeight="1">
      <c r="B75" s="32"/>
      <c r="C75" s="27" t="s">
        <v>21</v>
      </c>
      <c r="F75" s="25" t="str">
        <f>F12</f>
        <v xml:space="preserve"> </v>
      </c>
      <c r="I75" s="27" t="s">
        <v>23</v>
      </c>
      <c r="J75" s="49" t="str">
        <f>IF(J12="","",J12)</f>
        <v>14. 6. 2023</v>
      </c>
      <c r="L75" s="32"/>
    </row>
    <row r="76" spans="2:20" s="1" customFormat="1" ht="6.95" customHeight="1">
      <c r="B76" s="32"/>
      <c r="L76" s="32"/>
    </row>
    <row r="77" spans="2:20" s="1" customFormat="1" ht="15.2" customHeight="1">
      <c r="B77" s="32"/>
      <c r="C77" s="27" t="s">
        <v>25</v>
      </c>
      <c r="F77" s="25" t="str">
        <f>E15</f>
        <v xml:space="preserve"> </v>
      </c>
      <c r="I77" s="27" t="s">
        <v>30</v>
      </c>
      <c r="J77" s="30" t="str">
        <f>E21</f>
        <v xml:space="preserve"> </v>
      </c>
      <c r="L77" s="32"/>
    </row>
    <row r="78" spans="2:20" s="1" customFormat="1" ht="15.2" customHeight="1">
      <c r="B78" s="32"/>
      <c r="C78" s="27" t="s">
        <v>28</v>
      </c>
      <c r="F78" s="25" t="str">
        <f>IF(E18="","",E18)</f>
        <v>Vyplň údaj</v>
      </c>
      <c r="I78" s="27" t="s">
        <v>32</v>
      </c>
      <c r="J78" s="30" t="str">
        <f>E24</f>
        <v xml:space="preserve"> </v>
      </c>
      <c r="L78" s="32"/>
    </row>
    <row r="79" spans="2:20" s="1" customFormat="1" ht="10.35" customHeight="1">
      <c r="B79" s="32"/>
      <c r="L79" s="32"/>
    </row>
    <row r="80" spans="2:20" s="9" customFormat="1" ht="29.25" customHeight="1">
      <c r="B80" s="103"/>
      <c r="C80" s="104" t="s">
        <v>246</v>
      </c>
      <c r="D80" s="105" t="s">
        <v>54</v>
      </c>
      <c r="E80" s="105" t="s">
        <v>50</v>
      </c>
      <c r="F80" s="105" t="s">
        <v>51</v>
      </c>
      <c r="G80" s="105" t="s">
        <v>247</v>
      </c>
      <c r="H80" s="105" t="s">
        <v>248</v>
      </c>
      <c r="I80" s="105" t="s">
        <v>249</v>
      </c>
      <c r="J80" s="105" t="s">
        <v>241</v>
      </c>
      <c r="K80" s="106" t="s">
        <v>250</v>
      </c>
      <c r="L80" s="103"/>
      <c r="M80" s="56" t="s">
        <v>19</v>
      </c>
      <c r="N80" s="57" t="s">
        <v>39</v>
      </c>
      <c r="O80" s="57" t="s">
        <v>251</v>
      </c>
      <c r="P80" s="57" t="s">
        <v>252</v>
      </c>
      <c r="Q80" s="57" t="s">
        <v>253</v>
      </c>
      <c r="R80" s="57" t="s">
        <v>254</v>
      </c>
      <c r="S80" s="57" t="s">
        <v>255</v>
      </c>
      <c r="T80" s="58" t="s">
        <v>256</v>
      </c>
    </row>
    <row r="81" spans="2:65" s="1" customFormat="1" ht="22.9" customHeight="1">
      <c r="B81" s="32"/>
      <c r="C81" s="61" t="s">
        <v>257</v>
      </c>
      <c r="J81" s="107">
        <f>BK81</f>
        <v>0</v>
      </c>
      <c r="L81" s="32"/>
      <c r="M81" s="59"/>
      <c r="N81" s="50"/>
      <c r="O81" s="50"/>
      <c r="P81" s="108">
        <f>P82+P155</f>
        <v>0</v>
      </c>
      <c r="Q81" s="50"/>
      <c r="R81" s="108">
        <f>R82+R155</f>
        <v>0</v>
      </c>
      <c r="S81" s="50"/>
      <c r="T81" s="109">
        <f>T82+T155</f>
        <v>0</v>
      </c>
      <c r="AT81" s="17" t="s">
        <v>68</v>
      </c>
      <c r="AU81" s="17" t="s">
        <v>242</v>
      </c>
      <c r="BK81" s="110">
        <f>BK82+BK155</f>
        <v>0</v>
      </c>
    </row>
    <row r="82" spans="2:65" s="10" customFormat="1" ht="25.9" customHeight="1">
      <c r="B82" s="111"/>
      <c r="D82" s="112" t="s">
        <v>68</v>
      </c>
      <c r="E82" s="113" t="s">
        <v>77</v>
      </c>
      <c r="F82" s="113" t="s">
        <v>767</v>
      </c>
      <c r="I82" s="114"/>
      <c r="J82" s="115">
        <f>BK82</f>
        <v>0</v>
      </c>
      <c r="L82" s="111"/>
      <c r="M82" s="116"/>
      <c r="P82" s="117">
        <f>SUM(P83:P154)</f>
        <v>0</v>
      </c>
      <c r="R82" s="117">
        <f>SUM(R83:R154)</f>
        <v>0</v>
      </c>
      <c r="T82" s="118">
        <f>SUM(T83:T154)</f>
        <v>0</v>
      </c>
      <c r="AR82" s="112" t="s">
        <v>77</v>
      </c>
      <c r="AT82" s="119" t="s">
        <v>68</v>
      </c>
      <c r="AU82" s="119" t="s">
        <v>69</v>
      </c>
      <c r="AY82" s="112" t="s">
        <v>260</v>
      </c>
      <c r="BK82" s="120">
        <f>SUM(BK83:BK154)</f>
        <v>0</v>
      </c>
    </row>
    <row r="83" spans="2:65" s="1" customFormat="1" ht="16.5" customHeight="1">
      <c r="B83" s="32"/>
      <c r="C83" s="139" t="s">
        <v>77</v>
      </c>
      <c r="D83" s="139" t="s">
        <v>273</v>
      </c>
      <c r="E83" s="140" t="s">
        <v>2952</v>
      </c>
      <c r="F83" s="141" t="s">
        <v>2953</v>
      </c>
      <c r="G83" s="142" t="s">
        <v>363</v>
      </c>
      <c r="H83" s="143">
        <v>1</v>
      </c>
      <c r="I83" s="144"/>
      <c r="J83" s="145">
        <f>ROUND(I83*H83,2)</f>
        <v>0</v>
      </c>
      <c r="K83" s="141" t="s">
        <v>265</v>
      </c>
      <c r="L83" s="146"/>
      <c r="M83" s="147" t="s">
        <v>19</v>
      </c>
      <c r="N83" s="148" t="s">
        <v>40</v>
      </c>
      <c r="P83" s="130">
        <f>O83*H83</f>
        <v>0</v>
      </c>
      <c r="Q83" s="130">
        <v>0</v>
      </c>
      <c r="R83" s="130">
        <f>Q83*H83</f>
        <v>0</v>
      </c>
      <c r="S83" s="130">
        <v>0</v>
      </c>
      <c r="T83" s="131">
        <f>S83*H83</f>
        <v>0</v>
      </c>
      <c r="AR83" s="132" t="s">
        <v>277</v>
      </c>
      <c r="AT83" s="132" t="s">
        <v>273</v>
      </c>
      <c r="AU83" s="132" t="s">
        <v>77</v>
      </c>
      <c r="AY83" s="17" t="s">
        <v>260</v>
      </c>
      <c r="BE83" s="133">
        <f>IF(N83="základní",J83,0)</f>
        <v>0</v>
      </c>
      <c r="BF83" s="133">
        <f>IF(N83="snížená",J83,0)</f>
        <v>0</v>
      </c>
      <c r="BG83" s="133">
        <f>IF(N83="zákl. přenesená",J83,0)</f>
        <v>0</v>
      </c>
      <c r="BH83" s="133">
        <f>IF(N83="sníž. přenesená",J83,0)</f>
        <v>0</v>
      </c>
      <c r="BI83" s="133">
        <f>IF(N83="nulová",J83,0)</f>
        <v>0</v>
      </c>
      <c r="BJ83" s="17" t="s">
        <v>77</v>
      </c>
      <c r="BK83" s="133">
        <f>ROUND(I83*H83,2)</f>
        <v>0</v>
      </c>
      <c r="BL83" s="17" t="s">
        <v>266</v>
      </c>
      <c r="BM83" s="132" t="s">
        <v>79</v>
      </c>
    </row>
    <row r="84" spans="2:65" s="1" customFormat="1" ht="11.25">
      <c r="B84" s="32"/>
      <c r="D84" s="134" t="s">
        <v>267</v>
      </c>
      <c r="F84" s="135" t="s">
        <v>2953</v>
      </c>
      <c r="I84" s="136"/>
      <c r="L84" s="32"/>
      <c r="M84" s="137"/>
      <c r="T84" s="53"/>
      <c r="AT84" s="17" t="s">
        <v>267</v>
      </c>
      <c r="AU84" s="17" t="s">
        <v>77</v>
      </c>
    </row>
    <row r="85" spans="2:65" s="1" customFormat="1" ht="19.5">
      <c r="B85" s="32"/>
      <c r="D85" s="134" t="s">
        <v>269</v>
      </c>
      <c r="F85" s="138" t="s">
        <v>306</v>
      </c>
      <c r="I85" s="136"/>
      <c r="L85" s="32"/>
      <c r="M85" s="137"/>
      <c r="T85" s="53"/>
      <c r="AT85" s="17" t="s">
        <v>269</v>
      </c>
      <c r="AU85" s="17" t="s">
        <v>77</v>
      </c>
    </row>
    <row r="86" spans="2:65" s="1" customFormat="1" ht="21.75" customHeight="1">
      <c r="B86" s="32"/>
      <c r="C86" s="139" t="s">
        <v>79</v>
      </c>
      <c r="D86" s="139" t="s">
        <v>273</v>
      </c>
      <c r="E86" s="140" t="s">
        <v>3102</v>
      </c>
      <c r="F86" s="141" t="s">
        <v>3103</v>
      </c>
      <c r="G86" s="142" t="s">
        <v>363</v>
      </c>
      <c r="H86" s="143">
        <v>1</v>
      </c>
      <c r="I86" s="144"/>
      <c r="J86" s="145">
        <f>ROUND(I86*H86,2)</f>
        <v>0</v>
      </c>
      <c r="K86" s="141" t="s">
        <v>265</v>
      </c>
      <c r="L86" s="146"/>
      <c r="M86" s="147" t="s">
        <v>19</v>
      </c>
      <c r="N86" s="148" t="s">
        <v>40</v>
      </c>
      <c r="P86" s="130">
        <f>O86*H86</f>
        <v>0</v>
      </c>
      <c r="Q86" s="130">
        <v>0</v>
      </c>
      <c r="R86" s="130">
        <f>Q86*H86</f>
        <v>0</v>
      </c>
      <c r="S86" s="130">
        <v>0</v>
      </c>
      <c r="T86" s="131">
        <f>S86*H86</f>
        <v>0</v>
      </c>
      <c r="AR86" s="132" t="s">
        <v>277</v>
      </c>
      <c r="AT86" s="132" t="s">
        <v>273</v>
      </c>
      <c r="AU86" s="132" t="s">
        <v>77</v>
      </c>
      <c r="AY86" s="17" t="s">
        <v>260</v>
      </c>
      <c r="BE86" s="133">
        <f>IF(N86="základní",J86,0)</f>
        <v>0</v>
      </c>
      <c r="BF86" s="133">
        <f>IF(N86="snížená",J86,0)</f>
        <v>0</v>
      </c>
      <c r="BG86" s="133">
        <f>IF(N86="zákl. přenesená",J86,0)</f>
        <v>0</v>
      </c>
      <c r="BH86" s="133">
        <f>IF(N86="sníž. přenesená",J86,0)</f>
        <v>0</v>
      </c>
      <c r="BI86" s="133">
        <f>IF(N86="nulová",J86,0)</f>
        <v>0</v>
      </c>
      <c r="BJ86" s="17" t="s">
        <v>77</v>
      </c>
      <c r="BK86" s="133">
        <f>ROUND(I86*H86,2)</f>
        <v>0</v>
      </c>
      <c r="BL86" s="17" t="s">
        <v>266</v>
      </c>
      <c r="BM86" s="132" t="s">
        <v>266</v>
      </c>
    </row>
    <row r="87" spans="2:65" s="1" customFormat="1" ht="11.25">
      <c r="B87" s="32"/>
      <c r="D87" s="134" t="s">
        <v>267</v>
      </c>
      <c r="F87" s="135" t="s">
        <v>3103</v>
      </c>
      <c r="I87" s="136"/>
      <c r="L87" s="32"/>
      <c r="M87" s="137"/>
      <c r="T87" s="53"/>
      <c r="AT87" s="17" t="s">
        <v>267</v>
      </c>
      <c r="AU87" s="17" t="s">
        <v>77</v>
      </c>
    </row>
    <row r="88" spans="2:65" s="1" customFormat="1" ht="19.5">
      <c r="B88" s="32"/>
      <c r="D88" s="134" t="s">
        <v>269</v>
      </c>
      <c r="F88" s="138" t="s">
        <v>306</v>
      </c>
      <c r="I88" s="136"/>
      <c r="L88" s="32"/>
      <c r="M88" s="137"/>
      <c r="T88" s="53"/>
      <c r="AT88" s="17" t="s">
        <v>269</v>
      </c>
      <c r="AU88" s="17" t="s">
        <v>77</v>
      </c>
    </row>
    <row r="89" spans="2:65" s="1" customFormat="1" ht="24.2" customHeight="1">
      <c r="B89" s="32"/>
      <c r="C89" s="139" t="s">
        <v>279</v>
      </c>
      <c r="D89" s="139" t="s">
        <v>273</v>
      </c>
      <c r="E89" s="140" t="s">
        <v>3881</v>
      </c>
      <c r="F89" s="141" t="s">
        <v>3882</v>
      </c>
      <c r="G89" s="142" t="s">
        <v>363</v>
      </c>
      <c r="H89" s="143">
        <v>1</v>
      </c>
      <c r="I89" s="144"/>
      <c r="J89" s="145">
        <f>ROUND(I89*H89,2)</f>
        <v>0</v>
      </c>
      <c r="K89" s="141" t="s">
        <v>19</v>
      </c>
      <c r="L89" s="146"/>
      <c r="M89" s="147" t="s">
        <v>19</v>
      </c>
      <c r="N89" s="148" t="s">
        <v>40</v>
      </c>
      <c r="P89" s="130">
        <f>O89*H89</f>
        <v>0</v>
      </c>
      <c r="Q89" s="130">
        <v>0</v>
      </c>
      <c r="R89" s="130">
        <f>Q89*H89</f>
        <v>0</v>
      </c>
      <c r="S89" s="130">
        <v>0</v>
      </c>
      <c r="T89" s="131">
        <f>S89*H89</f>
        <v>0</v>
      </c>
      <c r="AR89" s="132" t="s">
        <v>277</v>
      </c>
      <c r="AT89" s="132" t="s">
        <v>273</v>
      </c>
      <c r="AU89" s="132" t="s">
        <v>77</v>
      </c>
      <c r="AY89" s="17" t="s">
        <v>260</v>
      </c>
      <c r="BE89" s="133">
        <f>IF(N89="základní",J89,0)</f>
        <v>0</v>
      </c>
      <c r="BF89" s="133">
        <f>IF(N89="snížená",J89,0)</f>
        <v>0</v>
      </c>
      <c r="BG89" s="133">
        <f>IF(N89="zákl. přenesená",J89,0)</f>
        <v>0</v>
      </c>
      <c r="BH89" s="133">
        <f>IF(N89="sníž. přenesená",J89,0)</f>
        <v>0</v>
      </c>
      <c r="BI89" s="133">
        <f>IF(N89="nulová",J89,0)</f>
        <v>0</v>
      </c>
      <c r="BJ89" s="17" t="s">
        <v>77</v>
      </c>
      <c r="BK89" s="133">
        <f>ROUND(I89*H89,2)</f>
        <v>0</v>
      </c>
      <c r="BL89" s="17" t="s">
        <v>266</v>
      </c>
      <c r="BM89" s="132" t="s">
        <v>282</v>
      </c>
    </row>
    <row r="90" spans="2:65" s="1" customFormat="1" ht="19.5">
      <c r="B90" s="32"/>
      <c r="D90" s="134" t="s">
        <v>267</v>
      </c>
      <c r="F90" s="135" t="s">
        <v>3882</v>
      </c>
      <c r="I90" s="136"/>
      <c r="L90" s="32"/>
      <c r="M90" s="137"/>
      <c r="T90" s="53"/>
      <c r="AT90" s="17" t="s">
        <v>267</v>
      </c>
      <c r="AU90" s="17" t="s">
        <v>77</v>
      </c>
    </row>
    <row r="91" spans="2:65" s="1" customFormat="1" ht="19.5">
      <c r="B91" s="32"/>
      <c r="D91" s="134" t="s">
        <v>269</v>
      </c>
      <c r="F91" s="138" t="s">
        <v>306</v>
      </c>
      <c r="I91" s="136"/>
      <c r="L91" s="32"/>
      <c r="M91" s="137"/>
      <c r="T91" s="53"/>
      <c r="AT91" s="17" t="s">
        <v>269</v>
      </c>
      <c r="AU91" s="17" t="s">
        <v>77</v>
      </c>
    </row>
    <row r="92" spans="2:65" s="1" customFormat="1" ht="16.5" customHeight="1">
      <c r="B92" s="32"/>
      <c r="C92" s="139" t="s">
        <v>266</v>
      </c>
      <c r="D92" s="139" t="s">
        <v>273</v>
      </c>
      <c r="E92" s="140" t="s">
        <v>3883</v>
      </c>
      <c r="F92" s="141" t="s">
        <v>3884</v>
      </c>
      <c r="G92" s="142" t="s">
        <v>545</v>
      </c>
      <c r="H92" s="143">
        <v>80</v>
      </c>
      <c r="I92" s="144"/>
      <c r="J92" s="145">
        <f>ROUND(I92*H92,2)</f>
        <v>0</v>
      </c>
      <c r="K92" s="141" t="s">
        <v>265</v>
      </c>
      <c r="L92" s="146"/>
      <c r="M92" s="147" t="s">
        <v>19</v>
      </c>
      <c r="N92" s="148" t="s">
        <v>40</v>
      </c>
      <c r="P92" s="130">
        <f>O92*H92</f>
        <v>0</v>
      </c>
      <c r="Q92" s="130">
        <v>0</v>
      </c>
      <c r="R92" s="130">
        <f>Q92*H92</f>
        <v>0</v>
      </c>
      <c r="S92" s="130">
        <v>0</v>
      </c>
      <c r="T92" s="131">
        <f>S92*H92</f>
        <v>0</v>
      </c>
      <c r="AR92" s="132" t="s">
        <v>277</v>
      </c>
      <c r="AT92" s="132" t="s">
        <v>273</v>
      </c>
      <c r="AU92" s="132" t="s">
        <v>77</v>
      </c>
      <c r="AY92" s="17" t="s">
        <v>260</v>
      </c>
      <c r="BE92" s="133">
        <f>IF(N92="základní",J92,0)</f>
        <v>0</v>
      </c>
      <c r="BF92" s="133">
        <f>IF(N92="snížená",J92,0)</f>
        <v>0</v>
      </c>
      <c r="BG92" s="133">
        <f>IF(N92="zákl. přenesená",J92,0)</f>
        <v>0</v>
      </c>
      <c r="BH92" s="133">
        <f>IF(N92="sníž. přenesená",J92,0)</f>
        <v>0</v>
      </c>
      <c r="BI92" s="133">
        <f>IF(N92="nulová",J92,0)</f>
        <v>0</v>
      </c>
      <c r="BJ92" s="17" t="s">
        <v>77</v>
      </c>
      <c r="BK92" s="133">
        <f>ROUND(I92*H92,2)</f>
        <v>0</v>
      </c>
      <c r="BL92" s="17" t="s">
        <v>266</v>
      </c>
      <c r="BM92" s="132" t="s">
        <v>277</v>
      </c>
    </row>
    <row r="93" spans="2:65" s="1" customFormat="1" ht="11.25">
      <c r="B93" s="32"/>
      <c r="D93" s="134" t="s">
        <v>267</v>
      </c>
      <c r="F93" s="135" t="s">
        <v>3884</v>
      </c>
      <c r="I93" s="136"/>
      <c r="L93" s="32"/>
      <c r="M93" s="137"/>
      <c r="T93" s="53"/>
      <c r="AT93" s="17" t="s">
        <v>267</v>
      </c>
      <c r="AU93" s="17" t="s">
        <v>77</v>
      </c>
    </row>
    <row r="94" spans="2:65" s="1" customFormat="1" ht="29.25">
      <c r="B94" s="32"/>
      <c r="D94" s="134" t="s">
        <v>269</v>
      </c>
      <c r="F94" s="138" t="s">
        <v>3885</v>
      </c>
      <c r="I94" s="136"/>
      <c r="L94" s="32"/>
      <c r="M94" s="137"/>
      <c r="T94" s="53"/>
      <c r="AT94" s="17" t="s">
        <v>269</v>
      </c>
      <c r="AU94" s="17" t="s">
        <v>77</v>
      </c>
    </row>
    <row r="95" spans="2:65" s="1" customFormat="1" ht="21.75" customHeight="1">
      <c r="B95" s="32"/>
      <c r="C95" s="139" t="s">
        <v>258</v>
      </c>
      <c r="D95" s="139" t="s">
        <v>273</v>
      </c>
      <c r="E95" s="140" t="s">
        <v>565</v>
      </c>
      <c r="F95" s="141" t="s">
        <v>566</v>
      </c>
      <c r="G95" s="142" t="s">
        <v>545</v>
      </c>
      <c r="H95" s="143">
        <v>20</v>
      </c>
      <c r="I95" s="144"/>
      <c r="J95" s="145">
        <f>ROUND(I95*H95,2)</f>
        <v>0</v>
      </c>
      <c r="K95" s="141" t="s">
        <v>265</v>
      </c>
      <c r="L95" s="146"/>
      <c r="M95" s="147" t="s">
        <v>19</v>
      </c>
      <c r="N95" s="148" t="s">
        <v>40</v>
      </c>
      <c r="P95" s="130">
        <f>O95*H95</f>
        <v>0</v>
      </c>
      <c r="Q95" s="130">
        <v>0</v>
      </c>
      <c r="R95" s="130">
        <f>Q95*H95</f>
        <v>0</v>
      </c>
      <c r="S95" s="130">
        <v>0</v>
      </c>
      <c r="T95" s="131">
        <f>S95*H95</f>
        <v>0</v>
      </c>
      <c r="AR95" s="132" t="s">
        <v>277</v>
      </c>
      <c r="AT95" s="132" t="s">
        <v>273</v>
      </c>
      <c r="AU95" s="132" t="s">
        <v>77</v>
      </c>
      <c r="AY95" s="17" t="s">
        <v>260</v>
      </c>
      <c r="BE95" s="133">
        <f>IF(N95="základní",J95,0)</f>
        <v>0</v>
      </c>
      <c r="BF95" s="133">
        <f>IF(N95="snížená",J95,0)</f>
        <v>0</v>
      </c>
      <c r="BG95" s="133">
        <f>IF(N95="zákl. přenesená",J95,0)</f>
        <v>0</v>
      </c>
      <c r="BH95" s="133">
        <f>IF(N95="sníž. přenesená",J95,0)</f>
        <v>0</v>
      </c>
      <c r="BI95" s="133">
        <f>IF(N95="nulová",J95,0)</f>
        <v>0</v>
      </c>
      <c r="BJ95" s="17" t="s">
        <v>77</v>
      </c>
      <c r="BK95" s="133">
        <f>ROUND(I95*H95,2)</f>
        <v>0</v>
      </c>
      <c r="BL95" s="17" t="s">
        <v>266</v>
      </c>
      <c r="BM95" s="132" t="s">
        <v>289</v>
      </c>
    </row>
    <row r="96" spans="2:65" s="1" customFormat="1" ht="11.25">
      <c r="B96" s="32"/>
      <c r="D96" s="134" t="s">
        <v>267</v>
      </c>
      <c r="F96" s="135" t="s">
        <v>566</v>
      </c>
      <c r="I96" s="136"/>
      <c r="L96" s="32"/>
      <c r="M96" s="137"/>
      <c r="T96" s="53"/>
      <c r="AT96" s="17" t="s">
        <v>267</v>
      </c>
      <c r="AU96" s="17" t="s">
        <v>77</v>
      </c>
    </row>
    <row r="97" spans="2:65" s="1" customFormat="1" ht="29.25">
      <c r="B97" s="32"/>
      <c r="D97" s="134" t="s">
        <v>269</v>
      </c>
      <c r="F97" s="138" t="s">
        <v>567</v>
      </c>
      <c r="I97" s="136"/>
      <c r="L97" s="32"/>
      <c r="M97" s="137"/>
      <c r="T97" s="53"/>
      <c r="AT97" s="17" t="s">
        <v>269</v>
      </c>
      <c r="AU97" s="17" t="s">
        <v>77</v>
      </c>
    </row>
    <row r="98" spans="2:65" s="1" customFormat="1" ht="16.5" customHeight="1">
      <c r="B98" s="32"/>
      <c r="C98" s="139" t="s">
        <v>282</v>
      </c>
      <c r="D98" s="139" t="s">
        <v>273</v>
      </c>
      <c r="E98" s="140" t="s">
        <v>2993</v>
      </c>
      <c r="F98" s="141" t="s">
        <v>2994</v>
      </c>
      <c r="G98" s="142" t="s">
        <v>545</v>
      </c>
      <c r="H98" s="143">
        <v>50</v>
      </c>
      <c r="I98" s="144"/>
      <c r="J98" s="145">
        <f>ROUND(I98*H98,2)</f>
        <v>0</v>
      </c>
      <c r="K98" s="141" t="s">
        <v>265</v>
      </c>
      <c r="L98" s="146"/>
      <c r="M98" s="147" t="s">
        <v>19</v>
      </c>
      <c r="N98" s="148" t="s">
        <v>40</v>
      </c>
      <c r="P98" s="130">
        <f>O98*H98</f>
        <v>0</v>
      </c>
      <c r="Q98" s="130">
        <v>0</v>
      </c>
      <c r="R98" s="130">
        <f>Q98*H98</f>
        <v>0</v>
      </c>
      <c r="S98" s="130">
        <v>0</v>
      </c>
      <c r="T98" s="131">
        <f>S98*H98</f>
        <v>0</v>
      </c>
      <c r="AR98" s="132" t="s">
        <v>277</v>
      </c>
      <c r="AT98" s="132" t="s">
        <v>273</v>
      </c>
      <c r="AU98" s="132" t="s">
        <v>77</v>
      </c>
      <c r="AY98" s="17" t="s">
        <v>260</v>
      </c>
      <c r="BE98" s="133">
        <f>IF(N98="základní",J98,0)</f>
        <v>0</v>
      </c>
      <c r="BF98" s="133">
        <f>IF(N98="snížená",J98,0)</f>
        <v>0</v>
      </c>
      <c r="BG98" s="133">
        <f>IF(N98="zákl. přenesená",J98,0)</f>
        <v>0</v>
      </c>
      <c r="BH98" s="133">
        <f>IF(N98="sníž. přenesená",J98,0)</f>
        <v>0</v>
      </c>
      <c r="BI98" s="133">
        <f>IF(N98="nulová",J98,0)</f>
        <v>0</v>
      </c>
      <c r="BJ98" s="17" t="s">
        <v>77</v>
      </c>
      <c r="BK98" s="133">
        <f>ROUND(I98*H98,2)</f>
        <v>0</v>
      </c>
      <c r="BL98" s="17" t="s">
        <v>266</v>
      </c>
      <c r="BM98" s="132" t="s">
        <v>8</v>
      </c>
    </row>
    <row r="99" spans="2:65" s="1" customFormat="1" ht="11.25">
      <c r="B99" s="32"/>
      <c r="D99" s="134" t="s">
        <v>267</v>
      </c>
      <c r="F99" s="135" t="s">
        <v>2994</v>
      </c>
      <c r="I99" s="136"/>
      <c r="L99" s="32"/>
      <c r="M99" s="137"/>
      <c r="T99" s="53"/>
      <c r="AT99" s="17" t="s">
        <v>267</v>
      </c>
      <c r="AU99" s="17" t="s">
        <v>77</v>
      </c>
    </row>
    <row r="100" spans="2:65" s="1" customFormat="1" ht="29.25">
      <c r="B100" s="32"/>
      <c r="D100" s="134" t="s">
        <v>269</v>
      </c>
      <c r="F100" s="138" t="s">
        <v>2995</v>
      </c>
      <c r="I100" s="136"/>
      <c r="L100" s="32"/>
      <c r="M100" s="137"/>
      <c r="T100" s="53"/>
      <c r="AT100" s="17" t="s">
        <v>269</v>
      </c>
      <c r="AU100" s="17" t="s">
        <v>77</v>
      </c>
    </row>
    <row r="101" spans="2:65" s="1" customFormat="1" ht="16.5" customHeight="1">
      <c r="B101" s="32"/>
      <c r="C101" s="139" t="s">
        <v>271</v>
      </c>
      <c r="D101" s="139" t="s">
        <v>273</v>
      </c>
      <c r="E101" s="140" t="s">
        <v>3886</v>
      </c>
      <c r="F101" s="141" t="s">
        <v>3887</v>
      </c>
      <c r="G101" s="142" t="s">
        <v>363</v>
      </c>
      <c r="H101" s="143">
        <v>2</v>
      </c>
      <c r="I101" s="144"/>
      <c r="J101" s="145">
        <f>ROUND(I101*H101,2)</f>
        <v>0</v>
      </c>
      <c r="K101" s="141" t="s">
        <v>265</v>
      </c>
      <c r="L101" s="146"/>
      <c r="M101" s="147" t="s">
        <v>19</v>
      </c>
      <c r="N101" s="148" t="s">
        <v>40</v>
      </c>
      <c r="P101" s="130">
        <f>O101*H101</f>
        <v>0</v>
      </c>
      <c r="Q101" s="130">
        <v>0</v>
      </c>
      <c r="R101" s="130">
        <f>Q101*H101</f>
        <v>0</v>
      </c>
      <c r="S101" s="130">
        <v>0</v>
      </c>
      <c r="T101" s="131">
        <f>S101*H101</f>
        <v>0</v>
      </c>
      <c r="AR101" s="132" t="s">
        <v>277</v>
      </c>
      <c r="AT101" s="132" t="s">
        <v>273</v>
      </c>
      <c r="AU101" s="132" t="s">
        <v>77</v>
      </c>
      <c r="AY101" s="17" t="s">
        <v>260</v>
      </c>
      <c r="BE101" s="133">
        <f>IF(N101="základní",J101,0)</f>
        <v>0</v>
      </c>
      <c r="BF101" s="133">
        <f>IF(N101="snížená",J101,0)</f>
        <v>0</v>
      </c>
      <c r="BG101" s="133">
        <f>IF(N101="zákl. přenesená",J101,0)</f>
        <v>0</v>
      </c>
      <c r="BH101" s="133">
        <f>IF(N101="sníž. přenesená",J101,0)</f>
        <v>0</v>
      </c>
      <c r="BI101" s="133">
        <f>IF(N101="nulová",J101,0)</f>
        <v>0</v>
      </c>
      <c r="BJ101" s="17" t="s">
        <v>77</v>
      </c>
      <c r="BK101" s="133">
        <f>ROUND(I101*H101,2)</f>
        <v>0</v>
      </c>
      <c r="BL101" s="17" t="s">
        <v>266</v>
      </c>
      <c r="BM101" s="132" t="s">
        <v>296</v>
      </c>
    </row>
    <row r="102" spans="2:65" s="1" customFormat="1" ht="11.25">
      <c r="B102" s="32"/>
      <c r="D102" s="134" t="s">
        <v>267</v>
      </c>
      <c r="F102" s="135" t="s">
        <v>3887</v>
      </c>
      <c r="I102" s="136"/>
      <c r="L102" s="32"/>
      <c r="M102" s="137"/>
      <c r="T102" s="53"/>
      <c r="AT102" s="17" t="s">
        <v>267</v>
      </c>
      <c r="AU102" s="17" t="s">
        <v>77</v>
      </c>
    </row>
    <row r="103" spans="2:65" s="1" customFormat="1" ht="29.25">
      <c r="B103" s="32"/>
      <c r="D103" s="134" t="s">
        <v>269</v>
      </c>
      <c r="F103" s="138" t="s">
        <v>3888</v>
      </c>
      <c r="I103" s="136"/>
      <c r="L103" s="32"/>
      <c r="M103" s="137"/>
      <c r="T103" s="53"/>
      <c r="AT103" s="17" t="s">
        <v>269</v>
      </c>
      <c r="AU103" s="17" t="s">
        <v>77</v>
      </c>
    </row>
    <row r="104" spans="2:65" s="1" customFormat="1" ht="33" customHeight="1">
      <c r="B104" s="32"/>
      <c r="C104" s="139" t="s">
        <v>277</v>
      </c>
      <c r="D104" s="139" t="s">
        <v>273</v>
      </c>
      <c r="E104" s="140" t="s">
        <v>3889</v>
      </c>
      <c r="F104" s="141" t="s">
        <v>3890</v>
      </c>
      <c r="G104" s="142" t="s">
        <v>363</v>
      </c>
      <c r="H104" s="143">
        <v>1</v>
      </c>
      <c r="I104" s="144"/>
      <c r="J104" s="145">
        <f>ROUND(I104*H104,2)</f>
        <v>0</v>
      </c>
      <c r="K104" s="141" t="s">
        <v>265</v>
      </c>
      <c r="L104" s="146"/>
      <c r="M104" s="147" t="s">
        <v>19</v>
      </c>
      <c r="N104" s="148" t="s">
        <v>40</v>
      </c>
      <c r="P104" s="130">
        <f>O104*H104</f>
        <v>0</v>
      </c>
      <c r="Q104" s="130">
        <v>0</v>
      </c>
      <c r="R104" s="130">
        <f>Q104*H104</f>
        <v>0</v>
      </c>
      <c r="S104" s="130">
        <v>0</v>
      </c>
      <c r="T104" s="131">
        <f>S104*H104</f>
        <v>0</v>
      </c>
      <c r="AR104" s="132" t="s">
        <v>277</v>
      </c>
      <c r="AT104" s="132" t="s">
        <v>273</v>
      </c>
      <c r="AU104" s="132" t="s">
        <v>77</v>
      </c>
      <c r="AY104" s="17" t="s">
        <v>260</v>
      </c>
      <c r="BE104" s="133">
        <f>IF(N104="základní",J104,0)</f>
        <v>0</v>
      </c>
      <c r="BF104" s="133">
        <f>IF(N104="snížená",J104,0)</f>
        <v>0</v>
      </c>
      <c r="BG104" s="133">
        <f>IF(N104="zákl. přenesená",J104,0)</f>
        <v>0</v>
      </c>
      <c r="BH104" s="133">
        <f>IF(N104="sníž. přenesená",J104,0)</f>
        <v>0</v>
      </c>
      <c r="BI104" s="133">
        <f>IF(N104="nulová",J104,0)</f>
        <v>0</v>
      </c>
      <c r="BJ104" s="17" t="s">
        <v>77</v>
      </c>
      <c r="BK104" s="133">
        <f>ROUND(I104*H104,2)</f>
        <v>0</v>
      </c>
      <c r="BL104" s="17" t="s">
        <v>266</v>
      </c>
      <c r="BM104" s="132" t="s">
        <v>300</v>
      </c>
    </row>
    <row r="105" spans="2:65" s="1" customFormat="1" ht="19.5">
      <c r="B105" s="32"/>
      <c r="D105" s="134" t="s">
        <v>267</v>
      </c>
      <c r="F105" s="135" t="s">
        <v>3890</v>
      </c>
      <c r="I105" s="136"/>
      <c r="L105" s="32"/>
      <c r="M105" s="137"/>
      <c r="T105" s="53"/>
      <c r="AT105" s="17" t="s">
        <v>267</v>
      </c>
      <c r="AU105" s="17" t="s">
        <v>77</v>
      </c>
    </row>
    <row r="106" spans="2:65" s="1" customFormat="1" ht="29.25">
      <c r="B106" s="32"/>
      <c r="D106" s="134" t="s">
        <v>269</v>
      </c>
      <c r="F106" s="138" t="s">
        <v>3891</v>
      </c>
      <c r="I106" s="136"/>
      <c r="L106" s="32"/>
      <c r="M106" s="137"/>
      <c r="T106" s="53"/>
      <c r="AT106" s="17" t="s">
        <v>269</v>
      </c>
      <c r="AU106" s="17" t="s">
        <v>77</v>
      </c>
    </row>
    <row r="107" spans="2:65" s="1" customFormat="1" ht="21.75" customHeight="1">
      <c r="B107" s="32"/>
      <c r="C107" s="139" t="s">
        <v>302</v>
      </c>
      <c r="D107" s="139" t="s">
        <v>273</v>
      </c>
      <c r="E107" s="140" t="s">
        <v>3892</v>
      </c>
      <c r="F107" s="141" t="s">
        <v>3893</v>
      </c>
      <c r="G107" s="142" t="s">
        <v>363</v>
      </c>
      <c r="H107" s="143">
        <v>1</v>
      </c>
      <c r="I107" s="144"/>
      <c r="J107" s="145">
        <f>ROUND(I107*H107,2)</f>
        <v>0</v>
      </c>
      <c r="K107" s="141" t="s">
        <v>265</v>
      </c>
      <c r="L107" s="146"/>
      <c r="M107" s="147" t="s">
        <v>19</v>
      </c>
      <c r="N107" s="148" t="s">
        <v>40</v>
      </c>
      <c r="P107" s="130">
        <f>O107*H107</f>
        <v>0</v>
      </c>
      <c r="Q107" s="130">
        <v>0</v>
      </c>
      <c r="R107" s="130">
        <f>Q107*H107</f>
        <v>0</v>
      </c>
      <c r="S107" s="130">
        <v>0</v>
      </c>
      <c r="T107" s="131">
        <f>S107*H107</f>
        <v>0</v>
      </c>
      <c r="AR107" s="132" t="s">
        <v>277</v>
      </c>
      <c r="AT107" s="132" t="s">
        <v>273</v>
      </c>
      <c r="AU107" s="132" t="s">
        <v>77</v>
      </c>
      <c r="AY107" s="17" t="s">
        <v>260</v>
      </c>
      <c r="BE107" s="133">
        <f>IF(N107="základní",J107,0)</f>
        <v>0</v>
      </c>
      <c r="BF107" s="133">
        <f>IF(N107="snížená",J107,0)</f>
        <v>0</v>
      </c>
      <c r="BG107" s="133">
        <f>IF(N107="zákl. přenesená",J107,0)</f>
        <v>0</v>
      </c>
      <c r="BH107" s="133">
        <f>IF(N107="sníž. přenesená",J107,0)</f>
        <v>0</v>
      </c>
      <c r="BI107" s="133">
        <f>IF(N107="nulová",J107,0)</f>
        <v>0</v>
      </c>
      <c r="BJ107" s="17" t="s">
        <v>77</v>
      </c>
      <c r="BK107" s="133">
        <f>ROUND(I107*H107,2)</f>
        <v>0</v>
      </c>
      <c r="BL107" s="17" t="s">
        <v>266</v>
      </c>
      <c r="BM107" s="132" t="s">
        <v>305</v>
      </c>
    </row>
    <row r="108" spans="2:65" s="1" customFormat="1" ht="11.25">
      <c r="B108" s="32"/>
      <c r="D108" s="134" t="s">
        <v>267</v>
      </c>
      <c r="F108" s="135" t="s">
        <v>3893</v>
      </c>
      <c r="I108" s="136"/>
      <c r="L108" s="32"/>
      <c r="M108" s="137"/>
      <c r="T108" s="53"/>
      <c r="AT108" s="17" t="s">
        <v>267</v>
      </c>
      <c r="AU108" s="17" t="s">
        <v>77</v>
      </c>
    </row>
    <row r="109" spans="2:65" s="1" customFormat="1" ht="19.5">
      <c r="B109" s="32"/>
      <c r="D109" s="134" t="s">
        <v>269</v>
      </c>
      <c r="F109" s="138" t="s">
        <v>306</v>
      </c>
      <c r="I109" s="136"/>
      <c r="L109" s="32"/>
      <c r="M109" s="137"/>
      <c r="T109" s="53"/>
      <c r="AT109" s="17" t="s">
        <v>269</v>
      </c>
      <c r="AU109" s="17" t="s">
        <v>77</v>
      </c>
    </row>
    <row r="110" spans="2:65" s="1" customFormat="1" ht="24.2" customHeight="1">
      <c r="B110" s="32"/>
      <c r="C110" s="139" t="s">
        <v>289</v>
      </c>
      <c r="D110" s="139" t="s">
        <v>273</v>
      </c>
      <c r="E110" s="140" t="s">
        <v>3894</v>
      </c>
      <c r="F110" s="141" t="s">
        <v>3895</v>
      </c>
      <c r="G110" s="142" t="s">
        <v>363</v>
      </c>
      <c r="H110" s="143">
        <v>1</v>
      </c>
      <c r="I110" s="144"/>
      <c r="J110" s="145">
        <f>ROUND(I110*H110,2)</f>
        <v>0</v>
      </c>
      <c r="K110" s="141" t="s">
        <v>265</v>
      </c>
      <c r="L110" s="146"/>
      <c r="M110" s="147" t="s">
        <v>19</v>
      </c>
      <c r="N110" s="148" t="s">
        <v>40</v>
      </c>
      <c r="P110" s="130">
        <f>O110*H110</f>
        <v>0</v>
      </c>
      <c r="Q110" s="130">
        <v>0</v>
      </c>
      <c r="R110" s="130">
        <f>Q110*H110</f>
        <v>0</v>
      </c>
      <c r="S110" s="130">
        <v>0</v>
      </c>
      <c r="T110" s="131">
        <f>S110*H110</f>
        <v>0</v>
      </c>
      <c r="AR110" s="132" t="s">
        <v>277</v>
      </c>
      <c r="AT110" s="132" t="s">
        <v>273</v>
      </c>
      <c r="AU110" s="132" t="s">
        <v>77</v>
      </c>
      <c r="AY110" s="17" t="s">
        <v>260</v>
      </c>
      <c r="BE110" s="133">
        <f>IF(N110="základní",J110,0)</f>
        <v>0</v>
      </c>
      <c r="BF110" s="133">
        <f>IF(N110="snížená",J110,0)</f>
        <v>0</v>
      </c>
      <c r="BG110" s="133">
        <f>IF(N110="zákl. přenesená",J110,0)</f>
        <v>0</v>
      </c>
      <c r="BH110" s="133">
        <f>IF(N110="sníž. přenesená",J110,0)</f>
        <v>0</v>
      </c>
      <c r="BI110" s="133">
        <f>IF(N110="nulová",J110,0)</f>
        <v>0</v>
      </c>
      <c r="BJ110" s="17" t="s">
        <v>77</v>
      </c>
      <c r="BK110" s="133">
        <f>ROUND(I110*H110,2)</f>
        <v>0</v>
      </c>
      <c r="BL110" s="17" t="s">
        <v>266</v>
      </c>
      <c r="BM110" s="132" t="s">
        <v>310</v>
      </c>
    </row>
    <row r="111" spans="2:65" s="1" customFormat="1" ht="11.25">
      <c r="B111" s="32"/>
      <c r="D111" s="134" t="s">
        <v>267</v>
      </c>
      <c r="F111" s="135" t="s">
        <v>3895</v>
      </c>
      <c r="I111" s="136"/>
      <c r="L111" s="32"/>
      <c r="M111" s="137"/>
      <c r="T111" s="53"/>
      <c r="AT111" s="17" t="s">
        <v>267</v>
      </c>
      <c r="AU111" s="17" t="s">
        <v>77</v>
      </c>
    </row>
    <row r="112" spans="2:65" s="1" customFormat="1" ht="19.5">
      <c r="B112" s="32"/>
      <c r="D112" s="134" t="s">
        <v>269</v>
      </c>
      <c r="F112" s="138" t="s">
        <v>306</v>
      </c>
      <c r="I112" s="136"/>
      <c r="L112" s="32"/>
      <c r="M112" s="137"/>
      <c r="T112" s="53"/>
      <c r="AT112" s="17" t="s">
        <v>269</v>
      </c>
      <c r="AU112" s="17" t="s">
        <v>77</v>
      </c>
    </row>
    <row r="113" spans="2:65" s="1" customFormat="1" ht="21.75" customHeight="1">
      <c r="B113" s="32"/>
      <c r="C113" s="139" t="s">
        <v>312</v>
      </c>
      <c r="D113" s="139" t="s">
        <v>273</v>
      </c>
      <c r="E113" s="140" t="s">
        <v>3896</v>
      </c>
      <c r="F113" s="141" t="s">
        <v>3897</v>
      </c>
      <c r="G113" s="142" t="s">
        <v>363</v>
      </c>
      <c r="H113" s="143">
        <v>4</v>
      </c>
      <c r="I113" s="144"/>
      <c r="J113" s="145">
        <f>ROUND(I113*H113,2)</f>
        <v>0</v>
      </c>
      <c r="K113" s="141" t="s">
        <v>265</v>
      </c>
      <c r="L113" s="146"/>
      <c r="M113" s="147" t="s">
        <v>19</v>
      </c>
      <c r="N113" s="148" t="s">
        <v>40</v>
      </c>
      <c r="P113" s="130">
        <f>O113*H113</f>
        <v>0</v>
      </c>
      <c r="Q113" s="130">
        <v>0</v>
      </c>
      <c r="R113" s="130">
        <f>Q113*H113</f>
        <v>0</v>
      </c>
      <c r="S113" s="130">
        <v>0</v>
      </c>
      <c r="T113" s="131">
        <f>S113*H113</f>
        <v>0</v>
      </c>
      <c r="AR113" s="132" t="s">
        <v>277</v>
      </c>
      <c r="AT113" s="132" t="s">
        <v>273</v>
      </c>
      <c r="AU113" s="132" t="s">
        <v>77</v>
      </c>
      <c r="AY113" s="17" t="s">
        <v>260</v>
      </c>
      <c r="BE113" s="133">
        <f>IF(N113="základní",J113,0)</f>
        <v>0</v>
      </c>
      <c r="BF113" s="133">
        <f>IF(N113="snížená",J113,0)</f>
        <v>0</v>
      </c>
      <c r="BG113" s="133">
        <f>IF(N113="zákl. přenesená",J113,0)</f>
        <v>0</v>
      </c>
      <c r="BH113" s="133">
        <f>IF(N113="sníž. přenesená",J113,0)</f>
        <v>0</v>
      </c>
      <c r="BI113" s="133">
        <f>IF(N113="nulová",J113,0)</f>
        <v>0</v>
      </c>
      <c r="BJ113" s="17" t="s">
        <v>77</v>
      </c>
      <c r="BK113" s="133">
        <f>ROUND(I113*H113,2)</f>
        <v>0</v>
      </c>
      <c r="BL113" s="17" t="s">
        <v>266</v>
      </c>
      <c r="BM113" s="132" t="s">
        <v>315</v>
      </c>
    </row>
    <row r="114" spans="2:65" s="1" customFormat="1" ht="11.25">
      <c r="B114" s="32"/>
      <c r="D114" s="134" t="s">
        <v>267</v>
      </c>
      <c r="F114" s="135" t="s">
        <v>3897</v>
      </c>
      <c r="I114" s="136"/>
      <c r="L114" s="32"/>
      <c r="M114" s="137"/>
      <c r="T114" s="53"/>
      <c r="AT114" s="17" t="s">
        <v>267</v>
      </c>
      <c r="AU114" s="17" t="s">
        <v>77</v>
      </c>
    </row>
    <row r="115" spans="2:65" s="1" customFormat="1" ht="19.5">
      <c r="B115" s="32"/>
      <c r="D115" s="134" t="s">
        <v>269</v>
      </c>
      <c r="F115" s="138" t="s">
        <v>306</v>
      </c>
      <c r="I115" s="136"/>
      <c r="L115" s="32"/>
      <c r="M115" s="137"/>
      <c r="T115" s="53"/>
      <c r="AT115" s="17" t="s">
        <v>269</v>
      </c>
      <c r="AU115" s="17" t="s">
        <v>77</v>
      </c>
    </row>
    <row r="116" spans="2:65" s="1" customFormat="1" ht="37.9" customHeight="1">
      <c r="B116" s="32"/>
      <c r="C116" s="139" t="s">
        <v>8</v>
      </c>
      <c r="D116" s="139" t="s">
        <v>273</v>
      </c>
      <c r="E116" s="140" t="s">
        <v>3898</v>
      </c>
      <c r="F116" s="141" t="s">
        <v>3899</v>
      </c>
      <c r="G116" s="142" t="s">
        <v>363</v>
      </c>
      <c r="H116" s="143">
        <v>2</v>
      </c>
      <c r="I116" s="144"/>
      <c r="J116" s="145">
        <f>ROUND(I116*H116,2)</f>
        <v>0</v>
      </c>
      <c r="K116" s="141" t="s">
        <v>265</v>
      </c>
      <c r="L116" s="146"/>
      <c r="M116" s="147" t="s">
        <v>19</v>
      </c>
      <c r="N116" s="148" t="s">
        <v>40</v>
      </c>
      <c r="P116" s="130">
        <f>O116*H116</f>
        <v>0</v>
      </c>
      <c r="Q116" s="130">
        <v>0</v>
      </c>
      <c r="R116" s="130">
        <f>Q116*H116</f>
        <v>0</v>
      </c>
      <c r="S116" s="130">
        <v>0</v>
      </c>
      <c r="T116" s="131">
        <f>S116*H116</f>
        <v>0</v>
      </c>
      <c r="AR116" s="132" t="s">
        <v>277</v>
      </c>
      <c r="AT116" s="132" t="s">
        <v>273</v>
      </c>
      <c r="AU116" s="132" t="s">
        <v>77</v>
      </c>
      <c r="AY116" s="17" t="s">
        <v>260</v>
      </c>
      <c r="BE116" s="133">
        <f>IF(N116="základní",J116,0)</f>
        <v>0</v>
      </c>
      <c r="BF116" s="133">
        <f>IF(N116="snížená",J116,0)</f>
        <v>0</v>
      </c>
      <c r="BG116" s="133">
        <f>IF(N116="zákl. přenesená",J116,0)</f>
        <v>0</v>
      </c>
      <c r="BH116" s="133">
        <f>IF(N116="sníž. přenesená",J116,0)</f>
        <v>0</v>
      </c>
      <c r="BI116" s="133">
        <f>IF(N116="nulová",J116,0)</f>
        <v>0</v>
      </c>
      <c r="BJ116" s="17" t="s">
        <v>77</v>
      </c>
      <c r="BK116" s="133">
        <f>ROUND(I116*H116,2)</f>
        <v>0</v>
      </c>
      <c r="BL116" s="17" t="s">
        <v>266</v>
      </c>
      <c r="BM116" s="132" t="s">
        <v>320</v>
      </c>
    </row>
    <row r="117" spans="2:65" s="1" customFormat="1" ht="19.5">
      <c r="B117" s="32"/>
      <c r="D117" s="134" t="s">
        <v>267</v>
      </c>
      <c r="F117" s="135" t="s">
        <v>3899</v>
      </c>
      <c r="I117" s="136"/>
      <c r="L117" s="32"/>
      <c r="M117" s="137"/>
      <c r="T117" s="53"/>
      <c r="AT117" s="17" t="s">
        <v>267</v>
      </c>
      <c r="AU117" s="17" t="s">
        <v>77</v>
      </c>
    </row>
    <row r="118" spans="2:65" s="1" customFormat="1" ht="19.5">
      <c r="B118" s="32"/>
      <c r="D118" s="134" t="s">
        <v>269</v>
      </c>
      <c r="F118" s="138" t="s">
        <v>306</v>
      </c>
      <c r="I118" s="136"/>
      <c r="L118" s="32"/>
      <c r="M118" s="137"/>
      <c r="T118" s="53"/>
      <c r="AT118" s="17" t="s">
        <v>269</v>
      </c>
      <c r="AU118" s="17" t="s">
        <v>77</v>
      </c>
    </row>
    <row r="119" spans="2:65" s="1" customFormat="1" ht="24.2" customHeight="1">
      <c r="B119" s="32"/>
      <c r="C119" s="139" t="s">
        <v>322</v>
      </c>
      <c r="D119" s="139" t="s">
        <v>273</v>
      </c>
      <c r="E119" s="140" t="s">
        <v>3900</v>
      </c>
      <c r="F119" s="141" t="s">
        <v>3901</v>
      </c>
      <c r="G119" s="142" t="s">
        <v>363</v>
      </c>
      <c r="H119" s="143">
        <v>3</v>
      </c>
      <c r="I119" s="144"/>
      <c r="J119" s="145">
        <f>ROUND(I119*H119,2)</f>
        <v>0</v>
      </c>
      <c r="K119" s="141" t="s">
        <v>265</v>
      </c>
      <c r="L119" s="146"/>
      <c r="M119" s="147" t="s">
        <v>19</v>
      </c>
      <c r="N119" s="148" t="s">
        <v>40</v>
      </c>
      <c r="P119" s="130">
        <f>O119*H119</f>
        <v>0</v>
      </c>
      <c r="Q119" s="130">
        <v>0</v>
      </c>
      <c r="R119" s="130">
        <f>Q119*H119</f>
        <v>0</v>
      </c>
      <c r="S119" s="130">
        <v>0</v>
      </c>
      <c r="T119" s="131">
        <f>S119*H119</f>
        <v>0</v>
      </c>
      <c r="AR119" s="132" t="s">
        <v>277</v>
      </c>
      <c r="AT119" s="132" t="s">
        <v>273</v>
      </c>
      <c r="AU119" s="132" t="s">
        <v>77</v>
      </c>
      <c r="AY119" s="17" t="s">
        <v>260</v>
      </c>
      <c r="BE119" s="133">
        <f>IF(N119="základní",J119,0)</f>
        <v>0</v>
      </c>
      <c r="BF119" s="133">
        <f>IF(N119="snížená",J119,0)</f>
        <v>0</v>
      </c>
      <c r="BG119" s="133">
        <f>IF(N119="zákl. přenesená",J119,0)</f>
        <v>0</v>
      </c>
      <c r="BH119" s="133">
        <f>IF(N119="sníž. přenesená",J119,0)</f>
        <v>0</v>
      </c>
      <c r="BI119" s="133">
        <f>IF(N119="nulová",J119,0)</f>
        <v>0</v>
      </c>
      <c r="BJ119" s="17" t="s">
        <v>77</v>
      </c>
      <c r="BK119" s="133">
        <f>ROUND(I119*H119,2)</f>
        <v>0</v>
      </c>
      <c r="BL119" s="17" t="s">
        <v>266</v>
      </c>
      <c r="BM119" s="132" t="s">
        <v>326</v>
      </c>
    </row>
    <row r="120" spans="2:65" s="1" customFormat="1" ht="11.25">
      <c r="B120" s="32"/>
      <c r="D120" s="134" t="s">
        <v>267</v>
      </c>
      <c r="F120" s="135" t="s">
        <v>3901</v>
      </c>
      <c r="I120" s="136"/>
      <c r="L120" s="32"/>
      <c r="M120" s="137"/>
      <c r="T120" s="53"/>
      <c r="AT120" s="17" t="s">
        <v>267</v>
      </c>
      <c r="AU120" s="17" t="s">
        <v>77</v>
      </c>
    </row>
    <row r="121" spans="2:65" s="1" customFormat="1" ht="19.5">
      <c r="B121" s="32"/>
      <c r="D121" s="134" t="s">
        <v>269</v>
      </c>
      <c r="F121" s="138" t="s">
        <v>306</v>
      </c>
      <c r="I121" s="136"/>
      <c r="L121" s="32"/>
      <c r="M121" s="137"/>
      <c r="T121" s="53"/>
      <c r="AT121" s="17" t="s">
        <v>269</v>
      </c>
      <c r="AU121" s="17" t="s">
        <v>77</v>
      </c>
    </row>
    <row r="122" spans="2:65" s="1" customFormat="1" ht="24.2" customHeight="1">
      <c r="B122" s="32"/>
      <c r="C122" s="139" t="s">
        <v>296</v>
      </c>
      <c r="D122" s="139" t="s">
        <v>273</v>
      </c>
      <c r="E122" s="140" t="s">
        <v>3902</v>
      </c>
      <c r="F122" s="141" t="s">
        <v>3903</v>
      </c>
      <c r="G122" s="142" t="s">
        <v>363</v>
      </c>
      <c r="H122" s="143">
        <v>1</v>
      </c>
      <c r="I122" s="144"/>
      <c r="J122" s="145">
        <f>ROUND(I122*H122,2)</f>
        <v>0</v>
      </c>
      <c r="K122" s="141" t="s">
        <v>265</v>
      </c>
      <c r="L122" s="146"/>
      <c r="M122" s="147" t="s">
        <v>19</v>
      </c>
      <c r="N122" s="148" t="s">
        <v>40</v>
      </c>
      <c r="P122" s="130">
        <f>O122*H122</f>
        <v>0</v>
      </c>
      <c r="Q122" s="130">
        <v>0</v>
      </c>
      <c r="R122" s="130">
        <f>Q122*H122</f>
        <v>0</v>
      </c>
      <c r="S122" s="130">
        <v>0</v>
      </c>
      <c r="T122" s="131">
        <f>S122*H122</f>
        <v>0</v>
      </c>
      <c r="AR122" s="132" t="s">
        <v>277</v>
      </c>
      <c r="AT122" s="132" t="s">
        <v>273</v>
      </c>
      <c r="AU122" s="132" t="s">
        <v>77</v>
      </c>
      <c r="AY122" s="17" t="s">
        <v>260</v>
      </c>
      <c r="BE122" s="133">
        <f>IF(N122="základní",J122,0)</f>
        <v>0</v>
      </c>
      <c r="BF122" s="133">
        <f>IF(N122="snížená",J122,0)</f>
        <v>0</v>
      </c>
      <c r="BG122" s="133">
        <f>IF(N122="zákl. přenesená",J122,0)</f>
        <v>0</v>
      </c>
      <c r="BH122" s="133">
        <f>IF(N122="sníž. přenesená",J122,0)</f>
        <v>0</v>
      </c>
      <c r="BI122" s="133">
        <f>IF(N122="nulová",J122,0)</f>
        <v>0</v>
      </c>
      <c r="BJ122" s="17" t="s">
        <v>77</v>
      </c>
      <c r="BK122" s="133">
        <f>ROUND(I122*H122,2)</f>
        <v>0</v>
      </c>
      <c r="BL122" s="17" t="s">
        <v>266</v>
      </c>
      <c r="BM122" s="132" t="s">
        <v>330</v>
      </c>
    </row>
    <row r="123" spans="2:65" s="1" customFormat="1" ht="11.25">
      <c r="B123" s="32"/>
      <c r="D123" s="134" t="s">
        <v>267</v>
      </c>
      <c r="F123" s="135" t="s">
        <v>3903</v>
      </c>
      <c r="I123" s="136"/>
      <c r="L123" s="32"/>
      <c r="M123" s="137"/>
      <c r="T123" s="53"/>
      <c r="AT123" s="17" t="s">
        <v>267</v>
      </c>
      <c r="AU123" s="17" t="s">
        <v>77</v>
      </c>
    </row>
    <row r="124" spans="2:65" s="1" customFormat="1" ht="19.5">
      <c r="B124" s="32"/>
      <c r="D124" s="134" t="s">
        <v>269</v>
      </c>
      <c r="F124" s="138" t="s">
        <v>306</v>
      </c>
      <c r="I124" s="136"/>
      <c r="L124" s="32"/>
      <c r="M124" s="137"/>
      <c r="T124" s="53"/>
      <c r="AT124" s="17" t="s">
        <v>269</v>
      </c>
      <c r="AU124" s="17" t="s">
        <v>77</v>
      </c>
    </row>
    <row r="125" spans="2:65" s="1" customFormat="1" ht="24.2" customHeight="1">
      <c r="B125" s="32"/>
      <c r="C125" s="139" t="s">
        <v>332</v>
      </c>
      <c r="D125" s="139" t="s">
        <v>273</v>
      </c>
      <c r="E125" s="140" t="s">
        <v>801</v>
      </c>
      <c r="F125" s="141" t="s">
        <v>802</v>
      </c>
      <c r="G125" s="142" t="s">
        <v>363</v>
      </c>
      <c r="H125" s="143">
        <v>1</v>
      </c>
      <c r="I125" s="144"/>
      <c r="J125" s="145">
        <f>ROUND(I125*H125,2)</f>
        <v>0</v>
      </c>
      <c r="K125" s="141" t="s">
        <v>265</v>
      </c>
      <c r="L125" s="146"/>
      <c r="M125" s="147" t="s">
        <v>19</v>
      </c>
      <c r="N125" s="148" t="s">
        <v>40</v>
      </c>
      <c r="P125" s="130">
        <f>O125*H125</f>
        <v>0</v>
      </c>
      <c r="Q125" s="130">
        <v>0</v>
      </c>
      <c r="R125" s="130">
        <f>Q125*H125</f>
        <v>0</v>
      </c>
      <c r="S125" s="130">
        <v>0</v>
      </c>
      <c r="T125" s="131">
        <f>S125*H125</f>
        <v>0</v>
      </c>
      <c r="AR125" s="132" t="s">
        <v>277</v>
      </c>
      <c r="AT125" s="132" t="s">
        <v>273</v>
      </c>
      <c r="AU125" s="132" t="s">
        <v>77</v>
      </c>
      <c r="AY125" s="17" t="s">
        <v>260</v>
      </c>
      <c r="BE125" s="133">
        <f>IF(N125="základní",J125,0)</f>
        <v>0</v>
      </c>
      <c r="BF125" s="133">
        <f>IF(N125="snížená",J125,0)</f>
        <v>0</v>
      </c>
      <c r="BG125" s="133">
        <f>IF(N125="zákl. přenesená",J125,0)</f>
        <v>0</v>
      </c>
      <c r="BH125" s="133">
        <f>IF(N125="sníž. přenesená",J125,0)</f>
        <v>0</v>
      </c>
      <c r="BI125" s="133">
        <f>IF(N125="nulová",J125,0)</f>
        <v>0</v>
      </c>
      <c r="BJ125" s="17" t="s">
        <v>77</v>
      </c>
      <c r="BK125" s="133">
        <f>ROUND(I125*H125,2)</f>
        <v>0</v>
      </c>
      <c r="BL125" s="17" t="s">
        <v>266</v>
      </c>
      <c r="BM125" s="132" t="s">
        <v>335</v>
      </c>
    </row>
    <row r="126" spans="2:65" s="1" customFormat="1" ht="19.5">
      <c r="B126" s="32"/>
      <c r="D126" s="134" t="s">
        <v>267</v>
      </c>
      <c r="F126" s="135" t="s">
        <v>802</v>
      </c>
      <c r="I126" s="136"/>
      <c r="L126" s="32"/>
      <c r="M126" s="137"/>
      <c r="T126" s="53"/>
      <c r="AT126" s="17" t="s">
        <v>267</v>
      </c>
      <c r="AU126" s="17" t="s">
        <v>77</v>
      </c>
    </row>
    <row r="127" spans="2:65" s="1" customFormat="1" ht="19.5">
      <c r="B127" s="32"/>
      <c r="D127" s="134" t="s">
        <v>269</v>
      </c>
      <c r="F127" s="138" t="s">
        <v>306</v>
      </c>
      <c r="I127" s="136"/>
      <c r="L127" s="32"/>
      <c r="M127" s="137"/>
      <c r="T127" s="53"/>
      <c r="AT127" s="17" t="s">
        <v>269</v>
      </c>
      <c r="AU127" s="17" t="s">
        <v>77</v>
      </c>
    </row>
    <row r="128" spans="2:65" s="1" customFormat="1" ht="33" customHeight="1">
      <c r="B128" s="32"/>
      <c r="C128" s="139" t="s">
        <v>300</v>
      </c>
      <c r="D128" s="139" t="s">
        <v>273</v>
      </c>
      <c r="E128" s="140" t="s">
        <v>3904</v>
      </c>
      <c r="F128" s="141" t="s">
        <v>3905</v>
      </c>
      <c r="G128" s="142" t="s">
        <v>363</v>
      </c>
      <c r="H128" s="143">
        <v>1</v>
      </c>
      <c r="I128" s="144"/>
      <c r="J128" s="145">
        <f>ROUND(I128*H128,2)</f>
        <v>0</v>
      </c>
      <c r="K128" s="141" t="s">
        <v>265</v>
      </c>
      <c r="L128" s="146"/>
      <c r="M128" s="147" t="s">
        <v>19</v>
      </c>
      <c r="N128" s="148" t="s">
        <v>40</v>
      </c>
      <c r="P128" s="130">
        <f>O128*H128</f>
        <v>0</v>
      </c>
      <c r="Q128" s="130">
        <v>0</v>
      </c>
      <c r="R128" s="130">
        <f>Q128*H128</f>
        <v>0</v>
      </c>
      <c r="S128" s="130">
        <v>0</v>
      </c>
      <c r="T128" s="131">
        <f>S128*H128</f>
        <v>0</v>
      </c>
      <c r="AR128" s="132" t="s">
        <v>277</v>
      </c>
      <c r="AT128" s="132" t="s">
        <v>273</v>
      </c>
      <c r="AU128" s="132" t="s">
        <v>77</v>
      </c>
      <c r="AY128" s="17" t="s">
        <v>260</v>
      </c>
      <c r="BE128" s="133">
        <f>IF(N128="základní",J128,0)</f>
        <v>0</v>
      </c>
      <c r="BF128" s="133">
        <f>IF(N128="snížená",J128,0)</f>
        <v>0</v>
      </c>
      <c r="BG128" s="133">
        <f>IF(N128="zákl. přenesená",J128,0)</f>
        <v>0</v>
      </c>
      <c r="BH128" s="133">
        <f>IF(N128="sníž. přenesená",J128,0)</f>
        <v>0</v>
      </c>
      <c r="BI128" s="133">
        <f>IF(N128="nulová",J128,0)</f>
        <v>0</v>
      </c>
      <c r="BJ128" s="17" t="s">
        <v>77</v>
      </c>
      <c r="BK128" s="133">
        <f>ROUND(I128*H128,2)</f>
        <v>0</v>
      </c>
      <c r="BL128" s="17" t="s">
        <v>266</v>
      </c>
      <c r="BM128" s="132" t="s">
        <v>339</v>
      </c>
    </row>
    <row r="129" spans="2:65" s="1" customFormat="1" ht="19.5">
      <c r="B129" s="32"/>
      <c r="D129" s="134" t="s">
        <v>267</v>
      </c>
      <c r="F129" s="135" t="s">
        <v>3905</v>
      </c>
      <c r="I129" s="136"/>
      <c r="L129" s="32"/>
      <c r="M129" s="137"/>
      <c r="T129" s="53"/>
      <c r="AT129" s="17" t="s">
        <v>267</v>
      </c>
      <c r="AU129" s="17" t="s">
        <v>77</v>
      </c>
    </row>
    <row r="130" spans="2:65" s="1" customFormat="1" ht="19.5">
      <c r="B130" s="32"/>
      <c r="D130" s="134" t="s">
        <v>269</v>
      </c>
      <c r="F130" s="138" t="s">
        <v>306</v>
      </c>
      <c r="I130" s="136"/>
      <c r="L130" s="32"/>
      <c r="M130" s="137"/>
      <c r="T130" s="53"/>
      <c r="AT130" s="17" t="s">
        <v>269</v>
      </c>
      <c r="AU130" s="17" t="s">
        <v>77</v>
      </c>
    </row>
    <row r="131" spans="2:65" s="1" customFormat="1" ht="24.2" customHeight="1">
      <c r="B131" s="32"/>
      <c r="C131" s="139" t="s">
        <v>341</v>
      </c>
      <c r="D131" s="139" t="s">
        <v>273</v>
      </c>
      <c r="E131" s="140" t="s">
        <v>3906</v>
      </c>
      <c r="F131" s="141" t="s">
        <v>3907</v>
      </c>
      <c r="G131" s="142" t="s">
        <v>363</v>
      </c>
      <c r="H131" s="143">
        <v>16</v>
      </c>
      <c r="I131" s="144"/>
      <c r="J131" s="145">
        <f>ROUND(I131*H131,2)</f>
        <v>0</v>
      </c>
      <c r="K131" s="141" t="s">
        <v>265</v>
      </c>
      <c r="L131" s="146"/>
      <c r="M131" s="147" t="s">
        <v>19</v>
      </c>
      <c r="N131" s="148" t="s">
        <v>40</v>
      </c>
      <c r="P131" s="130">
        <f>O131*H131</f>
        <v>0</v>
      </c>
      <c r="Q131" s="130">
        <v>0</v>
      </c>
      <c r="R131" s="130">
        <f>Q131*H131</f>
        <v>0</v>
      </c>
      <c r="S131" s="130">
        <v>0</v>
      </c>
      <c r="T131" s="131">
        <f>S131*H131</f>
        <v>0</v>
      </c>
      <c r="AR131" s="132" t="s">
        <v>277</v>
      </c>
      <c r="AT131" s="132" t="s">
        <v>273</v>
      </c>
      <c r="AU131" s="132" t="s">
        <v>77</v>
      </c>
      <c r="AY131" s="17" t="s">
        <v>260</v>
      </c>
      <c r="BE131" s="133">
        <f>IF(N131="základní",J131,0)</f>
        <v>0</v>
      </c>
      <c r="BF131" s="133">
        <f>IF(N131="snížená",J131,0)</f>
        <v>0</v>
      </c>
      <c r="BG131" s="133">
        <f>IF(N131="zákl. přenesená",J131,0)</f>
        <v>0</v>
      </c>
      <c r="BH131" s="133">
        <f>IF(N131="sníž. přenesená",J131,0)</f>
        <v>0</v>
      </c>
      <c r="BI131" s="133">
        <f>IF(N131="nulová",J131,0)</f>
        <v>0</v>
      </c>
      <c r="BJ131" s="17" t="s">
        <v>77</v>
      </c>
      <c r="BK131" s="133">
        <f>ROUND(I131*H131,2)</f>
        <v>0</v>
      </c>
      <c r="BL131" s="17" t="s">
        <v>266</v>
      </c>
      <c r="BM131" s="132" t="s">
        <v>344</v>
      </c>
    </row>
    <row r="132" spans="2:65" s="1" customFormat="1" ht="19.5">
      <c r="B132" s="32"/>
      <c r="D132" s="134" t="s">
        <v>267</v>
      </c>
      <c r="F132" s="135" t="s">
        <v>3907</v>
      </c>
      <c r="I132" s="136"/>
      <c r="L132" s="32"/>
      <c r="M132" s="137"/>
      <c r="T132" s="53"/>
      <c r="AT132" s="17" t="s">
        <v>267</v>
      </c>
      <c r="AU132" s="17" t="s">
        <v>77</v>
      </c>
    </row>
    <row r="133" spans="2:65" s="1" customFormat="1" ht="19.5">
      <c r="B133" s="32"/>
      <c r="D133" s="134" t="s">
        <v>269</v>
      </c>
      <c r="F133" s="138" t="s">
        <v>306</v>
      </c>
      <c r="I133" s="136"/>
      <c r="L133" s="32"/>
      <c r="M133" s="137"/>
      <c r="T133" s="53"/>
      <c r="AT133" s="17" t="s">
        <v>269</v>
      </c>
      <c r="AU133" s="17" t="s">
        <v>77</v>
      </c>
    </row>
    <row r="134" spans="2:65" s="1" customFormat="1" ht="24.2" customHeight="1">
      <c r="B134" s="32"/>
      <c r="C134" s="139" t="s">
        <v>305</v>
      </c>
      <c r="D134" s="139" t="s">
        <v>273</v>
      </c>
      <c r="E134" s="140" t="s">
        <v>3908</v>
      </c>
      <c r="F134" s="141" t="s">
        <v>3909</v>
      </c>
      <c r="G134" s="142" t="s">
        <v>363</v>
      </c>
      <c r="H134" s="143">
        <v>8</v>
      </c>
      <c r="I134" s="144"/>
      <c r="J134" s="145">
        <f>ROUND(I134*H134,2)</f>
        <v>0</v>
      </c>
      <c r="K134" s="141" t="s">
        <v>265</v>
      </c>
      <c r="L134" s="146"/>
      <c r="M134" s="147" t="s">
        <v>19</v>
      </c>
      <c r="N134" s="148" t="s">
        <v>40</v>
      </c>
      <c r="P134" s="130">
        <f>O134*H134</f>
        <v>0</v>
      </c>
      <c r="Q134" s="130">
        <v>0</v>
      </c>
      <c r="R134" s="130">
        <f>Q134*H134</f>
        <v>0</v>
      </c>
      <c r="S134" s="130">
        <v>0</v>
      </c>
      <c r="T134" s="131">
        <f>S134*H134</f>
        <v>0</v>
      </c>
      <c r="AR134" s="132" t="s">
        <v>277</v>
      </c>
      <c r="AT134" s="132" t="s">
        <v>273</v>
      </c>
      <c r="AU134" s="132" t="s">
        <v>77</v>
      </c>
      <c r="AY134" s="17" t="s">
        <v>260</v>
      </c>
      <c r="BE134" s="133">
        <f>IF(N134="základní",J134,0)</f>
        <v>0</v>
      </c>
      <c r="BF134" s="133">
        <f>IF(N134="snížená",J134,0)</f>
        <v>0</v>
      </c>
      <c r="BG134" s="133">
        <f>IF(N134="zákl. přenesená",J134,0)</f>
        <v>0</v>
      </c>
      <c r="BH134" s="133">
        <f>IF(N134="sníž. přenesená",J134,0)</f>
        <v>0</v>
      </c>
      <c r="BI134" s="133">
        <f>IF(N134="nulová",J134,0)</f>
        <v>0</v>
      </c>
      <c r="BJ134" s="17" t="s">
        <v>77</v>
      </c>
      <c r="BK134" s="133">
        <f>ROUND(I134*H134,2)</f>
        <v>0</v>
      </c>
      <c r="BL134" s="17" t="s">
        <v>266</v>
      </c>
      <c r="BM134" s="132" t="s">
        <v>348</v>
      </c>
    </row>
    <row r="135" spans="2:65" s="1" customFormat="1" ht="11.25">
      <c r="B135" s="32"/>
      <c r="D135" s="134" t="s">
        <v>267</v>
      </c>
      <c r="F135" s="135" t="s">
        <v>3909</v>
      </c>
      <c r="I135" s="136"/>
      <c r="L135" s="32"/>
      <c r="M135" s="137"/>
      <c r="T135" s="53"/>
      <c r="AT135" s="17" t="s">
        <v>267</v>
      </c>
      <c r="AU135" s="17" t="s">
        <v>77</v>
      </c>
    </row>
    <row r="136" spans="2:65" s="1" customFormat="1" ht="19.5">
      <c r="B136" s="32"/>
      <c r="D136" s="134" t="s">
        <v>269</v>
      </c>
      <c r="F136" s="138" t="s">
        <v>306</v>
      </c>
      <c r="I136" s="136"/>
      <c r="L136" s="32"/>
      <c r="M136" s="137"/>
      <c r="T136" s="53"/>
      <c r="AT136" s="17" t="s">
        <v>269</v>
      </c>
      <c r="AU136" s="17" t="s">
        <v>77</v>
      </c>
    </row>
    <row r="137" spans="2:65" s="1" customFormat="1" ht="24.2" customHeight="1">
      <c r="B137" s="32"/>
      <c r="C137" s="139" t="s">
        <v>350</v>
      </c>
      <c r="D137" s="139" t="s">
        <v>273</v>
      </c>
      <c r="E137" s="140" t="s">
        <v>3910</v>
      </c>
      <c r="F137" s="141" t="s">
        <v>3911</v>
      </c>
      <c r="G137" s="142" t="s">
        <v>363</v>
      </c>
      <c r="H137" s="143">
        <v>8</v>
      </c>
      <c r="I137" s="144"/>
      <c r="J137" s="145">
        <f>ROUND(I137*H137,2)</f>
        <v>0</v>
      </c>
      <c r="K137" s="141" t="s">
        <v>265</v>
      </c>
      <c r="L137" s="146"/>
      <c r="M137" s="147" t="s">
        <v>19</v>
      </c>
      <c r="N137" s="148" t="s">
        <v>40</v>
      </c>
      <c r="P137" s="130">
        <f>O137*H137</f>
        <v>0</v>
      </c>
      <c r="Q137" s="130">
        <v>0</v>
      </c>
      <c r="R137" s="130">
        <f>Q137*H137</f>
        <v>0</v>
      </c>
      <c r="S137" s="130">
        <v>0</v>
      </c>
      <c r="T137" s="131">
        <f>S137*H137</f>
        <v>0</v>
      </c>
      <c r="AR137" s="132" t="s">
        <v>277</v>
      </c>
      <c r="AT137" s="132" t="s">
        <v>273</v>
      </c>
      <c r="AU137" s="132" t="s">
        <v>77</v>
      </c>
      <c r="AY137" s="17" t="s">
        <v>260</v>
      </c>
      <c r="BE137" s="133">
        <f>IF(N137="základní",J137,0)</f>
        <v>0</v>
      </c>
      <c r="BF137" s="133">
        <f>IF(N137="snížená",J137,0)</f>
        <v>0</v>
      </c>
      <c r="BG137" s="133">
        <f>IF(N137="zákl. přenesená",J137,0)</f>
        <v>0</v>
      </c>
      <c r="BH137" s="133">
        <f>IF(N137="sníž. přenesená",J137,0)</f>
        <v>0</v>
      </c>
      <c r="BI137" s="133">
        <f>IF(N137="nulová",J137,0)</f>
        <v>0</v>
      </c>
      <c r="BJ137" s="17" t="s">
        <v>77</v>
      </c>
      <c r="BK137" s="133">
        <f>ROUND(I137*H137,2)</f>
        <v>0</v>
      </c>
      <c r="BL137" s="17" t="s">
        <v>266</v>
      </c>
      <c r="BM137" s="132" t="s">
        <v>353</v>
      </c>
    </row>
    <row r="138" spans="2:65" s="1" customFormat="1" ht="11.25">
      <c r="B138" s="32"/>
      <c r="D138" s="134" t="s">
        <v>267</v>
      </c>
      <c r="F138" s="135" t="s">
        <v>3911</v>
      </c>
      <c r="I138" s="136"/>
      <c r="L138" s="32"/>
      <c r="M138" s="137"/>
      <c r="T138" s="53"/>
      <c r="AT138" s="17" t="s">
        <v>267</v>
      </c>
      <c r="AU138" s="17" t="s">
        <v>77</v>
      </c>
    </row>
    <row r="139" spans="2:65" s="1" customFormat="1" ht="19.5">
      <c r="B139" s="32"/>
      <c r="D139" s="134" t="s">
        <v>269</v>
      </c>
      <c r="F139" s="138" t="s">
        <v>306</v>
      </c>
      <c r="I139" s="136"/>
      <c r="L139" s="32"/>
      <c r="M139" s="137"/>
      <c r="T139" s="53"/>
      <c r="AT139" s="17" t="s">
        <v>269</v>
      </c>
      <c r="AU139" s="17" t="s">
        <v>77</v>
      </c>
    </row>
    <row r="140" spans="2:65" s="1" customFormat="1" ht="21.75" customHeight="1">
      <c r="B140" s="32"/>
      <c r="C140" s="139" t="s">
        <v>310</v>
      </c>
      <c r="D140" s="139" t="s">
        <v>273</v>
      </c>
      <c r="E140" s="140" t="s">
        <v>3912</v>
      </c>
      <c r="F140" s="141" t="s">
        <v>3913</v>
      </c>
      <c r="G140" s="142" t="s">
        <v>363</v>
      </c>
      <c r="H140" s="143">
        <v>1</v>
      </c>
      <c r="I140" s="144"/>
      <c r="J140" s="145">
        <f>ROUND(I140*H140,2)</f>
        <v>0</v>
      </c>
      <c r="K140" s="141" t="s">
        <v>19</v>
      </c>
      <c r="L140" s="146"/>
      <c r="M140" s="147" t="s">
        <v>19</v>
      </c>
      <c r="N140" s="148" t="s">
        <v>40</v>
      </c>
      <c r="P140" s="130">
        <f>O140*H140</f>
        <v>0</v>
      </c>
      <c r="Q140" s="130">
        <v>0</v>
      </c>
      <c r="R140" s="130">
        <f>Q140*H140</f>
        <v>0</v>
      </c>
      <c r="S140" s="130">
        <v>0</v>
      </c>
      <c r="T140" s="131">
        <f>S140*H140</f>
        <v>0</v>
      </c>
      <c r="AR140" s="132" t="s">
        <v>277</v>
      </c>
      <c r="AT140" s="132" t="s">
        <v>273</v>
      </c>
      <c r="AU140" s="132" t="s">
        <v>77</v>
      </c>
      <c r="AY140" s="17" t="s">
        <v>260</v>
      </c>
      <c r="BE140" s="133">
        <f>IF(N140="základní",J140,0)</f>
        <v>0</v>
      </c>
      <c r="BF140" s="133">
        <f>IF(N140="snížená",J140,0)</f>
        <v>0</v>
      </c>
      <c r="BG140" s="133">
        <f>IF(N140="zákl. přenesená",J140,0)</f>
        <v>0</v>
      </c>
      <c r="BH140" s="133">
        <f>IF(N140="sníž. přenesená",J140,0)</f>
        <v>0</v>
      </c>
      <c r="BI140" s="133">
        <f>IF(N140="nulová",J140,0)</f>
        <v>0</v>
      </c>
      <c r="BJ140" s="17" t="s">
        <v>77</v>
      </c>
      <c r="BK140" s="133">
        <f>ROUND(I140*H140,2)</f>
        <v>0</v>
      </c>
      <c r="BL140" s="17" t="s">
        <v>266</v>
      </c>
      <c r="BM140" s="132" t="s">
        <v>358</v>
      </c>
    </row>
    <row r="141" spans="2:65" s="1" customFormat="1" ht="11.25">
      <c r="B141" s="32"/>
      <c r="D141" s="134" t="s">
        <v>267</v>
      </c>
      <c r="F141" s="135" t="s">
        <v>3913</v>
      </c>
      <c r="I141" s="136"/>
      <c r="L141" s="32"/>
      <c r="M141" s="137"/>
      <c r="T141" s="53"/>
      <c r="AT141" s="17" t="s">
        <v>267</v>
      </c>
      <c r="AU141" s="17" t="s">
        <v>77</v>
      </c>
    </row>
    <row r="142" spans="2:65" s="1" customFormat="1" ht="19.5">
      <c r="B142" s="32"/>
      <c r="D142" s="134" t="s">
        <v>269</v>
      </c>
      <c r="F142" s="138" t="s">
        <v>306</v>
      </c>
      <c r="I142" s="136"/>
      <c r="L142" s="32"/>
      <c r="M142" s="137"/>
      <c r="T142" s="53"/>
      <c r="AT142" s="17" t="s">
        <v>269</v>
      </c>
      <c r="AU142" s="17" t="s">
        <v>77</v>
      </c>
    </row>
    <row r="143" spans="2:65" s="1" customFormat="1" ht="16.5" customHeight="1">
      <c r="B143" s="32"/>
      <c r="C143" s="139" t="s">
        <v>7</v>
      </c>
      <c r="D143" s="139" t="s">
        <v>273</v>
      </c>
      <c r="E143" s="140" t="s">
        <v>816</v>
      </c>
      <c r="F143" s="141" t="s">
        <v>817</v>
      </c>
      <c r="G143" s="142" t="s">
        <v>363</v>
      </c>
      <c r="H143" s="143">
        <v>1</v>
      </c>
      <c r="I143" s="144"/>
      <c r="J143" s="145">
        <f>ROUND(I143*H143,2)</f>
        <v>0</v>
      </c>
      <c r="K143" s="141" t="s">
        <v>265</v>
      </c>
      <c r="L143" s="146"/>
      <c r="M143" s="147" t="s">
        <v>19</v>
      </c>
      <c r="N143" s="148" t="s">
        <v>40</v>
      </c>
      <c r="P143" s="130">
        <f>O143*H143</f>
        <v>0</v>
      </c>
      <c r="Q143" s="130">
        <v>0</v>
      </c>
      <c r="R143" s="130">
        <f>Q143*H143</f>
        <v>0</v>
      </c>
      <c r="S143" s="130">
        <v>0</v>
      </c>
      <c r="T143" s="131">
        <f>S143*H143</f>
        <v>0</v>
      </c>
      <c r="AR143" s="132" t="s">
        <v>277</v>
      </c>
      <c r="AT143" s="132" t="s">
        <v>273</v>
      </c>
      <c r="AU143" s="132" t="s">
        <v>77</v>
      </c>
      <c r="AY143" s="17" t="s">
        <v>260</v>
      </c>
      <c r="BE143" s="133">
        <f>IF(N143="základní",J143,0)</f>
        <v>0</v>
      </c>
      <c r="BF143" s="133">
        <f>IF(N143="snížená",J143,0)</f>
        <v>0</v>
      </c>
      <c r="BG143" s="133">
        <f>IF(N143="zákl. přenesená",J143,0)</f>
        <v>0</v>
      </c>
      <c r="BH143" s="133">
        <f>IF(N143="sníž. přenesená",J143,0)</f>
        <v>0</v>
      </c>
      <c r="BI143" s="133">
        <f>IF(N143="nulová",J143,0)</f>
        <v>0</v>
      </c>
      <c r="BJ143" s="17" t="s">
        <v>77</v>
      </c>
      <c r="BK143" s="133">
        <f>ROUND(I143*H143,2)</f>
        <v>0</v>
      </c>
      <c r="BL143" s="17" t="s">
        <v>266</v>
      </c>
      <c r="BM143" s="132" t="s">
        <v>364</v>
      </c>
    </row>
    <row r="144" spans="2:65" s="1" customFormat="1" ht="11.25">
      <c r="B144" s="32"/>
      <c r="D144" s="134" t="s">
        <v>267</v>
      </c>
      <c r="F144" s="135" t="s">
        <v>817</v>
      </c>
      <c r="I144" s="136"/>
      <c r="L144" s="32"/>
      <c r="M144" s="137"/>
      <c r="T144" s="53"/>
      <c r="AT144" s="17" t="s">
        <v>267</v>
      </c>
      <c r="AU144" s="17" t="s">
        <v>77</v>
      </c>
    </row>
    <row r="145" spans="2:65" s="1" customFormat="1" ht="19.5">
      <c r="B145" s="32"/>
      <c r="D145" s="134" t="s">
        <v>269</v>
      </c>
      <c r="F145" s="138" t="s">
        <v>306</v>
      </c>
      <c r="I145" s="136"/>
      <c r="L145" s="32"/>
      <c r="M145" s="137"/>
      <c r="T145" s="53"/>
      <c r="AT145" s="17" t="s">
        <v>269</v>
      </c>
      <c r="AU145" s="17" t="s">
        <v>77</v>
      </c>
    </row>
    <row r="146" spans="2:65" s="1" customFormat="1" ht="16.5" customHeight="1">
      <c r="B146" s="32"/>
      <c r="C146" s="139" t="s">
        <v>315</v>
      </c>
      <c r="D146" s="139" t="s">
        <v>273</v>
      </c>
      <c r="E146" s="140" t="s">
        <v>2996</v>
      </c>
      <c r="F146" s="141" t="s">
        <v>2997</v>
      </c>
      <c r="G146" s="142" t="s">
        <v>363</v>
      </c>
      <c r="H146" s="143">
        <v>4</v>
      </c>
      <c r="I146" s="144"/>
      <c r="J146" s="145">
        <f>ROUND(I146*H146,2)</f>
        <v>0</v>
      </c>
      <c r="K146" s="141" t="s">
        <v>19</v>
      </c>
      <c r="L146" s="146"/>
      <c r="M146" s="147" t="s">
        <v>19</v>
      </c>
      <c r="N146" s="148" t="s">
        <v>40</v>
      </c>
      <c r="P146" s="130">
        <f>O146*H146</f>
        <v>0</v>
      </c>
      <c r="Q146" s="130">
        <v>0</v>
      </c>
      <c r="R146" s="130">
        <f>Q146*H146</f>
        <v>0</v>
      </c>
      <c r="S146" s="130">
        <v>0</v>
      </c>
      <c r="T146" s="131">
        <f>S146*H146</f>
        <v>0</v>
      </c>
      <c r="AR146" s="132" t="s">
        <v>277</v>
      </c>
      <c r="AT146" s="132" t="s">
        <v>273</v>
      </c>
      <c r="AU146" s="132" t="s">
        <v>77</v>
      </c>
      <c r="AY146" s="17" t="s">
        <v>260</v>
      </c>
      <c r="BE146" s="133">
        <f>IF(N146="základní",J146,0)</f>
        <v>0</v>
      </c>
      <c r="BF146" s="133">
        <f>IF(N146="snížená",J146,0)</f>
        <v>0</v>
      </c>
      <c r="BG146" s="133">
        <f>IF(N146="zákl. přenesená",J146,0)</f>
        <v>0</v>
      </c>
      <c r="BH146" s="133">
        <f>IF(N146="sníž. přenesená",J146,0)</f>
        <v>0</v>
      </c>
      <c r="BI146" s="133">
        <f>IF(N146="nulová",J146,0)</f>
        <v>0</v>
      </c>
      <c r="BJ146" s="17" t="s">
        <v>77</v>
      </c>
      <c r="BK146" s="133">
        <f>ROUND(I146*H146,2)</f>
        <v>0</v>
      </c>
      <c r="BL146" s="17" t="s">
        <v>266</v>
      </c>
      <c r="BM146" s="132" t="s">
        <v>368</v>
      </c>
    </row>
    <row r="147" spans="2:65" s="1" customFormat="1" ht="11.25">
      <c r="B147" s="32"/>
      <c r="D147" s="134" t="s">
        <v>267</v>
      </c>
      <c r="F147" s="135" t="s">
        <v>2997</v>
      </c>
      <c r="I147" s="136"/>
      <c r="L147" s="32"/>
      <c r="M147" s="137"/>
      <c r="T147" s="53"/>
      <c r="AT147" s="17" t="s">
        <v>267</v>
      </c>
      <c r="AU147" s="17" t="s">
        <v>77</v>
      </c>
    </row>
    <row r="148" spans="2:65" s="1" customFormat="1" ht="29.25">
      <c r="B148" s="32"/>
      <c r="D148" s="134" t="s">
        <v>269</v>
      </c>
      <c r="F148" s="138" t="s">
        <v>2998</v>
      </c>
      <c r="I148" s="136"/>
      <c r="L148" s="32"/>
      <c r="M148" s="137"/>
      <c r="T148" s="53"/>
      <c r="AT148" s="17" t="s">
        <v>269</v>
      </c>
      <c r="AU148" s="17" t="s">
        <v>77</v>
      </c>
    </row>
    <row r="149" spans="2:65" s="1" customFormat="1" ht="16.5" customHeight="1">
      <c r="B149" s="32"/>
      <c r="C149" s="139" t="s">
        <v>370</v>
      </c>
      <c r="D149" s="139" t="s">
        <v>273</v>
      </c>
      <c r="E149" s="140" t="s">
        <v>3914</v>
      </c>
      <c r="F149" s="141" t="s">
        <v>3915</v>
      </c>
      <c r="G149" s="142" t="s">
        <v>363</v>
      </c>
      <c r="H149" s="143">
        <v>1</v>
      </c>
      <c r="I149" s="144"/>
      <c r="J149" s="145">
        <f>ROUND(I149*H149,2)</f>
        <v>0</v>
      </c>
      <c r="K149" s="141" t="s">
        <v>265</v>
      </c>
      <c r="L149" s="146"/>
      <c r="M149" s="147" t="s">
        <v>19</v>
      </c>
      <c r="N149" s="148" t="s">
        <v>40</v>
      </c>
      <c r="P149" s="130">
        <f>O149*H149</f>
        <v>0</v>
      </c>
      <c r="Q149" s="130">
        <v>0</v>
      </c>
      <c r="R149" s="130">
        <f>Q149*H149</f>
        <v>0</v>
      </c>
      <c r="S149" s="130">
        <v>0</v>
      </c>
      <c r="T149" s="131">
        <f>S149*H149</f>
        <v>0</v>
      </c>
      <c r="AR149" s="132" t="s">
        <v>277</v>
      </c>
      <c r="AT149" s="132" t="s">
        <v>273</v>
      </c>
      <c r="AU149" s="132" t="s">
        <v>77</v>
      </c>
      <c r="AY149" s="17" t="s">
        <v>260</v>
      </c>
      <c r="BE149" s="133">
        <f>IF(N149="základní",J149,0)</f>
        <v>0</v>
      </c>
      <c r="BF149" s="133">
        <f>IF(N149="snížená",J149,0)</f>
        <v>0</v>
      </c>
      <c r="BG149" s="133">
        <f>IF(N149="zákl. přenesená",J149,0)</f>
        <v>0</v>
      </c>
      <c r="BH149" s="133">
        <f>IF(N149="sníž. přenesená",J149,0)</f>
        <v>0</v>
      </c>
      <c r="BI149" s="133">
        <f>IF(N149="nulová",J149,0)</f>
        <v>0</v>
      </c>
      <c r="BJ149" s="17" t="s">
        <v>77</v>
      </c>
      <c r="BK149" s="133">
        <f>ROUND(I149*H149,2)</f>
        <v>0</v>
      </c>
      <c r="BL149" s="17" t="s">
        <v>266</v>
      </c>
      <c r="BM149" s="132" t="s">
        <v>373</v>
      </c>
    </row>
    <row r="150" spans="2:65" s="1" customFormat="1" ht="11.25">
      <c r="B150" s="32"/>
      <c r="D150" s="134" t="s">
        <v>267</v>
      </c>
      <c r="F150" s="135" t="s">
        <v>3915</v>
      </c>
      <c r="I150" s="136"/>
      <c r="L150" s="32"/>
      <c r="M150" s="137"/>
      <c r="T150" s="53"/>
      <c r="AT150" s="17" t="s">
        <v>267</v>
      </c>
      <c r="AU150" s="17" t="s">
        <v>77</v>
      </c>
    </row>
    <row r="151" spans="2:65" s="1" customFormat="1" ht="29.25">
      <c r="B151" s="32"/>
      <c r="D151" s="134" t="s">
        <v>269</v>
      </c>
      <c r="F151" s="138" t="s">
        <v>3916</v>
      </c>
      <c r="I151" s="136"/>
      <c r="L151" s="32"/>
      <c r="M151" s="137"/>
      <c r="T151" s="53"/>
      <c r="AT151" s="17" t="s">
        <v>269</v>
      </c>
      <c r="AU151" s="17" t="s">
        <v>77</v>
      </c>
    </row>
    <row r="152" spans="2:65" s="1" customFormat="1" ht="24.2" customHeight="1">
      <c r="B152" s="32"/>
      <c r="C152" s="139" t="s">
        <v>320</v>
      </c>
      <c r="D152" s="139" t="s">
        <v>273</v>
      </c>
      <c r="E152" s="140" t="s">
        <v>3917</v>
      </c>
      <c r="F152" s="141" t="s">
        <v>3918</v>
      </c>
      <c r="G152" s="142" t="s">
        <v>363</v>
      </c>
      <c r="H152" s="143">
        <v>1</v>
      </c>
      <c r="I152" s="144"/>
      <c r="J152" s="145">
        <f>ROUND(I152*H152,2)</f>
        <v>0</v>
      </c>
      <c r="K152" s="141" t="s">
        <v>265</v>
      </c>
      <c r="L152" s="146"/>
      <c r="M152" s="147" t="s">
        <v>19</v>
      </c>
      <c r="N152" s="148" t="s">
        <v>40</v>
      </c>
      <c r="P152" s="130">
        <f>O152*H152</f>
        <v>0</v>
      </c>
      <c r="Q152" s="130">
        <v>0</v>
      </c>
      <c r="R152" s="130">
        <f>Q152*H152</f>
        <v>0</v>
      </c>
      <c r="S152" s="130">
        <v>0</v>
      </c>
      <c r="T152" s="131">
        <f>S152*H152</f>
        <v>0</v>
      </c>
      <c r="AR152" s="132" t="s">
        <v>277</v>
      </c>
      <c r="AT152" s="132" t="s">
        <v>273</v>
      </c>
      <c r="AU152" s="132" t="s">
        <v>77</v>
      </c>
      <c r="AY152" s="17" t="s">
        <v>260</v>
      </c>
      <c r="BE152" s="133">
        <f>IF(N152="základní",J152,0)</f>
        <v>0</v>
      </c>
      <c r="BF152" s="133">
        <f>IF(N152="snížená",J152,0)</f>
        <v>0</v>
      </c>
      <c r="BG152" s="133">
        <f>IF(N152="zákl. přenesená",J152,0)</f>
        <v>0</v>
      </c>
      <c r="BH152" s="133">
        <f>IF(N152="sníž. přenesená",J152,0)</f>
        <v>0</v>
      </c>
      <c r="BI152" s="133">
        <f>IF(N152="nulová",J152,0)</f>
        <v>0</v>
      </c>
      <c r="BJ152" s="17" t="s">
        <v>77</v>
      </c>
      <c r="BK152" s="133">
        <f>ROUND(I152*H152,2)</f>
        <v>0</v>
      </c>
      <c r="BL152" s="17" t="s">
        <v>266</v>
      </c>
      <c r="BM152" s="132" t="s">
        <v>378</v>
      </c>
    </row>
    <row r="153" spans="2:65" s="1" customFormat="1" ht="19.5">
      <c r="B153" s="32"/>
      <c r="D153" s="134" t="s">
        <v>267</v>
      </c>
      <c r="F153" s="135" t="s">
        <v>3918</v>
      </c>
      <c r="I153" s="136"/>
      <c r="L153" s="32"/>
      <c r="M153" s="137"/>
      <c r="T153" s="53"/>
      <c r="AT153" s="17" t="s">
        <v>267</v>
      </c>
      <c r="AU153" s="17" t="s">
        <v>77</v>
      </c>
    </row>
    <row r="154" spans="2:65" s="1" customFormat="1" ht="29.25">
      <c r="B154" s="32"/>
      <c r="D154" s="134" t="s">
        <v>269</v>
      </c>
      <c r="F154" s="138" t="s">
        <v>3919</v>
      </c>
      <c r="I154" s="136"/>
      <c r="L154" s="32"/>
      <c r="M154" s="137"/>
      <c r="T154" s="53"/>
      <c r="AT154" s="17" t="s">
        <v>269</v>
      </c>
      <c r="AU154" s="17" t="s">
        <v>77</v>
      </c>
    </row>
    <row r="155" spans="2:65" s="10" customFormat="1" ht="25.9" customHeight="1">
      <c r="B155" s="111"/>
      <c r="D155" s="112" t="s">
        <v>68</v>
      </c>
      <c r="E155" s="113" t="s">
        <v>79</v>
      </c>
      <c r="F155" s="113" t="s">
        <v>834</v>
      </c>
      <c r="I155" s="114"/>
      <c r="J155" s="115">
        <f>BK155</f>
        <v>0</v>
      </c>
      <c r="L155" s="111"/>
      <c r="M155" s="116"/>
      <c r="P155" s="117">
        <f>SUM(P156:P221)</f>
        <v>0</v>
      </c>
      <c r="R155" s="117">
        <f>SUM(R156:R221)</f>
        <v>0</v>
      </c>
      <c r="T155" s="118">
        <f>SUM(T156:T221)</f>
        <v>0</v>
      </c>
      <c r="AR155" s="112" t="s">
        <v>77</v>
      </c>
      <c r="AT155" s="119" t="s">
        <v>68</v>
      </c>
      <c r="AU155" s="119" t="s">
        <v>69</v>
      </c>
      <c r="AY155" s="112" t="s">
        <v>260</v>
      </c>
      <c r="BK155" s="120">
        <f>SUM(BK156:BK221)</f>
        <v>0</v>
      </c>
    </row>
    <row r="156" spans="2:65" s="1" customFormat="1" ht="16.5" customHeight="1">
      <c r="B156" s="32"/>
      <c r="C156" s="121" t="s">
        <v>381</v>
      </c>
      <c r="D156" s="121" t="s">
        <v>261</v>
      </c>
      <c r="E156" s="122" t="s">
        <v>859</v>
      </c>
      <c r="F156" s="123" t="s">
        <v>860</v>
      </c>
      <c r="G156" s="124" t="s">
        <v>363</v>
      </c>
      <c r="H156" s="125">
        <v>2</v>
      </c>
      <c r="I156" s="126"/>
      <c r="J156" s="127">
        <f>ROUND(I156*H156,2)</f>
        <v>0</v>
      </c>
      <c r="K156" s="123" t="s">
        <v>265</v>
      </c>
      <c r="L156" s="32"/>
      <c r="M156" s="128" t="s">
        <v>19</v>
      </c>
      <c r="N156" s="129" t="s">
        <v>40</v>
      </c>
      <c r="P156" s="130">
        <f>O156*H156</f>
        <v>0</v>
      </c>
      <c r="Q156" s="130">
        <v>0</v>
      </c>
      <c r="R156" s="130">
        <f>Q156*H156</f>
        <v>0</v>
      </c>
      <c r="S156" s="130">
        <v>0</v>
      </c>
      <c r="T156" s="131">
        <f>S156*H156</f>
        <v>0</v>
      </c>
      <c r="AR156" s="132" t="s">
        <v>266</v>
      </c>
      <c r="AT156" s="132" t="s">
        <v>261</v>
      </c>
      <c r="AU156" s="132" t="s">
        <v>77</v>
      </c>
      <c r="AY156" s="17" t="s">
        <v>260</v>
      </c>
      <c r="BE156" s="133">
        <f>IF(N156="základní",J156,0)</f>
        <v>0</v>
      </c>
      <c r="BF156" s="133">
        <f>IF(N156="snížená",J156,0)</f>
        <v>0</v>
      </c>
      <c r="BG156" s="133">
        <f>IF(N156="zákl. přenesená",J156,0)</f>
        <v>0</v>
      </c>
      <c r="BH156" s="133">
        <f>IF(N156="sníž. přenesená",J156,0)</f>
        <v>0</v>
      </c>
      <c r="BI156" s="133">
        <f>IF(N156="nulová",J156,0)</f>
        <v>0</v>
      </c>
      <c r="BJ156" s="17" t="s">
        <v>77</v>
      </c>
      <c r="BK156" s="133">
        <f>ROUND(I156*H156,2)</f>
        <v>0</v>
      </c>
      <c r="BL156" s="17" t="s">
        <v>266</v>
      </c>
      <c r="BM156" s="132" t="s">
        <v>384</v>
      </c>
    </row>
    <row r="157" spans="2:65" s="1" customFormat="1" ht="19.5">
      <c r="B157" s="32"/>
      <c r="D157" s="134" t="s">
        <v>267</v>
      </c>
      <c r="F157" s="135" t="s">
        <v>861</v>
      </c>
      <c r="I157" s="136"/>
      <c r="L157" s="32"/>
      <c r="M157" s="137"/>
      <c r="T157" s="53"/>
      <c r="AT157" s="17" t="s">
        <v>267</v>
      </c>
      <c r="AU157" s="17" t="s">
        <v>77</v>
      </c>
    </row>
    <row r="158" spans="2:65" s="1" customFormat="1" ht="29.25">
      <c r="B158" s="32"/>
      <c r="D158" s="134" t="s">
        <v>269</v>
      </c>
      <c r="F158" s="138" t="s">
        <v>862</v>
      </c>
      <c r="I158" s="136"/>
      <c r="L158" s="32"/>
      <c r="M158" s="137"/>
      <c r="T158" s="53"/>
      <c r="AT158" s="17" t="s">
        <v>269</v>
      </c>
      <c r="AU158" s="17" t="s">
        <v>77</v>
      </c>
    </row>
    <row r="159" spans="2:65" s="1" customFormat="1" ht="21.75" customHeight="1">
      <c r="B159" s="32"/>
      <c r="C159" s="121" t="s">
        <v>326</v>
      </c>
      <c r="D159" s="121" t="s">
        <v>261</v>
      </c>
      <c r="E159" s="122" t="s">
        <v>631</v>
      </c>
      <c r="F159" s="123" t="s">
        <v>632</v>
      </c>
      <c r="G159" s="124" t="s">
        <v>363</v>
      </c>
      <c r="H159" s="125">
        <v>16</v>
      </c>
      <c r="I159" s="126"/>
      <c r="J159" s="127">
        <f>ROUND(I159*H159,2)</f>
        <v>0</v>
      </c>
      <c r="K159" s="123" t="s">
        <v>265</v>
      </c>
      <c r="L159" s="32"/>
      <c r="M159" s="128" t="s">
        <v>19</v>
      </c>
      <c r="N159" s="129" t="s">
        <v>40</v>
      </c>
      <c r="P159" s="130">
        <f>O159*H159</f>
        <v>0</v>
      </c>
      <c r="Q159" s="130">
        <v>0</v>
      </c>
      <c r="R159" s="130">
        <f>Q159*H159</f>
        <v>0</v>
      </c>
      <c r="S159" s="130">
        <v>0</v>
      </c>
      <c r="T159" s="131">
        <f>S159*H159</f>
        <v>0</v>
      </c>
      <c r="AR159" s="132" t="s">
        <v>266</v>
      </c>
      <c r="AT159" s="132" t="s">
        <v>261</v>
      </c>
      <c r="AU159" s="132" t="s">
        <v>77</v>
      </c>
      <c r="AY159" s="17" t="s">
        <v>260</v>
      </c>
      <c r="BE159" s="133">
        <f>IF(N159="základní",J159,0)</f>
        <v>0</v>
      </c>
      <c r="BF159" s="133">
        <f>IF(N159="snížená",J159,0)</f>
        <v>0</v>
      </c>
      <c r="BG159" s="133">
        <f>IF(N159="zákl. přenesená",J159,0)</f>
        <v>0</v>
      </c>
      <c r="BH159" s="133">
        <f>IF(N159="sníž. přenesená",J159,0)</f>
        <v>0</v>
      </c>
      <c r="BI159" s="133">
        <f>IF(N159="nulová",J159,0)</f>
        <v>0</v>
      </c>
      <c r="BJ159" s="17" t="s">
        <v>77</v>
      </c>
      <c r="BK159" s="133">
        <f>ROUND(I159*H159,2)</f>
        <v>0</v>
      </c>
      <c r="BL159" s="17" t="s">
        <v>266</v>
      </c>
      <c r="BM159" s="132" t="s">
        <v>389</v>
      </c>
    </row>
    <row r="160" spans="2:65" s="1" customFormat="1" ht="29.25">
      <c r="B160" s="32"/>
      <c r="D160" s="134" t="s">
        <v>267</v>
      </c>
      <c r="F160" s="135" t="s">
        <v>633</v>
      </c>
      <c r="I160" s="136"/>
      <c r="L160" s="32"/>
      <c r="M160" s="137"/>
      <c r="T160" s="53"/>
      <c r="AT160" s="17" t="s">
        <v>267</v>
      </c>
      <c r="AU160" s="17" t="s">
        <v>77</v>
      </c>
    </row>
    <row r="161" spans="2:65" s="1" customFormat="1" ht="29.25">
      <c r="B161" s="32"/>
      <c r="D161" s="134" t="s">
        <v>269</v>
      </c>
      <c r="F161" s="138" t="s">
        <v>634</v>
      </c>
      <c r="I161" s="136"/>
      <c r="L161" s="32"/>
      <c r="M161" s="137"/>
      <c r="T161" s="53"/>
      <c r="AT161" s="17" t="s">
        <v>269</v>
      </c>
      <c r="AU161" s="17" t="s">
        <v>77</v>
      </c>
    </row>
    <row r="162" spans="2:65" s="1" customFormat="1" ht="16.5" customHeight="1">
      <c r="B162" s="32"/>
      <c r="C162" s="121" t="s">
        <v>392</v>
      </c>
      <c r="D162" s="121" t="s">
        <v>261</v>
      </c>
      <c r="E162" s="122" t="s">
        <v>2908</v>
      </c>
      <c r="F162" s="123" t="s">
        <v>2909</v>
      </c>
      <c r="G162" s="124" t="s">
        <v>545</v>
      </c>
      <c r="H162" s="125">
        <v>100</v>
      </c>
      <c r="I162" s="126"/>
      <c r="J162" s="127">
        <f>ROUND(I162*H162,2)</f>
        <v>0</v>
      </c>
      <c r="K162" s="123" t="s">
        <v>265</v>
      </c>
      <c r="L162" s="32"/>
      <c r="M162" s="128" t="s">
        <v>19</v>
      </c>
      <c r="N162" s="129" t="s">
        <v>40</v>
      </c>
      <c r="P162" s="130">
        <f>O162*H162</f>
        <v>0</v>
      </c>
      <c r="Q162" s="130">
        <v>0</v>
      </c>
      <c r="R162" s="130">
        <f>Q162*H162</f>
        <v>0</v>
      </c>
      <c r="S162" s="130">
        <v>0</v>
      </c>
      <c r="T162" s="131">
        <f>S162*H162</f>
        <v>0</v>
      </c>
      <c r="AR162" s="132" t="s">
        <v>266</v>
      </c>
      <c r="AT162" s="132" t="s">
        <v>261</v>
      </c>
      <c r="AU162" s="132" t="s">
        <v>77</v>
      </c>
      <c r="AY162" s="17" t="s">
        <v>260</v>
      </c>
      <c r="BE162" s="133">
        <f>IF(N162="základní",J162,0)</f>
        <v>0</v>
      </c>
      <c r="BF162" s="133">
        <f>IF(N162="snížená",J162,0)</f>
        <v>0</v>
      </c>
      <c r="BG162" s="133">
        <f>IF(N162="zákl. přenesená",J162,0)</f>
        <v>0</v>
      </c>
      <c r="BH162" s="133">
        <f>IF(N162="sníž. přenesená",J162,0)</f>
        <v>0</v>
      </c>
      <c r="BI162" s="133">
        <f>IF(N162="nulová",J162,0)</f>
        <v>0</v>
      </c>
      <c r="BJ162" s="17" t="s">
        <v>77</v>
      </c>
      <c r="BK162" s="133">
        <f>ROUND(I162*H162,2)</f>
        <v>0</v>
      </c>
      <c r="BL162" s="17" t="s">
        <v>266</v>
      </c>
      <c r="BM162" s="132" t="s">
        <v>395</v>
      </c>
    </row>
    <row r="163" spans="2:65" s="1" customFormat="1" ht="11.25">
      <c r="B163" s="32"/>
      <c r="D163" s="134" t="s">
        <v>267</v>
      </c>
      <c r="F163" s="135" t="s">
        <v>2909</v>
      </c>
      <c r="I163" s="136"/>
      <c r="L163" s="32"/>
      <c r="M163" s="137"/>
      <c r="T163" s="53"/>
      <c r="AT163" s="17" t="s">
        <v>267</v>
      </c>
      <c r="AU163" s="17" t="s">
        <v>77</v>
      </c>
    </row>
    <row r="164" spans="2:65" s="1" customFormat="1" ht="29.25">
      <c r="B164" s="32"/>
      <c r="D164" s="134" t="s">
        <v>269</v>
      </c>
      <c r="F164" s="138" t="s">
        <v>3035</v>
      </c>
      <c r="I164" s="136"/>
      <c r="L164" s="32"/>
      <c r="M164" s="137"/>
      <c r="T164" s="53"/>
      <c r="AT164" s="17" t="s">
        <v>269</v>
      </c>
      <c r="AU164" s="17" t="s">
        <v>77</v>
      </c>
    </row>
    <row r="165" spans="2:65" s="1" customFormat="1" ht="16.5" customHeight="1">
      <c r="B165" s="32"/>
      <c r="C165" s="121" t="s">
        <v>330</v>
      </c>
      <c r="D165" s="121" t="s">
        <v>261</v>
      </c>
      <c r="E165" s="122" t="s">
        <v>3039</v>
      </c>
      <c r="F165" s="123" t="s">
        <v>3040</v>
      </c>
      <c r="G165" s="124" t="s">
        <v>363</v>
      </c>
      <c r="H165" s="125">
        <v>2</v>
      </c>
      <c r="I165" s="126"/>
      <c r="J165" s="127">
        <f>ROUND(I165*H165,2)</f>
        <v>0</v>
      </c>
      <c r="K165" s="123" t="s">
        <v>265</v>
      </c>
      <c r="L165" s="32"/>
      <c r="M165" s="128" t="s">
        <v>19</v>
      </c>
      <c r="N165" s="129" t="s">
        <v>40</v>
      </c>
      <c r="P165" s="130">
        <f>O165*H165</f>
        <v>0</v>
      </c>
      <c r="Q165" s="130">
        <v>0</v>
      </c>
      <c r="R165" s="130">
        <f>Q165*H165</f>
        <v>0</v>
      </c>
      <c r="S165" s="130">
        <v>0</v>
      </c>
      <c r="T165" s="131">
        <f>S165*H165</f>
        <v>0</v>
      </c>
      <c r="AR165" s="132" t="s">
        <v>266</v>
      </c>
      <c r="AT165" s="132" t="s">
        <v>261</v>
      </c>
      <c r="AU165" s="132" t="s">
        <v>77</v>
      </c>
      <c r="AY165" s="17" t="s">
        <v>260</v>
      </c>
      <c r="BE165" s="133">
        <f>IF(N165="základní",J165,0)</f>
        <v>0</v>
      </c>
      <c r="BF165" s="133">
        <f>IF(N165="snížená",J165,0)</f>
        <v>0</v>
      </c>
      <c r="BG165" s="133">
        <f>IF(N165="zákl. přenesená",J165,0)</f>
        <v>0</v>
      </c>
      <c r="BH165" s="133">
        <f>IF(N165="sníž. přenesená",J165,0)</f>
        <v>0</v>
      </c>
      <c r="BI165" s="133">
        <f>IF(N165="nulová",J165,0)</f>
        <v>0</v>
      </c>
      <c r="BJ165" s="17" t="s">
        <v>77</v>
      </c>
      <c r="BK165" s="133">
        <f>ROUND(I165*H165,2)</f>
        <v>0</v>
      </c>
      <c r="BL165" s="17" t="s">
        <v>266</v>
      </c>
      <c r="BM165" s="132" t="s">
        <v>399</v>
      </c>
    </row>
    <row r="166" spans="2:65" s="1" customFormat="1" ht="19.5">
      <c r="B166" s="32"/>
      <c r="D166" s="134" t="s">
        <v>267</v>
      </c>
      <c r="F166" s="135" t="s">
        <v>3041</v>
      </c>
      <c r="I166" s="136"/>
      <c r="L166" s="32"/>
      <c r="M166" s="137"/>
      <c r="T166" s="53"/>
      <c r="AT166" s="17" t="s">
        <v>267</v>
      </c>
      <c r="AU166" s="17" t="s">
        <v>77</v>
      </c>
    </row>
    <row r="167" spans="2:65" s="1" customFormat="1" ht="29.25">
      <c r="B167" s="32"/>
      <c r="D167" s="134" t="s">
        <v>269</v>
      </c>
      <c r="F167" s="138" t="s">
        <v>3042</v>
      </c>
      <c r="I167" s="136"/>
      <c r="L167" s="32"/>
      <c r="M167" s="137"/>
      <c r="T167" s="53"/>
      <c r="AT167" s="17" t="s">
        <v>269</v>
      </c>
      <c r="AU167" s="17" t="s">
        <v>77</v>
      </c>
    </row>
    <row r="168" spans="2:65" s="1" customFormat="1" ht="16.5" customHeight="1">
      <c r="B168" s="32"/>
      <c r="C168" s="121" t="s">
        <v>401</v>
      </c>
      <c r="D168" s="121" t="s">
        <v>261</v>
      </c>
      <c r="E168" s="122" t="s">
        <v>595</v>
      </c>
      <c r="F168" s="123" t="s">
        <v>596</v>
      </c>
      <c r="G168" s="124" t="s">
        <v>545</v>
      </c>
      <c r="H168" s="125">
        <v>100</v>
      </c>
      <c r="I168" s="126"/>
      <c r="J168" s="127">
        <f>ROUND(I168*H168,2)</f>
        <v>0</v>
      </c>
      <c r="K168" s="123" t="s">
        <v>265</v>
      </c>
      <c r="L168" s="32"/>
      <c r="M168" s="128" t="s">
        <v>19</v>
      </c>
      <c r="N168" s="129" t="s">
        <v>40</v>
      </c>
      <c r="P168" s="130">
        <f>O168*H168</f>
        <v>0</v>
      </c>
      <c r="Q168" s="130">
        <v>0</v>
      </c>
      <c r="R168" s="130">
        <f>Q168*H168</f>
        <v>0</v>
      </c>
      <c r="S168" s="130">
        <v>0</v>
      </c>
      <c r="T168" s="131">
        <f>S168*H168</f>
        <v>0</v>
      </c>
      <c r="AR168" s="132" t="s">
        <v>266</v>
      </c>
      <c r="AT168" s="132" t="s">
        <v>261</v>
      </c>
      <c r="AU168" s="132" t="s">
        <v>77</v>
      </c>
      <c r="AY168" s="17" t="s">
        <v>260</v>
      </c>
      <c r="BE168" s="133">
        <f>IF(N168="základní",J168,0)</f>
        <v>0</v>
      </c>
      <c r="BF168" s="133">
        <f>IF(N168="snížená",J168,0)</f>
        <v>0</v>
      </c>
      <c r="BG168" s="133">
        <f>IF(N168="zákl. přenesená",J168,0)</f>
        <v>0</v>
      </c>
      <c r="BH168" s="133">
        <f>IF(N168="sníž. přenesená",J168,0)</f>
        <v>0</v>
      </c>
      <c r="BI168" s="133">
        <f>IF(N168="nulová",J168,0)</f>
        <v>0</v>
      </c>
      <c r="BJ168" s="17" t="s">
        <v>77</v>
      </c>
      <c r="BK168" s="133">
        <f>ROUND(I168*H168,2)</f>
        <v>0</v>
      </c>
      <c r="BL168" s="17" t="s">
        <v>266</v>
      </c>
      <c r="BM168" s="132" t="s">
        <v>404</v>
      </c>
    </row>
    <row r="169" spans="2:65" s="1" customFormat="1" ht="11.25">
      <c r="B169" s="32"/>
      <c r="D169" s="134" t="s">
        <v>267</v>
      </c>
      <c r="F169" s="135" t="s">
        <v>597</v>
      </c>
      <c r="I169" s="136"/>
      <c r="L169" s="32"/>
      <c r="M169" s="137"/>
      <c r="T169" s="53"/>
      <c r="AT169" s="17" t="s">
        <v>267</v>
      </c>
      <c r="AU169" s="17" t="s">
        <v>77</v>
      </c>
    </row>
    <row r="170" spans="2:65" s="1" customFormat="1" ht="19.5">
      <c r="B170" s="32"/>
      <c r="D170" s="134" t="s">
        <v>269</v>
      </c>
      <c r="F170" s="138" t="s">
        <v>306</v>
      </c>
      <c r="I170" s="136"/>
      <c r="L170" s="32"/>
      <c r="M170" s="137"/>
      <c r="T170" s="53"/>
      <c r="AT170" s="17" t="s">
        <v>269</v>
      </c>
      <c r="AU170" s="17" t="s">
        <v>77</v>
      </c>
    </row>
    <row r="171" spans="2:65" s="1" customFormat="1" ht="16.5" customHeight="1">
      <c r="B171" s="32"/>
      <c r="C171" s="121" t="s">
        <v>335</v>
      </c>
      <c r="D171" s="121" t="s">
        <v>261</v>
      </c>
      <c r="E171" s="122" t="s">
        <v>635</v>
      </c>
      <c r="F171" s="123" t="s">
        <v>636</v>
      </c>
      <c r="G171" s="124" t="s">
        <v>363</v>
      </c>
      <c r="H171" s="125">
        <v>3</v>
      </c>
      <c r="I171" s="126"/>
      <c r="J171" s="127">
        <f>ROUND(I171*H171,2)</f>
        <v>0</v>
      </c>
      <c r="K171" s="123" t="s">
        <v>265</v>
      </c>
      <c r="L171" s="32"/>
      <c r="M171" s="128" t="s">
        <v>19</v>
      </c>
      <c r="N171" s="129" t="s">
        <v>40</v>
      </c>
      <c r="P171" s="130">
        <f>O171*H171</f>
        <v>0</v>
      </c>
      <c r="Q171" s="130">
        <v>0</v>
      </c>
      <c r="R171" s="130">
        <f>Q171*H171</f>
        <v>0</v>
      </c>
      <c r="S171" s="130">
        <v>0</v>
      </c>
      <c r="T171" s="131">
        <f>S171*H171</f>
        <v>0</v>
      </c>
      <c r="AR171" s="132" t="s">
        <v>266</v>
      </c>
      <c r="AT171" s="132" t="s">
        <v>261</v>
      </c>
      <c r="AU171" s="132" t="s">
        <v>77</v>
      </c>
      <c r="AY171" s="17" t="s">
        <v>260</v>
      </c>
      <c r="BE171" s="133">
        <f>IF(N171="základní",J171,0)</f>
        <v>0</v>
      </c>
      <c r="BF171" s="133">
        <f>IF(N171="snížená",J171,0)</f>
        <v>0</v>
      </c>
      <c r="BG171" s="133">
        <f>IF(N171="zákl. přenesená",J171,0)</f>
        <v>0</v>
      </c>
      <c r="BH171" s="133">
        <f>IF(N171="sníž. přenesená",J171,0)</f>
        <v>0</v>
      </c>
      <c r="BI171" s="133">
        <f>IF(N171="nulová",J171,0)</f>
        <v>0</v>
      </c>
      <c r="BJ171" s="17" t="s">
        <v>77</v>
      </c>
      <c r="BK171" s="133">
        <f>ROUND(I171*H171,2)</f>
        <v>0</v>
      </c>
      <c r="BL171" s="17" t="s">
        <v>266</v>
      </c>
      <c r="BM171" s="132" t="s">
        <v>409</v>
      </c>
    </row>
    <row r="172" spans="2:65" s="1" customFormat="1" ht="11.25">
      <c r="B172" s="32"/>
      <c r="D172" s="134" t="s">
        <v>267</v>
      </c>
      <c r="F172" s="135" t="s">
        <v>636</v>
      </c>
      <c r="I172" s="136"/>
      <c r="L172" s="32"/>
      <c r="M172" s="137"/>
      <c r="T172" s="53"/>
      <c r="AT172" s="17" t="s">
        <v>267</v>
      </c>
      <c r="AU172" s="17" t="s">
        <v>77</v>
      </c>
    </row>
    <row r="173" spans="2:65" s="1" customFormat="1" ht="19.5">
      <c r="B173" s="32"/>
      <c r="D173" s="134" t="s">
        <v>269</v>
      </c>
      <c r="F173" s="138" t="s">
        <v>306</v>
      </c>
      <c r="I173" s="136"/>
      <c r="L173" s="32"/>
      <c r="M173" s="137"/>
      <c r="T173" s="53"/>
      <c r="AT173" s="17" t="s">
        <v>269</v>
      </c>
      <c r="AU173" s="17" t="s">
        <v>77</v>
      </c>
    </row>
    <row r="174" spans="2:65" s="1" customFormat="1" ht="24.2" customHeight="1">
      <c r="B174" s="32"/>
      <c r="C174" s="121" t="s">
        <v>412</v>
      </c>
      <c r="D174" s="121" t="s">
        <v>261</v>
      </c>
      <c r="E174" s="122" t="s">
        <v>3920</v>
      </c>
      <c r="F174" s="123" t="s">
        <v>3921</v>
      </c>
      <c r="G174" s="124" t="s">
        <v>363</v>
      </c>
      <c r="H174" s="125">
        <v>9</v>
      </c>
      <c r="I174" s="126"/>
      <c r="J174" s="127">
        <f>ROUND(I174*H174,2)</f>
        <v>0</v>
      </c>
      <c r="K174" s="123" t="s">
        <v>265</v>
      </c>
      <c r="L174" s="32"/>
      <c r="M174" s="128" t="s">
        <v>19</v>
      </c>
      <c r="N174" s="129" t="s">
        <v>40</v>
      </c>
      <c r="P174" s="130">
        <f>O174*H174</f>
        <v>0</v>
      </c>
      <c r="Q174" s="130">
        <v>0</v>
      </c>
      <c r="R174" s="130">
        <f>Q174*H174</f>
        <v>0</v>
      </c>
      <c r="S174" s="130">
        <v>0</v>
      </c>
      <c r="T174" s="131">
        <f>S174*H174</f>
        <v>0</v>
      </c>
      <c r="AR174" s="132" t="s">
        <v>266</v>
      </c>
      <c r="AT174" s="132" t="s">
        <v>261</v>
      </c>
      <c r="AU174" s="132" t="s">
        <v>77</v>
      </c>
      <c r="AY174" s="17" t="s">
        <v>260</v>
      </c>
      <c r="BE174" s="133">
        <f>IF(N174="základní",J174,0)</f>
        <v>0</v>
      </c>
      <c r="BF174" s="133">
        <f>IF(N174="snížená",J174,0)</f>
        <v>0</v>
      </c>
      <c r="BG174" s="133">
        <f>IF(N174="zákl. přenesená",J174,0)</f>
        <v>0</v>
      </c>
      <c r="BH174" s="133">
        <f>IF(N174="sníž. přenesená",J174,0)</f>
        <v>0</v>
      </c>
      <c r="BI174" s="133">
        <f>IF(N174="nulová",J174,0)</f>
        <v>0</v>
      </c>
      <c r="BJ174" s="17" t="s">
        <v>77</v>
      </c>
      <c r="BK174" s="133">
        <f>ROUND(I174*H174,2)</f>
        <v>0</v>
      </c>
      <c r="BL174" s="17" t="s">
        <v>266</v>
      </c>
      <c r="BM174" s="132" t="s">
        <v>415</v>
      </c>
    </row>
    <row r="175" spans="2:65" s="1" customFormat="1" ht="11.25">
      <c r="B175" s="32"/>
      <c r="D175" s="134" t="s">
        <v>267</v>
      </c>
      <c r="F175" s="135" t="s">
        <v>3921</v>
      </c>
      <c r="I175" s="136"/>
      <c r="L175" s="32"/>
      <c r="M175" s="137"/>
      <c r="T175" s="53"/>
      <c r="AT175" s="17" t="s">
        <v>267</v>
      </c>
      <c r="AU175" s="17" t="s">
        <v>77</v>
      </c>
    </row>
    <row r="176" spans="2:65" s="1" customFormat="1" ht="19.5">
      <c r="B176" s="32"/>
      <c r="D176" s="134" t="s">
        <v>269</v>
      </c>
      <c r="F176" s="138" t="s">
        <v>306</v>
      </c>
      <c r="I176" s="136"/>
      <c r="L176" s="32"/>
      <c r="M176" s="137"/>
      <c r="T176" s="53"/>
      <c r="AT176" s="17" t="s">
        <v>269</v>
      </c>
      <c r="AU176" s="17" t="s">
        <v>77</v>
      </c>
    </row>
    <row r="177" spans="2:65" s="1" customFormat="1" ht="16.5" customHeight="1">
      <c r="B177" s="32"/>
      <c r="C177" s="121" t="s">
        <v>339</v>
      </c>
      <c r="D177" s="121" t="s">
        <v>261</v>
      </c>
      <c r="E177" s="122" t="s">
        <v>844</v>
      </c>
      <c r="F177" s="123" t="s">
        <v>845</v>
      </c>
      <c r="G177" s="124" t="s">
        <v>363</v>
      </c>
      <c r="H177" s="125">
        <v>2</v>
      </c>
      <c r="I177" s="126"/>
      <c r="J177" s="127">
        <f>ROUND(I177*H177,2)</f>
        <v>0</v>
      </c>
      <c r="K177" s="123" t="s">
        <v>265</v>
      </c>
      <c r="L177" s="32"/>
      <c r="M177" s="128" t="s">
        <v>19</v>
      </c>
      <c r="N177" s="129" t="s">
        <v>40</v>
      </c>
      <c r="P177" s="130">
        <f>O177*H177</f>
        <v>0</v>
      </c>
      <c r="Q177" s="130">
        <v>0</v>
      </c>
      <c r="R177" s="130">
        <f>Q177*H177</f>
        <v>0</v>
      </c>
      <c r="S177" s="130">
        <v>0</v>
      </c>
      <c r="T177" s="131">
        <f>S177*H177</f>
        <v>0</v>
      </c>
      <c r="AR177" s="132" t="s">
        <v>266</v>
      </c>
      <c r="AT177" s="132" t="s">
        <v>261</v>
      </c>
      <c r="AU177" s="132" t="s">
        <v>77</v>
      </c>
      <c r="AY177" s="17" t="s">
        <v>260</v>
      </c>
      <c r="BE177" s="133">
        <f>IF(N177="základní",J177,0)</f>
        <v>0</v>
      </c>
      <c r="BF177" s="133">
        <f>IF(N177="snížená",J177,0)</f>
        <v>0</v>
      </c>
      <c r="BG177" s="133">
        <f>IF(N177="zákl. přenesená",J177,0)</f>
        <v>0</v>
      </c>
      <c r="BH177" s="133">
        <f>IF(N177="sníž. přenesená",J177,0)</f>
        <v>0</v>
      </c>
      <c r="BI177" s="133">
        <f>IF(N177="nulová",J177,0)</f>
        <v>0</v>
      </c>
      <c r="BJ177" s="17" t="s">
        <v>77</v>
      </c>
      <c r="BK177" s="133">
        <f>ROUND(I177*H177,2)</f>
        <v>0</v>
      </c>
      <c r="BL177" s="17" t="s">
        <v>266</v>
      </c>
      <c r="BM177" s="132" t="s">
        <v>419</v>
      </c>
    </row>
    <row r="178" spans="2:65" s="1" customFormat="1" ht="11.25">
      <c r="B178" s="32"/>
      <c r="D178" s="134" t="s">
        <v>267</v>
      </c>
      <c r="F178" s="135" t="s">
        <v>846</v>
      </c>
      <c r="I178" s="136"/>
      <c r="L178" s="32"/>
      <c r="M178" s="137"/>
      <c r="T178" s="53"/>
      <c r="AT178" s="17" t="s">
        <v>267</v>
      </c>
      <c r="AU178" s="17" t="s">
        <v>77</v>
      </c>
    </row>
    <row r="179" spans="2:65" s="1" customFormat="1" ht="19.5">
      <c r="B179" s="32"/>
      <c r="D179" s="134" t="s">
        <v>269</v>
      </c>
      <c r="F179" s="138" t="s">
        <v>306</v>
      </c>
      <c r="I179" s="136"/>
      <c r="L179" s="32"/>
      <c r="M179" s="137"/>
      <c r="T179" s="53"/>
      <c r="AT179" s="17" t="s">
        <v>269</v>
      </c>
      <c r="AU179" s="17" t="s">
        <v>77</v>
      </c>
    </row>
    <row r="180" spans="2:65" s="1" customFormat="1" ht="16.5" customHeight="1">
      <c r="B180" s="32"/>
      <c r="C180" s="121" t="s">
        <v>422</v>
      </c>
      <c r="D180" s="121" t="s">
        <v>261</v>
      </c>
      <c r="E180" s="122" t="s">
        <v>841</v>
      </c>
      <c r="F180" s="123" t="s">
        <v>842</v>
      </c>
      <c r="G180" s="124" t="s">
        <v>363</v>
      </c>
      <c r="H180" s="125">
        <v>1</v>
      </c>
      <c r="I180" s="126"/>
      <c r="J180" s="127">
        <f>ROUND(I180*H180,2)</f>
        <v>0</v>
      </c>
      <c r="K180" s="123" t="s">
        <v>265</v>
      </c>
      <c r="L180" s="32"/>
      <c r="M180" s="128" t="s">
        <v>19</v>
      </c>
      <c r="N180" s="129" t="s">
        <v>40</v>
      </c>
      <c r="P180" s="130">
        <f>O180*H180</f>
        <v>0</v>
      </c>
      <c r="Q180" s="130">
        <v>0</v>
      </c>
      <c r="R180" s="130">
        <f>Q180*H180</f>
        <v>0</v>
      </c>
      <c r="S180" s="130">
        <v>0</v>
      </c>
      <c r="T180" s="131">
        <f>S180*H180</f>
        <v>0</v>
      </c>
      <c r="AR180" s="132" t="s">
        <v>266</v>
      </c>
      <c r="AT180" s="132" t="s">
        <v>261</v>
      </c>
      <c r="AU180" s="132" t="s">
        <v>77</v>
      </c>
      <c r="AY180" s="17" t="s">
        <v>260</v>
      </c>
      <c r="BE180" s="133">
        <f>IF(N180="základní",J180,0)</f>
        <v>0</v>
      </c>
      <c r="BF180" s="133">
        <f>IF(N180="snížená",J180,0)</f>
        <v>0</v>
      </c>
      <c r="BG180" s="133">
        <f>IF(N180="zákl. přenesená",J180,0)</f>
        <v>0</v>
      </c>
      <c r="BH180" s="133">
        <f>IF(N180="sníž. přenesená",J180,0)</f>
        <v>0</v>
      </c>
      <c r="BI180" s="133">
        <f>IF(N180="nulová",J180,0)</f>
        <v>0</v>
      </c>
      <c r="BJ180" s="17" t="s">
        <v>77</v>
      </c>
      <c r="BK180" s="133">
        <f>ROUND(I180*H180,2)</f>
        <v>0</v>
      </c>
      <c r="BL180" s="17" t="s">
        <v>266</v>
      </c>
      <c r="BM180" s="132" t="s">
        <v>425</v>
      </c>
    </row>
    <row r="181" spans="2:65" s="1" customFormat="1" ht="11.25">
      <c r="B181" s="32"/>
      <c r="D181" s="134" t="s">
        <v>267</v>
      </c>
      <c r="F181" s="135" t="s">
        <v>843</v>
      </c>
      <c r="I181" s="136"/>
      <c r="L181" s="32"/>
      <c r="M181" s="137"/>
      <c r="T181" s="53"/>
      <c r="AT181" s="17" t="s">
        <v>267</v>
      </c>
      <c r="AU181" s="17" t="s">
        <v>77</v>
      </c>
    </row>
    <row r="182" spans="2:65" s="1" customFormat="1" ht="19.5">
      <c r="B182" s="32"/>
      <c r="D182" s="134" t="s">
        <v>269</v>
      </c>
      <c r="F182" s="138" t="s">
        <v>306</v>
      </c>
      <c r="I182" s="136"/>
      <c r="L182" s="32"/>
      <c r="M182" s="137"/>
      <c r="T182" s="53"/>
      <c r="AT182" s="17" t="s">
        <v>269</v>
      </c>
      <c r="AU182" s="17" t="s">
        <v>77</v>
      </c>
    </row>
    <row r="183" spans="2:65" s="1" customFormat="1" ht="16.5" customHeight="1">
      <c r="B183" s="32"/>
      <c r="C183" s="121" t="s">
        <v>344</v>
      </c>
      <c r="D183" s="121" t="s">
        <v>261</v>
      </c>
      <c r="E183" s="122" t="s">
        <v>3922</v>
      </c>
      <c r="F183" s="123" t="s">
        <v>3923</v>
      </c>
      <c r="G183" s="124" t="s">
        <v>363</v>
      </c>
      <c r="H183" s="125">
        <v>1</v>
      </c>
      <c r="I183" s="126"/>
      <c r="J183" s="127">
        <f>ROUND(I183*H183,2)</f>
        <v>0</v>
      </c>
      <c r="K183" s="123" t="s">
        <v>265</v>
      </c>
      <c r="L183" s="32"/>
      <c r="M183" s="128" t="s">
        <v>19</v>
      </c>
      <c r="N183" s="129" t="s">
        <v>40</v>
      </c>
      <c r="P183" s="130">
        <f>O183*H183</f>
        <v>0</v>
      </c>
      <c r="Q183" s="130">
        <v>0</v>
      </c>
      <c r="R183" s="130">
        <f>Q183*H183</f>
        <v>0</v>
      </c>
      <c r="S183" s="130">
        <v>0</v>
      </c>
      <c r="T183" s="131">
        <f>S183*H183</f>
        <v>0</v>
      </c>
      <c r="AR183" s="132" t="s">
        <v>266</v>
      </c>
      <c r="AT183" s="132" t="s">
        <v>261</v>
      </c>
      <c r="AU183" s="132" t="s">
        <v>77</v>
      </c>
      <c r="AY183" s="17" t="s">
        <v>260</v>
      </c>
      <c r="BE183" s="133">
        <f>IF(N183="základní",J183,0)</f>
        <v>0</v>
      </c>
      <c r="BF183" s="133">
        <f>IF(N183="snížená",J183,0)</f>
        <v>0</v>
      </c>
      <c r="BG183" s="133">
        <f>IF(N183="zákl. přenesená",J183,0)</f>
        <v>0</v>
      </c>
      <c r="BH183" s="133">
        <f>IF(N183="sníž. přenesená",J183,0)</f>
        <v>0</v>
      </c>
      <c r="BI183" s="133">
        <f>IF(N183="nulová",J183,0)</f>
        <v>0</v>
      </c>
      <c r="BJ183" s="17" t="s">
        <v>77</v>
      </c>
      <c r="BK183" s="133">
        <f>ROUND(I183*H183,2)</f>
        <v>0</v>
      </c>
      <c r="BL183" s="17" t="s">
        <v>266</v>
      </c>
      <c r="BM183" s="132" t="s">
        <v>430</v>
      </c>
    </row>
    <row r="184" spans="2:65" s="1" customFormat="1" ht="11.25">
      <c r="B184" s="32"/>
      <c r="D184" s="134" t="s">
        <v>267</v>
      </c>
      <c r="F184" s="135" t="s">
        <v>3924</v>
      </c>
      <c r="I184" s="136"/>
      <c r="L184" s="32"/>
      <c r="M184" s="137"/>
      <c r="T184" s="53"/>
      <c r="AT184" s="17" t="s">
        <v>267</v>
      </c>
      <c r="AU184" s="17" t="s">
        <v>77</v>
      </c>
    </row>
    <row r="185" spans="2:65" s="1" customFormat="1" ht="19.5">
      <c r="B185" s="32"/>
      <c r="D185" s="134" t="s">
        <v>269</v>
      </c>
      <c r="F185" s="138" t="s">
        <v>306</v>
      </c>
      <c r="I185" s="136"/>
      <c r="L185" s="32"/>
      <c r="M185" s="137"/>
      <c r="T185" s="53"/>
      <c r="AT185" s="17" t="s">
        <v>269</v>
      </c>
      <c r="AU185" s="17" t="s">
        <v>77</v>
      </c>
    </row>
    <row r="186" spans="2:65" s="1" customFormat="1" ht="16.5" customHeight="1">
      <c r="B186" s="32"/>
      <c r="C186" s="121" t="s">
        <v>433</v>
      </c>
      <c r="D186" s="121" t="s">
        <v>261</v>
      </c>
      <c r="E186" s="122" t="s">
        <v>611</v>
      </c>
      <c r="F186" s="123" t="s">
        <v>612</v>
      </c>
      <c r="G186" s="124" t="s">
        <v>363</v>
      </c>
      <c r="H186" s="125">
        <v>1</v>
      </c>
      <c r="I186" s="126"/>
      <c r="J186" s="127">
        <f>ROUND(I186*H186,2)</f>
        <v>0</v>
      </c>
      <c r="K186" s="123" t="s">
        <v>265</v>
      </c>
      <c r="L186" s="32"/>
      <c r="M186" s="128" t="s">
        <v>19</v>
      </c>
      <c r="N186" s="129" t="s">
        <v>40</v>
      </c>
      <c r="P186" s="130">
        <f>O186*H186</f>
        <v>0</v>
      </c>
      <c r="Q186" s="130">
        <v>0</v>
      </c>
      <c r="R186" s="130">
        <f>Q186*H186</f>
        <v>0</v>
      </c>
      <c r="S186" s="130">
        <v>0</v>
      </c>
      <c r="T186" s="131">
        <f>S186*H186</f>
        <v>0</v>
      </c>
      <c r="AR186" s="132" t="s">
        <v>266</v>
      </c>
      <c r="AT186" s="132" t="s">
        <v>261</v>
      </c>
      <c r="AU186" s="132" t="s">
        <v>77</v>
      </c>
      <c r="AY186" s="17" t="s">
        <v>260</v>
      </c>
      <c r="BE186" s="133">
        <f>IF(N186="základní",J186,0)</f>
        <v>0</v>
      </c>
      <c r="BF186" s="133">
        <f>IF(N186="snížená",J186,0)</f>
        <v>0</v>
      </c>
      <c r="BG186" s="133">
        <f>IF(N186="zákl. přenesená",J186,0)</f>
        <v>0</v>
      </c>
      <c r="BH186" s="133">
        <f>IF(N186="sníž. přenesená",J186,0)</f>
        <v>0</v>
      </c>
      <c r="BI186" s="133">
        <f>IF(N186="nulová",J186,0)</f>
        <v>0</v>
      </c>
      <c r="BJ186" s="17" t="s">
        <v>77</v>
      </c>
      <c r="BK186" s="133">
        <f>ROUND(I186*H186,2)</f>
        <v>0</v>
      </c>
      <c r="BL186" s="17" t="s">
        <v>266</v>
      </c>
      <c r="BM186" s="132" t="s">
        <v>653</v>
      </c>
    </row>
    <row r="187" spans="2:65" s="1" customFormat="1" ht="11.25">
      <c r="B187" s="32"/>
      <c r="D187" s="134" t="s">
        <v>267</v>
      </c>
      <c r="F187" s="135" t="s">
        <v>613</v>
      </c>
      <c r="I187" s="136"/>
      <c r="L187" s="32"/>
      <c r="M187" s="137"/>
      <c r="T187" s="53"/>
      <c r="AT187" s="17" t="s">
        <v>267</v>
      </c>
      <c r="AU187" s="17" t="s">
        <v>77</v>
      </c>
    </row>
    <row r="188" spans="2:65" s="1" customFormat="1" ht="19.5">
      <c r="B188" s="32"/>
      <c r="D188" s="134" t="s">
        <v>269</v>
      </c>
      <c r="F188" s="138" t="s">
        <v>306</v>
      </c>
      <c r="I188" s="136"/>
      <c r="L188" s="32"/>
      <c r="M188" s="137"/>
      <c r="T188" s="53"/>
      <c r="AT188" s="17" t="s">
        <v>269</v>
      </c>
      <c r="AU188" s="17" t="s">
        <v>77</v>
      </c>
    </row>
    <row r="189" spans="2:65" s="1" customFormat="1" ht="16.5" customHeight="1">
      <c r="B189" s="32"/>
      <c r="C189" s="121" t="s">
        <v>348</v>
      </c>
      <c r="D189" s="121" t="s">
        <v>261</v>
      </c>
      <c r="E189" s="122" t="s">
        <v>3925</v>
      </c>
      <c r="F189" s="123" t="s">
        <v>3926</v>
      </c>
      <c r="G189" s="124" t="s">
        <v>363</v>
      </c>
      <c r="H189" s="125">
        <v>1</v>
      </c>
      <c r="I189" s="126"/>
      <c r="J189" s="127">
        <f>ROUND(I189*H189,2)</f>
        <v>0</v>
      </c>
      <c r="K189" s="123" t="s">
        <v>265</v>
      </c>
      <c r="L189" s="32"/>
      <c r="M189" s="128" t="s">
        <v>19</v>
      </c>
      <c r="N189" s="129" t="s">
        <v>40</v>
      </c>
      <c r="P189" s="130">
        <f>O189*H189</f>
        <v>0</v>
      </c>
      <c r="Q189" s="130">
        <v>0</v>
      </c>
      <c r="R189" s="130">
        <f>Q189*H189</f>
        <v>0</v>
      </c>
      <c r="S189" s="130">
        <v>0</v>
      </c>
      <c r="T189" s="131">
        <f>S189*H189</f>
        <v>0</v>
      </c>
      <c r="AR189" s="132" t="s">
        <v>266</v>
      </c>
      <c r="AT189" s="132" t="s">
        <v>261</v>
      </c>
      <c r="AU189" s="132" t="s">
        <v>77</v>
      </c>
      <c r="AY189" s="17" t="s">
        <v>260</v>
      </c>
      <c r="BE189" s="133">
        <f>IF(N189="základní",J189,0)</f>
        <v>0</v>
      </c>
      <c r="BF189" s="133">
        <f>IF(N189="snížená",J189,0)</f>
        <v>0</v>
      </c>
      <c r="BG189" s="133">
        <f>IF(N189="zákl. přenesená",J189,0)</f>
        <v>0</v>
      </c>
      <c r="BH189" s="133">
        <f>IF(N189="sníž. přenesená",J189,0)</f>
        <v>0</v>
      </c>
      <c r="BI189" s="133">
        <f>IF(N189="nulová",J189,0)</f>
        <v>0</v>
      </c>
      <c r="BJ189" s="17" t="s">
        <v>77</v>
      </c>
      <c r="BK189" s="133">
        <f>ROUND(I189*H189,2)</f>
        <v>0</v>
      </c>
      <c r="BL189" s="17" t="s">
        <v>266</v>
      </c>
      <c r="BM189" s="132" t="s">
        <v>441</v>
      </c>
    </row>
    <row r="190" spans="2:65" s="1" customFormat="1" ht="11.25">
      <c r="B190" s="32"/>
      <c r="D190" s="134" t="s">
        <v>267</v>
      </c>
      <c r="F190" s="135" t="s">
        <v>3927</v>
      </c>
      <c r="I190" s="136"/>
      <c r="L190" s="32"/>
      <c r="M190" s="137"/>
      <c r="T190" s="53"/>
      <c r="AT190" s="17" t="s">
        <v>267</v>
      </c>
      <c r="AU190" s="17" t="s">
        <v>77</v>
      </c>
    </row>
    <row r="191" spans="2:65" s="1" customFormat="1" ht="19.5">
      <c r="B191" s="32"/>
      <c r="D191" s="134" t="s">
        <v>269</v>
      </c>
      <c r="F191" s="138" t="s">
        <v>306</v>
      </c>
      <c r="I191" s="136"/>
      <c r="L191" s="32"/>
      <c r="M191" s="137"/>
      <c r="T191" s="53"/>
      <c r="AT191" s="17" t="s">
        <v>269</v>
      </c>
      <c r="AU191" s="17" t="s">
        <v>77</v>
      </c>
    </row>
    <row r="192" spans="2:65" s="1" customFormat="1" ht="16.5" customHeight="1">
      <c r="B192" s="32"/>
      <c r="C192" s="121" t="s">
        <v>665</v>
      </c>
      <c r="D192" s="121" t="s">
        <v>261</v>
      </c>
      <c r="E192" s="122" t="s">
        <v>3928</v>
      </c>
      <c r="F192" s="123" t="s">
        <v>3929</v>
      </c>
      <c r="G192" s="124" t="s">
        <v>363</v>
      </c>
      <c r="H192" s="125">
        <v>2</v>
      </c>
      <c r="I192" s="126"/>
      <c r="J192" s="127">
        <f>ROUND(I192*H192,2)</f>
        <v>0</v>
      </c>
      <c r="K192" s="123" t="s">
        <v>265</v>
      </c>
      <c r="L192" s="32"/>
      <c r="M192" s="128" t="s">
        <v>19</v>
      </c>
      <c r="N192" s="129" t="s">
        <v>40</v>
      </c>
      <c r="P192" s="130">
        <f>O192*H192</f>
        <v>0</v>
      </c>
      <c r="Q192" s="130">
        <v>0</v>
      </c>
      <c r="R192" s="130">
        <f>Q192*H192</f>
        <v>0</v>
      </c>
      <c r="S192" s="130">
        <v>0</v>
      </c>
      <c r="T192" s="131">
        <f>S192*H192</f>
        <v>0</v>
      </c>
      <c r="AR192" s="132" t="s">
        <v>266</v>
      </c>
      <c r="AT192" s="132" t="s">
        <v>261</v>
      </c>
      <c r="AU192" s="132" t="s">
        <v>77</v>
      </c>
      <c r="AY192" s="17" t="s">
        <v>260</v>
      </c>
      <c r="BE192" s="133">
        <f>IF(N192="základní",J192,0)</f>
        <v>0</v>
      </c>
      <c r="BF192" s="133">
        <f>IF(N192="snížená",J192,0)</f>
        <v>0</v>
      </c>
      <c r="BG192" s="133">
        <f>IF(N192="zákl. přenesená",J192,0)</f>
        <v>0</v>
      </c>
      <c r="BH192" s="133">
        <f>IF(N192="sníž. přenesená",J192,0)</f>
        <v>0</v>
      </c>
      <c r="BI192" s="133">
        <f>IF(N192="nulová",J192,0)</f>
        <v>0</v>
      </c>
      <c r="BJ192" s="17" t="s">
        <v>77</v>
      </c>
      <c r="BK192" s="133">
        <f>ROUND(I192*H192,2)</f>
        <v>0</v>
      </c>
      <c r="BL192" s="17" t="s">
        <v>266</v>
      </c>
      <c r="BM192" s="132" t="s">
        <v>662</v>
      </c>
    </row>
    <row r="193" spans="2:65" s="1" customFormat="1" ht="11.25">
      <c r="B193" s="32"/>
      <c r="D193" s="134" t="s">
        <v>267</v>
      </c>
      <c r="F193" s="135" t="s">
        <v>3930</v>
      </c>
      <c r="I193" s="136"/>
      <c r="L193" s="32"/>
      <c r="M193" s="137"/>
      <c r="T193" s="53"/>
      <c r="AT193" s="17" t="s">
        <v>267</v>
      </c>
      <c r="AU193" s="17" t="s">
        <v>77</v>
      </c>
    </row>
    <row r="194" spans="2:65" s="1" customFormat="1" ht="19.5">
      <c r="B194" s="32"/>
      <c r="D194" s="134" t="s">
        <v>269</v>
      </c>
      <c r="F194" s="138" t="s">
        <v>306</v>
      </c>
      <c r="I194" s="136"/>
      <c r="L194" s="32"/>
      <c r="M194" s="137"/>
      <c r="T194" s="53"/>
      <c r="AT194" s="17" t="s">
        <v>269</v>
      </c>
      <c r="AU194" s="17" t="s">
        <v>77</v>
      </c>
    </row>
    <row r="195" spans="2:65" s="1" customFormat="1" ht="16.5" customHeight="1">
      <c r="B195" s="32"/>
      <c r="C195" s="121" t="s">
        <v>353</v>
      </c>
      <c r="D195" s="121" t="s">
        <v>261</v>
      </c>
      <c r="E195" s="122" t="s">
        <v>640</v>
      </c>
      <c r="F195" s="123" t="s">
        <v>641</v>
      </c>
      <c r="G195" s="124" t="s">
        <v>363</v>
      </c>
      <c r="H195" s="125">
        <v>32</v>
      </c>
      <c r="I195" s="126"/>
      <c r="J195" s="127">
        <f>ROUND(I195*H195,2)</f>
        <v>0</v>
      </c>
      <c r="K195" s="123" t="s">
        <v>265</v>
      </c>
      <c r="L195" s="32"/>
      <c r="M195" s="128" t="s">
        <v>19</v>
      </c>
      <c r="N195" s="129" t="s">
        <v>40</v>
      </c>
      <c r="P195" s="130">
        <f>O195*H195</f>
        <v>0</v>
      </c>
      <c r="Q195" s="130">
        <v>0</v>
      </c>
      <c r="R195" s="130">
        <f>Q195*H195</f>
        <v>0</v>
      </c>
      <c r="S195" s="130">
        <v>0</v>
      </c>
      <c r="T195" s="131">
        <f>S195*H195</f>
        <v>0</v>
      </c>
      <c r="AR195" s="132" t="s">
        <v>266</v>
      </c>
      <c r="AT195" s="132" t="s">
        <v>261</v>
      </c>
      <c r="AU195" s="132" t="s">
        <v>77</v>
      </c>
      <c r="AY195" s="17" t="s">
        <v>260</v>
      </c>
      <c r="BE195" s="133">
        <f>IF(N195="základní",J195,0)</f>
        <v>0</v>
      </c>
      <c r="BF195" s="133">
        <f>IF(N195="snížená",J195,0)</f>
        <v>0</v>
      </c>
      <c r="BG195" s="133">
        <f>IF(N195="zákl. přenesená",J195,0)</f>
        <v>0</v>
      </c>
      <c r="BH195" s="133">
        <f>IF(N195="sníž. přenesená",J195,0)</f>
        <v>0</v>
      </c>
      <c r="BI195" s="133">
        <f>IF(N195="nulová",J195,0)</f>
        <v>0</v>
      </c>
      <c r="BJ195" s="17" t="s">
        <v>77</v>
      </c>
      <c r="BK195" s="133">
        <f>ROUND(I195*H195,2)</f>
        <v>0</v>
      </c>
      <c r="BL195" s="17" t="s">
        <v>266</v>
      </c>
      <c r="BM195" s="132" t="s">
        <v>668</v>
      </c>
    </row>
    <row r="196" spans="2:65" s="1" customFormat="1" ht="11.25">
      <c r="B196" s="32"/>
      <c r="D196" s="134" t="s">
        <v>267</v>
      </c>
      <c r="F196" s="135" t="s">
        <v>642</v>
      </c>
      <c r="I196" s="136"/>
      <c r="L196" s="32"/>
      <c r="M196" s="137"/>
      <c r="T196" s="53"/>
      <c r="AT196" s="17" t="s">
        <v>267</v>
      </c>
      <c r="AU196" s="17" t="s">
        <v>77</v>
      </c>
    </row>
    <row r="197" spans="2:65" s="1" customFormat="1" ht="19.5">
      <c r="B197" s="32"/>
      <c r="D197" s="134" t="s">
        <v>269</v>
      </c>
      <c r="F197" s="138" t="s">
        <v>306</v>
      </c>
      <c r="I197" s="136"/>
      <c r="L197" s="32"/>
      <c r="M197" s="137"/>
      <c r="T197" s="53"/>
      <c r="AT197" s="17" t="s">
        <v>269</v>
      </c>
      <c r="AU197" s="17" t="s">
        <v>77</v>
      </c>
    </row>
    <row r="198" spans="2:65" s="1" customFormat="1" ht="16.5" customHeight="1">
      <c r="B198" s="32"/>
      <c r="C198" s="121" t="s">
        <v>674</v>
      </c>
      <c r="D198" s="121" t="s">
        <v>261</v>
      </c>
      <c r="E198" s="122" t="s">
        <v>644</v>
      </c>
      <c r="F198" s="123" t="s">
        <v>645</v>
      </c>
      <c r="G198" s="124" t="s">
        <v>363</v>
      </c>
      <c r="H198" s="125">
        <v>8</v>
      </c>
      <c r="I198" s="126"/>
      <c r="J198" s="127">
        <f>ROUND(I198*H198,2)</f>
        <v>0</v>
      </c>
      <c r="K198" s="123" t="s">
        <v>265</v>
      </c>
      <c r="L198" s="32"/>
      <c r="M198" s="128" t="s">
        <v>19</v>
      </c>
      <c r="N198" s="129" t="s">
        <v>40</v>
      </c>
      <c r="P198" s="130">
        <f>O198*H198</f>
        <v>0</v>
      </c>
      <c r="Q198" s="130">
        <v>0</v>
      </c>
      <c r="R198" s="130">
        <f>Q198*H198</f>
        <v>0</v>
      </c>
      <c r="S198" s="130">
        <v>0</v>
      </c>
      <c r="T198" s="131">
        <f>S198*H198</f>
        <v>0</v>
      </c>
      <c r="AR198" s="132" t="s">
        <v>266</v>
      </c>
      <c r="AT198" s="132" t="s">
        <v>261</v>
      </c>
      <c r="AU198" s="132" t="s">
        <v>77</v>
      </c>
      <c r="AY198" s="17" t="s">
        <v>260</v>
      </c>
      <c r="BE198" s="133">
        <f>IF(N198="základní",J198,0)</f>
        <v>0</v>
      </c>
      <c r="BF198" s="133">
        <f>IF(N198="snížená",J198,0)</f>
        <v>0</v>
      </c>
      <c r="BG198" s="133">
        <f>IF(N198="zákl. přenesená",J198,0)</f>
        <v>0</v>
      </c>
      <c r="BH198" s="133">
        <f>IF(N198="sníž. přenesená",J198,0)</f>
        <v>0</v>
      </c>
      <c r="BI198" s="133">
        <f>IF(N198="nulová",J198,0)</f>
        <v>0</v>
      </c>
      <c r="BJ198" s="17" t="s">
        <v>77</v>
      </c>
      <c r="BK198" s="133">
        <f>ROUND(I198*H198,2)</f>
        <v>0</v>
      </c>
      <c r="BL198" s="17" t="s">
        <v>266</v>
      </c>
      <c r="BM198" s="132" t="s">
        <v>671</v>
      </c>
    </row>
    <row r="199" spans="2:65" s="1" customFormat="1" ht="11.25">
      <c r="B199" s="32"/>
      <c r="D199" s="134" t="s">
        <v>267</v>
      </c>
      <c r="F199" s="135" t="s">
        <v>646</v>
      </c>
      <c r="I199" s="136"/>
      <c r="L199" s="32"/>
      <c r="M199" s="137"/>
      <c r="T199" s="53"/>
      <c r="AT199" s="17" t="s">
        <v>267</v>
      </c>
      <c r="AU199" s="17" t="s">
        <v>77</v>
      </c>
    </row>
    <row r="200" spans="2:65" s="1" customFormat="1" ht="19.5">
      <c r="B200" s="32"/>
      <c r="D200" s="134" t="s">
        <v>269</v>
      </c>
      <c r="F200" s="138" t="s">
        <v>306</v>
      </c>
      <c r="I200" s="136"/>
      <c r="L200" s="32"/>
      <c r="M200" s="137"/>
      <c r="T200" s="53"/>
      <c r="AT200" s="17" t="s">
        <v>269</v>
      </c>
      <c r="AU200" s="17" t="s">
        <v>77</v>
      </c>
    </row>
    <row r="201" spans="2:65" s="1" customFormat="1" ht="16.5" customHeight="1">
      <c r="B201" s="32"/>
      <c r="C201" s="121" t="s">
        <v>358</v>
      </c>
      <c r="D201" s="121" t="s">
        <v>261</v>
      </c>
      <c r="E201" s="122" t="s">
        <v>3931</v>
      </c>
      <c r="F201" s="123" t="s">
        <v>703</v>
      </c>
      <c r="G201" s="124" t="s">
        <v>363</v>
      </c>
      <c r="H201" s="125">
        <v>5</v>
      </c>
      <c r="I201" s="126"/>
      <c r="J201" s="127">
        <f>ROUND(I201*H201,2)</f>
        <v>0</v>
      </c>
      <c r="K201" s="123" t="s">
        <v>265</v>
      </c>
      <c r="L201" s="32"/>
      <c r="M201" s="128" t="s">
        <v>19</v>
      </c>
      <c r="N201" s="129" t="s">
        <v>40</v>
      </c>
      <c r="P201" s="130">
        <f>O201*H201</f>
        <v>0</v>
      </c>
      <c r="Q201" s="130">
        <v>0</v>
      </c>
      <c r="R201" s="130">
        <f>Q201*H201</f>
        <v>0</v>
      </c>
      <c r="S201" s="130">
        <v>0</v>
      </c>
      <c r="T201" s="131">
        <f>S201*H201</f>
        <v>0</v>
      </c>
      <c r="AR201" s="132" t="s">
        <v>266</v>
      </c>
      <c r="AT201" s="132" t="s">
        <v>261</v>
      </c>
      <c r="AU201" s="132" t="s">
        <v>77</v>
      </c>
      <c r="AY201" s="17" t="s">
        <v>260</v>
      </c>
      <c r="BE201" s="133">
        <f>IF(N201="základní",J201,0)</f>
        <v>0</v>
      </c>
      <c r="BF201" s="133">
        <f>IF(N201="snížená",J201,0)</f>
        <v>0</v>
      </c>
      <c r="BG201" s="133">
        <f>IF(N201="zákl. přenesená",J201,0)</f>
        <v>0</v>
      </c>
      <c r="BH201" s="133">
        <f>IF(N201="sníž. přenesená",J201,0)</f>
        <v>0</v>
      </c>
      <c r="BI201" s="133">
        <f>IF(N201="nulová",J201,0)</f>
        <v>0</v>
      </c>
      <c r="BJ201" s="17" t="s">
        <v>77</v>
      </c>
      <c r="BK201" s="133">
        <f>ROUND(I201*H201,2)</f>
        <v>0</v>
      </c>
      <c r="BL201" s="17" t="s">
        <v>266</v>
      </c>
      <c r="BM201" s="132" t="s">
        <v>865</v>
      </c>
    </row>
    <row r="202" spans="2:65" s="1" customFormat="1" ht="11.25">
      <c r="B202" s="32"/>
      <c r="D202" s="134" t="s">
        <v>267</v>
      </c>
      <c r="F202" s="135" t="s">
        <v>703</v>
      </c>
      <c r="I202" s="136"/>
      <c r="L202" s="32"/>
      <c r="M202" s="137"/>
      <c r="T202" s="53"/>
      <c r="AT202" s="17" t="s">
        <v>267</v>
      </c>
      <c r="AU202" s="17" t="s">
        <v>77</v>
      </c>
    </row>
    <row r="203" spans="2:65" s="1" customFormat="1" ht="19.5">
      <c r="B203" s="32"/>
      <c r="D203" s="134" t="s">
        <v>269</v>
      </c>
      <c r="F203" s="138" t="s">
        <v>306</v>
      </c>
      <c r="I203" s="136"/>
      <c r="L203" s="32"/>
      <c r="M203" s="137"/>
      <c r="T203" s="53"/>
      <c r="AT203" s="17" t="s">
        <v>269</v>
      </c>
      <c r="AU203" s="17" t="s">
        <v>77</v>
      </c>
    </row>
    <row r="204" spans="2:65" s="1" customFormat="1" ht="16.5" customHeight="1">
      <c r="B204" s="32"/>
      <c r="C204" s="121" t="s">
        <v>680</v>
      </c>
      <c r="D204" s="121" t="s">
        <v>261</v>
      </c>
      <c r="E204" s="122" t="s">
        <v>1373</v>
      </c>
      <c r="F204" s="123" t="s">
        <v>1374</v>
      </c>
      <c r="G204" s="124" t="s">
        <v>1067</v>
      </c>
      <c r="H204" s="125">
        <v>15</v>
      </c>
      <c r="I204" s="126"/>
      <c r="J204" s="127">
        <f>ROUND(I204*H204,2)</f>
        <v>0</v>
      </c>
      <c r="K204" s="123" t="s">
        <v>265</v>
      </c>
      <c r="L204" s="32"/>
      <c r="M204" s="128" t="s">
        <v>19</v>
      </c>
      <c r="N204" s="129" t="s">
        <v>40</v>
      </c>
      <c r="P204" s="130">
        <f>O204*H204</f>
        <v>0</v>
      </c>
      <c r="Q204" s="130">
        <v>0</v>
      </c>
      <c r="R204" s="130">
        <f>Q204*H204</f>
        <v>0</v>
      </c>
      <c r="S204" s="130">
        <v>0</v>
      </c>
      <c r="T204" s="131">
        <f>S204*H204</f>
        <v>0</v>
      </c>
      <c r="AR204" s="132" t="s">
        <v>266</v>
      </c>
      <c r="AT204" s="132" t="s">
        <v>261</v>
      </c>
      <c r="AU204" s="132" t="s">
        <v>77</v>
      </c>
      <c r="AY204" s="17" t="s">
        <v>260</v>
      </c>
      <c r="BE204" s="133">
        <f>IF(N204="základní",J204,0)</f>
        <v>0</v>
      </c>
      <c r="BF204" s="133">
        <f>IF(N204="snížená",J204,0)</f>
        <v>0</v>
      </c>
      <c r="BG204" s="133">
        <f>IF(N204="zákl. přenesená",J204,0)</f>
        <v>0</v>
      </c>
      <c r="BH204" s="133">
        <f>IF(N204="sníž. přenesená",J204,0)</f>
        <v>0</v>
      </c>
      <c r="BI204" s="133">
        <f>IF(N204="nulová",J204,0)</f>
        <v>0</v>
      </c>
      <c r="BJ204" s="17" t="s">
        <v>77</v>
      </c>
      <c r="BK204" s="133">
        <f>ROUND(I204*H204,2)</f>
        <v>0</v>
      </c>
      <c r="BL204" s="17" t="s">
        <v>266</v>
      </c>
      <c r="BM204" s="132" t="s">
        <v>869</v>
      </c>
    </row>
    <row r="205" spans="2:65" s="1" customFormat="1" ht="19.5">
      <c r="B205" s="32"/>
      <c r="D205" s="134" t="s">
        <v>267</v>
      </c>
      <c r="F205" s="135" t="s">
        <v>1375</v>
      </c>
      <c r="I205" s="136"/>
      <c r="L205" s="32"/>
      <c r="M205" s="137"/>
      <c r="T205" s="53"/>
      <c r="AT205" s="17" t="s">
        <v>267</v>
      </c>
      <c r="AU205" s="17" t="s">
        <v>77</v>
      </c>
    </row>
    <row r="206" spans="2:65" s="1" customFormat="1" ht="19.5">
      <c r="B206" s="32"/>
      <c r="D206" s="134" t="s">
        <v>269</v>
      </c>
      <c r="F206" s="138" t="s">
        <v>306</v>
      </c>
      <c r="I206" s="136"/>
      <c r="L206" s="32"/>
      <c r="M206" s="137"/>
      <c r="T206" s="53"/>
      <c r="AT206" s="17" t="s">
        <v>269</v>
      </c>
      <c r="AU206" s="17" t="s">
        <v>77</v>
      </c>
    </row>
    <row r="207" spans="2:65" s="1" customFormat="1" ht="21.75" customHeight="1">
      <c r="B207" s="32"/>
      <c r="C207" s="121" t="s">
        <v>364</v>
      </c>
      <c r="D207" s="121" t="s">
        <v>261</v>
      </c>
      <c r="E207" s="122" t="s">
        <v>3083</v>
      </c>
      <c r="F207" s="123" t="s">
        <v>3084</v>
      </c>
      <c r="G207" s="124" t="s">
        <v>1067</v>
      </c>
      <c r="H207" s="125">
        <v>1</v>
      </c>
      <c r="I207" s="126"/>
      <c r="J207" s="127">
        <f>ROUND(I207*H207,2)</f>
        <v>0</v>
      </c>
      <c r="K207" s="123" t="s">
        <v>265</v>
      </c>
      <c r="L207" s="32"/>
      <c r="M207" s="128" t="s">
        <v>19</v>
      </c>
      <c r="N207" s="129" t="s">
        <v>40</v>
      </c>
      <c r="P207" s="130">
        <f>O207*H207</f>
        <v>0</v>
      </c>
      <c r="Q207" s="130">
        <v>0</v>
      </c>
      <c r="R207" s="130">
        <f>Q207*H207</f>
        <v>0</v>
      </c>
      <c r="S207" s="130">
        <v>0</v>
      </c>
      <c r="T207" s="131">
        <f>S207*H207</f>
        <v>0</v>
      </c>
      <c r="AR207" s="132" t="s">
        <v>266</v>
      </c>
      <c r="AT207" s="132" t="s">
        <v>261</v>
      </c>
      <c r="AU207" s="132" t="s">
        <v>77</v>
      </c>
      <c r="AY207" s="17" t="s">
        <v>260</v>
      </c>
      <c r="BE207" s="133">
        <f>IF(N207="základní",J207,0)</f>
        <v>0</v>
      </c>
      <c r="BF207" s="133">
        <f>IF(N207="snížená",J207,0)</f>
        <v>0</v>
      </c>
      <c r="BG207" s="133">
        <f>IF(N207="zákl. přenesená",J207,0)</f>
        <v>0</v>
      </c>
      <c r="BH207" s="133">
        <f>IF(N207="sníž. přenesená",J207,0)</f>
        <v>0</v>
      </c>
      <c r="BI207" s="133">
        <f>IF(N207="nulová",J207,0)</f>
        <v>0</v>
      </c>
      <c r="BJ207" s="17" t="s">
        <v>77</v>
      </c>
      <c r="BK207" s="133">
        <f>ROUND(I207*H207,2)</f>
        <v>0</v>
      </c>
      <c r="BL207" s="17" t="s">
        <v>266</v>
      </c>
      <c r="BM207" s="132" t="s">
        <v>874</v>
      </c>
    </row>
    <row r="208" spans="2:65" s="1" customFormat="1" ht="29.25">
      <c r="B208" s="32"/>
      <c r="D208" s="134" t="s">
        <v>267</v>
      </c>
      <c r="F208" s="135" t="s">
        <v>3085</v>
      </c>
      <c r="I208" s="136"/>
      <c r="L208" s="32"/>
      <c r="M208" s="137"/>
      <c r="T208" s="53"/>
      <c r="AT208" s="17" t="s">
        <v>267</v>
      </c>
      <c r="AU208" s="17" t="s">
        <v>77</v>
      </c>
    </row>
    <row r="209" spans="2:65" s="1" customFormat="1" ht="19.5">
      <c r="B209" s="32"/>
      <c r="D209" s="134" t="s">
        <v>269</v>
      </c>
      <c r="F209" s="138" t="s">
        <v>306</v>
      </c>
      <c r="I209" s="136"/>
      <c r="L209" s="32"/>
      <c r="M209" s="137"/>
      <c r="T209" s="53"/>
      <c r="AT209" s="17" t="s">
        <v>269</v>
      </c>
      <c r="AU209" s="17" t="s">
        <v>77</v>
      </c>
    </row>
    <row r="210" spans="2:65" s="1" customFormat="1" ht="16.5" customHeight="1">
      <c r="B210" s="32"/>
      <c r="C210" s="121" t="s">
        <v>689</v>
      </c>
      <c r="D210" s="121" t="s">
        <v>261</v>
      </c>
      <c r="E210" s="122" t="s">
        <v>3932</v>
      </c>
      <c r="F210" s="123" t="s">
        <v>2919</v>
      </c>
      <c r="G210" s="124" t="s">
        <v>363</v>
      </c>
      <c r="H210" s="125">
        <v>4</v>
      </c>
      <c r="I210" s="126"/>
      <c r="J210" s="127">
        <f>ROUND(I210*H210,2)</f>
        <v>0</v>
      </c>
      <c r="K210" s="123" t="s">
        <v>265</v>
      </c>
      <c r="L210" s="32"/>
      <c r="M210" s="128" t="s">
        <v>19</v>
      </c>
      <c r="N210" s="129" t="s">
        <v>40</v>
      </c>
      <c r="P210" s="130">
        <f>O210*H210</f>
        <v>0</v>
      </c>
      <c r="Q210" s="130">
        <v>0</v>
      </c>
      <c r="R210" s="130">
        <f>Q210*H210</f>
        <v>0</v>
      </c>
      <c r="S210" s="130">
        <v>0</v>
      </c>
      <c r="T210" s="131">
        <f>S210*H210</f>
        <v>0</v>
      </c>
      <c r="AR210" s="132" t="s">
        <v>266</v>
      </c>
      <c r="AT210" s="132" t="s">
        <v>261</v>
      </c>
      <c r="AU210" s="132" t="s">
        <v>77</v>
      </c>
      <c r="AY210" s="17" t="s">
        <v>260</v>
      </c>
      <c r="BE210" s="133">
        <f>IF(N210="základní",J210,0)</f>
        <v>0</v>
      </c>
      <c r="BF210" s="133">
        <f>IF(N210="snížená",J210,0)</f>
        <v>0</v>
      </c>
      <c r="BG210" s="133">
        <f>IF(N210="zákl. přenesená",J210,0)</f>
        <v>0</v>
      </c>
      <c r="BH210" s="133">
        <f>IF(N210="sníž. přenesená",J210,0)</f>
        <v>0</v>
      </c>
      <c r="BI210" s="133">
        <f>IF(N210="nulová",J210,0)</f>
        <v>0</v>
      </c>
      <c r="BJ210" s="17" t="s">
        <v>77</v>
      </c>
      <c r="BK210" s="133">
        <f>ROUND(I210*H210,2)</f>
        <v>0</v>
      </c>
      <c r="BL210" s="17" t="s">
        <v>266</v>
      </c>
      <c r="BM210" s="132" t="s">
        <v>1139</v>
      </c>
    </row>
    <row r="211" spans="2:65" s="1" customFormat="1" ht="11.25">
      <c r="B211" s="32"/>
      <c r="D211" s="134" t="s">
        <v>267</v>
      </c>
      <c r="F211" s="135" t="s">
        <v>3933</v>
      </c>
      <c r="I211" s="136"/>
      <c r="L211" s="32"/>
      <c r="M211" s="137"/>
      <c r="T211" s="53"/>
      <c r="AT211" s="17" t="s">
        <v>267</v>
      </c>
      <c r="AU211" s="17" t="s">
        <v>77</v>
      </c>
    </row>
    <row r="212" spans="2:65" s="1" customFormat="1" ht="19.5">
      <c r="B212" s="32"/>
      <c r="D212" s="134" t="s">
        <v>269</v>
      </c>
      <c r="F212" s="138" t="s">
        <v>306</v>
      </c>
      <c r="I212" s="136"/>
      <c r="L212" s="32"/>
      <c r="M212" s="137"/>
      <c r="T212" s="53"/>
      <c r="AT212" s="17" t="s">
        <v>269</v>
      </c>
      <c r="AU212" s="17" t="s">
        <v>77</v>
      </c>
    </row>
    <row r="213" spans="2:65" s="1" customFormat="1" ht="16.5" customHeight="1">
      <c r="B213" s="32"/>
      <c r="C213" s="121" t="s">
        <v>368</v>
      </c>
      <c r="D213" s="121" t="s">
        <v>261</v>
      </c>
      <c r="E213" s="122" t="s">
        <v>3934</v>
      </c>
      <c r="F213" s="123" t="s">
        <v>3935</v>
      </c>
      <c r="G213" s="124" t="s">
        <v>363</v>
      </c>
      <c r="H213" s="125">
        <v>1</v>
      </c>
      <c r="I213" s="126"/>
      <c r="J213" s="127">
        <f>ROUND(I213*H213,2)</f>
        <v>0</v>
      </c>
      <c r="K213" s="123" t="s">
        <v>265</v>
      </c>
      <c r="L213" s="32"/>
      <c r="M213" s="128" t="s">
        <v>19</v>
      </c>
      <c r="N213" s="129" t="s">
        <v>40</v>
      </c>
      <c r="P213" s="130">
        <f>O213*H213</f>
        <v>0</v>
      </c>
      <c r="Q213" s="130">
        <v>0</v>
      </c>
      <c r="R213" s="130">
        <f>Q213*H213</f>
        <v>0</v>
      </c>
      <c r="S213" s="130">
        <v>0</v>
      </c>
      <c r="T213" s="131">
        <f>S213*H213</f>
        <v>0</v>
      </c>
      <c r="AR213" s="132" t="s">
        <v>266</v>
      </c>
      <c r="AT213" s="132" t="s">
        <v>261</v>
      </c>
      <c r="AU213" s="132" t="s">
        <v>77</v>
      </c>
      <c r="AY213" s="17" t="s">
        <v>260</v>
      </c>
      <c r="BE213" s="133">
        <f>IF(N213="základní",J213,0)</f>
        <v>0</v>
      </c>
      <c r="BF213" s="133">
        <f>IF(N213="snížená",J213,0)</f>
        <v>0</v>
      </c>
      <c r="BG213" s="133">
        <f>IF(N213="zákl. přenesená",J213,0)</f>
        <v>0</v>
      </c>
      <c r="BH213" s="133">
        <f>IF(N213="sníž. přenesená",J213,0)</f>
        <v>0</v>
      </c>
      <c r="BI213" s="133">
        <f>IF(N213="nulová",J213,0)</f>
        <v>0</v>
      </c>
      <c r="BJ213" s="17" t="s">
        <v>77</v>
      </c>
      <c r="BK213" s="133">
        <f>ROUND(I213*H213,2)</f>
        <v>0</v>
      </c>
      <c r="BL213" s="17" t="s">
        <v>266</v>
      </c>
      <c r="BM213" s="132" t="s">
        <v>1141</v>
      </c>
    </row>
    <row r="214" spans="2:65" s="1" customFormat="1" ht="19.5">
      <c r="B214" s="32"/>
      <c r="D214" s="134" t="s">
        <v>267</v>
      </c>
      <c r="F214" s="135" t="s">
        <v>3936</v>
      </c>
      <c r="I214" s="136"/>
      <c r="L214" s="32"/>
      <c r="M214" s="137"/>
      <c r="T214" s="53"/>
      <c r="AT214" s="17" t="s">
        <v>267</v>
      </c>
      <c r="AU214" s="17" t="s">
        <v>77</v>
      </c>
    </row>
    <row r="215" spans="2:65" s="1" customFormat="1" ht="19.5">
      <c r="B215" s="32"/>
      <c r="D215" s="134" t="s">
        <v>269</v>
      </c>
      <c r="F215" s="138" t="s">
        <v>306</v>
      </c>
      <c r="I215" s="136"/>
      <c r="L215" s="32"/>
      <c r="M215" s="137"/>
      <c r="T215" s="53"/>
      <c r="AT215" s="17" t="s">
        <v>269</v>
      </c>
      <c r="AU215" s="17" t="s">
        <v>77</v>
      </c>
    </row>
    <row r="216" spans="2:65" s="1" customFormat="1" ht="33" customHeight="1">
      <c r="B216" s="32"/>
      <c r="C216" s="121" t="s">
        <v>697</v>
      </c>
      <c r="D216" s="121" t="s">
        <v>261</v>
      </c>
      <c r="E216" s="122" t="s">
        <v>3937</v>
      </c>
      <c r="F216" s="123" t="s">
        <v>2921</v>
      </c>
      <c r="G216" s="124" t="s">
        <v>363</v>
      </c>
      <c r="H216" s="125">
        <v>1</v>
      </c>
      <c r="I216" s="126"/>
      <c r="J216" s="127">
        <f>ROUND(I216*H216,2)</f>
        <v>0</v>
      </c>
      <c r="K216" s="123" t="s">
        <v>265</v>
      </c>
      <c r="L216" s="32"/>
      <c r="M216" s="128" t="s">
        <v>19</v>
      </c>
      <c r="N216" s="129" t="s">
        <v>40</v>
      </c>
      <c r="P216" s="130">
        <f>O216*H216</f>
        <v>0</v>
      </c>
      <c r="Q216" s="130">
        <v>0</v>
      </c>
      <c r="R216" s="130">
        <f>Q216*H216</f>
        <v>0</v>
      </c>
      <c r="S216" s="130">
        <v>0</v>
      </c>
      <c r="T216" s="131">
        <f>S216*H216</f>
        <v>0</v>
      </c>
      <c r="AR216" s="132" t="s">
        <v>266</v>
      </c>
      <c r="AT216" s="132" t="s">
        <v>261</v>
      </c>
      <c r="AU216" s="132" t="s">
        <v>77</v>
      </c>
      <c r="AY216" s="17" t="s">
        <v>260</v>
      </c>
      <c r="BE216" s="133">
        <f>IF(N216="základní",J216,0)</f>
        <v>0</v>
      </c>
      <c r="BF216" s="133">
        <f>IF(N216="snížená",J216,0)</f>
        <v>0</v>
      </c>
      <c r="BG216" s="133">
        <f>IF(N216="zákl. přenesená",J216,0)</f>
        <v>0</v>
      </c>
      <c r="BH216" s="133">
        <f>IF(N216="sníž. přenesená",J216,0)</f>
        <v>0</v>
      </c>
      <c r="BI216" s="133">
        <f>IF(N216="nulová",J216,0)</f>
        <v>0</v>
      </c>
      <c r="BJ216" s="17" t="s">
        <v>77</v>
      </c>
      <c r="BK216" s="133">
        <f>ROUND(I216*H216,2)</f>
        <v>0</v>
      </c>
      <c r="BL216" s="17" t="s">
        <v>266</v>
      </c>
      <c r="BM216" s="132" t="s">
        <v>695</v>
      </c>
    </row>
    <row r="217" spans="2:65" s="1" customFormat="1" ht="39">
      <c r="B217" s="32"/>
      <c r="D217" s="134" t="s">
        <v>267</v>
      </c>
      <c r="F217" s="135" t="s">
        <v>3938</v>
      </c>
      <c r="I217" s="136"/>
      <c r="L217" s="32"/>
      <c r="M217" s="137"/>
      <c r="T217" s="53"/>
      <c r="AT217" s="17" t="s">
        <v>267</v>
      </c>
      <c r="AU217" s="17" t="s">
        <v>77</v>
      </c>
    </row>
    <row r="218" spans="2:65" s="1" customFormat="1" ht="19.5">
      <c r="B218" s="32"/>
      <c r="D218" s="134" t="s">
        <v>269</v>
      </c>
      <c r="F218" s="138" t="s">
        <v>306</v>
      </c>
      <c r="I218" s="136"/>
      <c r="L218" s="32"/>
      <c r="M218" s="137"/>
      <c r="T218" s="53"/>
      <c r="AT218" s="17" t="s">
        <v>269</v>
      </c>
      <c r="AU218" s="17" t="s">
        <v>77</v>
      </c>
    </row>
    <row r="219" spans="2:65" s="1" customFormat="1" ht="16.5" customHeight="1">
      <c r="B219" s="32"/>
      <c r="C219" s="121" t="s">
        <v>373</v>
      </c>
      <c r="D219" s="121" t="s">
        <v>261</v>
      </c>
      <c r="E219" s="122" t="s">
        <v>3939</v>
      </c>
      <c r="F219" s="123" t="s">
        <v>2925</v>
      </c>
      <c r="G219" s="124" t="s">
        <v>363</v>
      </c>
      <c r="H219" s="125">
        <v>1</v>
      </c>
      <c r="I219" s="126"/>
      <c r="J219" s="127">
        <f>ROUND(I219*H219,2)</f>
        <v>0</v>
      </c>
      <c r="K219" s="123" t="s">
        <v>265</v>
      </c>
      <c r="L219" s="32"/>
      <c r="M219" s="128" t="s">
        <v>19</v>
      </c>
      <c r="N219" s="129" t="s">
        <v>40</v>
      </c>
      <c r="P219" s="130">
        <f>O219*H219</f>
        <v>0</v>
      </c>
      <c r="Q219" s="130">
        <v>0</v>
      </c>
      <c r="R219" s="130">
        <f>Q219*H219</f>
        <v>0</v>
      </c>
      <c r="S219" s="130">
        <v>0</v>
      </c>
      <c r="T219" s="131">
        <f>S219*H219</f>
        <v>0</v>
      </c>
      <c r="AR219" s="132" t="s">
        <v>266</v>
      </c>
      <c r="AT219" s="132" t="s">
        <v>261</v>
      </c>
      <c r="AU219" s="132" t="s">
        <v>77</v>
      </c>
      <c r="AY219" s="17" t="s">
        <v>260</v>
      </c>
      <c r="BE219" s="133">
        <f>IF(N219="základní",J219,0)</f>
        <v>0</v>
      </c>
      <c r="BF219" s="133">
        <f>IF(N219="snížená",J219,0)</f>
        <v>0</v>
      </c>
      <c r="BG219" s="133">
        <f>IF(N219="zákl. přenesená",J219,0)</f>
        <v>0</v>
      </c>
      <c r="BH219" s="133">
        <f>IF(N219="sníž. přenesená",J219,0)</f>
        <v>0</v>
      </c>
      <c r="BI219" s="133">
        <f>IF(N219="nulová",J219,0)</f>
        <v>0</v>
      </c>
      <c r="BJ219" s="17" t="s">
        <v>77</v>
      </c>
      <c r="BK219" s="133">
        <f>ROUND(I219*H219,2)</f>
        <v>0</v>
      </c>
      <c r="BL219" s="17" t="s">
        <v>266</v>
      </c>
      <c r="BM219" s="132" t="s">
        <v>700</v>
      </c>
    </row>
    <row r="220" spans="2:65" s="1" customFormat="1" ht="19.5">
      <c r="B220" s="32"/>
      <c r="D220" s="134" t="s">
        <v>267</v>
      </c>
      <c r="F220" s="135" t="s">
        <v>3940</v>
      </c>
      <c r="I220" s="136"/>
      <c r="L220" s="32"/>
      <c r="M220" s="137"/>
      <c r="T220" s="53"/>
      <c r="AT220" s="17" t="s">
        <v>267</v>
      </c>
      <c r="AU220" s="17" t="s">
        <v>77</v>
      </c>
    </row>
    <row r="221" spans="2:65" s="1" customFormat="1" ht="19.5">
      <c r="B221" s="32"/>
      <c r="D221" s="134" t="s">
        <v>269</v>
      </c>
      <c r="F221" s="138" t="s">
        <v>306</v>
      </c>
      <c r="I221" s="136"/>
      <c r="L221" s="32"/>
      <c r="M221" s="149"/>
      <c r="N221" s="150"/>
      <c r="O221" s="150"/>
      <c r="P221" s="150"/>
      <c r="Q221" s="150"/>
      <c r="R221" s="150"/>
      <c r="S221" s="150"/>
      <c r="T221" s="151"/>
      <c r="AT221" s="17" t="s">
        <v>269</v>
      </c>
      <c r="AU221" s="17" t="s">
        <v>77</v>
      </c>
    </row>
    <row r="222" spans="2:65" s="1" customFormat="1" ht="6.95" customHeight="1">
      <c r="B222" s="41"/>
      <c r="C222" s="42"/>
      <c r="D222" s="42"/>
      <c r="E222" s="42"/>
      <c r="F222" s="42"/>
      <c r="G222" s="42"/>
      <c r="H222" s="42"/>
      <c r="I222" s="42"/>
      <c r="J222" s="42"/>
      <c r="K222" s="42"/>
      <c r="L222" s="32"/>
    </row>
  </sheetData>
  <sheetProtection algorithmName="SHA-512" hashValue="dTwcntDmkAmSYAb/5qCinFfYvmsW/AGJL0vZXUP8Dx2uq4sMKrIi/3j91l5wWTLXIb33JkEWjf1Qn2UxxF4dTw==" saltValue="h2GdBvYYaX6/KOo6AQklMu1dyAmZ90KNAYm8lD+rZyvZFnS6XiNecRiXMTEvbnli1BeXy0mshs0UKUTrxPyGCQ==" spinCount="100000" sheet="1" objects="1" scenarios="1" formatColumns="0" formatRows="0" autoFilter="0"/>
  <autoFilter ref="C80:K221" xr:uid="{00000000-0009-0000-0000-000021000000}"/>
  <mergeCells count="9">
    <mergeCell ref="E50:H50"/>
    <mergeCell ref="E71:H71"/>
    <mergeCell ref="E73:H73"/>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pageSetUpPr fitToPage="1"/>
  </sheetPr>
  <dimension ref="B2:BM311"/>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178</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3941</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ROUND(J83,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ROUND((SUM(BE83:BE310)),  2)</f>
        <v>0</v>
      </c>
      <c r="I33" s="89">
        <v>0.21</v>
      </c>
      <c r="J33" s="88">
        <f>ROUND(((SUM(BE83:BE310))*I33),  2)</f>
        <v>0</v>
      </c>
      <c r="L33" s="32"/>
    </row>
    <row r="34" spans="2:12" s="1" customFormat="1" ht="14.45" customHeight="1">
      <c r="B34" s="32"/>
      <c r="E34" s="27" t="s">
        <v>41</v>
      </c>
      <c r="F34" s="88">
        <f>ROUND((SUM(BF83:BF310)),  2)</f>
        <v>0</v>
      </c>
      <c r="I34" s="89">
        <v>0.12</v>
      </c>
      <c r="J34" s="88">
        <f>ROUND(((SUM(BF83:BF310))*I34),  2)</f>
        <v>0</v>
      </c>
      <c r="L34" s="32"/>
    </row>
    <row r="35" spans="2:12" s="1" customFormat="1" ht="14.45" hidden="1" customHeight="1">
      <c r="B35" s="32"/>
      <c r="E35" s="27" t="s">
        <v>42</v>
      </c>
      <c r="F35" s="88">
        <f>ROUND((SUM(BG83:BG310)),  2)</f>
        <v>0</v>
      </c>
      <c r="I35" s="89">
        <v>0.21</v>
      </c>
      <c r="J35" s="88">
        <f>0</f>
        <v>0</v>
      </c>
      <c r="L35" s="32"/>
    </row>
    <row r="36" spans="2:12" s="1" customFormat="1" ht="14.45" hidden="1" customHeight="1">
      <c r="B36" s="32"/>
      <c r="E36" s="27" t="s">
        <v>43</v>
      </c>
      <c r="F36" s="88">
        <f>ROUND((SUM(BH83:BH310)),  2)</f>
        <v>0</v>
      </c>
      <c r="I36" s="89">
        <v>0.12</v>
      </c>
      <c r="J36" s="88">
        <f>0</f>
        <v>0</v>
      </c>
      <c r="L36" s="32"/>
    </row>
    <row r="37" spans="2:12" s="1" customFormat="1" ht="14.45" hidden="1" customHeight="1">
      <c r="B37" s="32"/>
      <c r="E37" s="27" t="s">
        <v>44</v>
      </c>
      <c r="F37" s="88">
        <f>ROUND((SUM(BI83:BI310)),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04-10-01 - Dolní Polubný (mimo) - Kořenov (mimo), železniční svršek</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J83</f>
        <v>0</v>
      </c>
      <c r="L59" s="32"/>
      <c r="AU59" s="17" t="s">
        <v>242</v>
      </c>
    </row>
    <row r="60" spans="2:47" s="8" customFormat="1" ht="24.95" customHeight="1">
      <c r="B60" s="99"/>
      <c r="D60" s="100" t="s">
        <v>765</v>
      </c>
      <c r="E60" s="101"/>
      <c r="F60" s="101"/>
      <c r="G60" s="101"/>
      <c r="H60" s="101"/>
      <c r="I60" s="101"/>
      <c r="J60" s="102">
        <f>J84</f>
        <v>0</v>
      </c>
      <c r="L60" s="99"/>
    </row>
    <row r="61" spans="2:47" s="8" customFormat="1" ht="24.95" customHeight="1">
      <c r="B61" s="99"/>
      <c r="D61" s="100" t="s">
        <v>766</v>
      </c>
      <c r="E61" s="101"/>
      <c r="F61" s="101"/>
      <c r="G61" s="101"/>
      <c r="H61" s="101"/>
      <c r="I61" s="101"/>
      <c r="J61" s="102">
        <f>J152</f>
        <v>0</v>
      </c>
      <c r="L61" s="99"/>
    </row>
    <row r="62" spans="2:47" s="8" customFormat="1" ht="24.95" customHeight="1">
      <c r="B62" s="99"/>
      <c r="D62" s="100" t="s">
        <v>994</v>
      </c>
      <c r="E62" s="101"/>
      <c r="F62" s="101"/>
      <c r="G62" s="101"/>
      <c r="H62" s="101"/>
      <c r="I62" s="101"/>
      <c r="J62" s="102">
        <f>J253</f>
        <v>0</v>
      </c>
      <c r="L62" s="99"/>
    </row>
    <row r="63" spans="2:47" s="8" customFormat="1" ht="24.95" customHeight="1">
      <c r="B63" s="99"/>
      <c r="D63" s="100" t="s">
        <v>995</v>
      </c>
      <c r="E63" s="101"/>
      <c r="F63" s="101"/>
      <c r="G63" s="101"/>
      <c r="H63" s="101"/>
      <c r="I63" s="101"/>
      <c r="J63" s="102">
        <f>J293</f>
        <v>0</v>
      </c>
      <c r="L63" s="99"/>
    </row>
    <row r="64" spans="2:47" s="1" customFormat="1" ht="21.75" customHeight="1">
      <c r="B64" s="32"/>
      <c r="L64" s="32"/>
    </row>
    <row r="65" spans="2:12" s="1" customFormat="1" ht="6.95" customHeight="1">
      <c r="B65" s="41"/>
      <c r="C65" s="42"/>
      <c r="D65" s="42"/>
      <c r="E65" s="42"/>
      <c r="F65" s="42"/>
      <c r="G65" s="42"/>
      <c r="H65" s="42"/>
      <c r="I65" s="42"/>
      <c r="J65" s="42"/>
      <c r="K65" s="42"/>
      <c r="L65" s="32"/>
    </row>
    <row r="69" spans="2:12" s="1" customFormat="1" ht="6.95" customHeight="1">
      <c r="B69" s="43"/>
      <c r="C69" s="44"/>
      <c r="D69" s="44"/>
      <c r="E69" s="44"/>
      <c r="F69" s="44"/>
      <c r="G69" s="44"/>
      <c r="H69" s="44"/>
      <c r="I69" s="44"/>
      <c r="J69" s="44"/>
      <c r="K69" s="44"/>
      <c r="L69" s="32"/>
    </row>
    <row r="70" spans="2:12" s="1" customFormat="1" ht="24.95" customHeight="1">
      <c r="B70" s="32"/>
      <c r="C70" s="21" t="s">
        <v>245</v>
      </c>
      <c r="L70" s="32"/>
    </row>
    <row r="71" spans="2:12" s="1" customFormat="1" ht="6.95" customHeight="1">
      <c r="B71" s="32"/>
      <c r="L71" s="32"/>
    </row>
    <row r="72" spans="2:12" s="1" customFormat="1" ht="12" customHeight="1">
      <c r="B72" s="32"/>
      <c r="C72" s="27" t="s">
        <v>16</v>
      </c>
      <c r="L72" s="32"/>
    </row>
    <row r="73" spans="2:12" s="1" customFormat="1" ht="16.5" customHeight="1">
      <c r="B73" s="32"/>
      <c r="E73" s="309" t="str">
        <f>E7</f>
        <v>Oprava trati v úseku Tanvald - Kořenov</v>
      </c>
      <c r="F73" s="310"/>
      <c r="G73" s="310"/>
      <c r="H73" s="310"/>
      <c r="L73" s="32"/>
    </row>
    <row r="74" spans="2:12" s="1" customFormat="1" ht="12" customHeight="1">
      <c r="B74" s="32"/>
      <c r="C74" s="27" t="s">
        <v>237</v>
      </c>
      <c r="L74" s="32"/>
    </row>
    <row r="75" spans="2:12" s="1" customFormat="1" ht="16.5" customHeight="1">
      <c r="B75" s="32"/>
      <c r="E75" s="305" t="str">
        <f>E9</f>
        <v>SO 04-10-01 - Dolní Polubný (mimo) - Kořenov (mimo), železniční svršek</v>
      </c>
      <c r="F75" s="311"/>
      <c r="G75" s="311"/>
      <c r="H75" s="311"/>
      <c r="L75" s="32"/>
    </row>
    <row r="76" spans="2:12" s="1" customFormat="1" ht="6.95" customHeight="1">
      <c r="B76" s="32"/>
      <c r="L76" s="32"/>
    </row>
    <row r="77" spans="2:12" s="1" customFormat="1" ht="12" customHeight="1">
      <c r="B77" s="32"/>
      <c r="C77" s="27" t="s">
        <v>21</v>
      </c>
      <c r="F77" s="25" t="str">
        <f>F12</f>
        <v xml:space="preserve"> </v>
      </c>
      <c r="I77" s="27" t="s">
        <v>23</v>
      </c>
      <c r="J77" s="49" t="str">
        <f>IF(J12="","",J12)</f>
        <v>14. 6. 2023</v>
      </c>
      <c r="L77" s="32"/>
    </row>
    <row r="78" spans="2:12" s="1" customFormat="1" ht="6.95" customHeight="1">
      <c r="B78" s="32"/>
      <c r="L78" s="32"/>
    </row>
    <row r="79" spans="2:12" s="1" customFormat="1" ht="15.2" customHeight="1">
      <c r="B79" s="32"/>
      <c r="C79" s="27" t="s">
        <v>25</v>
      </c>
      <c r="F79" s="25" t="str">
        <f>E15</f>
        <v xml:space="preserve"> </v>
      </c>
      <c r="I79" s="27" t="s">
        <v>30</v>
      </c>
      <c r="J79" s="30" t="str">
        <f>E21</f>
        <v xml:space="preserve"> </v>
      </c>
      <c r="L79" s="32"/>
    </row>
    <row r="80" spans="2:12" s="1" customFormat="1" ht="15.2" customHeight="1">
      <c r="B80" s="32"/>
      <c r="C80" s="27" t="s">
        <v>28</v>
      </c>
      <c r="F80" s="25" t="str">
        <f>IF(E18="","",E18)</f>
        <v>Vyplň údaj</v>
      </c>
      <c r="I80" s="27" t="s">
        <v>32</v>
      </c>
      <c r="J80" s="30" t="str">
        <f>E24</f>
        <v xml:space="preserve"> </v>
      </c>
      <c r="L80" s="32"/>
    </row>
    <row r="81" spans="2:65" s="1" customFormat="1" ht="10.35" customHeight="1">
      <c r="B81" s="32"/>
      <c r="L81" s="32"/>
    </row>
    <row r="82" spans="2:65" s="9" customFormat="1" ht="29.25" customHeight="1">
      <c r="B82" s="103"/>
      <c r="C82" s="104" t="s">
        <v>246</v>
      </c>
      <c r="D82" s="105" t="s">
        <v>54</v>
      </c>
      <c r="E82" s="105" t="s">
        <v>50</v>
      </c>
      <c r="F82" s="105" t="s">
        <v>51</v>
      </c>
      <c r="G82" s="105" t="s">
        <v>247</v>
      </c>
      <c r="H82" s="105" t="s">
        <v>248</v>
      </c>
      <c r="I82" s="105" t="s">
        <v>249</v>
      </c>
      <c r="J82" s="105" t="s">
        <v>241</v>
      </c>
      <c r="K82" s="106" t="s">
        <v>250</v>
      </c>
      <c r="L82" s="103"/>
      <c r="M82" s="56" t="s">
        <v>19</v>
      </c>
      <c r="N82" s="57" t="s">
        <v>39</v>
      </c>
      <c r="O82" s="57" t="s">
        <v>251</v>
      </c>
      <c r="P82" s="57" t="s">
        <v>252</v>
      </c>
      <c r="Q82" s="57" t="s">
        <v>253</v>
      </c>
      <c r="R82" s="57" t="s">
        <v>254</v>
      </c>
      <c r="S82" s="57" t="s">
        <v>255</v>
      </c>
      <c r="T82" s="58" t="s">
        <v>256</v>
      </c>
    </row>
    <row r="83" spans="2:65" s="1" customFormat="1" ht="22.9" customHeight="1">
      <c r="B83" s="32"/>
      <c r="C83" s="61" t="s">
        <v>257</v>
      </c>
      <c r="J83" s="107">
        <f>BK83</f>
        <v>0</v>
      </c>
      <c r="L83" s="32"/>
      <c r="M83" s="59"/>
      <c r="N83" s="50"/>
      <c r="O83" s="50"/>
      <c r="P83" s="108">
        <f>P84+P152+P253+P293</f>
        <v>0</v>
      </c>
      <c r="Q83" s="50"/>
      <c r="R83" s="108">
        <f>R84+R152+R253+R293</f>
        <v>10622.136955999998</v>
      </c>
      <c r="S83" s="50"/>
      <c r="T83" s="109">
        <f>T84+T152+T253+T293</f>
        <v>0</v>
      </c>
      <c r="AT83" s="17" t="s">
        <v>68</v>
      </c>
      <c r="AU83" s="17" t="s">
        <v>242</v>
      </c>
      <c r="BK83" s="110">
        <f>BK84+BK152+BK253+BK293</f>
        <v>0</v>
      </c>
    </row>
    <row r="84" spans="2:65" s="10" customFormat="1" ht="25.9" customHeight="1">
      <c r="B84" s="111"/>
      <c r="D84" s="112" t="s">
        <v>68</v>
      </c>
      <c r="E84" s="113" t="s">
        <v>77</v>
      </c>
      <c r="F84" s="113" t="s">
        <v>767</v>
      </c>
      <c r="I84" s="114"/>
      <c r="J84" s="115">
        <f>BK84</f>
        <v>0</v>
      </c>
      <c r="L84" s="111"/>
      <c r="M84" s="116"/>
      <c r="P84" s="117">
        <f>SUM(P85:P151)</f>
        <v>0</v>
      </c>
      <c r="R84" s="117">
        <f>SUM(R85:R151)</f>
        <v>10622.136955999998</v>
      </c>
      <c r="T84" s="118">
        <f>SUM(T85:T151)</f>
        <v>0</v>
      </c>
      <c r="AR84" s="112" t="s">
        <v>77</v>
      </c>
      <c r="AT84" s="119" t="s">
        <v>68</v>
      </c>
      <c r="AU84" s="119" t="s">
        <v>69</v>
      </c>
      <c r="AY84" s="112" t="s">
        <v>260</v>
      </c>
      <c r="BK84" s="120">
        <f>SUM(BK85:BK151)</f>
        <v>0</v>
      </c>
    </row>
    <row r="85" spans="2:65" s="1" customFormat="1" ht="16.5" customHeight="1">
      <c r="B85" s="32"/>
      <c r="C85" s="139" t="s">
        <v>77</v>
      </c>
      <c r="D85" s="139" t="s">
        <v>273</v>
      </c>
      <c r="E85" s="140" t="s">
        <v>996</v>
      </c>
      <c r="F85" s="141" t="s">
        <v>997</v>
      </c>
      <c r="G85" s="142" t="s">
        <v>973</v>
      </c>
      <c r="H85" s="143">
        <v>9181.4750000000004</v>
      </c>
      <c r="I85" s="144"/>
      <c r="J85" s="145">
        <f>ROUND(I85*H85,2)</f>
        <v>0</v>
      </c>
      <c r="K85" s="141" t="s">
        <v>265</v>
      </c>
      <c r="L85" s="146"/>
      <c r="M85" s="147" t="s">
        <v>19</v>
      </c>
      <c r="N85" s="148" t="s">
        <v>40</v>
      </c>
      <c r="P85" s="130">
        <f>O85*H85</f>
        <v>0</v>
      </c>
      <c r="Q85" s="130">
        <v>1</v>
      </c>
      <c r="R85" s="130">
        <f>Q85*H85</f>
        <v>9181.4750000000004</v>
      </c>
      <c r="S85" s="130">
        <v>0</v>
      </c>
      <c r="T85" s="131">
        <f>S85*H85</f>
        <v>0</v>
      </c>
      <c r="AR85" s="132" t="s">
        <v>277</v>
      </c>
      <c r="AT85" s="132" t="s">
        <v>273</v>
      </c>
      <c r="AU85" s="132" t="s">
        <v>77</v>
      </c>
      <c r="AY85" s="17" t="s">
        <v>260</v>
      </c>
      <c r="BE85" s="133">
        <f>IF(N85="základní",J85,0)</f>
        <v>0</v>
      </c>
      <c r="BF85" s="133">
        <f>IF(N85="snížená",J85,0)</f>
        <v>0</v>
      </c>
      <c r="BG85" s="133">
        <f>IF(N85="zákl. přenesená",J85,0)</f>
        <v>0</v>
      </c>
      <c r="BH85" s="133">
        <f>IF(N85="sníž. přenesená",J85,0)</f>
        <v>0</v>
      </c>
      <c r="BI85" s="133">
        <f>IF(N85="nulová",J85,0)</f>
        <v>0</v>
      </c>
      <c r="BJ85" s="17" t="s">
        <v>77</v>
      </c>
      <c r="BK85" s="133">
        <f>ROUND(I85*H85,2)</f>
        <v>0</v>
      </c>
      <c r="BL85" s="17" t="s">
        <v>266</v>
      </c>
      <c r="BM85" s="132" t="s">
        <v>79</v>
      </c>
    </row>
    <row r="86" spans="2:65" s="1" customFormat="1" ht="11.25">
      <c r="B86" s="32"/>
      <c r="D86" s="134" t="s">
        <v>267</v>
      </c>
      <c r="F86" s="135" t="s">
        <v>997</v>
      </c>
      <c r="I86" s="136"/>
      <c r="L86" s="32"/>
      <c r="M86" s="137"/>
      <c r="T86" s="53"/>
      <c r="AT86" s="17" t="s">
        <v>267</v>
      </c>
      <c r="AU86" s="17" t="s">
        <v>77</v>
      </c>
    </row>
    <row r="87" spans="2:65" s="1" customFormat="1" ht="29.25">
      <c r="B87" s="32"/>
      <c r="D87" s="134" t="s">
        <v>269</v>
      </c>
      <c r="F87" s="138" t="s">
        <v>998</v>
      </c>
      <c r="I87" s="136"/>
      <c r="L87" s="32"/>
      <c r="M87" s="137"/>
      <c r="T87" s="53"/>
      <c r="AT87" s="17" t="s">
        <v>269</v>
      </c>
      <c r="AU87" s="17" t="s">
        <v>77</v>
      </c>
    </row>
    <row r="88" spans="2:65" s="12" customFormat="1" ht="11.25">
      <c r="B88" s="162"/>
      <c r="D88" s="134" t="s">
        <v>774</v>
      </c>
      <c r="E88" s="163" t="s">
        <v>19</v>
      </c>
      <c r="F88" s="164" t="s">
        <v>3942</v>
      </c>
      <c r="H88" s="165">
        <v>9181.4750000000004</v>
      </c>
      <c r="I88" s="166"/>
      <c r="L88" s="162"/>
      <c r="M88" s="167"/>
      <c r="T88" s="168"/>
      <c r="AT88" s="163" t="s">
        <v>774</v>
      </c>
      <c r="AU88" s="163" t="s">
        <v>77</v>
      </c>
      <c r="AV88" s="12" t="s">
        <v>79</v>
      </c>
      <c r="AW88" s="12" t="s">
        <v>31</v>
      </c>
      <c r="AX88" s="12" t="s">
        <v>69</v>
      </c>
      <c r="AY88" s="163" t="s">
        <v>260</v>
      </c>
    </row>
    <row r="89" spans="2:65" s="13" customFormat="1" ht="11.25">
      <c r="B89" s="169"/>
      <c r="D89" s="134" t="s">
        <v>774</v>
      </c>
      <c r="E89" s="170" t="s">
        <v>19</v>
      </c>
      <c r="F89" s="171" t="s">
        <v>967</v>
      </c>
      <c r="H89" s="172">
        <v>9181.4750000000004</v>
      </c>
      <c r="I89" s="173"/>
      <c r="L89" s="169"/>
      <c r="M89" s="174"/>
      <c r="T89" s="175"/>
      <c r="AT89" s="170" t="s">
        <v>774</v>
      </c>
      <c r="AU89" s="170" t="s">
        <v>77</v>
      </c>
      <c r="AV89" s="13" t="s">
        <v>266</v>
      </c>
      <c r="AW89" s="13" t="s">
        <v>31</v>
      </c>
      <c r="AX89" s="13" t="s">
        <v>77</v>
      </c>
      <c r="AY89" s="170" t="s">
        <v>260</v>
      </c>
    </row>
    <row r="90" spans="2:65" s="1" customFormat="1" ht="16.5" customHeight="1">
      <c r="B90" s="32"/>
      <c r="C90" s="139" t="s">
        <v>79</v>
      </c>
      <c r="D90" s="139" t="s">
        <v>273</v>
      </c>
      <c r="E90" s="140" t="s">
        <v>999</v>
      </c>
      <c r="F90" s="141" t="s">
        <v>1000</v>
      </c>
      <c r="G90" s="142" t="s">
        <v>973</v>
      </c>
      <c r="H90" s="143">
        <v>592.51499999999999</v>
      </c>
      <c r="I90" s="144"/>
      <c r="J90" s="145">
        <f>ROUND(I90*H90,2)</f>
        <v>0</v>
      </c>
      <c r="K90" s="141" t="s">
        <v>19</v>
      </c>
      <c r="L90" s="146"/>
      <c r="M90" s="147" t="s">
        <v>19</v>
      </c>
      <c r="N90" s="148" t="s">
        <v>40</v>
      </c>
      <c r="P90" s="130">
        <f>O90*H90</f>
        <v>0</v>
      </c>
      <c r="Q90" s="130">
        <v>1</v>
      </c>
      <c r="R90" s="130">
        <f>Q90*H90</f>
        <v>592.51499999999999</v>
      </c>
      <c r="S90" s="130">
        <v>0</v>
      </c>
      <c r="T90" s="131">
        <f>S90*H90</f>
        <v>0</v>
      </c>
      <c r="AR90" s="132" t="s">
        <v>277</v>
      </c>
      <c r="AT90" s="132" t="s">
        <v>273</v>
      </c>
      <c r="AU90" s="132" t="s">
        <v>77</v>
      </c>
      <c r="AY90" s="17" t="s">
        <v>260</v>
      </c>
      <c r="BE90" s="133">
        <f>IF(N90="základní",J90,0)</f>
        <v>0</v>
      </c>
      <c r="BF90" s="133">
        <f>IF(N90="snížená",J90,0)</f>
        <v>0</v>
      </c>
      <c r="BG90" s="133">
        <f>IF(N90="zákl. přenesená",J90,0)</f>
        <v>0</v>
      </c>
      <c r="BH90" s="133">
        <f>IF(N90="sníž. přenesená",J90,0)</f>
        <v>0</v>
      </c>
      <c r="BI90" s="133">
        <f>IF(N90="nulová",J90,0)</f>
        <v>0</v>
      </c>
      <c r="BJ90" s="17" t="s">
        <v>77</v>
      </c>
      <c r="BK90" s="133">
        <f>ROUND(I90*H90,2)</f>
        <v>0</v>
      </c>
      <c r="BL90" s="17" t="s">
        <v>266</v>
      </c>
      <c r="BM90" s="132" t="s">
        <v>266</v>
      </c>
    </row>
    <row r="91" spans="2:65" s="1" customFormat="1" ht="11.25">
      <c r="B91" s="32"/>
      <c r="D91" s="134" t="s">
        <v>267</v>
      </c>
      <c r="F91" s="135" t="s">
        <v>1000</v>
      </c>
      <c r="I91" s="136"/>
      <c r="L91" s="32"/>
      <c r="M91" s="137"/>
      <c r="T91" s="53"/>
      <c r="AT91" s="17" t="s">
        <v>267</v>
      </c>
      <c r="AU91" s="17" t="s">
        <v>77</v>
      </c>
    </row>
    <row r="92" spans="2:65" s="1" customFormat="1" ht="29.25">
      <c r="B92" s="32"/>
      <c r="D92" s="134" t="s">
        <v>269</v>
      </c>
      <c r="F92" s="138" t="s">
        <v>1001</v>
      </c>
      <c r="I92" s="136"/>
      <c r="L92" s="32"/>
      <c r="M92" s="137"/>
      <c r="T92" s="53"/>
      <c r="AT92" s="17" t="s">
        <v>269</v>
      </c>
      <c r="AU92" s="17" t="s">
        <v>77</v>
      </c>
    </row>
    <row r="93" spans="2:65" s="12" customFormat="1" ht="11.25">
      <c r="B93" s="162"/>
      <c r="D93" s="134" t="s">
        <v>774</v>
      </c>
      <c r="E93" s="163" t="s">
        <v>19</v>
      </c>
      <c r="F93" s="164" t="s">
        <v>3943</v>
      </c>
      <c r="H93" s="165">
        <v>592.51499999999999</v>
      </c>
      <c r="I93" s="166"/>
      <c r="L93" s="162"/>
      <c r="M93" s="167"/>
      <c r="T93" s="168"/>
      <c r="AT93" s="163" t="s">
        <v>774</v>
      </c>
      <c r="AU93" s="163" t="s">
        <v>77</v>
      </c>
      <c r="AV93" s="12" t="s">
        <v>79</v>
      </c>
      <c r="AW93" s="12" t="s">
        <v>31</v>
      </c>
      <c r="AX93" s="12" t="s">
        <v>69</v>
      </c>
      <c r="AY93" s="163" t="s">
        <v>260</v>
      </c>
    </row>
    <row r="94" spans="2:65" s="13" customFormat="1" ht="11.25">
      <c r="B94" s="169"/>
      <c r="D94" s="134" t="s">
        <v>774</v>
      </c>
      <c r="E94" s="170" t="s">
        <v>19</v>
      </c>
      <c r="F94" s="171" t="s">
        <v>967</v>
      </c>
      <c r="H94" s="172">
        <v>592.51499999999999</v>
      </c>
      <c r="I94" s="173"/>
      <c r="L94" s="169"/>
      <c r="M94" s="174"/>
      <c r="T94" s="175"/>
      <c r="AT94" s="170" t="s">
        <v>774</v>
      </c>
      <c r="AU94" s="170" t="s">
        <v>77</v>
      </c>
      <c r="AV94" s="13" t="s">
        <v>266</v>
      </c>
      <c r="AW94" s="13" t="s">
        <v>31</v>
      </c>
      <c r="AX94" s="13" t="s">
        <v>77</v>
      </c>
      <c r="AY94" s="170" t="s">
        <v>260</v>
      </c>
    </row>
    <row r="95" spans="2:65" s="1" customFormat="1" ht="16.5" customHeight="1">
      <c r="B95" s="32"/>
      <c r="C95" s="139" t="s">
        <v>279</v>
      </c>
      <c r="D95" s="139" t="s">
        <v>273</v>
      </c>
      <c r="E95" s="140" t="s">
        <v>1003</v>
      </c>
      <c r="F95" s="141" t="s">
        <v>1004</v>
      </c>
      <c r="G95" s="142" t="s">
        <v>363</v>
      </c>
      <c r="H95" s="143">
        <v>289</v>
      </c>
      <c r="I95" s="144"/>
      <c r="J95" s="145">
        <f>ROUND(I95*H95,2)</f>
        <v>0</v>
      </c>
      <c r="K95" s="141" t="s">
        <v>265</v>
      </c>
      <c r="L95" s="146"/>
      <c r="M95" s="147" t="s">
        <v>19</v>
      </c>
      <c r="N95" s="148" t="s">
        <v>40</v>
      </c>
      <c r="P95" s="130">
        <f>O95*H95</f>
        <v>0</v>
      </c>
      <c r="Q95" s="130">
        <v>0.14299999999999999</v>
      </c>
      <c r="R95" s="130">
        <f>Q95*H95</f>
        <v>41.326999999999998</v>
      </c>
      <c r="S95" s="130">
        <v>0</v>
      </c>
      <c r="T95" s="131">
        <f>S95*H95</f>
        <v>0</v>
      </c>
      <c r="AR95" s="132" t="s">
        <v>277</v>
      </c>
      <c r="AT95" s="132" t="s">
        <v>273</v>
      </c>
      <c r="AU95" s="132" t="s">
        <v>77</v>
      </c>
      <c r="AY95" s="17" t="s">
        <v>260</v>
      </c>
      <c r="BE95" s="133">
        <f>IF(N95="základní",J95,0)</f>
        <v>0</v>
      </c>
      <c r="BF95" s="133">
        <f>IF(N95="snížená",J95,0)</f>
        <v>0</v>
      </c>
      <c r="BG95" s="133">
        <f>IF(N95="zákl. přenesená",J95,0)</f>
        <v>0</v>
      </c>
      <c r="BH95" s="133">
        <f>IF(N95="sníž. přenesená",J95,0)</f>
        <v>0</v>
      </c>
      <c r="BI95" s="133">
        <f>IF(N95="nulová",J95,0)</f>
        <v>0</v>
      </c>
      <c r="BJ95" s="17" t="s">
        <v>77</v>
      </c>
      <c r="BK95" s="133">
        <f>ROUND(I95*H95,2)</f>
        <v>0</v>
      </c>
      <c r="BL95" s="17" t="s">
        <v>266</v>
      </c>
      <c r="BM95" s="132" t="s">
        <v>282</v>
      </c>
    </row>
    <row r="96" spans="2:65" s="1" customFormat="1" ht="11.25">
      <c r="B96" s="32"/>
      <c r="D96" s="134" t="s">
        <v>267</v>
      </c>
      <c r="F96" s="135" t="s">
        <v>1004</v>
      </c>
      <c r="I96" s="136"/>
      <c r="L96" s="32"/>
      <c r="M96" s="137"/>
      <c r="T96" s="53"/>
      <c r="AT96" s="17" t="s">
        <v>267</v>
      </c>
      <c r="AU96" s="17" t="s">
        <v>77</v>
      </c>
    </row>
    <row r="97" spans="2:65" s="1" customFormat="1" ht="29.25">
      <c r="B97" s="32"/>
      <c r="D97" s="134" t="s">
        <v>269</v>
      </c>
      <c r="F97" s="138" t="s">
        <v>3944</v>
      </c>
      <c r="I97" s="136"/>
      <c r="L97" s="32"/>
      <c r="M97" s="137"/>
      <c r="T97" s="53"/>
      <c r="AT97" s="17" t="s">
        <v>269</v>
      </c>
      <c r="AU97" s="17" t="s">
        <v>77</v>
      </c>
    </row>
    <row r="98" spans="2:65" s="12" customFormat="1" ht="11.25">
      <c r="B98" s="162"/>
      <c r="D98" s="134" t="s">
        <v>774</v>
      </c>
      <c r="E98" s="163" t="s">
        <v>19</v>
      </c>
      <c r="F98" s="164" t="s">
        <v>3945</v>
      </c>
      <c r="H98" s="165">
        <v>289</v>
      </c>
      <c r="I98" s="166"/>
      <c r="L98" s="162"/>
      <c r="M98" s="167"/>
      <c r="T98" s="168"/>
      <c r="AT98" s="163" t="s">
        <v>774</v>
      </c>
      <c r="AU98" s="163" t="s">
        <v>77</v>
      </c>
      <c r="AV98" s="12" t="s">
        <v>79</v>
      </c>
      <c r="AW98" s="12" t="s">
        <v>31</v>
      </c>
      <c r="AX98" s="12" t="s">
        <v>69</v>
      </c>
      <c r="AY98" s="163" t="s">
        <v>260</v>
      </c>
    </row>
    <row r="99" spans="2:65" s="13" customFormat="1" ht="11.25">
      <c r="B99" s="169"/>
      <c r="D99" s="134" t="s">
        <v>774</v>
      </c>
      <c r="E99" s="170" t="s">
        <v>19</v>
      </c>
      <c r="F99" s="171" t="s">
        <v>967</v>
      </c>
      <c r="H99" s="172">
        <v>289</v>
      </c>
      <c r="I99" s="173"/>
      <c r="L99" s="169"/>
      <c r="M99" s="174"/>
      <c r="T99" s="175"/>
      <c r="AT99" s="170" t="s">
        <v>774</v>
      </c>
      <c r="AU99" s="170" t="s">
        <v>77</v>
      </c>
      <c r="AV99" s="13" t="s">
        <v>266</v>
      </c>
      <c r="AW99" s="13" t="s">
        <v>31</v>
      </c>
      <c r="AX99" s="13" t="s">
        <v>77</v>
      </c>
      <c r="AY99" s="170" t="s">
        <v>260</v>
      </c>
    </row>
    <row r="100" spans="2:65" s="1" customFormat="1" ht="16.5" customHeight="1">
      <c r="B100" s="32"/>
      <c r="C100" s="139" t="s">
        <v>266</v>
      </c>
      <c r="D100" s="139" t="s">
        <v>273</v>
      </c>
      <c r="E100" s="140" t="s">
        <v>1006</v>
      </c>
      <c r="F100" s="141" t="s">
        <v>1004</v>
      </c>
      <c r="G100" s="142" t="s">
        <v>363</v>
      </c>
      <c r="H100" s="143">
        <v>1505</v>
      </c>
      <c r="I100" s="144"/>
      <c r="J100" s="145">
        <f>ROUND(I100*H100,2)</f>
        <v>0</v>
      </c>
      <c r="K100" s="141" t="s">
        <v>19</v>
      </c>
      <c r="L100" s="146"/>
      <c r="M100" s="147" t="s">
        <v>19</v>
      </c>
      <c r="N100" s="148" t="s">
        <v>40</v>
      </c>
      <c r="P100" s="130">
        <f>O100*H100</f>
        <v>0</v>
      </c>
      <c r="Q100" s="130">
        <v>0.14299999999999999</v>
      </c>
      <c r="R100" s="130">
        <f>Q100*H100</f>
        <v>215.21499999999997</v>
      </c>
      <c r="S100" s="130">
        <v>0</v>
      </c>
      <c r="T100" s="131">
        <f>S100*H100</f>
        <v>0</v>
      </c>
      <c r="AR100" s="132" t="s">
        <v>277</v>
      </c>
      <c r="AT100" s="132" t="s">
        <v>273</v>
      </c>
      <c r="AU100" s="132" t="s">
        <v>77</v>
      </c>
      <c r="AY100" s="17" t="s">
        <v>260</v>
      </c>
      <c r="BE100" s="133">
        <f>IF(N100="základní",J100,0)</f>
        <v>0</v>
      </c>
      <c r="BF100" s="133">
        <f>IF(N100="snížená",J100,0)</f>
        <v>0</v>
      </c>
      <c r="BG100" s="133">
        <f>IF(N100="zákl. přenesená",J100,0)</f>
        <v>0</v>
      </c>
      <c r="BH100" s="133">
        <f>IF(N100="sníž. přenesená",J100,0)</f>
        <v>0</v>
      </c>
      <c r="BI100" s="133">
        <f>IF(N100="nulová",J100,0)</f>
        <v>0</v>
      </c>
      <c r="BJ100" s="17" t="s">
        <v>77</v>
      </c>
      <c r="BK100" s="133">
        <f>ROUND(I100*H100,2)</f>
        <v>0</v>
      </c>
      <c r="BL100" s="17" t="s">
        <v>266</v>
      </c>
      <c r="BM100" s="132" t="s">
        <v>277</v>
      </c>
    </row>
    <row r="101" spans="2:65" s="1" customFormat="1" ht="11.25">
      <c r="B101" s="32"/>
      <c r="D101" s="134" t="s">
        <v>267</v>
      </c>
      <c r="F101" s="135" t="s">
        <v>1004</v>
      </c>
      <c r="I101" s="136"/>
      <c r="L101" s="32"/>
      <c r="M101" s="137"/>
      <c r="T101" s="53"/>
      <c r="AT101" s="17" t="s">
        <v>267</v>
      </c>
      <c r="AU101" s="17" t="s">
        <v>77</v>
      </c>
    </row>
    <row r="102" spans="2:65" s="1" customFormat="1" ht="29.25">
      <c r="B102" s="32"/>
      <c r="D102" s="134" t="s">
        <v>269</v>
      </c>
      <c r="F102" s="138" t="s">
        <v>3946</v>
      </c>
      <c r="I102" s="136"/>
      <c r="L102" s="32"/>
      <c r="M102" s="137"/>
      <c r="T102" s="53"/>
      <c r="AT102" s="17" t="s">
        <v>269</v>
      </c>
      <c r="AU102" s="17" t="s">
        <v>77</v>
      </c>
    </row>
    <row r="103" spans="2:65" s="12" customFormat="1" ht="11.25">
      <c r="B103" s="162"/>
      <c r="D103" s="134" t="s">
        <v>774</v>
      </c>
      <c r="E103" s="163" t="s">
        <v>19</v>
      </c>
      <c r="F103" s="164" t="s">
        <v>3947</v>
      </c>
      <c r="H103" s="165">
        <v>1505</v>
      </c>
      <c r="I103" s="166"/>
      <c r="L103" s="162"/>
      <c r="M103" s="167"/>
      <c r="T103" s="168"/>
      <c r="AT103" s="163" t="s">
        <v>774</v>
      </c>
      <c r="AU103" s="163" t="s">
        <v>77</v>
      </c>
      <c r="AV103" s="12" t="s">
        <v>79</v>
      </c>
      <c r="AW103" s="12" t="s">
        <v>31</v>
      </c>
      <c r="AX103" s="12" t="s">
        <v>69</v>
      </c>
      <c r="AY103" s="163" t="s">
        <v>260</v>
      </c>
    </row>
    <row r="104" spans="2:65" s="13" customFormat="1" ht="11.25">
      <c r="B104" s="169"/>
      <c r="D104" s="134" t="s">
        <v>774</v>
      </c>
      <c r="E104" s="170" t="s">
        <v>19</v>
      </c>
      <c r="F104" s="171" t="s">
        <v>967</v>
      </c>
      <c r="H104" s="172">
        <v>1505</v>
      </c>
      <c r="I104" s="173"/>
      <c r="L104" s="169"/>
      <c r="M104" s="174"/>
      <c r="T104" s="175"/>
      <c r="AT104" s="170" t="s">
        <v>774</v>
      </c>
      <c r="AU104" s="170" t="s">
        <v>77</v>
      </c>
      <c r="AV104" s="13" t="s">
        <v>266</v>
      </c>
      <c r="AW104" s="13" t="s">
        <v>31</v>
      </c>
      <c r="AX104" s="13" t="s">
        <v>77</v>
      </c>
      <c r="AY104" s="170" t="s">
        <v>260</v>
      </c>
    </row>
    <row r="105" spans="2:65" s="1" customFormat="1" ht="16.5" customHeight="1">
      <c r="B105" s="32"/>
      <c r="C105" s="139" t="s">
        <v>258</v>
      </c>
      <c r="D105" s="139" t="s">
        <v>273</v>
      </c>
      <c r="E105" s="140" t="s">
        <v>1008</v>
      </c>
      <c r="F105" s="141" t="s">
        <v>1009</v>
      </c>
      <c r="G105" s="142" t="s">
        <v>363</v>
      </c>
      <c r="H105" s="143">
        <v>2</v>
      </c>
      <c r="I105" s="144"/>
      <c r="J105" s="145">
        <f>ROUND(I105*H105,2)</f>
        <v>0</v>
      </c>
      <c r="K105" s="141" t="s">
        <v>265</v>
      </c>
      <c r="L105" s="146"/>
      <c r="M105" s="147" t="s">
        <v>19</v>
      </c>
      <c r="N105" s="148" t="s">
        <v>40</v>
      </c>
      <c r="P105" s="130">
        <f>O105*H105</f>
        <v>0</v>
      </c>
      <c r="Q105" s="130">
        <v>0.14299999999999999</v>
      </c>
      <c r="R105" s="130">
        <f>Q105*H105</f>
        <v>0.28599999999999998</v>
      </c>
      <c r="S105" s="130">
        <v>0</v>
      </c>
      <c r="T105" s="131">
        <f>S105*H105</f>
        <v>0</v>
      </c>
      <c r="AR105" s="132" t="s">
        <v>277</v>
      </c>
      <c r="AT105" s="132" t="s">
        <v>273</v>
      </c>
      <c r="AU105" s="132" t="s">
        <v>77</v>
      </c>
      <c r="AY105" s="17" t="s">
        <v>260</v>
      </c>
      <c r="BE105" s="133">
        <f>IF(N105="základní",J105,0)</f>
        <v>0</v>
      </c>
      <c r="BF105" s="133">
        <f>IF(N105="snížená",J105,0)</f>
        <v>0</v>
      </c>
      <c r="BG105" s="133">
        <f>IF(N105="zákl. přenesená",J105,0)</f>
        <v>0</v>
      </c>
      <c r="BH105" s="133">
        <f>IF(N105="sníž. přenesená",J105,0)</f>
        <v>0</v>
      </c>
      <c r="BI105" s="133">
        <f>IF(N105="nulová",J105,0)</f>
        <v>0</v>
      </c>
      <c r="BJ105" s="17" t="s">
        <v>77</v>
      </c>
      <c r="BK105" s="133">
        <f>ROUND(I105*H105,2)</f>
        <v>0</v>
      </c>
      <c r="BL105" s="17" t="s">
        <v>266</v>
      </c>
      <c r="BM105" s="132" t="s">
        <v>289</v>
      </c>
    </row>
    <row r="106" spans="2:65" s="1" customFormat="1" ht="11.25">
      <c r="B106" s="32"/>
      <c r="D106" s="134" t="s">
        <v>267</v>
      </c>
      <c r="F106" s="135" t="s">
        <v>1009</v>
      </c>
      <c r="I106" s="136"/>
      <c r="L106" s="32"/>
      <c r="M106" s="137"/>
      <c r="T106" s="53"/>
      <c r="AT106" s="17" t="s">
        <v>267</v>
      </c>
      <c r="AU106" s="17" t="s">
        <v>77</v>
      </c>
    </row>
    <row r="107" spans="2:65" s="1" customFormat="1" ht="29.25">
      <c r="B107" s="32"/>
      <c r="D107" s="134" t="s">
        <v>269</v>
      </c>
      <c r="F107" s="138" t="s">
        <v>2483</v>
      </c>
      <c r="I107" s="136"/>
      <c r="L107" s="32"/>
      <c r="M107" s="137"/>
      <c r="T107" s="53"/>
      <c r="AT107" s="17" t="s">
        <v>269</v>
      </c>
      <c r="AU107" s="17" t="s">
        <v>77</v>
      </c>
    </row>
    <row r="108" spans="2:65" s="1" customFormat="1" ht="16.5" customHeight="1">
      <c r="B108" s="32"/>
      <c r="C108" s="139" t="s">
        <v>282</v>
      </c>
      <c r="D108" s="139" t="s">
        <v>273</v>
      </c>
      <c r="E108" s="140" t="s">
        <v>1013</v>
      </c>
      <c r="F108" s="141" t="s">
        <v>1014</v>
      </c>
      <c r="G108" s="142" t="s">
        <v>363</v>
      </c>
      <c r="H108" s="143">
        <v>6</v>
      </c>
      <c r="I108" s="144"/>
      <c r="J108" s="145">
        <f>ROUND(I108*H108,2)</f>
        <v>0</v>
      </c>
      <c r="K108" s="141" t="s">
        <v>265</v>
      </c>
      <c r="L108" s="146"/>
      <c r="M108" s="147" t="s">
        <v>19</v>
      </c>
      <c r="N108" s="148" t="s">
        <v>40</v>
      </c>
      <c r="P108" s="130">
        <f>O108*H108</f>
        <v>0</v>
      </c>
      <c r="Q108" s="130">
        <v>0.14299999999999999</v>
      </c>
      <c r="R108" s="130">
        <f>Q108*H108</f>
        <v>0.85799999999999987</v>
      </c>
      <c r="S108" s="130">
        <v>0</v>
      </c>
      <c r="T108" s="131">
        <f>S108*H108</f>
        <v>0</v>
      </c>
      <c r="AR108" s="132" t="s">
        <v>277</v>
      </c>
      <c r="AT108" s="132" t="s">
        <v>273</v>
      </c>
      <c r="AU108" s="132" t="s">
        <v>77</v>
      </c>
      <c r="AY108" s="17" t="s">
        <v>260</v>
      </c>
      <c r="BE108" s="133">
        <f>IF(N108="základní",J108,0)</f>
        <v>0</v>
      </c>
      <c r="BF108" s="133">
        <f>IF(N108="snížená",J108,0)</f>
        <v>0</v>
      </c>
      <c r="BG108" s="133">
        <f>IF(N108="zákl. přenesená",J108,0)</f>
        <v>0</v>
      </c>
      <c r="BH108" s="133">
        <f>IF(N108="sníž. přenesená",J108,0)</f>
        <v>0</v>
      </c>
      <c r="BI108" s="133">
        <f>IF(N108="nulová",J108,0)</f>
        <v>0</v>
      </c>
      <c r="BJ108" s="17" t="s">
        <v>77</v>
      </c>
      <c r="BK108" s="133">
        <f>ROUND(I108*H108,2)</f>
        <v>0</v>
      </c>
      <c r="BL108" s="17" t="s">
        <v>266</v>
      </c>
      <c r="BM108" s="132" t="s">
        <v>8</v>
      </c>
    </row>
    <row r="109" spans="2:65" s="1" customFormat="1" ht="11.25">
      <c r="B109" s="32"/>
      <c r="D109" s="134" t="s">
        <v>267</v>
      </c>
      <c r="F109" s="135" t="s">
        <v>1014</v>
      </c>
      <c r="I109" s="136"/>
      <c r="L109" s="32"/>
      <c r="M109" s="137"/>
      <c r="T109" s="53"/>
      <c r="AT109" s="17" t="s">
        <v>267</v>
      </c>
      <c r="AU109" s="17" t="s">
        <v>77</v>
      </c>
    </row>
    <row r="110" spans="2:65" s="1" customFormat="1" ht="29.25">
      <c r="B110" s="32"/>
      <c r="D110" s="134" t="s">
        <v>269</v>
      </c>
      <c r="F110" s="138" t="s">
        <v>3948</v>
      </c>
      <c r="I110" s="136"/>
      <c r="L110" s="32"/>
      <c r="M110" s="137"/>
      <c r="T110" s="53"/>
      <c r="AT110" s="17" t="s">
        <v>269</v>
      </c>
      <c r="AU110" s="17" t="s">
        <v>77</v>
      </c>
    </row>
    <row r="111" spans="2:65" s="1" customFormat="1" ht="16.5" customHeight="1">
      <c r="B111" s="32"/>
      <c r="C111" s="139" t="s">
        <v>271</v>
      </c>
      <c r="D111" s="139" t="s">
        <v>273</v>
      </c>
      <c r="E111" s="140" t="s">
        <v>1016</v>
      </c>
      <c r="F111" s="141" t="s">
        <v>1014</v>
      </c>
      <c r="G111" s="142" t="s">
        <v>363</v>
      </c>
      <c r="H111" s="143">
        <v>729</v>
      </c>
      <c r="I111" s="144"/>
      <c r="J111" s="145">
        <f>ROUND(I111*H111,2)</f>
        <v>0</v>
      </c>
      <c r="K111" s="141" t="s">
        <v>19</v>
      </c>
      <c r="L111" s="146"/>
      <c r="M111" s="147" t="s">
        <v>19</v>
      </c>
      <c r="N111" s="148" t="s">
        <v>40</v>
      </c>
      <c r="P111" s="130">
        <f>O111*H111</f>
        <v>0</v>
      </c>
      <c r="Q111" s="130">
        <v>0.14299999999999999</v>
      </c>
      <c r="R111" s="130">
        <f>Q111*H111</f>
        <v>104.24699999999999</v>
      </c>
      <c r="S111" s="130">
        <v>0</v>
      </c>
      <c r="T111" s="131">
        <f>S111*H111</f>
        <v>0</v>
      </c>
      <c r="AR111" s="132" t="s">
        <v>277</v>
      </c>
      <c r="AT111" s="132" t="s">
        <v>273</v>
      </c>
      <c r="AU111" s="132" t="s">
        <v>77</v>
      </c>
      <c r="AY111" s="17" t="s">
        <v>260</v>
      </c>
      <c r="BE111" s="133">
        <f>IF(N111="základní",J111,0)</f>
        <v>0</v>
      </c>
      <c r="BF111" s="133">
        <f>IF(N111="snížená",J111,0)</f>
        <v>0</v>
      </c>
      <c r="BG111" s="133">
        <f>IF(N111="zákl. přenesená",J111,0)</f>
        <v>0</v>
      </c>
      <c r="BH111" s="133">
        <f>IF(N111="sníž. přenesená",J111,0)</f>
        <v>0</v>
      </c>
      <c r="BI111" s="133">
        <f>IF(N111="nulová",J111,0)</f>
        <v>0</v>
      </c>
      <c r="BJ111" s="17" t="s">
        <v>77</v>
      </c>
      <c r="BK111" s="133">
        <f>ROUND(I111*H111,2)</f>
        <v>0</v>
      </c>
      <c r="BL111" s="17" t="s">
        <v>266</v>
      </c>
      <c r="BM111" s="132" t="s">
        <v>296</v>
      </c>
    </row>
    <row r="112" spans="2:65" s="1" customFormat="1" ht="11.25">
      <c r="B112" s="32"/>
      <c r="D112" s="134" t="s">
        <v>267</v>
      </c>
      <c r="F112" s="135" t="s">
        <v>1014</v>
      </c>
      <c r="I112" s="136"/>
      <c r="L112" s="32"/>
      <c r="M112" s="137"/>
      <c r="T112" s="53"/>
      <c r="AT112" s="17" t="s">
        <v>267</v>
      </c>
      <c r="AU112" s="17" t="s">
        <v>77</v>
      </c>
    </row>
    <row r="113" spans="2:65" s="1" customFormat="1" ht="29.25">
      <c r="B113" s="32"/>
      <c r="D113" s="134" t="s">
        <v>269</v>
      </c>
      <c r="F113" s="138" t="s">
        <v>3949</v>
      </c>
      <c r="I113" s="136"/>
      <c r="L113" s="32"/>
      <c r="M113" s="137"/>
      <c r="T113" s="53"/>
      <c r="AT113" s="17" t="s">
        <v>269</v>
      </c>
      <c r="AU113" s="17" t="s">
        <v>77</v>
      </c>
    </row>
    <row r="114" spans="2:65" s="12" customFormat="1" ht="11.25">
      <c r="B114" s="162"/>
      <c r="D114" s="134" t="s">
        <v>774</v>
      </c>
      <c r="E114" s="163" t="s">
        <v>19</v>
      </c>
      <c r="F114" s="164" t="s">
        <v>3950</v>
      </c>
      <c r="H114" s="165">
        <v>729</v>
      </c>
      <c r="I114" s="166"/>
      <c r="L114" s="162"/>
      <c r="M114" s="167"/>
      <c r="T114" s="168"/>
      <c r="AT114" s="163" t="s">
        <v>774</v>
      </c>
      <c r="AU114" s="163" t="s">
        <v>77</v>
      </c>
      <c r="AV114" s="12" t="s">
        <v>79</v>
      </c>
      <c r="AW114" s="12" t="s">
        <v>31</v>
      </c>
      <c r="AX114" s="12" t="s">
        <v>69</v>
      </c>
      <c r="AY114" s="163" t="s">
        <v>260</v>
      </c>
    </row>
    <row r="115" spans="2:65" s="13" customFormat="1" ht="11.25">
      <c r="B115" s="169"/>
      <c r="D115" s="134" t="s">
        <v>774</v>
      </c>
      <c r="E115" s="170" t="s">
        <v>19</v>
      </c>
      <c r="F115" s="171" t="s">
        <v>967</v>
      </c>
      <c r="H115" s="172">
        <v>729</v>
      </c>
      <c r="I115" s="173"/>
      <c r="L115" s="169"/>
      <c r="M115" s="174"/>
      <c r="T115" s="175"/>
      <c r="AT115" s="170" t="s">
        <v>774</v>
      </c>
      <c r="AU115" s="170" t="s">
        <v>77</v>
      </c>
      <c r="AV115" s="13" t="s">
        <v>266</v>
      </c>
      <c r="AW115" s="13" t="s">
        <v>31</v>
      </c>
      <c r="AX115" s="13" t="s">
        <v>77</v>
      </c>
      <c r="AY115" s="170" t="s">
        <v>260</v>
      </c>
    </row>
    <row r="116" spans="2:65" s="1" customFormat="1" ht="16.5" customHeight="1">
      <c r="B116" s="32"/>
      <c r="C116" s="139" t="s">
        <v>277</v>
      </c>
      <c r="D116" s="139" t="s">
        <v>273</v>
      </c>
      <c r="E116" s="140" t="s">
        <v>1018</v>
      </c>
      <c r="F116" s="141" t="s">
        <v>1014</v>
      </c>
      <c r="G116" s="142" t="s">
        <v>363</v>
      </c>
      <c r="H116" s="143">
        <v>2</v>
      </c>
      <c r="I116" s="144"/>
      <c r="J116" s="145">
        <f>ROUND(I116*H116,2)</f>
        <v>0</v>
      </c>
      <c r="K116" s="141" t="s">
        <v>19</v>
      </c>
      <c r="L116" s="146"/>
      <c r="M116" s="147" t="s">
        <v>19</v>
      </c>
      <c r="N116" s="148" t="s">
        <v>40</v>
      </c>
      <c r="P116" s="130">
        <f>O116*H116</f>
        <v>0</v>
      </c>
      <c r="Q116" s="130">
        <v>0.14299999999999999</v>
      </c>
      <c r="R116" s="130">
        <f>Q116*H116</f>
        <v>0.28599999999999998</v>
      </c>
      <c r="S116" s="130">
        <v>0</v>
      </c>
      <c r="T116" s="131">
        <f>S116*H116</f>
        <v>0</v>
      </c>
      <c r="AR116" s="132" t="s">
        <v>277</v>
      </c>
      <c r="AT116" s="132" t="s">
        <v>273</v>
      </c>
      <c r="AU116" s="132" t="s">
        <v>77</v>
      </c>
      <c r="AY116" s="17" t="s">
        <v>260</v>
      </c>
      <c r="BE116" s="133">
        <f>IF(N116="základní",J116,0)</f>
        <v>0</v>
      </c>
      <c r="BF116" s="133">
        <f>IF(N116="snížená",J116,0)</f>
        <v>0</v>
      </c>
      <c r="BG116" s="133">
        <f>IF(N116="zákl. přenesená",J116,0)</f>
        <v>0</v>
      </c>
      <c r="BH116" s="133">
        <f>IF(N116="sníž. přenesená",J116,0)</f>
        <v>0</v>
      </c>
      <c r="BI116" s="133">
        <f>IF(N116="nulová",J116,0)</f>
        <v>0</v>
      </c>
      <c r="BJ116" s="17" t="s">
        <v>77</v>
      </c>
      <c r="BK116" s="133">
        <f>ROUND(I116*H116,2)</f>
        <v>0</v>
      </c>
      <c r="BL116" s="17" t="s">
        <v>266</v>
      </c>
      <c r="BM116" s="132" t="s">
        <v>300</v>
      </c>
    </row>
    <row r="117" spans="2:65" s="1" customFormat="1" ht="11.25">
      <c r="B117" s="32"/>
      <c r="D117" s="134" t="s">
        <v>267</v>
      </c>
      <c r="F117" s="135" t="s">
        <v>1014</v>
      </c>
      <c r="I117" s="136"/>
      <c r="L117" s="32"/>
      <c r="M117" s="137"/>
      <c r="T117" s="53"/>
      <c r="AT117" s="17" t="s">
        <v>267</v>
      </c>
      <c r="AU117" s="17" t="s">
        <v>77</v>
      </c>
    </row>
    <row r="118" spans="2:65" s="1" customFormat="1" ht="29.25">
      <c r="B118" s="32"/>
      <c r="D118" s="134" t="s">
        <v>269</v>
      </c>
      <c r="F118" s="138" t="s">
        <v>3951</v>
      </c>
      <c r="I118" s="136"/>
      <c r="L118" s="32"/>
      <c r="M118" s="137"/>
      <c r="T118" s="53"/>
      <c r="AT118" s="17" t="s">
        <v>269</v>
      </c>
      <c r="AU118" s="17" t="s">
        <v>77</v>
      </c>
    </row>
    <row r="119" spans="2:65" s="1" customFormat="1" ht="16.5" customHeight="1">
      <c r="B119" s="32"/>
      <c r="C119" s="139" t="s">
        <v>302</v>
      </c>
      <c r="D119" s="139" t="s">
        <v>273</v>
      </c>
      <c r="E119" s="140" t="s">
        <v>1020</v>
      </c>
      <c r="F119" s="141" t="s">
        <v>1021</v>
      </c>
      <c r="G119" s="142" t="s">
        <v>545</v>
      </c>
      <c r="H119" s="143">
        <v>2952.36</v>
      </c>
      <c r="I119" s="144"/>
      <c r="J119" s="145">
        <f>ROUND(I119*H119,2)</f>
        <v>0</v>
      </c>
      <c r="K119" s="141" t="s">
        <v>19</v>
      </c>
      <c r="L119" s="146"/>
      <c r="M119" s="147" t="s">
        <v>19</v>
      </c>
      <c r="N119" s="148" t="s">
        <v>40</v>
      </c>
      <c r="P119" s="130">
        <f>O119*H119</f>
        <v>0</v>
      </c>
      <c r="Q119" s="130">
        <v>5.21E-2</v>
      </c>
      <c r="R119" s="130">
        <f>Q119*H119</f>
        <v>153.81795600000001</v>
      </c>
      <c r="S119" s="130">
        <v>0</v>
      </c>
      <c r="T119" s="131">
        <f>S119*H119</f>
        <v>0</v>
      </c>
      <c r="AR119" s="132" t="s">
        <v>277</v>
      </c>
      <c r="AT119" s="132" t="s">
        <v>273</v>
      </c>
      <c r="AU119" s="132" t="s">
        <v>77</v>
      </c>
      <c r="AY119" s="17" t="s">
        <v>260</v>
      </c>
      <c r="BE119" s="133">
        <f>IF(N119="základní",J119,0)</f>
        <v>0</v>
      </c>
      <c r="BF119" s="133">
        <f>IF(N119="snížená",J119,0)</f>
        <v>0</v>
      </c>
      <c r="BG119" s="133">
        <f>IF(N119="zákl. přenesená",J119,0)</f>
        <v>0</v>
      </c>
      <c r="BH119" s="133">
        <f>IF(N119="sníž. přenesená",J119,0)</f>
        <v>0</v>
      </c>
      <c r="BI119" s="133">
        <f>IF(N119="nulová",J119,0)</f>
        <v>0</v>
      </c>
      <c r="BJ119" s="17" t="s">
        <v>77</v>
      </c>
      <c r="BK119" s="133">
        <f>ROUND(I119*H119,2)</f>
        <v>0</v>
      </c>
      <c r="BL119" s="17" t="s">
        <v>266</v>
      </c>
      <c r="BM119" s="132" t="s">
        <v>305</v>
      </c>
    </row>
    <row r="120" spans="2:65" s="1" customFormat="1" ht="11.25">
      <c r="B120" s="32"/>
      <c r="D120" s="134" t="s">
        <v>267</v>
      </c>
      <c r="F120" s="135" t="s">
        <v>1021</v>
      </c>
      <c r="I120" s="136"/>
      <c r="L120" s="32"/>
      <c r="M120" s="137"/>
      <c r="T120" s="53"/>
      <c r="AT120" s="17" t="s">
        <v>267</v>
      </c>
      <c r="AU120" s="17" t="s">
        <v>77</v>
      </c>
    </row>
    <row r="121" spans="2:65" s="1" customFormat="1" ht="29.25">
      <c r="B121" s="32"/>
      <c r="D121" s="134" t="s">
        <v>269</v>
      </c>
      <c r="F121" s="138" t="s">
        <v>3952</v>
      </c>
      <c r="I121" s="136"/>
      <c r="L121" s="32"/>
      <c r="M121" s="137"/>
      <c r="T121" s="53"/>
      <c r="AT121" s="17" t="s">
        <v>269</v>
      </c>
      <c r="AU121" s="17" t="s">
        <v>77</v>
      </c>
    </row>
    <row r="122" spans="2:65" s="1" customFormat="1" ht="16.5" customHeight="1">
      <c r="B122" s="32"/>
      <c r="C122" s="139" t="s">
        <v>289</v>
      </c>
      <c r="D122" s="139" t="s">
        <v>273</v>
      </c>
      <c r="E122" s="140" t="s">
        <v>1023</v>
      </c>
      <c r="F122" s="141" t="s">
        <v>1024</v>
      </c>
      <c r="G122" s="142" t="s">
        <v>363</v>
      </c>
      <c r="H122" s="143">
        <v>2</v>
      </c>
      <c r="I122" s="144"/>
      <c r="J122" s="145">
        <f>ROUND(I122*H122,2)</f>
        <v>0</v>
      </c>
      <c r="K122" s="141" t="s">
        <v>19</v>
      </c>
      <c r="L122" s="146"/>
      <c r="M122" s="147" t="s">
        <v>19</v>
      </c>
      <c r="N122" s="148" t="s">
        <v>40</v>
      </c>
      <c r="P122" s="130">
        <f>O122*H122</f>
        <v>0</v>
      </c>
      <c r="Q122" s="130">
        <v>0.56799999999999995</v>
      </c>
      <c r="R122" s="130">
        <f>Q122*H122</f>
        <v>1.1359999999999999</v>
      </c>
      <c r="S122" s="130">
        <v>0</v>
      </c>
      <c r="T122" s="131">
        <f>S122*H122</f>
        <v>0</v>
      </c>
      <c r="AR122" s="132" t="s">
        <v>277</v>
      </c>
      <c r="AT122" s="132" t="s">
        <v>273</v>
      </c>
      <c r="AU122" s="132" t="s">
        <v>77</v>
      </c>
      <c r="AY122" s="17" t="s">
        <v>260</v>
      </c>
      <c r="BE122" s="133">
        <f>IF(N122="základní",J122,0)</f>
        <v>0</v>
      </c>
      <c r="BF122" s="133">
        <f>IF(N122="snížená",J122,0)</f>
        <v>0</v>
      </c>
      <c r="BG122" s="133">
        <f>IF(N122="zákl. přenesená",J122,0)</f>
        <v>0</v>
      </c>
      <c r="BH122" s="133">
        <f>IF(N122="sníž. přenesená",J122,0)</f>
        <v>0</v>
      </c>
      <c r="BI122" s="133">
        <f>IF(N122="nulová",J122,0)</f>
        <v>0</v>
      </c>
      <c r="BJ122" s="17" t="s">
        <v>77</v>
      </c>
      <c r="BK122" s="133">
        <f>ROUND(I122*H122,2)</f>
        <v>0</v>
      </c>
      <c r="BL122" s="17" t="s">
        <v>266</v>
      </c>
      <c r="BM122" s="132" t="s">
        <v>310</v>
      </c>
    </row>
    <row r="123" spans="2:65" s="1" customFormat="1" ht="11.25">
      <c r="B123" s="32"/>
      <c r="D123" s="134" t="s">
        <v>267</v>
      </c>
      <c r="F123" s="135" t="s">
        <v>1024</v>
      </c>
      <c r="I123" s="136"/>
      <c r="L123" s="32"/>
      <c r="M123" s="137"/>
      <c r="T123" s="53"/>
      <c r="AT123" s="17" t="s">
        <v>267</v>
      </c>
      <c r="AU123" s="17" t="s">
        <v>77</v>
      </c>
    </row>
    <row r="124" spans="2:65" s="1" customFormat="1" ht="29.25">
      <c r="B124" s="32"/>
      <c r="D124" s="134" t="s">
        <v>269</v>
      </c>
      <c r="F124" s="138" t="s">
        <v>3953</v>
      </c>
      <c r="I124" s="136"/>
      <c r="L124" s="32"/>
      <c r="M124" s="137"/>
      <c r="T124" s="53"/>
      <c r="AT124" s="17" t="s">
        <v>269</v>
      </c>
      <c r="AU124" s="17" t="s">
        <v>77</v>
      </c>
    </row>
    <row r="125" spans="2:65" s="1" customFormat="1" ht="16.5" customHeight="1">
      <c r="B125" s="32"/>
      <c r="C125" s="139" t="s">
        <v>312</v>
      </c>
      <c r="D125" s="139" t="s">
        <v>273</v>
      </c>
      <c r="E125" s="140" t="s">
        <v>1026</v>
      </c>
      <c r="F125" s="141" t="s">
        <v>1027</v>
      </c>
      <c r="G125" s="142" t="s">
        <v>363</v>
      </c>
      <c r="H125" s="143">
        <v>33</v>
      </c>
      <c r="I125" s="144"/>
      <c r="J125" s="145">
        <f>ROUND(I125*H125,2)</f>
        <v>0</v>
      </c>
      <c r="K125" s="141" t="s">
        <v>265</v>
      </c>
      <c r="L125" s="146"/>
      <c r="M125" s="147" t="s">
        <v>19</v>
      </c>
      <c r="N125" s="148" t="s">
        <v>40</v>
      </c>
      <c r="P125" s="130">
        <f>O125*H125</f>
        <v>0</v>
      </c>
      <c r="Q125" s="130">
        <v>5.9268000000000001</v>
      </c>
      <c r="R125" s="130">
        <f>Q125*H125</f>
        <v>195.58440000000002</v>
      </c>
      <c r="S125" s="130">
        <v>0</v>
      </c>
      <c r="T125" s="131">
        <f>S125*H125</f>
        <v>0</v>
      </c>
      <c r="AR125" s="132" t="s">
        <v>277</v>
      </c>
      <c r="AT125" s="132" t="s">
        <v>273</v>
      </c>
      <c r="AU125" s="132" t="s">
        <v>77</v>
      </c>
      <c r="AY125" s="17" t="s">
        <v>260</v>
      </c>
      <c r="BE125" s="133">
        <f>IF(N125="základní",J125,0)</f>
        <v>0</v>
      </c>
      <c r="BF125" s="133">
        <f>IF(N125="snížená",J125,0)</f>
        <v>0</v>
      </c>
      <c r="BG125" s="133">
        <f>IF(N125="zákl. přenesená",J125,0)</f>
        <v>0</v>
      </c>
      <c r="BH125" s="133">
        <f>IF(N125="sníž. přenesená",J125,0)</f>
        <v>0</v>
      </c>
      <c r="BI125" s="133">
        <f>IF(N125="nulová",J125,0)</f>
        <v>0</v>
      </c>
      <c r="BJ125" s="17" t="s">
        <v>77</v>
      </c>
      <c r="BK125" s="133">
        <f>ROUND(I125*H125,2)</f>
        <v>0</v>
      </c>
      <c r="BL125" s="17" t="s">
        <v>266</v>
      </c>
      <c r="BM125" s="132" t="s">
        <v>315</v>
      </c>
    </row>
    <row r="126" spans="2:65" s="1" customFormat="1" ht="11.25">
      <c r="B126" s="32"/>
      <c r="D126" s="134" t="s">
        <v>267</v>
      </c>
      <c r="F126" s="135" t="s">
        <v>1027</v>
      </c>
      <c r="I126" s="136"/>
      <c r="L126" s="32"/>
      <c r="M126" s="137"/>
      <c r="T126" s="53"/>
      <c r="AT126" s="17" t="s">
        <v>267</v>
      </c>
      <c r="AU126" s="17" t="s">
        <v>77</v>
      </c>
    </row>
    <row r="127" spans="2:65" s="1" customFormat="1" ht="29.25">
      <c r="B127" s="32"/>
      <c r="D127" s="134" t="s">
        <v>269</v>
      </c>
      <c r="F127" s="138" t="s">
        <v>1028</v>
      </c>
      <c r="I127" s="136"/>
      <c r="L127" s="32"/>
      <c r="M127" s="137"/>
      <c r="T127" s="53"/>
      <c r="AT127" s="17" t="s">
        <v>269</v>
      </c>
      <c r="AU127" s="17" t="s">
        <v>77</v>
      </c>
    </row>
    <row r="128" spans="2:65" s="12" customFormat="1" ht="11.25">
      <c r="B128" s="162"/>
      <c r="D128" s="134" t="s">
        <v>774</v>
      </c>
      <c r="E128" s="163" t="s">
        <v>19</v>
      </c>
      <c r="F128" s="164" t="s">
        <v>3954</v>
      </c>
      <c r="H128" s="165">
        <v>33</v>
      </c>
      <c r="I128" s="166"/>
      <c r="L128" s="162"/>
      <c r="M128" s="167"/>
      <c r="T128" s="168"/>
      <c r="AT128" s="163" t="s">
        <v>774</v>
      </c>
      <c r="AU128" s="163" t="s">
        <v>77</v>
      </c>
      <c r="AV128" s="12" t="s">
        <v>79</v>
      </c>
      <c r="AW128" s="12" t="s">
        <v>31</v>
      </c>
      <c r="AX128" s="12" t="s">
        <v>69</v>
      </c>
      <c r="AY128" s="163" t="s">
        <v>260</v>
      </c>
    </row>
    <row r="129" spans="2:65" s="13" customFormat="1" ht="11.25">
      <c r="B129" s="169"/>
      <c r="D129" s="134" t="s">
        <v>774</v>
      </c>
      <c r="E129" s="170" t="s">
        <v>19</v>
      </c>
      <c r="F129" s="171" t="s">
        <v>967</v>
      </c>
      <c r="H129" s="172">
        <v>33</v>
      </c>
      <c r="I129" s="173"/>
      <c r="L129" s="169"/>
      <c r="M129" s="174"/>
      <c r="T129" s="175"/>
      <c r="AT129" s="170" t="s">
        <v>774</v>
      </c>
      <c r="AU129" s="170" t="s">
        <v>77</v>
      </c>
      <c r="AV129" s="13" t="s">
        <v>266</v>
      </c>
      <c r="AW129" s="13" t="s">
        <v>31</v>
      </c>
      <c r="AX129" s="13" t="s">
        <v>77</v>
      </c>
      <c r="AY129" s="170" t="s">
        <v>260</v>
      </c>
    </row>
    <row r="130" spans="2:65" s="1" customFormat="1" ht="16.5" customHeight="1">
      <c r="B130" s="32"/>
      <c r="C130" s="139" t="s">
        <v>8</v>
      </c>
      <c r="D130" s="139" t="s">
        <v>273</v>
      </c>
      <c r="E130" s="140" t="s">
        <v>2487</v>
      </c>
      <c r="F130" s="141" t="s">
        <v>2488</v>
      </c>
      <c r="G130" s="142" t="s">
        <v>363</v>
      </c>
      <c r="H130" s="143">
        <v>36</v>
      </c>
      <c r="I130" s="144"/>
      <c r="J130" s="145">
        <f>ROUND(I130*H130,2)</f>
        <v>0</v>
      </c>
      <c r="K130" s="141" t="s">
        <v>265</v>
      </c>
      <c r="L130" s="146"/>
      <c r="M130" s="147" t="s">
        <v>19</v>
      </c>
      <c r="N130" s="148" t="s">
        <v>40</v>
      </c>
      <c r="P130" s="130">
        <f>O130*H130</f>
        <v>0</v>
      </c>
      <c r="Q130" s="130">
        <v>3.70425</v>
      </c>
      <c r="R130" s="130">
        <f>Q130*H130</f>
        <v>133.35300000000001</v>
      </c>
      <c r="S130" s="130">
        <v>0</v>
      </c>
      <c r="T130" s="131">
        <f>S130*H130</f>
        <v>0</v>
      </c>
      <c r="AR130" s="132" t="s">
        <v>277</v>
      </c>
      <c r="AT130" s="132" t="s">
        <v>273</v>
      </c>
      <c r="AU130" s="132" t="s">
        <v>77</v>
      </c>
      <c r="AY130" s="17" t="s">
        <v>260</v>
      </c>
      <c r="BE130" s="133">
        <f>IF(N130="základní",J130,0)</f>
        <v>0</v>
      </c>
      <c r="BF130" s="133">
        <f>IF(N130="snížená",J130,0)</f>
        <v>0</v>
      </c>
      <c r="BG130" s="133">
        <f>IF(N130="zákl. přenesená",J130,0)</f>
        <v>0</v>
      </c>
      <c r="BH130" s="133">
        <f>IF(N130="sníž. přenesená",J130,0)</f>
        <v>0</v>
      </c>
      <c r="BI130" s="133">
        <f>IF(N130="nulová",J130,0)</f>
        <v>0</v>
      </c>
      <c r="BJ130" s="17" t="s">
        <v>77</v>
      </c>
      <c r="BK130" s="133">
        <f>ROUND(I130*H130,2)</f>
        <v>0</v>
      </c>
      <c r="BL130" s="17" t="s">
        <v>266</v>
      </c>
      <c r="BM130" s="132" t="s">
        <v>320</v>
      </c>
    </row>
    <row r="131" spans="2:65" s="1" customFormat="1" ht="11.25">
      <c r="B131" s="32"/>
      <c r="D131" s="134" t="s">
        <v>267</v>
      </c>
      <c r="F131" s="135" t="s">
        <v>2488</v>
      </c>
      <c r="I131" s="136"/>
      <c r="L131" s="32"/>
      <c r="M131" s="137"/>
      <c r="T131" s="53"/>
      <c r="AT131" s="17" t="s">
        <v>267</v>
      </c>
      <c r="AU131" s="17" t="s">
        <v>77</v>
      </c>
    </row>
    <row r="132" spans="2:65" s="1" customFormat="1" ht="29.25">
      <c r="B132" s="32"/>
      <c r="D132" s="134" t="s">
        <v>269</v>
      </c>
      <c r="F132" s="138" t="s">
        <v>1028</v>
      </c>
      <c r="I132" s="136"/>
      <c r="L132" s="32"/>
      <c r="M132" s="137"/>
      <c r="T132" s="53"/>
      <c r="AT132" s="17" t="s">
        <v>269</v>
      </c>
      <c r="AU132" s="17" t="s">
        <v>77</v>
      </c>
    </row>
    <row r="133" spans="2:65" s="12" customFormat="1" ht="11.25">
      <c r="B133" s="162"/>
      <c r="D133" s="134" t="s">
        <v>774</v>
      </c>
      <c r="E133" s="163" t="s">
        <v>19</v>
      </c>
      <c r="F133" s="164" t="s">
        <v>3955</v>
      </c>
      <c r="H133" s="165">
        <v>36</v>
      </c>
      <c r="I133" s="166"/>
      <c r="L133" s="162"/>
      <c r="M133" s="167"/>
      <c r="T133" s="168"/>
      <c r="AT133" s="163" t="s">
        <v>774</v>
      </c>
      <c r="AU133" s="163" t="s">
        <v>77</v>
      </c>
      <c r="AV133" s="12" t="s">
        <v>79</v>
      </c>
      <c r="AW133" s="12" t="s">
        <v>31</v>
      </c>
      <c r="AX133" s="12" t="s">
        <v>69</v>
      </c>
      <c r="AY133" s="163" t="s">
        <v>260</v>
      </c>
    </row>
    <row r="134" spans="2:65" s="13" customFormat="1" ht="11.25">
      <c r="B134" s="169"/>
      <c r="D134" s="134" t="s">
        <v>774</v>
      </c>
      <c r="E134" s="170" t="s">
        <v>19</v>
      </c>
      <c r="F134" s="171" t="s">
        <v>967</v>
      </c>
      <c r="H134" s="172">
        <v>36</v>
      </c>
      <c r="I134" s="173"/>
      <c r="L134" s="169"/>
      <c r="M134" s="174"/>
      <c r="T134" s="175"/>
      <c r="AT134" s="170" t="s">
        <v>774</v>
      </c>
      <c r="AU134" s="170" t="s">
        <v>77</v>
      </c>
      <c r="AV134" s="13" t="s">
        <v>266</v>
      </c>
      <c r="AW134" s="13" t="s">
        <v>31</v>
      </c>
      <c r="AX134" s="13" t="s">
        <v>77</v>
      </c>
      <c r="AY134" s="170" t="s">
        <v>260</v>
      </c>
    </row>
    <row r="135" spans="2:65" s="1" customFormat="1" ht="16.5" customHeight="1">
      <c r="B135" s="32"/>
      <c r="C135" s="139" t="s">
        <v>322</v>
      </c>
      <c r="D135" s="139" t="s">
        <v>273</v>
      </c>
      <c r="E135" s="140" t="s">
        <v>2490</v>
      </c>
      <c r="F135" s="141" t="s">
        <v>2491</v>
      </c>
      <c r="G135" s="142" t="s">
        <v>545</v>
      </c>
      <c r="H135" s="143">
        <v>40</v>
      </c>
      <c r="I135" s="144"/>
      <c r="J135" s="145">
        <f>ROUND(I135*H135,2)</f>
        <v>0</v>
      </c>
      <c r="K135" s="141" t="s">
        <v>265</v>
      </c>
      <c r="L135" s="146"/>
      <c r="M135" s="147" t="s">
        <v>19</v>
      </c>
      <c r="N135" s="148" t="s">
        <v>40</v>
      </c>
      <c r="P135" s="130">
        <f>O135*H135</f>
        <v>0</v>
      </c>
      <c r="Q135" s="130">
        <v>4.9390000000000003E-2</v>
      </c>
      <c r="R135" s="130">
        <f>Q135*H135</f>
        <v>1.9756</v>
      </c>
      <c r="S135" s="130">
        <v>0</v>
      </c>
      <c r="T135" s="131">
        <f>S135*H135</f>
        <v>0</v>
      </c>
      <c r="AR135" s="132" t="s">
        <v>277</v>
      </c>
      <c r="AT135" s="132" t="s">
        <v>273</v>
      </c>
      <c r="AU135" s="132" t="s">
        <v>77</v>
      </c>
      <c r="AY135" s="17" t="s">
        <v>260</v>
      </c>
      <c r="BE135" s="133">
        <f>IF(N135="základní",J135,0)</f>
        <v>0</v>
      </c>
      <c r="BF135" s="133">
        <f>IF(N135="snížená",J135,0)</f>
        <v>0</v>
      </c>
      <c r="BG135" s="133">
        <f>IF(N135="zákl. přenesená",J135,0)</f>
        <v>0</v>
      </c>
      <c r="BH135" s="133">
        <f>IF(N135="sníž. přenesená",J135,0)</f>
        <v>0</v>
      </c>
      <c r="BI135" s="133">
        <f>IF(N135="nulová",J135,0)</f>
        <v>0</v>
      </c>
      <c r="BJ135" s="17" t="s">
        <v>77</v>
      </c>
      <c r="BK135" s="133">
        <f>ROUND(I135*H135,2)</f>
        <v>0</v>
      </c>
      <c r="BL135" s="17" t="s">
        <v>266</v>
      </c>
      <c r="BM135" s="132" t="s">
        <v>326</v>
      </c>
    </row>
    <row r="136" spans="2:65" s="1" customFormat="1" ht="11.25">
      <c r="B136" s="32"/>
      <c r="D136" s="134" t="s">
        <v>267</v>
      </c>
      <c r="F136" s="135" t="s">
        <v>2491</v>
      </c>
      <c r="I136" s="136"/>
      <c r="L136" s="32"/>
      <c r="M136" s="137"/>
      <c r="T136" s="53"/>
      <c r="AT136" s="17" t="s">
        <v>267</v>
      </c>
      <c r="AU136" s="17" t="s">
        <v>77</v>
      </c>
    </row>
    <row r="137" spans="2:65" s="1" customFormat="1" ht="29.25">
      <c r="B137" s="32"/>
      <c r="D137" s="134" t="s">
        <v>269</v>
      </c>
      <c r="F137" s="138" t="s">
        <v>1048</v>
      </c>
      <c r="I137" s="136"/>
      <c r="L137" s="32"/>
      <c r="M137" s="137"/>
      <c r="T137" s="53"/>
      <c r="AT137" s="17" t="s">
        <v>269</v>
      </c>
      <c r="AU137" s="17" t="s">
        <v>77</v>
      </c>
    </row>
    <row r="138" spans="2:65" s="12" customFormat="1" ht="11.25">
      <c r="B138" s="162"/>
      <c r="D138" s="134" t="s">
        <v>774</v>
      </c>
      <c r="E138" s="163" t="s">
        <v>19</v>
      </c>
      <c r="F138" s="164" t="s">
        <v>3956</v>
      </c>
      <c r="H138" s="165">
        <v>40</v>
      </c>
      <c r="I138" s="166"/>
      <c r="L138" s="162"/>
      <c r="M138" s="167"/>
      <c r="T138" s="168"/>
      <c r="AT138" s="163" t="s">
        <v>774</v>
      </c>
      <c r="AU138" s="163" t="s">
        <v>77</v>
      </c>
      <c r="AV138" s="12" t="s">
        <v>79</v>
      </c>
      <c r="AW138" s="12" t="s">
        <v>31</v>
      </c>
      <c r="AX138" s="12" t="s">
        <v>69</v>
      </c>
      <c r="AY138" s="163" t="s">
        <v>260</v>
      </c>
    </row>
    <row r="139" spans="2:65" s="13" customFormat="1" ht="11.25">
      <c r="B139" s="169"/>
      <c r="D139" s="134" t="s">
        <v>774</v>
      </c>
      <c r="E139" s="170" t="s">
        <v>19</v>
      </c>
      <c r="F139" s="171" t="s">
        <v>967</v>
      </c>
      <c r="H139" s="172">
        <v>40</v>
      </c>
      <c r="I139" s="173"/>
      <c r="L139" s="169"/>
      <c r="M139" s="174"/>
      <c r="T139" s="175"/>
      <c r="AT139" s="170" t="s">
        <v>774</v>
      </c>
      <c r="AU139" s="170" t="s">
        <v>77</v>
      </c>
      <c r="AV139" s="13" t="s">
        <v>266</v>
      </c>
      <c r="AW139" s="13" t="s">
        <v>31</v>
      </c>
      <c r="AX139" s="13" t="s">
        <v>77</v>
      </c>
      <c r="AY139" s="170" t="s">
        <v>260</v>
      </c>
    </row>
    <row r="140" spans="2:65" s="1" customFormat="1" ht="16.5" customHeight="1">
      <c r="B140" s="32"/>
      <c r="C140" s="139" t="s">
        <v>296</v>
      </c>
      <c r="D140" s="139" t="s">
        <v>273</v>
      </c>
      <c r="E140" s="140" t="s">
        <v>1050</v>
      </c>
      <c r="F140" s="141" t="s">
        <v>1051</v>
      </c>
      <c r="G140" s="142" t="s">
        <v>363</v>
      </c>
      <c r="H140" s="143">
        <v>51</v>
      </c>
      <c r="I140" s="144"/>
      <c r="J140" s="145">
        <f>ROUND(I140*H140,2)</f>
        <v>0</v>
      </c>
      <c r="K140" s="141" t="s">
        <v>265</v>
      </c>
      <c r="L140" s="146"/>
      <c r="M140" s="147" t="s">
        <v>19</v>
      </c>
      <c r="N140" s="148" t="s">
        <v>40</v>
      </c>
      <c r="P140" s="130">
        <f>O140*H140</f>
        <v>0</v>
      </c>
      <c r="Q140" s="130">
        <v>0</v>
      </c>
      <c r="R140" s="130">
        <f>Q140*H140</f>
        <v>0</v>
      </c>
      <c r="S140" s="130">
        <v>0</v>
      </c>
      <c r="T140" s="131">
        <f>S140*H140</f>
        <v>0</v>
      </c>
      <c r="AR140" s="132" t="s">
        <v>277</v>
      </c>
      <c r="AT140" s="132" t="s">
        <v>273</v>
      </c>
      <c r="AU140" s="132" t="s">
        <v>77</v>
      </c>
      <c r="AY140" s="17" t="s">
        <v>260</v>
      </c>
      <c r="BE140" s="133">
        <f>IF(N140="základní",J140,0)</f>
        <v>0</v>
      </c>
      <c r="BF140" s="133">
        <f>IF(N140="snížená",J140,0)</f>
        <v>0</v>
      </c>
      <c r="BG140" s="133">
        <f>IF(N140="zákl. přenesená",J140,0)</f>
        <v>0</v>
      </c>
      <c r="BH140" s="133">
        <f>IF(N140="sníž. přenesená",J140,0)</f>
        <v>0</v>
      </c>
      <c r="BI140" s="133">
        <f>IF(N140="nulová",J140,0)</f>
        <v>0</v>
      </c>
      <c r="BJ140" s="17" t="s">
        <v>77</v>
      </c>
      <c r="BK140" s="133">
        <f>ROUND(I140*H140,2)</f>
        <v>0</v>
      </c>
      <c r="BL140" s="17" t="s">
        <v>266</v>
      </c>
      <c r="BM140" s="132" t="s">
        <v>330</v>
      </c>
    </row>
    <row r="141" spans="2:65" s="1" customFormat="1" ht="11.25">
      <c r="B141" s="32"/>
      <c r="D141" s="134" t="s">
        <v>267</v>
      </c>
      <c r="F141" s="135" t="s">
        <v>1051</v>
      </c>
      <c r="I141" s="136"/>
      <c r="L141" s="32"/>
      <c r="M141" s="137"/>
      <c r="T141" s="53"/>
      <c r="AT141" s="17" t="s">
        <v>267</v>
      </c>
      <c r="AU141" s="17" t="s">
        <v>77</v>
      </c>
    </row>
    <row r="142" spans="2:65" s="1" customFormat="1" ht="29.25">
      <c r="B142" s="32"/>
      <c r="D142" s="134" t="s">
        <v>269</v>
      </c>
      <c r="F142" s="138" t="s">
        <v>1052</v>
      </c>
      <c r="I142" s="136"/>
      <c r="L142" s="32"/>
      <c r="M142" s="137"/>
      <c r="T142" s="53"/>
      <c r="AT142" s="17" t="s">
        <v>269</v>
      </c>
      <c r="AU142" s="17" t="s">
        <v>77</v>
      </c>
    </row>
    <row r="143" spans="2:65" s="1" customFormat="1" ht="16.5" customHeight="1">
      <c r="B143" s="32"/>
      <c r="C143" s="139" t="s">
        <v>332</v>
      </c>
      <c r="D143" s="139" t="s">
        <v>273</v>
      </c>
      <c r="E143" s="140" t="s">
        <v>1053</v>
      </c>
      <c r="F143" s="141" t="s">
        <v>1054</v>
      </c>
      <c r="G143" s="142" t="s">
        <v>363</v>
      </c>
      <c r="H143" s="143">
        <v>51</v>
      </c>
      <c r="I143" s="144"/>
      <c r="J143" s="145">
        <f>ROUND(I143*H143,2)</f>
        <v>0</v>
      </c>
      <c r="K143" s="141" t="s">
        <v>19</v>
      </c>
      <c r="L143" s="146"/>
      <c r="M143" s="147" t="s">
        <v>19</v>
      </c>
      <c r="N143" s="148" t="s">
        <v>40</v>
      </c>
      <c r="P143" s="130">
        <f>O143*H143</f>
        <v>0</v>
      </c>
      <c r="Q143" s="130">
        <v>1E-3</v>
      </c>
      <c r="R143" s="130">
        <f>Q143*H143</f>
        <v>5.1000000000000004E-2</v>
      </c>
      <c r="S143" s="130">
        <v>0</v>
      </c>
      <c r="T143" s="131">
        <f>S143*H143</f>
        <v>0</v>
      </c>
      <c r="AR143" s="132" t="s">
        <v>277</v>
      </c>
      <c r="AT143" s="132" t="s">
        <v>273</v>
      </c>
      <c r="AU143" s="132" t="s">
        <v>77</v>
      </c>
      <c r="AY143" s="17" t="s">
        <v>260</v>
      </c>
      <c r="BE143" s="133">
        <f>IF(N143="základní",J143,0)</f>
        <v>0</v>
      </c>
      <c r="BF143" s="133">
        <f>IF(N143="snížená",J143,0)</f>
        <v>0</v>
      </c>
      <c r="BG143" s="133">
        <f>IF(N143="zákl. přenesená",J143,0)</f>
        <v>0</v>
      </c>
      <c r="BH143" s="133">
        <f>IF(N143="sníž. přenesená",J143,0)</f>
        <v>0</v>
      </c>
      <c r="BI143" s="133">
        <f>IF(N143="nulová",J143,0)</f>
        <v>0</v>
      </c>
      <c r="BJ143" s="17" t="s">
        <v>77</v>
      </c>
      <c r="BK143" s="133">
        <f>ROUND(I143*H143,2)</f>
        <v>0</v>
      </c>
      <c r="BL143" s="17" t="s">
        <v>266</v>
      </c>
      <c r="BM143" s="132" t="s">
        <v>335</v>
      </c>
    </row>
    <row r="144" spans="2:65" s="1" customFormat="1" ht="11.25">
      <c r="B144" s="32"/>
      <c r="D144" s="134" t="s">
        <v>267</v>
      </c>
      <c r="F144" s="135" t="s">
        <v>1054</v>
      </c>
      <c r="I144" s="136"/>
      <c r="L144" s="32"/>
      <c r="M144" s="137"/>
      <c r="T144" s="53"/>
      <c r="AT144" s="17" t="s">
        <v>267</v>
      </c>
      <c r="AU144" s="17" t="s">
        <v>77</v>
      </c>
    </row>
    <row r="145" spans="2:65" s="1" customFormat="1" ht="29.25">
      <c r="B145" s="32"/>
      <c r="D145" s="134" t="s">
        <v>269</v>
      </c>
      <c r="F145" s="138" t="s">
        <v>1028</v>
      </c>
      <c r="I145" s="136"/>
      <c r="L145" s="32"/>
      <c r="M145" s="137"/>
      <c r="T145" s="53"/>
      <c r="AT145" s="17" t="s">
        <v>269</v>
      </c>
      <c r="AU145" s="17" t="s">
        <v>77</v>
      </c>
    </row>
    <row r="146" spans="2:65" s="1" customFormat="1" ht="16.5" customHeight="1">
      <c r="B146" s="32"/>
      <c r="C146" s="139" t="s">
        <v>300</v>
      </c>
      <c r="D146" s="139" t="s">
        <v>273</v>
      </c>
      <c r="E146" s="140" t="s">
        <v>1055</v>
      </c>
      <c r="F146" s="141" t="s">
        <v>1056</v>
      </c>
      <c r="G146" s="142" t="s">
        <v>363</v>
      </c>
      <c r="H146" s="143">
        <v>10</v>
      </c>
      <c r="I146" s="144"/>
      <c r="J146" s="145">
        <f>ROUND(I146*H146,2)</f>
        <v>0</v>
      </c>
      <c r="K146" s="141" t="s">
        <v>19</v>
      </c>
      <c r="L146" s="146"/>
      <c r="M146" s="147" t="s">
        <v>19</v>
      </c>
      <c r="N146" s="148" t="s">
        <v>40</v>
      </c>
      <c r="P146" s="130">
        <f>O146*H146</f>
        <v>0</v>
      </c>
      <c r="Q146" s="130">
        <v>1E-3</v>
      </c>
      <c r="R146" s="130">
        <f>Q146*H146</f>
        <v>0.01</v>
      </c>
      <c r="S146" s="130">
        <v>0</v>
      </c>
      <c r="T146" s="131">
        <f>S146*H146</f>
        <v>0</v>
      </c>
      <c r="AR146" s="132" t="s">
        <v>277</v>
      </c>
      <c r="AT146" s="132" t="s">
        <v>273</v>
      </c>
      <c r="AU146" s="132" t="s">
        <v>77</v>
      </c>
      <c r="AY146" s="17" t="s">
        <v>260</v>
      </c>
      <c r="BE146" s="133">
        <f>IF(N146="základní",J146,0)</f>
        <v>0</v>
      </c>
      <c r="BF146" s="133">
        <f>IF(N146="snížená",J146,0)</f>
        <v>0</v>
      </c>
      <c r="BG146" s="133">
        <f>IF(N146="zákl. přenesená",J146,0)</f>
        <v>0</v>
      </c>
      <c r="BH146" s="133">
        <f>IF(N146="sníž. přenesená",J146,0)</f>
        <v>0</v>
      </c>
      <c r="BI146" s="133">
        <f>IF(N146="nulová",J146,0)</f>
        <v>0</v>
      </c>
      <c r="BJ146" s="17" t="s">
        <v>77</v>
      </c>
      <c r="BK146" s="133">
        <f>ROUND(I146*H146,2)</f>
        <v>0</v>
      </c>
      <c r="BL146" s="17" t="s">
        <v>266</v>
      </c>
      <c r="BM146" s="132" t="s">
        <v>339</v>
      </c>
    </row>
    <row r="147" spans="2:65" s="1" customFormat="1" ht="11.25">
      <c r="B147" s="32"/>
      <c r="D147" s="134" t="s">
        <v>267</v>
      </c>
      <c r="F147" s="135" t="s">
        <v>1056</v>
      </c>
      <c r="I147" s="136"/>
      <c r="L147" s="32"/>
      <c r="M147" s="137"/>
      <c r="T147" s="53"/>
      <c r="AT147" s="17" t="s">
        <v>267</v>
      </c>
      <c r="AU147" s="17" t="s">
        <v>77</v>
      </c>
    </row>
    <row r="148" spans="2:65" s="1" customFormat="1" ht="29.25">
      <c r="B148" s="32"/>
      <c r="D148" s="134" t="s">
        <v>269</v>
      </c>
      <c r="F148" s="138" t="s">
        <v>1028</v>
      </c>
      <c r="I148" s="136"/>
      <c r="L148" s="32"/>
      <c r="M148" s="137"/>
      <c r="T148" s="53"/>
      <c r="AT148" s="17" t="s">
        <v>269</v>
      </c>
      <c r="AU148" s="17" t="s">
        <v>77</v>
      </c>
    </row>
    <row r="149" spans="2:65" s="1" customFormat="1" ht="16.5" customHeight="1">
      <c r="B149" s="32"/>
      <c r="C149" s="139" t="s">
        <v>341</v>
      </c>
      <c r="D149" s="139" t="s">
        <v>273</v>
      </c>
      <c r="E149" s="140" t="s">
        <v>1057</v>
      </c>
      <c r="F149" s="141" t="s">
        <v>1058</v>
      </c>
      <c r="G149" s="142" t="s">
        <v>363</v>
      </c>
      <c r="H149" s="143">
        <v>61</v>
      </c>
      <c r="I149" s="144"/>
      <c r="J149" s="145">
        <f>ROUND(I149*H149,2)</f>
        <v>0</v>
      </c>
      <c r="K149" s="141" t="s">
        <v>19</v>
      </c>
      <c r="L149" s="146"/>
      <c r="M149" s="147" t="s">
        <v>19</v>
      </c>
      <c r="N149" s="148" t="s">
        <v>40</v>
      </c>
      <c r="P149" s="130">
        <f>O149*H149</f>
        <v>0</v>
      </c>
      <c r="Q149" s="130">
        <v>0</v>
      </c>
      <c r="R149" s="130">
        <f>Q149*H149</f>
        <v>0</v>
      </c>
      <c r="S149" s="130">
        <v>0</v>
      </c>
      <c r="T149" s="131">
        <f>S149*H149</f>
        <v>0</v>
      </c>
      <c r="AR149" s="132" t="s">
        <v>277</v>
      </c>
      <c r="AT149" s="132" t="s">
        <v>273</v>
      </c>
      <c r="AU149" s="132" t="s">
        <v>77</v>
      </c>
      <c r="AY149" s="17" t="s">
        <v>260</v>
      </c>
      <c r="BE149" s="133">
        <f>IF(N149="základní",J149,0)</f>
        <v>0</v>
      </c>
      <c r="BF149" s="133">
        <f>IF(N149="snížená",J149,0)</f>
        <v>0</v>
      </c>
      <c r="BG149" s="133">
        <f>IF(N149="zákl. přenesená",J149,0)</f>
        <v>0</v>
      </c>
      <c r="BH149" s="133">
        <f>IF(N149="sníž. přenesená",J149,0)</f>
        <v>0</v>
      </c>
      <c r="BI149" s="133">
        <f>IF(N149="nulová",J149,0)</f>
        <v>0</v>
      </c>
      <c r="BJ149" s="17" t="s">
        <v>77</v>
      </c>
      <c r="BK149" s="133">
        <f>ROUND(I149*H149,2)</f>
        <v>0</v>
      </c>
      <c r="BL149" s="17" t="s">
        <v>266</v>
      </c>
      <c r="BM149" s="132" t="s">
        <v>344</v>
      </c>
    </row>
    <row r="150" spans="2:65" s="1" customFormat="1" ht="11.25">
      <c r="B150" s="32"/>
      <c r="D150" s="134" t="s">
        <v>267</v>
      </c>
      <c r="F150" s="135" t="s">
        <v>1058</v>
      </c>
      <c r="I150" s="136"/>
      <c r="L150" s="32"/>
      <c r="M150" s="137"/>
      <c r="T150" s="53"/>
      <c r="AT150" s="17" t="s">
        <v>267</v>
      </c>
      <c r="AU150" s="17" t="s">
        <v>77</v>
      </c>
    </row>
    <row r="151" spans="2:65" s="1" customFormat="1" ht="29.25">
      <c r="B151" s="32"/>
      <c r="D151" s="134" t="s">
        <v>269</v>
      </c>
      <c r="F151" s="138" t="s">
        <v>1028</v>
      </c>
      <c r="I151" s="136"/>
      <c r="L151" s="32"/>
      <c r="M151" s="137"/>
      <c r="T151" s="53"/>
      <c r="AT151" s="17" t="s">
        <v>269</v>
      </c>
      <c r="AU151" s="17" t="s">
        <v>77</v>
      </c>
    </row>
    <row r="152" spans="2:65" s="10" customFormat="1" ht="25.9" customHeight="1">
      <c r="B152" s="111"/>
      <c r="D152" s="112" t="s">
        <v>68</v>
      </c>
      <c r="E152" s="113" t="s">
        <v>79</v>
      </c>
      <c r="F152" s="113" t="s">
        <v>834</v>
      </c>
      <c r="I152" s="114"/>
      <c r="J152" s="115">
        <f>BK152</f>
        <v>0</v>
      </c>
      <c r="L152" s="111"/>
      <c r="M152" s="116"/>
      <c r="P152" s="117">
        <f>SUM(P153:P252)</f>
        <v>0</v>
      </c>
      <c r="R152" s="117">
        <f>SUM(R153:R252)</f>
        <v>0</v>
      </c>
      <c r="T152" s="118">
        <f>SUM(T153:T252)</f>
        <v>0</v>
      </c>
      <c r="AR152" s="112" t="s">
        <v>77</v>
      </c>
      <c r="AT152" s="119" t="s">
        <v>68</v>
      </c>
      <c r="AU152" s="119" t="s">
        <v>69</v>
      </c>
      <c r="AY152" s="112" t="s">
        <v>260</v>
      </c>
      <c r="BK152" s="120">
        <f>SUM(BK153:BK252)</f>
        <v>0</v>
      </c>
    </row>
    <row r="153" spans="2:65" s="1" customFormat="1" ht="16.5" customHeight="1">
      <c r="B153" s="32"/>
      <c r="C153" s="121" t="s">
        <v>305</v>
      </c>
      <c r="D153" s="121" t="s">
        <v>261</v>
      </c>
      <c r="E153" s="122" t="s">
        <v>1065</v>
      </c>
      <c r="F153" s="123" t="s">
        <v>1066</v>
      </c>
      <c r="G153" s="124" t="s">
        <v>1067</v>
      </c>
      <c r="H153" s="125">
        <v>5014.5</v>
      </c>
      <c r="I153" s="126"/>
      <c r="J153" s="127">
        <f>ROUND(I153*H153,2)</f>
        <v>0</v>
      </c>
      <c r="K153" s="123" t="s">
        <v>265</v>
      </c>
      <c r="L153" s="32"/>
      <c r="M153" s="128" t="s">
        <v>19</v>
      </c>
      <c r="N153" s="129" t="s">
        <v>40</v>
      </c>
      <c r="P153" s="130">
        <f>O153*H153</f>
        <v>0</v>
      </c>
      <c r="Q153" s="130">
        <v>0</v>
      </c>
      <c r="R153" s="130">
        <f>Q153*H153</f>
        <v>0</v>
      </c>
      <c r="S153" s="130">
        <v>0</v>
      </c>
      <c r="T153" s="131">
        <f>S153*H153</f>
        <v>0</v>
      </c>
      <c r="AR153" s="132" t="s">
        <v>266</v>
      </c>
      <c r="AT153" s="132" t="s">
        <v>261</v>
      </c>
      <c r="AU153" s="132" t="s">
        <v>77</v>
      </c>
      <c r="AY153" s="17" t="s">
        <v>260</v>
      </c>
      <c r="BE153" s="133">
        <f>IF(N153="základní",J153,0)</f>
        <v>0</v>
      </c>
      <c r="BF153" s="133">
        <f>IF(N153="snížená",J153,0)</f>
        <v>0</v>
      </c>
      <c r="BG153" s="133">
        <f>IF(N153="zákl. přenesená",J153,0)</f>
        <v>0</v>
      </c>
      <c r="BH153" s="133">
        <f>IF(N153="sníž. přenesená",J153,0)</f>
        <v>0</v>
      </c>
      <c r="BI153" s="133">
        <f>IF(N153="nulová",J153,0)</f>
        <v>0</v>
      </c>
      <c r="BJ153" s="17" t="s">
        <v>77</v>
      </c>
      <c r="BK153" s="133">
        <f>ROUND(I153*H153,2)</f>
        <v>0</v>
      </c>
      <c r="BL153" s="17" t="s">
        <v>266</v>
      </c>
      <c r="BM153" s="132" t="s">
        <v>348</v>
      </c>
    </row>
    <row r="154" spans="2:65" s="1" customFormat="1" ht="29.25">
      <c r="B154" s="32"/>
      <c r="D154" s="134" t="s">
        <v>267</v>
      </c>
      <c r="F154" s="135" t="s">
        <v>1068</v>
      </c>
      <c r="I154" s="136"/>
      <c r="L154" s="32"/>
      <c r="M154" s="137"/>
      <c r="T154" s="53"/>
      <c r="AT154" s="17" t="s">
        <v>267</v>
      </c>
      <c r="AU154" s="17" t="s">
        <v>77</v>
      </c>
    </row>
    <row r="155" spans="2:65" s="1" customFormat="1" ht="19.5">
      <c r="B155" s="32"/>
      <c r="D155" s="134" t="s">
        <v>269</v>
      </c>
      <c r="F155" s="138" t="s">
        <v>306</v>
      </c>
      <c r="I155" s="136"/>
      <c r="L155" s="32"/>
      <c r="M155" s="137"/>
      <c r="T155" s="53"/>
      <c r="AT155" s="17" t="s">
        <v>269</v>
      </c>
      <c r="AU155" s="17" t="s">
        <v>77</v>
      </c>
    </row>
    <row r="156" spans="2:65" s="12" customFormat="1" ht="11.25">
      <c r="B156" s="162"/>
      <c r="D156" s="134" t="s">
        <v>774</v>
      </c>
      <c r="E156" s="163" t="s">
        <v>19</v>
      </c>
      <c r="F156" s="164" t="s">
        <v>3957</v>
      </c>
      <c r="H156" s="165">
        <v>5014.5</v>
      </c>
      <c r="I156" s="166"/>
      <c r="L156" s="162"/>
      <c r="M156" s="167"/>
      <c r="T156" s="168"/>
      <c r="AT156" s="163" t="s">
        <v>774</v>
      </c>
      <c r="AU156" s="163" t="s">
        <v>77</v>
      </c>
      <c r="AV156" s="12" t="s">
        <v>79</v>
      </c>
      <c r="AW156" s="12" t="s">
        <v>31</v>
      </c>
      <c r="AX156" s="12" t="s">
        <v>69</v>
      </c>
      <c r="AY156" s="163" t="s">
        <v>260</v>
      </c>
    </row>
    <row r="157" spans="2:65" s="13" customFormat="1" ht="11.25">
      <c r="B157" s="169"/>
      <c r="D157" s="134" t="s">
        <v>774</v>
      </c>
      <c r="E157" s="170" t="s">
        <v>19</v>
      </c>
      <c r="F157" s="171" t="s">
        <v>967</v>
      </c>
      <c r="H157" s="172">
        <v>5014.5</v>
      </c>
      <c r="I157" s="173"/>
      <c r="L157" s="169"/>
      <c r="M157" s="174"/>
      <c r="T157" s="175"/>
      <c r="AT157" s="170" t="s">
        <v>774</v>
      </c>
      <c r="AU157" s="170" t="s">
        <v>77</v>
      </c>
      <c r="AV157" s="13" t="s">
        <v>266</v>
      </c>
      <c r="AW157" s="13" t="s">
        <v>31</v>
      </c>
      <c r="AX157" s="13" t="s">
        <v>77</v>
      </c>
      <c r="AY157" s="170" t="s">
        <v>260</v>
      </c>
    </row>
    <row r="158" spans="2:65" s="1" customFormat="1" ht="16.5" customHeight="1">
      <c r="B158" s="32"/>
      <c r="C158" s="121" t="s">
        <v>350</v>
      </c>
      <c r="D158" s="121" t="s">
        <v>261</v>
      </c>
      <c r="E158" s="122" t="s">
        <v>1070</v>
      </c>
      <c r="F158" s="123" t="s">
        <v>1071</v>
      </c>
      <c r="G158" s="124" t="s">
        <v>1067</v>
      </c>
      <c r="H158" s="125">
        <v>5144.2049999999999</v>
      </c>
      <c r="I158" s="126"/>
      <c r="J158" s="127">
        <f>ROUND(I158*H158,2)</f>
        <v>0</v>
      </c>
      <c r="K158" s="123" t="s">
        <v>265</v>
      </c>
      <c r="L158" s="32"/>
      <c r="M158" s="128" t="s">
        <v>19</v>
      </c>
      <c r="N158" s="129" t="s">
        <v>40</v>
      </c>
      <c r="P158" s="130">
        <f>O158*H158</f>
        <v>0</v>
      </c>
      <c r="Q158" s="130">
        <v>0</v>
      </c>
      <c r="R158" s="130">
        <f>Q158*H158</f>
        <v>0</v>
      </c>
      <c r="S158" s="130">
        <v>0</v>
      </c>
      <c r="T158" s="131">
        <f>S158*H158</f>
        <v>0</v>
      </c>
      <c r="AR158" s="132" t="s">
        <v>266</v>
      </c>
      <c r="AT158" s="132" t="s">
        <v>261</v>
      </c>
      <c r="AU158" s="132" t="s">
        <v>77</v>
      </c>
      <c r="AY158" s="17" t="s">
        <v>260</v>
      </c>
      <c r="BE158" s="133">
        <f>IF(N158="základní",J158,0)</f>
        <v>0</v>
      </c>
      <c r="BF158" s="133">
        <f>IF(N158="snížená",J158,0)</f>
        <v>0</v>
      </c>
      <c r="BG158" s="133">
        <f>IF(N158="zákl. přenesená",J158,0)</f>
        <v>0</v>
      </c>
      <c r="BH158" s="133">
        <f>IF(N158="sníž. přenesená",J158,0)</f>
        <v>0</v>
      </c>
      <c r="BI158" s="133">
        <f>IF(N158="nulová",J158,0)</f>
        <v>0</v>
      </c>
      <c r="BJ158" s="17" t="s">
        <v>77</v>
      </c>
      <c r="BK158" s="133">
        <f>ROUND(I158*H158,2)</f>
        <v>0</v>
      </c>
      <c r="BL158" s="17" t="s">
        <v>266</v>
      </c>
      <c r="BM158" s="132" t="s">
        <v>353</v>
      </c>
    </row>
    <row r="159" spans="2:65" s="1" customFormat="1" ht="29.25">
      <c r="B159" s="32"/>
      <c r="D159" s="134" t="s">
        <v>267</v>
      </c>
      <c r="F159" s="135" t="s">
        <v>1072</v>
      </c>
      <c r="I159" s="136"/>
      <c r="L159" s="32"/>
      <c r="M159" s="137"/>
      <c r="T159" s="53"/>
      <c r="AT159" s="17" t="s">
        <v>267</v>
      </c>
      <c r="AU159" s="17" t="s">
        <v>77</v>
      </c>
    </row>
    <row r="160" spans="2:65" s="1" customFormat="1" ht="29.25">
      <c r="B160" s="32"/>
      <c r="D160" s="134" t="s">
        <v>269</v>
      </c>
      <c r="F160" s="138" t="s">
        <v>1073</v>
      </c>
      <c r="I160" s="136"/>
      <c r="L160" s="32"/>
      <c r="M160" s="137"/>
      <c r="T160" s="53"/>
      <c r="AT160" s="17" t="s">
        <v>269</v>
      </c>
      <c r="AU160" s="17" t="s">
        <v>77</v>
      </c>
    </row>
    <row r="161" spans="2:65" s="12" customFormat="1" ht="11.25">
      <c r="B161" s="162"/>
      <c r="D161" s="134" t="s">
        <v>774</v>
      </c>
      <c r="E161" s="163" t="s">
        <v>19</v>
      </c>
      <c r="F161" s="164" t="s">
        <v>3958</v>
      </c>
      <c r="H161" s="165">
        <v>5144.2049999999999</v>
      </c>
      <c r="I161" s="166"/>
      <c r="L161" s="162"/>
      <c r="M161" s="167"/>
      <c r="T161" s="168"/>
      <c r="AT161" s="163" t="s">
        <v>774</v>
      </c>
      <c r="AU161" s="163" t="s">
        <v>77</v>
      </c>
      <c r="AV161" s="12" t="s">
        <v>79</v>
      </c>
      <c r="AW161" s="12" t="s">
        <v>31</v>
      </c>
      <c r="AX161" s="12" t="s">
        <v>69</v>
      </c>
      <c r="AY161" s="163" t="s">
        <v>260</v>
      </c>
    </row>
    <row r="162" spans="2:65" s="13" customFormat="1" ht="11.25">
      <c r="B162" s="169"/>
      <c r="D162" s="134" t="s">
        <v>774</v>
      </c>
      <c r="E162" s="170" t="s">
        <v>19</v>
      </c>
      <c r="F162" s="171" t="s">
        <v>967</v>
      </c>
      <c r="H162" s="172">
        <v>5144.2049999999999</v>
      </c>
      <c r="I162" s="173"/>
      <c r="L162" s="169"/>
      <c r="M162" s="174"/>
      <c r="T162" s="175"/>
      <c r="AT162" s="170" t="s">
        <v>774</v>
      </c>
      <c r="AU162" s="170" t="s">
        <v>77</v>
      </c>
      <c r="AV162" s="13" t="s">
        <v>266</v>
      </c>
      <c r="AW162" s="13" t="s">
        <v>31</v>
      </c>
      <c r="AX162" s="13" t="s">
        <v>77</v>
      </c>
      <c r="AY162" s="170" t="s">
        <v>260</v>
      </c>
    </row>
    <row r="163" spans="2:65" s="1" customFormat="1" ht="16.5" customHeight="1">
      <c r="B163" s="32"/>
      <c r="C163" s="121" t="s">
        <v>310</v>
      </c>
      <c r="D163" s="121" t="s">
        <v>261</v>
      </c>
      <c r="E163" s="122" t="s">
        <v>1075</v>
      </c>
      <c r="F163" s="123" t="s">
        <v>1076</v>
      </c>
      <c r="G163" s="124" t="s">
        <v>1067</v>
      </c>
      <c r="H163" s="125">
        <v>5144.2049999999999</v>
      </c>
      <c r="I163" s="126"/>
      <c r="J163" s="127">
        <f>ROUND(I163*H163,2)</f>
        <v>0</v>
      </c>
      <c r="K163" s="123" t="s">
        <v>265</v>
      </c>
      <c r="L163" s="32"/>
      <c r="M163" s="128" t="s">
        <v>19</v>
      </c>
      <c r="N163" s="129" t="s">
        <v>40</v>
      </c>
      <c r="P163" s="130">
        <f>O163*H163</f>
        <v>0</v>
      </c>
      <c r="Q163" s="130">
        <v>0</v>
      </c>
      <c r="R163" s="130">
        <f>Q163*H163</f>
        <v>0</v>
      </c>
      <c r="S163" s="130">
        <v>0</v>
      </c>
      <c r="T163" s="131">
        <f>S163*H163</f>
        <v>0</v>
      </c>
      <c r="AR163" s="132" t="s">
        <v>266</v>
      </c>
      <c r="AT163" s="132" t="s">
        <v>261</v>
      </c>
      <c r="AU163" s="132" t="s">
        <v>77</v>
      </c>
      <c r="AY163" s="17" t="s">
        <v>260</v>
      </c>
      <c r="BE163" s="133">
        <f>IF(N163="základní",J163,0)</f>
        <v>0</v>
      </c>
      <c r="BF163" s="133">
        <f>IF(N163="snížená",J163,0)</f>
        <v>0</v>
      </c>
      <c r="BG163" s="133">
        <f>IF(N163="zákl. přenesená",J163,0)</f>
        <v>0</v>
      </c>
      <c r="BH163" s="133">
        <f>IF(N163="sníž. přenesená",J163,0)</f>
        <v>0</v>
      </c>
      <c r="BI163" s="133">
        <f>IF(N163="nulová",J163,0)</f>
        <v>0</v>
      </c>
      <c r="BJ163" s="17" t="s">
        <v>77</v>
      </c>
      <c r="BK163" s="133">
        <f>ROUND(I163*H163,2)</f>
        <v>0</v>
      </c>
      <c r="BL163" s="17" t="s">
        <v>266</v>
      </c>
      <c r="BM163" s="132" t="s">
        <v>358</v>
      </c>
    </row>
    <row r="164" spans="2:65" s="1" customFormat="1" ht="19.5">
      <c r="B164" s="32"/>
      <c r="D164" s="134" t="s">
        <v>267</v>
      </c>
      <c r="F164" s="135" t="s">
        <v>1077</v>
      </c>
      <c r="I164" s="136"/>
      <c r="L164" s="32"/>
      <c r="M164" s="137"/>
      <c r="T164" s="53"/>
      <c r="AT164" s="17" t="s">
        <v>267</v>
      </c>
      <c r="AU164" s="17" t="s">
        <v>77</v>
      </c>
    </row>
    <row r="165" spans="2:65" s="1" customFormat="1" ht="29.25">
      <c r="B165" s="32"/>
      <c r="D165" s="134" t="s">
        <v>269</v>
      </c>
      <c r="F165" s="138" t="s">
        <v>1073</v>
      </c>
      <c r="I165" s="136"/>
      <c r="L165" s="32"/>
      <c r="M165" s="137"/>
      <c r="T165" s="53"/>
      <c r="AT165" s="17" t="s">
        <v>269</v>
      </c>
      <c r="AU165" s="17" t="s">
        <v>77</v>
      </c>
    </row>
    <row r="166" spans="2:65" s="12" customFormat="1" ht="11.25">
      <c r="B166" s="162"/>
      <c r="D166" s="134" t="s">
        <v>774</v>
      </c>
      <c r="E166" s="163" t="s">
        <v>19</v>
      </c>
      <c r="F166" s="164" t="s">
        <v>3958</v>
      </c>
      <c r="H166" s="165">
        <v>5144.2049999999999</v>
      </c>
      <c r="I166" s="166"/>
      <c r="L166" s="162"/>
      <c r="M166" s="167"/>
      <c r="T166" s="168"/>
      <c r="AT166" s="163" t="s">
        <v>774</v>
      </c>
      <c r="AU166" s="163" t="s">
        <v>77</v>
      </c>
      <c r="AV166" s="12" t="s">
        <v>79</v>
      </c>
      <c r="AW166" s="12" t="s">
        <v>31</v>
      </c>
      <c r="AX166" s="12" t="s">
        <v>69</v>
      </c>
      <c r="AY166" s="163" t="s">
        <v>260</v>
      </c>
    </row>
    <row r="167" spans="2:65" s="13" customFormat="1" ht="11.25">
      <c r="B167" s="169"/>
      <c r="D167" s="134" t="s">
        <v>774</v>
      </c>
      <c r="E167" s="170" t="s">
        <v>19</v>
      </c>
      <c r="F167" s="171" t="s">
        <v>967</v>
      </c>
      <c r="H167" s="172">
        <v>5144.2049999999999</v>
      </c>
      <c r="I167" s="173"/>
      <c r="L167" s="169"/>
      <c r="M167" s="174"/>
      <c r="T167" s="175"/>
      <c r="AT167" s="170" t="s">
        <v>774</v>
      </c>
      <c r="AU167" s="170" t="s">
        <v>77</v>
      </c>
      <c r="AV167" s="13" t="s">
        <v>266</v>
      </c>
      <c r="AW167" s="13" t="s">
        <v>31</v>
      </c>
      <c r="AX167" s="13" t="s">
        <v>77</v>
      </c>
      <c r="AY167" s="170" t="s">
        <v>260</v>
      </c>
    </row>
    <row r="168" spans="2:65" s="1" customFormat="1" ht="16.5" customHeight="1">
      <c r="B168" s="32"/>
      <c r="C168" s="121" t="s">
        <v>7</v>
      </c>
      <c r="D168" s="121" t="s">
        <v>261</v>
      </c>
      <c r="E168" s="122" t="s">
        <v>1078</v>
      </c>
      <c r="F168" s="123" t="s">
        <v>1079</v>
      </c>
      <c r="G168" s="124" t="s">
        <v>1080</v>
      </c>
      <c r="H168" s="125">
        <v>3.343</v>
      </c>
      <c r="I168" s="126"/>
      <c r="J168" s="127">
        <f>ROUND(I168*H168,2)</f>
        <v>0</v>
      </c>
      <c r="K168" s="123" t="s">
        <v>265</v>
      </c>
      <c r="L168" s="32"/>
      <c r="M168" s="128" t="s">
        <v>19</v>
      </c>
      <c r="N168" s="129" t="s">
        <v>40</v>
      </c>
      <c r="P168" s="130">
        <f>O168*H168</f>
        <v>0</v>
      </c>
      <c r="Q168" s="130">
        <v>0</v>
      </c>
      <c r="R168" s="130">
        <f>Q168*H168</f>
        <v>0</v>
      </c>
      <c r="S168" s="130">
        <v>0</v>
      </c>
      <c r="T168" s="131">
        <f>S168*H168</f>
        <v>0</v>
      </c>
      <c r="AR168" s="132" t="s">
        <v>266</v>
      </c>
      <c r="AT168" s="132" t="s">
        <v>261</v>
      </c>
      <c r="AU168" s="132" t="s">
        <v>77</v>
      </c>
      <c r="AY168" s="17" t="s">
        <v>260</v>
      </c>
      <c r="BE168" s="133">
        <f>IF(N168="základní",J168,0)</f>
        <v>0</v>
      </c>
      <c r="BF168" s="133">
        <f>IF(N168="snížená",J168,0)</f>
        <v>0</v>
      </c>
      <c r="BG168" s="133">
        <f>IF(N168="zákl. přenesená",J168,0)</f>
        <v>0</v>
      </c>
      <c r="BH168" s="133">
        <f>IF(N168="sníž. přenesená",J168,0)</f>
        <v>0</v>
      </c>
      <c r="BI168" s="133">
        <f>IF(N168="nulová",J168,0)</f>
        <v>0</v>
      </c>
      <c r="BJ168" s="17" t="s">
        <v>77</v>
      </c>
      <c r="BK168" s="133">
        <f>ROUND(I168*H168,2)</f>
        <v>0</v>
      </c>
      <c r="BL168" s="17" t="s">
        <v>266</v>
      </c>
      <c r="BM168" s="132" t="s">
        <v>364</v>
      </c>
    </row>
    <row r="169" spans="2:65" s="1" customFormat="1" ht="19.5">
      <c r="B169" s="32"/>
      <c r="D169" s="134" t="s">
        <v>267</v>
      </c>
      <c r="F169" s="135" t="s">
        <v>1081</v>
      </c>
      <c r="I169" s="136"/>
      <c r="L169" s="32"/>
      <c r="M169" s="137"/>
      <c r="T169" s="53"/>
      <c r="AT169" s="17" t="s">
        <v>267</v>
      </c>
      <c r="AU169" s="17" t="s">
        <v>77</v>
      </c>
    </row>
    <row r="170" spans="2:65" s="1" customFormat="1" ht="29.25">
      <c r="B170" s="32"/>
      <c r="D170" s="134" t="s">
        <v>269</v>
      </c>
      <c r="F170" s="138" t="s">
        <v>3959</v>
      </c>
      <c r="I170" s="136"/>
      <c r="L170" s="32"/>
      <c r="M170" s="137"/>
      <c r="T170" s="53"/>
      <c r="AT170" s="17" t="s">
        <v>269</v>
      </c>
      <c r="AU170" s="17" t="s">
        <v>77</v>
      </c>
    </row>
    <row r="171" spans="2:65" s="1" customFormat="1" ht="16.5" customHeight="1">
      <c r="B171" s="32"/>
      <c r="C171" s="121" t="s">
        <v>315</v>
      </c>
      <c r="D171" s="121" t="s">
        <v>261</v>
      </c>
      <c r="E171" s="122" t="s">
        <v>1091</v>
      </c>
      <c r="F171" s="123" t="s">
        <v>1092</v>
      </c>
      <c r="G171" s="124" t="s">
        <v>1080</v>
      </c>
      <c r="H171" s="125">
        <v>0.38300000000000001</v>
      </c>
      <c r="I171" s="126"/>
      <c r="J171" s="127">
        <f>ROUND(I171*H171,2)</f>
        <v>0</v>
      </c>
      <c r="K171" s="123" t="s">
        <v>265</v>
      </c>
      <c r="L171" s="32"/>
      <c r="M171" s="128" t="s">
        <v>19</v>
      </c>
      <c r="N171" s="129" t="s">
        <v>40</v>
      </c>
      <c r="P171" s="130">
        <f>O171*H171</f>
        <v>0</v>
      </c>
      <c r="Q171" s="130">
        <v>0</v>
      </c>
      <c r="R171" s="130">
        <f>Q171*H171</f>
        <v>0</v>
      </c>
      <c r="S171" s="130">
        <v>0</v>
      </c>
      <c r="T171" s="131">
        <f>S171*H171</f>
        <v>0</v>
      </c>
      <c r="AR171" s="132" t="s">
        <v>266</v>
      </c>
      <c r="AT171" s="132" t="s">
        <v>261</v>
      </c>
      <c r="AU171" s="132" t="s">
        <v>77</v>
      </c>
      <c r="AY171" s="17" t="s">
        <v>260</v>
      </c>
      <c r="BE171" s="133">
        <f>IF(N171="základní",J171,0)</f>
        <v>0</v>
      </c>
      <c r="BF171" s="133">
        <f>IF(N171="snížená",J171,0)</f>
        <v>0</v>
      </c>
      <c r="BG171" s="133">
        <f>IF(N171="zákl. přenesená",J171,0)</f>
        <v>0</v>
      </c>
      <c r="BH171" s="133">
        <f>IF(N171="sníž. přenesená",J171,0)</f>
        <v>0</v>
      </c>
      <c r="BI171" s="133">
        <f>IF(N171="nulová",J171,0)</f>
        <v>0</v>
      </c>
      <c r="BJ171" s="17" t="s">
        <v>77</v>
      </c>
      <c r="BK171" s="133">
        <f>ROUND(I171*H171,2)</f>
        <v>0</v>
      </c>
      <c r="BL171" s="17" t="s">
        <v>266</v>
      </c>
      <c r="BM171" s="132" t="s">
        <v>368</v>
      </c>
    </row>
    <row r="172" spans="2:65" s="1" customFormat="1" ht="29.25">
      <c r="B172" s="32"/>
      <c r="D172" s="134" t="s">
        <v>267</v>
      </c>
      <c r="F172" s="135" t="s">
        <v>1093</v>
      </c>
      <c r="I172" s="136"/>
      <c r="L172" s="32"/>
      <c r="M172" s="137"/>
      <c r="T172" s="53"/>
      <c r="AT172" s="17" t="s">
        <v>267</v>
      </c>
      <c r="AU172" s="17" t="s">
        <v>77</v>
      </c>
    </row>
    <row r="173" spans="2:65" s="1" customFormat="1" ht="29.25">
      <c r="B173" s="32"/>
      <c r="D173" s="134" t="s">
        <v>269</v>
      </c>
      <c r="F173" s="138" t="s">
        <v>3960</v>
      </c>
      <c r="I173" s="136"/>
      <c r="L173" s="32"/>
      <c r="M173" s="137"/>
      <c r="T173" s="53"/>
      <c r="AT173" s="17" t="s">
        <v>269</v>
      </c>
      <c r="AU173" s="17" t="s">
        <v>77</v>
      </c>
    </row>
    <row r="174" spans="2:65" s="12" customFormat="1" ht="11.25">
      <c r="B174" s="162"/>
      <c r="D174" s="134" t="s">
        <v>774</v>
      </c>
      <c r="E174" s="163" t="s">
        <v>19</v>
      </c>
      <c r="F174" s="164" t="s">
        <v>3961</v>
      </c>
      <c r="H174" s="165">
        <v>0.38300000000000001</v>
      </c>
      <c r="I174" s="166"/>
      <c r="L174" s="162"/>
      <c r="M174" s="167"/>
      <c r="T174" s="168"/>
      <c r="AT174" s="163" t="s">
        <v>774</v>
      </c>
      <c r="AU174" s="163" t="s">
        <v>77</v>
      </c>
      <c r="AV174" s="12" t="s">
        <v>79</v>
      </c>
      <c r="AW174" s="12" t="s">
        <v>31</v>
      </c>
      <c r="AX174" s="12" t="s">
        <v>69</v>
      </c>
      <c r="AY174" s="163" t="s">
        <v>260</v>
      </c>
    </row>
    <row r="175" spans="2:65" s="13" customFormat="1" ht="11.25">
      <c r="B175" s="169"/>
      <c r="D175" s="134" t="s">
        <v>774</v>
      </c>
      <c r="E175" s="170" t="s">
        <v>19</v>
      </c>
      <c r="F175" s="171" t="s">
        <v>967</v>
      </c>
      <c r="H175" s="172">
        <v>0.38300000000000001</v>
      </c>
      <c r="I175" s="173"/>
      <c r="L175" s="169"/>
      <c r="M175" s="174"/>
      <c r="T175" s="175"/>
      <c r="AT175" s="170" t="s">
        <v>774</v>
      </c>
      <c r="AU175" s="170" t="s">
        <v>77</v>
      </c>
      <c r="AV175" s="13" t="s">
        <v>266</v>
      </c>
      <c r="AW175" s="13" t="s">
        <v>31</v>
      </c>
      <c r="AX175" s="13" t="s">
        <v>77</v>
      </c>
      <c r="AY175" s="170" t="s">
        <v>260</v>
      </c>
    </row>
    <row r="176" spans="2:65" s="1" customFormat="1" ht="16.5" customHeight="1">
      <c r="B176" s="32"/>
      <c r="C176" s="121" t="s">
        <v>370</v>
      </c>
      <c r="D176" s="121" t="s">
        <v>261</v>
      </c>
      <c r="E176" s="122" t="s">
        <v>1095</v>
      </c>
      <c r="F176" s="123" t="s">
        <v>3962</v>
      </c>
      <c r="G176" s="124" t="s">
        <v>1080</v>
      </c>
      <c r="H176" s="125">
        <v>2.9540000000000002</v>
      </c>
      <c r="I176" s="126"/>
      <c r="J176" s="127">
        <f>ROUND(I176*H176,2)</f>
        <v>0</v>
      </c>
      <c r="K176" s="123" t="s">
        <v>19</v>
      </c>
      <c r="L176" s="32"/>
      <c r="M176" s="128" t="s">
        <v>19</v>
      </c>
      <c r="N176" s="129" t="s">
        <v>40</v>
      </c>
      <c r="P176" s="130">
        <f>O176*H176</f>
        <v>0</v>
      </c>
      <c r="Q176" s="130">
        <v>0</v>
      </c>
      <c r="R176" s="130">
        <f>Q176*H176</f>
        <v>0</v>
      </c>
      <c r="S176" s="130">
        <v>0</v>
      </c>
      <c r="T176" s="131">
        <f>S176*H176</f>
        <v>0</v>
      </c>
      <c r="AR176" s="132" t="s">
        <v>266</v>
      </c>
      <c r="AT176" s="132" t="s">
        <v>261</v>
      </c>
      <c r="AU176" s="132" t="s">
        <v>77</v>
      </c>
      <c r="AY176" s="17" t="s">
        <v>260</v>
      </c>
      <c r="BE176" s="133">
        <f>IF(N176="základní",J176,0)</f>
        <v>0</v>
      </c>
      <c r="BF176" s="133">
        <f>IF(N176="snížená",J176,0)</f>
        <v>0</v>
      </c>
      <c r="BG176" s="133">
        <f>IF(N176="zákl. přenesená",J176,0)</f>
        <v>0</v>
      </c>
      <c r="BH176" s="133">
        <f>IF(N176="sníž. přenesená",J176,0)</f>
        <v>0</v>
      </c>
      <c r="BI176" s="133">
        <f>IF(N176="nulová",J176,0)</f>
        <v>0</v>
      </c>
      <c r="BJ176" s="17" t="s">
        <v>77</v>
      </c>
      <c r="BK176" s="133">
        <f>ROUND(I176*H176,2)</f>
        <v>0</v>
      </c>
      <c r="BL176" s="17" t="s">
        <v>266</v>
      </c>
      <c r="BM176" s="132" t="s">
        <v>373</v>
      </c>
    </row>
    <row r="177" spans="2:65" s="1" customFormat="1" ht="11.25">
      <c r="B177" s="32"/>
      <c r="D177" s="134" t="s">
        <v>267</v>
      </c>
      <c r="F177" s="135" t="s">
        <v>3962</v>
      </c>
      <c r="I177" s="136"/>
      <c r="L177" s="32"/>
      <c r="M177" s="137"/>
      <c r="T177" s="53"/>
      <c r="AT177" s="17" t="s">
        <v>267</v>
      </c>
      <c r="AU177" s="17" t="s">
        <v>77</v>
      </c>
    </row>
    <row r="178" spans="2:65" s="1" customFormat="1" ht="29.25">
      <c r="B178" s="32"/>
      <c r="D178" s="134" t="s">
        <v>269</v>
      </c>
      <c r="F178" s="138" t="s">
        <v>3963</v>
      </c>
      <c r="I178" s="136"/>
      <c r="L178" s="32"/>
      <c r="M178" s="137"/>
      <c r="T178" s="53"/>
      <c r="AT178" s="17" t="s">
        <v>269</v>
      </c>
      <c r="AU178" s="17" t="s">
        <v>77</v>
      </c>
    </row>
    <row r="179" spans="2:65" s="12" customFormat="1" ht="11.25">
      <c r="B179" s="162"/>
      <c r="D179" s="134" t="s">
        <v>774</v>
      </c>
      <c r="E179" s="163" t="s">
        <v>19</v>
      </c>
      <c r="F179" s="164" t="s">
        <v>3964</v>
      </c>
      <c r="H179" s="165">
        <v>2.9540000000000002</v>
      </c>
      <c r="I179" s="166"/>
      <c r="L179" s="162"/>
      <c r="M179" s="167"/>
      <c r="T179" s="168"/>
      <c r="AT179" s="163" t="s">
        <v>774</v>
      </c>
      <c r="AU179" s="163" t="s">
        <v>77</v>
      </c>
      <c r="AV179" s="12" t="s">
        <v>79</v>
      </c>
      <c r="AW179" s="12" t="s">
        <v>31</v>
      </c>
      <c r="AX179" s="12" t="s">
        <v>69</v>
      </c>
      <c r="AY179" s="163" t="s">
        <v>260</v>
      </c>
    </row>
    <row r="180" spans="2:65" s="13" customFormat="1" ht="11.25">
      <c r="B180" s="169"/>
      <c r="D180" s="134" t="s">
        <v>774</v>
      </c>
      <c r="E180" s="170" t="s">
        <v>19</v>
      </c>
      <c r="F180" s="171" t="s">
        <v>967</v>
      </c>
      <c r="H180" s="172">
        <v>2.9540000000000002</v>
      </c>
      <c r="I180" s="173"/>
      <c r="L180" s="169"/>
      <c r="M180" s="174"/>
      <c r="T180" s="175"/>
      <c r="AT180" s="170" t="s">
        <v>774</v>
      </c>
      <c r="AU180" s="170" t="s">
        <v>77</v>
      </c>
      <c r="AV180" s="13" t="s">
        <v>266</v>
      </c>
      <c r="AW180" s="13" t="s">
        <v>31</v>
      </c>
      <c r="AX180" s="13" t="s">
        <v>77</v>
      </c>
      <c r="AY180" s="170" t="s">
        <v>260</v>
      </c>
    </row>
    <row r="181" spans="2:65" s="1" customFormat="1" ht="16.5" customHeight="1">
      <c r="B181" s="32"/>
      <c r="C181" s="121" t="s">
        <v>320</v>
      </c>
      <c r="D181" s="121" t="s">
        <v>261</v>
      </c>
      <c r="E181" s="122" t="s">
        <v>1097</v>
      </c>
      <c r="F181" s="123" t="s">
        <v>1098</v>
      </c>
      <c r="G181" s="124" t="s">
        <v>929</v>
      </c>
      <c r="H181" s="125">
        <v>2</v>
      </c>
      <c r="I181" s="126"/>
      <c r="J181" s="127">
        <f>ROUND(I181*H181,2)</f>
        <v>0</v>
      </c>
      <c r="K181" s="123" t="s">
        <v>19</v>
      </c>
      <c r="L181" s="32"/>
      <c r="M181" s="128" t="s">
        <v>19</v>
      </c>
      <c r="N181" s="129" t="s">
        <v>40</v>
      </c>
      <c r="P181" s="130">
        <f>O181*H181</f>
        <v>0</v>
      </c>
      <c r="Q181" s="130">
        <v>0</v>
      </c>
      <c r="R181" s="130">
        <f>Q181*H181</f>
        <v>0</v>
      </c>
      <c r="S181" s="130">
        <v>0</v>
      </c>
      <c r="T181" s="131">
        <f>S181*H181</f>
        <v>0</v>
      </c>
      <c r="AR181" s="132" t="s">
        <v>266</v>
      </c>
      <c r="AT181" s="132" t="s">
        <v>261</v>
      </c>
      <c r="AU181" s="132" t="s">
        <v>77</v>
      </c>
      <c r="AY181" s="17" t="s">
        <v>260</v>
      </c>
      <c r="BE181" s="133">
        <f>IF(N181="základní",J181,0)</f>
        <v>0</v>
      </c>
      <c r="BF181" s="133">
        <f>IF(N181="snížená",J181,0)</f>
        <v>0</v>
      </c>
      <c r="BG181" s="133">
        <f>IF(N181="zákl. přenesená",J181,0)</f>
        <v>0</v>
      </c>
      <c r="BH181" s="133">
        <f>IF(N181="sníž. přenesená",J181,0)</f>
        <v>0</v>
      </c>
      <c r="BI181" s="133">
        <f>IF(N181="nulová",J181,0)</f>
        <v>0</v>
      </c>
      <c r="BJ181" s="17" t="s">
        <v>77</v>
      </c>
      <c r="BK181" s="133">
        <f>ROUND(I181*H181,2)</f>
        <v>0</v>
      </c>
      <c r="BL181" s="17" t="s">
        <v>266</v>
      </c>
      <c r="BM181" s="132" t="s">
        <v>378</v>
      </c>
    </row>
    <row r="182" spans="2:65" s="1" customFormat="1" ht="11.25">
      <c r="B182" s="32"/>
      <c r="D182" s="134" t="s">
        <v>267</v>
      </c>
      <c r="F182" s="135" t="s">
        <v>1098</v>
      </c>
      <c r="I182" s="136"/>
      <c r="L182" s="32"/>
      <c r="M182" s="137"/>
      <c r="T182" s="53"/>
      <c r="AT182" s="17" t="s">
        <v>267</v>
      </c>
      <c r="AU182" s="17" t="s">
        <v>77</v>
      </c>
    </row>
    <row r="183" spans="2:65" s="1" customFormat="1" ht="29.25">
      <c r="B183" s="32"/>
      <c r="D183" s="134" t="s">
        <v>269</v>
      </c>
      <c r="F183" s="138" t="s">
        <v>3965</v>
      </c>
      <c r="I183" s="136"/>
      <c r="L183" s="32"/>
      <c r="M183" s="137"/>
      <c r="T183" s="53"/>
      <c r="AT183" s="17" t="s">
        <v>269</v>
      </c>
      <c r="AU183" s="17" t="s">
        <v>77</v>
      </c>
    </row>
    <row r="184" spans="2:65" s="1" customFormat="1" ht="21.75" customHeight="1">
      <c r="B184" s="32"/>
      <c r="C184" s="121" t="s">
        <v>381</v>
      </c>
      <c r="D184" s="121" t="s">
        <v>261</v>
      </c>
      <c r="E184" s="122" t="s">
        <v>1100</v>
      </c>
      <c r="F184" s="123" t="s">
        <v>3966</v>
      </c>
      <c r="G184" s="124" t="s">
        <v>1080</v>
      </c>
      <c r="H184" s="125">
        <v>0.38300000000000001</v>
      </c>
      <c r="I184" s="126"/>
      <c r="J184" s="127">
        <f>ROUND(I184*H184,2)</f>
        <v>0</v>
      </c>
      <c r="K184" s="123" t="s">
        <v>19</v>
      </c>
      <c r="L184" s="32"/>
      <c r="M184" s="128" t="s">
        <v>19</v>
      </c>
      <c r="N184" s="129" t="s">
        <v>40</v>
      </c>
      <c r="P184" s="130">
        <f>O184*H184</f>
        <v>0</v>
      </c>
      <c r="Q184" s="130">
        <v>0</v>
      </c>
      <c r="R184" s="130">
        <f>Q184*H184</f>
        <v>0</v>
      </c>
      <c r="S184" s="130">
        <v>0</v>
      </c>
      <c r="T184" s="131">
        <f>S184*H184</f>
        <v>0</v>
      </c>
      <c r="AR184" s="132" t="s">
        <v>266</v>
      </c>
      <c r="AT184" s="132" t="s">
        <v>261</v>
      </c>
      <c r="AU184" s="132" t="s">
        <v>77</v>
      </c>
      <c r="AY184" s="17" t="s">
        <v>260</v>
      </c>
      <c r="BE184" s="133">
        <f>IF(N184="základní",J184,0)</f>
        <v>0</v>
      </c>
      <c r="BF184" s="133">
        <f>IF(N184="snížená",J184,0)</f>
        <v>0</v>
      </c>
      <c r="BG184" s="133">
        <f>IF(N184="zákl. přenesená",J184,0)</f>
        <v>0</v>
      </c>
      <c r="BH184" s="133">
        <f>IF(N184="sníž. přenesená",J184,0)</f>
        <v>0</v>
      </c>
      <c r="BI184" s="133">
        <f>IF(N184="nulová",J184,0)</f>
        <v>0</v>
      </c>
      <c r="BJ184" s="17" t="s">
        <v>77</v>
      </c>
      <c r="BK184" s="133">
        <f>ROUND(I184*H184,2)</f>
        <v>0</v>
      </c>
      <c r="BL184" s="17" t="s">
        <v>266</v>
      </c>
      <c r="BM184" s="132" t="s">
        <v>384</v>
      </c>
    </row>
    <row r="185" spans="2:65" s="1" customFormat="1" ht="11.25">
      <c r="B185" s="32"/>
      <c r="D185" s="134" t="s">
        <v>267</v>
      </c>
      <c r="F185" s="135" t="s">
        <v>3966</v>
      </c>
      <c r="I185" s="136"/>
      <c r="L185" s="32"/>
      <c r="M185" s="137"/>
      <c r="T185" s="53"/>
      <c r="AT185" s="17" t="s">
        <v>267</v>
      </c>
      <c r="AU185" s="17" t="s">
        <v>77</v>
      </c>
    </row>
    <row r="186" spans="2:65" s="1" customFormat="1" ht="29.25">
      <c r="B186" s="32"/>
      <c r="D186" s="134" t="s">
        <v>269</v>
      </c>
      <c r="F186" s="138" t="s">
        <v>3960</v>
      </c>
      <c r="I186" s="136"/>
      <c r="L186" s="32"/>
      <c r="M186" s="137"/>
      <c r="T186" s="53"/>
      <c r="AT186" s="17" t="s">
        <v>269</v>
      </c>
      <c r="AU186" s="17" t="s">
        <v>77</v>
      </c>
    </row>
    <row r="187" spans="2:65" s="1" customFormat="1" ht="21.75" customHeight="1">
      <c r="B187" s="32"/>
      <c r="C187" s="121" t="s">
        <v>326</v>
      </c>
      <c r="D187" s="121" t="s">
        <v>261</v>
      </c>
      <c r="E187" s="122" t="s">
        <v>1102</v>
      </c>
      <c r="F187" s="123" t="s">
        <v>3966</v>
      </c>
      <c r="G187" s="124" t="s">
        <v>1080</v>
      </c>
      <c r="H187" s="125">
        <v>2.96</v>
      </c>
      <c r="I187" s="126"/>
      <c r="J187" s="127">
        <f>ROUND(I187*H187,2)</f>
        <v>0</v>
      </c>
      <c r="K187" s="123" t="s">
        <v>19</v>
      </c>
      <c r="L187" s="32"/>
      <c r="M187" s="128" t="s">
        <v>19</v>
      </c>
      <c r="N187" s="129" t="s">
        <v>40</v>
      </c>
      <c r="P187" s="130">
        <f>O187*H187</f>
        <v>0</v>
      </c>
      <c r="Q187" s="130">
        <v>0</v>
      </c>
      <c r="R187" s="130">
        <f>Q187*H187</f>
        <v>0</v>
      </c>
      <c r="S187" s="130">
        <v>0</v>
      </c>
      <c r="T187" s="131">
        <f>S187*H187</f>
        <v>0</v>
      </c>
      <c r="AR187" s="132" t="s">
        <v>266</v>
      </c>
      <c r="AT187" s="132" t="s">
        <v>261</v>
      </c>
      <c r="AU187" s="132" t="s">
        <v>77</v>
      </c>
      <c r="AY187" s="17" t="s">
        <v>260</v>
      </c>
      <c r="BE187" s="133">
        <f>IF(N187="základní",J187,0)</f>
        <v>0</v>
      </c>
      <c r="BF187" s="133">
        <f>IF(N187="snížená",J187,0)</f>
        <v>0</v>
      </c>
      <c r="BG187" s="133">
        <f>IF(N187="zákl. přenesená",J187,0)</f>
        <v>0</v>
      </c>
      <c r="BH187" s="133">
        <f>IF(N187="sníž. přenesená",J187,0)</f>
        <v>0</v>
      </c>
      <c r="BI187" s="133">
        <f>IF(N187="nulová",J187,0)</f>
        <v>0</v>
      </c>
      <c r="BJ187" s="17" t="s">
        <v>77</v>
      </c>
      <c r="BK187" s="133">
        <f>ROUND(I187*H187,2)</f>
        <v>0</v>
      </c>
      <c r="BL187" s="17" t="s">
        <v>266</v>
      </c>
      <c r="BM187" s="132" t="s">
        <v>389</v>
      </c>
    </row>
    <row r="188" spans="2:65" s="1" customFormat="1" ht="11.25">
      <c r="B188" s="32"/>
      <c r="D188" s="134" t="s">
        <v>267</v>
      </c>
      <c r="F188" s="135" t="s">
        <v>3966</v>
      </c>
      <c r="I188" s="136"/>
      <c r="L188" s="32"/>
      <c r="M188" s="137"/>
      <c r="T188" s="53"/>
      <c r="AT188" s="17" t="s">
        <v>267</v>
      </c>
      <c r="AU188" s="17" t="s">
        <v>77</v>
      </c>
    </row>
    <row r="189" spans="2:65" s="1" customFormat="1" ht="29.25">
      <c r="B189" s="32"/>
      <c r="D189" s="134" t="s">
        <v>269</v>
      </c>
      <c r="F189" s="138" t="s">
        <v>3967</v>
      </c>
      <c r="I189" s="136"/>
      <c r="L189" s="32"/>
      <c r="M189" s="137"/>
      <c r="T189" s="53"/>
      <c r="AT189" s="17" t="s">
        <v>269</v>
      </c>
      <c r="AU189" s="17" t="s">
        <v>77</v>
      </c>
    </row>
    <row r="190" spans="2:65" s="1" customFormat="1" ht="16.5" customHeight="1">
      <c r="B190" s="32"/>
      <c r="C190" s="121" t="s">
        <v>392</v>
      </c>
      <c r="D190" s="121" t="s">
        <v>261</v>
      </c>
      <c r="E190" s="122" t="s">
        <v>1104</v>
      </c>
      <c r="F190" s="123" t="s">
        <v>1105</v>
      </c>
      <c r="G190" s="124" t="s">
        <v>363</v>
      </c>
      <c r="H190" s="125">
        <v>3</v>
      </c>
      <c r="I190" s="126"/>
      <c r="J190" s="127">
        <f>ROUND(I190*H190,2)</f>
        <v>0</v>
      </c>
      <c r="K190" s="123" t="s">
        <v>265</v>
      </c>
      <c r="L190" s="32"/>
      <c r="M190" s="128" t="s">
        <v>19</v>
      </c>
      <c r="N190" s="129" t="s">
        <v>40</v>
      </c>
      <c r="P190" s="130">
        <f>O190*H190</f>
        <v>0</v>
      </c>
      <c r="Q190" s="130">
        <v>0</v>
      </c>
      <c r="R190" s="130">
        <f>Q190*H190</f>
        <v>0</v>
      </c>
      <c r="S190" s="130">
        <v>0</v>
      </c>
      <c r="T190" s="131">
        <f>S190*H190</f>
        <v>0</v>
      </c>
      <c r="AR190" s="132" t="s">
        <v>266</v>
      </c>
      <c r="AT190" s="132" t="s">
        <v>261</v>
      </c>
      <c r="AU190" s="132" t="s">
        <v>77</v>
      </c>
      <c r="AY190" s="17" t="s">
        <v>260</v>
      </c>
      <c r="BE190" s="133">
        <f>IF(N190="základní",J190,0)</f>
        <v>0</v>
      </c>
      <c r="BF190" s="133">
        <f>IF(N190="snížená",J190,0)</f>
        <v>0</v>
      </c>
      <c r="BG190" s="133">
        <f>IF(N190="zákl. přenesená",J190,0)</f>
        <v>0</v>
      </c>
      <c r="BH190" s="133">
        <f>IF(N190="sníž. přenesená",J190,0)</f>
        <v>0</v>
      </c>
      <c r="BI190" s="133">
        <f>IF(N190="nulová",J190,0)</f>
        <v>0</v>
      </c>
      <c r="BJ190" s="17" t="s">
        <v>77</v>
      </c>
      <c r="BK190" s="133">
        <f>ROUND(I190*H190,2)</f>
        <v>0</v>
      </c>
      <c r="BL190" s="17" t="s">
        <v>266</v>
      </c>
      <c r="BM190" s="132" t="s">
        <v>395</v>
      </c>
    </row>
    <row r="191" spans="2:65" s="1" customFormat="1" ht="19.5">
      <c r="B191" s="32"/>
      <c r="D191" s="134" t="s">
        <v>267</v>
      </c>
      <c r="F191" s="135" t="s">
        <v>1106</v>
      </c>
      <c r="I191" s="136"/>
      <c r="L191" s="32"/>
      <c r="M191" s="137"/>
      <c r="T191" s="53"/>
      <c r="AT191" s="17" t="s">
        <v>267</v>
      </c>
      <c r="AU191" s="17" t="s">
        <v>77</v>
      </c>
    </row>
    <row r="192" spans="2:65" s="1" customFormat="1" ht="29.25">
      <c r="B192" s="32"/>
      <c r="D192" s="134" t="s">
        <v>269</v>
      </c>
      <c r="F192" s="138" t="s">
        <v>3968</v>
      </c>
      <c r="I192" s="136"/>
      <c r="L192" s="32"/>
      <c r="M192" s="137"/>
      <c r="T192" s="53"/>
      <c r="AT192" s="17" t="s">
        <v>269</v>
      </c>
      <c r="AU192" s="17" t="s">
        <v>77</v>
      </c>
    </row>
    <row r="193" spans="2:65" s="1" customFormat="1" ht="16.5" customHeight="1">
      <c r="B193" s="32"/>
      <c r="C193" s="121" t="s">
        <v>330</v>
      </c>
      <c r="D193" s="121" t="s">
        <v>261</v>
      </c>
      <c r="E193" s="122" t="s">
        <v>3969</v>
      </c>
      <c r="F193" s="123" t="s">
        <v>3970</v>
      </c>
      <c r="G193" s="124" t="s">
        <v>363</v>
      </c>
      <c r="H193" s="125">
        <v>82</v>
      </c>
      <c r="I193" s="126"/>
      <c r="J193" s="127">
        <f>ROUND(I193*H193,2)</f>
        <v>0</v>
      </c>
      <c r="K193" s="123" t="s">
        <v>265</v>
      </c>
      <c r="L193" s="32"/>
      <c r="M193" s="128" t="s">
        <v>19</v>
      </c>
      <c r="N193" s="129" t="s">
        <v>40</v>
      </c>
      <c r="P193" s="130">
        <f>O193*H193</f>
        <v>0</v>
      </c>
      <c r="Q193" s="130">
        <v>0</v>
      </c>
      <c r="R193" s="130">
        <f>Q193*H193</f>
        <v>0</v>
      </c>
      <c r="S193" s="130">
        <v>0</v>
      </c>
      <c r="T193" s="131">
        <f>S193*H193</f>
        <v>0</v>
      </c>
      <c r="AR193" s="132" t="s">
        <v>266</v>
      </c>
      <c r="AT193" s="132" t="s">
        <v>261</v>
      </c>
      <c r="AU193" s="132" t="s">
        <v>77</v>
      </c>
      <c r="AY193" s="17" t="s">
        <v>260</v>
      </c>
      <c r="BE193" s="133">
        <f>IF(N193="základní",J193,0)</f>
        <v>0</v>
      </c>
      <c r="BF193" s="133">
        <f>IF(N193="snížená",J193,0)</f>
        <v>0</v>
      </c>
      <c r="BG193" s="133">
        <f>IF(N193="zákl. přenesená",J193,0)</f>
        <v>0</v>
      </c>
      <c r="BH193" s="133">
        <f>IF(N193="sníž. přenesená",J193,0)</f>
        <v>0</v>
      </c>
      <c r="BI193" s="133">
        <f>IF(N193="nulová",J193,0)</f>
        <v>0</v>
      </c>
      <c r="BJ193" s="17" t="s">
        <v>77</v>
      </c>
      <c r="BK193" s="133">
        <f>ROUND(I193*H193,2)</f>
        <v>0</v>
      </c>
      <c r="BL193" s="17" t="s">
        <v>266</v>
      </c>
      <c r="BM193" s="132" t="s">
        <v>399</v>
      </c>
    </row>
    <row r="194" spans="2:65" s="1" customFormat="1" ht="19.5">
      <c r="B194" s="32"/>
      <c r="D194" s="134" t="s">
        <v>267</v>
      </c>
      <c r="F194" s="135" t="s">
        <v>3971</v>
      </c>
      <c r="I194" s="136"/>
      <c r="L194" s="32"/>
      <c r="M194" s="137"/>
      <c r="T194" s="53"/>
      <c r="AT194" s="17" t="s">
        <v>267</v>
      </c>
      <c r="AU194" s="17" t="s">
        <v>77</v>
      </c>
    </row>
    <row r="195" spans="2:65" s="1" customFormat="1" ht="29.25">
      <c r="B195" s="32"/>
      <c r="D195" s="134" t="s">
        <v>269</v>
      </c>
      <c r="F195" s="138" t="s">
        <v>3972</v>
      </c>
      <c r="I195" s="136"/>
      <c r="L195" s="32"/>
      <c r="M195" s="137"/>
      <c r="T195" s="53"/>
      <c r="AT195" s="17" t="s">
        <v>269</v>
      </c>
      <c r="AU195" s="17" t="s">
        <v>77</v>
      </c>
    </row>
    <row r="196" spans="2:65" s="12" customFormat="1" ht="11.25">
      <c r="B196" s="162"/>
      <c r="D196" s="134" t="s">
        <v>774</v>
      </c>
      <c r="E196" s="163" t="s">
        <v>19</v>
      </c>
      <c r="F196" s="164" t="s">
        <v>3973</v>
      </c>
      <c r="H196" s="165">
        <v>82</v>
      </c>
      <c r="I196" s="166"/>
      <c r="L196" s="162"/>
      <c r="M196" s="167"/>
      <c r="T196" s="168"/>
      <c r="AT196" s="163" t="s">
        <v>774</v>
      </c>
      <c r="AU196" s="163" t="s">
        <v>77</v>
      </c>
      <c r="AV196" s="12" t="s">
        <v>79</v>
      </c>
      <c r="AW196" s="12" t="s">
        <v>31</v>
      </c>
      <c r="AX196" s="12" t="s">
        <v>69</v>
      </c>
      <c r="AY196" s="163" t="s">
        <v>260</v>
      </c>
    </row>
    <row r="197" spans="2:65" s="13" customFormat="1" ht="11.25">
      <c r="B197" s="169"/>
      <c r="D197" s="134" t="s">
        <v>774</v>
      </c>
      <c r="E197" s="170" t="s">
        <v>19</v>
      </c>
      <c r="F197" s="171" t="s">
        <v>967</v>
      </c>
      <c r="H197" s="172">
        <v>82</v>
      </c>
      <c r="I197" s="173"/>
      <c r="L197" s="169"/>
      <c r="M197" s="174"/>
      <c r="T197" s="175"/>
      <c r="AT197" s="170" t="s">
        <v>774</v>
      </c>
      <c r="AU197" s="170" t="s">
        <v>77</v>
      </c>
      <c r="AV197" s="13" t="s">
        <v>266</v>
      </c>
      <c r="AW197" s="13" t="s">
        <v>31</v>
      </c>
      <c r="AX197" s="13" t="s">
        <v>77</v>
      </c>
      <c r="AY197" s="170" t="s">
        <v>260</v>
      </c>
    </row>
    <row r="198" spans="2:65" s="1" customFormat="1" ht="16.5" customHeight="1">
      <c r="B198" s="32"/>
      <c r="C198" s="121" t="s">
        <v>401</v>
      </c>
      <c r="D198" s="121" t="s">
        <v>261</v>
      </c>
      <c r="E198" s="122" t="s">
        <v>1108</v>
      </c>
      <c r="F198" s="123" t="s">
        <v>1109</v>
      </c>
      <c r="G198" s="124" t="s">
        <v>1080</v>
      </c>
      <c r="H198" s="125">
        <v>3.343</v>
      </c>
      <c r="I198" s="126"/>
      <c r="J198" s="127">
        <f>ROUND(I198*H198,2)</f>
        <v>0</v>
      </c>
      <c r="K198" s="123" t="s">
        <v>265</v>
      </c>
      <c r="L198" s="32"/>
      <c r="M198" s="128" t="s">
        <v>19</v>
      </c>
      <c r="N198" s="129" t="s">
        <v>40</v>
      </c>
      <c r="P198" s="130">
        <f>O198*H198</f>
        <v>0</v>
      </c>
      <c r="Q198" s="130">
        <v>0</v>
      </c>
      <c r="R198" s="130">
        <f>Q198*H198</f>
        <v>0</v>
      </c>
      <c r="S198" s="130">
        <v>0</v>
      </c>
      <c r="T198" s="131">
        <f>S198*H198</f>
        <v>0</v>
      </c>
      <c r="AR198" s="132" t="s">
        <v>266</v>
      </c>
      <c r="AT198" s="132" t="s">
        <v>261</v>
      </c>
      <c r="AU198" s="132" t="s">
        <v>77</v>
      </c>
      <c r="AY198" s="17" t="s">
        <v>260</v>
      </c>
      <c r="BE198" s="133">
        <f>IF(N198="základní",J198,0)</f>
        <v>0</v>
      </c>
      <c r="BF198" s="133">
        <f>IF(N198="snížená",J198,0)</f>
        <v>0</v>
      </c>
      <c r="BG198" s="133">
        <f>IF(N198="zákl. přenesená",J198,0)</f>
        <v>0</v>
      </c>
      <c r="BH198" s="133">
        <f>IF(N198="sníž. přenesená",J198,0)</f>
        <v>0</v>
      </c>
      <c r="BI198" s="133">
        <f>IF(N198="nulová",J198,0)</f>
        <v>0</v>
      </c>
      <c r="BJ198" s="17" t="s">
        <v>77</v>
      </c>
      <c r="BK198" s="133">
        <f>ROUND(I198*H198,2)</f>
        <v>0</v>
      </c>
      <c r="BL198" s="17" t="s">
        <v>266</v>
      </c>
      <c r="BM198" s="132" t="s">
        <v>404</v>
      </c>
    </row>
    <row r="199" spans="2:65" s="1" customFormat="1" ht="48.75">
      <c r="B199" s="32"/>
      <c r="D199" s="134" t="s">
        <v>267</v>
      </c>
      <c r="F199" s="135" t="s">
        <v>1110</v>
      </c>
      <c r="I199" s="136"/>
      <c r="L199" s="32"/>
      <c r="M199" s="137"/>
      <c r="T199" s="53"/>
      <c r="AT199" s="17" t="s">
        <v>267</v>
      </c>
      <c r="AU199" s="17" t="s">
        <v>77</v>
      </c>
    </row>
    <row r="200" spans="2:65" s="1" customFormat="1" ht="29.25">
      <c r="B200" s="32"/>
      <c r="D200" s="134" t="s">
        <v>269</v>
      </c>
      <c r="F200" s="138" t="s">
        <v>1111</v>
      </c>
      <c r="I200" s="136"/>
      <c r="L200" s="32"/>
      <c r="M200" s="137"/>
      <c r="T200" s="53"/>
      <c r="AT200" s="17" t="s">
        <v>269</v>
      </c>
      <c r="AU200" s="17" t="s">
        <v>77</v>
      </c>
    </row>
    <row r="201" spans="2:65" s="1" customFormat="1" ht="16.5" customHeight="1">
      <c r="B201" s="32"/>
      <c r="C201" s="121" t="s">
        <v>335</v>
      </c>
      <c r="D201" s="121" t="s">
        <v>261</v>
      </c>
      <c r="E201" s="122" t="s">
        <v>3220</v>
      </c>
      <c r="F201" s="123" t="s">
        <v>3221</v>
      </c>
      <c r="G201" s="124" t="s">
        <v>1080</v>
      </c>
      <c r="H201" s="125">
        <v>4.2000000000000003E-2</v>
      </c>
      <c r="I201" s="126"/>
      <c r="J201" s="127">
        <f>ROUND(I201*H201,2)</f>
        <v>0</v>
      </c>
      <c r="K201" s="123" t="s">
        <v>265</v>
      </c>
      <c r="L201" s="32"/>
      <c r="M201" s="128" t="s">
        <v>19</v>
      </c>
      <c r="N201" s="129" t="s">
        <v>40</v>
      </c>
      <c r="P201" s="130">
        <f>O201*H201</f>
        <v>0</v>
      </c>
      <c r="Q201" s="130">
        <v>0</v>
      </c>
      <c r="R201" s="130">
        <f>Q201*H201</f>
        <v>0</v>
      </c>
      <c r="S201" s="130">
        <v>0</v>
      </c>
      <c r="T201" s="131">
        <f>S201*H201</f>
        <v>0</v>
      </c>
      <c r="AR201" s="132" t="s">
        <v>266</v>
      </c>
      <c r="AT201" s="132" t="s">
        <v>261</v>
      </c>
      <c r="AU201" s="132" t="s">
        <v>77</v>
      </c>
      <c r="AY201" s="17" t="s">
        <v>260</v>
      </c>
      <c r="BE201" s="133">
        <f>IF(N201="základní",J201,0)</f>
        <v>0</v>
      </c>
      <c r="BF201" s="133">
        <f>IF(N201="snížená",J201,0)</f>
        <v>0</v>
      </c>
      <c r="BG201" s="133">
        <f>IF(N201="zákl. přenesená",J201,0)</f>
        <v>0</v>
      </c>
      <c r="BH201" s="133">
        <f>IF(N201="sníž. přenesená",J201,0)</f>
        <v>0</v>
      </c>
      <c r="BI201" s="133">
        <f>IF(N201="nulová",J201,0)</f>
        <v>0</v>
      </c>
      <c r="BJ201" s="17" t="s">
        <v>77</v>
      </c>
      <c r="BK201" s="133">
        <f>ROUND(I201*H201,2)</f>
        <v>0</v>
      </c>
      <c r="BL201" s="17" t="s">
        <v>266</v>
      </c>
      <c r="BM201" s="132" t="s">
        <v>409</v>
      </c>
    </row>
    <row r="202" spans="2:65" s="1" customFormat="1" ht="39">
      <c r="B202" s="32"/>
      <c r="D202" s="134" t="s">
        <v>267</v>
      </c>
      <c r="F202" s="135" t="s">
        <v>3223</v>
      </c>
      <c r="I202" s="136"/>
      <c r="L202" s="32"/>
      <c r="M202" s="137"/>
      <c r="T202" s="53"/>
      <c r="AT202" s="17" t="s">
        <v>267</v>
      </c>
      <c r="AU202" s="17" t="s">
        <v>77</v>
      </c>
    </row>
    <row r="203" spans="2:65" s="1" customFormat="1" ht="29.25">
      <c r="B203" s="32"/>
      <c r="D203" s="134" t="s">
        <v>269</v>
      </c>
      <c r="F203" s="138" t="s">
        <v>3974</v>
      </c>
      <c r="I203" s="136"/>
      <c r="L203" s="32"/>
      <c r="M203" s="137"/>
      <c r="T203" s="53"/>
      <c r="AT203" s="17" t="s">
        <v>269</v>
      </c>
      <c r="AU203" s="17" t="s">
        <v>77</v>
      </c>
    </row>
    <row r="204" spans="2:65" s="1" customFormat="1" ht="16.5" customHeight="1">
      <c r="B204" s="32"/>
      <c r="C204" s="121" t="s">
        <v>412</v>
      </c>
      <c r="D204" s="121" t="s">
        <v>261</v>
      </c>
      <c r="E204" s="122" t="s">
        <v>1115</v>
      </c>
      <c r="F204" s="123" t="s">
        <v>1116</v>
      </c>
      <c r="G204" s="124" t="s">
        <v>1080</v>
      </c>
      <c r="H204" s="125">
        <v>3.343</v>
      </c>
      <c r="I204" s="126"/>
      <c r="J204" s="127">
        <f>ROUND(I204*H204,2)</f>
        <v>0</v>
      </c>
      <c r="K204" s="123" t="s">
        <v>265</v>
      </c>
      <c r="L204" s="32"/>
      <c r="M204" s="128" t="s">
        <v>19</v>
      </c>
      <c r="N204" s="129" t="s">
        <v>40</v>
      </c>
      <c r="P204" s="130">
        <f>O204*H204</f>
        <v>0</v>
      </c>
      <c r="Q204" s="130">
        <v>0</v>
      </c>
      <c r="R204" s="130">
        <f>Q204*H204</f>
        <v>0</v>
      </c>
      <c r="S204" s="130">
        <v>0</v>
      </c>
      <c r="T204" s="131">
        <f>S204*H204</f>
        <v>0</v>
      </c>
      <c r="AR204" s="132" t="s">
        <v>266</v>
      </c>
      <c r="AT204" s="132" t="s">
        <v>261</v>
      </c>
      <c r="AU204" s="132" t="s">
        <v>77</v>
      </c>
      <c r="AY204" s="17" t="s">
        <v>260</v>
      </c>
      <c r="BE204" s="133">
        <f>IF(N204="základní",J204,0)</f>
        <v>0</v>
      </c>
      <c r="BF204" s="133">
        <f>IF(N204="snížená",J204,0)</f>
        <v>0</v>
      </c>
      <c r="BG204" s="133">
        <f>IF(N204="zákl. přenesená",J204,0)</f>
        <v>0</v>
      </c>
      <c r="BH204" s="133">
        <f>IF(N204="sníž. přenesená",J204,0)</f>
        <v>0</v>
      </c>
      <c r="BI204" s="133">
        <f>IF(N204="nulová",J204,0)</f>
        <v>0</v>
      </c>
      <c r="BJ204" s="17" t="s">
        <v>77</v>
      </c>
      <c r="BK204" s="133">
        <f>ROUND(I204*H204,2)</f>
        <v>0</v>
      </c>
      <c r="BL204" s="17" t="s">
        <v>266</v>
      </c>
      <c r="BM204" s="132" t="s">
        <v>415</v>
      </c>
    </row>
    <row r="205" spans="2:65" s="1" customFormat="1" ht="39">
      <c r="B205" s="32"/>
      <c r="D205" s="134" t="s">
        <v>267</v>
      </c>
      <c r="F205" s="135" t="s">
        <v>1117</v>
      </c>
      <c r="I205" s="136"/>
      <c r="L205" s="32"/>
      <c r="M205" s="137"/>
      <c r="T205" s="53"/>
      <c r="AT205" s="17" t="s">
        <v>267</v>
      </c>
      <c r="AU205" s="17" t="s">
        <v>77</v>
      </c>
    </row>
    <row r="206" spans="2:65" s="1" customFormat="1" ht="19.5">
      <c r="B206" s="32"/>
      <c r="D206" s="134" t="s">
        <v>269</v>
      </c>
      <c r="F206" s="138" t="s">
        <v>306</v>
      </c>
      <c r="I206" s="136"/>
      <c r="L206" s="32"/>
      <c r="M206" s="137"/>
      <c r="T206" s="53"/>
      <c r="AT206" s="17" t="s">
        <v>269</v>
      </c>
      <c r="AU206" s="17" t="s">
        <v>77</v>
      </c>
    </row>
    <row r="207" spans="2:65" s="1" customFormat="1" ht="16.5" customHeight="1">
      <c r="B207" s="32"/>
      <c r="C207" s="121" t="s">
        <v>339</v>
      </c>
      <c r="D207" s="121" t="s">
        <v>261</v>
      </c>
      <c r="E207" s="122" t="s">
        <v>1118</v>
      </c>
      <c r="F207" s="123" t="s">
        <v>1119</v>
      </c>
      <c r="G207" s="124" t="s">
        <v>1080</v>
      </c>
      <c r="H207" s="125">
        <v>3.343</v>
      </c>
      <c r="I207" s="126"/>
      <c r="J207" s="127">
        <f>ROUND(I207*H207,2)</f>
        <v>0</v>
      </c>
      <c r="K207" s="123" t="s">
        <v>265</v>
      </c>
      <c r="L207" s="32"/>
      <c r="M207" s="128" t="s">
        <v>19</v>
      </c>
      <c r="N207" s="129" t="s">
        <v>40</v>
      </c>
      <c r="P207" s="130">
        <f>O207*H207</f>
        <v>0</v>
      </c>
      <c r="Q207" s="130">
        <v>0</v>
      </c>
      <c r="R207" s="130">
        <f>Q207*H207</f>
        <v>0</v>
      </c>
      <c r="S207" s="130">
        <v>0</v>
      </c>
      <c r="T207" s="131">
        <f>S207*H207</f>
        <v>0</v>
      </c>
      <c r="AR207" s="132" t="s">
        <v>266</v>
      </c>
      <c r="AT207" s="132" t="s">
        <v>261</v>
      </c>
      <c r="AU207" s="132" t="s">
        <v>77</v>
      </c>
      <c r="AY207" s="17" t="s">
        <v>260</v>
      </c>
      <c r="BE207" s="133">
        <f>IF(N207="základní",J207,0)</f>
        <v>0</v>
      </c>
      <c r="BF207" s="133">
        <f>IF(N207="snížená",J207,0)</f>
        <v>0</v>
      </c>
      <c r="BG207" s="133">
        <f>IF(N207="zákl. přenesená",J207,0)</f>
        <v>0</v>
      </c>
      <c r="BH207" s="133">
        <f>IF(N207="sníž. přenesená",J207,0)</f>
        <v>0</v>
      </c>
      <c r="BI207" s="133">
        <f>IF(N207="nulová",J207,0)</f>
        <v>0</v>
      </c>
      <c r="BJ207" s="17" t="s">
        <v>77</v>
      </c>
      <c r="BK207" s="133">
        <f>ROUND(I207*H207,2)</f>
        <v>0</v>
      </c>
      <c r="BL207" s="17" t="s">
        <v>266</v>
      </c>
      <c r="BM207" s="132" t="s">
        <v>419</v>
      </c>
    </row>
    <row r="208" spans="2:65" s="1" customFormat="1" ht="19.5">
      <c r="B208" s="32"/>
      <c r="D208" s="134" t="s">
        <v>267</v>
      </c>
      <c r="F208" s="135" t="s">
        <v>1120</v>
      </c>
      <c r="I208" s="136"/>
      <c r="L208" s="32"/>
      <c r="M208" s="137"/>
      <c r="T208" s="53"/>
      <c r="AT208" s="17" t="s">
        <v>267</v>
      </c>
      <c r="AU208" s="17" t="s">
        <v>77</v>
      </c>
    </row>
    <row r="209" spans="2:65" s="1" customFormat="1" ht="19.5">
      <c r="B209" s="32"/>
      <c r="D209" s="134" t="s">
        <v>269</v>
      </c>
      <c r="F209" s="138" t="s">
        <v>306</v>
      </c>
      <c r="I209" s="136"/>
      <c r="L209" s="32"/>
      <c r="M209" s="137"/>
      <c r="T209" s="53"/>
      <c r="AT209" s="17" t="s">
        <v>269</v>
      </c>
      <c r="AU209" s="17" t="s">
        <v>77</v>
      </c>
    </row>
    <row r="210" spans="2:65" s="1" customFormat="1" ht="16.5" customHeight="1">
      <c r="B210" s="32"/>
      <c r="C210" s="121" t="s">
        <v>422</v>
      </c>
      <c r="D210" s="121" t="s">
        <v>261</v>
      </c>
      <c r="E210" s="122" t="s">
        <v>1121</v>
      </c>
      <c r="F210" s="123" t="s">
        <v>1122</v>
      </c>
      <c r="G210" s="124" t="s">
        <v>1123</v>
      </c>
      <c r="H210" s="125">
        <v>76</v>
      </c>
      <c r="I210" s="126"/>
      <c r="J210" s="127">
        <f>ROUND(I210*H210,2)</f>
        <v>0</v>
      </c>
      <c r="K210" s="123" t="s">
        <v>265</v>
      </c>
      <c r="L210" s="32"/>
      <c r="M210" s="128" t="s">
        <v>19</v>
      </c>
      <c r="N210" s="129" t="s">
        <v>40</v>
      </c>
      <c r="P210" s="130">
        <f>O210*H210</f>
        <v>0</v>
      </c>
      <c r="Q210" s="130">
        <v>0</v>
      </c>
      <c r="R210" s="130">
        <f>Q210*H210</f>
        <v>0</v>
      </c>
      <c r="S210" s="130">
        <v>0</v>
      </c>
      <c r="T210" s="131">
        <f>S210*H210</f>
        <v>0</v>
      </c>
      <c r="AR210" s="132" t="s">
        <v>266</v>
      </c>
      <c r="AT210" s="132" t="s">
        <v>261</v>
      </c>
      <c r="AU210" s="132" t="s">
        <v>77</v>
      </c>
      <c r="AY210" s="17" t="s">
        <v>260</v>
      </c>
      <c r="BE210" s="133">
        <f>IF(N210="základní",J210,0)</f>
        <v>0</v>
      </c>
      <c r="BF210" s="133">
        <f>IF(N210="snížená",J210,0)</f>
        <v>0</v>
      </c>
      <c r="BG210" s="133">
        <f>IF(N210="zákl. přenesená",J210,0)</f>
        <v>0</v>
      </c>
      <c r="BH210" s="133">
        <f>IF(N210="sníž. přenesená",J210,0)</f>
        <v>0</v>
      </c>
      <c r="BI210" s="133">
        <f>IF(N210="nulová",J210,0)</f>
        <v>0</v>
      </c>
      <c r="BJ210" s="17" t="s">
        <v>77</v>
      </c>
      <c r="BK210" s="133">
        <f>ROUND(I210*H210,2)</f>
        <v>0</v>
      </c>
      <c r="BL210" s="17" t="s">
        <v>266</v>
      </c>
      <c r="BM210" s="132" t="s">
        <v>425</v>
      </c>
    </row>
    <row r="211" spans="2:65" s="1" customFormat="1" ht="39">
      <c r="B211" s="32"/>
      <c r="D211" s="134" t="s">
        <v>267</v>
      </c>
      <c r="F211" s="135" t="s">
        <v>1124</v>
      </c>
      <c r="I211" s="136"/>
      <c r="L211" s="32"/>
      <c r="M211" s="137"/>
      <c r="T211" s="53"/>
      <c r="AT211" s="17" t="s">
        <v>267</v>
      </c>
      <c r="AU211" s="17" t="s">
        <v>77</v>
      </c>
    </row>
    <row r="212" spans="2:65" s="1" customFormat="1" ht="19.5">
      <c r="B212" s="32"/>
      <c r="D212" s="134" t="s">
        <v>269</v>
      </c>
      <c r="F212" s="138" t="s">
        <v>306</v>
      </c>
      <c r="I212" s="136"/>
      <c r="L212" s="32"/>
      <c r="M212" s="137"/>
      <c r="T212" s="53"/>
      <c r="AT212" s="17" t="s">
        <v>269</v>
      </c>
      <c r="AU212" s="17" t="s">
        <v>77</v>
      </c>
    </row>
    <row r="213" spans="2:65" s="12" customFormat="1" ht="11.25">
      <c r="B213" s="162"/>
      <c r="D213" s="134" t="s">
        <v>774</v>
      </c>
      <c r="E213" s="163" t="s">
        <v>19</v>
      </c>
      <c r="F213" s="164" t="s">
        <v>3975</v>
      </c>
      <c r="H213" s="165">
        <v>76</v>
      </c>
      <c r="I213" s="166"/>
      <c r="L213" s="162"/>
      <c r="M213" s="167"/>
      <c r="T213" s="168"/>
      <c r="AT213" s="163" t="s">
        <v>774</v>
      </c>
      <c r="AU213" s="163" t="s">
        <v>77</v>
      </c>
      <c r="AV213" s="12" t="s">
        <v>79</v>
      </c>
      <c r="AW213" s="12" t="s">
        <v>31</v>
      </c>
      <c r="AX213" s="12" t="s">
        <v>69</v>
      </c>
      <c r="AY213" s="163" t="s">
        <v>260</v>
      </c>
    </row>
    <row r="214" spans="2:65" s="13" customFormat="1" ht="11.25">
      <c r="B214" s="169"/>
      <c r="D214" s="134" t="s">
        <v>774</v>
      </c>
      <c r="E214" s="170" t="s">
        <v>19</v>
      </c>
      <c r="F214" s="171" t="s">
        <v>967</v>
      </c>
      <c r="H214" s="172">
        <v>76</v>
      </c>
      <c r="I214" s="173"/>
      <c r="L214" s="169"/>
      <c r="M214" s="174"/>
      <c r="T214" s="175"/>
      <c r="AT214" s="170" t="s">
        <v>774</v>
      </c>
      <c r="AU214" s="170" t="s">
        <v>77</v>
      </c>
      <c r="AV214" s="13" t="s">
        <v>266</v>
      </c>
      <c r="AW214" s="13" t="s">
        <v>31</v>
      </c>
      <c r="AX214" s="13" t="s">
        <v>77</v>
      </c>
      <c r="AY214" s="170" t="s">
        <v>260</v>
      </c>
    </row>
    <row r="215" spans="2:65" s="1" customFormat="1" ht="16.5" customHeight="1">
      <c r="B215" s="32"/>
      <c r="C215" s="121" t="s">
        <v>344</v>
      </c>
      <c r="D215" s="121" t="s">
        <v>261</v>
      </c>
      <c r="E215" s="122" t="s">
        <v>1126</v>
      </c>
      <c r="F215" s="123" t="s">
        <v>1127</v>
      </c>
      <c r="G215" s="124" t="s">
        <v>1123</v>
      </c>
      <c r="H215" s="125">
        <v>20</v>
      </c>
      <c r="I215" s="126"/>
      <c r="J215" s="127">
        <f>ROUND(I215*H215,2)</f>
        <v>0</v>
      </c>
      <c r="K215" s="123" t="s">
        <v>265</v>
      </c>
      <c r="L215" s="32"/>
      <c r="M215" s="128" t="s">
        <v>19</v>
      </c>
      <c r="N215" s="129" t="s">
        <v>40</v>
      </c>
      <c r="P215" s="130">
        <f>O215*H215</f>
        <v>0</v>
      </c>
      <c r="Q215" s="130">
        <v>0</v>
      </c>
      <c r="R215" s="130">
        <f>Q215*H215</f>
        <v>0</v>
      </c>
      <c r="S215" s="130">
        <v>0</v>
      </c>
      <c r="T215" s="131">
        <f>S215*H215</f>
        <v>0</v>
      </c>
      <c r="AR215" s="132" t="s">
        <v>266</v>
      </c>
      <c r="AT215" s="132" t="s">
        <v>261</v>
      </c>
      <c r="AU215" s="132" t="s">
        <v>77</v>
      </c>
      <c r="AY215" s="17" t="s">
        <v>260</v>
      </c>
      <c r="BE215" s="133">
        <f>IF(N215="základní",J215,0)</f>
        <v>0</v>
      </c>
      <c r="BF215" s="133">
        <f>IF(N215="snížená",J215,0)</f>
        <v>0</v>
      </c>
      <c r="BG215" s="133">
        <f>IF(N215="zákl. přenesená",J215,0)</f>
        <v>0</v>
      </c>
      <c r="BH215" s="133">
        <f>IF(N215="sníž. přenesená",J215,0)</f>
        <v>0</v>
      </c>
      <c r="BI215" s="133">
        <f>IF(N215="nulová",J215,0)</f>
        <v>0</v>
      </c>
      <c r="BJ215" s="17" t="s">
        <v>77</v>
      </c>
      <c r="BK215" s="133">
        <f>ROUND(I215*H215,2)</f>
        <v>0</v>
      </c>
      <c r="BL215" s="17" t="s">
        <v>266</v>
      </c>
      <c r="BM215" s="132" t="s">
        <v>430</v>
      </c>
    </row>
    <row r="216" spans="2:65" s="1" customFormat="1" ht="19.5">
      <c r="B216" s="32"/>
      <c r="D216" s="134" t="s">
        <v>267</v>
      </c>
      <c r="F216" s="135" t="s">
        <v>1128</v>
      </c>
      <c r="I216" s="136"/>
      <c r="L216" s="32"/>
      <c r="M216" s="137"/>
      <c r="T216" s="53"/>
      <c r="AT216" s="17" t="s">
        <v>267</v>
      </c>
      <c r="AU216" s="17" t="s">
        <v>77</v>
      </c>
    </row>
    <row r="217" spans="2:65" s="1" customFormat="1" ht="19.5">
      <c r="B217" s="32"/>
      <c r="D217" s="134" t="s">
        <v>269</v>
      </c>
      <c r="F217" s="138" t="s">
        <v>306</v>
      </c>
      <c r="I217" s="136"/>
      <c r="L217" s="32"/>
      <c r="M217" s="137"/>
      <c r="T217" s="53"/>
      <c r="AT217" s="17" t="s">
        <v>269</v>
      </c>
      <c r="AU217" s="17" t="s">
        <v>77</v>
      </c>
    </row>
    <row r="218" spans="2:65" s="12" customFormat="1" ht="11.25">
      <c r="B218" s="162"/>
      <c r="D218" s="134" t="s">
        <v>774</v>
      </c>
      <c r="E218" s="163" t="s">
        <v>19</v>
      </c>
      <c r="F218" s="164" t="s">
        <v>3976</v>
      </c>
      <c r="H218" s="165">
        <v>20</v>
      </c>
      <c r="I218" s="166"/>
      <c r="L218" s="162"/>
      <c r="M218" s="167"/>
      <c r="T218" s="168"/>
      <c r="AT218" s="163" t="s">
        <v>774</v>
      </c>
      <c r="AU218" s="163" t="s">
        <v>77</v>
      </c>
      <c r="AV218" s="12" t="s">
        <v>79</v>
      </c>
      <c r="AW218" s="12" t="s">
        <v>31</v>
      </c>
      <c r="AX218" s="12" t="s">
        <v>69</v>
      </c>
      <c r="AY218" s="163" t="s">
        <v>260</v>
      </c>
    </row>
    <row r="219" spans="2:65" s="13" customFormat="1" ht="11.25">
      <c r="B219" s="169"/>
      <c r="D219" s="134" t="s">
        <v>774</v>
      </c>
      <c r="E219" s="170" t="s">
        <v>19</v>
      </c>
      <c r="F219" s="171" t="s">
        <v>967</v>
      </c>
      <c r="H219" s="172">
        <v>20</v>
      </c>
      <c r="I219" s="173"/>
      <c r="L219" s="169"/>
      <c r="M219" s="174"/>
      <c r="T219" s="175"/>
      <c r="AT219" s="170" t="s">
        <v>774</v>
      </c>
      <c r="AU219" s="170" t="s">
        <v>77</v>
      </c>
      <c r="AV219" s="13" t="s">
        <v>266</v>
      </c>
      <c r="AW219" s="13" t="s">
        <v>31</v>
      </c>
      <c r="AX219" s="13" t="s">
        <v>77</v>
      </c>
      <c r="AY219" s="170" t="s">
        <v>260</v>
      </c>
    </row>
    <row r="220" spans="2:65" s="1" customFormat="1" ht="16.5" customHeight="1">
      <c r="B220" s="32"/>
      <c r="C220" s="121" t="s">
        <v>433</v>
      </c>
      <c r="D220" s="121" t="s">
        <v>261</v>
      </c>
      <c r="E220" s="122" t="s">
        <v>1129</v>
      </c>
      <c r="F220" s="123" t="s">
        <v>1130</v>
      </c>
      <c r="G220" s="124" t="s">
        <v>1123</v>
      </c>
      <c r="H220" s="125">
        <v>28</v>
      </c>
      <c r="I220" s="126"/>
      <c r="J220" s="127">
        <f>ROUND(I220*H220,2)</f>
        <v>0</v>
      </c>
      <c r="K220" s="123" t="s">
        <v>265</v>
      </c>
      <c r="L220" s="32"/>
      <c r="M220" s="128" t="s">
        <v>19</v>
      </c>
      <c r="N220" s="129" t="s">
        <v>40</v>
      </c>
      <c r="P220" s="130">
        <f>O220*H220</f>
        <v>0</v>
      </c>
      <c r="Q220" s="130">
        <v>0</v>
      </c>
      <c r="R220" s="130">
        <f>Q220*H220</f>
        <v>0</v>
      </c>
      <c r="S220" s="130">
        <v>0</v>
      </c>
      <c r="T220" s="131">
        <f>S220*H220</f>
        <v>0</v>
      </c>
      <c r="AR220" s="132" t="s">
        <v>266</v>
      </c>
      <c r="AT220" s="132" t="s">
        <v>261</v>
      </c>
      <c r="AU220" s="132" t="s">
        <v>77</v>
      </c>
      <c r="AY220" s="17" t="s">
        <v>260</v>
      </c>
      <c r="BE220" s="133">
        <f>IF(N220="základní",J220,0)</f>
        <v>0</v>
      </c>
      <c r="BF220" s="133">
        <f>IF(N220="snížená",J220,0)</f>
        <v>0</v>
      </c>
      <c r="BG220" s="133">
        <f>IF(N220="zákl. přenesená",J220,0)</f>
        <v>0</v>
      </c>
      <c r="BH220" s="133">
        <f>IF(N220="sníž. přenesená",J220,0)</f>
        <v>0</v>
      </c>
      <c r="BI220" s="133">
        <f>IF(N220="nulová",J220,0)</f>
        <v>0</v>
      </c>
      <c r="BJ220" s="17" t="s">
        <v>77</v>
      </c>
      <c r="BK220" s="133">
        <f>ROUND(I220*H220,2)</f>
        <v>0</v>
      </c>
      <c r="BL220" s="17" t="s">
        <v>266</v>
      </c>
      <c r="BM220" s="132" t="s">
        <v>653</v>
      </c>
    </row>
    <row r="221" spans="2:65" s="1" customFormat="1" ht="29.25">
      <c r="B221" s="32"/>
      <c r="D221" s="134" t="s">
        <v>267</v>
      </c>
      <c r="F221" s="135" t="s">
        <v>1131</v>
      </c>
      <c r="I221" s="136"/>
      <c r="L221" s="32"/>
      <c r="M221" s="137"/>
      <c r="T221" s="53"/>
      <c r="AT221" s="17" t="s">
        <v>267</v>
      </c>
      <c r="AU221" s="17" t="s">
        <v>77</v>
      </c>
    </row>
    <row r="222" spans="2:65" s="1" customFormat="1" ht="29.25">
      <c r="B222" s="32"/>
      <c r="D222" s="134" t="s">
        <v>269</v>
      </c>
      <c r="F222" s="138" t="s">
        <v>1132</v>
      </c>
      <c r="I222" s="136"/>
      <c r="L222" s="32"/>
      <c r="M222" s="137"/>
      <c r="T222" s="53"/>
      <c r="AT222" s="17" t="s">
        <v>269</v>
      </c>
      <c r="AU222" s="17" t="s">
        <v>77</v>
      </c>
    </row>
    <row r="223" spans="2:65" s="12" customFormat="1" ht="11.25">
      <c r="B223" s="162"/>
      <c r="D223" s="134" t="s">
        <v>774</v>
      </c>
      <c r="E223" s="163" t="s">
        <v>19</v>
      </c>
      <c r="F223" s="164" t="s">
        <v>3977</v>
      </c>
      <c r="H223" s="165">
        <v>28</v>
      </c>
      <c r="I223" s="166"/>
      <c r="L223" s="162"/>
      <c r="M223" s="167"/>
      <c r="T223" s="168"/>
      <c r="AT223" s="163" t="s">
        <v>774</v>
      </c>
      <c r="AU223" s="163" t="s">
        <v>77</v>
      </c>
      <c r="AV223" s="12" t="s">
        <v>79</v>
      </c>
      <c r="AW223" s="12" t="s">
        <v>31</v>
      </c>
      <c r="AX223" s="12" t="s">
        <v>69</v>
      </c>
      <c r="AY223" s="163" t="s">
        <v>260</v>
      </c>
    </row>
    <row r="224" spans="2:65" s="13" customFormat="1" ht="11.25">
      <c r="B224" s="169"/>
      <c r="D224" s="134" t="s">
        <v>774</v>
      </c>
      <c r="E224" s="170" t="s">
        <v>19</v>
      </c>
      <c r="F224" s="171" t="s">
        <v>967</v>
      </c>
      <c r="H224" s="172">
        <v>28</v>
      </c>
      <c r="I224" s="173"/>
      <c r="L224" s="169"/>
      <c r="M224" s="174"/>
      <c r="T224" s="175"/>
      <c r="AT224" s="170" t="s">
        <v>774</v>
      </c>
      <c r="AU224" s="170" t="s">
        <v>77</v>
      </c>
      <c r="AV224" s="13" t="s">
        <v>266</v>
      </c>
      <c r="AW224" s="13" t="s">
        <v>31</v>
      </c>
      <c r="AX224" s="13" t="s">
        <v>77</v>
      </c>
      <c r="AY224" s="170" t="s">
        <v>260</v>
      </c>
    </row>
    <row r="225" spans="2:65" s="1" customFormat="1" ht="21.75" customHeight="1">
      <c r="B225" s="32"/>
      <c r="C225" s="121" t="s">
        <v>348</v>
      </c>
      <c r="D225" s="121" t="s">
        <v>261</v>
      </c>
      <c r="E225" s="122" t="s">
        <v>1134</v>
      </c>
      <c r="F225" s="123" t="s">
        <v>1135</v>
      </c>
      <c r="G225" s="124" t="s">
        <v>545</v>
      </c>
      <c r="H225" s="125">
        <v>6686</v>
      </c>
      <c r="I225" s="126"/>
      <c r="J225" s="127">
        <f>ROUND(I225*H225,2)</f>
        <v>0</v>
      </c>
      <c r="K225" s="123" t="s">
        <v>19</v>
      </c>
      <c r="L225" s="32"/>
      <c r="M225" s="128" t="s">
        <v>19</v>
      </c>
      <c r="N225" s="129" t="s">
        <v>40</v>
      </c>
      <c r="P225" s="130">
        <f>O225*H225</f>
        <v>0</v>
      </c>
      <c r="Q225" s="130">
        <v>0</v>
      </c>
      <c r="R225" s="130">
        <f>Q225*H225</f>
        <v>0</v>
      </c>
      <c r="S225" s="130">
        <v>0</v>
      </c>
      <c r="T225" s="131">
        <f>S225*H225</f>
        <v>0</v>
      </c>
      <c r="AR225" s="132" t="s">
        <v>266</v>
      </c>
      <c r="AT225" s="132" t="s">
        <v>261</v>
      </c>
      <c r="AU225" s="132" t="s">
        <v>77</v>
      </c>
      <c r="AY225" s="17" t="s">
        <v>260</v>
      </c>
      <c r="BE225" s="133">
        <f>IF(N225="základní",J225,0)</f>
        <v>0</v>
      </c>
      <c r="BF225" s="133">
        <f>IF(N225="snížená",J225,0)</f>
        <v>0</v>
      </c>
      <c r="BG225" s="133">
        <f>IF(N225="zákl. přenesená",J225,0)</f>
        <v>0</v>
      </c>
      <c r="BH225" s="133">
        <f>IF(N225="sníž. přenesená",J225,0)</f>
        <v>0</v>
      </c>
      <c r="BI225" s="133">
        <f>IF(N225="nulová",J225,0)</f>
        <v>0</v>
      </c>
      <c r="BJ225" s="17" t="s">
        <v>77</v>
      </c>
      <c r="BK225" s="133">
        <f>ROUND(I225*H225,2)</f>
        <v>0</v>
      </c>
      <c r="BL225" s="17" t="s">
        <v>266</v>
      </c>
      <c r="BM225" s="132" t="s">
        <v>441</v>
      </c>
    </row>
    <row r="226" spans="2:65" s="1" customFormat="1" ht="11.25">
      <c r="B226" s="32"/>
      <c r="D226" s="134" t="s">
        <v>267</v>
      </c>
      <c r="F226" s="135" t="s">
        <v>1135</v>
      </c>
      <c r="I226" s="136"/>
      <c r="L226" s="32"/>
      <c r="M226" s="137"/>
      <c r="T226" s="53"/>
      <c r="AT226" s="17" t="s">
        <v>267</v>
      </c>
      <c r="AU226" s="17" t="s">
        <v>77</v>
      </c>
    </row>
    <row r="227" spans="2:65" s="1" customFormat="1" ht="19.5">
      <c r="B227" s="32"/>
      <c r="D227" s="134" t="s">
        <v>269</v>
      </c>
      <c r="F227" s="138" t="s">
        <v>306</v>
      </c>
      <c r="I227" s="136"/>
      <c r="L227" s="32"/>
      <c r="M227" s="137"/>
      <c r="T227" s="53"/>
      <c r="AT227" s="17" t="s">
        <v>269</v>
      </c>
      <c r="AU227" s="17" t="s">
        <v>77</v>
      </c>
    </row>
    <row r="228" spans="2:65" s="12" customFormat="1" ht="11.25">
      <c r="B228" s="162"/>
      <c r="D228" s="134" t="s">
        <v>774</v>
      </c>
      <c r="E228" s="163" t="s">
        <v>19</v>
      </c>
      <c r="F228" s="164" t="s">
        <v>3978</v>
      </c>
      <c r="H228" s="165">
        <v>6686</v>
      </c>
      <c r="I228" s="166"/>
      <c r="L228" s="162"/>
      <c r="M228" s="167"/>
      <c r="T228" s="168"/>
      <c r="AT228" s="163" t="s">
        <v>774</v>
      </c>
      <c r="AU228" s="163" t="s">
        <v>77</v>
      </c>
      <c r="AV228" s="12" t="s">
        <v>79</v>
      </c>
      <c r="AW228" s="12" t="s">
        <v>31</v>
      </c>
      <c r="AX228" s="12" t="s">
        <v>69</v>
      </c>
      <c r="AY228" s="163" t="s">
        <v>260</v>
      </c>
    </row>
    <row r="229" spans="2:65" s="13" customFormat="1" ht="11.25">
      <c r="B229" s="169"/>
      <c r="D229" s="134" t="s">
        <v>774</v>
      </c>
      <c r="E229" s="170" t="s">
        <v>19</v>
      </c>
      <c r="F229" s="171" t="s">
        <v>967</v>
      </c>
      <c r="H229" s="172">
        <v>6686</v>
      </c>
      <c r="I229" s="173"/>
      <c r="L229" s="169"/>
      <c r="M229" s="174"/>
      <c r="T229" s="175"/>
      <c r="AT229" s="170" t="s">
        <v>774</v>
      </c>
      <c r="AU229" s="170" t="s">
        <v>77</v>
      </c>
      <c r="AV229" s="13" t="s">
        <v>266</v>
      </c>
      <c r="AW229" s="13" t="s">
        <v>31</v>
      </c>
      <c r="AX229" s="13" t="s">
        <v>77</v>
      </c>
      <c r="AY229" s="170" t="s">
        <v>260</v>
      </c>
    </row>
    <row r="230" spans="2:65" s="1" customFormat="1" ht="21.75" customHeight="1">
      <c r="B230" s="32"/>
      <c r="C230" s="121" t="s">
        <v>665</v>
      </c>
      <c r="D230" s="121" t="s">
        <v>261</v>
      </c>
      <c r="E230" s="122" t="s">
        <v>1137</v>
      </c>
      <c r="F230" s="123" t="s">
        <v>1138</v>
      </c>
      <c r="G230" s="124" t="s">
        <v>545</v>
      </c>
      <c r="H230" s="125">
        <v>6686</v>
      </c>
      <c r="I230" s="126"/>
      <c r="J230" s="127">
        <f>ROUND(I230*H230,2)</f>
        <v>0</v>
      </c>
      <c r="K230" s="123" t="s">
        <v>19</v>
      </c>
      <c r="L230" s="32"/>
      <c r="M230" s="128" t="s">
        <v>19</v>
      </c>
      <c r="N230" s="129" t="s">
        <v>40</v>
      </c>
      <c r="P230" s="130">
        <f>O230*H230</f>
        <v>0</v>
      </c>
      <c r="Q230" s="130">
        <v>0</v>
      </c>
      <c r="R230" s="130">
        <f>Q230*H230</f>
        <v>0</v>
      </c>
      <c r="S230" s="130">
        <v>0</v>
      </c>
      <c r="T230" s="131">
        <f>S230*H230</f>
        <v>0</v>
      </c>
      <c r="AR230" s="132" t="s">
        <v>266</v>
      </c>
      <c r="AT230" s="132" t="s">
        <v>261</v>
      </c>
      <c r="AU230" s="132" t="s">
        <v>77</v>
      </c>
      <c r="AY230" s="17" t="s">
        <v>260</v>
      </c>
      <c r="BE230" s="133">
        <f>IF(N230="základní",J230,0)</f>
        <v>0</v>
      </c>
      <c r="BF230" s="133">
        <f>IF(N230="snížená",J230,0)</f>
        <v>0</v>
      </c>
      <c r="BG230" s="133">
        <f>IF(N230="zákl. přenesená",J230,0)</f>
        <v>0</v>
      </c>
      <c r="BH230" s="133">
        <f>IF(N230="sníž. přenesená",J230,0)</f>
        <v>0</v>
      </c>
      <c r="BI230" s="133">
        <f>IF(N230="nulová",J230,0)</f>
        <v>0</v>
      </c>
      <c r="BJ230" s="17" t="s">
        <v>77</v>
      </c>
      <c r="BK230" s="133">
        <f>ROUND(I230*H230,2)</f>
        <v>0</v>
      </c>
      <c r="BL230" s="17" t="s">
        <v>266</v>
      </c>
      <c r="BM230" s="132" t="s">
        <v>662</v>
      </c>
    </row>
    <row r="231" spans="2:65" s="1" customFormat="1" ht="11.25">
      <c r="B231" s="32"/>
      <c r="D231" s="134" t="s">
        <v>267</v>
      </c>
      <c r="F231" s="135" t="s">
        <v>1138</v>
      </c>
      <c r="I231" s="136"/>
      <c r="L231" s="32"/>
      <c r="M231" s="137"/>
      <c r="T231" s="53"/>
      <c r="AT231" s="17" t="s">
        <v>267</v>
      </c>
      <c r="AU231" s="17" t="s">
        <v>77</v>
      </c>
    </row>
    <row r="232" spans="2:65" s="1" customFormat="1" ht="19.5">
      <c r="B232" s="32"/>
      <c r="D232" s="134" t="s">
        <v>269</v>
      </c>
      <c r="F232" s="138" t="s">
        <v>306</v>
      </c>
      <c r="I232" s="136"/>
      <c r="L232" s="32"/>
      <c r="M232" s="137"/>
      <c r="T232" s="53"/>
      <c r="AT232" s="17" t="s">
        <v>269</v>
      </c>
      <c r="AU232" s="17" t="s">
        <v>77</v>
      </c>
    </row>
    <row r="233" spans="2:65" s="12" customFormat="1" ht="11.25">
      <c r="B233" s="162"/>
      <c r="D233" s="134" t="s">
        <v>774</v>
      </c>
      <c r="E233" s="163" t="s">
        <v>19</v>
      </c>
      <c r="F233" s="164" t="s">
        <v>3978</v>
      </c>
      <c r="H233" s="165">
        <v>6686</v>
      </c>
      <c r="I233" s="166"/>
      <c r="L233" s="162"/>
      <c r="M233" s="167"/>
      <c r="T233" s="168"/>
      <c r="AT233" s="163" t="s">
        <v>774</v>
      </c>
      <c r="AU233" s="163" t="s">
        <v>77</v>
      </c>
      <c r="AV233" s="12" t="s">
        <v>79</v>
      </c>
      <c r="AW233" s="12" t="s">
        <v>31</v>
      </c>
      <c r="AX233" s="12" t="s">
        <v>69</v>
      </c>
      <c r="AY233" s="163" t="s">
        <v>260</v>
      </c>
    </row>
    <row r="234" spans="2:65" s="13" customFormat="1" ht="11.25">
      <c r="B234" s="169"/>
      <c r="D234" s="134" t="s">
        <v>774</v>
      </c>
      <c r="E234" s="170" t="s">
        <v>19</v>
      </c>
      <c r="F234" s="171" t="s">
        <v>967</v>
      </c>
      <c r="H234" s="172">
        <v>6686</v>
      </c>
      <c r="I234" s="173"/>
      <c r="L234" s="169"/>
      <c r="M234" s="174"/>
      <c r="T234" s="175"/>
      <c r="AT234" s="170" t="s">
        <v>774</v>
      </c>
      <c r="AU234" s="170" t="s">
        <v>77</v>
      </c>
      <c r="AV234" s="13" t="s">
        <v>266</v>
      </c>
      <c r="AW234" s="13" t="s">
        <v>31</v>
      </c>
      <c r="AX234" s="13" t="s">
        <v>77</v>
      </c>
      <c r="AY234" s="170" t="s">
        <v>260</v>
      </c>
    </row>
    <row r="235" spans="2:65" s="1" customFormat="1" ht="16.5" customHeight="1">
      <c r="B235" s="32"/>
      <c r="C235" s="121" t="s">
        <v>353</v>
      </c>
      <c r="D235" s="121" t="s">
        <v>261</v>
      </c>
      <c r="E235" s="122" t="s">
        <v>3232</v>
      </c>
      <c r="F235" s="123" t="s">
        <v>1140</v>
      </c>
      <c r="G235" s="124" t="s">
        <v>363</v>
      </c>
      <c r="H235" s="125">
        <v>95</v>
      </c>
      <c r="I235" s="126"/>
      <c r="J235" s="127">
        <f>ROUND(I235*H235,2)</f>
        <v>0</v>
      </c>
      <c r="K235" s="123" t="s">
        <v>265</v>
      </c>
      <c r="L235" s="32"/>
      <c r="M235" s="128" t="s">
        <v>19</v>
      </c>
      <c r="N235" s="129" t="s">
        <v>40</v>
      </c>
      <c r="P235" s="130">
        <f>O235*H235</f>
        <v>0</v>
      </c>
      <c r="Q235" s="130">
        <v>0</v>
      </c>
      <c r="R235" s="130">
        <f>Q235*H235</f>
        <v>0</v>
      </c>
      <c r="S235" s="130">
        <v>0</v>
      </c>
      <c r="T235" s="131">
        <f>S235*H235</f>
        <v>0</v>
      </c>
      <c r="AR235" s="132" t="s">
        <v>266</v>
      </c>
      <c r="AT235" s="132" t="s">
        <v>261</v>
      </c>
      <c r="AU235" s="132" t="s">
        <v>77</v>
      </c>
      <c r="AY235" s="17" t="s">
        <v>260</v>
      </c>
      <c r="BE235" s="133">
        <f>IF(N235="základní",J235,0)</f>
        <v>0</v>
      </c>
      <c r="BF235" s="133">
        <f>IF(N235="snížená",J235,0)</f>
        <v>0</v>
      </c>
      <c r="BG235" s="133">
        <f>IF(N235="zákl. přenesená",J235,0)</f>
        <v>0</v>
      </c>
      <c r="BH235" s="133">
        <f>IF(N235="sníž. přenesená",J235,0)</f>
        <v>0</v>
      </c>
      <c r="BI235" s="133">
        <f>IF(N235="nulová",J235,0)</f>
        <v>0</v>
      </c>
      <c r="BJ235" s="17" t="s">
        <v>77</v>
      </c>
      <c r="BK235" s="133">
        <f>ROUND(I235*H235,2)</f>
        <v>0</v>
      </c>
      <c r="BL235" s="17" t="s">
        <v>266</v>
      </c>
      <c r="BM235" s="132" t="s">
        <v>3979</v>
      </c>
    </row>
    <row r="236" spans="2:65" s="1" customFormat="1" ht="19.5">
      <c r="B236" s="32"/>
      <c r="D236" s="134" t="s">
        <v>267</v>
      </c>
      <c r="F236" s="135" t="s">
        <v>1142</v>
      </c>
      <c r="I236" s="136"/>
      <c r="L236" s="32"/>
      <c r="M236" s="137"/>
      <c r="T236" s="53"/>
      <c r="AT236" s="17" t="s">
        <v>267</v>
      </c>
      <c r="AU236" s="17" t="s">
        <v>77</v>
      </c>
    </row>
    <row r="237" spans="2:65" s="1" customFormat="1" ht="16.5" customHeight="1">
      <c r="B237" s="32"/>
      <c r="C237" s="121" t="s">
        <v>674</v>
      </c>
      <c r="D237" s="121" t="s">
        <v>261</v>
      </c>
      <c r="E237" s="122" t="s">
        <v>1144</v>
      </c>
      <c r="F237" s="123" t="s">
        <v>1145</v>
      </c>
      <c r="G237" s="124" t="s">
        <v>363</v>
      </c>
      <c r="H237" s="125">
        <v>10</v>
      </c>
      <c r="I237" s="126"/>
      <c r="J237" s="127">
        <f>ROUND(I237*H237,2)</f>
        <v>0</v>
      </c>
      <c r="K237" s="123" t="s">
        <v>19</v>
      </c>
      <c r="L237" s="32"/>
      <c r="M237" s="128" t="s">
        <v>19</v>
      </c>
      <c r="N237" s="129" t="s">
        <v>40</v>
      </c>
      <c r="P237" s="130">
        <f>O237*H237</f>
        <v>0</v>
      </c>
      <c r="Q237" s="130">
        <v>0</v>
      </c>
      <c r="R237" s="130">
        <f>Q237*H237</f>
        <v>0</v>
      </c>
      <c r="S237" s="130">
        <v>0</v>
      </c>
      <c r="T237" s="131">
        <f>S237*H237</f>
        <v>0</v>
      </c>
      <c r="AR237" s="132" t="s">
        <v>266</v>
      </c>
      <c r="AT237" s="132" t="s">
        <v>261</v>
      </c>
      <c r="AU237" s="132" t="s">
        <v>77</v>
      </c>
      <c r="AY237" s="17" t="s">
        <v>260</v>
      </c>
      <c r="BE237" s="133">
        <f>IF(N237="základní",J237,0)</f>
        <v>0</v>
      </c>
      <c r="BF237" s="133">
        <f>IF(N237="snížená",J237,0)</f>
        <v>0</v>
      </c>
      <c r="BG237" s="133">
        <f>IF(N237="zákl. přenesená",J237,0)</f>
        <v>0</v>
      </c>
      <c r="BH237" s="133">
        <f>IF(N237="sníž. přenesená",J237,0)</f>
        <v>0</v>
      </c>
      <c r="BI237" s="133">
        <f>IF(N237="nulová",J237,0)</f>
        <v>0</v>
      </c>
      <c r="BJ237" s="17" t="s">
        <v>77</v>
      </c>
      <c r="BK237" s="133">
        <f>ROUND(I237*H237,2)</f>
        <v>0</v>
      </c>
      <c r="BL237" s="17" t="s">
        <v>266</v>
      </c>
      <c r="BM237" s="132" t="s">
        <v>671</v>
      </c>
    </row>
    <row r="238" spans="2:65" s="1" customFormat="1" ht="19.5">
      <c r="B238" s="32"/>
      <c r="D238" s="134" t="s">
        <v>267</v>
      </c>
      <c r="F238" s="135" t="s">
        <v>1146</v>
      </c>
      <c r="I238" s="136"/>
      <c r="L238" s="32"/>
      <c r="M238" s="137"/>
      <c r="T238" s="53"/>
      <c r="AT238" s="17" t="s">
        <v>267</v>
      </c>
      <c r="AU238" s="17" t="s">
        <v>77</v>
      </c>
    </row>
    <row r="239" spans="2:65" s="1" customFormat="1" ht="29.25">
      <c r="B239" s="32"/>
      <c r="D239" s="134" t="s">
        <v>269</v>
      </c>
      <c r="F239" s="138" t="s">
        <v>1028</v>
      </c>
      <c r="I239" s="136"/>
      <c r="L239" s="32"/>
      <c r="M239" s="137"/>
      <c r="T239" s="53"/>
      <c r="AT239" s="17" t="s">
        <v>269</v>
      </c>
      <c r="AU239" s="17" t="s">
        <v>77</v>
      </c>
    </row>
    <row r="240" spans="2:65" s="1" customFormat="1" ht="16.5" customHeight="1">
      <c r="B240" s="32"/>
      <c r="C240" s="121" t="s">
        <v>358</v>
      </c>
      <c r="D240" s="121" t="s">
        <v>261</v>
      </c>
      <c r="E240" s="122" t="s">
        <v>954</v>
      </c>
      <c r="F240" s="123" t="s">
        <v>1148</v>
      </c>
      <c r="G240" s="124" t="s">
        <v>363</v>
      </c>
      <c r="H240" s="125">
        <v>51</v>
      </c>
      <c r="I240" s="126"/>
      <c r="J240" s="127">
        <f>ROUND(I240*H240,2)</f>
        <v>0</v>
      </c>
      <c r="K240" s="123" t="s">
        <v>19</v>
      </c>
      <c r="L240" s="32"/>
      <c r="M240" s="128" t="s">
        <v>19</v>
      </c>
      <c r="N240" s="129" t="s">
        <v>40</v>
      </c>
      <c r="P240" s="130">
        <f>O240*H240</f>
        <v>0</v>
      </c>
      <c r="Q240" s="130">
        <v>0</v>
      </c>
      <c r="R240" s="130">
        <f>Q240*H240</f>
        <v>0</v>
      </c>
      <c r="S240" s="130">
        <v>0</v>
      </c>
      <c r="T240" s="131">
        <f>S240*H240</f>
        <v>0</v>
      </c>
      <c r="AR240" s="132" t="s">
        <v>266</v>
      </c>
      <c r="AT240" s="132" t="s">
        <v>261</v>
      </c>
      <c r="AU240" s="132" t="s">
        <v>77</v>
      </c>
      <c r="AY240" s="17" t="s">
        <v>260</v>
      </c>
      <c r="BE240" s="133">
        <f>IF(N240="základní",J240,0)</f>
        <v>0</v>
      </c>
      <c r="BF240" s="133">
        <f>IF(N240="snížená",J240,0)</f>
        <v>0</v>
      </c>
      <c r="BG240" s="133">
        <f>IF(N240="zákl. přenesená",J240,0)</f>
        <v>0</v>
      </c>
      <c r="BH240" s="133">
        <f>IF(N240="sníž. přenesená",J240,0)</f>
        <v>0</v>
      </c>
      <c r="BI240" s="133">
        <f>IF(N240="nulová",J240,0)</f>
        <v>0</v>
      </c>
      <c r="BJ240" s="17" t="s">
        <v>77</v>
      </c>
      <c r="BK240" s="133">
        <f>ROUND(I240*H240,2)</f>
        <v>0</v>
      </c>
      <c r="BL240" s="17" t="s">
        <v>266</v>
      </c>
      <c r="BM240" s="132" t="s">
        <v>865</v>
      </c>
    </row>
    <row r="241" spans="2:65" s="1" customFormat="1" ht="19.5">
      <c r="B241" s="32"/>
      <c r="D241" s="134" t="s">
        <v>267</v>
      </c>
      <c r="F241" s="135" t="s">
        <v>1149</v>
      </c>
      <c r="I241" s="136"/>
      <c r="L241" s="32"/>
      <c r="M241" s="137"/>
      <c r="T241" s="53"/>
      <c r="AT241" s="17" t="s">
        <v>267</v>
      </c>
      <c r="AU241" s="17" t="s">
        <v>77</v>
      </c>
    </row>
    <row r="242" spans="2:65" s="1" customFormat="1" ht="29.25">
      <c r="B242" s="32"/>
      <c r="D242" s="134" t="s">
        <v>269</v>
      </c>
      <c r="F242" s="138" t="s">
        <v>1028</v>
      </c>
      <c r="I242" s="136"/>
      <c r="L242" s="32"/>
      <c r="M242" s="137"/>
      <c r="T242" s="53"/>
      <c r="AT242" s="17" t="s">
        <v>269</v>
      </c>
      <c r="AU242" s="17" t="s">
        <v>77</v>
      </c>
    </row>
    <row r="243" spans="2:65" s="1" customFormat="1" ht="16.5" customHeight="1">
      <c r="B243" s="32"/>
      <c r="C243" s="121" t="s">
        <v>680</v>
      </c>
      <c r="D243" s="121" t="s">
        <v>261</v>
      </c>
      <c r="E243" s="122" t="s">
        <v>1151</v>
      </c>
      <c r="F243" s="123" t="s">
        <v>1152</v>
      </c>
      <c r="G243" s="124" t="s">
        <v>973</v>
      </c>
      <c r="H243" s="125">
        <v>36.773000000000003</v>
      </c>
      <c r="I243" s="126"/>
      <c r="J243" s="127">
        <f>ROUND(I243*H243,2)</f>
        <v>0</v>
      </c>
      <c r="K243" s="123" t="s">
        <v>265</v>
      </c>
      <c r="L243" s="32"/>
      <c r="M243" s="128" t="s">
        <v>19</v>
      </c>
      <c r="N243" s="129" t="s">
        <v>40</v>
      </c>
      <c r="P243" s="130">
        <f>O243*H243</f>
        <v>0</v>
      </c>
      <c r="Q243" s="130">
        <v>0</v>
      </c>
      <c r="R243" s="130">
        <f>Q243*H243</f>
        <v>0</v>
      </c>
      <c r="S243" s="130">
        <v>0</v>
      </c>
      <c r="T243" s="131">
        <f>S243*H243</f>
        <v>0</v>
      </c>
      <c r="AR243" s="132" t="s">
        <v>266</v>
      </c>
      <c r="AT243" s="132" t="s">
        <v>261</v>
      </c>
      <c r="AU243" s="132" t="s">
        <v>77</v>
      </c>
      <c r="AY243" s="17" t="s">
        <v>260</v>
      </c>
      <c r="BE243" s="133">
        <f>IF(N243="základní",J243,0)</f>
        <v>0</v>
      </c>
      <c r="BF243" s="133">
        <f>IF(N243="snížená",J243,0)</f>
        <v>0</v>
      </c>
      <c r="BG243" s="133">
        <f>IF(N243="zákl. přenesená",J243,0)</f>
        <v>0</v>
      </c>
      <c r="BH243" s="133">
        <f>IF(N243="sníž. přenesená",J243,0)</f>
        <v>0</v>
      </c>
      <c r="BI243" s="133">
        <f>IF(N243="nulová",J243,0)</f>
        <v>0</v>
      </c>
      <c r="BJ243" s="17" t="s">
        <v>77</v>
      </c>
      <c r="BK243" s="133">
        <f>ROUND(I243*H243,2)</f>
        <v>0</v>
      </c>
      <c r="BL243" s="17" t="s">
        <v>266</v>
      </c>
      <c r="BM243" s="132" t="s">
        <v>869</v>
      </c>
    </row>
    <row r="244" spans="2:65" s="1" customFormat="1" ht="19.5">
      <c r="B244" s="32"/>
      <c r="D244" s="134" t="s">
        <v>267</v>
      </c>
      <c r="F244" s="135" t="s">
        <v>1154</v>
      </c>
      <c r="I244" s="136"/>
      <c r="L244" s="32"/>
      <c r="M244" s="137"/>
      <c r="T244" s="53"/>
      <c r="AT244" s="17" t="s">
        <v>267</v>
      </c>
      <c r="AU244" s="17" t="s">
        <v>77</v>
      </c>
    </row>
    <row r="245" spans="2:65" s="1" customFormat="1" ht="19.5">
      <c r="B245" s="32"/>
      <c r="D245" s="134" t="s">
        <v>269</v>
      </c>
      <c r="F245" s="138" t="s">
        <v>306</v>
      </c>
      <c r="I245" s="136"/>
      <c r="L245" s="32"/>
      <c r="M245" s="137"/>
      <c r="T245" s="53"/>
      <c r="AT245" s="17" t="s">
        <v>269</v>
      </c>
      <c r="AU245" s="17" t="s">
        <v>77</v>
      </c>
    </row>
    <row r="246" spans="2:65" s="12" customFormat="1" ht="11.25">
      <c r="B246" s="162"/>
      <c r="D246" s="134" t="s">
        <v>774</v>
      </c>
      <c r="E246" s="163" t="s">
        <v>19</v>
      </c>
      <c r="F246" s="164" t="s">
        <v>3980</v>
      </c>
      <c r="H246" s="165">
        <v>36.773000000000003</v>
      </c>
      <c r="I246" s="166"/>
      <c r="L246" s="162"/>
      <c r="M246" s="167"/>
      <c r="T246" s="168"/>
      <c r="AT246" s="163" t="s">
        <v>774</v>
      </c>
      <c r="AU246" s="163" t="s">
        <v>77</v>
      </c>
      <c r="AV246" s="12" t="s">
        <v>79</v>
      </c>
      <c r="AW246" s="12" t="s">
        <v>31</v>
      </c>
      <c r="AX246" s="12" t="s">
        <v>69</v>
      </c>
      <c r="AY246" s="163" t="s">
        <v>260</v>
      </c>
    </row>
    <row r="247" spans="2:65" s="13" customFormat="1" ht="11.25">
      <c r="B247" s="169"/>
      <c r="D247" s="134" t="s">
        <v>774</v>
      </c>
      <c r="E247" s="170" t="s">
        <v>19</v>
      </c>
      <c r="F247" s="171" t="s">
        <v>967</v>
      </c>
      <c r="H247" s="172">
        <v>36.773000000000003</v>
      </c>
      <c r="I247" s="173"/>
      <c r="L247" s="169"/>
      <c r="M247" s="174"/>
      <c r="T247" s="175"/>
      <c r="AT247" s="170" t="s">
        <v>774</v>
      </c>
      <c r="AU247" s="170" t="s">
        <v>77</v>
      </c>
      <c r="AV247" s="13" t="s">
        <v>266</v>
      </c>
      <c r="AW247" s="13" t="s">
        <v>31</v>
      </c>
      <c r="AX247" s="13" t="s">
        <v>77</v>
      </c>
      <c r="AY247" s="170" t="s">
        <v>260</v>
      </c>
    </row>
    <row r="248" spans="2:65" s="1" customFormat="1" ht="16.5" customHeight="1">
      <c r="B248" s="32"/>
      <c r="C248" s="121" t="s">
        <v>364</v>
      </c>
      <c r="D248" s="121" t="s">
        <v>261</v>
      </c>
      <c r="E248" s="122" t="s">
        <v>1156</v>
      </c>
      <c r="F248" s="123" t="s">
        <v>1157</v>
      </c>
      <c r="G248" s="124" t="s">
        <v>973</v>
      </c>
      <c r="H248" s="125">
        <v>294.18400000000003</v>
      </c>
      <c r="I248" s="126"/>
      <c r="J248" s="127">
        <f>ROUND(I248*H248,2)</f>
        <v>0</v>
      </c>
      <c r="K248" s="123" t="s">
        <v>265</v>
      </c>
      <c r="L248" s="32"/>
      <c r="M248" s="128" t="s">
        <v>19</v>
      </c>
      <c r="N248" s="129" t="s">
        <v>40</v>
      </c>
      <c r="P248" s="130">
        <f>O248*H248</f>
        <v>0</v>
      </c>
      <c r="Q248" s="130">
        <v>0</v>
      </c>
      <c r="R248" s="130">
        <f>Q248*H248</f>
        <v>0</v>
      </c>
      <c r="S248" s="130">
        <v>0</v>
      </c>
      <c r="T248" s="131">
        <f>S248*H248</f>
        <v>0</v>
      </c>
      <c r="AR248" s="132" t="s">
        <v>266</v>
      </c>
      <c r="AT248" s="132" t="s">
        <v>261</v>
      </c>
      <c r="AU248" s="132" t="s">
        <v>77</v>
      </c>
      <c r="AY248" s="17" t="s">
        <v>260</v>
      </c>
      <c r="BE248" s="133">
        <f>IF(N248="základní",J248,0)</f>
        <v>0</v>
      </c>
      <c r="BF248" s="133">
        <f>IF(N248="snížená",J248,0)</f>
        <v>0</v>
      </c>
      <c r="BG248" s="133">
        <f>IF(N248="zákl. přenesená",J248,0)</f>
        <v>0</v>
      </c>
      <c r="BH248" s="133">
        <f>IF(N248="sníž. přenesená",J248,0)</f>
        <v>0</v>
      </c>
      <c r="BI248" s="133">
        <f>IF(N248="nulová",J248,0)</f>
        <v>0</v>
      </c>
      <c r="BJ248" s="17" t="s">
        <v>77</v>
      </c>
      <c r="BK248" s="133">
        <f>ROUND(I248*H248,2)</f>
        <v>0</v>
      </c>
      <c r="BL248" s="17" t="s">
        <v>266</v>
      </c>
      <c r="BM248" s="132" t="s">
        <v>874</v>
      </c>
    </row>
    <row r="249" spans="2:65" s="1" customFormat="1" ht="11.25">
      <c r="B249" s="32"/>
      <c r="D249" s="134" t="s">
        <v>267</v>
      </c>
      <c r="F249" s="135" t="s">
        <v>1159</v>
      </c>
      <c r="I249" s="136"/>
      <c r="L249" s="32"/>
      <c r="M249" s="137"/>
      <c r="T249" s="53"/>
      <c r="AT249" s="17" t="s">
        <v>267</v>
      </c>
      <c r="AU249" s="17" t="s">
        <v>77</v>
      </c>
    </row>
    <row r="250" spans="2:65" s="1" customFormat="1" ht="19.5">
      <c r="B250" s="32"/>
      <c r="D250" s="134" t="s">
        <v>269</v>
      </c>
      <c r="F250" s="138" t="s">
        <v>306</v>
      </c>
      <c r="I250" s="136"/>
      <c r="L250" s="32"/>
      <c r="M250" s="137"/>
      <c r="T250" s="53"/>
      <c r="AT250" s="17" t="s">
        <v>269</v>
      </c>
      <c r="AU250" s="17" t="s">
        <v>77</v>
      </c>
    </row>
    <row r="251" spans="2:65" s="12" customFormat="1" ht="11.25">
      <c r="B251" s="162"/>
      <c r="D251" s="134" t="s">
        <v>774</v>
      </c>
      <c r="E251" s="163" t="s">
        <v>19</v>
      </c>
      <c r="F251" s="164" t="s">
        <v>3981</v>
      </c>
      <c r="H251" s="165">
        <v>294.18400000000003</v>
      </c>
      <c r="I251" s="166"/>
      <c r="L251" s="162"/>
      <c r="M251" s="167"/>
      <c r="T251" s="168"/>
      <c r="AT251" s="163" t="s">
        <v>774</v>
      </c>
      <c r="AU251" s="163" t="s">
        <v>77</v>
      </c>
      <c r="AV251" s="12" t="s">
        <v>79</v>
      </c>
      <c r="AW251" s="12" t="s">
        <v>31</v>
      </c>
      <c r="AX251" s="12" t="s">
        <v>69</v>
      </c>
      <c r="AY251" s="163" t="s">
        <v>260</v>
      </c>
    </row>
    <row r="252" spans="2:65" s="13" customFormat="1" ht="11.25">
      <c r="B252" s="169"/>
      <c r="D252" s="134" t="s">
        <v>774</v>
      </c>
      <c r="E252" s="170" t="s">
        <v>19</v>
      </c>
      <c r="F252" s="171" t="s">
        <v>967</v>
      </c>
      <c r="H252" s="172">
        <v>294.18400000000003</v>
      </c>
      <c r="I252" s="173"/>
      <c r="L252" s="169"/>
      <c r="M252" s="174"/>
      <c r="T252" s="175"/>
      <c r="AT252" s="170" t="s">
        <v>774</v>
      </c>
      <c r="AU252" s="170" t="s">
        <v>77</v>
      </c>
      <c r="AV252" s="13" t="s">
        <v>266</v>
      </c>
      <c r="AW252" s="13" t="s">
        <v>31</v>
      </c>
      <c r="AX252" s="13" t="s">
        <v>77</v>
      </c>
      <c r="AY252" s="170" t="s">
        <v>260</v>
      </c>
    </row>
    <row r="253" spans="2:65" s="10" customFormat="1" ht="25.9" customHeight="1">
      <c r="B253" s="111"/>
      <c r="D253" s="112" t="s">
        <v>68</v>
      </c>
      <c r="E253" s="113" t="s">
        <v>279</v>
      </c>
      <c r="F253" s="113" t="s">
        <v>1161</v>
      </c>
      <c r="I253" s="114"/>
      <c r="J253" s="115">
        <f>BK253</f>
        <v>0</v>
      </c>
      <c r="L253" s="111"/>
      <c r="M253" s="116"/>
      <c r="P253" s="117">
        <f>SUM(P254:P292)</f>
        <v>0</v>
      </c>
      <c r="R253" s="117">
        <f>SUM(R254:R292)</f>
        <v>0</v>
      </c>
      <c r="T253" s="118">
        <f>SUM(T254:T292)</f>
        <v>0</v>
      </c>
      <c r="AR253" s="112" t="s">
        <v>77</v>
      </c>
      <c r="AT253" s="119" t="s">
        <v>68</v>
      </c>
      <c r="AU253" s="119" t="s">
        <v>69</v>
      </c>
      <c r="AY253" s="112" t="s">
        <v>260</v>
      </c>
      <c r="BK253" s="120">
        <f>SUM(BK254:BK292)</f>
        <v>0</v>
      </c>
    </row>
    <row r="254" spans="2:65" s="1" customFormat="1" ht="24.2" customHeight="1">
      <c r="B254" s="32"/>
      <c r="C254" s="121" t="s">
        <v>689</v>
      </c>
      <c r="D254" s="121" t="s">
        <v>261</v>
      </c>
      <c r="E254" s="122" t="s">
        <v>1170</v>
      </c>
      <c r="F254" s="123" t="s">
        <v>1171</v>
      </c>
      <c r="G254" s="124" t="s">
        <v>973</v>
      </c>
      <c r="H254" s="125">
        <v>9181.4750000000004</v>
      </c>
      <c r="I254" s="126"/>
      <c r="J254" s="127">
        <f>ROUND(I254*H254,2)</f>
        <v>0</v>
      </c>
      <c r="K254" s="123" t="s">
        <v>265</v>
      </c>
      <c r="L254" s="32"/>
      <c r="M254" s="128" t="s">
        <v>19</v>
      </c>
      <c r="N254" s="129" t="s">
        <v>40</v>
      </c>
      <c r="P254" s="130">
        <f>O254*H254</f>
        <v>0</v>
      </c>
      <c r="Q254" s="130">
        <v>0</v>
      </c>
      <c r="R254" s="130">
        <f>Q254*H254</f>
        <v>0</v>
      </c>
      <c r="S254" s="130">
        <v>0</v>
      </c>
      <c r="T254" s="131">
        <f>S254*H254</f>
        <v>0</v>
      </c>
      <c r="AR254" s="132" t="s">
        <v>266</v>
      </c>
      <c r="AT254" s="132" t="s">
        <v>261</v>
      </c>
      <c r="AU254" s="132" t="s">
        <v>77</v>
      </c>
      <c r="AY254" s="17" t="s">
        <v>260</v>
      </c>
      <c r="BE254" s="133">
        <f>IF(N254="základní",J254,0)</f>
        <v>0</v>
      </c>
      <c r="BF254" s="133">
        <f>IF(N254="snížená",J254,0)</f>
        <v>0</v>
      </c>
      <c r="BG254" s="133">
        <f>IF(N254="zákl. přenesená",J254,0)</f>
        <v>0</v>
      </c>
      <c r="BH254" s="133">
        <f>IF(N254="sníž. přenesená",J254,0)</f>
        <v>0</v>
      </c>
      <c r="BI254" s="133">
        <f>IF(N254="nulová",J254,0)</f>
        <v>0</v>
      </c>
      <c r="BJ254" s="17" t="s">
        <v>77</v>
      </c>
      <c r="BK254" s="133">
        <f>ROUND(I254*H254,2)</f>
        <v>0</v>
      </c>
      <c r="BL254" s="17" t="s">
        <v>266</v>
      </c>
      <c r="BM254" s="132" t="s">
        <v>1139</v>
      </c>
    </row>
    <row r="255" spans="2:65" s="1" customFormat="1" ht="48.75">
      <c r="B255" s="32"/>
      <c r="D255" s="134" t="s">
        <v>267</v>
      </c>
      <c r="F255" s="135" t="s">
        <v>1173</v>
      </c>
      <c r="I255" s="136"/>
      <c r="L255" s="32"/>
      <c r="M255" s="137"/>
      <c r="T255" s="53"/>
      <c r="AT255" s="17" t="s">
        <v>267</v>
      </c>
      <c r="AU255" s="17" t="s">
        <v>77</v>
      </c>
    </row>
    <row r="256" spans="2:65" s="1" customFormat="1" ht="29.25">
      <c r="B256" s="32"/>
      <c r="D256" s="134" t="s">
        <v>269</v>
      </c>
      <c r="F256" s="138" t="s">
        <v>1174</v>
      </c>
      <c r="I256" s="136"/>
      <c r="L256" s="32"/>
      <c r="M256" s="137"/>
      <c r="T256" s="53"/>
      <c r="AT256" s="17" t="s">
        <v>269</v>
      </c>
      <c r="AU256" s="17" t="s">
        <v>77</v>
      </c>
    </row>
    <row r="257" spans="2:65" s="12" customFormat="1" ht="11.25">
      <c r="B257" s="162"/>
      <c r="D257" s="134" t="s">
        <v>774</v>
      </c>
      <c r="E257" s="163" t="s">
        <v>19</v>
      </c>
      <c r="F257" s="164" t="s">
        <v>3942</v>
      </c>
      <c r="H257" s="165">
        <v>9181.4750000000004</v>
      </c>
      <c r="I257" s="166"/>
      <c r="L257" s="162"/>
      <c r="M257" s="167"/>
      <c r="T257" s="168"/>
      <c r="AT257" s="163" t="s">
        <v>774</v>
      </c>
      <c r="AU257" s="163" t="s">
        <v>77</v>
      </c>
      <c r="AV257" s="12" t="s">
        <v>79</v>
      </c>
      <c r="AW257" s="12" t="s">
        <v>31</v>
      </c>
      <c r="AX257" s="12" t="s">
        <v>69</v>
      </c>
      <c r="AY257" s="163" t="s">
        <v>260</v>
      </c>
    </row>
    <row r="258" spans="2:65" s="13" customFormat="1" ht="11.25">
      <c r="B258" s="169"/>
      <c r="D258" s="134" t="s">
        <v>774</v>
      </c>
      <c r="E258" s="170" t="s">
        <v>19</v>
      </c>
      <c r="F258" s="171" t="s">
        <v>967</v>
      </c>
      <c r="H258" s="172">
        <v>9181.4750000000004</v>
      </c>
      <c r="I258" s="173"/>
      <c r="L258" s="169"/>
      <c r="M258" s="174"/>
      <c r="T258" s="175"/>
      <c r="AT258" s="170" t="s">
        <v>774</v>
      </c>
      <c r="AU258" s="170" t="s">
        <v>77</v>
      </c>
      <c r="AV258" s="13" t="s">
        <v>266</v>
      </c>
      <c r="AW258" s="13" t="s">
        <v>31</v>
      </c>
      <c r="AX258" s="13" t="s">
        <v>77</v>
      </c>
      <c r="AY258" s="170" t="s">
        <v>260</v>
      </c>
    </row>
    <row r="259" spans="2:65" s="1" customFormat="1" ht="21.75" customHeight="1">
      <c r="B259" s="32"/>
      <c r="C259" s="121" t="s">
        <v>399</v>
      </c>
      <c r="D259" s="121" t="s">
        <v>261</v>
      </c>
      <c r="E259" s="122" t="s">
        <v>1175</v>
      </c>
      <c r="F259" s="123" t="s">
        <v>1176</v>
      </c>
      <c r="G259" s="124" t="s">
        <v>973</v>
      </c>
      <c r="H259" s="125">
        <v>426.84</v>
      </c>
      <c r="I259" s="126"/>
      <c r="J259" s="127">
        <f>ROUND(I259*H259,2)</f>
        <v>0</v>
      </c>
      <c r="K259" s="123" t="s">
        <v>19</v>
      </c>
      <c r="L259" s="32"/>
      <c r="M259" s="128" t="s">
        <v>19</v>
      </c>
      <c r="N259" s="129" t="s">
        <v>40</v>
      </c>
      <c r="P259" s="130">
        <f>O259*H259</f>
        <v>0</v>
      </c>
      <c r="Q259" s="130">
        <v>0</v>
      </c>
      <c r="R259" s="130">
        <f>Q259*H259</f>
        <v>0</v>
      </c>
      <c r="S259" s="130">
        <v>0</v>
      </c>
      <c r="T259" s="131">
        <f>S259*H259</f>
        <v>0</v>
      </c>
      <c r="AR259" s="132" t="s">
        <v>266</v>
      </c>
      <c r="AT259" s="132" t="s">
        <v>261</v>
      </c>
      <c r="AU259" s="132" t="s">
        <v>77</v>
      </c>
      <c r="AY259" s="17" t="s">
        <v>260</v>
      </c>
      <c r="BE259" s="133">
        <f>IF(N259="základní",J259,0)</f>
        <v>0</v>
      </c>
      <c r="BF259" s="133">
        <f>IF(N259="snížená",J259,0)</f>
        <v>0</v>
      </c>
      <c r="BG259" s="133">
        <f>IF(N259="zákl. přenesená",J259,0)</f>
        <v>0</v>
      </c>
      <c r="BH259" s="133">
        <f>IF(N259="sníž. přenesená",J259,0)</f>
        <v>0</v>
      </c>
      <c r="BI259" s="133">
        <f>IF(N259="nulová",J259,0)</f>
        <v>0</v>
      </c>
      <c r="BJ259" s="17" t="s">
        <v>77</v>
      </c>
      <c r="BK259" s="133">
        <f>ROUND(I259*H259,2)</f>
        <v>0</v>
      </c>
      <c r="BL259" s="17" t="s">
        <v>266</v>
      </c>
      <c r="BM259" s="132" t="s">
        <v>3982</v>
      </c>
    </row>
    <row r="260" spans="2:65" s="1" customFormat="1" ht="11.25">
      <c r="B260" s="32"/>
      <c r="D260" s="134" t="s">
        <v>267</v>
      </c>
      <c r="F260" s="135" t="s">
        <v>1176</v>
      </c>
      <c r="I260" s="136"/>
      <c r="L260" s="32"/>
      <c r="M260" s="137"/>
      <c r="T260" s="53"/>
      <c r="AT260" s="17" t="s">
        <v>267</v>
      </c>
      <c r="AU260" s="17" t="s">
        <v>77</v>
      </c>
    </row>
    <row r="261" spans="2:65" s="1" customFormat="1" ht="19.5">
      <c r="B261" s="32"/>
      <c r="D261" s="134" t="s">
        <v>269</v>
      </c>
      <c r="F261" s="138" t="s">
        <v>1178</v>
      </c>
      <c r="I261" s="136"/>
      <c r="L261" s="32"/>
      <c r="M261" s="137"/>
      <c r="T261" s="53"/>
      <c r="AT261" s="17" t="s">
        <v>269</v>
      </c>
      <c r="AU261" s="17" t="s">
        <v>77</v>
      </c>
    </row>
    <row r="262" spans="2:65" s="12" customFormat="1" ht="11.25">
      <c r="B262" s="162"/>
      <c r="D262" s="134" t="s">
        <v>774</v>
      </c>
      <c r="E262" s="163" t="s">
        <v>19</v>
      </c>
      <c r="F262" s="164" t="s">
        <v>3983</v>
      </c>
      <c r="H262" s="165">
        <v>426.84</v>
      </c>
      <c r="I262" s="166"/>
      <c r="L262" s="162"/>
      <c r="M262" s="167"/>
      <c r="T262" s="168"/>
      <c r="AT262" s="163" t="s">
        <v>774</v>
      </c>
      <c r="AU262" s="163" t="s">
        <v>77</v>
      </c>
      <c r="AV262" s="12" t="s">
        <v>79</v>
      </c>
      <c r="AW262" s="12" t="s">
        <v>31</v>
      </c>
      <c r="AX262" s="12" t="s">
        <v>77</v>
      </c>
      <c r="AY262" s="163" t="s">
        <v>260</v>
      </c>
    </row>
    <row r="263" spans="2:65" s="1" customFormat="1" ht="24.2" customHeight="1">
      <c r="B263" s="32"/>
      <c r="C263" s="121" t="s">
        <v>368</v>
      </c>
      <c r="D263" s="121" t="s">
        <v>261</v>
      </c>
      <c r="E263" s="122" t="s">
        <v>1180</v>
      </c>
      <c r="F263" s="123" t="s">
        <v>1181</v>
      </c>
      <c r="G263" s="124" t="s">
        <v>973</v>
      </c>
      <c r="H263" s="125">
        <v>330.91</v>
      </c>
      <c r="I263" s="126"/>
      <c r="J263" s="127">
        <f>ROUND(I263*H263,2)</f>
        <v>0</v>
      </c>
      <c r="K263" s="123" t="s">
        <v>265</v>
      </c>
      <c r="L263" s="32"/>
      <c r="M263" s="128" t="s">
        <v>19</v>
      </c>
      <c r="N263" s="129" t="s">
        <v>40</v>
      </c>
      <c r="P263" s="130">
        <f>O263*H263</f>
        <v>0</v>
      </c>
      <c r="Q263" s="130">
        <v>0</v>
      </c>
      <c r="R263" s="130">
        <f>Q263*H263</f>
        <v>0</v>
      </c>
      <c r="S263" s="130">
        <v>0</v>
      </c>
      <c r="T263" s="131">
        <f>S263*H263</f>
        <v>0</v>
      </c>
      <c r="AR263" s="132" t="s">
        <v>266</v>
      </c>
      <c r="AT263" s="132" t="s">
        <v>261</v>
      </c>
      <c r="AU263" s="132" t="s">
        <v>77</v>
      </c>
      <c r="AY263" s="17" t="s">
        <v>260</v>
      </c>
      <c r="BE263" s="133">
        <f>IF(N263="základní",J263,0)</f>
        <v>0</v>
      </c>
      <c r="BF263" s="133">
        <f>IF(N263="snížená",J263,0)</f>
        <v>0</v>
      </c>
      <c r="BG263" s="133">
        <f>IF(N263="zákl. přenesená",J263,0)</f>
        <v>0</v>
      </c>
      <c r="BH263" s="133">
        <f>IF(N263="sníž. přenesená",J263,0)</f>
        <v>0</v>
      </c>
      <c r="BI263" s="133">
        <f>IF(N263="nulová",J263,0)</f>
        <v>0</v>
      </c>
      <c r="BJ263" s="17" t="s">
        <v>77</v>
      </c>
      <c r="BK263" s="133">
        <f>ROUND(I263*H263,2)</f>
        <v>0</v>
      </c>
      <c r="BL263" s="17" t="s">
        <v>266</v>
      </c>
      <c r="BM263" s="132" t="s">
        <v>1141</v>
      </c>
    </row>
    <row r="264" spans="2:65" s="1" customFormat="1" ht="48.75">
      <c r="B264" s="32"/>
      <c r="D264" s="134" t="s">
        <v>267</v>
      </c>
      <c r="F264" s="135" t="s">
        <v>1183</v>
      </c>
      <c r="I264" s="136"/>
      <c r="L264" s="32"/>
      <c r="M264" s="137"/>
      <c r="T264" s="53"/>
      <c r="AT264" s="17" t="s">
        <v>267</v>
      </c>
      <c r="AU264" s="17" t="s">
        <v>77</v>
      </c>
    </row>
    <row r="265" spans="2:65" s="1" customFormat="1" ht="29.25">
      <c r="B265" s="32"/>
      <c r="D265" s="134" t="s">
        <v>269</v>
      </c>
      <c r="F265" s="138" t="s">
        <v>1184</v>
      </c>
      <c r="I265" s="136"/>
      <c r="L265" s="32"/>
      <c r="M265" s="137"/>
      <c r="T265" s="53"/>
      <c r="AT265" s="17" t="s">
        <v>269</v>
      </c>
      <c r="AU265" s="17" t="s">
        <v>77</v>
      </c>
    </row>
    <row r="266" spans="2:65" s="1" customFormat="1" ht="24.2" customHeight="1">
      <c r="B266" s="32"/>
      <c r="C266" s="121" t="s">
        <v>697</v>
      </c>
      <c r="D266" s="121" t="s">
        <v>261</v>
      </c>
      <c r="E266" s="122" t="s">
        <v>1186</v>
      </c>
      <c r="F266" s="123" t="s">
        <v>1187</v>
      </c>
      <c r="G266" s="124" t="s">
        <v>973</v>
      </c>
      <c r="H266" s="125">
        <v>8.91</v>
      </c>
      <c r="I266" s="126"/>
      <c r="J266" s="127">
        <f>ROUND(I266*H266,2)</f>
        <v>0</v>
      </c>
      <c r="K266" s="123" t="s">
        <v>265</v>
      </c>
      <c r="L266" s="32"/>
      <c r="M266" s="128" t="s">
        <v>19</v>
      </c>
      <c r="N266" s="129" t="s">
        <v>40</v>
      </c>
      <c r="P266" s="130">
        <f>O266*H266</f>
        <v>0</v>
      </c>
      <c r="Q266" s="130">
        <v>0</v>
      </c>
      <c r="R266" s="130">
        <f>Q266*H266</f>
        <v>0</v>
      </c>
      <c r="S266" s="130">
        <v>0</v>
      </c>
      <c r="T266" s="131">
        <f>S266*H266</f>
        <v>0</v>
      </c>
      <c r="AR266" s="132" t="s">
        <v>266</v>
      </c>
      <c r="AT266" s="132" t="s">
        <v>261</v>
      </c>
      <c r="AU266" s="132" t="s">
        <v>77</v>
      </c>
      <c r="AY266" s="17" t="s">
        <v>260</v>
      </c>
      <c r="BE266" s="133">
        <f>IF(N266="základní",J266,0)</f>
        <v>0</v>
      </c>
      <c r="BF266" s="133">
        <f>IF(N266="snížená",J266,0)</f>
        <v>0</v>
      </c>
      <c r="BG266" s="133">
        <f>IF(N266="zákl. přenesená",J266,0)</f>
        <v>0</v>
      </c>
      <c r="BH266" s="133">
        <f>IF(N266="sníž. přenesená",J266,0)</f>
        <v>0</v>
      </c>
      <c r="BI266" s="133">
        <f>IF(N266="nulová",J266,0)</f>
        <v>0</v>
      </c>
      <c r="BJ266" s="17" t="s">
        <v>77</v>
      </c>
      <c r="BK266" s="133">
        <f>ROUND(I266*H266,2)</f>
        <v>0</v>
      </c>
      <c r="BL266" s="17" t="s">
        <v>266</v>
      </c>
      <c r="BM266" s="132" t="s">
        <v>695</v>
      </c>
    </row>
    <row r="267" spans="2:65" s="1" customFormat="1" ht="39">
      <c r="B267" s="32"/>
      <c r="D267" s="134" t="s">
        <v>267</v>
      </c>
      <c r="F267" s="135" t="s">
        <v>1189</v>
      </c>
      <c r="I267" s="136"/>
      <c r="L267" s="32"/>
      <c r="M267" s="137"/>
      <c r="T267" s="53"/>
      <c r="AT267" s="17" t="s">
        <v>267</v>
      </c>
      <c r="AU267" s="17" t="s">
        <v>77</v>
      </c>
    </row>
    <row r="268" spans="2:65" s="1" customFormat="1" ht="29.25">
      <c r="B268" s="32"/>
      <c r="D268" s="134" t="s">
        <v>269</v>
      </c>
      <c r="F268" s="138" t="s">
        <v>1190</v>
      </c>
      <c r="I268" s="136"/>
      <c r="L268" s="32"/>
      <c r="M268" s="137"/>
      <c r="T268" s="53"/>
      <c r="AT268" s="17" t="s">
        <v>269</v>
      </c>
      <c r="AU268" s="17" t="s">
        <v>77</v>
      </c>
    </row>
    <row r="269" spans="2:65" s="1" customFormat="1" ht="16.5" customHeight="1">
      <c r="B269" s="32"/>
      <c r="C269" s="121" t="s">
        <v>373</v>
      </c>
      <c r="D269" s="121" t="s">
        <v>261</v>
      </c>
      <c r="E269" s="122" t="s">
        <v>1191</v>
      </c>
      <c r="F269" s="123" t="s">
        <v>1192</v>
      </c>
      <c r="G269" s="124" t="s">
        <v>973</v>
      </c>
      <c r="H269" s="125">
        <v>592.51499999999999</v>
      </c>
      <c r="I269" s="126"/>
      <c r="J269" s="127">
        <f>ROUND(I269*H269,2)</f>
        <v>0</v>
      </c>
      <c r="K269" s="123" t="s">
        <v>265</v>
      </c>
      <c r="L269" s="32"/>
      <c r="M269" s="128" t="s">
        <v>19</v>
      </c>
      <c r="N269" s="129" t="s">
        <v>40</v>
      </c>
      <c r="P269" s="130">
        <f>O269*H269</f>
        <v>0</v>
      </c>
      <c r="Q269" s="130">
        <v>0</v>
      </c>
      <c r="R269" s="130">
        <f>Q269*H269</f>
        <v>0</v>
      </c>
      <c r="S269" s="130">
        <v>0</v>
      </c>
      <c r="T269" s="131">
        <f>S269*H269</f>
        <v>0</v>
      </c>
      <c r="AR269" s="132" t="s">
        <v>266</v>
      </c>
      <c r="AT269" s="132" t="s">
        <v>261</v>
      </c>
      <c r="AU269" s="132" t="s">
        <v>77</v>
      </c>
      <c r="AY269" s="17" t="s">
        <v>260</v>
      </c>
      <c r="BE269" s="133">
        <f>IF(N269="základní",J269,0)</f>
        <v>0</v>
      </c>
      <c r="BF269" s="133">
        <f>IF(N269="snížená",J269,0)</f>
        <v>0</v>
      </c>
      <c r="BG269" s="133">
        <f>IF(N269="zákl. přenesená",J269,0)</f>
        <v>0</v>
      </c>
      <c r="BH269" s="133">
        <f>IF(N269="sníž. přenesená",J269,0)</f>
        <v>0</v>
      </c>
      <c r="BI269" s="133">
        <f>IF(N269="nulová",J269,0)</f>
        <v>0</v>
      </c>
      <c r="BJ269" s="17" t="s">
        <v>77</v>
      </c>
      <c r="BK269" s="133">
        <f>ROUND(I269*H269,2)</f>
        <v>0</v>
      </c>
      <c r="BL269" s="17" t="s">
        <v>266</v>
      </c>
      <c r="BM269" s="132" t="s">
        <v>700</v>
      </c>
    </row>
    <row r="270" spans="2:65" s="1" customFormat="1" ht="29.25">
      <c r="B270" s="32"/>
      <c r="D270" s="134" t="s">
        <v>267</v>
      </c>
      <c r="F270" s="135" t="s">
        <v>1194</v>
      </c>
      <c r="I270" s="136"/>
      <c r="L270" s="32"/>
      <c r="M270" s="137"/>
      <c r="T270" s="53"/>
      <c r="AT270" s="17" t="s">
        <v>267</v>
      </c>
      <c r="AU270" s="17" t="s">
        <v>77</v>
      </c>
    </row>
    <row r="271" spans="2:65" s="1" customFormat="1" ht="29.25">
      <c r="B271" s="32"/>
      <c r="D271" s="134" t="s">
        <v>269</v>
      </c>
      <c r="F271" s="138" t="s">
        <v>1195</v>
      </c>
      <c r="I271" s="136"/>
      <c r="L271" s="32"/>
      <c r="M271" s="137"/>
      <c r="T271" s="53"/>
      <c r="AT271" s="17" t="s">
        <v>269</v>
      </c>
      <c r="AU271" s="17" t="s">
        <v>77</v>
      </c>
    </row>
    <row r="272" spans="2:65" s="1" customFormat="1" ht="16.5" customHeight="1">
      <c r="B272" s="32"/>
      <c r="C272" s="121" t="s">
        <v>1150</v>
      </c>
      <c r="D272" s="121" t="s">
        <v>261</v>
      </c>
      <c r="E272" s="122" t="s">
        <v>1191</v>
      </c>
      <c r="F272" s="123" t="s">
        <v>1192</v>
      </c>
      <c r="G272" s="124" t="s">
        <v>973</v>
      </c>
      <c r="H272" s="125">
        <v>1407.4849999999999</v>
      </c>
      <c r="I272" s="126"/>
      <c r="J272" s="127">
        <f>ROUND(I272*H272,2)</f>
        <v>0</v>
      </c>
      <c r="K272" s="123" t="s">
        <v>265</v>
      </c>
      <c r="L272" s="32"/>
      <c r="M272" s="128" t="s">
        <v>19</v>
      </c>
      <c r="N272" s="129" t="s">
        <v>40</v>
      </c>
      <c r="P272" s="130">
        <f>O272*H272</f>
        <v>0</v>
      </c>
      <c r="Q272" s="130">
        <v>0</v>
      </c>
      <c r="R272" s="130">
        <f>Q272*H272</f>
        <v>0</v>
      </c>
      <c r="S272" s="130">
        <v>0</v>
      </c>
      <c r="T272" s="131">
        <f>S272*H272</f>
        <v>0</v>
      </c>
      <c r="AR272" s="132" t="s">
        <v>266</v>
      </c>
      <c r="AT272" s="132" t="s">
        <v>261</v>
      </c>
      <c r="AU272" s="132" t="s">
        <v>77</v>
      </c>
      <c r="AY272" s="17" t="s">
        <v>260</v>
      </c>
      <c r="BE272" s="133">
        <f>IF(N272="základní",J272,0)</f>
        <v>0</v>
      </c>
      <c r="BF272" s="133">
        <f>IF(N272="snížená",J272,0)</f>
        <v>0</v>
      </c>
      <c r="BG272" s="133">
        <f>IF(N272="zákl. přenesená",J272,0)</f>
        <v>0</v>
      </c>
      <c r="BH272" s="133">
        <f>IF(N272="sníž. přenesená",J272,0)</f>
        <v>0</v>
      </c>
      <c r="BI272" s="133">
        <f>IF(N272="nulová",J272,0)</f>
        <v>0</v>
      </c>
      <c r="BJ272" s="17" t="s">
        <v>77</v>
      </c>
      <c r="BK272" s="133">
        <f>ROUND(I272*H272,2)</f>
        <v>0</v>
      </c>
      <c r="BL272" s="17" t="s">
        <v>266</v>
      </c>
      <c r="BM272" s="132" t="s">
        <v>1153</v>
      </c>
    </row>
    <row r="273" spans="2:65" s="1" customFormat="1" ht="29.25">
      <c r="B273" s="32"/>
      <c r="D273" s="134" t="s">
        <v>267</v>
      </c>
      <c r="F273" s="135" t="s">
        <v>1194</v>
      </c>
      <c r="I273" s="136"/>
      <c r="L273" s="32"/>
      <c r="M273" s="137"/>
      <c r="T273" s="53"/>
      <c r="AT273" s="17" t="s">
        <v>267</v>
      </c>
      <c r="AU273" s="17" t="s">
        <v>77</v>
      </c>
    </row>
    <row r="274" spans="2:65" s="1" customFormat="1" ht="29.25">
      <c r="B274" s="32"/>
      <c r="D274" s="134" t="s">
        <v>269</v>
      </c>
      <c r="F274" s="138" t="s">
        <v>1198</v>
      </c>
      <c r="I274" s="136"/>
      <c r="L274" s="32"/>
      <c r="M274" s="137"/>
      <c r="T274" s="53"/>
      <c r="AT274" s="17" t="s">
        <v>269</v>
      </c>
      <c r="AU274" s="17" t="s">
        <v>77</v>
      </c>
    </row>
    <row r="275" spans="2:65" s="12" customFormat="1" ht="11.25">
      <c r="B275" s="162"/>
      <c r="D275" s="134" t="s">
        <v>774</v>
      </c>
      <c r="E275" s="163" t="s">
        <v>19</v>
      </c>
      <c r="F275" s="164" t="s">
        <v>3984</v>
      </c>
      <c r="H275" s="165">
        <v>1407.4849999999999</v>
      </c>
      <c r="I275" s="166"/>
      <c r="L275" s="162"/>
      <c r="M275" s="167"/>
      <c r="T275" s="168"/>
      <c r="AT275" s="163" t="s">
        <v>774</v>
      </c>
      <c r="AU275" s="163" t="s">
        <v>77</v>
      </c>
      <c r="AV275" s="12" t="s">
        <v>79</v>
      </c>
      <c r="AW275" s="12" t="s">
        <v>31</v>
      </c>
      <c r="AX275" s="12" t="s">
        <v>69</v>
      </c>
      <c r="AY275" s="163" t="s">
        <v>260</v>
      </c>
    </row>
    <row r="276" spans="2:65" s="13" customFormat="1" ht="11.25">
      <c r="B276" s="169"/>
      <c r="D276" s="134" t="s">
        <v>774</v>
      </c>
      <c r="E276" s="170" t="s">
        <v>19</v>
      </c>
      <c r="F276" s="171" t="s">
        <v>967</v>
      </c>
      <c r="H276" s="172">
        <v>1407.4849999999999</v>
      </c>
      <c r="I276" s="173"/>
      <c r="L276" s="169"/>
      <c r="M276" s="174"/>
      <c r="T276" s="175"/>
      <c r="AT276" s="170" t="s">
        <v>774</v>
      </c>
      <c r="AU276" s="170" t="s">
        <v>77</v>
      </c>
      <c r="AV276" s="13" t="s">
        <v>266</v>
      </c>
      <c r="AW276" s="13" t="s">
        <v>31</v>
      </c>
      <c r="AX276" s="13" t="s">
        <v>77</v>
      </c>
      <c r="AY276" s="170" t="s">
        <v>260</v>
      </c>
    </row>
    <row r="277" spans="2:65" s="1" customFormat="1" ht="24.2" customHeight="1">
      <c r="B277" s="32"/>
      <c r="C277" s="121" t="s">
        <v>378</v>
      </c>
      <c r="D277" s="121" t="s">
        <v>261</v>
      </c>
      <c r="E277" s="122" t="s">
        <v>1199</v>
      </c>
      <c r="F277" s="123" t="s">
        <v>1200</v>
      </c>
      <c r="G277" s="124" t="s">
        <v>973</v>
      </c>
      <c r="H277" s="125">
        <v>592.51499999999999</v>
      </c>
      <c r="I277" s="126"/>
      <c r="J277" s="127">
        <f>ROUND(I277*H277,2)</f>
        <v>0</v>
      </c>
      <c r="K277" s="123" t="s">
        <v>265</v>
      </c>
      <c r="L277" s="32"/>
      <c r="M277" s="128" t="s">
        <v>19</v>
      </c>
      <c r="N277" s="129" t="s">
        <v>40</v>
      </c>
      <c r="P277" s="130">
        <f>O277*H277</f>
        <v>0</v>
      </c>
      <c r="Q277" s="130">
        <v>0</v>
      </c>
      <c r="R277" s="130">
        <f>Q277*H277</f>
        <v>0</v>
      </c>
      <c r="S277" s="130">
        <v>0</v>
      </c>
      <c r="T277" s="131">
        <f>S277*H277</f>
        <v>0</v>
      </c>
      <c r="AR277" s="132" t="s">
        <v>266</v>
      </c>
      <c r="AT277" s="132" t="s">
        <v>261</v>
      </c>
      <c r="AU277" s="132" t="s">
        <v>77</v>
      </c>
      <c r="AY277" s="17" t="s">
        <v>260</v>
      </c>
      <c r="BE277" s="133">
        <f>IF(N277="základní",J277,0)</f>
        <v>0</v>
      </c>
      <c r="BF277" s="133">
        <f>IF(N277="snížená",J277,0)</f>
        <v>0</v>
      </c>
      <c r="BG277" s="133">
        <f>IF(N277="zákl. přenesená",J277,0)</f>
        <v>0</v>
      </c>
      <c r="BH277" s="133">
        <f>IF(N277="sníž. přenesená",J277,0)</f>
        <v>0</v>
      </c>
      <c r="BI277" s="133">
        <f>IF(N277="nulová",J277,0)</f>
        <v>0</v>
      </c>
      <c r="BJ277" s="17" t="s">
        <v>77</v>
      </c>
      <c r="BK277" s="133">
        <f>ROUND(I277*H277,2)</f>
        <v>0</v>
      </c>
      <c r="BL277" s="17" t="s">
        <v>266</v>
      </c>
      <c r="BM277" s="132" t="s">
        <v>1158</v>
      </c>
    </row>
    <row r="278" spans="2:65" s="1" customFormat="1" ht="48.75">
      <c r="B278" s="32"/>
      <c r="D278" s="134" t="s">
        <v>267</v>
      </c>
      <c r="F278" s="135" t="s">
        <v>1202</v>
      </c>
      <c r="I278" s="136"/>
      <c r="L278" s="32"/>
      <c r="M278" s="137"/>
      <c r="T278" s="53"/>
      <c r="AT278" s="17" t="s">
        <v>267</v>
      </c>
      <c r="AU278" s="17" t="s">
        <v>77</v>
      </c>
    </row>
    <row r="279" spans="2:65" s="1" customFormat="1" ht="29.25">
      <c r="B279" s="32"/>
      <c r="D279" s="134" t="s">
        <v>269</v>
      </c>
      <c r="F279" s="138" t="s">
        <v>1203</v>
      </c>
      <c r="I279" s="136"/>
      <c r="L279" s="32"/>
      <c r="M279" s="137"/>
      <c r="T279" s="53"/>
      <c r="AT279" s="17" t="s">
        <v>269</v>
      </c>
      <c r="AU279" s="17" t="s">
        <v>77</v>
      </c>
    </row>
    <row r="280" spans="2:65" s="1" customFormat="1" ht="24.2" customHeight="1">
      <c r="B280" s="32"/>
      <c r="C280" s="121" t="s">
        <v>1169</v>
      </c>
      <c r="D280" s="121" t="s">
        <v>261</v>
      </c>
      <c r="E280" s="122" t="s">
        <v>1205</v>
      </c>
      <c r="F280" s="123" t="s">
        <v>1206</v>
      </c>
      <c r="G280" s="124" t="s">
        <v>973</v>
      </c>
      <c r="H280" s="125">
        <v>8940.7340000000004</v>
      </c>
      <c r="I280" s="126"/>
      <c r="J280" s="127">
        <f>ROUND(I280*H280,2)</f>
        <v>0</v>
      </c>
      <c r="K280" s="123" t="s">
        <v>265</v>
      </c>
      <c r="L280" s="32"/>
      <c r="M280" s="128" t="s">
        <v>19</v>
      </c>
      <c r="N280" s="129" t="s">
        <v>40</v>
      </c>
      <c r="P280" s="130">
        <f>O280*H280</f>
        <v>0</v>
      </c>
      <c r="Q280" s="130">
        <v>0</v>
      </c>
      <c r="R280" s="130">
        <f>Q280*H280</f>
        <v>0</v>
      </c>
      <c r="S280" s="130">
        <v>0</v>
      </c>
      <c r="T280" s="131">
        <f>S280*H280</f>
        <v>0</v>
      </c>
      <c r="AR280" s="132" t="s">
        <v>266</v>
      </c>
      <c r="AT280" s="132" t="s">
        <v>261</v>
      </c>
      <c r="AU280" s="132" t="s">
        <v>77</v>
      </c>
      <c r="AY280" s="17" t="s">
        <v>260</v>
      </c>
      <c r="BE280" s="133">
        <f>IF(N280="základní",J280,0)</f>
        <v>0</v>
      </c>
      <c r="BF280" s="133">
        <f>IF(N280="snížená",J280,0)</f>
        <v>0</v>
      </c>
      <c r="BG280" s="133">
        <f>IF(N280="zákl. přenesená",J280,0)</f>
        <v>0</v>
      </c>
      <c r="BH280" s="133">
        <f>IF(N280="sníž. přenesená",J280,0)</f>
        <v>0</v>
      </c>
      <c r="BI280" s="133">
        <f>IF(N280="nulová",J280,0)</f>
        <v>0</v>
      </c>
      <c r="BJ280" s="17" t="s">
        <v>77</v>
      </c>
      <c r="BK280" s="133">
        <f>ROUND(I280*H280,2)</f>
        <v>0</v>
      </c>
      <c r="BL280" s="17" t="s">
        <v>266</v>
      </c>
      <c r="BM280" s="132" t="s">
        <v>1172</v>
      </c>
    </row>
    <row r="281" spans="2:65" s="1" customFormat="1" ht="29.25">
      <c r="B281" s="32"/>
      <c r="D281" s="134" t="s">
        <v>267</v>
      </c>
      <c r="F281" s="135" t="s">
        <v>1208</v>
      </c>
      <c r="I281" s="136"/>
      <c r="L281" s="32"/>
      <c r="M281" s="137"/>
      <c r="T281" s="53"/>
      <c r="AT281" s="17" t="s">
        <v>267</v>
      </c>
      <c r="AU281" s="17" t="s">
        <v>77</v>
      </c>
    </row>
    <row r="282" spans="2:65" s="1" customFormat="1" ht="29.25">
      <c r="B282" s="32"/>
      <c r="D282" s="134" t="s">
        <v>269</v>
      </c>
      <c r="F282" s="138" t="s">
        <v>3244</v>
      </c>
      <c r="I282" s="136"/>
      <c r="L282" s="32"/>
      <c r="M282" s="137"/>
      <c r="T282" s="53"/>
      <c r="AT282" s="17" t="s">
        <v>269</v>
      </c>
      <c r="AU282" s="17" t="s">
        <v>77</v>
      </c>
    </row>
    <row r="283" spans="2:65" s="12" customFormat="1" ht="11.25">
      <c r="B283" s="162"/>
      <c r="D283" s="134" t="s">
        <v>774</v>
      </c>
      <c r="E283" s="163" t="s">
        <v>19</v>
      </c>
      <c r="F283" s="164" t="s">
        <v>3985</v>
      </c>
      <c r="H283" s="165">
        <v>8940.7340000000004</v>
      </c>
      <c r="I283" s="166"/>
      <c r="L283" s="162"/>
      <c r="M283" s="167"/>
      <c r="T283" s="168"/>
      <c r="AT283" s="163" t="s">
        <v>774</v>
      </c>
      <c r="AU283" s="163" t="s">
        <v>77</v>
      </c>
      <c r="AV283" s="12" t="s">
        <v>79</v>
      </c>
      <c r="AW283" s="12" t="s">
        <v>31</v>
      </c>
      <c r="AX283" s="12" t="s">
        <v>69</v>
      </c>
      <c r="AY283" s="163" t="s">
        <v>260</v>
      </c>
    </row>
    <row r="284" spans="2:65" s="13" customFormat="1" ht="11.25">
      <c r="B284" s="169"/>
      <c r="D284" s="134" t="s">
        <v>774</v>
      </c>
      <c r="E284" s="170" t="s">
        <v>19</v>
      </c>
      <c r="F284" s="171" t="s">
        <v>967</v>
      </c>
      <c r="H284" s="172">
        <v>8940.7340000000004</v>
      </c>
      <c r="I284" s="173"/>
      <c r="L284" s="169"/>
      <c r="M284" s="174"/>
      <c r="T284" s="175"/>
      <c r="AT284" s="170" t="s">
        <v>774</v>
      </c>
      <c r="AU284" s="170" t="s">
        <v>77</v>
      </c>
      <c r="AV284" s="13" t="s">
        <v>266</v>
      </c>
      <c r="AW284" s="13" t="s">
        <v>31</v>
      </c>
      <c r="AX284" s="13" t="s">
        <v>77</v>
      </c>
      <c r="AY284" s="170" t="s">
        <v>260</v>
      </c>
    </row>
    <row r="285" spans="2:65" s="1" customFormat="1" ht="24.2" customHeight="1">
      <c r="B285" s="32"/>
      <c r="C285" s="121" t="s">
        <v>384</v>
      </c>
      <c r="D285" s="121" t="s">
        <v>261</v>
      </c>
      <c r="E285" s="122" t="s">
        <v>1210</v>
      </c>
      <c r="F285" s="123" t="s">
        <v>1211</v>
      </c>
      <c r="G285" s="124" t="s">
        <v>973</v>
      </c>
      <c r="H285" s="125">
        <v>685.66600000000005</v>
      </c>
      <c r="I285" s="126"/>
      <c r="J285" s="127">
        <f>ROUND(I285*H285,2)</f>
        <v>0</v>
      </c>
      <c r="K285" s="123" t="s">
        <v>265</v>
      </c>
      <c r="L285" s="32"/>
      <c r="M285" s="128" t="s">
        <v>19</v>
      </c>
      <c r="N285" s="129" t="s">
        <v>40</v>
      </c>
      <c r="P285" s="130">
        <f>O285*H285</f>
        <v>0</v>
      </c>
      <c r="Q285" s="130">
        <v>0</v>
      </c>
      <c r="R285" s="130">
        <f>Q285*H285</f>
        <v>0</v>
      </c>
      <c r="S285" s="130">
        <v>0</v>
      </c>
      <c r="T285" s="131">
        <f>S285*H285</f>
        <v>0</v>
      </c>
      <c r="AR285" s="132" t="s">
        <v>266</v>
      </c>
      <c r="AT285" s="132" t="s">
        <v>261</v>
      </c>
      <c r="AU285" s="132" t="s">
        <v>77</v>
      </c>
      <c r="AY285" s="17" t="s">
        <v>260</v>
      </c>
      <c r="BE285" s="133">
        <f>IF(N285="základní",J285,0)</f>
        <v>0</v>
      </c>
      <c r="BF285" s="133">
        <f>IF(N285="snížená",J285,0)</f>
        <v>0</v>
      </c>
      <c r="BG285" s="133">
        <f>IF(N285="zákl. přenesená",J285,0)</f>
        <v>0</v>
      </c>
      <c r="BH285" s="133">
        <f>IF(N285="sníž. přenesená",J285,0)</f>
        <v>0</v>
      </c>
      <c r="BI285" s="133">
        <f>IF(N285="nulová",J285,0)</f>
        <v>0</v>
      </c>
      <c r="BJ285" s="17" t="s">
        <v>77</v>
      </c>
      <c r="BK285" s="133">
        <f>ROUND(I285*H285,2)</f>
        <v>0</v>
      </c>
      <c r="BL285" s="17" t="s">
        <v>266</v>
      </c>
      <c r="BM285" s="132" t="s">
        <v>1182</v>
      </c>
    </row>
    <row r="286" spans="2:65" s="1" customFormat="1" ht="39">
      <c r="B286" s="32"/>
      <c r="D286" s="134" t="s">
        <v>267</v>
      </c>
      <c r="F286" s="135" t="s">
        <v>1213</v>
      </c>
      <c r="I286" s="136"/>
      <c r="L286" s="32"/>
      <c r="M286" s="137"/>
      <c r="T286" s="53"/>
      <c r="AT286" s="17" t="s">
        <v>267</v>
      </c>
      <c r="AU286" s="17" t="s">
        <v>77</v>
      </c>
    </row>
    <row r="287" spans="2:65" s="1" customFormat="1" ht="29.25">
      <c r="B287" s="32"/>
      <c r="D287" s="134" t="s">
        <v>269</v>
      </c>
      <c r="F287" s="138" t="s">
        <v>3246</v>
      </c>
      <c r="I287" s="136"/>
      <c r="L287" s="32"/>
      <c r="M287" s="137"/>
      <c r="T287" s="53"/>
      <c r="AT287" s="17" t="s">
        <v>269</v>
      </c>
      <c r="AU287" s="17" t="s">
        <v>77</v>
      </c>
    </row>
    <row r="288" spans="2:65" s="12" customFormat="1" ht="11.25">
      <c r="B288" s="162"/>
      <c r="D288" s="134" t="s">
        <v>774</v>
      </c>
      <c r="E288" s="163" t="s">
        <v>19</v>
      </c>
      <c r="F288" s="164" t="s">
        <v>3986</v>
      </c>
      <c r="H288" s="165">
        <v>685.66600000000005</v>
      </c>
      <c r="I288" s="166"/>
      <c r="L288" s="162"/>
      <c r="M288" s="167"/>
      <c r="T288" s="168"/>
      <c r="AT288" s="163" t="s">
        <v>774</v>
      </c>
      <c r="AU288" s="163" t="s">
        <v>77</v>
      </c>
      <c r="AV288" s="12" t="s">
        <v>79</v>
      </c>
      <c r="AW288" s="12" t="s">
        <v>31</v>
      </c>
      <c r="AX288" s="12" t="s">
        <v>69</v>
      </c>
      <c r="AY288" s="163" t="s">
        <v>260</v>
      </c>
    </row>
    <row r="289" spans="2:65" s="13" customFormat="1" ht="11.25">
      <c r="B289" s="169"/>
      <c r="D289" s="134" t="s">
        <v>774</v>
      </c>
      <c r="E289" s="170" t="s">
        <v>19</v>
      </c>
      <c r="F289" s="171" t="s">
        <v>967</v>
      </c>
      <c r="H289" s="172">
        <v>685.66600000000005</v>
      </c>
      <c r="I289" s="173"/>
      <c r="L289" s="169"/>
      <c r="M289" s="174"/>
      <c r="T289" s="175"/>
      <c r="AT289" s="170" t="s">
        <v>774</v>
      </c>
      <c r="AU289" s="170" t="s">
        <v>77</v>
      </c>
      <c r="AV289" s="13" t="s">
        <v>266</v>
      </c>
      <c r="AW289" s="13" t="s">
        <v>31</v>
      </c>
      <c r="AX289" s="13" t="s">
        <v>77</v>
      </c>
      <c r="AY289" s="170" t="s">
        <v>260</v>
      </c>
    </row>
    <row r="290" spans="2:65" s="1" customFormat="1" ht="16.5" customHeight="1">
      <c r="B290" s="32"/>
      <c r="C290" s="121" t="s">
        <v>1185</v>
      </c>
      <c r="D290" s="121" t="s">
        <v>261</v>
      </c>
      <c r="E290" s="122" t="s">
        <v>1216</v>
      </c>
      <c r="F290" s="123" t="s">
        <v>1217</v>
      </c>
      <c r="G290" s="124" t="s">
        <v>363</v>
      </c>
      <c r="H290" s="125">
        <v>5</v>
      </c>
      <c r="I290" s="126"/>
      <c r="J290" s="127">
        <f>ROUND(I290*H290,2)</f>
        <v>0</v>
      </c>
      <c r="K290" s="123" t="s">
        <v>265</v>
      </c>
      <c r="L290" s="32"/>
      <c r="M290" s="128" t="s">
        <v>19</v>
      </c>
      <c r="N290" s="129" t="s">
        <v>40</v>
      </c>
      <c r="P290" s="130">
        <f>O290*H290</f>
        <v>0</v>
      </c>
      <c r="Q290" s="130">
        <v>0</v>
      </c>
      <c r="R290" s="130">
        <f>Q290*H290</f>
        <v>0</v>
      </c>
      <c r="S290" s="130">
        <v>0</v>
      </c>
      <c r="T290" s="131">
        <f>S290*H290</f>
        <v>0</v>
      </c>
      <c r="AR290" s="132" t="s">
        <v>266</v>
      </c>
      <c r="AT290" s="132" t="s">
        <v>261</v>
      </c>
      <c r="AU290" s="132" t="s">
        <v>77</v>
      </c>
      <c r="AY290" s="17" t="s">
        <v>260</v>
      </c>
      <c r="BE290" s="133">
        <f>IF(N290="základní",J290,0)</f>
        <v>0</v>
      </c>
      <c r="BF290" s="133">
        <f>IF(N290="snížená",J290,0)</f>
        <v>0</v>
      </c>
      <c r="BG290" s="133">
        <f>IF(N290="zákl. přenesená",J290,0)</f>
        <v>0</v>
      </c>
      <c r="BH290" s="133">
        <f>IF(N290="sníž. přenesená",J290,0)</f>
        <v>0</v>
      </c>
      <c r="BI290" s="133">
        <f>IF(N290="nulová",J290,0)</f>
        <v>0</v>
      </c>
      <c r="BJ290" s="17" t="s">
        <v>77</v>
      </c>
      <c r="BK290" s="133">
        <f>ROUND(I290*H290,2)</f>
        <v>0</v>
      </c>
      <c r="BL290" s="17" t="s">
        <v>266</v>
      </c>
      <c r="BM290" s="132" t="s">
        <v>1188</v>
      </c>
    </row>
    <row r="291" spans="2:65" s="1" customFormat="1" ht="29.25">
      <c r="B291" s="32"/>
      <c r="D291" s="134" t="s">
        <v>267</v>
      </c>
      <c r="F291" s="135" t="s">
        <v>1219</v>
      </c>
      <c r="I291" s="136"/>
      <c r="L291" s="32"/>
      <c r="M291" s="137"/>
      <c r="T291" s="53"/>
      <c r="AT291" s="17" t="s">
        <v>267</v>
      </c>
      <c r="AU291" s="17" t="s">
        <v>77</v>
      </c>
    </row>
    <row r="292" spans="2:65" s="1" customFormat="1" ht="29.25">
      <c r="B292" s="32"/>
      <c r="D292" s="134" t="s">
        <v>269</v>
      </c>
      <c r="F292" s="138" t="s">
        <v>1220</v>
      </c>
      <c r="I292" s="136"/>
      <c r="L292" s="32"/>
      <c r="M292" s="137"/>
      <c r="T292" s="53"/>
      <c r="AT292" s="17" t="s">
        <v>269</v>
      </c>
      <c r="AU292" s="17" t="s">
        <v>77</v>
      </c>
    </row>
    <row r="293" spans="2:65" s="10" customFormat="1" ht="25.9" customHeight="1">
      <c r="B293" s="111"/>
      <c r="D293" s="112" t="s">
        <v>68</v>
      </c>
      <c r="E293" s="113" t="s">
        <v>266</v>
      </c>
      <c r="F293" s="113" t="s">
        <v>1221</v>
      </c>
      <c r="I293" s="114"/>
      <c r="J293" s="115">
        <f>BK293</f>
        <v>0</v>
      </c>
      <c r="L293" s="111"/>
      <c r="M293" s="116"/>
      <c r="P293" s="117">
        <f>SUM(P294:P310)</f>
        <v>0</v>
      </c>
      <c r="R293" s="117">
        <f>SUM(R294:R310)</f>
        <v>0</v>
      </c>
      <c r="T293" s="118">
        <f>SUM(T294:T310)</f>
        <v>0</v>
      </c>
      <c r="AR293" s="112" t="s">
        <v>77</v>
      </c>
      <c r="AT293" s="119" t="s">
        <v>68</v>
      </c>
      <c r="AU293" s="119" t="s">
        <v>69</v>
      </c>
      <c r="AY293" s="112" t="s">
        <v>260</v>
      </c>
      <c r="BK293" s="120">
        <f>SUM(BK294:BK310)</f>
        <v>0</v>
      </c>
    </row>
    <row r="294" spans="2:65" s="1" customFormat="1" ht="16.5" customHeight="1">
      <c r="B294" s="32"/>
      <c r="C294" s="121" t="s">
        <v>389</v>
      </c>
      <c r="D294" s="121" t="s">
        <v>261</v>
      </c>
      <c r="E294" s="122" t="s">
        <v>1222</v>
      </c>
      <c r="F294" s="123" t="s">
        <v>1223</v>
      </c>
      <c r="G294" s="124" t="s">
        <v>973</v>
      </c>
      <c r="H294" s="125">
        <v>8935.0349999999999</v>
      </c>
      <c r="I294" s="126"/>
      <c r="J294" s="127">
        <f>ROUND(I294*H294,2)</f>
        <v>0</v>
      </c>
      <c r="K294" s="123" t="s">
        <v>265</v>
      </c>
      <c r="L294" s="32"/>
      <c r="M294" s="128" t="s">
        <v>19</v>
      </c>
      <c r="N294" s="129" t="s">
        <v>40</v>
      </c>
      <c r="P294" s="130">
        <f>O294*H294</f>
        <v>0</v>
      </c>
      <c r="Q294" s="130">
        <v>0</v>
      </c>
      <c r="R294" s="130">
        <f>Q294*H294</f>
        <v>0</v>
      </c>
      <c r="S294" s="130">
        <v>0</v>
      </c>
      <c r="T294" s="131">
        <f>S294*H294</f>
        <v>0</v>
      </c>
      <c r="AR294" s="132" t="s">
        <v>266</v>
      </c>
      <c r="AT294" s="132" t="s">
        <v>261</v>
      </c>
      <c r="AU294" s="132" t="s">
        <v>77</v>
      </c>
      <c r="AY294" s="17" t="s">
        <v>260</v>
      </c>
      <c r="BE294" s="133">
        <f>IF(N294="základní",J294,0)</f>
        <v>0</v>
      </c>
      <c r="BF294" s="133">
        <f>IF(N294="snížená",J294,0)</f>
        <v>0</v>
      </c>
      <c r="BG294" s="133">
        <f>IF(N294="zákl. přenesená",J294,0)</f>
        <v>0</v>
      </c>
      <c r="BH294" s="133">
        <f>IF(N294="sníž. přenesená",J294,0)</f>
        <v>0</v>
      </c>
      <c r="BI294" s="133">
        <f>IF(N294="nulová",J294,0)</f>
        <v>0</v>
      </c>
      <c r="BJ294" s="17" t="s">
        <v>77</v>
      </c>
      <c r="BK294" s="133">
        <f>ROUND(I294*H294,2)</f>
        <v>0</v>
      </c>
      <c r="BL294" s="17" t="s">
        <v>266</v>
      </c>
      <c r="BM294" s="132" t="s">
        <v>3987</v>
      </c>
    </row>
    <row r="295" spans="2:65" s="1" customFormat="1" ht="29.25">
      <c r="B295" s="32"/>
      <c r="D295" s="134" t="s">
        <v>267</v>
      </c>
      <c r="F295" s="135" t="s">
        <v>1225</v>
      </c>
      <c r="I295" s="136"/>
      <c r="L295" s="32"/>
      <c r="M295" s="137"/>
      <c r="T295" s="53"/>
      <c r="AT295" s="17" t="s">
        <v>267</v>
      </c>
      <c r="AU295" s="17" t="s">
        <v>77</v>
      </c>
    </row>
    <row r="296" spans="2:65" s="12" customFormat="1" ht="11.25">
      <c r="B296" s="162"/>
      <c r="D296" s="134" t="s">
        <v>774</v>
      </c>
      <c r="E296" s="163" t="s">
        <v>19</v>
      </c>
      <c r="F296" s="164" t="s">
        <v>3988</v>
      </c>
      <c r="H296" s="165">
        <v>8935.0349999999999</v>
      </c>
      <c r="I296" s="166"/>
      <c r="L296" s="162"/>
      <c r="M296" s="167"/>
      <c r="T296" s="168"/>
      <c r="AT296" s="163" t="s">
        <v>774</v>
      </c>
      <c r="AU296" s="163" t="s">
        <v>77</v>
      </c>
      <c r="AV296" s="12" t="s">
        <v>79</v>
      </c>
      <c r="AW296" s="12" t="s">
        <v>31</v>
      </c>
      <c r="AX296" s="12" t="s">
        <v>69</v>
      </c>
      <c r="AY296" s="163" t="s">
        <v>260</v>
      </c>
    </row>
    <row r="297" spans="2:65" s="13" customFormat="1" ht="11.25">
      <c r="B297" s="169"/>
      <c r="D297" s="134" t="s">
        <v>774</v>
      </c>
      <c r="E297" s="170" t="s">
        <v>19</v>
      </c>
      <c r="F297" s="171" t="s">
        <v>967</v>
      </c>
      <c r="H297" s="172">
        <v>8935.0349999999999</v>
      </c>
      <c r="I297" s="173"/>
      <c r="L297" s="169"/>
      <c r="M297" s="174"/>
      <c r="T297" s="175"/>
      <c r="AT297" s="170" t="s">
        <v>774</v>
      </c>
      <c r="AU297" s="170" t="s">
        <v>77</v>
      </c>
      <c r="AV297" s="13" t="s">
        <v>266</v>
      </c>
      <c r="AW297" s="13" t="s">
        <v>31</v>
      </c>
      <c r="AX297" s="13" t="s">
        <v>77</v>
      </c>
      <c r="AY297" s="170" t="s">
        <v>260</v>
      </c>
    </row>
    <row r="298" spans="2:65" s="1" customFormat="1" ht="16.5" customHeight="1">
      <c r="B298" s="32"/>
      <c r="C298" s="121" t="s">
        <v>1196</v>
      </c>
      <c r="D298" s="121" t="s">
        <v>261</v>
      </c>
      <c r="E298" s="122" t="s">
        <v>1228</v>
      </c>
      <c r="F298" s="123" t="s">
        <v>1229</v>
      </c>
      <c r="G298" s="124" t="s">
        <v>973</v>
      </c>
      <c r="H298" s="125">
        <v>1.5940000000000001</v>
      </c>
      <c r="I298" s="126"/>
      <c r="J298" s="127">
        <f>ROUND(I298*H298,2)</f>
        <v>0</v>
      </c>
      <c r="K298" s="123" t="s">
        <v>265</v>
      </c>
      <c r="L298" s="32"/>
      <c r="M298" s="128" t="s">
        <v>19</v>
      </c>
      <c r="N298" s="129" t="s">
        <v>40</v>
      </c>
      <c r="P298" s="130">
        <f>O298*H298</f>
        <v>0</v>
      </c>
      <c r="Q298" s="130">
        <v>0</v>
      </c>
      <c r="R298" s="130">
        <f>Q298*H298</f>
        <v>0</v>
      </c>
      <c r="S298" s="130">
        <v>0</v>
      </c>
      <c r="T298" s="131">
        <f>S298*H298</f>
        <v>0</v>
      </c>
      <c r="AR298" s="132" t="s">
        <v>266</v>
      </c>
      <c r="AT298" s="132" t="s">
        <v>261</v>
      </c>
      <c r="AU298" s="132" t="s">
        <v>77</v>
      </c>
      <c r="AY298" s="17" t="s">
        <v>260</v>
      </c>
      <c r="BE298" s="133">
        <f>IF(N298="základní",J298,0)</f>
        <v>0</v>
      </c>
      <c r="BF298" s="133">
        <f>IF(N298="snížená",J298,0)</f>
        <v>0</v>
      </c>
      <c r="BG298" s="133">
        <f>IF(N298="zákl. přenesená",J298,0)</f>
        <v>0</v>
      </c>
      <c r="BH298" s="133">
        <f>IF(N298="sníž. přenesená",J298,0)</f>
        <v>0</v>
      </c>
      <c r="BI298" s="133">
        <f>IF(N298="nulová",J298,0)</f>
        <v>0</v>
      </c>
      <c r="BJ298" s="17" t="s">
        <v>77</v>
      </c>
      <c r="BK298" s="133">
        <f>ROUND(I298*H298,2)</f>
        <v>0</v>
      </c>
      <c r="BL298" s="17" t="s">
        <v>266</v>
      </c>
      <c r="BM298" s="132" t="s">
        <v>1197</v>
      </c>
    </row>
    <row r="299" spans="2:65" s="1" customFormat="1" ht="29.25">
      <c r="B299" s="32"/>
      <c r="D299" s="134" t="s">
        <v>267</v>
      </c>
      <c r="F299" s="135" t="s">
        <v>1231</v>
      </c>
      <c r="I299" s="136"/>
      <c r="L299" s="32"/>
      <c r="M299" s="137"/>
      <c r="T299" s="53"/>
      <c r="AT299" s="17" t="s">
        <v>267</v>
      </c>
      <c r="AU299" s="17" t="s">
        <v>77</v>
      </c>
    </row>
    <row r="300" spans="2:65" s="1" customFormat="1" ht="29.25">
      <c r="B300" s="32"/>
      <c r="D300" s="134" t="s">
        <v>269</v>
      </c>
      <c r="F300" s="138" t="s">
        <v>1232</v>
      </c>
      <c r="I300" s="136"/>
      <c r="L300" s="32"/>
      <c r="M300" s="137"/>
      <c r="T300" s="53"/>
      <c r="AT300" s="17" t="s">
        <v>269</v>
      </c>
      <c r="AU300" s="17" t="s">
        <v>77</v>
      </c>
    </row>
    <row r="301" spans="2:65" s="12" customFormat="1" ht="11.25">
      <c r="B301" s="162"/>
      <c r="D301" s="134" t="s">
        <v>774</v>
      </c>
      <c r="E301" s="163" t="s">
        <v>19</v>
      </c>
      <c r="F301" s="164" t="s">
        <v>3989</v>
      </c>
      <c r="H301" s="165">
        <v>1.5940000000000001</v>
      </c>
      <c r="I301" s="166"/>
      <c r="L301" s="162"/>
      <c r="M301" s="167"/>
      <c r="T301" s="168"/>
      <c r="AT301" s="163" t="s">
        <v>774</v>
      </c>
      <c r="AU301" s="163" t="s">
        <v>77</v>
      </c>
      <c r="AV301" s="12" t="s">
        <v>79</v>
      </c>
      <c r="AW301" s="12" t="s">
        <v>31</v>
      </c>
      <c r="AX301" s="12" t="s">
        <v>69</v>
      </c>
      <c r="AY301" s="163" t="s">
        <v>260</v>
      </c>
    </row>
    <row r="302" spans="2:65" s="13" customFormat="1" ht="11.25">
      <c r="B302" s="169"/>
      <c r="D302" s="134" t="s">
        <v>774</v>
      </c>
      <c r="E302" s="170" t="s">
        <v>19</v>
      </c>
      <c r="F302" s="171" t="s">
        <v>967</v>
      </c>
      <c r="H302" s="172">
        <v>1.5940000000000001</v>
      </c>
      <c r="I302" s="173"/>
      <c r="L302" s="169"/>
      <c r="M302" s="174"/>
      <c r="T302" s="175"/>
      <c r="AT302" s="170" t="s">
        <v>774</v>
      </c>
      <c r="AU302" s="170" t="s">
        <v>77</v>
      </c>
      <c r="AV302" s="13" t="s">
        <v>266</v>
      </c>
      <c r="AW302" s="13" t="s">
        <v>31</v>
      </c>
      <c r="AX302" s="13" t="s">
        <v>77</v>
      </c>
      <c r="AY302" s="170" t="s">
        <v>260</v>
      </c>
    </row>
    <row r="303" spans="2:65" s="1" customFormat="1" ht="16.5" customHeight="1">
      <c r="B303" s="32"/>
      <c r="C303" s="121" t="s">
        <v>395</v>
      </c>
      <c r="D303" s="121" t="s">
        <v>261</v>
      </c>
      <c r="E303" s="122" t="s">
        <v>985</v>
      </c>
      <c r="F303" s="123" t="s">
        <v>986</v>
      </c>
      <c r="G303" s="124" t="s">
        <v>973</v>
      </c>
      <c r="H303" s="125">
        <v>5.7</v>
      </c>
      <c r="I303" s="126"/>
      <c r="J303" s="127">
        <f>ROUND(I303*H303,2)</f>
        <v>0</v>
      </c>
      <c r="K303" s="123" t="s">
        <v>265</v>
      </c>
      <c r="L303" s="32"/>
      <c r="M303" s="128" t="s">
        <v>19</v>
      </c>
      <c r="N303" s="129" t="s">
        <v>40</v>
      </c>
      <c r="P303" s="130">
        <f>O303*H303</f>
        <v>0</v>
      </c>
      <c r="Q303" s="130">
        <v>0</v>
      </c>
      <c r="R303" s="130">
        <f>Q303*H303</f>
        <v>0</v>
      </c>
      <c r="S303" s="130">
        <v>0</v>
      </c>
      <c r="T303" s="131">
        <f>S303*H303</f>
        <v>0</v>
      </c>
      <c r="AR303" s="132" t="s">
        <v>266</v>
      </c>
      <c r="AT303" s="132" t="s">
        <v>261</v>
      </c>
      <c r="AU303" s="132" t="s">
        <v>77</v>
      </c>
      <c r="AY303" s="17" t="s">
        <v>260</v>
      </c>
      <c r="BE303" s="133">
        <f>IF(N303="základní",J303,0)</f>
        <v>0</v>
      </c>
      <c r="BF303" s="133">
        <f>IF(N303="snížená",J303,0)</f>
        <v>0</v>
      </c>
      <c r="BG303" s="133">
        <f>IF(N303="zákl. přenesená",J303,0)</f>
        <v>0</v>
      </c>
      <c r="BH303" s="133">
        <f>IF(N303="sníž. přenesená",J303,0)</f>
        <v>0</v>
      </c>
      <c r="BI303" s="133">
        <f>IF(N303="nulová",J303,0)</f>
        <v>0</v>
      </c>
      <c r="BJ303" s="17" t="s">
        <v>77</v>
      </c>
      <c r="BK303" s="133">
        <f>ROUND(I303*H303,2)</f>
        <v>0</v>
      </c>
      <c r="BL303" s="17" t="s">
        <v>266</v>
      </c>
      <c r="BM303" s="132" t="s">
        <v>1201</v>
      </c>
    </row>
    <row r="304" spans="2:65" s="1" customFormat="1" ht="29.25">
      <c r="B304" s="32"/>
      <c r="D304" s="134" t="s">
        <v>267</v>
      </c>
      <c r="F304" s="135" t="s">
        <v>987</v>
      </c>
      <c r="I304" s="136"/>
      <c r="L304" s="32"/>
      <c r="M304" s="137"/>
      <c r="T304" s="53"/>
      <c r="AT304" s="17" t="s">
        <v>267</v>
      </c>
      <c r="AU304" s="17" t="s">
        <v>77</v>
      </c>
    </row>
    <row r="305" spans="2:65" s="1" customFormat="1" ht="29.25">
      <c r="B305" s="32"/>
      <c r="D305" s="134" t="s">
        <v>269</v>
      </c>
      <c r="F305" s="138" t="s">
        <v>1235</v>
      </c>
      <c r="I305" s="136"/>
      <c r="L305" s="32"/>
      <c r="M305" s="137"/>
      <c r="T305" s="53"/>
      <c r="AT305" s="17" t="s">
        <v>269</v>
      </c>
      <c r="AU305" s="17" t="s">
        <v>77</v>
      </c>
    </row>
    <row r="306" spans="2:65" s="12" customFormat="1" ht="11.25">
      <c r="B306" s="162"/>
      <c r="D306" s="134" t="s">
        <v>774</v>
      </c>
      <c r="E306" s="163" t="s">
        <v>19</v>
      </c>
      <c r="F306" s="164" t="s">
        <v>3990</v>
      </c>
      <c r="H306" s="165">
        <v>5.7</v>
      </c>
      <c r="I306" s="166"/>
      <c r="L306" s="162"/>
      <c r="M306" s="167"/>
      <c r="T306" s="168"/>
      <c r="AT306" s="163" t="s">
        <v>774</v>
      </c>
      <c r="AU306" s="163" t="s">
        <v>77</v>
      </c>
      <c r="AV306" s="12" t="s">
        <v>79</v>
      </c>
      <c r="AW306" s="12" t="s">
        <v>31</v>
      </c>
      <c r="AX306" s="12" t="s">
        <v>69</v>
      </c>
      <c r="AY306" s="163" t="s">
        <v>260</v>
      </c>
    </row>
    <row r="307" spans="2:65" s="13" customFormat="1" ht="11.25">
      <c r="B307" s="169"/>
      <c r="D307" s="134" t="s">
        <v>774</v>
      </c>
      <c r="E307" s="170" t="s">
        <v>19</v>
      </c>
      <c r="F307" s="171" t="s">
        <v>967</v>
      </c>
      <c r="H307" s="172">
        <v>5.7</v>
      </c>
      <c r="I307" s="173"/>
      <c r="L307" s="169"/>
      <c r="M307" s="174"/>
      <c r="T307" s="175"/>
      <c r="AT307" s="170" t="s">
        <v>774</v>
      </c>
      <c r="AU307" s="170" t="s">
        <v>77</v>
      </c>
      <c r="AV307" s="13" t="s">
        <v>266</v>
      </c>
      <c r="AW307" s="13" t="s">
        <v>31</v>
      </c>
      <c r="AX307" s="13" t="s">
        <v>77</v>
      </c>
      <c r="AY307" s="170" t="s">
        <v>260</v>
      </c>
    </row>
    <row r="308" spans="2:65" s="1" customFormat="1" ht="16.5" customHeight="1">
      <c r="B308" s="32"/>
      <c r="C308" s="121" t="s">
        <v>1204</v>
      </c>
      <c r="D308" s="121" t="s">
        <v>261</v>
      </c>
      <c r="E308" s="122" t="s">
        <v>1238</v>
      </c>
      <c r="F308" s="123" t="s">
        <v>1239</v>
      </c>
      <c r="G308" s="124" t="s">
        <v>973</v>
      </c>
      <c r="H308" s="125">
        <v>2000</v>
      </c>
      <c r="I308" s="126"/>
      <c r="J308" s="127">
        <f>ROUND(I308*H308,2)</f>
        <v>0</v>
      </c>
      <c r="K308" s="123" t="s">
        <v>265</v>
      </c>
      <c r="L308" s="32"/>
      <c r="M308" s="128" t="s">
        <v>19</v>
      </c>
      <c r="N308" s="129" t="s">
        <v>40</v>
      </c>
      <c r="P308" s="130">
        <f>O308*H308</f>
        <v>0</v>
      </c>
      <c r="Q308" s="130">
        <v>0</v>
      </c>
      <c r="R308" s="130">
        <f>Q308*H308</f>
        <v>0</v>
      </c>
      <c r="S308" s="130">
        <v>0</v>
      </c>
      <c r="T308" s="131">
        <f>S308*H308</f>
        <v>0</v>
      </c>
      <c r="AR308" s="132" t="s">
        <v>266</v>
      </c>
      <c r="AT308" s="132" t="s">
        <v>261</v>
      </c>
      <c r="AU308" s="132" t="s">
        <v>77</v>
      </c>
      <c r="AY308" s="17" t="s">
        <v>260</v>
      </c>
      <c r="BE308" s="133">
        <f>IF(N308="základní",J308,0)</f>
        <v>0</v>
      </c>
      <c r="BF308" s="133">
        <f>IF(N308="snížená",J308,0)</f>
        <v>0</v>
      </c>
      <c r="BG308" s="133">
        <f>IF(N308="zákl. přenesená",J308,0)</f>
        <v>0</v>
      </c>
      <c r="BH308" s="133">
        <f>IF(N308="sníž. přenesená",J308,0)</f>
        <v>0</v>
      </c>
      <c r="BI308" s="133">
        <f>IF(N308="nulová",J308,0)</f>
        <v>0</v>
      </c>
      <c r="BJ308" s="17" t="s">
        <v>77</v>
      </c>
      <c r="BK308" s="133">
        <f>ROUND(I308*H308,2)</f>
        <v>0</v>
      </c>
      <c r="BL308" s="17" t="s">
        <v>266</v>
      </c>
      <c r="BM308" s="132" t="s">
        <v>1207</v>
      </c>
    </row>
    <row r="309" spans="2:65" s="1" customFormat="1" ht="29.25">
      <c r="B309" s="32"/>
      <c r="D309" s="134" t="s">
        <v>267</v>
      </c>
      <c r="F309" s="135" t="s">
        <v>1241</v>
      </c>
      <c r="I309" s="136"/>
      <c r="L309" s="32"/>
      <c r="M309" s="137"/>
      <c r="T309" s="53"/>
      <c r="AT309" s="17" t="s">
        <v>267</v>
      </c>
      <c r="AU309" s="17" t="s">
        <v>77</v>
      </c>
    </row>
    <row r="310" spans="2:65" s="1" customFormat="1" ht="19.5">
      <c r="B310" s="32"/>
      <c r="D310" s="134" t="s">
        <v>269</v>
      </c>
      <c r="F310" s="138" t="s">
        <v>306</v>
      </c>
      <c r="I310" s="136"/>
      <c r="L310" s="32"/>
      <c r="M310" s="149"/>
      <c r="N310" s="150"/>
      <c r="O310" s="150"/>
      <c r="P310" s="150"/>
      <c r="Q310" s="150"/>
      <c r="R310" s="150"/>
      <c r="S310" s="150"/>
      <c r="T310" s="151"/>
      <c r="AT310" s="17" t="s">
        <v>269</v>
      </c>
      <c r="AU310" s="17" t="s">
        <v>77</v>
      </c>
    </row>
    <row r="311" spans="2:65" s="1" customFormat="1" ht="6.95" customHeight="1">
      <c r="B311" s="41"/>
      <c r="C311" s="42"/>
      <c r="D311" s="42"/>
      <c r="E311" s="42"/>
      <c r="F311" s="42"/>
      <c r="G311" s="42"/>
      <c r="H311" s="42"/>
      <c r="I311" s="42"/>
      <c r="J311" s="42"/>
      <c r="K311" s="42"/>
      <c r="L311" s="32"/>
    </row>
  </sheetData>
  <sheetProtection algorithmName="SHA-512" hashValue="UZhjBuyTv2UcG7stAn6kKmPBjhAZxXHx0SQC5AxSL6KChKY2yyBmkek0TqhOr5a9R/qDWK/40mhsQLapyXXIkw==" saltValue="q2ozdSnRXgh4+I4Zou9/5ljvzJif8VDXMih5tpdKi2cgMF4ifyJfVNi/BxIZNOSWu87BH8PXdRpNDZkDNTH7Tw==" spinCount="100000" sheet="1" objects="1" scenarios="1" formatColumns="0" formatRows="0" autoFilter="0"/>
  <autoFilter ref="C82:K310" xr:uid="{00000000-0009-0000-0000-000022000000}"/>
  <mergeCells count="9">
    <mergeCell ref="E50:H50"/>
    <mergeCell ref="E73:H73"/>
    <mergeCell ref="E75:H75"/>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pageSetUpPr fitToPage="1"/>
  </sheetPr>
  <dimension ref="B2:BM662"/>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181</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3991</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ROUND(J87,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ROUND((SUM(BE87:BE661)),  2)</f>
        <v>0</v>
      </c>
      <c r="I33" s="89">
        <v>0.21</v>
      </c>
      <c r="J33" s="88">
        <f>ROUND(((SUM(BE87:BE661))*I33),  2)</f>
        <v>0</v>
      </c>
      <c r="L33" s="32"/>
    </row>
    <row r="34" spans="2:12" s="1" customFormat="1" ht="14.45" customHeight="1">
      <c r="B34" s="32"/>
      <c r="E34" s="27" t="s">
        <v>41</v>
      </c>
      <c r="F34" s="88">
        <f>ROUND((SUM(BF87:BF661)),  2)</f>
        <v>0</v>
      </c>
      <c r="I34" s="89">
        <v>0.12</v>
      </c>
      <c r="J34" s="88">
        <f>ROUND(((SUM(BF87:BF661))*I34),  2)</f>
        <v>0</v>
      </c>
      <c r="L34" s="32"/>
    </row>
    <row r="35" spans="2:12" s="1" customFormat="1" ht="14.45" hidden="1" customHeight="1">
      <c r="B35" s="32"/>
      <c r="E35" s="27" t="s">
        <v>42</v>
      </c>
      <c r="F35" s="88">
        <f>ROUND((SUM(BG87:BG661)),  2)</f>
        <v>0</v>
      </c>
      <c r="I35" s="89">
        <v>0.21</v>
      </c>
      <c r="J35" s="88">
        <f>0</f>
        <v>0</v>
      </c>
      <c r="L35" s="32"/>
    </row>
    <row r="36" spans="2:12" s="1" customFormat="1" ht="14.45" hidden="1" customHeight="1">
      <c r="B36" s="32"/>
      <c r="E36" s="27" t="s">
        <v>43</v>
      </c>
      <c r="F36" s="88">
        <f>ROUND((SUM(BH87:BH661)),  2)</f>
        <v>0</v>
      </c>
      <c r="I36" s="89">
        <v>0.12</v>
      </c>
      <c r="J36" s="88">
        <f>0</f>
        <v>0</v>
      </c>
      <c r="L36" s="32"/>
    </row>
    <row r="37" spans="2:12" s="1" customFormat="1" ht="14.45" hidden="1" customHeight="1">
      <c r="B37" s="32"/>
      <c r="E37" s="27" t="s">
        <v>44</v>
      </c>
      <c r="F37" s="88">
        <f>ROUND((SUM(BI87:BI661)),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04-11-01 - Dolní Polubný (mimo) - Kořenov (mimo), železniční spodek</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J87</f>
        <v>0</v>
      </c>
      <c r="L59" s="32"/>
      <c r="AU59" s="17" t="s">
        <v>242</v>
      </c>
    </row>
    <row r="60" spans="2:47" s="8" customFormat="1" ht="24.95" customHeight="1">
      <c r="B60" s="99"/>
      <c r="D60" s="100" t="s">
        <v>765</v>
      </c>
      <c r="E60" s="101"/>
      <c r="F60" s="101"/>
      <c r="G60" s="101"/>
      <c r="H60" s="101"/>
      <c r="I60" s="101"/>
      <c r="J60" s="102">
        <f>J88</f>
        <v>0</v>
      </c>
      <c r="L60" s="99"/>
    </row>
    <row r="61" spans="2:47" s="8" customFormat="1" ht="24.95" customHeight="1">
      <c r="B61" s="99"/>
      <c r="D61" s="100" t="s">
        <v>766</v>
      </c>
      <c r="E61" s="101"/>
      <c r="F61" s="101"/>
      <c r="G61" s="101"/>
      <c r="H61" s="101"/>
      <c r="I61" s="101"/>
      <c r="J61" s="102">
        <f>J165</f>
        <v>0</v>
      </c>
      <c r="L61" s="99"/>
    </row>
    <row r="62" spans="2:47" s="8" customFormat="1" ht="24.95" customHeight="1">
      <c r="B62" s="99"/>
      <c r="D62" s="100" t="s">
        <v>994</v>
      </c>
      <c r="E62" s="101"/>
      <c r="F62" s="101"/>
      <c r="G62" s="101"/>
      <c r="H62" s="101"/>
      <c r="I62" s="101"/>
      <c r="J62" s="102">
        <f>J263</f>
        <v>0</v>
      </c>
      <c r="L62" s="99"/>
    </row>
    <row r="63" spans="2:47" s="8" customFormat="1" ht="24.95" customHeight="1">
      <c r="B63" s="99"/>
      <c r="D63" s="100" t="s">
        <v>995</v>
      </c>
      <c r="E63" s="101"/>
      <c r="F63" s="101"/>
      <c r="G63" s="101"/>
      <c r="H63" s="101"/>
      <c r="I63" s="101"/>
      <c r="J63" s="102">
        <f>J276</f>
        <v>0</v>
      </c>
      <c r="L63" s="99"/>
    </row>
    <row r="64" spans="2:47" s="8" customFormat="1" ht="24.95" customHeight="1">
      <c r="B64" s="99"/>
      <c r="D64" s="100" t="s">
        <v>3992</v>
      </c>
      <c r="E64" s="101"/>
      <c r="F64" s="101"/>
      <c r="G64" s="101"/>
      <c r="H64" s="101"/>
      <c r="I64" s="101"/>
      <c r="J64" s="102">
        <f>J280</f>
        <v>0</v>
      </c>
      <c r="L64" s="99"/>
    </row>
    <row r="65" spans="2:12" s="8" customFormat="1" ht="24.95" customHeight="1">
      <c r="B65" s="99"/>
      <c r="D65" s="100" t="s">
        <v>3993</v>
      </c>
      <c r="E65" s="101"/>
      <c r="F65" s="101"/>
      <c r="G65" s="101"/>
      <c r="H65" s="101"/>
      <c r="I65" s="101"/>
      <c r="J65" s="102">
        <f>J344</f>
        <v>0</v>
      </c>
      <c r="L65" s="99"/>
    </row>
    <row r="66" spans="2:12" s="8" customFormat="1" ht="24.95" customHeight="1">
      <c r="B66" s="99"/>
      <c r="D66" s="100" t="s">
        <v>3994</v>
      </c>
      <c r="E66" s="101"/>
      <c r="F66" s="101"/>
      <c r="G66" s="101"/>
      <c r="H66" s="101"/>
      <c r="I66" s="101"/>
      <c r="J66" s="102">
        <f>J397</f>
        <v>0</v>
      </c>
      <c r="L66" s="99"/>
    </row>
    <row r="67" spans="2:12" s="8" customFormat="1" ht="24.95" customHeight="1">
      <c r="B67" s="99"/>
      <c r="D67" s="100" t="s">
        <v>3995</v>
      </c>
      <c r="E67" s="101"/>
      <c r="F67" s="101"/>
      <c r="G67" s="101"/>
      <c r="H67" s="101"/>
      <c r="I67" s="101"/>
      <c r="J67" s="102">
        <f>J525</f>
        <v>0</v>
      </c>
      <c r="L67" s="99"/>
    </row>
    <row r="68" spans="2:12" s="1" customFormat="1" ht="21.75" customHeight="1">
      <c r="B68" s="32"/>
      <c r="L68" s="32"/>
    </row>
    <row r="69" spans="2:12" s="1" customFormat="1" ht="6.95" customHeight="1">
      <c r="B69" s="41"/>
      <c r="C69" s="42"/>
      <c r="D69" s="42"/>
      <c r="E69" s="42"/>
      <c r="F69" s="42"/>
      <c r="G69" s="42"/>
      <c r="H69" s="42"/>
      <c r="I69" s="42"/>
      <c r="J69" s="42"/>
      <c r="K69" s="42"/>
      <c r="L69" s="32"/>
    </row>
    <row r="73" spans="2:12" s="1" customFormat="1" ht="6.95" customHeight="1">
      <c r="B73" s="43"/>
      <c r="C73" s="44"/>
      <c r="D73" s="44"/>
      <c r="E73" s="44"/>
      <c r="F73" s="44"/>
      <c r="G73" s="44"/>
      <c r="H73" s="44"/>
      <c r="I73" s="44"/>
      <c r="J73" s="44"/>
      <c r="K73" s="44"/>
      <c r="L73" s="32"/>
    </row>
    <row r="74" spans="2:12" s="1" customFormat="1" ht="24.95" customHeight="1">
      <c r="B74" s="32"/>
      <c r="C74" s="21" t="s">
        <v>245</v>
      </c>
      <c r="L74" s="32"/>
    </row>
    <row r="75" spans="2:12" s="1" customFormat="1" ht="6.95" customHeight="1">
      <c r="B75" s="32"/>
      <c r="L75" s="32"/>
    </row>
    <row r="76" spans="2:12" s="1" customFormat="1" ht="12" customHeight="1">
      <c r="B76" s="32"/>
      <c r="C76" s="27" t="s">
        <v>16</v>
      </c>
      <c r="L76" s="32"/>
    </row>
    <row r="77" spans="2:12" s="1" customFormat="1" ht="16.5" customHeight="1">
      <c r="B77" s="32"/>
      <c r="E77" s="309" t="str">
        <f>E7</f>
        <v>Oprava trati v úseku Tanvald - Kořenov</v>
      </c>
      <c r="F77" s="310"/>
      <c r="G77" s="310"/>
      <c r="H77" s="310"/>
      <c r="L77" s="32"/>
    </row>
    <row r="78" spans="2:12" s="1" customFormat="1" ht="12" customHeight="1">
      <c r="B78" s="32"/>
      <c r="C78" s="27" t="s">
        <v>237</v>
      </c>
      <c r="L78" s="32"/>
    </row>
    <row r="79" spans="2:12" s="1" customFormat="1" ht="16.5" customHeight="1">
      <c r="B79" s="32"/>
      <c r="E79" s="305" t="str">
        <f>E9</f>
        <v>SO 04-11-01 - Dolní Polubný (mimo) - Kořenov (mimo), železniční spodek</v>
      </c>
      <c r="F79" s="311"/>
      <c r="G79" s="311"/>
      <c r="H79" s="311"/>
      <c r="L79" s="32"/>
    </row>
    <row r="80" spans="2:12" s="1" customFormat="1" ht="6.95" customHeight="1">
      <c r="B80" s="32"/>
      <c r="L80" s="32"/>
    </row>
    <row r="81" spans="2:65" s="1" customFormat="1" ht="12" customHeight="1">
      <c r="B81" s="32"/>
      <c r="C81" s="27" t="s">
        <v>21</v>
      </c>
      <c r="F81" s="25" t="str">
        <f>F12</f>
        <v xml:space="preserve"> </v>
      </c>
      <c r="I81" s="27" t="s">
        <v>23</v>
      </c>
      <c r="J81" s="49" t="str">
        <f>IF(J12="","",J12)</f>
        <v>14. 6. 2023</v>
      </c>
      <c r="L81" s="32"/>
    </row>
    <row r="82" spans="2:65" s="1" customFormat="1" ht="6.95" customHeight="1">
      <c r="B82" s="32"/>
      <c r="L82" s="32"/>
    </row>
    <row r="83" spans="2:65" s="1" customFormat="1" ht="15.2" customHeight="1">
      <c r="B83" s="32"/>
      <c r="C83" s="27" t="s">
        <v>25</v>
      </c>
      <c r="F83" s="25" t="str">
        <f>E15</f>
        <v xml:space="preserve"> </v>
      </c>
      <c r="I83" s="27" t="s">
        <v>30</v>
      </c>
      <c r="J83" s="30" t="str">
        <f>E21</f>
        <v xml:space="preserve"> </v>
      </c>
      <c r="L83" s="32"/>
    </row>
    <row r="84" spans="2:65" s="1" customFormat="1" ht="15.2" customHeight="1">
      <c r="B84" s="32"/>
      <c r="C84" s="27" t="s">
        <v>28</v>
      </c>
      <c r="F84" s="25" t="str">
        <f>IF(E18="","",E18)</f>
        <v>Vyplň údaj</v>
      </c>
      <c r="I84" s="27" t="s">
        <v>32</v>
      </c>
      <c r="J84" s="30" t="str">
        <f>E24</f>
        <v xml:space="preserve"> </v>
      </c>
      <c r="L84" s="32"/>
    </row>
    <row r="85" spans="2:65" s="1" customFormat="1" ht="10.35" customHeight="1">
      <c r="B85" s="32"/>
      <c r="L85" s="32"/>
    </row>
    <row r="86" spans="2:65" s="9" customFormat="1" ht="29.25" customHeight="1">
      <c r="B86" s="103"/>
      <c r="C86" s="104" t="s">
        <v>246</v>
      </c>
      <c r="D86" s="105" t="s">
        <v>54</v>
      </c>
      <c r="E86" s="105" t="s">
        <v>50</v>
      </c>
      <c r="F86" s="105" t="s">
        <v>51</v>
      </c>
      <c r="G86" s="105" t="s">
        <v>247</v>
      </c>
      <c r="H86" s="105" t="s">
        <v>248</v>
      </c>
      <c r="I86" s="105" t="s">
        <v>249</v>
      </c>
      <c r="J86" s="105" t="s">
        <v>241</v>
      </c>
      <c r="K86" s="106" t="s">
        <v>250</v>
      </c>
      <c r="L86" s="103"/>
      <c r="M86" s="56" t="s">
        <v>19</v>
      </c>
      <c r="N86" s="57" t="s">
        <v>39</v>
      </c>
      <c r="O86" s="57" t="s">
        <v>251</v>
      </c>
      <c r="P86" s="57" t="s">
        <v>252</v>
      </c>
      <c r="Q86" s="57" t="s">
        <v>253</v>
      </c>
      <c r="R86" s="57" t="s">
        <v>254</v>
      </c>
      <c r="S86" s="57" t="s">
        <v>255</v>
      </c>
      <c r="T86" s="58" t="s">
        <v>256</v>
      </c>
    </row>
    <row r="87" spans="2:65" s="1" customFormat="1" ht="22.9" customHeight="1">
      <c r="B87" s="32"/>
      <c r="C87" s="61" t="s">
        <v>257</v>
      </c>
      <c r="J87" s="107">
        <f>BK87</f>
        <v>0</v>
      </c>
      <c r="L87" s="32"/>
      <c r="M87" s="59"/>
      <c r="N87" s="50"/>
      <c r="O87" s="50"/>
      <c r="P87" s="108">
        <f>P88+P165+P263+P276+P280+P344+P397+P525</f>
        <v>0</v>
      </c>
      <c r="Q87" s="50"/>
      <c r="R87" s="108">
        <f>R88+R165+R263+R276+R280+R344+R397+R525</f>
        <v>801.82156880000002</v>
      </c>
      <c r="S87" s="50"/>
      <c r="T87" s="109">
        <f>T88+T165+T263+T276+T280+T344+T397+T525</f>
        <v>1.1129</v>
      </c>
      <c r="AT87" s="17" t="s">
        <v>68</v>
      </c>
      <c r="AU87" s="17" t="s">
        <v>242</v>
      </c>
      <c r="BK87" s="110">
        <f>BK88+BK165+BK263+BK276+BK280+BK344+BK397+BK525</f>
        <v>0</v>
      </c>
    </row>
    <row r="88" spans="2:65" s="10" customFormat="1" ht="25.9" customHeight="1">
      <c r="B88" s="111"/>
      <c r="D88" s="112" t="s">
        <v>68</v>
      </c>
      <c r="E88" s="113" t="s">
        <v>77</v>
      </c>
      <c r="F88" s="113" t="s">
        <v>767</v>
      </c>
      <c r="I88" s="114"/>
      <c r="J88" s="115">
        <f>BK88</f>
        <v>0</v>
      </c>
      <c r="L88" s="111"/>
      <c r="M88" s="116"/>
      <c r="P88" s="117">
        <f>SUM(P89:P164)</f>
        <v>0</v>
      </c>
      <c r="R88" s="117">
        <f>SUM(R89:R164)</f>
        <v>755.97167000000002</v>
      </c>
      <c r="T88" s="118">
        <f>SUM(T89:T164)</f>
        <v>0</v>
      </c>
      <c r="AR88" s="112" t="s">
        <v>77</v>
      </c>
      <c r="AT88" s="119" t="s">
        <v>68</v>
      </c>
      <c r="AU88" s="119" t="s">
        <v>69</v>
      </c>
      <c r="AY88" s="112" t="s">
        <v>260</v>
      </c>
      <c r="BK88" s="120">
        <f>SUM(BK89:BK164)</f>
        <v>0</v>
      </c>
    </row>
    <row r="89" spans="2:65" s="1" customFormat="1" ht="16.5" customHeight="1">
      <c r="B89" s="32"/>
      <c r="C89" s="139" t="s">
        <v>77</v>
      </c>
      <c r="D89" s="139" t="s">
        <v>273</v>
      </c>
      <c r="E89" s="140" t="s">
        <v>1246</v>
      </c>
      <c r="F89" s="141" t="s">
        <v>1247</v>
      </c>
      <c r="G89" s="142" t="s">
        <v>973</v>
      </c>
      <c r="H89" s="143">
        <v>18.239999999999998</v>
      </c>
      <c r="I89" s="144"/>
      <c r="J89" s="145">
        <f>ROUND(I89*H89,2)</f>
        <v>0</v>
      </c>
      <c r="K89" s="141" t="s">
        <v>265</v>
      </c>
      <c r="L89" s="146"/>
      <c r="M89" s="147" t="s">
        <v>19</v>
      </c>
      <c r="N89" s="148" t="s">
        <v>40</v>
      </c>
      <c r="P89" s="130">
        <f>O89*H89</f>
        <v>0</v>
      </c>
      <c r="Q89" s="130">
        <v>1</v>
      </c>
      <c r="R89" s="130">
        <f>Q89*H89</f>
        <v>18.239999999999998</v>
      </c>
      <c r="S89" s="130">
        <v>0</v>
      </c>
      <c r="T89" s="131">
        <f>S89*H89</f>
        <v>0</v>
      </c>
      <c r="AR89" s="132" t="s">
        <v>277</v>
      </c>
      <c r="AT89" s="132" t="s">
        <v>273</v>
      </c>
      <c r="AU89" s="132" t="s">
        <v>77</v>
      </c>
      <c r="AY89" s="17" t="s">
        <v>260</v>
      </c>
      <c r="BE89" s="133">
        <f>IF(N89="základní",J89,0)</f>
        <v>0</v>
      </c>
      <c r="BF89" s="133">
        <f>IF(N89="snížená",J89,0)</f>
        <v>0</v>
      </c>
      <c r="BG89" s="133">
        <f>IF(N89="zákl. přenesená",J89,0)</f>
        <v>0</v>
      </c>
      <c r="BH89" s="133">
        <f>IF(N89="sníž. přenesená",J89,0)</f>
        <v>0</v>
      </c>
      <c r="BI89" s="133">
        <f>IF(N89="nulová",J89,0)</f>
        <v>0</v>
      </c>
      <c r="BJ89" s="17" t="s">
        <v>77</v>
      </c>
      <c r="BK89" s="133">
        <f>ROUND(I89*H89,2)</f>
        <v>0</v>
      </c>
      <c r="BL89" s="17" t="s">
        <v>266</v>
      </c>
      <c r="BM89" s="132" t="s">
        <v>79</v>
      </c>
    </row>
    <row r="90" spans="2:65" s="1" customFormat="1" ht="11.25">
      <c r="B90" s="32"/>
      <c r="D90" s="134" t="s">
        <v>267</v>
      </c>
      <c r="F90" s="135" t="s">
        <v>1247</v>
      </c>
      <c r="I90" s="136"/>
      <c r="L90" s="32"/>
      <c r="M90" s="137"/>
      <c r="T90" s="53"/>
      <c r="AT90" s="17" t="s">
        <v>267</v>
      </c>
      <c r="AU90" s="17" t="s">
        <v>77</v>
      </c>
    </row>
    <row r="91" spans="2:65" s="1" customFormat="1" ht="29.25">
      <c r="B91" s="32"/>
      <c r="D91" s="134" t="s">
        <v>269</v>
      </c>
      <c r="F91" s="138" t="s">
        <v>2628</v>
      </c>
      <c r="I91" s="136"/>
      <c r="L91" s="32"/>
      <c r="M91" s="137"/>
      <c r="T91" s="53"/>
      <c r="AT91" s="17" t="s">
        <v>269</v>
      </c>
      <c r="AU91" s="17" t="s">
        <v>77</v>
      </c>
    </row>
    <row r="92" spans="2:65" s="12" customFormat="1" ht="11.25">
      <c r="B92" s="162"/>
      <c r="D92" s="134" t="s">
        <v>774</v>
      </c>
      <c r="E92" s="163" t="s">
        <v>19</v>
      </c>
      <c r="F92" s="164" t="s">
        <v>3996</v>
      </c>
      <c r="H92" s="165">
        <v>18.239999999999998</v>
      </c>
      <c r="I92" s="166"/>
      <c r="L92" s="162"/>
      <c r="M92" s="167"/>
      <c r="T92" s="168"/>
      <c r="AT92" s="163" t="s">
        <v>774</v>
      </c>
      <c r="AU92" s="163" t="s">
        <v>77</v>
      </c>
      <c r="AV92" s="12" t="s">
        <v>79</v>
      </c>
      <c r="AW92" s="12" t="s">
        <v>31</v>
      </c>
      <c r="AX92" s="12" t="s">
        <v>69</v>
      </c>
      <c r="AY92" s="163" t="s">
        <v>260</v>
      </c>
    </row>
    <row r="93" spans="2:65" s="13" customFormat="1" ht="11.25">
      <c r="B93" s="169"/>
      <c r="D93" s="134" t="s">
        <v>774</v>
      </c>
      <c r="E93" s="170" t="s">
        <v>19</v>
      </c>
      <c r="F93" s="171" t="s">
        <v>967</v>
      </c>
      <c r="H93" s="172">
        <v>18.239999999999998</v>
      </c>
      <c r="I93" s="173"/>
      <c r="L93" s="169"/>
      <c r="M93" s="174"/>
      <c r="T93" s="175"/>
      <c r="AT93" s="170" t="s">
        <v>774</v>
      </c>
      <c r="AU93" s="170" t="s">
        <v>77</v>
      </c>
      <c r="AV93" s="13" t="s">
        <v>266</v>
      </c>
      <c r="AW93" s="13" t="s">
        <v>31</v>
      </c>
      <c r="AX93" s="13" t="s">
        <v>77</v>
      </c>
      <c r="AY93" s="170" t="s">
        <v>260</v>
      </c>
    </row>
    <row r="94" spans="2:65" s="1" customFormat="1" ht="16.5" customHeight="1">
      <c r="B94" s="32"/>
      <c r="C94" s="139" t="s">
        <v>79</v>
      </c>
      <c r="D94" s="139" t="s">
        <v>273</v>
      </c>
      <c r="E94" s="140" t="s">
        <v>1252</v>
      </c>
      <c r="F94" s="141" t="s">
        <v>1253</v>
      </c>
      <c r="G94" s="142" t="s">
        <v>973</v>
      </c>
      <c r="H94" s="143">
        <v>279.33</v>
      </c>
      <c r="I94" s="144"/>
      <c r="J94" s="145">
        <f>ROUND(I94*H94,2)</f>
        <v>0</v>
      </c>
      <c r="K94" s="141" t="s">
        <v>265</v>
      </c>
      <c r="L94" s="146"/>
      <c r="M94" s="147" t="s">
        <v>19</v>
      </c>
      <c r="N94" s="148" t="s">
        <v>40</v>
      </c>
      <c r="P94" s="130">
        <f>O94*H94</f>
        <v>0</v>
      </c>
      <c r="Q94" s="130">
        <v>1</v>
      </c>
      <c r="R94" s="130">
        <f>Q94*H94</f>
        <v>279.33</v>
      </c>
      <c r="S94" s="130">
        <v>0</v>
      </c>
      <c r="T94" s="131">
        <f>S94*H94</f>
        <v>0</v>
      </c>
      <c r="AR94" s="132" t="s">
        <v>277</v>
      </c>
      <c r="AT94" s="132" t="s">
        <v>273</v>
      </c>
      <c r="AU94" s="132" t="s">
        <v>77</v>
      </c>
      <c r="AY94" s="17" t="s">
        <v>260</v>
      </c>
      <c r="BE94" s="133">
        <f>IF(N94="základní",J94,0)</f>
        <v>0</v>
      </c>
      <c r="BF94" s="133">
        <f>IF(N94="snížená",J94,0)</f>
        <v>0</v>
      </c>
      <c r="BG94" s="133">
        <f>IF(N94="zákl. přenesená",J94,0)</f>
        <v>0</v>
      </c>
      <c r="BH94" s="133">
        <f>IF(N94="sníž. přenesená",J94,0)</f>
        <v>0</v>
      </c>
      <c r="BI94" s="133">
        <f>IF(N94="nulová",J94,0)</f>
        <v>0</v>
      </c>
      <c r="BJ94" s="17" t="s">
        <v>77</v>
      </c>
      <c r="BK94" s="133">
        <f>ROUND(I94*H94,2)</f>
        <v>0</v>
      </c>
      <c r="BL94" s="17" t="s">
        <v>266</v>
      </c>
      <c r="BM94" s="132" t="s">
        <v>266</v>
      </c>
    </row>
    <row r="95" spans="2:65" s="1" customFormat="1" ht="11.25">
      <c r="B95" s="32"/>
      <c r="D95" s="134" t="s">
        <v>267</v>
      </c>
      <c r="F95" s="135" t="s">
        <v>1253</v>
      </c>
      <c r="I95" s="136"/>
      <c r="L95" s="32"/>
      <c r="M95" s="137"/>
      <c r="T95" s="53"/>
      <c r="AT95" s="17" t="s">
        <v>267</v>
      </c>
      <c r="AU95" s="17" t="s">
        <v>77</v>
      </c>
    </row>
    <row r="96" spans="2:65" s="1" customFormat="1" ht="29.25">
      <c r="B96" s="32"/>
      <c r="D96" s="134" t="s">
        <v>269</v>
      </c>
      <c r="F96" s="138" t="s">
        <v>1254</v>
      </c>
      <c r="I96" s="136"/>
      <c r="L96" s="32"/>
      <c r="M96" s="137"/>
      <c r="T96" s="53"/>
      <c r="AT96" s="17" t="s">
        <v>269</v>
      </c>
      <c r="AU96" s="17" t="s">
        <v>77</v>
      </c>
    </row>
    <row r="97" spans="2:65" s="1" customFormat="1" ht="16.5" customHeight="1">
      <c r="B97" s="32"/>
      <c r="C97" s="139" t="s">
        <v>279</v>
      </c>
      <c r="D97" s="139" t="s">
        <v>273</v>
      </c>
      <c r="E97" s="140" t="s">
        <v>1256</v>
      </c>
      <c r="F97" s="141" t="s">
        <v>1257</v>
      </c>
      <c r="G97" s="142" t="s">
        <v>1067</v>
      </c>
      <c r="H97" s="143">
        <v>22.1</v>
      </c>
      <c r="I97" s="144"/>
      <c r="J97" s="145">
        <f>ROUND(I97*H97,2)</f>
        <v>0</v>
      </c>
      <c r="K97" s="141" t="s">
        <v>1258</v>
      </c>
      <c r="L97" s="146"/>
      <c r="M97" s="147" t="s">
        <v>19</v>
      </c>
      <c r="N97" s="148" t="s">
        <v>40</v>
      </c>
      <c r="P97" s="130">
        <f>O97*H97</f>
        <v>0</v>
      </c>
      <c r="Q97" s="130">
        <v>2.5289999999999999</v>
      </c>
      <c r="R97" s="130">
        <f>Q97*H97</f>
        <v>55.890900000000002</v>
      </c>
      <c r="S97" s="130">
        <v>0</v>
      </c>
      <c r="T97" s="131">
        <f>S97*H97</f>
        <v>0</v>
      </c>
      <c r="AR97" s="132" t="s">
        <v>277</v>
      </c>
      <c r="AT97" s="132" t="s">
        <v>273</v>
      </c>
      <c r="AU97" s="132" t="s">
        <v>77</v>
      </c>
      <c r="AY97" s="17" t="s">
        <v>260</v>
      </c>
      <c r="BE97" s="133">
        <f>IF(N97="základní",J97,0)</f>
        <v>0</v>
      </c>
      <c r="BF97" s="133">
        <f>IF(N97="snížená",J97,0)</f>
        <v>0</v>
      </c>
      <c r="BG97" s="133">
        <f>IF(N97="zákl. přenesená",J97,0)</f>
        <v>0</v>
      </c>
      <c r="BH97" s="133">
        <f>IF(N97="sníž. přenesená",J97,0)</f>
        <v>0</v>
      </c>
      <c r="BI97" s="133">
        <f>IF(N97="nulová",J97,0)</f>
        <v>0</v>
      </c>
      <c r="BJ97" s="17" t="s">
        <v>77</v>
      </c>
      <c r="BK97" s="133">
        <f>ROUND(I97*H97,2)</f>
        <v>0</v>
      </c>
      <c r="BL97" s="17" t="s">
        <v>266</v>
      </c>
      <c r="BM97" s="132" t="s">
        <v>282</v>
      </c>
    </row>
    <row r="98" spans="2:65" s="1" customFormat="1" ht="11.25">
      <c r="B98" s="32"/>
      <c r="D98" s="134" t="s">
        <v>267</v>
      </c>
      <c r="F98" s="135" t="s">
        <v>1257</v>
      </c>
      <c r="I98" s="136"/>
      <c r="L98" s="32"/>
      <c r="M98" s="137"/>
      <c r="T98" s="53"/>
      <c r="AT98" s="17" t="s">
        <v>267</v>
      </c>
      <c r="AU98" s="17" t="s">
        <v>77</v>
      </c>
    </row>
    <row r="99" spans="2:65" s="1" customFormat="1" ht="29.25">
      <c r="B99" s="32"/>
      <c r="D99" s="134" t="s">
        <v>269</v>
      </c>
      <c r="F99" s="138" t="s">
        <v>1259</v>
      </c>
      <c r="I99" s="136"/>
      <c r="L99" s="32"/>
      <c r="M99" s="137"/>
      <c r="T99" s="53"/>
      <c r="AT99" s="17" t="s">
        <v>269</v>
      </c>
      <c r="AU99" s="17" t="s">
        <v>77</v>
      </c>
    </row>
    <row r="100" spans="2:65" s="12" customFormat="1" ht="11.25">
      <c r="B100" s="162"/>
      <c r="D100" s="134" t="s">
        <v>774</v>
      </c>
      <c r="E100" s="163" t="s">
        <v>19</v>
      </c>
      <c r="F100" s="164" t="s">
        <v>3997</v>
      </c>
      <c r="H100" s="165">
        <v>22.1</v>
      </c>
      <c r="I100" s="166"/>
      <c r="L100" s="162"/>
      <c r="M100" s="167"/>
      <c r="T100" s="168"/>
      <c r="AT100" s="163" t="s">
        <v>774</v>
      </c>
      <c r="AU100" s="163" t="s">
        <v>77</v>
      </c>
      <c r="AV100" s="12" t="s">
        <v>79</v>
      </c>
      <c r="AW100" s="12" t="s">
        <v>31</v>
      </c>
      <c r="AX100" s="12" t="s">
        <v>69</v>
      </c>
      <c r="AY100" s="163" t="s">
        <v>260</v>
      </c>
    </row>
    <row r="101" spans="2:65" s="13" customFormat="1" ht="11.25">
      <c r="B101" s="169"/>
      <c r="D101" s="134" t="s">
        <v>774</v>
      </c>
      <c r="E101" s="170" t="s">
        <v>19</v>
      </c>
      <c r="F101" s="171" t="s">
        <v>967</v>
      </c>
      <c r="H101" s="172">
        <v>22.1</v>
      </c>
      <c r="I101" s="173"/>
      <c r="L101" s="169"/>
      <c r="M101" s="174"/>
      <c r="T101" s="175"/>
      <c r="AT101" s="170" t="s">
        <v>774</v>
      </c>
      <c r="AU101" s="170" t="s">
        <v>77</v>
      </c>
      <c r="AV101" s="13" t="s">
        <v>266</v>
      </c>
      <c r="AW101" s="13" t="s">
        <v>31</v>
      </c>
      <c r="AX101" s="13" t="s">
        <v>77</v>
      </c>
      <c r="AY101" s="170" t="s">
        <v>260</v>
      </c>
    </row>
    <row r="102" spans="2:65" s="1" customFormat="1" ht="16.5" customHeight="1">
      <c r="B102" s="32"/>
      <c r="C102" s="139" t="s">
        <v>266</v>
      </c>
      <c r="D102" s="139" t="s">
        <v>273</v>
      </c>
      <c r="E102" s="140" t="s">
        <v>1261</v>
      </c>
      <c r="F102" s="141" t="s">
        <v>1262</v>
      </c>
      <c r="G102" s="142" t="s">
        <v>973</v>
      </c>
      <c r="H102" s="143">
        <v>2.835</v>
      </c>
      <c r="I102" s="144"/>
      <c r="J102" s="145">
        <f>ROUND(I102*H102,2)</f>
        <v>0</v>
      </c>
      <c r="K102" s="141" t="s">
        <v>265</v>
      </c>
      <c r="L102" s="146"/>
      <c r="M102" s="147" t="s">
        <v>19</v>
      </c>
      <c r="N102" s="148" t="s">
        <v>40</v>
      </c>
      <c r="P102" s="130">
        <f>O102*H102</f>
        <v>0</v>
      </c>
      <c r="Q102" s="130">
        <v>1</v>
      </c>
      <c r="R102" s="130">
        <f>Q102*H102</f>
        <v>2.835</v>
      </c>
      <c r="S102" s="130">
        <v>0</v>
      </c>
      <c r="T102" s="131">
        <f>S102*H102</f>
        <v>0</v>
      </c>
      <c r="AR102" s="132" t="s">
        <v>277</v>
      </c>
      <c r="AT102" s="132" t="s">
        <v>273</v>
      </c>
      <c r="AU102" s="132" t="s">
        <v>77</v>
      </c>
      <c r="AY102" s="17" t="s">
        <v>260</v>
      </c>
      <c r="BE102" s="133">
        <f>IF(N102="základní",J102,0)</f>
        <v>0</v>
      </c>
      <c r="BF102" s="133">
        <f>IF(N102="snížená",J102,0)</f>
        <v>0</v>
      </c>
      <c r="BG102" s="133">
        <f>IF(N102="zákl. přenesená",J102,0)</f>
        <v>0</v>
      </c>
      <c r="BH102" s="133">
        <f>IF(N102="sníž. přenesená",J102,0)</f>
        <v>0</v>
      </c>
      <c r="BI102" s="133">
        <f>IF(N102="nulová",J102,0)</f>
        <v>0</v>
      </c>
      <c r="BJ102" s="17" t="s">
        <v>77</v>
      </c>
      <c r="BK102" s="133">
        <f>ROUND(I102*H102,2)</f>
        <v>0</v>
      </c>
      <c r="BL102" s="17" t="s">
        <v>266</v>
      </c>
      <c r="BM102" s="132" t="s">
        <v>277</v>
      </c>
    </row>
    <row r="103" spans="2:65" s="1" customFormat="1" ht="11.25">
      <c r="B103" s="32"/>
      <c r="D103" s="134" t="s">
        <v>267</v>
      </c>
      <c r="F103" s="135" t="s">
        <v>1262</v>
      </c>
      <c r="I103" s="136"/>
      <c r="L103" s="32"/>
      <c r="M103" s="137"/>
      <c r="T103" s="53"/>
      <c r="AT103" s="17" t="s">
        <v>267</v>
      </c>
      <c r="AU103" s="17" t="s">
        <v>77</v>
      </c>
    </row>
    <row r="104" spans="2:65" s="1" customFormat="1" ht="29.25">
      <c r="B104" s="32"/>
      <c r="D104" s="134" t="s">
        <v>269</v>
      </c>
      <c r="F104" s="138" t="s">
        <v>3998</v>
      </c>
      <c r="I104" s="136"/>
      <c r="L104" s="32"/>
      <c r="M104" s="137"/>
      <c r="T104" s="53"/>
      <c r="AT104" s="17" t="s">
        <v>269</v>
      </c>
      <c r="AU104" s="17" t="s">
        <v>77</v>
      </c>
    </row>
    <row r="105" spans="2:65" s="12" customFormat="1" ht="11.25">
      <c r="B105" s="162"/>
      <c r="D105" s="134" t="s">
        <v>774</v>
      </c>
      <c r="E105" s="163" t="s">
        <v>19</v>
      </c>
      <c r="F105" s="164" t="s">
        <v>3999</v>
      </c>
      <c r="H105" s="165">
        <v>2.835</v>
      </c>
      <c r="I105" s="166"/>
      <c r="L105" s="162"/>
      <c r="M105" s="167"/>
      <c r="T105" s="168"/>
      <c r="AT105" s="163" t="s">
        <v>774</v>
      </c>
      <c r="AU105" s="163" t="s">
        <v>77</v>
      </c>
      <c r="AV105" s="12" t="s">
        <v>79</v>
      </c>
      <c r="AW105" s="12" t="s">
        <v>31</v>
      </c>
      <c r="AX105" s="12" t="s">
        <v>69</v>
      </c>
      <c r="AY105" s="163" t="s">
        <v>260</v>
      </c>
    </row>
    <row r="106" spans="2:65" s="13" customFormat="1" ht="11.25">
      <c r="B106" s="169"/>
      <c r="D106" s="134" t="s">
        <v>774</v>
      </c>
      <c r="E106" s="170" t="s">
        <v>19</v>
      </c>
      <c r="F106" s="171" t="s">
        <v>967</v>
      </c>
      <c r="H106" s="172">
        <v>2.835</v>
      </c>
      <c r="I106" s="173"/>
      <c r="L106" s="169"/>
      <c r="M106" s="174"/>
      <c r="T106" s="175"/>
      <c r="AT106" s="170" t="s">
        <v>774</v>
      </c>
      <c r="AU106" s="170" t="s">
        <v>77</v>
      </c>
      <c r="AV106" s="13" t="s">
        <v>266</v>
      </c>
      <c r="AW106" s="13" t="s">
        <v>31</v>
      </c>
      <c r="AX106" s="13" t="s">
        <v>77</v>
      </c>
      <c r="AY106" s="170" t="s">
        <v>260</v>
      </c>
    </row>
    <row r="107" spans="2:65" s="1" customFormat="1" ht="16.5" customHeight="1">
      <c r="B107" s="32"/>
      <c r="C107" s="139" t="s">
        <v>258</v>
      </c>
      <c r="D107" s="139" t="s">
        <v>273</v>
      </c>
      <c r="E107" s="140" t="s">
        <v>2639</v>
      </c>
      <c r="F107" s="141" t="s">
        <v>2640</v>
      </c>
      <c r="G107" s="142" t="s">
        <v>545</v>
      </c>
      <c r="H107" s="143">
        <v>24</v>
      </c>
      <c r="I107" s="144"/>
      <c r="J107" s="145">
        <f>ROUND(I107*H107,2)</f>
        <v>0</v>
      </c>
      <c r="K107" s="141" t="s">
        <v>19</v>
      </c>
      <c r="L107" s="146"/>
      <c r="M107" s="147" t="s">
        <v>19</v>
      </c>
      <c r="N107" s="148" t="s">
        <v>40</v>
      </c>
      <c r="P107" s="130">
        <f>O107*H107</f>
        <v>0</v>
      </c>
      <c r="Q107" s="130">
        <v>2.5899999999999999E-3</v>
      </c>
      <c r="R107" s="130">
        <f>Q107*H107</f>
        <v>6.2159999999999993E-2</v>
      </c>
      <c r="S107" s="130">
        <v>0</v>
      </c>
      <c r="T107" s="131">
        <f>S107*H107</f>
        <v>0</v>
      </c>
      <c r="AR107" s="132" t="s">
        <v>277</v>
      </c>
      <c r="AT107" s="132" t="s">
        <v>273</v>
      </c>
      <c r="AU107" s="132" t="s">
        <v>77</v>
      </c>
      <c r="AY107" s="17" t="s">
        <v>260</v>
      </c>
      <c r="BE107" s="133">
        <f>IF(N107="základní",J107,0)</f>
        <v>0</v>
      </c>
      <c r="BF107" s="133">
        <f>IF(N107="snížená",J107,0)</f>
        <v>0</v>
      </c>
      <c r="BG107" s="133">
        <f>IF(N107="zákl. přenesená",J107,0)</f>
        <v>0</v>
      </c>
      <c r="BH107" s="133">
        <f>IF(N107="sníž. přenesená",J107,0)</f>
        <v>0</v>
      </c>
      <c r="BI107" s="133">
        <f>IF(N107="nulová",J107,0)</f>
        <v>0</v>
      </c>
      <c r="BJ107" s="17" t="s">
        <v>77</v>
      </c>
      <c r="BK107" s="133">
        <f>ROUND(I107*H107,2)</f>
        <v>0</v>
      </c>
      <c r="BL107" s="17" t="s">
        <v>266</v>
      </c>
      <c r="BM107" s="132" t="s">
        <v>289</v>
      </c>
    </row>
    <row r="108" spans="2:65" s="1" customFormat="1" ht="11.25">
      <c r="B108" s="32"/>
      <c r="D108" s="134" t="s">
        <v>267</v>
      </c>
      <c r="F108" s="135" t="s">
        <v>2640</v>
      </c>
      <c r="I108" s="136"/>
      <c r="L108" s="32"/>
      <c r="M108" s="137"/>
      <c r="T108" s="53"/>
      <c r="AT108" s="17" t="s">
        <v>267</v>
      </c>
      <c r="AU108" s="17" t="s">
        <v>77</v>
      </c>
    </row>
    <row r="109" spans="2:65" s="1" customFormat="1" ht="19.5">
      <c r="B109" s="32"/>
      <c r="D109" s="134" t="s">
        <v>269</v>
      </c>
      <c r="F109" s="138" t="s">
        <v>306</v>
      </c>
      <c r="I109" s="136"/>
      <c r="L109" s="32"/>
      <c r="M109" s="137"/>
      <c r="T109" s="53"/>
      <c r="AT109" s="17" t="s">
        <v>269</v>
      </c>
      <c r="AU109" s="17" t="s">
        <v>77</v>
      </c>
    </row>
    <row r="110" spans="2:65" s="12" customFormat="1" ht="11.25">
      <c r="B110" s="162"/>
      <c r="D110" s="134" t="s">
        <v>774</v>
      </c>
      <c r="E110" s="163" t="s">
        <v>19</v>
      </c>
      <c r="F110" s="164" t="s">
        <v>320</v>
      </c>
      <c r="H110" s="165">
        <v>24</v>
      </c>
      <c r="I110" s="166"/>
      <c r="L110" s="162"/>
      <c r="M110" s="167"/>
      <c r="T110" s="168"/>
      <c r="AT110" s="163" t="s">
        <v>774</v>
      </c>
      <c r="AU110" s="163" t="s">
        <v>77</v>
      </c>
      <c r="AV110" s="12" t="s">
        <v>79</v>
      </c>
      <c r="AW110" s="12" t="s">
        <v>31</v>
      </c>
      <c r="AX110" s="12" t="s">
        <v>69</v>
      </c>
      <c r="AY110" s="163" t="s">
        <v>260</v>
      </c>
    </row>
    <row r="111" spans="2:65" s="13" customFormat="1" ht="11.25">
      <c r="B111" s="169"/>
      <c r="D111" s="134" t="s">
        <v>774</v>
      </c>
      <c r="E111" s="170" t="s">
        <v>19</v>
      </c>
      <c r="F111" s="171" t="s">
        <v>967</v>
      </c>
      <c r="H111" s="172">
        <v>24</v>
      </c>
      <c r="I111" s="173"/>
      <c r="L111" s="169"/>
      <c r="M111" s="174"/>
      <c r="T111" s="175"/>
      <c r="AT111" s="170" t="s">
        <v>774</v>
      </c>
      <c r="AU111" s="170" t="s">
        <v>77</v>
      </c>
      <c r="AV111" s="13" t="s">
        <v>266</v>
      </c>
      <c r="AW111" s="13" t="s">
        <v>31</v>
      </c>
      <c r="AX111" s="13" t="s">
        <v>77</v>
      </c>
      <c r="AY111" s="170" t="s">
        <v>260</v>
      </c>
    </row>
    <row r="112" spans="2:65" s="1" customFormat="1" ht="16.5" customHeight="1">
      <c r="B112" s="32"/>
      <c r="C112" s="139" t="s">
        <v>282</v>
      </c>
      <c r="D112" s="139" t="s">
        <v>273</v>
      </c>
      <c r="E112" s="140" t="s">
        <v>1637</v>
      </c>
      <c r="F112" s="141" t="s">
        <v>1638</v>
      </c>
      <c r="G112" s="142" t="s">
        <v>545</v>
      </c>
      <c r="H112" s="143">
        <v>3</v>
      </c>
      <c r="I112" s="144"/>
      <c r="J112" s="145">
        <f>ROUND(I112*H112,2)</f>
        <v>0</v>
      </c>
      <c r="K112" s="141" t="s">
        <v>265</v>
      </c>
      <c r="L112" s="146"/>
      <c r="M112" s="147" t="s">
        <v>19</v>
      </c>
      <c r="N112" s="148" t="s">
        <v>40</v>
      </c>
      <c r="P112" s="130">
        <f>O112*H112</f>
        <v>0</v>
      </c>
      <c r="Q112" s="130">
        <v>2.5899999999999999E-3</v>
      </c>
      <c r="R112" s="130">
        <f>Q112*H112</f>
        <v>7.7699999999999991E-3</v>
      </c>
      <c r="S112" s="130">
        <v>0</v>
      </c>
      <c r="T112" s="131">
        <f>S112*H112</f>
        <v>0</v>
      </c>
      <c r="AR112" s="132" t="s">
        <v>277</v>
      </c>
      <c r="AT112" s="132" t="s">
        <v>273</v>
      </c>
      <c r="AU112" s="132" t="s">
        <v>77</v>
      </c>
      <c r="AY112" s="17" t="s">
        <v>260</v>
      </c>
      <c r="BE112" s="133">
        <f>IF(N112="základní",J112,0)</f>
        <v>0</v>
      </c>
      <c r="BF112" s="133">
        <f>IF(N112="snížená",J112,0)</f>
        <v>0</v>
      </c>
      <c r="BG112" s="133">
        <f>IF(N112="zákl. přenesená",J112,0)</f>
        <v>0</v>
      </c>
      <c r="BH112" s="133">
        <f>IF(N112="sníž. přenesená",J112,0)</f>
        <v>0</v>
      </c>
      <c r="BI112" s="133">
        <f>IF(N112="nulová",J112,0)</f>
        <v>0</v>
      </c>
      <c r="BJ112" s="17" t="s">
        <v>77</v>
      </c>
      <c r="BK112" s="133">
        <f>ROUND(I112*H112,2)</f>
        <v>0</v>
      </c>
      <c r="BL112" s="17" t="s">
        <v>266</v>
      </c>
      <c r="BM112" s="132" t="s">
        <v>8</v>
      </c>
    </row>
    <row r="113" spans="2:65" s="1" customFormat="1" ht="11.25">
      <c r="B113" s="32"/>
      <c r="D113" s="134" t="s">
        <v>267</v>
      </c>
      <c r="F113" s="135" t="s">
        <v>1638</v>
      </c>
      <c r="I113" s="136"/>
      <c r="L113" s="32"/>
      <c r="M113" s="137"/>
      <c r="T113" s="53"/>
      <c r="AT113" s="17" t="s">
        <v>267</v>
      </c>
      <c r="AU113" s="17" t="s">
        <v>77</v>
      </c>
    </row>
    <row r="114" spans="2:65" s="1" customFormat="1" ht="19.5">
      <c r="B114" s="32"/>
      <c r="D114" s="134" t="s">
        <v>269</v>
      </c>
      <c r="F114" s="138" t="s">
        <v>306</v>
      </c>
      <c r="I114" s="136"/>
      <c r="L114" s="32"/>
      <c r="M114" s="137"/>
      <c r="T114" s="53"/>
      <c r="AT114" s="17" t="s">
        <v>269</v>
      </c>
      <c r="AU114" s="17" t="s">
        <v>77</v>
      </c>
    </row>
    <row r="115" spans="2:65" s="12" customFormat="1" ht="11.25">
      <c r="B115" s="162"/>
      <c r="D115" s="134" t="s">
        <v>774</v>
      </c>
      <c r="E115" s="163" t="s">
        <v>19</v>
      </c>
      <c r="F115" s="164" t="s">
        <v>279</v>
      </c>
      <c r="H115" s="165">
        <v>3</v>
      </c>
      <c r="I115" s="166"/>
      <c r="L115" s="162"/>
      <c r="M115" s="167"/>
      <c r="T115" s="168"/>
      <c r="AT115" s="163" t="s">
        <v>774</v>
      </c>
      <c r="AU115" s="163" t="s">
        <v>77</v>
      </c>
      <c r="AV115" s="12" t="s">
        <v>79</v>
      </c>
      <c r="AW115" s="12" t="s">
        <v>31</v>
      </c>
      <c r="AX115" s="12" t="s">
        <v>69</v>
      </c>
      <c r="AY115" s="163" t="s">
        <v>260</v>
      </c>
    </row>
    <row r="116" spans="2:65" s="13" customFormat="1" ht="11.25">
      <c r="B116" s="169"/>
      <c r="D116" s="134" t="s">
        <v>774</v>
      </c>
      <c r="E116" s="170" t="s">
        <v>19</v>
      </c>
      <c r="F116" s="171" t="s">
        <v>967</v>
      </c>
      <c r="H116" s="172">
        <v>3</v>
      </c>
      <c r="I116" s="173"/>
      <c r="L116" s="169"/>
      <c r="M116" s="174"/>
      <c r="T116" s="175"/>
      <c r="AT116" s="170" t="s">
        <v>774</v>
      </c>
      <c r="AU116" s="170" t="s">
        <v>77</v>
      </c>
      <c r="AV116" s="13" t="s">
        <v>266</v>
      </c>
      <c r="AW116" s="13" t="s">
        <v>31</v>
      </c>
      <c r="AX116" s="13" t="s">
        <v>77</v>
      </c>
      <c r="AY116" s="170" t="s">
        <v>260</v>
      </c>
    </row>
    <row r="117" spans="2:65" s="1" customFormat="1" ht="16.5" customHeight="1">
      <c r="B117" s="32"/>
      <c r="C117" s="139" t="s">
        <v>271</v>
      </c>
      <c r="D117" s="139" t="s">
        <v>273</v>
      </c>
      <c r="E117" s="140" t="s">
        <v>2646</v>
      </c>
      <c r="F117" s="141" t="s">
        <v>2647</v>
      </c>
      <c r="G117" s="142" t="s">
        <v>545</v>
      </c>
      <c r="H117" s="143">
        <v>17</v>
      </c>
      <c r="I117" s="144"/>
      <c r="J117" s="145">
        <f>ROUND(I117*H117,2)</f>
        <v>0</v>
      </c>
      <c r="K117" s="141" t="s">
        <v>265</v>
      </c>
      <c r="L117" s="146"/>
      <c r="M117" s="147" t="s">
        <v>19</v>
      </c>
      <c r="N117" s="148" t="s">
        <v>40</v>
      </c>
      <c r="P117" s="130">
        <f>O117*H117</f>
        <v>0</v>
      </c>
      <c r="Q117" s="130">
        <v>1.094E-2</v>
      </c>
      <c r="R117" s="130">
        <f>Q117*H117</f>
        <v>0.18598000000000001</v>
      </c>
      <c r="S117" s="130">
        <v>0</v>
      </c>
      <c r="T117" s="131">
        <f>S117*H117</f>
        <v>0</v>
      </c>
      <c r="AR117" s="132" t="s">
        <v>277</v>
      </c>
      <c r="AT117" s="132" t="s">
        <v>273</v>
      </c>
      <c r="AU117" s="132" t="s">
        <v>77</v>
      </c>
      <c r="AY117" s="17" t="s">
        <v>260</v>
      </c>
      <c r="BE117" s="133">
        <f>IF(N117="základní",J117,0)</f>
        <v>0</v>
      </c>
      <c r="BF117" s="133">
        <f>IF(N117="snížená",J117,0)</f>
        <v>0</v>
      </c>
      <c r="BG117" s="133">
        <f>IF(N117="zákl. přenesená",J117,0)</f>
        <v>0</v>
      </c>
      <c r="BH117" s="133">
        <f>IF(N117="sníž. přenesená",J117,0)</f>
        <v>0</v>
      </c>
      <c r="BI117" s="133">
        <f>IF(N117="nulová",J117,0)</f>
        <v>0</v>
      </c>
      <c r="BJ117" s="17" t="s">
        <v>77</v>
      </c>
      <c r="BK117" s="133">
        <f>ROUND(I117*H117,2)</f>
        <v>0</v>
      </c>
      <c r="BL117" s="17" t="s">
        <v>266</v>
      </c>
      <c r="BM117" s="132" t="s">
        <v>296</v>
      </c>
    </row>
    <row r="118" spans="2:65" s="1" customFormat="1" ht="11.25">
      <c r="B118" s="32"/>
      <c r="D118" s="134" t="s">
        <v>267</v>
      </c>
      <c r="F118" s="135" t="s">
        <v>2647</v>
      </c>
      <c r="I118" s="136"/>
      <c r="L118" s="32"/>
      <c r="M118" s="137"/>
      <c r="T118" s="53"/>
      <c r="AT118" s="17" t="s">
        <v>267</v>
      </c>
      <c r="AU118" s="17" t="s">
        <v>77</v>
      </c>
    </row>
    <row r="119" spans="2:65" s="1" customFormat="1" ht="19.5">
      <c r="B119" s="32"/>
      <c r="D119" s="134" t="s">
        <v>269</v>
      </c>
      <c r="F119" s="138" t="s">
        <v>306</v>
      </c>
      <c r="I119" s="136"/>
      <c r="L119" s="32"/>
      <c r="M119" s="137"/>
      <c r="T119" s="53"/>
      <c r="AT119" s="17" t="s">
        <v>269</v>
      </c>
      <c r="AU119" s="17" t="s">
        <v>77</v>
      </c>
    </row>
    <row r="120" spans="2:65" s="12" customFormat="1" ht="11.25">
      <c r="B120" s="162"/>
      <c r="D120" s="134" t="s">
        <v>774</v>
      </c>
      <c r="E120" s="163" t="s">
        <v>19</v>
      </c>
      <c r="F120" s="164" t="s">
        <v>4000</v>
      </c>
      <c r="H120" s="165">
        <v>17</v>
      </c>
      <c r="I120" s="166"/>
      <c r="L120" s="162"/>
      <c r="M120" s="167"/>
      <c r="T120" s="168"/>
      <c r="AT120" s="163" t="s">
        <v>774</v>
      </c>
      <c r="AU120" s="163" t="s">
        <v>77</v>
      </c>
      <c r="AV120" s="12" t="s">
        <v>79</v>
      </c>
      <c r="AW120" s="12" t="s">
        <v>31</v>
      </c>
      <c r="AX120" s="12" t="s">
        <v>69</v>
      </c>
      <c r="AY120" s="163" t="s">
        <v>260</v>
      </c>
    </row>
    <row r="121" spans="2:65" s="13" customFormat="1" ht="11.25">
      <c r="B121" s="169"/>
      <c r="D121" s="134" t="s">
        <v>774</v>
      </c>
      <c r="E121" s="170" t="s">
        <v>19</v>
      </c>
      <c r="F121" s="171" t="s">
        <v>967</v>
      </c>
      <c r="H121" s="172">
        <v>17</v>
      </c>
      <c r="I121" s="173"/>
      <c r="L121" s="169"/>
      <c r="M121" s="174"/>
      <c r="T121" s="175"/>
      <c r="AT121" s="170" t="s">
        <v>774</v>
      </c>
      <c r="AU121" s="170" t="s">
        <v>77</v>
      </c>
      <c r="AV121" s="13" t="s">
        <v>266</v>
      </c>
      <c r="AW121" s="13" t="s">
        <v>31</v>
      </c>
      <c r="AX121" s="13" t="s">
        <v>77</v>
      </c>
      <c r="AY121" s="170" t="s">
        <v>260</v>
      </c>
    </row>
    <row r="122" spans="2:65" s="1" customFormat="1" ht="16.5" customHeight="1">
      <c r="B122" s="32"/>
      <c r="C122" s="139" t="s">
        <v>277</v>
      </c>
      <c r="D122" s="139" t="s">
        <v>273</v>
      </c>
      <c r="E122" s="140" t="s">
        <v>1282</v>
      </c>
      <c r="F122" s="141" t="s">
        <v>2649</v>
      </c>
      <c r="G122" s="142" t="s">
        <v>363</v>
      </c>
      <c r="H122" s="143">
        <v>2</v>
      </c>
      <c r="I122" s="144"/>
      <c r="J122" s="145">
        <f>ROUND(I122*H122,2)</f>
        <v>0</v>
      </c>
      <c r="K122" s="141" t="s">
        <v>19</v>
      </c>
      <c r="L122" s="146"/>
      <c r="M122" s="147" t="s">
        <v>19</v>
      </c>
      <c r="N122" s="148" t="s">
        <v>40</v>
      </c>
      <c r="P122" s="130">
        <f>O122*H122</f>
        <v>0</v>
      </c>
      <c r="Q122" s="130">
        <v>0.04</v>
      </c>
      <c r="R122" s="130">
        <f>Q122*H122</f>
        <v>0.08</v>
      </c>
      <c r="S122" s="130">
        <v>0</v>
      </c>
      <c r="T122" s="131">
        <f>S122*H122</f>
        <v>0</v>
      </c>
      <c r="AR122" s="132" t="s">
        <v>277</v>
      </c>
      <c r="AT122" s="132" t="s">
        <v>273</v>
      </c>
      <c r="AU122" s="132" t="s">
        <v>77</v>
      </c>
      <c r="AY122" s="17" t="s">
        <v>260</v>
      </c>
      <c r="BE122" s="133">
        <f>IF(N122="základní",J122,0)</f>
        <v>0</v>
      </c>
      <c r="BF122" s="133">
        <f>IF(N122="snížená",J122,0)</f>
        <v>0</v>
      </c>
      <c r="BG122" s="133">
        <f>IF(N122="zákl. přenesená",J122,0)</f>
        <v>0</v>
      </c>
      <c r="BH122" s="133">
        <f>IF(N122="sníž. přenesená",J122,0)</f>
        <v>0</v>
      </c>
      <c r="BI122" s="133">
        <f>IF(N122="nulová",J122,0)</f>
        <v>0</v>
      </c>
      <c r="BJ122" s="17" t="s">
        <v>77</v>
      </c>
      <c r="BK122" s="133">
        <f>ROUND(I122*H122,2)</f>
        <v>0</v>
      </c>
      <c r="BL122" s="17" t="s">
        <v>266</v>
      </c>
      <c r="BM122" s="132" t="s">
        <v>300</v>
      </c>
    </row>
    <row r="123" spans="2:65" s="1" customFormat="1" ht="11.25">
      <c r="B123" s="32"/>
      <c r="D123" s="134" t="s">
        <v>267</v>
      </c>
      <c r="F123" s="135" t="s">
        <v>2649</v>
      </c>
      <c r="I123" s="136"/>
      <c r="L123" s="32"/>
      <c r="M123" s="137"/>
      <c r="T123" s="53"/>
      <c r="AT123" s="17" t="s">
        <v>267</v>
      </c>
      <c r="AU123" s="17" t="s">
        <v>77</v>
      </c>
    </row>
    <row r="124" spans="2:65" s="1" customFormat="1" ht="19.5">
      <c r="B124" s="32"/>
      <c r="D124" s="134" t="s">
        <v>269</v>
      </c>
      <c r="F124" s="138" t="s">
        <v>306</v>
      </c>
      <c r="I124" s="136"/>
      <c r="L124" s="32"/>
      <c r="M124" s="137"/>
      <c r="T124" s="53"/>
      <c r="AT124" s="17" t="s">
        <v>269</v>
      </c>
      <c r="AU124" s="17" t="s">
        <v>77</v>
      </c>
    </row>
    <row r="125" spans="2:65" s="1" customFormat="1" ht="16.5" customHeight="1">
      <c r="B125" s="32"/>
      <c r="C125" s="139" t="s">
        <v>302</v>
      </c>
      <c r="D125" s="139" t="s">
        <v>273</v>
      </c>
      <c r="E125" s="140" t="s">
        <v>1284</v>
      </c>
      <c r="F125" s="141" t="s">
        <v>1285</v>
      </c>
      <c r="G125" s="142" t="s">
        <v>363</v>
      </c>
      <c r="H125" s="143">
        <v>2</v>
      </c>
      <c r="I125" s="144"/>
      <c r="J125" s="145">
        <f>ROUND(I125*H125,2)</f>
        <v>0</v>
      </c>
      <c r="K125" s="141" t="s">
        <v>265</v>
      </c>
      <c r="L125" s="146"/>
      <c r="M125" s="147" t="s">
        <v>19</v>
      </c>
      <c r="N125" s="148" t="s">
        <v>40</v>
      </c>
      <c r="P125" s="130">
        <f>O125*H125</f>
        <v>0</v>
      </c>
      <c r="Q125" s="130">
        <v>0</v>
      </c>
      <c r="R125" s="130">
        <f>Q125*H125</f>
        <v>0</v>
      </c>
      <c r="S125" s="130">
        <v>0</v>
      </c>
      <c r="T125" s="131">
        <f>S125*H125</f>
        <v>0</v>
      </c>
      <c r="AR125" s="132" t="s">
        <v>277</v>
      </c>
      <c r="AT125" s="132" t="s">
        <v>273</v>
      </c>
      <c r="AU125" s="132" t="s">
        <v>77</v>
      </c>
      <c r="AY125" s="17" t="s">
        <v>260</v>
      </c>
      <c r="BE125" s="133">
        <f>IF(N125="základní",J125,0)</f>
        <v>0</v>
      </c>
      <c r="BF125" s="133">
        <f>IF(N125="snížená",J125,0)</f>
        <v>0</v>
      </c>
      <c r="BG125" s="133">
        <f>IF(N125="zákl. přenesená",J125,0)</f>
        <v>0</v>
      </c>
      <c r="BH125" s="133">
        <f>IF(N125="sníž. přenesená",J125,0)</f>
        <v>0</v>
      </c>
      <c r="BI125" s="133">
        <f>IF(N125="nulová",J125,0)</f>
        <v>0</v>
      </c>
      <c r="BJ125" s="17" t="s">
        <v>77</v>
      </c>
      <c r="BK125" s="133">
        <f>ROUND(I125*H125,2)</f>
        <v>0</v>
      </c>
      <c r="BL125" s="17" t="s">
        <v>266</v>
      </c>
      <c r="BM125" s="132" t="s">
        <v>305</v>
      </c>
    </row>
    <row r="126" spans="2:65" s="1" customFormat="1" ht="11.25">
      <c r="B126" s="32"/>
      <c r="D126" s="134" t="s">
        <v>267</v>
      </c>
      <c r="F126" s="135" t="s">
        <v>1285</v>
      </c>
      <c r="I126" s="136"/>
      <c r="L126" s="32"/>
      <c r="M126" s="137"/>
      <c r="T126" s="53"/>
      <c r="AT126" s="17" t="s">
        <v>267</v>
      </c>
      <c r="AU126" s="17" t="s">
        <v>77</v>
      </c>
    </row>
    <row r="127" spans="2:65" s="1" customFormat="1" ht="19.5">
      <c r="B127" s="32"/>
      <c r="D127" s="134" t="s">
        <v>269</v>
      </c>
      <c r="F127" s="138" t="s">
        <v>306</v>
      </c>
      <c r="I127" s="136"/>
      <c r="L127" s="32"/>
      <c r="M127" s="137"/>
      <c r="T127" s="53"/>
      <c r="AT127" s="17" t="s">
        <v>269</v>
      </c>
      <c r="AU127" s="17" t="s">
        <v>77</v>
      </c>
    </row>
    <row r="128" spans="2:65" s="1" customFormat="1" ht="16.5" customHeight="1">
      <c r="B128" s="32"/>
      <c r="C128" s="139" t="s">
        <v>289</v>
      </c>
      <c r="D128" s="139" t="s">
        <v>273</v>
      </c>
      <c r="E128" s="140" t="s">
        <v>1292</v>
      </c>
      <c r="F128" s="141" t="s">
        <v>1293</v>
      </c>
      <c r="G128" s="142" t="s">
        <v>363</v>
      </c>
      <c r="H128" s="143">
        <v>2587</v>
      </c>
      <c r="I128" s="144"/>
      <c r="J128" s="145">
        <f>ROUND(I128*H128,2)</f>
        <v>0</v>
      </c>
      <c r="K128" s="141" t="s">
        <v>265</v>
      </c>
      <c r="L128" s="146"/>
      <c r="M128" s="147" t="s">
        <v>19</v>
      </c>
      <c r="N128" s="148" t="s">
        <v>40</v>
      </c>
      <c r="P128" s="130">
        <f>O128*H128</f>
        <v>0</v>
      </c>
      <c r="Q128" s="130">
        <v>4.3999999999999997E-2</v>
      </c>
      <c r="R128" s="130">
        <f>Q128*H128</f>
        <v>113.82799999999999</v>
      </c>
      <c r="S128" s="130">
        <v>0</v>
      </c>
      <c r="T128" s="131">
        <f>S128*H128</f>
        <v>0</v>
      </c>
      <c r="AR128" s="132" t="s">
        <v>277</v>
      </c>
      <c r="AT128" s="132" t="s">
        <v>273</v>
      </c>
      <c r="AU128" s="132" t="s">
        <v>77</v>
      </c>
      <c r="AY128" s="17" t="s">
        <v>260</v>
      </c>
      <c r="BE128" s="133">
        <f>IF(N128="základní",J128,0)</f>
        <v>0</v>
      </c>
      <c r="BF128" s="133">
        <f>IF(N128="snížená",J128,0)</f>
        <v>0</v>
      </c>
      <c r="BG128" s="133">
        <f>IF(N128="zákl. přenesená",J128,0)</f>
        <v>0</v>
      </c>
      <c r="BH128" s="133">
        <f>IF(N128="sníž. přenesená",J128,0)</f>
        <v>0</v>
      </c>
      <c r="BI128" s="133">
        <f>IF(N128="nulová",J128,0)</f>
        <v>0</v>
      </c>
      <c r="BJ128" s="17" t="s">
        <v>77</v>
      </c>
      <c r="BK128" s="133">
        <f>ROUND(I128*H128,2)</f>
        <v>0</v>
      </c>
      <c r="BL128" s="17" t="s">
        <v>266</v>
      </c>
      <c r="BM128" s="132" t="s">
        <v>310</v>
      </c>
    </row>
    <row r="129" spans="2:65" s="1" customFormat="1" ht="11.25">
      <c r="B129" s="32"/>
      <c r="D129" s="134" t="s">
        <v>267</v>
      </c>
      <c r="F129" s="135" t="s">
        <v>1293</v>
      </c>
      <c r="I129" s="136"/>
      <c r="L129" s="32"/>
      <c r="M129" s="137"/>
      <c r="T129" s="53"/>
      <c r="AT129" s="17" t="s">
        <v>267</v>
      </c>
      <c r="AU129" s="17" t="s">
        <v>77</v>
      </c>
    </row>
    <row r="130" spans="2:65" s="1" customFormat="1" ht="19.5">
      <c r="B130" s="32"/>
      <c r="D130" s="134" t="s">
        <v>269</v>
      </c>
      <c r="F130" s="138" t="s">
        <v>306</v>
      </c>
      <c r="I130" s="136"/>
      <c r="L130" s="32"/>
      <c r="M130" s="137"/>
      <c r="T130" s="53"/>
      <c r="AT130" s="17" t="s">
        <v>269</v>
      </c>
      <c r="AU130" s="17" t="s">
        <v>77</v>
      </c>
    </row>
    <row r="131" spans="2:65" s="1" customFormat="1" ht="16.5" customHeight="1">
      <c r="B131" s="32"/>
      <c r="C131" s="139" t="s">
        <v>312</v>
      </c>
      <c r="D131" s="139" t="s">
        <v>273</v>
      </c>
      <c r="E131" s="140" t="s">
        <v>1295</v>
      </c>
      <c r="F131" s="141" t="s">
        <v>1296</v>
      </c>
      <c r="G131" s="142" t="s">
        <v>1297</v>
      </c>
      <c r="H131" s="143">
        <v>167.64</v>
      </c>
      <c r="I131" s="144"/>
      <c r="J131" s="145">
        <f>ROUND(I131*H131,2)</f>
        <v>0</v>
      </c>
      <c r="K131" s="141" t="s">
        <v>265</v>
      </c>
      <c r="L131" s="146"/>
      <c r="M131" s="147" t="s">
        <v>19</v>
      </c>
      <c r="N131" s="148" t="s">
        <v>40</v>
      </c>
      <c r="P131" s="130">
        <f>O131*H131</f>
        <v>0</v>
      </c>
      <c r="Q131" s="130">
        <v>0</v>
      </c>
      <c r="R131" s="130">
        <f>Q131*H131</f>
        <v>0</v>
      </c>
      <c r="S131" s="130">
        <v>0</v>
      </c>
      <c r="T131" s="131">
        <f>S131*H131</f>
        <v>0</v>
      </c>
      <c r="AR131" s="132" t="s">
        <v>277</v>
      </c>
      <c r="AT131" s="132" t="s">
        <v>273</v>
      </c>
      <c r="AU131" s="132" t="s">
        <v>77</v>
      </c>
      <c r="AY131" s="17" t="s">
        <v>260</v>
      </c>
      <c r="BE131" s="133">
        <f>IF(N131="základní",J131,0)</f>
        <v>0</v>
      </c>
      <c r="BF131" s="133">
        <f>IF(N131="snížená",J131,0)</f>
        <v>0</v>
      </c>
      <c r="BG131" s="133">
        <f>IF(N131="zákl. přenesená",J131,0)</f>
        <v>0</v>
      </c>
      <c r="BH131" s="133">
        <f>IF(N131="sníž. přenesená",J131,0)</f>
        <v>0</v>
      </c>
      <c r="BI131" s="133">
        <f>IF(N131="nulová",J131,0)</f>
        <v>0</v>
      </c>
      <c r="BJ131" s="17" t="s">
        <v>77</v>
      </c>
      <c r="BK131" s="133">
        <f>ROUND(I131*H131,2)</f>
        <v>0</v>
      </c>
      <c r="BL131" s="17" t="s">
        <v>266</v>
      </c>
      <c r="BM131" s="132" t="s">
        <v>315</v>
      </c>
    </row>
    <row r="132" spans="2:65" s="1" customFormat="1" ht="11.25">
      <c r="B132" s="32"/>
      <c r="D132" s="134" t="s">
        <v>267</v>
      </c>
      <c r="F132" s="135" t="s">
        <v>1296</v>
      </c>
      <c r="I132" s="136"/>
      <c r="L132" s="32"/>
      <c r="M132" s="137"/>
      <c r="T132" s="53"/>
      <c r="AT132" s="17" t="s">
        <v>267</v>
      </c>
      <c r="AU132" s="17" t="s">
        <v>77</v>
      </c>
    </row>
    <row r="133" spans="2:65" s="1" customFormat="1" ht="29.25">
      <c r="B133" s="32"/>
      <c r="D133" s="134" t="s">
        <v>269</v>
      </c>
      <c r="F133" s="138" t="s">
        <v>4001</v>
      </c>
      <c r="I133" s="136"/>
      <c r="L133" s="32"/>
      <c r="M133" s="137"/>
      <c r="T133" s="53"/>
      <c r="AT133" s="17" t="s">
        <v>269</v>
      </c>
      <c r="AU133" s="17" t="s">
        <v>77</v>
      </c>
    </row>
    <row r="134" spans="2:65" s="12" customFormat="1" ht="11.25">
      <c r="B134" s="162"/>
      <c r="D134" s="134" t="s">
        <v>774</v>
      </c>
      <c r="E134" s="163" t="s">
        <v>19</v>
      </c>
      <c r="F134" s="164" t="s">
        <v>4002</v>
      </c>
      <c r="H134" s="165">
        <v>167.64</v>
      </c>
      <c r="I134" s="166"/>
      <c r="L134" s="162"/>
      <c r="M134" s="167"/>
      <c r="T134" s="168"/>
      <c r="AT134" s="163" t="s">
        <v>774</v>
      </c>
      <c r="AU134" s="163" t="s">
        <v>77</v>
      </c>
      <c r="AV134" s="12" t="s">
        <v>79</v>
      </c>
      <c r="AW134" s="12" t="s">
        <v>31</v>
      </c>
      <c r="AX134" s="12" t="s">
        <v>69</v>
      </c>
      <c r="AY134" s="163" t="s">
        <v>260</v>
      </c>
    </row>
    <row r="135" spans="2:65" s="13" customFormat="1" ht="11.25">
      <c r="B135" s="169"/>
      <c r="D135" s="134" t="s">
        <v>774</v>
      </c>
      <c r="E135" s="170" t="s">
        <v>19</v>
      </c>
      <c r="F135" s="171" t="s">
        <v>967</v>
      </c>
      <c r="H135" s="172">
        <v>167.64</v>
      </c>
      <c r="I135" s="173"/>
      <c r="L135" s="169"/>
      <c r="M135" s="174"/>
      <c r="T135" s="175"/>
      <c r="AT135" s="170" t="s">
        <v>774</v>
      </c>
      <c r="AU135" s="170" t="s">
        <v>77</v>
      </c>
      <c r="AV135" s="13" t="s">
        <v>266</v>
      </c>
      <c r="AW135" s="13" t="s">
        <v>31</v>
      </c>
      <c r="AX135" s="13" t="s">
        <v>77</v>
      </c>
      <c r="AY135" s="170" t="s">
        <v>260</v>
      </c>
    </row>
    <row r="136" spans="2:65" s="1" customFormat="1" ht="16.5" customHeight="1">
      <c r="B136" s="32"/>
      <c r="C136" s="139" t="s">
        <v>8</v>
      </c>
      <c r="D136" s="139" t="s">
        <v>273</v>
      </c>
      <c r="E136" s="140" t="s">
        <v>4003</v>
      </c>
      <c r="F136" s="141" t="s">
        <v>4004</v>
      </c>
      <c r="G136" s="142" t="s">
        <v>363</v>
      </c>
      <c r="H136" s="143">
        <v>1375</v>
      </c>
      <c r="I136" s="144"/>
      <c r="J136" s="145">
        <f>ROUND(I136*H136,2)</f>
        <v>0</v>
      </c>
      <c r="K136" s="141" t="s">
        <v>265</v>
      </c>
      <c r="L136" s="146"/>
      <c r="M136" s="147" t="s">
        <v>19</v>
      </c>
      <c r="N136" s="148" t="s">
        <v>40</v>
      </c>
      <c r="P136" s="130">
        <f>O136*H136</f>
        <v>0</v>
      </c>
      <c r="Q136" s="130">
        <v>0</v>
      </c>
      <c r="R136" s="130">
        <f>Q136*H136</f>
        <v>0</v>
      </c>
      <c r="S136" s="130">
        <v>0</v>
      </c>
      <c r="T136" s="131">
        <f>S136*H136</f>
        <v>0</v>
      </c>
      <c r="AR136" s="132" t="s">
        <v>277</v>
      </c>
      <c r="AT136" s="132" t="s">
        <v>273</v>
      </c>
      <c r="AU136" s="132" t="s">
        <v>77</v>
      </c>
      <c r="AY136" s="17" t="s">
        <v>260</v>
      </c>
      <c r="BE136" s="133">
        <f>IF(N136="základní",J136,0)</f>
        <v>0</v>
      </c>
      <c r="BF136" s="133">
        <f>IF(N136="snížená",J136,0)</f>
        <v>0</v>
      </c>
      <c r="BG136" s="133">
        <f>IF(N136="zákl. přenesená",J136,0)</f>
        <v>0</v>
      </c>
      <c r="BH136" s="133">
        <f>IF(N136="sníž. přenesená",J136,0)</f>
        <v>0</v>
      </c>
      <c r="BI136" s="133">
        <f>IF(N136="nulová",J136,0)</f>
        <v>0</v>
      </c>
      <c r="BJ136" s="17" t="s">
        <v>77</v>
      </c>
      <c r="BK136" s="133">
        <f>ROUND(I136*H136,2)</f>
        <v>0</v>
      </c>
      <c r="BL136" s="17" t="s">
        <v>266</v>
      </c>
      <c r="BM136" s="132" t="s">
        <v>320</v>
      </c>
    </row>
    <row r="137" spans="2:65" s="1" customFormat="1" ht="11.25">
      <c r="B137" s="32"/>
      <c r="D137" s="134" t="s">
        <v>267</v>
      </c>
      <c r="F137" s="135" t="s">
        <v>4004</v>
      </c>
      <c r="I137" s="136"/>
      <c r="L137" s="32"/>
      <c r="M137" s="137"/>
      <c r="T137" s="53"/>
      <c r="AT137" s="17" t="s">
        <v>267</v>
      </c>
      <c r="AU137" s="17" t="s">
        <v>77</v>
      </c>
    </row>
    <row r="138" spans="2:65" s="1" customFormat="1" ht="19.5">
      <c r="B138" s="32"/>
      <c r="D138" s="134" t="s">
        <v>269</v>
      </c>
      <c r="F138" s="138" t="s">
        <v>306</v>
      </c>
      <c r="I138" s="136"/>
      <c r="L138" s="32"/>
      <c r="M138" s="137"/>
      <c r="T138" s="53"/>
      <c r="AT138" s="17" t="s">
        <v>269</v>
      </c>
      <c r="AU138" s="17" t="s">
        <v>77</v>
      </c>
    </row>
    <row r="139" spans="2:65" s="12" customFormat="1" ht="11.25">
      <c r="B139" s="162"/>
      <c r="D139" s="134" t="s">
        <v>774</v>
      </c>
      <c r="E139" s="163" t="s">
        <v>19</v>
      </c>
      <c r="F139" s="164" t="s">
        <v>4005</v>
      </c>
      <c r="H139" s="165">
        <v>1375</v>
      </c>
      <c r="I139" s="166"/>
      <c r="L139" s="162"/>
      <c r="M139" s="167"/>
      <c r="T139" s="168"/>
      <c r="AT139" s="163" t="s">
        <v>774</v>
      </c>
      <c r="AU139" s="163" t="s">
        <v>77</v>
      </c>
      <c r="AV139" s="12" t="s">
        <v>79</v>
      </c>
      <c r="AW139" s="12" t="s">
        <v>31</v>
      </c>
      <c r="AX139" s="12" t="s">
        <v>69</v>
      </c>
      <c r="AY139" s="163" t="s">
        <v>260</v>
      </c>
    </row>
    <row r="140" spans="2:65" s="13" customFormat="1" ht="11.25">
      <c r="B140" s="169"/>
      <c r="D140" s="134" t="s">
        <v>774</v>
      </c>
      <c r="E140" s="170" t="s">
        <v>19</v>
      </c>
      <c r="F140" s="171" t="s">
        <v>967</v>
      </c>
      <c r="H140" s="172">
        <v>1375</v>
      </c>
      <c r="I140" s="173"/>
      <c r="L140" s="169"/>
      <c r="M140" s="174"/>
      <c r="T140" s="175"/>
      <c r="AT140" s="170" t="s">
        <v>774</v>
      </c>
      <c r="AU140" s="170" t="s">
        <v>77</v>
      </c>
      <c r="AV140" s="13" t="s">
        <v>266</v>
      </c>
      <c r="AW140" s="13" t="s">
        <v>31</v>
      </c>
      <c r="AX140" s="13" t="s">
        <v>77</v>
      </c>
      <c r="AY140" s="170" t="s">
        <v>260</v>
      </c>
    </row>
    <row r="141" spans="2:65" s="1" customFormat="1" ht="16.5" customHeight="1">
      <c r="B141" s="32"/>
      <c r="C141" s="139" t="s">
        <v>322</v>
      </c>
      <c r="D141" s="139" t="s">
        <v>273</v>
      </c>
      <c r="E141" s="140" t="s">
        <v>1300</v>
      </c>
      <c r="F141" s="141" t="s">
        <v>1301</v>
      </c>
      <c r="G141" s="142" t="s">
        <v>1067</v>
      </c>
      <c r="H141" s="143">
        <v>93.55</v>
      </c>
      <c r="I141" s="144"/>
      <c r="J141" s="145">
        <f>ROUND(I141*H141,2)</f>
        <v>0</v>
      </c>
      <c r="K141" s="141" t="s">
        <v>265</v>
      </c>
      <c r="L141" s="146"/>
      <c r="M141" s="147" t="s">
        <v>19</v>
      </c>
      <c r="N141" s="148" t="s">
        <v>40</v>
      </c>
      <c r="P141" s="130">
        <f>O141*H141</f>
        <v>0</v>
      </c>
      <c r="Q141" s="130">
        <v>2.234</v>
      </c>
      <c r="R141" s="130">
        <f>Q141*H141</f>
        <v>208.9907</v>
      </c>
      <c r="S141" s="130">
        <v>0</v>
      </c>
      <c r="T141" s="131">
        <f>S141*H141</f>
        <v>0</v>
      </c>
      <c r="AR141" s="132" t="s">
        <v>277</v>
      </c>
      <c r="AT141" s="132" t="s">
        <v>273</v>
      </c>
      <c r="AU141" s="132" t="s">
        <v>77</v>
      </c>
      <c r="AY141" s="17" t="s">
        <v>260</v>
      </c>
      <c r="BE141" s="133">
        <f>IF(N141="základní",J141,0)</f>
        <v>0</v>
      </c>
      <c r="BF141" s="133">
        <f>IF(N141="snížená",J141,0)</f>
        <v>0</v>
      </c>
      <c r="BG141" s="133">
        <f>IF(N141="zákl. přenesená",J141,0)</f>
        <v>0</v>
      </c>
      <c r="BH141" s="133">
        <f>IF(N141="sníž. přenesená",J141,0)</f>
        <v>0</v>
      </c>
      <c r="BI141" s="133">
        <f>IF(N141="nulová",J141,0)</f>
        <v>0</v>
      </c>
      <c r="BJ141" s="17" t="s">
        <v>77</v>
      </c>
      <c r="BK141" s="133">
        <f>ROUND(I141*H141,2)</f>
        <v>0</v>
      </c>
      <c r="BL141" s="17" t="s">
        <v>266</v>
      </c>
      <c r="BM141" s="132" t="s">
        <v>326</v>
      </c>
    </row>
    <row r="142" spans="2:65" s="1" customFormat="1" ht="11.25">
      <c r="B142" s="32"/>
      <c r="D142" s="134" t="s">
        <v>267</v>
      </c>
      <c r="F142" s="135" t="s">
        <v>1301</v>
      </c>
      <c r="I142" s="136"/>
      <c r="L142" s="32"/>
      <c r="M142" s="137"/>
      <c r="T142" s="53"/>
      <c r="AT142" s="17" t="s">
        <v>267</v>
      </c>
      <c r="AU142" s="17" t="s">
        <v>77</v>
      </c>
    </row>
    <row r="143" spans="2:65" s="1" customFormat="1" ht="29.25">
      <c r="B143" s="32"/>
      <c r="D143" s="134" t="s">
        <v>269</v>
      </c>
      <c r="F143" s="138" t="s">
        <v>4006</v>
      </c>
      <c r="I143" s="136"/>
      <c r="L143" s="32"/>
      <c r="M143" s="137"/>
      <c r="T143" s="53"/>
      <c r="AT143" s="17" t="s">
        <v>269</v>
      </c>
      <c r="AU143" s="17" t="s">
        <v>77</v>
      </c>
    </row>
    <row r="144" spans="2:65" s="12" customFormat="1" ht="11.25">
      <c r="B144" s="162"/>
      <c r="D144" s="134" t="s">
        <v>774</v>
      </c>
      <c r="E144" s="163" t="s">
        <v>19</v>
      </c>
      <c r="F144" s="164" t="s">
        <v>4007</v>
      </c>
      <c r="H144" s="165">
        <v>93.55</v>
      </c>
      <c r="I144" s="166"/>
      <c r="L144" s="162"/>
      <c r="M144" s="167"/>
      <c r="T144" s="168"/>
      <c r="AT144" s="163" t="s">
        <v>774</v>
      </c>
      <c r="AU144" s="163" t="s">
        <v>77</v>
      </c>
      <c r="AV144" s="12" t="s">
        <v>79</v>
      </c>
      <c r="AW144" s="12" t="s">
        <v>31</v>
      </c>
      <c r="AX144" s="12" t="s">
        <v>69</v>
      </c>
      <c r="AY144" s="163" t="s">
        <v>260</v>
      </c>
    </row>
    <row r="145" spans="2:65" s="13" customFormat="1" ht="11.25">
      <c r="B145" s="169"/>
      <c r="D145" s="134" t="s">
        <v>774</v>
      </c>
      <c r="E145" s="170" t="s">
        <v>19</v>
      </c>
      <c r="F145" s="171" t="s">
        <v>967</v>
      </c>
      <c r="H145" s="172">
        <v>93.55</v>
      </c>
      <c r="I145" s="173"/>
      <c r="L145" s="169"/>
      <c r="M145" s="174"/>
      <c r="T145" s="175"/>
      <c r="AT145" s="170" t="s">
        <v>774</v>
      </c>
      <c r="AU145" s="170" t="s">
        <v>77</v>
      </c>
      <c r="AV145" s="13" t="s">
        <v>266</v>
      </c>
      <c r="AW145" s="13" t="s">
        <v>31</v>
      </c>
      <c r="AX145" s="13" t="s">
        <v>77</v>
      </c>
      <c r="AY145" s="170" t="s">
        <v>260</v>
      </c>
    </row>
    <row r="146" spans="2:65" s="1" customFormat="1" ht="16.5" customHeight="1">
      <c r="B146" s="32"/>
      <c r="C146" s="139" t="s">
        <v>296</v>
      </c>
      <c r="D146" s="139" t="s">
        <v>273</v>
      </c>
      <c r="E146" s="140" t="s">
        <v>2667</v>
      </c>
      <c r="F146" s="141" t="s">
        <v>2668</v>
      </c>
      <c r="G146" s="142" t="s">
        <v>1067</v>
      </c>
      <c r="H146" s="143">
        <v>28.1</v>
      </c>
      <c r="I146" s="144"/>
      <c r="J146" s="145">
        <f>ROUND(I146*H146,2)</f>
        <v>0</v>
      </c>
      <c r="K146" s="141" t="s">
        <v>19</v>
      </c>
      <c r="L146" s="146"/>
      <c r="M146" s="147" t="s">
        <v>19</v>
      </c>
      <c r="N146" s="148" t="s">
        <v>40</v>
      </c>
      <c r="P146" s="130">
        <f>O146*H146</f>
        <v>0</v>
      </c>
      <c r="Q146" s="130">
        <v>2.4289999999999998</v>
      </c>
      <c r="R146" s="130">
        <f>Q146*H146</f>
        <v>68.254899999999992</v>
      </c>
      <c r="S146" s="130">
        <v>0</v>
      </c>
      <c r="T146" s="131">
        <f>S146*H146</f>
        <v>0</v>
      </c>
      <c r="AR146" s="132" t="s">
        <v>277</v>
      </c>
      <c r="AT146" s="132" t="s">
        <v>273</v>
      </c>
      <c r="AU146" s="132" t="s">
        <v>77</v>
      </c>
      <c r="AY146" s="17" t="s">
        <v>260</v>
      </c>
      <c r="BE146" s="133">
        <f>IF(N146="základní",J146,0)</f>
        <v>0</v>
      </c>
      <c r="BF146" s="133">
        <f>IF(N146="snížená",J146,0)</f>
        <v>0</v>
      </c>
      <c r="BG146" s="133">
        <f>IF(N146="zákl. přenesená",J146,0)</f>
        <v>0</v>
      </c>
      <c r="BH146" s="133">
        <f>IF(N146="sníž. přenesená",J146,0)</f>
        <v>0</v>
      </c>
      <c r="BI146" s="133">
        <f>IF(N146="nulová",J146,0)</f>
        <v>0</v>
      </c>
      <c r="BJ146" s="17" t="s">
        <v>77</v>
      </c>
      <c r="BK146" s="133">
        <f>ROUND(I146*H146,2)</f>
        <v>0</v>
      </c>
      <c r="BL146" s="17" t="s">
        <v>266</v>
      </c>
      <c r="BM146" s="132" t="s">
        <v>330</v>
      </c>
    </row>
    <row r="147" spans="2:65" s="1" customFormat="1" ht="11.25">
      <c r="B147" s="32"/>
      <c r="D147" s="134" t="s">
        <v>267</v>
      </c>
      <c r="F147" s="135" t="s">
        <v>2668</v>
      </c>
      <c r="I147" s="136"/>
      <c r="L147" s="32"/>
      <c r="M147" s="137"/>
      <c r="T147" s="53"/>
      <c r="AT147" s="17" t="s">
        <v>267</v>
      </c>
      <c r="AU147" s="17" t="s">
        <v>77</v>
      </c>
    </row>
    <row r="148" spans="2:65" s="1" customFormat="1" ht="29.25">
      <c r="B148" s="32"/>
      <c r="D148" s="134" t="s">
        <v>269</v>
      </c>
      <c r="F148" s="138" t="s">
        <v>4008</v>
      </c>
      <c r="I148" s="136"/>
      <c r="L148" s="32"/>
      <c r="M148" s="137"/>
      <c r="T148" s="53"/>
      <c r="AT148" s="17" t="s">
        <v>269</v>
      </c>
      <c r="AU148" s="17" t="s">
        <v>77</v>
      </c>
    </row>
    <row r="149" spans="2:65" s="12" customFormat="1" ht="11.25">
      <c r="B149" s="162"/>
      <c r="D149" s="134" t="s">
        <v>774</v>
      </c>
      <c r="E149" s="163" t="s">
        <v>19</v>
      </c>
      <c r="F149" s="164" t="s">
        <v>4009</v>
      </c>
      <c r="H149" s="165">
        <v>28.1</v>
      </c>
      <c r="I149" s="166"/>
      <c r="L149" s="162"/>
      <c r="M149" s="167"/>
      <c r="T149" s="168"/>
      <c r="AT149" s="163" t="s">
        <v>774</v>
      </c>
      <c r="AU149" s="163" t="s">
        <v>77</v>
      </c>
      <c r="AV149" s="12" t="s">
        <v>79</v>
      </c>
      <c r="AW149" s="12" t="s">
        <v>31</v>
      </c>
      <c r="AX149" s="12" t="s">
        <v>69</v>
      </c>
      <c r="AY149" s="163" t="s">
        <v>260</v>
      </c>
    </row>
    <row r="150" spans="2:65" s="13" customFormat="1" ht="11.25">
      <c r="B150" s="169"/>
      <c r="D150" s="134" t="s">
        <v>774</v>
      </c>
      <c r="E150" s="170" t="s">
        <v>19</v>
      </c>
      <c r="F150" s="171" t="s">
        <v>967</v>
      </c>
      <c r="H150" s="172">
        <v>28.1</v>
      </c>
      <c r="I150" s="173"/>
      <c r="L150" s="169"/>
      <c r="M150" s="174"/>
      <c r="T150" s="175"/>
      <c r="AT150" s="170" t="s">
        <v>774</v>
      </c>
      <c r="AU150" s="170" t="s">
        <v>77</v>
      </c>
      <c r="AV150" s="13" t="s">
        <v>266</v>
      </c>
      <c r="AW150" s="13" t="s">
        <v>31</v>
      </c>
      <c r="AX150" s="13" t="s">
        <v>77</v>
      </c>
      <c r="AY150" s="170" t="s">
        <v>260</v>
      </c>
    </row>
    <row r="151" spans="2:65" s="1" customFormat="1" ht="16.5" customHeight="1">
      <c r="B151" s="32"/>
      <c r="C151" s="139" t="s">
        <v>332</v>
      </c>
      <c r="D151" s="139" t="s">
        <v>273</v>
      </c>
      <c r="E151" s="140" t="s">
        <v>4010</v>
      </c>
      <c r="F151" s="141" t="s">
        <v>4011</v>
      </c>
      <c r="G151" s="142" t="s">
        <v>1067</v>
      </c>
      <c r="H151" s="143">
        <v>1.5</v>
      </c>
      <c r="I151" s="144"/>
      <c r="J151" s="145">
        <f>ROUND(I151*H151,2)</f>
        <v>0</v>
      </c>
      <c r="K151" s="141" t="s">
        <v>265</v>
      </c>
      <c r="L151" s="146"/>
      <c r="M151" s="147" t="s">
        <v>19</v>
      </c>
      <c r="N151" s="148" t="s">
        <v>40</v>
      </c>
      <c r="P151" s="130">
        <f>O151*H151</f>
        <v>0</v>
      </c>
      <c r="Q151" s="130">
        <v>0.55000000000000004</v>
      </c>
      <c r="R151" s="130">
        <f>Q151*H151</f>
        <v>0.82500000000000007</v>
      </c>
      <c r="S151" s="130">
        <v>0</v>
      </c>
      <c r="T151" s="131">
        <f>S151*H151</f>
        <v>0</v>
      </c>
      <c r="AR151" s="132" t="s">
        <v>277</v>
      </c>
      <c r="AT151" s="132" t="s">
        <v>273</v>
      </c>
      <c r="AU151" s="132" t="s">
        <v>77</v>
      </c>
      <c r="AY151" s="17" t="s">
        <v>260</v>
      </c>
      <c r="BE151" s="133">
        <f>IF(N151="základní",J151,0)</f>
        <v>0</v>
      </c>
      <c r="BF151" s="133">
        <f>IF(N151="snížená",J151,0)</f>
        <v>0</v>
      </c>
      <c r="BG151" s="133">
        <f>IF(N151="zákl. přenesená",J151,0)</f>
        <v>0</v>
      </c>
      <c r="BH151" s="133">
        <f>IF(N151="sníž. přenesená",J151,0)</f>
        <v>0</v>
      </c>
      <c r="BI151" s="133">
        <f>IF(N151="nulová",J151,0)</f>
        <v>0</v>
      </c>
      <c r="BJ151" s="17" t="s">
        <v>77</v>
      </c>
      <c r="BK151" s="133">
        <f>ROUND(I151*H151,2)</f>
        <v>0</v>
      </c>
      <c r="BL151" s="17" t="s">
        <v>266</v>
      </c>
      <c r="BM151" s="132" t="s">
        <v>335</v>
      </c>
    </row>
    <row r="152" spans="2:65" s="1" customFormat="1" ht="11.25">
      <c r="B152" s="32"/>
      <c r="D152" s="134" t="s">
        <v>267</v>
      </c>
      <c r="F152" s="135" t="s">
        <v>4011</v>
      </c>
      <c r="I152" s="136"/>
      <c r="L152" s="32"/>
      <c r="M152" s="137"/>
      <c r="T152" s="53"/>
      <c r="AT152" s="17" t="s">
        <v>267</v>
      </c>
      <c r="AU152" s="17" t="s">
        <v>77</v>
      </c>
    </row>
    <row r="153" spans="2:65" s="1" customFormat="1" ht="29.25">
      <c r="B153" s="32"/>
      <c r="D153" s="134" t="s">
        <v>269</v>
      </c>
      <c r="F153" s="138" t="s">
        <v>4012</v>
      </c>
      <c r="I153" s="136"/>
      <c r="L153" s="32"/>
      <c r="M153" s="137"/>
      <c r="T153" s="53"/>
      <c r="AT153" s="17" t="s">
        <v>269</v>
      </c>
      <c r="AU153" s="17" t="s">
        <v>77</v>
      </c>
    </row>
    <row r="154" spans="2:65" s="12" customFormat="1" ht="11.25">
      <c r="B154" s="162"/>
      <c r="D154" s="134" t="s">
        <v>774</v>
      </c>
      <c r="E154" s="163" t="s">
        <v>19</v>
      </c>
      <c r="F154" s="164" t="s">
        <v>4013</v>
      </c>
      <c r="H154" s="165">
        <v>1.5</v>
      </c>
      <c r="I154" s="166"/>
      <c r="L154" s="162"/>
      <c r="M154" s="167"/>
      <c r="T154" s="168"/>
      <c r="AT154" s="163" t="s">
        <v>774</v>
      </c>
      <c r="AU154" s="163" t="s">
        <v>77</v>
      </c>
      <c r="AV154" s="12" t="s">
        <v>79</v>
      </c>
      <c r="AW154" s="12" t="s">
        <v>31</v>
      </c>
      <c r="AX154" s="12" t="s">
        <v>69</v>
      </c>
      <c r="AY154" s="163" t="s">
        <v>260</v>
      </c>
    </row>
    <row r="155" spans="2:65" s="13" customFormat="1" ht="11.25">
      <c r="B155" s="169"/>
      <c r="D155" s="134" t="s">
        <v>774</v>
      </c>
      <c r="E155" s="170" t="s">
        <v>19</v>
      </c>
      <c r="F155" s="171" t="s">
        <v>967</v>
      </c>
      <c r="H155" s="172">
        <v>1.5</v>
      </c>
      <c r="I155" s="173"/>
      <c r="L155" s="169"/>
      <c r="M155" s="174"/>
      <c r="T155" s="175"/>
      <c r="AT155" s="170" t="s">
        <v>774</v>
      </c>
      <c r="AU155" s="170" t="s">
        <v>77</v>
      </c>
      <c r="AV155" s="13" t="s">
        <v>266</v>
      </c>
      <c r="AW155" s="13" t="s">
        <v>31</v>
      </c>
      <c r="AX155" s="13" t="s">
        <v>77</v>
      </c>
      <c r="AY155" s="170" t="s">
        <v>260</v>
      </c>
    </row>
    <row r="156" spans="2:65" s="1" customFormat="1" ht="16.5" customHeight="1">
      <c r="B156" s="32"/>
      <c r="C156" s="139" t="s">
        <v>300</v>
      </c>
      <c r="D156" s="139" t="s">
        <v>273</v>
      </c>
      <c r="E156" s="140" t="s">
        <v>1308</v>
      </c>
      <c r="F156" s="141" t="s">
        <v>1309</v>
      </c>
      <c r="G156" s="142" t="s">
        <v>363</v>
      </c>
      <c r="H156" s="143">
        <v>2</v>
      </c>
      <c r="I156" s="144"/>
      <c r="J156" s="145">
        <f>ROUND(I156*H156,2)</f>
        <v>0</v>
      </c>
      <c r="K156" s="141" t="s">
        <v>19</v>
      </c>
      <c r="L156" s="146"/>
      <c r="M156" s="147" t="s">
        <v>19</v>
      </c>
      <c r="N156" s="148" t="s">
        <v>40</v>
      </c>
      <c r="P156" s="130">
        <f>O156*H156</f>
        <v>0</v>
      </c>
      <c r="Q156" s="130">
        <v>2.6150000000000002</v>
      </c>
      <c r="R156" s="130">
        <f>Q156*H156</f>
        <v>5.23</v>
      </c>
      <c r="S156" s="130">
        <v>0</v>
      </c>
      <c r="T156" s="131">
        <f>S156*H156</f>
        <v>0</v>
      </c>
      <c r="AR156" s="132" t="s">
        <v>277</v>
      </c>
      <c r="AT156" s="132" t="s">
        <v>273</v>
      </c>
      <c r="AU156" s="132" t="s">
        <v>77</v>
      </c>
      <c r="AY156" s="17" t="s">
        <v>260</v>
      </c>
      <c r="BE156" s="133">
        <f>IF(N156="základní",J156,0)</f>
        <v>0</v>
      </c>
      <c r="BF156" s="133">
        <f>IF(N156="snížená",J156,0)</f>
        <v>0</v>
      </c>
      <c r="BG156" s="133">
        <f>IF(N156="zákl. přenesená",J156,0)</f>
        <v>0</v>
      </c>
      <c r="BH156" s="133">
        <f>IF(N156="sníž. přenesená",J156,0)</f>
        <v>0</v>
      </c>
      <c r="BI156" s="133">
        <f>IF(N156="nulová",J156,0)</f>
        <v>0</v>
      </c>
      <c r="BJ156" s="17" t="s">
        <v>77</v>
      </c>
      <c r="BK156" s="133">
        <f>ROUND(I156*H156,2)</f>
        <v>0</v>
      </c>
      <c r="BL156" s="17" t="s">
        <v>266</v>
      </c>
      <c r="BM156" s="132" t="s">
        <v>339</v>
      </c>
    </row>
    <row r="157" spans="2:65" s="1" customFormat="1" ht="11.25">
      <c r="B157" s="32"/>
      <c r="D157" s="134" t="s">
        <v>267</v>
      </c>
      <c r="F157" s="135" t="s">
        <v>1309</v>
      </c>
      <c r="I157" s="136"/>
      <c r="L157" s="32"/>
      <c r="M157" s="137"/>
      <c r="T157" s="53"/>
      <c r="AT157" s="17" t="s">
        <v>267</v>
      </c>
      <c r="AU157" s="17" t="s">
        <v>77</v>
      </c>
    </row>
    <row r="158" spans="2:65" s="1" customFormat="1" ht="29.25">
      <c r="B158" s="32"/>
      <c r="D158" s="134" t="s">
        <v>269</v>
      </c>
      <c r="F158" s="138" t="s">
        <v>1310</v>
      </c>
      <c r="I158" s="136"/>
      <c r="L158" s="32"/>
      <c r="M158" s="137"/>
      <c r="T158" s="53"/>
      <c r="AT158" s="17" t="s">
        <v>269</v>
      </c>
      <c r="AU158" s="17" t="s">
        <v>77</v>
      </c>
    </row>
    <row r="159" spans="2:65" s="1" customFormat="1" ht="16.5" customHeight="1">
      <c r="B159" s="32"/>
      <c r="C159" s="139" t="s">
        <v>341</v>
      </c>
      <c r="D159" s="139" t="s">
        <v>273</v>
      </c>
      <c r="E159" s="140" t="s">
        <v>1304</v>
      </c>
      <c r="F159" s="141" t="s">
        <v>1305</v>
      </c>
      <c r="G159" s="142" t="s">
        <v>1067</v>
      </c>
      <c r="H159" s="143">
        <v>1</v>
      </c>
      <c r="I159" s="144"/>
      <c r="J159" s="145">
        <f>ROUND(I159*H159,2)</f>
        <v>0</v>
      </c>
      <c r="K159" s="141" t="s">
        <v>1258</v>
      </c>
      <c r="L159" s="146"/>
      <c r="M159" s="147" t="s">
        <v>19</v>
      </c>
      <c r="N159" s="148" t="s">
        <v>40</v>
      </c>
      <c r="P159" s="130">
        <f>O159*H159</f>
        <v>0</v>
      </c>
      <c r="Q159" s="130">
        <v>2.21</v>
      </c>
      <c r="R159" s="130">
        <f>Q159*H159</f>
        <v>2.21</v>
      </c>
      <c r="S159" s="130">
        <v>0</v>
      </c>
      <c r="T159" s="131">
        <f>S159*H159</f>
        <v>0</v>
      </c>
      <c r="AR159" s="132" t="s">
        <v>277</v>
      </c>
      <c r="AT159" s="132" t="s">
        <v>273</v>
      </c>
      <c r="AU159" s="132" t="s">
        <v>77</v>
      </c>
      <c r="AY159" s="17" t="s">
        <v>260</v>
      </c>
      <c r="BE159" s="133">
        <f>IF(N159="základní",J159,0)</f>
        <v>0</v>
      </c>
      <c r="BF159" s="133">
        <f>IF(N159="snížená",J159,0)</f>
        <v>0</v>
      </c>
      <c r="BG159" s="133">
        <f>IF(N159="zákl. přenesená",J159,0)</f>
        <v>0</v>
      </c>
      <c r="BH159" s="133">
        <f>IF(N159="sníž. přenesená",J159,0)</f>
        <v>0</v>
      </c>
      <c r="BI159" s="133">
        <f>IF(N159="nulová",J159,0)</f>
        <v>0</v>
      </c>
      <c r="BJ159" s="17" t="s">
        <v>77</v>
      </c>
      <c r="BK159" s="133">
        <f>ROUND(I159*H159,2)</f>
        <v>0</v>
      </c>
      <c r="BL159" s="17" t="s">
        <v>266</v>
      </c>
      <c r="BM159" s="132" t="s">
        <v>344</v>
      </c>
    </row>
    <row r="160" spans="2:65" s="1" customFormat="1" ht="11.25">
      <c r="B160" s="32"/>
      <c r="D160" s="134" t="s">
        <v>267</v>
      </c>
      <c r="F160" s="135" t="s">
        <v>1305</v>
      </c>
      <c r="I160" s="136"/>
      <c r="L160" s="32"/>
      <c r="M160" s="137"/>
      <c r="T160" s="53"/>
      <c r="AT160" s="17" t="s">
        <v>267</v>
      </c>
      <c r="AU160" s="17" t="s">
        <v>77</v>
      </c>
    </row>
    <row r="161" spans="2:65" s="1" customFormat="1" ht="29.25">
      <c r="B161" s="32"/>
      <c r="D161" s="134" t="s">
        <v>269</v>
      </c>
      <c r="F161" s="138" t="s">
        <v>2669</v>
      </c>
      <c r="I161" s="136"/>
      <c r="L161" s="32"/>
      <c r="M161" s="137"/>
      <c r="T161" s="53"/>
      <c r="AT161" s="17" t="s">
        <v>269</v>
      </c>
      <c r="AU161" s="17" t="s">
        <v>77</v>
      </c>
    </row>
    <row r="162" spans="2:65" s="1" customFormat="1" ht="21.75" customHeight="1">
      <c r="B162" s="32"/>
      <c r="C162" s="139" t="s">
        <v>305</v>
      </c>
      <c r="D162" s="139" t="s">
        <v>273</v>
      </c>
      <c r="E162" s="140" t="s">
        <v>4014</v>
      </c>
      <c r="F162" s="141" t="s">
        <v>4015</v>
      </c>
      <c r="G162" s="142" t="s">
        <v>545</v>
      </c>
      <c r="H162" s="143">
        <v>9</v>
      </c>
      <c r="I162" s="144"/>
      <c r="J162" s="145">
        <f>ROUND(I162*H162,2)</f>
        <v>0</v>
      </c>
      <c r="K162" s="141" t="s">
        <v>1258</v>
      </c>
      <c r="L162" s="146"/>
      <c r="M162" s="147" t="s">
        <v>19</v>
      </c>
      <c r="N162" s="148" t="s">
        <v>40</v>
      </c>
      <c r="P162" s="130">
        <f>O162*H162</f>
        <v>0</v>
      </c>
      <c r="Q162" s="130">
        <v>1.3999999999999999E-4</v>
      </c>
      <c r="R162" s="130">
        <f>Q162*H162</f>
        <v>1.2599999999999998E-3</v>
      </c>
      <c r="S162" s="130">
        <v>0</v>
      </c>
      <c r="T162" s="131">
        <f>S162*H162</f>
        <v>0</v>
      </c>
      <c r="AR162" s="132" t="s">
        <v>277</v>
      </c>
      <c r="AT162" s="132" t="s">
        <v>273</v>
      </c>
      <c r="AU162" s="132" t="s">
        <v>77</v>
      </c>
      <c r="AY162" s="17" t="s">
        <v>260</v>
      </c>
      <c r="BE162" s="133">
        <f>IF(N162="základní",J162,0)</f>
        <v>0</v>
      </c>
      <c r="BF162" s="133">
        <f>IF(N162="snížená",J162,0)</f>
        <v>0</v>
      </c>
      <c r="BG162" s="133">
        <f>IF(N162="zákl. přenesená",J162,0)</f>
        <v>0</v>
      </c>
      <c r="BH162" s="133">
        <f>IF(N162="sníž. přenesená",J162,0)</f>
        <v>0</v>
      </c>
      <c r="BI162" s="133">
        <f>IF(N162="nulová",J162,0)</f>
        <v>0</v>
      </c>
      <c r="BJ162" s="17" t="s">
        <v>77</v>
      </c>
      <c r="BK162" s="133">
        <f>ROUND(I162*H162,2)</f>
        <v>0</v>
      </c>
      <c r="BL162" s="17" t="s">
        <v>266</v>
      </c>
      <c r="BM162" s="132" t="s">
        <v>348</v>
      </c>
    </row>
    <row r="163" spans="2:65" s="1" customFormat="1" ht="11.25">
      <c r="B163" s="32"/>
      <c r="D163" s="134" t="s">
        <v>267</v>
      </c>
      <c r="F163" s="135" t="s">
        <v>4015</v>
      </c>
      <c r="I163" s="136"/>
      <c r="L163" s="32"/>
      <c r="M163" s="137"/>
      <c r="T163" s="53"/>
      <c r="AT163" s="17" t="s">
        <v>267</v>
      </c>
      <c r="AU163" s="17" t="s">
        <v>77</v>
      </c>
    </row>
    <row r="164" spans="2:65" s="1" customFormat="1" ht="29.25">
      <c r="B164" s="32"/>
      <c r="D164" s="134" t="s">
        <v>269</v>
      </c>
      <c r="F164" s="138" t="s">
        <v>4016</v>
      </c>
      <c r="I164" s="136"/>
      <c r="L164" s="32"/>
      <c r="M164" s="137"/>
      <c r="T164" s="53"/>
      <c r="AT164" s="17" t="s">
        <v>269</v>
      </c>
      <c r="AU164" s="17" t="s">
        <v>77</v>
      </c>
    </row>
    <row r="165" spans="2:65" s="10" customFormat="1" ht="25.9" customHeight="1">
      <c r="B165" s="111"/>
      <c r="D165" s="112" t="s">
        <v>68</v>
      </c>
      <c r="E165" s="113" t="s">
        <v>79</v>
      </c>
      <c r="F165" s="113" t="s">
        <v>834</v>
      </c>
      <c r="I165" s="114"/>
      <c r="J165" s="115">
        <f>BK165</f>
        <v>0</v>
      </c>
      <c r="L165" s="111"/>
      <c r="M165" s="116"/>
      <c r="P165" s="117">
        <f>SUM(P166:P262)</f>
        <v>0</v>
      </c>
      <c r="R165" s="117">
        <f>SUM(R166:R262)</f>
        <v>3.3950000000000001E-2</v>
      </c>
      <c r="T165" s="118">
        <f>SUM(T166:T262)</f>
        <v>0.15049999999999999</v>
      </c>
      <c r="AR165" s="112" t="s">
        <v>77</v>
      </c>
      <c r="AT165" s="119" t="s">
        <v>68</v>
      </c>
      <c r="AU165" s="119" t="s">
        <v>69</v>
      </c>
      <c r="AY165" s="112" t="s">
        <v>260</v>
      </c>
      <c r="BK165" s="120">
        <f>SUM(BK166:BK262)</f>
        <v>0</v>
      </c>
    </row>
    <row r="166" spans="2:65" s="1" customFormat="1" ht="16.5" customHeight="1">
      <c r="B166" s="32"/>
      <c r="C166" s="121" t="s">
        <v>350</v>
      </c>
      <c r="D166" s="121" t="s">
        <v>261</v>
      </c>
      <c r="E166" s="122" t="s">
        <v>1311</v>
      </c>
      <c r="F166" s="123" t="s">
        <v>1312</v>
      </c>
      <c r="G166" s="124" t="s">
        <v>1297</v>
      </c>
      <c r="H166" s="125">
        <v>3060</v>
      </c>
      <c r="I166" s="126"/>
      <c r="J166" s="127">
        <f>ROUND(I166*H166,2)</f>
        <v>0</v>
      </c>
      <c r="K166" s="123" t="s">
        <v>265</v>
      </c>
      <c r="L166" s="32"/>
      <c r="M166" s="128" t="s">
        <v>19</v>
      </c>
      <c r="N166" s="129" t="s">
        <v>40</v>
      </c>
      <c r="P166" s="130">
        <f>O166*H166</f>
        <v>0</v>
      </c>
      <c r="Q166" s="130">
        <v>0</v>
      </c>
      <c r="R166" s="130">
        <f>Q166*H166</f>
        <v>0</v>
      </c>
      <c r="S166" s="130">
        <v>0</v>
      </c>
      <c r="T166" s="131">
        <f>S166*H166</f>
        <v>0</v>
      </c>
      <c r="AR166" s="132" t="s">
        <v>266</v>
      </c>
      <c r="AT166" s="132" t="s">
        <v>261</v>
      </c>
      <c r="AU166" s="132" t="s">
        <v>77</v>
      </c>
      <c r="AY166" s="17" t="s">
        <v>260</v>
      </c>
      <c r="BE166" s="133">
        <f>IF(N166="základní",J166,0)</f>
        <v>0</v>
      </c>
      <c r="BF166" s="133">
        <f>IF(N166="snížená",J166,0)</f>
        <v>0</v>
      </c>
      <c r="BG166" s="133">
        <f>IF(N166="zákl. přenesená",J166,0)</f>
        <v>0</v>
      </c>
      <c r="BH166" s="133">
        <f>IF(N166="sníž. přenesená",J166,0)</f>
        <v>0</v>
      </c>
      <c r="BI166" s="133">
        <f>IF(N166="nulová",J166,0)</f>
        <v>0</v>
      </c>
      <c r="BJ166" s="17" t="s">
        <v>77</v>
      </c>
      <c r="BK166" s="133">
        <f>ROUND(I166*H166,2)</f>
        <v>0</v>
      </c>
      <c r="BL166" s="17" t="s">
        <v>266</v>
      </c>
      <c r="BM166" s="132" t="s">
        <v>353</v>
      </c>
    </row>
    <row r="167" spans="2:65" s="1" customFormat="1" ht="19.5">
      <c r="B167" s="32"/>
      <c r="D167" s="134" t="s">
        <v>267</v>
      </c>
      <c r="F167" s="135" t="s">
        <v>1313</v>
      </c>
      <c r="I167" s="136"/>
      <c r="L167" s="32"/>
      <c r="M167" s="137"/>
      <c r="T167" s="53"/>
      <c r="AT167" s="17" t="s">
        <v>267</v>
      </c>
      <c r="AU167" s="17" t="s">
        <v>77</v>
      </c>
    </row>
    <row r="168" spans="2:65" s="1" customFormat="1" ht="29.25">
      <c r="B168" s="32"/>
      <c r="D168" s="134" t="s">
        <v>269</v>
      </c>
      <c r="F168" s="138" t="s">
        <v>4017</v>
      </c>
      <c r="I168" s="136"/>
      <c r="L168" s="32"/>
      <c r="M168" s="137"/>
      <c r="T168" s="53"/>
      <c r="AT168" s="17" t="s">
        <v>269</v>
      </c>
      <c r="AU168" s="17" t="s">
        <v>77</v>
      </c>
    </row>
    <row r="169" spans="2:65" s="12" customFormat="1" ht="11.25">
      <c r="B169" s="162"/>
      <c r="D169" s="134" t="s">
        <v>774</v>
      </c>
      <c r="E169" s="163" t="s">
        <v>19</v>
      </c>
      <c r="F169" s="164" t="s">
        <v>4018</v>
      </c>
      <c r="H169" s="165">
        <v>3060</v>
      </c>
      <c r="I169" s="166"/>
      <c r="L169" s="162"/>
      <c r="M169" s="167"/>
      <c r="T169" s="168"/>
      <c r="AT169" s="163" t="s">
        <v>774</v>
      </c>
      <c r="AU169" s="163" t="s">
        <v>77</v>
      </c>
      <c r="AV169" s="12" t="s">
        <v>79</v>
      </c>
      <c r="AW169" s="12" t="s">
        <v>31</v>
      </c>
      <c r="AX169" s="12" t="s">
        <v>69</v>
      </c>
      <c r="AY169" s="163" t="s">
        <v>260</v>
      </c>
    </row>
    <row r="170" spans="2:65" s="13" customFormat="1" ht="11.25">
      <c r="B170" s="169"/>
      <c r="D170" s="134" t="s">
        <v>774</v>
      </c>
      <c r="E170" s="170" t="s">
        <v>19</v>
      </c>
      <c r="F170" s="171" t="s">
        <v>967</v>
      </c>
      <c r="H170" s="172">
        <v>3060</v>
      </c>
      <c r="I170" s="173"/>
      <c r="L170" s="169"/>
      <c r="M170" s="174"/>
      <c r="T170" s="175"/>
      <c r="AT170" s="170" t="s">
        <v>774</v>
      </c>
      <c r="AU170" s="170" t="s">
        <v>77</v>
      </c>
      <c r="AV170" s="13" t="s">
        <v>266</v>
      </c>
      <c r="AW170" s="13" t="s">
        <v>31</v>
      </c>
      <c r="AX170" s="13" t="s">
        <v>77</v>
      </c>
      <c r="AY170" s="170" t="s">
        <v>260</v>
      </c>
    </row>
    <row r="171" spans="2:65" s="1" customFormat="1" ht="16.5" customHeight="1">
      <c r="B171" s="32"/>
      <c r="C171" s="121" t="s">
        <v>310</v>
      </c>
      <c r="D171" s="121" t="s">
        <v>261</v>
      </c>
      <c r="E171" s="122" t="s">
        <v>4019</v>
      </c>
      <c r="F171" s="123" t="s">
        <v>4020</v>
      </c>
      <c r="G171" s="124" t="s">
        <v>1297</v>
      </c>
      <c r="H171" s="125">
        <v>73.5</v>
      </c>
      <c r="I171" s="126"/>
      <c r="J171" s="127">
        <f>ROUND(I171*H171,2)</f>
        <v>0</v>
      </c>
      <c r="K171" s="123" t="s">
        <v>265</v>
      </c>
      <c r="L171" s="32"/>
      <c r="M171" s="128" t="s">
        <v>19</v>
      </c>
      <c r="N171" s="129" t="s">
        <v>40</v>
      </c>
      <c r="P171" s="130">
        <f>O171*H171</f>
        <v>0</v>
      </c>
      <c r="Q171" s="130">
        <v>0</v>
      </c>
      <c r="R171" s="130">
        <f>Q171*H171</f>
        <v>0</v>
      </c>
      <c r="S171" s="130">
        <v>0</v>
      </c>
      <c r="T171" s="131">
        <f>S171*H171</f>
        <v>0</v>
      </c>
      <c r="AR171" s="132" t="s">
        <v>266</v>
      </c>
      <c r="AT171" s="132" t="s">
        <v>261</v>
      </c>
      <c r="AU171" s="132" t="s">
        <v>77</v>
      </c>
      <c r="AY171" s="17" t="s">
        <v>260</v>
      </c>
      <c r="BE171" s="133">
        <f>IF(N171="základní",J171,0)</f>
        <v>0</v>
      </c>
      <c r="BF171" s="133">
        <f>IF(N171="snížená",J171,0)</f>
        <v>0</v>
      </c>
      <c r="BG171" s="133">
        <f>IF(N171="zákl. přenesená",J171,0)</f>
        <v>0</v>
      </c>
      <c r="BH171" s="133">
        <f>IF(N171="sníž. přenesená",J171,0)</f>
        <v>0</v>
      </c>
      <c r="BI171" s="133">
        <f>IF(N171="nulová",J171,0)</f>
        <v>0</v>
      </c>
      <c r="BJ171" s="17" t="s">
        <v>77</v>
      </c>
      <c r="BK171" s="133">
        <f>ROUND(I171*H171,2)</f>
        <v>0</v>
      </c>
      <c r="BL171" s="17" t="s">
        <v>266</v>
      </c>
      <c r="BM171" s="132" t="s">
        <v>358</v>
      </c>
    </row>
    <row r="172" spans="2:65" s="1" customFormat="1" ht="29.25">
      <c r="B172" s="32"/>
      <c r="D172" s="134" t="s">
        <v>267</v>
      </c>
      <c r="F172" s="135" t="s">
        <v>4021</v>
      </c>
      <c r="I172" s="136"/>
      <c r="L172" s="32"/>
      <c r="M172" s="137"/>
      <c r="T172" s="53"/>
      <c r="AT172" s="17" t="s">
        <v>267</v>
      </c>
      <c r="AU172" s="17" t="s">
        <v>77</v>
      </c>
    </row>
    <row r="173" spans="2:65" s="1" customFormat="1" ht="29.25">
      <c r="B173" s="32"/>
      <c r="D173" s="134" t="s">
        <v>269</v>
      </c>
      <c r="F173" s="138" t="s">
        <v>4022</v>
      </c>
      <c r="I173" s="136"/>
      <c r="L173" s="32"/>
      <c r="M173" s="137"/>
      <c r="T173" s="53"/>
      <c r="AT173" s="17" t="s">
        <v>269</v>
      </c>
      <c r="AU173" s="17" t="s">
        <v>77</v>
      </c>
    </row>
    <row r="174" spans="2:65" s="12" customFormat="1" ht="11.25">
      <c r="B174" s="162"/>
      <c r="D174" s="134" t="s">
        <v>774</v>
      </c>
      <c r="E174" s="163" t="s">
        <v>19</v>
      </c>
      <c r="F174" s="164" t="s">
        <v>4023</v>
      </c>
      <c r="H174" s="165">
        <v>73.5</v>
      </c>
      <c r="I174" s="166"/>
      <c r="L174" s="162"/>
      <c r="M174" s="167"/>
      <c r="T174" s="168"/>
      <c r="AT174" s="163" t="s">
        <v>774</v>
      </c>
      <c r="AU174" s="163" t="s">
        <v>77</v>
      </c>
      <c r="AV174" s="12" t="s">
        <v>79</v>
      </c>
      <c r="AW174" s="12" t="s">
        <v>31</v>
      </c>
      <c r="AX174" s="12" t="s">
        <v>69</v>
      </c>
      <c r="AY174" s="163" t="s">
        <v>260</v>
      </c>
    </row>
    <row r="175" spans="2:65" s="13" customFormat="1" ht="11.25">
      <c r="B175" s="169"/>
      <c r="D175" s="134" t="s">
        <v>774</v>
      </c>
      <c r="E175" s="170" t="s">
        <v>19</v>
      </c>
      <c r="F175" s="171" t="s">
        <v>967</v>
      </c>
      <c r="H175" s="172">
        <v>73.5</v>
      </c>
      <c r="I175" s="173"/>
      <c r="L175" s="169"/>
      <c r="M175" s="174"/>
      <c r="T175" s="175"/>
      <c r="AT175" s="170" t="s">
        <v>774</v>
      </c>
      <c r="AU175" s="170" t="s">
        <v>77</v>
      </c>
      <c r="AV175" s="13" t="s">
        <v>266</v>
      </c>
      <c r="AW175" s="13" t="s">
        <v>31</v>
      </c>
      <c r="AX175" s="13" t="s">
        <v>77</v>
      </c>
      <c r="AY175" s="170" t="s">
        <v>260</v>
      </c>
    </row>
    <row r="176" spans="2:65" s="1" customFormat="1" ht="16.5" customHeight="1">
      <c r="B176" s="32"/>
      <c r="C176" s="121" t="s">
        <v>7</v>
      </c>
      <c r="D176" s="121" t="s">
        <v>261</v>
      </c>
      <c r="E176" s="122" t="s">
        <v>1323</v>
      </c>
      <c r="F176" s="123" t="s">
        <v>1324</v>
      </c>
      <c r="G176" s="124" t="s">
        <v>545</v>
      </c>
      <c r="H176" s="125">
        <v>776</v>
      </c>
      <c r="I176" s="126"/>
      <c r="J176" s="127">
        <f>ROUND(I176*H176,2)</f>
        <v>0</v>
      </c>
      <c r="K176" s="123" t="s">
        <v>265</v>
      </c>
      <c r="L176" s="32"/>
      <c r="M176" s="128" t="s">
        <v>19</v>
      </c>
      <c r="N176" s="129" t="s">
        <v>40</v>
      </c>
      <c r="P176" s="130">
        <f>O176*H176</f>
        <v>0</v>
      </c>
      <c r="Q176" s="130">
        <v>0</v>
      </c>
      <c r="R176" s="130">
        <f>Q176*H176</f>
        <v>0</v>
      </c>
      <c r="S176" s="130">
        <v>0</v>
      </c>
      <c r="T176" s="131">
        <f>S176*H176</f>
        <v>0</v>
      </c>
      <c r="AR176" s="132" t="s">
        <v>266</v>
      </c>
      <c r="AT176" s="132" t="s">
        <v>261</v>
      </c>
      <c r="AU176" s="132" t="s">
        <v>77</v>
      </c>
      <c r="AY176" s="17" t="s">
        <v>260</v>
      </c>
      <c r="BE176" s="133">
        <f>IF(N176="základní",J176,0)</f>
        <v>0</v>
      </c>
      <c r="BF176" s="133">
        <f>IF(N176="snížená",J176,0)</f>
        <v>0</v>
      </c>
      <c r="BG176" s="133">
        <f>IF(N176="zákl. přenesená",J176,0)</f>
        <v>0</v>
      </c>
      <c r="BH176" s="133">
        <f>IF(N176="sníž. přenesená",J176,0)</f>
        <v>0</v>
      </c>
      <c r="BI176" s="133">
        <f>IF(N176="nulová",J176,0)</f>
        <v>0</v>
      </c>
      <c r="BJ176" s="17" t="s">
        <v>77</v>
      </c>
      <c r="BK176" s="133">
        <f>ROUND(I176*H176,2)</f>
        <v>0</v>
      </c>
      <c r="BL176" s="17" t="s">
        <v>266</v>
      </c>
      <c r="BM176" s="132" t="s">
        <v>364</v>
      </c>
    </row>
    <row r="177" spans="2:65" s="1" customFormat="1" ht="29.25">
      <c r="B177" s="32"/>
      <c r="D177" s="134" t="s">
        <v>267</v>
      </c>
      <c r="F177" s="135" t="s">
        <v>1325</v>
      </c>
      <c r="I177" s="136"/>
      <c r="L177" s="32"/>
      <c r="M177" s="137"/>
      <c r="T177" s="53"/>
      <c r="AT177" s="17" t="s">
        <v>267</v>
      </c>
      <c r="AU177" s="17" t="s">
        <v>77</v>
      </c>
    </row>
    <row r="178" spans="2:65" s="1" customFormat="1" ht="19.5">
      <c r="B178" s="32"/>
      <c r="D178" s="134" t="s">
        <v>269</v>
      </c>
      <c r="F178" s="138" t="s">
        <v>306</v>
      </c>
      <c r="I178" s="136"/>
      <c r="L178" s="32"/>
      <c r="M178" s="137"/>
      <c r="T178" s="53"/>
      <c r="AT178" s="17" t="s">
        <v>269</v>
      </c>
      <c r="AU178" s="17" t="s">
        <v>77</v>
      </c>
    </row>
    <row r="179" spans="2:65" s="12" customFormat="1" ht="11.25">
      <c r="B179" s="162"/>
      <c r="D179" s="134" t="s">
        <v>774</v>
      </c>
      <c r="E179" s="163" t="s">
        <v>19</v>
      </c>
      <c r="F179" s="164" t="s">
        <v>4024</v>
      </c>
      <c r="H179" s="165">
        <v>776</v>
      </c>
      <c r="I179" s="166"/>
      <c r="L179" s="162"/>
      <c r="M179" s="167"/>
      <c r="T179" s="168"/>
      <c r="AT179" s="163" t="s">
        <v>774</v>
      </c>
      <c r="AU179" s="163" t="s">
        <v>77</v>
      </c>
      <c r="AV179" s="12" t="s">
        <v>79</v>
      </c>
      <c r="AW179" s="12" t="s">
        <v>31</v>
      </c>
      <c r="AX179" s="12" t="s">
        <v>69</v>
      </c>
      <c r="AY179" s="163" t="s">
        <v>260</v>
      </c>
    </row>
    <row r="180" spans="2:65" s="13" customFormat="1" ht="11.25">
      <c r="B180" s="169"/>
      <c r="D180" s="134" t="s">
        <v>774</v>
      </c>
      <c r="E180" s="170" t="s">
        <v>19</v>
      </c>
      <c r="F180" s="171" t="s">
        <v>967</v>
      </c>
      <c r="H180" s="172">
        <v>776</v>
      </c>
      <c r="I180" s="173"/>
      <c r="L180" s="169"/>
      <c r="M180" s="174"/>
      <c r="T180" s="175"/>
      <c r="AT180" s="170" t="s">
        <v>774</v>
      </c>
      <c r="AU180" s="170" t="s">
        <v>77</v>
      </c>
      <c r="AV180" s="13" t="s">
        <v>266</v>
      </c>
      <c r="AW180" s="13" t="s">
        <v>31</v>
      </c>
      <c r="AX180" s="13" t="s">
        <v>77</v>
      </c>
      <c r="AY180" s="170" t="s">
        <v>260</v>
      </c>
    </row>
    <row r="181" spans="2:65" s="1" customFormat="1" ht="16.5" customHeight="1">
      <c r="B181" s="32"/>
      <c r="C181" s="121" t="s">
        <v>315</v>
      </c>
      <c r="D181" s="121" t="s">
        <v>261</v>
      </c>
      <c r="E181" s="122" t="s">
        <v>4025</v>
      </c>
      <c r="F181" s="123" t="s">
        <v>4026</v>
      </c>
      <c r="G181" s="124" t="s">
        <v>545</v>
      </c>
      <c r="H181" s="125">
        <v>64</v>
      </c>
      <c r="I181" s="126"/>
      <c r="J181" s="127">
        <f>ROUND(I181*H181,2)</f>
        <v>0</v>
      </c>
      <c r="K181" s="123" t="s">
        <v>265</v>
      </c>
      <c r="L181" s="32"/>
      <c r="M181" s="128" t="s">
        <v>19</v>
      </c>
      <c r="N181" s="129" t="s">
        <v>40</v>
      </c>
      <c r="P181" s="130">
        <f>O181*H181</f>
        <v>0</v>
      </c>
      <c r="Q181" s="130">
        <v>0</v>
      </c>
      <c r="R181" s="130">
        <f>Q181*H181</f>
        <v>0</v>
      </c>
      <c r="S181" s="130">
        <v>0</v>
      </c>
      <c r="T181" s="131">
        <f>S181*H181</f>
        <v>0</v>
      </c>
      <c r="AR181" s="132" t="s">
        <v>266</v>
      </c>
      <c r="AT181" s="132" t="s">
        <v>261</v>
      </c>
      <c r="AU181" s="132" t="s">
        <v>77</v>
      </c>
      <c r="AY181" s="17" t="s">
        <v>260</v>
      </c>
      <c r="BE181" s="133">
        <f>IF(N181="základní",J181,0)</f>
        <v>0</v>
      </c>
      <c r="BF181" s="133">
        <f>IF(N181="snížená",J181,0)</f>
        <v>0</v>
      </c>
      <c r="BG181" s="133">
        <f>IF(N181="zákl. přenesená",J181,0)</f>
        <v>0</v>
      </c>
      <c r="BH181" s="133">
        <f>IF(N181="sníž. přenesená",J181,0)</f>
        <v>0</v>
      </c>
      <c r="BI181" s="133">
        <f>IF(N181="nulová",J181,0)</f>
        <v>0</v>
      </c>
      <c r="BJ181" s="17" t="s">
        <v>77</v>
      </c>
      <c r="BK181" s="133">
        <f>ROUND(I181*H181,2)</f>
        <v>0</v>
      </c>
      <c r="BL181" s="17" t="s">
        <v>266</v>
      </c>
      <c r="BM181" s="132" t="s">
        <v>368</v>
      </c>
    </row>
    <row r="182" spans="2:65" s="1" customFormat="1" ht="29.25">
      <c r="B182" s="32"/>
      <c r="D182" s="134" t="s">
        <v>267</v>
      </c>
      <c r="F182" s="135" t="s">
        <v>4027</v>
      </c>
      <c r="I182" s="136"/>
      <c r="L182" s="32"/>
      <c r="M182" s="137"/>
      <c r="T182" s="53"/>
      <c r="AT182" s="17" t="s">
        <v>267</v>
      </c>
      <c r="AU182" s="17" t="s">
        <v>77</v>
      </c>
    </row>
    <row r="183" spans="2:65" s="1" customFormat="1" ht="29.25">
      <c r="B183" s="32"/>
      <c r="D183" s="134" t="s">
        <v>269</v>
      </c>
      <c r="F183" s="138" t="s">
        <v>4028</v>
      </c>
      <c r="I183" s="136"/>
      <c r="L183" s="32"/>
      <c r="M183" s="137"/>
      <c r="T183" s="53"/>
      <c r="AT183" s="17" t="s">
        <v>269</v>
      </c>
      <c r="AU183" s="17" t="s">
        <v>77</v>
      </c>
    </row>
    <row r="184" spans="2:65" s="1" customFormat="1" ht="16.5" customHeight="1">
      <c r="B184" s="32"/>
      <c r="C184" s="121" t="s">
        <v>370</v>
      </c>
      <c r="D184" s="121" t="s">
        <v>261</v>
      </c>
      <c r="E184" s="122" t="s">
        <v>1332</v>
      </c>
      <c r="F184" s="123" t="s">
        <v>1333</v>
      </c>
      <c r="G184" s="124" t="s">
        <v>363</v>
      </c>
      <c r="H184" s="125">
        <v>2</v>
      </c>
      <c r="I184" s="126"/>
      <c r="J184" s="127">
        <f>ROUND(I184*H184,2)</f>
        <v>0</v>
      </c>
      <c r="K184" s="123" t="s">
        <v>265</v>
      </c>
      <c r="L184" s="32"/>
      <c r="M184" s="128" t="s">
        <v>19</v>
      </c>
      <c r="N184" s="129" t="s">
        <v>40</v>
      </c>
      <c r="P184" s="130">
        <f>O184*H184</f>
        <v>0</v>
      </c>
      <c r="Q184" s="130">
        <v>0</v>
      </c>
      <c r="R184" s="130">
        <f>Q184*H184</f>
        <v>0</v>
      </c>
      <c r="S184" s="130">
        <v>0</v>
      </c>
      <c r="T184" s="131">
        <f>S184*H184</f>
        <v>0</v>
      </c>
      <c r="AR184" s="132" t="s">
        <v>266</v>
      </c>
      <c r="AT184" s="132" t="s">
        <v>261</v>
      </c>
      <c r="AU184" s="132" t="s">
        <v>77</v>
      </c>
      <c r="AY184" s="17" t="s">
        <v>260</v>
      </c>
      <c r="BE184" s="133">
        <f>IF(N184="základní",J184,0)</f>
        <v>0</v>
      </c>
      <c r="BF184" s="133">
        <f>IF(N184="snížená",J184,0)</f>
        <v>0</v>
      </c>
      <c r="BG184" s="133">
        <f>IF(N184="zákl. přenesená",J184,0)</f>
        <v>0</v>
      </c>
      <c r="BH184" s="133">
        <f>IF(N184="sníž. přenesená",J184,0)</f>
        <v>0</v>
      </c>
      <c r="BI184" s="133">
        <f>IF(N184="nulová",J184,0)</f>
        <v>0</v>
      </c>
      <c r="BJ184" s="17" t="s">
        <v>77</v>
      </c>
      <c r="BK184" s="133">
        <f>ROUND(I184*H184,2)</f>
        <v>0</v>
      </c>
      <c r="BL184" s="17" t="s">
        <v>266</v>
      </c>
      <c r="BM184" s="132" t="s">
        <v>373</v>
      </c>
    </row>
    <row r="185" spans="2:65" s="1" customFormat="1" ht="29.25">
      <c r="B185" s="32"/>
      <c r="D185" s="134" t="s">
        <v>267</v>
      </c>
      <c r="F185" s="135" t="s">
        <v>1334</v>
      </c>
      <c r="I185" s="136"/>
      <c r="L185" s="32"/>
      <c r="M185" s="137"/>
      <c r="T185" s="53"/>
      <c r="AT185" s="17" t="s">
        <v>267</v>
      </c>
      <c r="AU185" s="17" t="s">
        <v>77</v>
      </c>
    </row>
    <row r="186" spans="2:65" s="1" customFormat="1" ht="29.25">
      <c r="B186" s="32"/>
      <c r="D186" s="134" t="s">
        <v>269</v>
      </c>
      <c r="F186" s="138" t="s">
        <v>4029</v>
      </c>
      <c r="I186" s="136"/>
      <c r="L186" s="32"/>
      <c r="M186" s="137"/>
      <c r="T186" s="53"/>
      <c r="AT186" s="17" t="s">
        <v>269</v>
      </c>
      <c r="AU186" s="17" t="s">
        <v>77</v>
      </c>
    </row>
    <row r="187" spans="2:65" s="1" customFormat="1" ht="16.5" customHeight="1">
      <c r="B187" s="32"/>
      <c r="C187" s="121" t="s">
        <v>320</v>
      </c>
      <c r="D187" s="121" t="s">
        <v>261</v>
      </c>
      <c r="E187" s="122" t="s">
        <v>2685</v>
      </c>
      <c r="F187" s="123" t="s">
        <v>2686</v>
      </c>
      <c r="G187" s="124" t="s">
        <v>545</v>
      </c>
      <c r="H187" s="125">
        <v>1</v>
      </c>
      <c r="I187" s="126"/>
      <c r="J187" s="127">
        <f>ROUND(I187*H187,2)</f>
        <v>0</v>
      </c>
      <c r="K187" s="123" t="s">
        <v>265</v>
      </c>
      <c r="L187" s="32"/>
      <c r="M187" s="128" t="s">
        <v>19</v>
      </c>
      <c r="N187" s="129" t="s">
        <v>40</v>
      </c>
      <c r="P187" s="130">
        <f>O187*H187</f>
        <v>0</v>
      </c>
      <c r="Q187" s="130">
        <v>0</v>
      </c>
      <c r="R187" s="130">
        <f>Q187*H187</f>
        <v>0</v>
      </c>
      <c r="S187" s="130">
        <v>0</v>
      </c>
      <c r="T187" s="131">
        <f>S187*H187</f>
        <v>0</v>
      </c>
      <c r="AR187" s="132" t="s">
        <v>266</v>
      </c>
      <c r="AT187" s="132" t="s">
        <v>261</v>
      </c>
      <c r="AU187" s="132" t="s">
        <v>77</v>
      </c>
      <c r="AY187" s="17" t="s">
        <v>260</v>
      </c>
      <c r="BE187" s="133">
        <f>IF(N187="základní",J187,0)</f>
        <v>0</v>
      </c>
      <c r="BF187" s="133">
        <f>IF(N187="snížená",J187,0)</f>
        <v>0</v>
      </c>
      <c r="BG187" s="133">
        <f>IF(N187="zákl. přenesená",J187,0)</f>
        <v>0</v>
      </c>
      <c r="BH187" s="133">
        <f>IF(N187="sníž. přenesená",J187,0)</f>
        <v>0</v>
      </c>
      <c r="BI187" s="133">
        <f>IF(N187="nulová",J187,0)</f>
        <v>0</v>
      </c>
      <c r="BJ187" s="17" t="s">
        <v>77</v>
      </c>
      <c r="BK187" s="133">
        <f>ROUND(I187*H187,2)</f>
        <v>0</v>
      </c>
      <c r="BL187" s="17" t="s">
        <v>266</v>
      </c>
      <c r="BM187" s="132" t="s">
        <v>378</v>
      </c>
    </row>
    <row r="188" spans="2:65" s="1" customFormat="1" ht="29.25">
      <c r="B188" s="32"/>
      <c r="D188" s="134" t="s">
        <v>267</v>
      </c>
      <c r="F188" s="135" t="s">
        <v>2687</v>
      </c>
      <c r="I188" s="136"/>
      <c r="L188" s="32"/>
      <c r="M188" s="137"/>
      <c r="T188" s="53"/>
      <c r="AT188" s="17" t="s">
        <v>267</v>
      </c>
      <c r="AU188" s="17" t="s">
        <v>77</v>
      </c>
    </row>
    <row r="189" spans="2:65" s="1" customFormat="1" ht="29.25">
      <c r="B189" s="32"/>
      <c r="D189" s="134" t="s">
        <v>269</v>
      </c>
      <c r="F189" s="138" t="s">
        <v>4030</v>
      </c>
      <c r="I189" s="136"/>
      <c r="L189" s="32"/>
      <c r="M189" s="137"/>
      <c r="T189" s="53"/>
      <c r="AT189" s="17" t="s">
        <v>269</v>
      </c>
      <c r="AU189" s="17" t="s">
        <v>77</v>
      </c>
    </row>
    <row r="190" spans="2:65" s="1" customFormat="1" ht="16.5" customHeight="1">
      <c r="B190" s="32"/>
      <c r="C190" s="121" t="s">
        <v>381</v>
      </c>
      <c r="D190" s="121" t="s">
        <v>261</v>
      </c>
      <c r="E190" s="122" t="s">
        <v>2688</v>
      </c>
      <c r="F190" s="123" t="s">
        <v>2689</v>
      </c>
      <c r="G190" s="124" t="s">
        <v>545</v>
      </c>
      <c r="H190" s="125">
        <v>10</v>
      </c>
      <c r="I190" s="126"/>
      <c r="J190" s="127">
        <f>ROUND(I190*H190,2)</f>
        <v>0</v>
      </c>
      <c r="K190" s="123" t="s">
        <v>265</v>
      </c>
      <c r="L190" s="32"/>
      <c r="M190" s="128" t="s">
        <v>19</v>
      </c>
      <c r="N190" s="129" t="s">
        <v>40</v>
      </c>
      <c r="P190" s="130">
        <f>O190*H190</f>
        <v>0</v>
      </c>
      <c r="Q190" s="130">
        <v>0</v>
      </c>
      <c r="R190" s="130">
        <f>Q190*H190</f>
        <v>0</v>
      </c>
      <c r="S190" s="130">
        <v>0</v>
      </c>
      <c r="T190" s="131">
        <f>S190*H190</f>
        <v>0</v>
      </c>
      <c r="AR190" s="132" t="s">
        <v>266</v>
      </c>
      <c r="AT190" s="132" t="s">
        <v>261</v>
      </c>
      <c r="AU190" s="132" t="s">
        <v>77</v>
      </c>
      <c r="AY190" s="17" t="s">
        <v>260</v>
      </c>
      <c r="BE190" s="133">
        <f>IF(N190="základní",J190,0)</f>
        <v>0</v>
      </c>
      <c r="BF190" s="133">
        <f>IF(N190="snížená",J190,0)</f>
        <v>0</v>
      </c>
      <c r="BG190" s="133">
        <f>IF(N190="zákl. přenesená",J190,0)</f>
        <v>0</v>
      </c>
      <c r="BH190" s="133">
        <f>IF(N190="sníž. přenesená",J190,0)</f>
        <v>0</v>
      </c>
      <c r="BI190" s="133">
        <f>IF(N190="nulová",J190,0)</f>
        <v>0</v>
      </c>
      <c r="BJ190" s="17" t="s">
        <v>77</v>
      </c>
      <c r="BK190" s="133">
        <f>ROUND(I190*H190,2)</f>
        <v>0</v>
      </c>
      <c r="BL190" s="17" t="s">
        <v>266</v>
      </c>
      <c r="BM190" s="132" t="s">
        <v>384</v>
      </c>
    </row>
    <row r="191" spans="2:65" s="1" customFormat="1" ht="29.25">
      <c r="B191" s="32"/>
      <c r="D191" s="134" t="s">
        <v>267</v>
      </c>
      <c r="F191" s="135" t="s">
        <v>2690</v>
      </c>
      <c r="I191" s="136"/>
      <c r="L191" s="32"/>
      <c r="M191" s="137"/>
      <c r="T191" s="53"/>
      <c r="AT191" s="17" t="s">
        <v>267</v>
      </c>
      <c r="AU191" s="17" t="s">
        <v>77</v>
      </c>
    </row>
    <row r="192" spans="2:65" s="1" customFormat="1" ht="29.25">
      <c r="B192" s="32"/>
      <c r="D192" s="134" t="s">
        <v>269</v>
      </c>
      <c r="F192" s="138" t="s">
        <v>4031</v>
      </c>
      <c r="I192" s="136"/>
      <c r="L192" s="32"/>
      <c r="M192" s="137"/>
      <c r="T192" s="53"/>
      <c r="AT192" s="17" t="s">
        <v>269</v>
      </c>
      <c r="AU192" s="17" t="s">
        <v>77</v>
      </c>
    </row>
    <row r="193" spans="2:65" s="1" customFormat="1" ht="16.5" customHeight="1">
      <c r="B193" s="32"/>
      <c r="C193" s="121" t="s">
        <v>326</v>
      </c>
      <c r="D193" s="121" t="s">
        <v>261</v>
      </c>
      <c r="E193" s="122" t="s">
        <v>4032</v>
      </c>
      <c r="F193" s="123" t="s">
        <v>4033</v>
      </c>
      <c r="G193" s="124" t="s">
        <v>363</v>
      </c>
      <c r="H193" s="125">
        <v>2</v>
      </c>
      <c r="I193" s="126"/>
      <c r="J193" s="127">
        <f>ROUND(I193*H193,2)</f>
        <v>0</v>
      </c>
      <c r="K193" s="123" t="s">
        <v>19</v>
      </c>
      <c r="L193" s="32"/>
      <c r="M193" s="128" t="s">
        <v>19</v>
      </c>
      <c r="N193" s="129" t="s">
        <v>40</v>
      </c>
      <c r="P193" s="130">
        <f>O193*H193</f>
        <v>0</v>
      </c>
      <c r="Q193" s="130">
        <v>0</v>
      </c>
      <c r="R193" s="130">
        <f>Q193*H193</f>
        <v>0</v>
      </c>
      <c r="S193" s="130">
        <v>0</v>
      </c>
      <c r="T193" s="131">
        <f>S193*H193</f>
        <v>0</v>
      </c>
      <c r="AR193" s="132" t="s">
        <v>266</v>
      </c>
      <c r="AT193" s="132" t="s">
        <v>261</v>
      </c>
      <c r="AU193" s="132" t="s">
        <v>77</v>
      </c>
      <c r="AY193" s="17" t="s">
        <v>260</v>
      </c>
      <c r="BE193" s="133">
        <f>IF(N193="základní",J193,0)</f>
        <v>0</v>
      </c>
      <c r="BF193" s="133">
        <f>IF(N193="snížená",J193,0)</f>
        <v>0</v>
      </c>
      <c r="BG193" s="133">
        <f>IF(N193="zákl. přenesená",J193,0)</f>
        <v>0</v>
      </c>
      <c r="BH193" s="133">
        <f>IF(N193="sníž. přenesená",J193,0)</f>
        <v>0</v>
      </c>
      <c r="BI193" s="133">
        <f>IF(N193="nulová",J193,0)</f>
        <v>0</v>
      </c>
      <c r="BJ193" s="17" t="s">
        <v>77</v>
      </c>
      <c r="BK193" s="133">
        <f>ROUND(I193*H193,2)</f>
        <v>0</v>
      </c>
      <c r="BL193" s="17" t="s">
        <v>266</v>
      </c>
      <c r="BM193" s="132" t="s">
        <v>389</v>
      </c>
    </row>
    <row r="194" spans="2:65" s="1" customFormat="1" ht="11.25">
      <c r="B194" s="32"/>
      <c r="D194" s="134" t="s">
        <v>267</v>
      </c>
      <c r="F194" s="135" t="s">
        <v>4033</v>
      </c>
      <c r="I194" s="136"/>
      <c r="L194" s="32"/>
      <c r="M194" s="137"/>
      <c r="T194" s="53"/>
      <c r="AT194" s="17" t="s">
        <v>267</v>
      </c>
      <c r="AU194" s="17" t="s">
        <v>77</v>
      </c>
    </row>
    <row r="195" spans="2:65" s="1" customFormat="1" ht="29.25">
      <c r="B195" s="32"/>
      <c r="D195" s="134" t="s">
        <v>269</v>
      </c>
      <c r="F195" s="138" t="s">
        <v>4034</v>
      </c>
      <c r="I195" s="136"/>
      <c r="L195" s="32"/>
      <c r="M195" s="137"/>
      <c r="T195" s="53"/>
      <c r="AT195" s="17" t="s">
        <v>269</v>
      </c>
      <c r="AU195" s="17" t="s">
        <v>77</v>
      </c>
    </row>
    <row r="196" spans="2:65" s="1" customFormat="1" ht="16.5" customHeight="1">
      <c r="B196" s="32"/>
      <c r="C196" s="121" t="s">
        <v>392</v>
      </c>
      <c r="D196" s="121" t="s">
        <v>261</v>
      </c>
      <c r="E196" s="122" t="s">
        <v>4035</v>
      </c>
      <c r="F196" s="123" t="s">
        <v>4036</v>
      </c>
      <c r="G196" s="124" t="s">
        <v>545</v>
      </c>
      <c r="H196" s="125">
        <v>1</v>
      </c>
      <c r="I196" s="126"/>
      <c r="J196" s="127">
        <f>ROUND(I196*H196,2)</f>
        <v>0</v>
      </c>
      <c r="K196" s="123" t="s">
        <v>265</v>
      </c>
      <c r="L196" s="32"/>
      <c r="M196" s="128" t="s">
        <v>19</v>
      </c>
      <c r="N196" s="129" t="s">
        <v>40</v>
      </c>
      <c r="P196" s="130">
        <f>O196*H196</f>
        <v>0</v>
      </c>
      <c r="Q196" s="130">
        <v>0</v>
      </c>
      <c r="R196" s="130">
        <f>Q196*H196</f>
        <v>0</v>
      </c>
      <c r="S196" s="130">
        <v>0</v>
      </c>
      <c r="T196" s="131">
        <f>S196*H196</f>
        <v>0</v>
      </c>
      <c r="AR196" s="132" t="s">
        <v>266</v>
      </c>
      <c r="AT196" s="132" t="s">
        <v>261</v>
      </c>
      <c r="AU196" s="132" t="s">
        <v>77</v>
      </c>
      <c r="AY196" s="17" t="s">
        <v>260</v>
      </c>
      <c r="BE196" s="133">
        <f>IF(N196="základní",J196,0)</f>
        <v>0</v>
      </c>
      <c r="BF196" s="133">
        <f>IF(N196="snížená",J196,0)</f>
        <v>0</v>
      </c>
      <c r="BG196" s="133">
        <f>IF(N196="zákl. přenesená",J196,0)</f>
        <v>0</v>
      </c>
      <c r="BH196" s="133">
        <f>IF(N196="sníž. přenesená",J196,0)</f>
        <v>0</v>
      </c>
      <c r="BI196" s="133">
        <f>IF(N196="nulová",J196,0)</f>
        <v>0</v>
      </c>
      <c r="BJ196" s="17" t="s">
        <v>77</v>
      </c>
      <c r="BK196" s="133">
        <f>ROUND(I196*H196,2)</f>
        <v>0</v>
      </c>
      <c r="BL196" s="17" t="s">
        <v>266</v>
      </c>
      <c r="BM196" s="132" t="s">
        <v>395</v>
      </c>
    </row>
    <row r="197" spans="2:65" s="1" customFormat="1" ht="29.25">
      <c r="B197" s="32"/>
      <c r="D197" s="134" t="s">
        <v>267</v>
      </c>
      <c r="F197" s="135" t="s">
        <v>4037</v>
      </c>
      <c r="I197" s="136"/>
      <c r="L197" s="32"/>
      <c r="M197" s="137"/>
      <c r="T197" s="53"/>
      <c r="AT197" s="17" t="s">
        <v>267</v>
      </c>
      <c r="AU197" s="17" t="s">
        <v>77</v>
      </c>
    </row>
    <row r="198" spans="2:65" s="1" customFormat="1" ht="29.25">
      <c r="B198" s="32"/>
      <c r="D198" s="134" t="s">
        <v>269</v>
      </c>
      <c r="F198" s="138" t="s">
        <v>4034</v>
      </c>
      <c r="I198" s="136"/>
      <c r="L198" s="32"/>
      <c r="M198" s="137"/>
      <c r="T198" s="53"/>
      <c r="AT198" s="17" t="s">
        <v>269</v>
      </c>
      <c r="AU198" s="17" t="s">
        <v>77</v>
      </c>
    </row>
    <row r="199" spans="2:65" s="1" customFormat="1" ht="16.5" customHeight="1">
      <c r="B199" s="32"/>
      <c r="C199" s="121" t="s">
        <v>330</v>
      </c>
      <c r="D199" s="121" t="s">
        <v>261</v>
      </c>
      <c r="E199" s="122" t="s">
        <v>1340</v>
      </c>
      <c r="F199" s="123" t="s">
        <v>1341</v>
      </c>
      <c r="G199" s="124" t="s">
        <v>545</v>
      </c>
      <c r="H199" s="125">
        <v>24</v>
      </c>
      <c r="I199" s="126"/>
      <c r="J199" s="127">
        <f>ROUND(I199*H199,2)</f>
        <v>0</v>
      </c>
      <c r="K199" s="123" t="s">
        <v>265</v>
      </c>
      <c r="L199" s="32"/>
      <c r="M199" s="128" t="s">
        <v>19</v>
      </c>
      <c r="N199" s="129" t="s">
        <v>40</v>
      </c>
      <c r="P199" s="130">
        <f>O199*H199</f>
        <v>0</v>
      </c>
      <c r="Q199" s="130">
        <v>0</v>
      </c>
      <c r="R199" s="130">
        <f>Q199*H199</f>
        <v>0</v>
      </c>
      <c r="S199" s="130">
        <v>0</v>
      </c>
      <c r="T199" s="131">
        <f>S199*H199</f>
        <v>0</v>
      </c>
      <c r="AR199" s="132" t="s">
        <v>266</v>
      </c>
      <c r="AT199" s="132" t="s">
        <v>261</v>
      </c>
      <c r="AU199" s="132" t="s">
        <v>77</v>
      </c>
      <c r="AY199" s="17" t="s">
        <v>260</v>
      </c>
      <c r="BE199" s="133">
        <f>IF(N199="základní",J199,0)</f>
        <v>0</v>
      </c>
      <c r="BF199" s="133">
        <f>IF(N199="snížená",J199,0)</f>
        <v>0</v>
      </c>
      <c r="BG199" s="133">
        <f>IF(N199="zákl. přenesená",J199,0)</f>
        <v>0</v>
      </c>
      <c r="BH199" s="133">
        <f>IF(N199="sníž. přenesená",J199,0)</f>
        <v>0</v>
      </c>
      <c r="BI199" s="133">
        <f>IF(N199="nulová",J199,0)</f>
        <v>0</v>
      </c>
      <c r="BJ199" s="17" t="s">
        <v>77</v>
      </c>
      <c r="BK199" s="133">
        <f>ROUND(I199*H199,2)</f>
        <v>0</v>
      </c>
      <c r="BL199" s="17" t="s">
        <v>266</v>
      </c>
      <c r="BM199" s="132" t="s">
        <v>399</v>
      </c>
    </row>
    <row r="200" spans="2:65" s="1" customFormat="1" ht="29.25">
      <c r="B200" s="32"/>
      <c r="D200" s="134" t="s">
        <v>267</v>
      </c>
      <c r="F200" s="135" t="s">
        <v>1342</v>
      </c>
      <c r="I200" s="136"/>
      <c r="L200" s="32"/>
      <c r="M200" s="137"/>
      <c r="T200" s="53"/>
      <c r="AT200" s="17" t="s">
        <v>267</v>
      </c>
      <c r="AU200" s="17" t="s">
        <v>77</v>
      </c>
    </row>
    <row r="201" spans="2:65" s="1" customFormat="1" ht="19.5">
      <c r="B201" s="32"/>
      <c r="D201" s="134" t="s">
        <v>269</v>
      </c>
      <c r="F201" s="138" t="s">
        <v>306</v>
      </c>
      <c r="I201" s="136"/>
      <c r="L201" s="32"/>
      <c r="M201" s="137"/>
      <c r="T201" s="53"/>
      <c r="AT201" s="17" t="s">
        <v>269</v>
      </c>
      <c r="AU201" s="17" t="s">
        <v>77</v>
      </c>
    </row>
    <row r="202" spans="2:65" s="1" customFormat="1" ht="16.5" customHeight="1">
      <c r="B202" s="32"/>
      <c r="C202" s="121" t="s">
        <v>401</v>
      </c>
      <c r="D202" s="121" t="s">
        <v>261</v>
      </c>
      <c r="E202" s="122" t="s">
        <v>1344</v>
      </c>
      <c r="F202" s="123" t="s">
        <v>1345</v>
      </c>
      <c r="G202" s="124" t="s">
        <v>545</v>
      </c>
      <c r="H202" s="125">
        <v>2</v>
      </c>
      <c r="I202" s="126"/>
      <c r="J202" s="127">
        <f>ROUND(I202*H202,2)</f>
        <v>0</v>
      </c>
      <c r="K202" s="123" t="s">
        <v>265</v>
      </c>
      <c r="L202" s="32"/>
      <c r="M202" s="128" t="s">
        <v>19</v>
      </c>
      <c r="N202" s="129" t="s">
        <v>40</v>
      </c>
      <c r="P202" s="130">
        <f>O202*H202</f>
        <v>0</v>
      </c>
      <c r="Q202" s="130">
        <v>0</v>
      </c>
      <c r="R202" s="130">
        <f>Q202*H202</f>
        <v>0</v>
      </c>
      <c r="S202" s="130">
        <v>0</v>
      </c>
      <c r="T202" s="131">
        <f>S202*H202</f>
        <v>0</v>
      </c>
      <c r="AR202" s="132" t="s">
        <v>266</v>
      </c>
      <c r="AT202" s="132" t="s">
        <v>261</v>
      </c>
      <c r="AU202" s="132" t="s">
        <v>77</v>
      </c>
      <c r="AY202" s="17" t="s">
        <v>260</v>
      </c>
      <c r="BE202" s="133">
        <f>IF(N202="základní",J202,0)</f>
        <v>0</v>
      </c>
      <c r="BF202" s="133">
        <f>IF(N202="snížená",J202,0)</f>
        <v>0</v>
      </c>
      <c r="BG202" s="133">
        <f>IF(N202="zákl. přenesená",J202,0)</f>
        <v>0</v>
      </c>
      <c r="BH202" s="133">
        <f>IF(N202="sníž. přenesená",J202,0)</f>
        <v>0</v>
      </c>
      <c r="BI202" s="133">
        <f>IF(N202="nulová",J202,0)</f>
        <v>0</v>
      </c>
      <c r="BJ202" s="17" t="s">
        <v>77</v>
      </c>
      <c r="BK202" s="133">
        <f>ROUND(I202*H202,2)</f>
        <v>0</v>
      </c>
      <c r="BL202" s="17" t="s">
        <v>266</v>
      </c>
      <c r="BM202" s="132" t="s">
        <v>404</v>
      </c>
    </row>
    <row r="203" spans="2:65" s="1" customFormat="1" ht="29.25">
      <c r="B203" s="32"/>
      <c r="D203" s="134" t="s">
        <v>267</v>
      </c>
      <c r="F203" s="135" t="s">
        <v>1346</v>
      </c>
      <c r="I203" s="136"/>
      <c r="L203" s="32"/>
      <c r="M203" s="137"/>
      <c r="T203" s="53"/>
      <c r="AT203" s="17" t="s">
        <v>267</v>
      </c>
      <c r="AU203" s="17" t="s">
        <v>77</v>
      </c>
    </row>
    <row r="204" spans="2:65" s="1" customFormat="1" ht="19.5">
      <c r="B204" s="32"/>
      <c r="D204" s="134" t="s">
        <v>269</v>
      </c>
      <c r="F204" s="138" t="s">
        <v>306</v>
      </c>
      <c r="I204" s="136"/>
      <c r="L204" s="32"/>
      <c r="M204" s="137"/>
      <c r="T204" s="53"/>
      <c r="AT204" s="17" t="s">
        <v>269</v>
      </c>
      <c r="AU204" s="17" t="s">
        <v>77</v>
      </c>
    </row>
    <row r="205" spans="2:65" s="1" customFormat="1" ht="16.5" customHeight="1">
      <c r="B205" s="32"/>
      <c r="C205" s="121" t="s">
        <v>335</v>
      </c>
      <c r="D205" s="121" t="s">
        <v>261</v>
      </c>
      <c r="E205" s="122" t="s">
        <v>1347</v>
      </c>
      <c r="F205" s="123" t="s">
        <v>1348</v>
      </c>
      <c r="G205" s="124" t="s">
        <v>545</v>
      </c>
      <c r="H205" s="125">
        <v>20</v>
      </c>
      <c r="I205" s="126"/>
      <c r="J205" s="127">
        <f>ROUND(I205*H205,2)</f>
        <v>0</v>
      </c>
      <c r="K205" s="123" t="s">
        <v>265</v>
      </c>
      <c r="L205" s="32"/>
      <c r="M205" s="128" t="s">
        <v>19</v>
      </c>
      <c r="N205" s="129" t="s">
        <v>40</v>
      </c>
      <c r="P205" s="130">
        <f>O205*H205</f>
        <v>0</v>
      </c>
      <c r="Q205" s="130">
        <v>0</v>
      </c>
      <c r="R205" s="130">
        <f>Q205*H205</f>
        <v>0</v>
      </c>
      <c r="S205" s="130">
        <v>0</v>
      </c>
      <c r="T205" s="131">
        <f>S205*H205</f>
        <v>0</v>
      </c>
      <c r="AR205" s="132" t="s">
        <v>266</v>
      </c>
      <c r="AT205" s="132" t="s">
        <v>261</v>
      </c>
      <c r="AU205" s="132" t="s">
        <v>77</v>
      </c>
      <c r="AY205" s="17" t="s">
        <v>260</v>
      </c>
      <c r="BE205" s="133">
        <f>IF(N205="základní",J205,0)</f>
        <v>0</v>
      </c>
      <c r="BF205" s="133">
        <f>IF(N205="snížená",J205,0)</f>
        <v>0</v>
      </c>
      <c r="BG205" s="133">
        <f>IF(N205="zákl. přenesená",J205,0)</f>
        <v>0</v>
      </c>
      <c r="BH205" s="133">
        <f>IF(N205="sníž. přenesená",J205,0)</f>
        <v>0</v>
      </c>
      <c r="BI205" s="133">
        <f>IF(N205="nulová",J205,0)</f>
        <v>0</v>
      </c>
      <c r="BJ205" s="17" t="s">
        <v>77</v>
      </c>
      <c r="BK205" s="133">
        <f>ROUND(I205*H205,2)</f>
        <v>0</v>
      </c>
      <c r="BL205" s="17" t="s">
        <v>266</v>
      </c>
      <c r="BM205" s="132" t="s">
        <v>409</v>
      </c>
    </row>
    <row r="206" spans="2:65" s="1" customFormat="1" ht="29.25">
      <c r="B206" s="32"/>
      <c r="D206" s="134" t="s">
        <v>267</v>
      </c>
      <c r="F206" s="135" t="s">
        <v>1349</v>
      </c>
      <c r="I206" s="136"/>
      <c r="L206" s="32"/>
      <c r="M206" s="137"/>
      <c r="T206" s="53"/>
      <c r="AT206" s="17" t="s">
        <v>267</v>
      </c>
      <c r="AU206" s="17" t="s">
        <v>77</v>
      </c>
    </row>
    <row r="207" spans="2:65" s="1" customFormat="1" ht="19.5">
      <c r="B207" s="32"/>
      <c r="D207" s="134" t="s">
        <v>269</v>
      </c>
      <c r="F207" s="138" t="s">
        <v>306</v>
      </c>
      <c r="I207" s="136"/>
      <c r="L207" s="32"/>
      <c r="M207" s="137"/>
      <c r="T207" s="53"/>
      <c r="AT207" s="17" t="s">
        <v>269</v>
      </c>
      <c r="AU207" s="17" t="s">
        <v>77</v>
      </c>
    </row>
    <row r="208" spans="2:65" s="1" customFormat="1" ht="16.5" customHeight="1">
      <c r="B208" s="32"/>
      <c r="C208" s="121" t="s">
        <v>412</v>
      </c>
      <c r="D208" s="121" t="s">
        <v>261</v>
      </c>
      <c r="E208" s="122" t="s">
        <v>1351</v>
      </c>
      <c r="F208" s="123" t="s">
        <v>1352</v>
      </c>
      <c r="G208" s="124" t="s">
        <v>1297</v>
      </c>
      <c r="H208" s="125">
        <v>483</v>
      </c>
      <c r="I208" s="126"/>
      <c r="J208" s="127">
        <f>ROUND(I208*H208,2)</f>
        <v>0</v>
      </c>
      <c r="K208" s="123" t="s">
        <v>19</v>
      </c>
      <c r="L208" s="32"/>
      <c r="M208" s="128" t="s">
        <v>19</v>
      </c>
      <c r="N208" s="129" t="s">
        <v>40</v>
      </c>
      <c r="P208" s="130">
        <f>O208*H208</f>
        <v>0</v>
      </c>
      <c r="Q208" s="130">
        <v>0</v>
      </c>
      <c r="R208" s="130">
        <f>Q208*H208</f>
        <v>0</v>
      </c>
      <c r="S208" s="130">
        <v>0</v>
      </c>
      <c r="T208" s="131">
        <f>S208*H208</f>
        <v>0</v>
      </c>
      <c r="AR208" s="132" t="s">
        <v>266</v>
      </c>
      <c r="AT208" s="132" t="s">
        <v>261</v>
      </c>
      <c r="AU208" s="132" t="s">
        <v>77</v>
      </c>
      <c r="AY208" s="17" t="s">
        <v>260</v>
      </c>
      <c r="BE208" s="133">
        <f>IF(N208="základní",J208,0)</f>
        <v>0</v>
      </c>
      <c r="BF208" s="133">
        <f>IF(N208="snížená",J208,0)</f>
        <v>0</v>
      </c>
      <c r="BG208" s="133">
        <f>IF(N208="zákl. přenesená",J208,0)</f>
        <v>0</v>
      </c>
      <c r="BH208" s="133">
        <f>IF(N208="sníž. přenesená",J208,0)</f>
        <v>0</v>
      </c>
      <c r="BI208" s="133">
        <f>IF(N208="nulová",J208,0)</f>
        <v>0</v>
      </c>
      <c r="BJ208" s="17" t="s">
        <v>77</v>
      </c>
      <c r="BK208" s="133">
        <f>ROUND(I208*H208,2)</f>
        <v>0</v>
      </c>
      <c r="BL208" s="17" t="s">
        <v>266</v>
      </c>
      <c r="BM208" s="132" t="s">
        <v>415</v>
      </c>
    </row>
    <row r="209" spans="2:65" s="1" customFormat="1" ht="11.25">
      <c r="B209" s="32"/>
      <c r="D209" s="134" t="s">
        <v>267</v>
      </c>
      <c r="F209" s="135" t="s">
        <v>1352</v>
      </c>
      <c r="I209" s="136"/>
      <c r="L209" s="32"/>
      <c r="M209" s="137"/>
      <c r="T209" s="53"/>
      <c r="AT209" s="17" t="s">
        <v>267</v>
      </c>
      <c r="AU209" s="17" t="s">
        <v>77</v>
      </c>
    </row>
    <row r="210" spans="2:65" s="1" customFormat="1" ht="29.25">
      <c r="B210" s="32"/>
      <c r="D210" s="134" t="s">
        <v>269</v>
      </c>
      <c r="F210" s="138" t="s">
        <v>1353</v>
      </c>
      <c r="I210" s="136"/>
      <c r="L210" s="32"/>
      <c r="M210" s="137"/>
      <c r="T210" s="53"/>
      <c r="AT210" s="17" t="s">
        <v>269</v>
      </c>
      <c r="AU210" s="17" t="s">
        <v>77</v>
      </c>
    </row>
    <row r="211" spans="2:65" s="12" customFormat="1" ht="11.25">
      <c r="B211" s="162"/>
      <c r="D211" s="134" t="s">
        <v>774</v>
      </c>
      <c r="E211" s="163" t="s">
        <v>19</v>
      </c>
      <c r="F211" s="164" t="s">
        <v>4038</v>
      </c>
      <c r="H211" s="165">
        <v>483</v>
      </c>
      <c r="I211" s="166"/>
      <c r="L211" s="162"/>
      <c r="M211" s="167"/>
      <c r="T211" s="168"/>
      <c r="AT211" s="163" t="s">
        <v>774</v>
      </c>
      <c r="AU211" s="163" t="s">
        <v>77</v>
      </c>
      <c r="AV211" s="12" t="s">
        <v>79</v>
      </c>
      <c r="AW211" s="12" t="s">
        <v>31</v>
      </c>
      <c r="AX211" s="12" t="s">
        <v>69</v>
      </c>
      <c r="AY211" s="163" t="s">
        <v>260</v>
      </c>
    </row>
    <row r="212" spans="2:65" s="13" customFormat="1" ht="11.25">
      <c r="B212" s="169"/>
      <c r="D212" s="134" t="s">
        <v>774</v>
      </c>
      <c r="E212" s="170" t="s">
        <v>19</v>
      </c>
      <c r="F212" s="171" t="s">
        <v>967</v>
      </c>
      <c r="H212" s="172">
        <v>483</v>
      </c>
      <c r="I212" s="173"/>
      <c r="L212" s="169"/>
      <c r="M212" s="174"/>
      <c r="T212" s="175"/>
      <c r="AT212" s="170" t="s">
        <v>774</v>
      </c>
      <c r="AU212" s="170" t="s">
        <v>77</v>
      </c>
      <c r="AV212" s="13" t="s">
        <v>266</v>
      </c>
      <c r="AW212" s="13" t="s">
        <v>31</v>
      </c>
      <c r="AX212" s="13" t="s">
        <v>77</v>
      </c>
      <c r="AY212" s="170" t="s">
        <v>260</v>
      </c>
    </row>
    <row r="213" spans="2:65" s="1" customFormat="1" ht="16.5" customHeight="1">
      <c r="B213" s="32"/>
      <c r="C213" s="121" t="s">
        <v>339</v>
      </c>
      <c r="D213" s="121" t="s">
        <v>261</v>
      </c>
      <c r="E213" s="122" t="s">
        <v>1355</v>
      </c>
      <c r="F213" s="123" t="s">
        <v>1356</v>
      </c>
      <c r="G213" s="124" t="s">
        <v>1297</v>
      </c>
      <c r="H213" s="125">
        <v>388.5</v>
      </c>
      <c r="I213" s="126"/>
      <c r="J213" s="127">
        <f>ROUND(I213*H213,2)</f>
        <v>0</v>
      </c>
      <c r="K213" s="123" t="s">
        <v>19</v>
      </c>
      <c r="L213" s="32"/>
      <c r="M213" s="128" t="s">
        <v>19</v>
      </c>
      <c r="N213" s="129" t="s">
        <v>40</v>
      </c>
      <c r="P213" s="130">
        <f>O213*H213</f>
        <v>0</v>
      </c>
      <c r="Q213" s="130">
        <v>0</v>
      </c>
      <c r="R213" s="130">
        <f>Q213*H213</f>
        <v>0</v>
      </c>
      <c r="S213" s="130">
        <v>0</v>
      </c>
      <c r="T213" s="131">
        <f>S213*H213</f>
        <v>0</v>
      </c>
      <c r="AR213" s="132" t="s">
        <v>266</v>
      </c>
      <c r="AT213" s="132" t="s">
        <v>261</v>
      </c>
      <c r="AU213" s="132" t="s">
        <v>77</v>
      </c>
      <c r="AY213" s="17" t="s">
        <v>260</v>
      </c>
      <c r="BE213" s="133">
        <f>IF(N213="základní",J213,0)</f>
        <v>0</v>
      </c>
      <c r="BF213" s="133">
        <f>IF(N213="snížená",J213,0)</f>
        <v>0</v>
      </c>
      <c r="BG213" s="133">
        <f>IF(N213="zákl. přenesená",J213,0)</f>
        <v>0</v>
      </c>
      <c r="BH213" s="133">
        <f>IF(N213="sníž. přenesená",J213,0)</f>
        <v>0</v>
      </c>
      <c r="BI213" s="133">
        <f>IF(N213="nulová",J213,0)</f>
        <v>0</v>
      </c>
      <c r="BJ213" s="17" t="s">
        <v>77</v>
      </c>
      <c r="BK213" s="133">
        <f>ROUND(I213*H213,2)</f>
        <v>0</v>
      </c>
      <c r="BL213" s="17" t="s">
        <v>266</v>
      </c>
      <c r="BM213" s="132" t="s">
        <v>419</v>
      </c>
    </row>
    <row r="214" spans="2:65" s="1" customFormat="1" ht="11.25">
      <c r="B214" s="32"/>
      <c r="D214" s="134" t="s">
        <v>267</v>
      </c>
      <c r="F214" s="135" t="s">
        <v>1356</v>
      </c>
      <c r="I214" s="136"/>
      <c r="L214" s="32"/>
      <c r="M214" s="137"/>
      <c r="T214" s="53"/>
      <c r="AT214" s="17" t="s">
        <v>267</v>
      </c>
      <c r="AU214" s="17" t="s">
        <v>77</v>
      </c>
    </row>
    <row r="215" spans="2:65" s="1" customFormat="1" ht="29.25">
      <c r="B215" s="32"/>
      <c r="D215" s="134" t="s">
        <v>269</v>
      </c>
      <c r="F215" s="138" t="s">
        <v>1353</v>
      </c>
      <c r="I215" s="136"/>
      <c r="L215" s="32"/>
      <c r="M215" s="137"/>
      <c r="T215" s="53"/>
      <c r="AT215" s="17" t="s">
        <v>269</v>
      </c>
      <c r="AU215" s="17" t="s">
        <v>77</v>
      </c>
    </row>
    <row r="216" spans="2:65" s="12" customFormat="1" ht="11.25">
      <c r="B216" s="162"/>
      <c r="D216" s="134" t="s">
        <v>774</v>
      </c>
      <c r="E216" s="163" t="s">
        <v>19</v>
      </c>
      <c r="F216" s="164" t="s">
        <v>4039</v>
      </c>
      <c r="H216" s="165">
        <v>388.5</v>
      </c>
      <c r="I216" s="166"/>
      <c r="L216" s="162"/>
      <c r="M216" s="167"/>
      <c r="T216" s="168"/>
      <c r="AT216" s="163" t="s">
        <v>774</v>
      </c>
      <c r="AU216" s="163" t="s">
        <v>77</v>
      </c>
      <c r="AV216" s="12" t="s">
        <v>79</v>
      </c>
      <c r="AW216" s="12" t="s">
        <v>31</v>
      </c>
      <c r="AX216" s="12" t="s">
        <v>69</v>
      </c>
      <c r="AY216" s="163" t="s">
        <v>260</v>
      </c>
    </row>
    <row r="217" spans="2:65" s="13" customFormat="1" ht="11.25">
      <c r="B217" s="169"/>
      <c r="D217" s="134" t="s">
        <v>774</v>
      </c>
      <c r="E217" s="170" t="s">
        <v>19</v>
      </c>
      <c r="F217" s="171" t="s">
        <v>967</v>
      </c>
      <c r="H217" s="172">
        <v>388.5</v>
      </c>
      <c r="I217" s="173"/>
      <c r="L217" s="169"/>
      <c r="M217" s="174"/>
      <c r="T217" s="175"/>
      <c r="AT217" s="170" t="s">
        <v>774</v>
      </c>
      <c r="AU217" s="170" t="s">
        <v>77</v>
      </c>
      <c r="AV217" s="13" t="s">
        <v>266</v>
      </c>
      <c r="AW217" s="13" t="s">
        <v>31</v>
      </c>
      <c r="AX217" s="13" t="s">
        <v>77</v>
      </c>
      <c r="AY217" s="170" t="s">
        <v>260</v>
      </c>
    </row>
    <row r="218" spans="2:65" s="1" customFormat="1" ht="16.5" customHeight="1">
      <c r="B218" s="32"/>
      <c r="C218" s="121" t="s">
        <v>422</v>
      </c>
      <c r="D218" s="121" t="s">
        <v>261</v>
      </c>
      <c r="E218" s="122" t="s">
        <v>2698</v>
      </c>
      <c r="F218" s="123" t="s">
        <v>2699</v>
      </c>
      <c r="G218" s="124" t="s">
        <v>1297</v>
      </c>
      <c r="H218" s="125">
        <v>73.95</v>
      </c>
      <c r="I218" s="126"/>
      <c r="J218" s="127">
        <f>ROUND(I218*H218,2)</f>
        <v>0</v>
      </c>
      <c r="K218" s="123" t="s">
        <v>265</v>
      </c>
      <c r="L218" s="32"/>
      <c r="M218" s="128" t="s">
        <v>19</v>
      </c>
      <c r="N218" s="129" t="s">
        <v>40</v>
      </c>
      <c r="P218" s="130">
        <f>O218*H218</f>
        <v>0</v>
      </c>
      <c r="Q218" s="130">
        <v>0</v>
      </c>
      <c r="R218" s="130">
        <f>Q218*H218</f>
        <v>0</v>
      </c>
      <c r="S218" s="130">
        <v>0</v>
      </c>
      <c r="T218" s="131">
        <f>S218*H218</f>
        <v>0</v>
      </c>
      <c r="AR218" s="132" t="s">
        <v>266</v>
      </c>
      <c r="AT218" s="132" t="s">
        <v>261</v>
      </c>
      <c r="AU218" s="132" t="s">
        <v>77</v>
      </c>
      <c r="AY218" s="17" t="s">
        <v>260</v>
      </c>
      <c r="BE218" s="133">
        <f>IF(N218="základní",J218,0)</f>
        <v>0</v>
      </c>
      <c r="BF218" s="133">
        <f>IF(N218="snížená",J218,0)</f>
        <v>0</v>
      </c>
      <c r="BG218" s="133">
        <f>IF(N218="zákl. přenesená",J218,0)</f>
        <v>0</v>
      </c>
      <c r="BH218" s="133">
        <f>IF(N218="sníž. přenesená",J218,0)</f>
        <v>0</v>
      </c>
      <c r="BI218" s="133">
        <f>IF(N218="nulová",J218,0)</f>
        <v>0</v>
      </c>
      <c r="BJ218" s="17" t="s">
        <v>77</v>
      </c>
      <c r="BK218" s="133">
        <f>ROUND(I218*H218,2)</f>
        <v>0</v>
      </c>
      <c r="BL218" s="17" t="s">
        <v>266</v>
      </c>
      <c r="BM218" s="132" t="s">
        <v>425</v>
      </c>
    </row>
    <row r="219" spans="2:65" s="1" customFormat="1" ht="19.5">
      <c r="B219" s="32"/>
      <c r="D219" s="134" t="s">
        <v>267</v>
      </c>
      <c r="F219" s="135" t="s">
        <v>2700</v>
      </c>
      <c r="I219" s="136"/>
      <c r="L219" s="32"/>
      <c r="M219" s="137"/>
      <c r="T219" s="53"/>
      <c r="AT219" s="17" t="s">
        <v>267</v>
      </c>
      <c r="AU219" s="17" t="s">
        <v>77</v>
      </c>
    </row>
    <row r="220" spans="2:65" s="1" customFormat="1" ht="29.25">
      <c r="B220" s="32"/>
      <c r="D220" s="134" t="s">
        <v>269</v>
      </c>
      <c r="F220" s="138" t="s">
        <v>2701</v>
      </c>
      <c r="I220" s="136"/>
      <c r="L220" s="32"/>
      <c r="M220" s="137"/>
      <c r="T220" s="53"/>
      <c r="AT220" s="17" t="s">
        <v>269</v>
      </c>
      <c r="AU220" s="17" t="s">
        <v>77</v>
      </c>
    </row>
    <row r="221" spans="2:65" s="12" customFormat="1" ht="11.25">
      <c r="B221" s="162"/>
      <c r="D221" s="134" t="s">
        <v>774</v>
      </c>
      <c r="E221" s="163" t="s">
        <v>19</v>
      </c>
      <c r="F221" s="164" t="s">
        <v>4040</v>
      </c>
      <c r="H221" s="165">
        <v>73.95</v>
      </c>
      <c r="I221" s="166"/>
      <c r="L221" s="162"/>
      <c r="M221" s="167"/>
      <c r="T221" s="168"/>
      <c r="AT221" s="163" t="s">
        <v>774</v>
      </c>
      <c r="AU221" s="163" t="s">
        <v>77</v>
      </c>
      <c r="AV221" s="12" t="s">
        <v>79</v>
      </c>
      <c r="AW221" s="12" t="s">
        <v>31</v>
      </c>
      <c r="AX221" s="12" t="s">
        <v>69</v>
      </c>
      <c r="AY221" s="163" t="s">
        <v>260</v>
      </c>
    </row>
    <row r="222" spans="2:65" s="13" customFormat="1" ht="11.25">
      <c r="B222" s="169"/>
      <c r="D222" s="134" t="s">
        <v>774</v>
      </c>
      <c r="E222" s="170" t="s">
        <v>19</v>
      </c>
      <c r="F222" s="171" t="s">
        <v>967</v>
      </c>
      <c r="H222" s="172">
        <v>73.95</v>
      </c>
      <c r="I222" s="173"/>
      <c r="L222" s="169"/>
      <c r="M222" s="174"/>
      <c r="T222" s="175"/>
      <c r="AT222" s="170" t="s">
        <v>774</v>
      </c>
      <c r="AU222" s="170" t="s">
        <v>77</v>
      </c>
      <c r="AV222" s="13" t="s">
        <v>266</v>
      </c>
      <c r="AW222" s="13" t="s">
        <v>31</v>
      </c>
      <c r="AX222" s="13" t="s">
        <v>77</v>
      </c>
      <c r="AY222" s="170" t="s">
        <v>260</v>
      </c>
    </row>
    <row r="223" spans="2:65" s="1" customFormat="1" ht="16.5" customHeight="1">
      <c r="B223" s="32"/>
      <c r="C223" s="121" t="s">
        <v>344</v>
      </c>
      <c r="D223" s="121" t="s">
        <v>261</v>
      </c>
      <c r="E223" s="122" t="s">
        <v>1365</v>
      </c>
      <c r="F223" s="123" t="s">
        <v>1366</v>
      </c>
      <c r="G223" s="124" t="s">
        <v>1297</v>
      </c>
      <c r="H223" s="125">
        <v>330</v>
      </c>
      <c r="I223" s="126"/>
      <c r="J223" s="127">
        <f>ROUND(I223*H223,2)</f>
        <v>0</v>
      </c>
      <c r="K223" s="123" t="s">
        <v>265</v>
      </c>
      <c r="L223" s="32"/>
      <c r="M223" s="128" t="s">
        <v>19</v>
      </c>
      <c r="N223" s="129" t="s">
        <v>40</v>
      </c>
      <c r="P223" s="130">
        <f>O223*H223</f>
        <v>0</v>
      </c>
      <c r="Q223" s="130">
        <v>0</v>
      </c>
      <c r="R223" s="130">
        <f>Q223*H223</f>
        <v>0</v>
      </c>
      <c r="S223" s="130">
        <v>0</v>
      </c>
      <c r="T223" s="131">
        <f>S223*H223</f>
        <v>0</v>
      </c>
      <c r="AR223" s="132" t="s">
        <v>266</v>
      </c>
      <c r="AT223" s="132" t="s">
        <v>261</v>
      </c>
      <c r="AU223" s="132" t="s">
        <v>77</v>
      </c>
      <c r="AY223" s="17" t="s">
        <v>260</v>
      </c>
      <c r="BE223" s="133">
        <f>IF(N223="základní",J223,0)</f>
        <v>0</v>
      </c>
      <c r="BF223" s="133">
        <f>IF(N223="snížená",J223,0)</f>
        <v>0</v>
      </c>
      <c r="BG223" s="133">
        <f>IF(N223="zákl. přenesená",J223,0)</f>
        <v>0</v>
      </c>
      <c r="BH223" s="133">
        <f>IF(N223="sníž. přenesená",J223,0)</f>
        <v>0</v>
      </c>
      <c r="BI223" s="133">
        <f>IF(N223="nulová",J223,0)</f>
        <v>0</v>
      </c>
      <c r="BJ223" s="17" t="s">
        <v>77</v>
      </c>
      <c r="BK223" s="133">
        <f>ROUND(I223*H223,2)</f>
        <v>0</v>
      </c>
      <c r="BL223" s="17" t="s">
        <v>266</v>
      </c>
      <c r="BM223" s="132" t="s">
        <v>430</v>
      </c>
    </row>
    <row r="224" spans="2:65" s="1" customFormat="1" ht="19.5">
      <c r="B224" s="32"/>
      <c r="D224" s="134" t="s">
        <v>267</v>
      </c>
      <c r="F224" s="135" t="s">
        <v>1367</v>
      </c>
      <c r="I224" s="136"/>
      <c r="L224" s="32"/>
      <c r="M224" s="137"/>
      <c r="T224" s="53"/>
      <c r="AT224" s="17" t="s">
        <v>267</v>
      </c>
      <c r="AU224" s="17" t="s">
        <v>77</v>
      </c>
    </row>
    <row r="225" spans="2:65" s="1" customFormat="1" ht="29.25">
      <c r="B225" s="32"/>
      <c r="D225" s="134" t="s">
        <v>269</v>
      </c>
      <c r="F225" s="138" t="s">
        <v>4041</v>
      </c>
      <c r="I225" s="136"/>
      <c r="L225" s="32"/>
      <c r="M225" s="137"/>
      <c r="T225" s="53"/>
      <c r="AT225" s="17" t="s">
        <v>269</v>
      </c>
      <c r="AU225" s="17" t="s">
        <v>77</v>
      </c>
    </row>
    <row r="226" spans="2:65" s="12" customFormat="1" ht="11.25">
      <c r="B226" s="162"/>
      <c r="D226" s="134" t="s">
        <v>774</v>
      </c>
      <c r="E226" s="163" t="s">
        <v>19</v>
      </c>
      <c r="F226" s="164" t="s">
        <v>4042</v>
      </c>
      <c r="H226" s="165">
        <v>330</v>
      </c>
      <c r="I226" s="166"/>
      <c r="L226" s="162"/>
      <c r="M226" s="167"/>
      <c r="T226" s="168"/>
      <c r="AT226" s="163" t="s">
        <v>774</v>
      </c>
      <c r="AU226" s="163" t="s">
        <v>77</v>
      </c>
      <c r="AV226" s="12" t="s">
        <v>79</v>
      </c>
      <c r="AW226" s="12" t="s">
        <v>31</v>
      </c>
      <c r="AX226" s="12" t="s">
        <v>69</v>
      </c>
      <c r="AY226" s="163" t="s">
        <v>260</v>
      </c>
    </row>
    <row r="227" spans="2:65" s="13" customFormat="1" ht="11.25">
      <c r="B227" s="169"/>
      <c r="D227" s="134" t="s">
        <v>774</v>
      </c>
      <c r="E227" s="170" t="s">
        <v>19</v>
      </c>
      <c r="F227" s="171" t="s">
        <v>967</v>
      </c>
      <c r="H227" s="172">
        <v>330</v>
      </c>
      <c r="I227" s="173"/>
      <c r="L227" s="169"/>
      <c r="M227" s="174"/>
      <c r="T227" s="175"/>
      <c r="AT227" s="170" t="s">
        <v>774</v>
      </c>
      <c r="AU227" s="170" t="s">
        <v>77</v>
      </c>
      <c r="AV227" s="13" t="s">
        <v>266</v>
      </c>
      <c r="AW227" s="13" t="s">
        <v>31</v>
      </c>
      <c r="AX227" s="13" t="s">
        <v>77</v>
      </c>
      <c r="AY227" s="170" t="s">
        <v>260</v>
      </c>
    </row>
    <row r="228" spans="2:65" s="1" customFormat="1" ht="16.5" customHeight="1">
      <c r="B228" s="32"/>
      <c r="C228" s="121" t="s">
        <v>433</v>
      </c>
      <c r="D228" s="121" t="s">
        <v>261</v>
      </c>
      <c r="E228" s="122" t="s">
        <v>1368</v>
      </c>
      <c r="F228" s="123" t="s">
        <v>1369</v>
      </c>
      <c r="G228" s="124" t="s">
        <v>1067</v>
      </c>
      <c r="H228" s="125">
        <v>8.1</v>
      </c>
      <c r="I228" s="126"/>
      <c r="J228" s="127">
        <f>ROUND(I228*H228,2)</f>
        <v>0</v>
      </c>
      <c r="K228" s="123" t="s">
        <v>265</v>
      </c>
      <c r="L228" s="32"/>
      <c r="M228" s="128" t="s">
        <v>19</v>
      </c>
      <c r="N228" s="129" t="s">
        <v>40</v>
      </c>
      <c r="P228" s="130">
        <f>O228*H228</f>
        <v>0</v>
      </c>
      <c r="Q228" s="130">
        <v>0</v>
      </c>
      <c r="R228" s="130">
        <f>Q228*H228</f>
        <v>0</v>
      </c>
      <c r="S228" s="130">
        <v>0</v>
      </c>
      <c r="T228" s="131">
        <f>S228*H228</f>
        <v>0</v>
      </c>
      <c r="AR228" s="132" t="s">
        <v>266</v>
      </c>
      <c r="AT228" s="132" t="s">
        <v>261</v>
      </c>
      <c r="AU228" s="132" t="s">
        <v>77</v>
      </c>
      <c r="AY228" s="17" t="s">
        <v>260</v>
      </c>
      <c r="BE228" s="133">
        <f>IF(N228="základní",J228,0)</f>
        <v>0</v>
      </c>
      <c r="BF228" s="133">
        <f>IF(N228="snížená",J228,0)</f>
        <v>0</v>
      </c>
      <c r="BG228" s="133">
        <f>IF(N228="zákl. přenesená",J228,0)</f>
        <v>0</v>
      </c>
      <c r="BH228" s="133">
        <f>IF(N228="sníž. přenesená",J228,0)</f>
        <v>0</v>
      </c>
      <c r="BI228" s="133">
        <f>IF(N228="nulová",J228,0)</f>
        <v>0</v>
      </c>
      <c r="BJ228" s="17" t="s">
        <v>77</v>
      </c>
      <c r="BK228" s="133">
        <f>ROUND(I228*H228,2)</f>
        <v>0</v>
      </c>
      <c r="BL228" s="17" t="s">
        <v>266</v>
      </c>
      <c r="BM228" s="132" t="s">
        <v>653</v>
      </c>
    </row>
    <row r="229" spans="2:65" s="1" customFormat="1" ht="19.5">
      <c r="B229" s="32"/>
      <c r="D229" s="134" t="s">
        <v>267</v>
      </c>
      <c r="F229" s="135" t="s">
        <v>1370</v>
      </c>
      <c r="I229" s="136"/>
      <c r="L229" s="32"/>
      <c r="M229" s="137"/>
      <c r="T229" s="53"/>
      <c r="AT229" s="17" t="s">
        <v>267</v>
      </c>
      <c r="AU229" s="17" t="s">
        <v>77</v>
      </c>
    </row>
    <row r="230" spans="2:65" s="1" customFormat="1" ht="29.25">
      <c r="B230" s="32"/>
      <c r="D230" s="134" t="s">
        <v>269</v>
      </c>
      <c r="F230" s="138" t="s">
        <v>1371</v>
      </c>
      <c r="I230" s="136"/>
      <c r="L230" s="32"/>
      <c r="M230" s="137"/>
      <c r="T230" s="53"/>
      <c r="AT230" s="17" t="s">
        <v>269</v>
      </c>
      <c r="AU230" s="17" t="s">
        <v>77</v>
      </c>
    </row>
    <row r="231" spans="2:65" s="12" customFormat="1" ht="11.25">
      <c r="B231" s="162"/>
      <c r="D231" s="134" t="s">
        <v>774</v>
      </c>
      <c r="E231" s="163" t="s">
        <v>19</v>
      </c>
      <c r="F231" s="164" t="s">
        <v>4043</v>
      </c>
      <c r="H231" s="165">
        <v>8.1</v>
      </c>
      <c r="I231" s="166"/>
      <c r="L231" s="162"/>
      <c r="M231" s="167"/>
      <c r="T231" s="168"/>
      <c r="AT231" s="163" t="s">
        <v>774</v>
      </c>
      <c r="AU231" s="163" t="s">
        <v>77</v>
      </c>
      <c r="AV231" s="12" t="s">
        <v>79</v>
      </c>
      <c r="AW231" s="12" t="s">
        <v>31</v>
      </c>
      <c r="AX231" s="12" t="s">
        <v>69</v>
      </c>
      <c r="AY231" s="163" t="s">
        <v>260</v>
      </c>
    </row>
    <row r="232" spans="2:65" s="13" customFormat="1" ht="11.25">
      <c r="B232" s="169"/>
      <c r="D232" s="134" t="s">
        <v>774</v>
      </c>
      <c r="E232" s="170" t="s">
        <v>19</v>
      </c>
      <c r="F232" s="171" t="s">
        <v>967</v>
      </c>
      <c r="H232" s="172">
        <v>8.1</v>
      </c>
      <c r="I232" s="173"/>
      <c r="L232" s="169"/>
      <c r="M232" s="174"/>
      <c r="T232" s="175"/>
      <c r="AT232" s="170" t="s">
        <v>774</v>
      </c>
      <c r="AU232" s="170" t="s">
        <v>77</v>
      </c>
      <c r="AV232" s="13" t="s">
        <v>266</v>
      </c>
      <c r="AW232" s="13" t="s">
        <v>31</v>
      </c>
      <c r="AX232" s="13" t="s">
        <v>77</v>
      </c>
      <c r="AY232" s="170" t="s">
        <v>260</v>
      </c>
    </row>
    <row r="233" spans="2:65" s="1" customFormat="1" ht="16.5" customHeight="1">
      <c r="B233" s="32"/>
      <c r="C233" s="121" t="s">
        <v>348</v>
      </c>
      <c r="D233" s="121" t="s">
        <v>261</v>
      </c>
      <c r="E233" s="122" t="s">
        <v>1373</v>
      </c>
      <c r="F233" s="123" t="s">
        <v>1374</v>
      </c>
      <c r="G233" s="124" t="s">
        <v>1067</v>
      </c>
      <c r="H233" s="125">
        <v>2.7</v>
      </c>
      <c r="I233" s="126"/>
      <c r="J233" s="127">
        <f>ROUND(I233*H233,2)</f>
        <v>0</v>
      </c>
      <c r="K233" s="123" t="s">
        <v>265</v>
      </c>
      <c r="L233" s="32"/>
      <c r="M233" s="128" t="s">
        <v>19</v>
      </c>
      <c r="N233" s="129" t="s">
        <v>40</v>
      </c>
      <c r="P233" s="130">
        <f>O233*H233</f>
        <v>0</v>
      </c>
      <c r="Q233" s="130">
        <v>0</v>
      </c>
      <c r="R233" s="130">
        <f>Q233*H233</f>
        <v>0</v>
      </c>
      <c r="S233" s="130">
        <v>0</v>
      </c>
      <c r="T233" s="131">
        <f>S233*H233</f>
        <v>0</v>
      </c>
      <c r="AR233" s="132" t="s">
        <v>266</v>
      </c>
      <c r="AT233" s="132" t="s">
        <v>261</v>
      </c>
      <c r="AU233" s="132" t="s">
        <v>77</v>
      </c>
      <c r="AY233" s="17" t="s">
        <v>260</v>
      </c>
      <c r="BE233" s="133">
        <f>IF(N233="základní",J233,0)</f>
        <v>0</v>
      </c>
      <c r="BF233" s="133">
        <f>IF(N233="snížená",J233,0)</f>
        <v>0</v>
      </c>
      <c r="BG233" s="133">
        <f>IF(N233="zákl. přenesená",J233,0)</f>
        <v>0</v>
      </c>
      <c r="BH233" s="133">
        <f>IF(N233="sníž. přenesená",J233,0)</f>
        <v>0</v>
      </c>
      <c r="BI233" s="133">
        <f>IF(N233="nulová",J233,0)</f>
        <v>0</v>
      </c>
      <c r="BJ233" s="17" t="s">
        <v>77</v>
      </c>
      <c r="BK233" s="133">
        <f>ROUND(I233*H233,2)</f>
        <v>0</v>
      </c>
      <c r="BL233" s="17" t="s">
        <v>266</v>
      </c>
      <c r="BM233" s="132" t="s">
        <v>441</v>
      </c>
    </row>
    <row r="234" spans="2:65" s="1" customFormat="1" ht="19.5">
      <c r="B234" s="32"/>
      <c r="D234" s="134" t="s">
        <v>267</v>
      </c>
      <c r="F234" s="135" t="s">
        <v>1375</v>
      </c>
      <c r="I234" s="136"/>
      <c r="L234" s="32"/>
      <c r="M234" s="137"/>
      <c r="T234" s="53"/>
      <c r="AT234" s="17" t="s">
        <v>267</v>
      </c>
      <c r="AU234" s="17" t="s">
        <v>77</v>
      </c>
    </row>
    <row r="235" spans="2:65" s="1" customFormat="1" ht="29.25">
      <c r="B235" s="32"/>
      <c r="D235" s="134" t="s">
        <v>269</v>
      </c>
      <c r="F235" s="138" t="s">
        <v>1376</v>
      </c>
      <c r="I235" s="136"/>
      <c r="L235" s="32"/>
      <c r="M235" s="137"/>
      <c r="T235" s="53"/>
      <c r="AT235" s="17" t="s">
        <v>269</v>
      </c>
      <c r="AU235" s="17" t="s">
        <v>77</v>
      </c>
    </row>
    <row r="236" spans="2:65" s="12" customFormat="1" ht="11.25">
      <c r="B236" s="162"/>
      <c r="D236" s="134" t="s">
        <v>774</v>
      </c>
      <c r="E236" s="163" t="s">
        <v>19</v>
      </c>
      <c r="F236" s="164" t="s">
        <v>4044</v>
      </c>
      <c r="H236" s="165">
        <v>2.7</v>
      </c>
      <c r="I236" s="166"/>
      <c r="L236" s="162"/>
      <c r="M236" s="167"/>
      <c r="T236" s="168"/>
      <c r="AT236" s="163" t="s">
        <v>774</v>
      </c>
      <c r="AU236" s="163" t="s">
        <v>77</v>
      </c>
      <c r="AV236" s="12" t="s">
        <v>79</v>
      </c>
      <c r="AW236" s="12" t="s">
        <v>31</v>
      </c>
      <c r="AX236" s="12" t="s">
        <v>69</v>
      </c>
      <c r="AY236" s="163" t="s">
        <v>260</v>
      </c>
    </row>
    <row r="237" spans="2:65" s="13" customFormat="1" ht="11.25">
      <c r="B237" s="169"/>
      <c r="D237" s="134" t="s">
        <v>774</v>
      </c>
      <c r="E237" s="170" t="s">
        <v>19</v>
      </c>
      <c r="F237" s="171" t="s">
        <v>967</v>
      </c>
      <c r="H237" s="172">
        <v>2.7</v>
      </c>
      <c r="I237" s="173"/>
      <c r="L237" s="169"/>
      <c r="M237" s="174"/>
      <c r="T237" s="175"/>
      <c r="AT237" s="170" t="s">
        <v>774</v>
      </c>
      <c r="AU237" s="170" t="s">
        <v>77</v>
      </c>
      <c r="AV237" s="13" t="s">
        <v>266</v>
      </c>
      <c r="AW237" s="13" t="s">
        <v>31</v>
      </c>
      <c r="AX237" s="13" t="s">
        <v>77</v>
      </c>
      <c r="AY237" s="170" t="s">
        <v>260</v>
      </c>
    </row>
    <row r="238" spans="2:65" s="1" customFormat="1" ht="16.5" customHeight="1">
      <c r="B238" s="32"/>
      <c r="C238" s="121" t="s">
        <v>665</v>
      </c>
      <c r="D238" s="121" t="s">
        <v>261</v>
      </c>
      <c r="E238" s="122" t="s">
        <v>1378</v>
      </c>
      <c r="F238" s="123" t="s">
        <v>1379</v>
      </c>
      <c r="G238" s="124" t="s">
        <v>1067</v>
      </c>
      <c r="H238" s="125">
        <v>1215</v>
      </c>
      <c r="I238" s="126"/>
      <c r="J238" s="127">
        <f>ROUND(I238*H238,2)</f>
        <v>0</v>
      </c>
      <c r="K238" s="123" t="s">
        <v>265</v>
      </c>
      <c r="L238" s="32"/>
      <c r="M238" s="128" t="s">
        <v>19</v>
      </c>
      <c r="N238" s="129" t="s">
        <v>40</v>
      </c>
      <c r="P238" s="130">
        <f>O238*H238</f>
        <v>0</v>
      </c>
      <c r="Q238" s="130">
        <v>0</v>
      </c>
      <c r="R238" s="130">
        <f>Q238*H238</f>
        <v>0</v>
      </c>
      <c r="S238" s="130">
        <v>0</v>
      </c>
      <c r="T238" s="131">
        <f>S238*H238</f>
        <v>0</v>
      </c>
      <c r="AR238" s="132" t="s">
        <v>266</v>
      </c>
      <c r="AT238" s="132" t="s">
        <v>261</v>
      </c>
      <c r="AU238" s="132" t="s">
        <v>77</v>
      </c>
      <c r="AY238" s="17" t="s">
        <v>260</v>
      </c>
      <c r="BE238" s="133">
        <f>IF(N238="základní",J238,0)</f>
        <v>0</v>
      </c>
      <c r="BF238" s="133">
        <f>IF(N238="snížená",J238,0)</f>
        <v>0</v>
      </c>
      <c r="BG238" s="133">
        <f>IF(N238="zákl. přenesená",J238,0)</f>
        <v>0</v>
      </c>
      <c r="BH238" s="133">
        <f>IF(N238="sníž. přenesená",J238,0)</f>
        <v>0</v>
      </c>
      <c r="BI238" s="133">
        <f>IF(N238="nulová",J238,0)</f>
        <v>0</v>
      </c>
      <c r="BJ238" s="17" t="s">
        <v>77</v>
      </c>
      <c r="BK238" s="133">
        <f>ROUND(I238*H238,2)</f>
        <v>0</v>
      </c>
      <c r="BL238" s="17" t="s">
        <v>266</v>
      </c>
      <c r="BM238" s="132" t="s">
        <v>662</v>
      </c>
    </row>
    <row r="239" spans="2:65" s="1" customFormat="1" ht="19.5">
      <c r="B239" s="32"/>
      <c r="D239" s="134" t="s">
        <v>267</v>
      </c>
      <c r="F239" s="135" t="s">
        <v>1380</v>
      </c>
      <c r="I239" s="136"/>
      <c r="L239" s="32"/>
      <c r="M239" s="137"/>
      <c r="T239" s="53"/>
      <c r="AT239" s="17" t="s">
        <v>267</v>
      </c>
      <c r="AU239" s="17" t="s">
        <v>77</v>
      </c>
    </row>
    <row r="240" spans="2:65" s="1" customFormat="1" ht="29.25">
      <c r="B240" s="32"/>
      <c r="D240" s="134" t="s">
        <v>269</v>
      </c>
      <c r="F240" s="138" t="s">
        <v>4045</v>
      </c>
      <c r="I240" s="136"/>
      <c r="L240" s="32"/>
      <c r="M240" s="137"/>
      <c r="T240" s="53"/>
      <c r="AT240" s="17" t="s">
        <v>269</v>
      </c>
      <c r="AU240" s="17" t="s">
        <v>77</v>
      </c>
    </row>
    <row r="241" spans="2:65" s="12" customFormat="1" ht="11.25">
      <c r="B241" s="162"/>
      <c r="D241" s="134" t="s">
        <v>774</v>
      </c>
      <c r="E241" s="163" t="s">
        <v>19</v>
      </c>
      <c r="F241" s="164" t="s">
        <v>4046</v>
      </c>
      <c r="H241" s="165">
        <v>1215</v>
      </c>
      <c r="I241" s="166"/>
      <c r="L241" s="162"/>
      <c r="M241" s="167"/>
      <c r="T241" s="168"/>
      <c r="AT241" s="163" t="s">
        <v>774</v>
      </c>
      <c r="AU241" s="163" t="s">
        <v>77</v>
      </c>
      <c r="AV241" s="12" t="s">
        <v>79</v>
      </c>
      <c r="AW241" s="12" t="s">
        <v>31</v>
      </c>
      <c r="AX241" s="12" t="s">
        <v>69</v>
      </c>
      <c r="AY241" s="163" t="s">
        <v>260</v>
      </c>
    </row>
    <row r="242" spans="2:65" s="13" customFormat="1" ht="11.25">
      <c r="B242" s="169"/>
      <c r="D242" s="134" t="s">
        <v>774</v>
      </c>
      <c r="E242" s="170" t="s">
        <v>19</v>
      </c>
      <c r="F242" s="171" t="s">
        <v>967</v>
      </c>
      <c r="H242" s="172">
        <v>1215</v>
      </c>
      <c r="I242" s="173"/>
      <c r="L242" s="169"/>
      <c r="M242" s="174"/>
      <c r="T242" s="175"/>
      <c r="AT242" s="170" t="s">
        <v>774</v>
      </c>
      <c r="AU242" s="170" t="s">
        <v>77</v>
      </c>
      <c r="AV242" s="13" t="s">
        <v>266</v>
      </c>
      <c r="AW242" s="13" t="s">
        <v>31</v>
      </c>
      <c r="AX242" s="13" t="s">
        <v>77</v>
      </c>
      <c r="AY242" s="170" t="s">
        <v>260</v>
      </c>
    </row>
    <row r="243" spans="2:65" s="1" customFormat="1" ht="16.5" customHeight="1">
      <c r="B243" s="32"/>
      <c r="C243" s="121" t="s">
        <v>353</v>
      </c>
      <c r="D243" s="121" t="s">
        <v>261</v>
      </c>
      <c r="E243" s="122" t="s">
        <v>1383</v>
      </c>
      <c r="F243" s="123" t="s">
        <v>1384</v>
      </c>
      <c r="G243" s="124" t="s">
        <v>1067</v>
      </c>
      <c r="H243" s="125">
        <v>405</v>
      </c>
      <c r="I243" s="126"/>
      <c r="J243" s="127">
        <f>ROUND(I243*H243,2)</f>
        <v>0</v>
      </c>
      <c r="K243" s="123" t="s">
        <v>265</v>
      </c>
      <c r="L243" s="32"/>
      <c r="M243" s="128" t="s">
        <v>19</v>
      </c>
      <c r="N243" s="129" t="s">
        <v>40</v>
      </c>
      <c r="P243" s="130">
        <f>O243*H243</f>
        <v>0</v>
      </c>
      <c r="Q243" s="130">
        <v>0</v>
      </c>
      <c r="R243" s="130">
        <f>Q243*H243</f>
        <v>0</v>
      </c>
      <c r="S243" s="130">
        <v>0</v>
      </c>
      <c r="T243" s="131">
        <f>S243*H243</f>
        <v>0</v>
      </c>
      <c r="AR243" s="132" t="s">
        <v>266</v>
      </c>
      <c r="AT243" s="132" t="s">
        <v>261</v>
      </c>
      <c r="AU243" s="132" t="s">
        <v>77</v>
      </c>
      <c r="AY243" s="17" t="s">
        <v>260</v>
      </c>
      <c r="BE243" s="133">
        <f>IF(N243="základní",J243,0)</f>
        <v>0</v>
      </c>
      <c r="BF243" s="133">
        <f>IF(N243="snížená",J243,0)</f>
        <v>0</v>
      </c>
      <c r="BG243" s="133">
        <f>IF(N243="zákl. přenesená",J243,0)</f>
        <v>0</v>
      </c>
      <c r="BH243" s="133">
        <f>IF(N243="sníž. přenesená",J243,0)</f>
        <v>0</v>
      </c>
      <c r="BI243" s="133">
        <f>IF(N243="nulová",J243,0)</f>
        <v>0</v>
      </c>
      <c r="BJ243" s="17" t="s">
        <v>77</v>
      </c>
      <c r="BK243" s="133">
        <f>ROUND(I243*H243,2)</f>
        <v>0</v>
      </c>
      <c r="BL243" s="17" t="s">
        <v>266</v>
      </c>
      <c r="BM243" s="132" t="s">
        <v>668</v>
      </c>
    </row>
    <row r="244" spans="2:65" s="1" customFormat="1" ht="19.5">
      <c r="B244" s="32"/>
      <c r="D244" s="134" t="s">
        <v>267</v>
      </c>
      <c r="F244" s="135" t="s">
        <v>1385</v>
      </c>
      <c r="I244" s="136"/>
      <c r="L244" s="32"/>
      <c r="M244" s="137"/>
      <c r="T244" s="53"/>
      <c r="AT244" s="17" t="s">
        <v>267</v>
      </c>
      <c r="AU244" s="17" t="s">
        <v>77</v>
      </c>
    </row>
    <row r="245" spans="2:65" s="1" customFormat="1" ht="29.25">
      <c r="B245" s="32"/>
      <c r="D245" s="134" t="s">
        <v>269</v>
      </c>
      <c r="F245" s="138" t="s">
        <v>4047</v>
      </c>
      <c r="I245" s="136"/>
      <c r="L245" s="32"/>
      <c r="M245" s="137"/>
      <c r="T245" s="53"/>
      <c r="AT245" s="17" t="s">
        <v>269</v>
      </c>
      <c r="AU245" s="17" t="s">
        <v>77</v>
      </c>
    </row>
    <row r="246" spans="2:65" s="12" customFormat="1" ht="11.25">
      <c r="B246" s="162"/>
      <c r="D246" s="134" t="s">
        <v>774</v>
      </c>
      <c r="E246" s="163" t="s">
        <v>19</v>
      </c>
      <c r="F246" s="164" t="s">
        <v>4048</v>
      </c>
      <c r="H246" s="165">
        <v>405</v>
      </c>
      <c r="I246" s="166"/>
      <c r="L246" s="162"/>
      <c r="M246" s="167"/>
      <c r="T246" s="168"/>
      <c r="AT246" s="163" t="s">
        <v>774</v>
      </c>
      <c r="AU246" s="163" t="s">
        <v>77</v>
      </c>
      <c r="AV246" s="12" t="s">
        <v>79</v>
      </c>
      <c r="AW246" s="12" t="s">
        <v>31</v>
      </c>
      <c r="AX246" s="12" t="s">
        <v>69</v>
      </c>
      <c r="AY246" s="163" t="s">
        <v>260</v>
      </c>
    </row>
    <row r="247" spans="2:65" s="13" customFormat="1" ht="11.25">
      <c r="B247" s="169"/>
      <c r="D247" s="134" t="s">
        <v>774</v>
      </c>
      <c r="E247" s="170" t="s">
        <v>19</v>
      </c>
      <c r="F247" s="171" t="s">
        <v>967</v>
      </c>
      <c r="H247" s="172">
        <v>405</v>
      </c>
      <c r="I247" s="173"/>
      <c r="L247" s="169"/>
      <c r="M247" s="174"/>
      <c r="T247" s="175"/>
      <c r="AT247" s="170" t="s">
        <v>774</v>
      </c>
      <c r="AU247" s="170" t="s">
        <v>77</v>
      </c>
      <c r="AV247" s="13" t="s">
        <v>266</v>
      </c>
      <c r="AW247" s="13" t="s">
        <v>31</v>
      </c>
      <c r="AX247" s="13" t="s">
        <v>77</v>
      </c>
      <c r="AY247" s="170" t="s">
        <v>260</v>
      </c>
    </row>
    <row r="248" spans="2:65" s="1" customFormat="1" ht="16.5" customHeight="1">
      <c r="B248" s="32"/>
      <c r="C248" s="121" t="s">
        <v>674</v>
      </c>
      <c r="D248" s="121" t="s">
        <v>261</v>
      </c>
      <c r="E248" s="122" t="s">
        <v>1388</v>
      </c>
      <c r="F248" s="123" t="s">
        <v>1389</v>
      </c>
      <c r="G248" s="124" t="s">
        <v>1067</v>
      </c>
      <c r="H248" s="125">
        <v>25.5</v>
      </c>
      <c r="I248" s="126"/>
      <c r="J248" s="127">
        <f>ROUND(I248*H248,2)</f>
        <v>0</v>
      </c>
      <c r="K248" s="123" t="s">
        <v>19</v>
      </c>
      <c r="L248" s="32"/>
      <c r="M248" s="128" t="s">
        <v>19</v>
      </c>
      <c r="N248" s="129" t="s">
        <v>40</v>
      </c>
      <c r="P248" s="130">
        <f>O248*H248</f>
        <v>0</v>
      </c>
      <c r="Q248" s="130">
        <v>0</v>
      </c>
      <c r="R248" s="130">
        <f>Q248*H248</f>
        <v>0</v>
      </c>
      <c r="S248" s="130">
        <v>0</v>
      </c>
      <c r="T248" s="131">
        <f>S248*H248</f>
        <v>0</v>
      </c>
      <c r="AR248" s="132" t="s">
        <v>266</v>
      </c>
      <c r="AT248" s="132" t="s">
        <v>261</v>
      </c>
      <c r="AU248" s="132" t="s">
        <v>77</v>
      </c>
      <c r="AY248" s="17" t="s">
        <v>260</v>
      </c>
      <c r="BE248" s="133">
        <f>IF(N248="základní",J248,0)</f>
        <v>0</v>
      </c>
      <c r="BF248" s="133">
        <f>IF(N248="snížená",J248,0)</f>
        <v>0</v>
      </c>
      <c r="BG248" s="133">
        <f>IF(N248="zákl. přenesená",J248,0)</f>
        <v>0</v>
      </c>
      <c r="BH248" s="133">
        <f>IF(N248="sníž. přenesená",J248,0)</f>
        <v>0</v>
      </c>
      <c r="BI248" s="133">
        <f>IF(N248="nulová",J248,0)</f>
        <v>0</v>
      </c>
      <c r="BJ248" s="17" t="s">
        <v>77</v>
      </c>
      <c r="BK248" s="133">
        <f>ROUND(I248*H248,2)</f>
        <v>0</v>
      </c>
      <c r="BL248" s="17" t="s">
        <v>266</v>
      </c>
      <c r="BM248" s="132" t="s">
        <v>671</v>
      </c>
    </row>
    <row r="249" spans="2:65" s="1" customFormat="1" ht="11.25">
      <c r="B249" s="32"/>
      <c r="D249" s="134" t="s">
        <v>267</v>
      </c>
      <c r="F249" s="135" t="s">
        <v>1389</v>
      </c>
      <c r="I249" s="136"/>
      <c r="L249" s="32"/>
      <c r="M249" s="137"/>
      <c r="T249" s="53"/>
      <c r="AT249" s="17" t="s">
        <v>267</v>
      </c>
      <c r="AU249" s="17" t="s">
        <v>77</v>
      </c>
    </row>
    <row r="250" spans="2:65" s="1" customFormat="1" ht="29.25">
      <c r="B250" s="32"/>
      <c r="D250" s="134" t="s">
        <v>269</v>
      </c>
      <c r="F250" s="138" t="s">
        <v>4049</v>
      </c>
      <c r="I250" s="136"/>
      <c r="L250" s="32"/>
      <c r="M250" s="137"/>
      <c r="T250" s="53"/>
      <c r="AT250" s="17" t="s">
        <v>269</v>
      </c>
      <c r="AU250" s="17" t="s">
        <v>77</v>
      </c>
    </row>
    <row r="251" spans="2:65" s="12" customFormat="1" ht="11.25">
      <c r="B251" s="162"/>
      <c r="D251" s="134" t="s">
        <v>774</v>
      </c>
      <c r="E251" s="163" t="s">
        <v>19</v>
      </c>
      <c r="F251" s="164" t="s">
        <v>4050</v>
      </c>
      <c r="H251" s="165">
        <v>25.5</v>
      </c>
      <c r="I251" s="166"/>
      <c r="L251" s="162"/>
      <c r="M251" s="167"/>
      <c r="T251" s="168"/>
      <c r="AT251" s="163" t="s">
        <v>774</v>
      </c>
      <c r="AU251" s="163" t="s">
        <v>77</v>
      </c>
      <c r="AV251" s="12" t="s">
        <v>79</v>
      </c>
      <c r="AW251" s="12" t="s">
        <v>31</v>
      </c>
      <c r="AX251" s="12" t="s">
        <v>69</v>
      </c>
      <c r="AY251" s="163" t="s">
        <v>260</v>
      </c>
    </row>
    <row r="252" spans="2:65" s="13" customFormat="1" ht="11.25">
      <c r="B252" s="169"/>
      <c r="D252" s="134" t="s">
        <v>774</v>
      </c>
      <c r="E252" s="170" t="s">
        <v>19</v>
      </c>
      <c r="F252" s="171" t="s">
        <v>967</v>
      </c>
      <c r="H252" s="172">
        <v>25.5</v>
      </c>
      <c r="I252" s="173"/>
      <c r="L252" s="169"/>
      <c r="M252" s="174"/>
      <c r="T252" s="175"/>
      <c r="AT252" s="170" t="s">
        <v>774</v>
      </c>
      <c r="AU252" s="170" t="s">
        <v>77</v>
      </c>
      <c r="AV252" s="13" t="s">
        <v>266</v>
      </c>
      <c r="AW252" s="13" t="s">
        <v>31</v>
      </c>
      <c r="AX252" s="13" t="s">
        <v>77</v>
      </c>
      <c r="AY252" s="170" t="s">
        <v>260</v>
      </c>
    </row>
    <row r="253" spans="2:65" s="1" customFormat="1" ht="16.5" customHeight="1">
      <c r="B253" s="32"/>
      <c r="C253" s="121" t="s">
        <v>358</v>
      </c>
      <c r="D253" s="121" t="s">
        <v>261</v>
      </c>
      <c r="E253" s="122" t="s">
        <v>4051</v>
      </c>
      <c r="F253" s="123" t="s">
        <v>4052</v>
      </c>
      <c r="G253" s="124" t="s">
        <v>545</v>
      </c>
      <c r="H253" s="125">
        <v>35</v>
      </c>
      <c r="I253" s="126"/>
      <c r="J253" s="127">
        <f>ROUND(I253*H253,2)</f>
        <v>0</v>
      </c>
      <c r="K253" s="123" t="s">
        <v>1258</v>
      </c>
      <c r="L253" s="32"/>
      <c r="M253" s="128" t="s">
        <v>19</v>
      </c>
      <c r="N253" s="129" t="s">
        <v>40</v>
      </c>
      <c r="P253" s="130">
        <f>O253*H253</f>
        <v>0</v>
      </c>
      <c r="Q253" s="130">
        <v>9.7000000000000005E-4</v>
      </c>
      <c r="R253" s="130">
        <f>Q253*H253</f>
        <v>3.3950000000000001E-2</v>
      </c>
      <c r="S253" s="130">
        <v>4.3E-3</v>
      </c>
      <c r="T253" s="131">
        <f>S253*H253</f>
        <v>0.15049999999999999</v>
      </c>
      <c r="AR253" s="132" t="s">
        <v>266</v>
      </c>
      <c r="AT253" s="132" t="s">
        <v>261</v>
      </c>
      <c r="AU253" s="132" t="s">
        <v>77</v>
      </c>
      <c r="AY253" s="17" t="s">
        <v>260</v>
      </c>
      <c r="BE253" s="133">
        <f>IF(N253="základní",J253,0)</f>
        <v>0</v>
      </c>
      <c r="BF253" s="133">
        <f>IF(N253="snížená",J253,0)</f>
        <v>0</v>
      </c>
      <c r="BG253" s="133">
        <f>IF(N253="zákl. přenesená",J253,0)</f>
        <v>0</v>
      </c>
      <c r="BH253" s="133">
        <f>IF(N253="sníž. přenesená",J253,0)</f>
        <v>0</v>
      </c>
      <c r="BI253" s="133">
        <f>IF(N253="nulová",J253,0)</f>
        <v>0</v>
      </c>
      <c r="BJ253" s="17" t="s">
        <v>77</v>
      </c>
      <c r="BK253" s="133">
        <f>ROUND(I253*H253,2)</f>
        <v>0</v>
      </c>
      <c r="BL253" s="17" t="s">
        <v>266</v>
      </c>
      <c r="BM253" s="132" t="s">
        <v>865</v>
      </c>
    </row>
    <row r="254" spans="2:65" s="1" customFormat="1" ht="19.5">
      <c r="B254" s="32"/>
      <c r="D254" s="134" t="s">
        <v>267</v>
      </c>
      <c r="F254" s="135" t="s">
        <v>4053</v>
      </c>
      <c r="I254" s="136"/>
      <c r="L254" s="32"/>
      <c r="M254" s="137"/>
      <c r="T254" s="53"/>
      <c r="AT254" s="17" t="s">
        <v>267</v>
      </c>
      <c r="AU254" s="17" t="s">
        <v>77</v>
      </c>
    </row>
    <row r="255" spans="2:65" s="1" customFormat="1" ht="11.25">
      <c r="B255" s="32"/>
      <c r="D255" s="176" t="s">
        <v>1416</v>
      </c>
      <c r="F255" s="177" t="s">
        <v>4054</v>
      </c>
      <c r="I255" s="136"/>
      <c r="L255" s="32"/>
      <c r="M255" s="137"/>
      <c r="T255" s="53"/>
      <c r="AT255" s="17" t="s">
        <v>1416</v>
      </c>
      <c r="AU255" s="17" t="s">
        <v>77</v>
      </c>
    </row>
    <row r="256" spans="2:65" s="1" customFormat="1" ht="29.25">
      <c r="B256" s="32"/>
      <c r="D256" s="134" t="s">
        <v>269</v>
      </c>
      <c r="F256" s="138" t="s">
        <v>4055</v>
      </c>
      <c r="I256" s="136"/>
      <c r="L256" s="32"/>
      <c r="M256" s="137"/>
      <c r="T256" s="53"/>
      <c r="AT256" s="17" t="s">
        <v>269</v>
      </c>
      <c r="AU256" s="17" t="s">
        <v>77</v>
      </c>
    </row>
    <row r="257" spans="2:65" s="12" customFormat="1" ht="11.25">
      <c r="B257" s="162"/>
      <c r="D257" s="134" t="s">
        <v>774</v>
      </c>
      <c r="E257" s="163" t="s">
        <v>19</v>
      </c>
      <c r="F257" s="164" t="s">
        <v>4056</v>
      </c>
      <c r="H257" s="165">
        <v>35</v>
      </c>
      <c r="I257" s="166"/>
      <c r="L257" s="162"/>
      <c r="M257" s="167"/>
      <c r="T257" s="168"/>
      <c r="AT257" s="163" t="s">
        <v>774</v>
      </c>
      <c r="AU257" s="163" t="s">
        <v>77</v>
      </c>
      <c r="AV257" s="12" t="s">
        <v>79</v>
      </c>
      <c r="AW257" s="12" t="s">
        <v>31</v>
      </c>
      <c r="AX257" s="12" t="s">
        <v>69</v>
      </c>
      <c r="AY257" s="163" t="s">
        <v>260</v>
      </c>
    </row>
    <row r="258" spans="2:65" s="13" customFormat="1" ht="11.25">
      <c r="B258" s="169"/>
      <c r="D258" s="134" t="s">
        <v>774</v>
      </c>
      <c r="E258" s="170" t="s">
        <v>19</v>
      </c>
      <c r="F258" s="171" t="s">
        <v>967</v>
      </c>
      <c r="H258" s="172">
        <v>35</v>
      </c>
      <c r="I258" s="173"/>
      <c r="L258" s="169"/>
      <c r="M258" s="174"/>
      <c r="T258" s="175"/>
      <c r="AT258" s="170" t="s">
        <v>774</v>
      </c>
      <c r="AU258" s="170" t="s">
        <v>77</v>
      </c>
      <c r="AV258" s="13" t="s">
        <v>266</v>
      </c>
      <c r="AW258" s="13" t="s">
        <v>31</v>
      </c>
      <c r="AX258" s="13" t="s">
        <v>77</v>
      </c>
      <c r="AY258" s="170" t="s">
        <v>260</v>
      </c>
    </row>
    <row r="259" spans="2:65" s="1" customFormat="1" ht="16.5" customHeight="1">
      <c r="B259" s="32"/>
      <c r="C259" s="121" t="s">
        <v>680</v>
      </c>
      <c r="D259" s="121" t="s">
        <v>261</v>
      </c>
      <c r="E259" s="122" t="s">
        <v>3306</v>
      </c>
      <c r="F259" s="123" t="s">
        <v>3307</v>
      </c>
      <c r="G259" s="124" t="s">
        <v>1067</v>
      </c>
      <c r="H259" s="125">
        <v>98.1</v>
      </c>
      <c r="I259" s="126"/>
      <c r="J259" s="127">
        <f>ROUND(I259*H259,2)</f>
        <v>0</v>
      </c>
      <c r="K259" s="123" t="s">
        <v>1258</v>
      </c>
      <c r="L259" s="32"/>
      <c r="M259" s="128" t="s">
        <v>19</v>
      </c>
      <c r="N259" s="129" t="s">
        <v>40</v>
      </c>
      <c r="P259" s="130">
        <f>O259*H259</f>
        <v>0</v>
      </c>
      <c r="Q259" s="130">
        <v>0</v>
      </c>
      <c r="R259" s="130">
        <f>Q259*H259</f>
        <v>0</v>
      </c>
      <c r="S259" s="130">
        <v>0</v>
      </c>
      <c r="T259" s="131">
        <f>S259*H259</f>
        <v>0</v>
      </c>
      <c r="AR259" s="132" t="s">
        <v>266</v>
      </c>
      <c r="AT259" s="132" t="s">
        <v>261</v>
      </c>
      <c r="AU259" s="132" t="s">
        <v>77</v>
      </c>
      <c r="AY259" s="17" t="s">
        <v>260</v>
      </c>
      <c r="BE259" s="133">
        <f>IF(N259="základní",J259,0)</f>
        <v>0</v>
      </c>
      <c r="BF259" s="133">
        <f>IF(N259="snížená",J259,0)</f>
        <v>0</v>
      </c>
      <c r="BG259" s="133">
        <f>IF(N259="zákl. přenesená",J259,0)</f>
        <v>0</v>
      </c>
      <c r="BH259" s="133">
        <f>IF(N259="sníž. přenesená",J259,0)</f>
        <v>0</v>
      </c>
      <c r="BI259" s="133">
        <f>IF(N259="nulová",J259,0)</f>
        <v>0</v>
      </c>
      <c r="BJ259" s="17" t="s">
        <v>77</v>
      </c>
      <c r="BK259" s="133">
        <f>ROUND(I259*H259,2)</f>
        <v>0</v>
      </c>
      <c r="BL259" s="17" t="s">
        <v>266</v>
      </c>
      <c r="BM259" s="132" t="s">
        <v>869</v>
      </c>
    </row>
    <row r="260" spans="2:65" s="1" customFormat="1" ht="19.5">
      <c r="B260" s="32"/>
      <c r="D260" s="134" t="s">
        <v>267</v>
      </c>
      <c r="F260" s="135" t="s">
        <v>3308</v>
      </c>
      <c r="I260" s="136"/>
      <c r="L260" s="32"/>
      <c r="M260" s="137"/>
      <c r="T260" s="53"/>
      <c r="AT260" s="17" t="s">
        <v>267</v>
      </c>
      <c r="AU260" s="17" t="s">
        <v>77</v>
      </c>
    </row>
    <row r="261" spans="2:65" s="1" customFormat="1" ht="11.25">
      <c r="B261" s="32"/>
      <c r="D261" s="176" t="s">
        <v>1416</v>
      </c>
      <c r="F261" s="177" t="s">
        <v>3309</v>
      </c>
      <c r="I261" s="136"/>
      <c r="L261" s="32"/>
      <c r="M261" s="137"/>
      <c r="T261" s="53"/>
      <c r="AT261" s="17" t="s">
        <v>1416</v>
      </c>
      <c r="AU261" s="17" t="s">
        <v>77</v>
      </c>
    </row>
    <row r="262" spans="2:65" s="1" customFormat="1" ht="29.25">
      <c r="B262" s="32"/>
      <c r="D262" s="134" t="s">
        <v>269</v>
      </c>
      <c r="F262" s="138" t="s">
        <v>4057</v>
      </c>
      <c r="I262" s="136"/>
      <c r="L262" s="32"/>
      <c r="M262" s="137"/>
      <c r="T262" s="53"/>
      <c r="AT262" s="17" t="s">
        <v>269</v>
      </c>
      <c r="AU262" s="17" t="s">
        <v>77</v>
      </c>
    </row>
    <row r="263" spans="2:65" s="10" customFormat="1" ht="25.9" customHeight="1">
      <c r="B263" s="111"/>
      <c r="D263" s="112" t="s">
        <v>68</v>
      </c>
      <c r="E263" s="113" t="s">
        <v>279</v>
      </c>
      <c r="F263" s="113" t="s">
        <v>1161</v>
      </c>
      <c r="I263" s="114"/>
      <c r="J263" s="115">
        <f>BK263</f>
        <v>0</v>
      </c>
      <c r="L263" s="111"/>
      <c r="M263" s="116"/>
      <c r="P263" s="117">
        <f>SUM(P264:P275)</f>
        <v>0</v>
      </c>
      <c r="R263" s="117">
        <f>SUM(R264:R275)</f>
        <v>0</v>
      </c>
      <c r="T263" s="118">
        <f>SUM(T264:T275)</f>
        <v>0</v>
      </c>
      <c r="AR263" s="112" t="s">
        <v>77</v>
      </c>
      <c r="AT263" s="119" t="s">
        <v>68</v>
      </c>
      <c r="AU263" s="119" t="s">
        <v>69</v>
      </c>
      <c r="AY263" s="112" t="s">
        <v>260</v>
      </c>
      <c r="BK263" s="120">
        <f>SUM(BK264:BK275)</f>
        <v>0</v>
      </c>
    </row>
    <row r="264" spans="2:65" s="1" customFormat="1" ht="24.2" customHeight="1">
      <c r="B264" s="32"/>
      <c r="C264" s="121" t="s">
        <v>364</v>
      </c>
      <c r="D264" s="121" t="s">
        <v>261</v>
      </c>
      <c r="E264" s="122" t="s">
        <v>1205</v>
      </c>
      <c r="F264" s="123" t="s">
        <v>1206</v>
      </c>
      <c r="G264" s="124" t="s">
        <v>973</v>
      </c>
      <c r="H264" s="125">
        <v>2981.34</v>
      </c>
      <c r="I264" s="126"/>
      <c r="J264" s="127">
        <f>ROUND(I264*H264,2)</f>
        <v>0</v>
      </c>
      <c r="K264" s="123" t="s">
        <v>265</v>
      </c>
      <c r="L264" s="32"/>
      <c r="M264" s="128" t="s">
        <v>19</v>
      </c>
      <c r="N264" s="129" t="s">
        <v>40</v>
      </c>
      <c r="P264" s="130">
        <f>O264*H264</f>
        <v>0</v>
      </c>
      <c r="Q264" s="130">
        <v>0</v>
      </c>
      <c r="R264" s="130">
        <f>Q264*H264</f>
        <v>0</v>
      </c>
      <c r="S264" s="130">
        <v>0</v>
      </c>
      <c r="T264" s="131">
        <f>S264*H264</f>
        <v>0</v>
      </c>
      <c r="AR264" s="132" t="s">
        <v>266</v>
      </c>
      <c r="AT264" s="132" t="s">
        <v>261</v>
      </c>
      <c r="AU264" s="132" t="s">
        <v>77</v>
      </c>
      <c r="AY264" s="17" t="s">
        <v>260</v>
      </c>
      <c r="BE264" s="133">
        <f>IF(N264="základní",J264,0)</f>
        <v>0</v>
      </c>
      <c r="BF264" s="133">
        <f>IF(N264="snížená",J264,0)</f>
        <v>0</v>
      </c>
      <c r="BG264" s="133">
        <f>IF(N264="zákl. přenesená",J264,0)</f>
        <v>0</v>
      </c>
      <c r="BH264" s="133">
        <f>IF(N264="sníž. přenesená",J264,0)</f>
        <v>0</v>
      </c>
      <c r="BI264" s="133">
        <f>IF(N264="nulová",J264,0)</f>
        <v>0</v>
      </c>
      <c r="BJ264" s="17" t="s">
        <v>77</v>
      </c>
      <c r="BK264" s="133">
        <f>ROUND(I264*H264,2)</f>
        <v>0</v>
      </c>
      <c r="BL264" s="17" t="s">
        <v>266</v>
      </c>
      <c r="BM264" s="132" t="s">
        <v>874</v>
      </c>
    </row>
    <row r="265" spans="2:65" s="1" customFormat="1" ht="29.25">
      <c r="B265" s="32"/>
      <c r="D265" s="134" t="s">
        <v>267</v>
      </c>
      <c r="F265" s="135" t="s">
        <v>1208</v>
      </c>
      <c r="I265" s="136"/>
      <c r="L265" s="32"/>
      <c r="M265" s="137"/>
      <c r="T265" s="53"/>
      <c r="AT265" s="17" t="s">
        <v>267</v>
      </c>
      <c r="AU265" s="17" t="s">
        <v>77</v>
      </c>
    </row>
    <row r="266" spans="2:65" s="1" customFormat="1" ht="19.5">
      <c r="B266" s="32"/>
      <c r="D266" s="134" t="s">
        <v>269</v>
      </c>
      <c r="F266" s="138" t="s">
        <v>1395</v>
      </c>
      <c r="I266" s="136"/>
      <c r="L266" s="32"/>
      <c r="M266" s="137"/>
      <c r="T266" s="53"/>
      <c r="AT266" s="17" t="s">
        <v>269</v>
      </c>
      <c r="AU266" s="17" t="s">
        <v>77</v>
      </c>
    </row>
    <row r="267" spans="2:65" s="1" customFormat="1" ht="24.2" customHeight="1">
      <c r="B267" s="32"/>
      <c r="C267" s="121" t="s">
        <v>689</v>
      </c>
      <c r="D267" s="121" t="s">
        <v>261</v>
      </c>
      <c r="E267" s="122" t="s">
        <v>1397</v>
      </c>
      <c r="F267" s="123" t="s">
        <v>1398</v>
      </c>
      <c r="G267" s="124" t="s">
        <v>973</v>
      </c>
      <c r="H267" s="125">
        <v>297.57</v>
      </c>
      <c r="I267" s="126"/>
      <c r="J267" s="127">
        <f>ROUND(I267*H267,2)</f>
        <v>0</v>
      </c>
      <c r="K267" s="123" t="s">
        <v>265</v>
      </c>
      <c r="L267" s="32"/>
      <c r="M267" s="128" t="s">
        <v>19</v>
      </c>
      <c r="N267" s="129" t="s">
        <v>40</v>
      </c>
      <c r="P267" s="130">
        <f>O267*H267</f>
        <v>0</v>
      </c>
      <c r="Q267" s="130">
        <v>0</v>
      </c>
      <c r="R267" s="130">
        <f>Q267*H267</f>
        <v>0</v>
      </c>
      <c r="S267" s="130">
        <v>0</v>
      </c>
      <c r="T267" s="131">
        <f>S267*H267</f>
        <v>0</v>
      </c>
      <c r="AR267" s="132" t="s">
        <v>266</v>
      </c>
      <c r="AT267" s="132" t="s">
        <v>261</v>
      </c>
      <c r="AU267" s="132" t="s">
        <v>77</v>
      </c>
      <c r="AY267" s="17" t="s">
        <v>260</v>
      </c>
      <c r="BE267" s="133">
        <f>IF(N267="základní",J267,0)</f>
        <v>0</v>
      </c>
      <c r="BF267" s="133">
        <f>IF(N267="snížená",J267,0)</f>
        <v>0</v>
      </c>
      <c r="BG267" s="133">
        <f>IF(N267="zákl. přenesená",J267,0)</f>
        <v>0</v>
      </c>
      <c r="BH267" s="133">
        <f>IF(N267="sníž. přenesená",J267,0)</f>
        <v>0</v>
      </c>
      <c r="BI267" s="133">
        <f>IF(N267="nulová",J267,0)</f>
        <v>0</v>
      </c>
      <c r="BJ267" s="17" t="s">
        <v>77</v>
      </c>
      <c r="BK267" s="133">
        <f>ROUND(I267*H267,2)</f>
        <v>0</v>
      </c>
      <c r="BL267" s="17" t="s">
        <v>266</v>
      </c>
      <c r="BM267" s="132" t="s">
        <v>1139</v>
      </c>
    </row>
    <row r="268" spans="2:65" s="1" customFormat="1" ht="29.25">
      <c r="B268" s="32"/>
      <c r="D268" s="134" t="s">
        <v>267</v>
      </c>
      <c r="F268" s="135" t="s">
        <v>1399</v>
      </c>
      <c r="I268" s="136"/>
      <c r="L268" s="32"/>
      <c r="M268" s="137"/>
      <c r="T268" s="53"/>
      <c r="AT268" s="17" t="s">
        <v>267</v>
      </c>
      <c r="AU268" s="17" t="s">
        <v>77</v>
      </c>
    </row>
    <row r="269" spans="2:65" s="1" customFormat="1" ht="19.5">
      <c r="B269" s="32"/>
      <c r="D269" s="134" t="s">
        <v>269</v>
      </c>
      <c r="F269" s="138" t="s">
        <v>1400</v>
      </c>
      <c r="I269" s="136"/>
      <c r="L269" s="32"/>
      <c r="M269" s="137"/>
      <c r="T269" s="53"/>
      <c r="AT269" s="17" t="s">
        <v>269</v>
      </c>
      <c r="AU269" s="17" t="s">
        <v>77</v>
      </c>
    </row>
    <row r="270" spans="2:65" s="1" customFormat="1" ht="24.2" customHeight="1">
      <c r="B270" s="32"/>
      <c r="C270" s="121" t="s">
        <v>368</v>
      </c>
      <c r="D270" s="121" t="s">
        <v>261</v>
      </c>
      <c r="E270" s="122" t="s">
        <v>1402</v>
      </c>
      <c r="F270" s="123" t="s">
        <v>1403</v>
      </c>
      <c r="G270" s="124" t="s">
        <v>973</v>
      </c>
      <c r="H270" s="125">
        <v>354.53699999999998</v>
      </c>
      <c r="I270" s="126"/>
      <c r="J270" s="127">
        <f>ROUND(I270*H270,2)</f>
        <v>0</v>
      </c>
      <c r="K270" s="123" t="s">
        <v>265</v>
      </c>
      <c r="L270" s="32"/>
      <c r="M270" s="128" t="s">
        <v>19</v>
      </c>
      <c r="N270" s="129" t="s">
        <v>40</v>
      </c>
      <c r="P270" s="130">
        <f>O270*H270</f>
        <v>0</v>
      </c>
      <c r="Q270" s="130">
        <v>0</v>
      </c>
      <c r="R270" s="130">
        <f>Q270*H270</f>
        <v>0</v>
      </c>
      <c r="S270" s="130">
        <v>0</v>
      </c>
      <c r="T270" s="131">
        <f>S270*H270</f>
        <v>0</v>
      </c>
      <c r="AR270" s="132" t="s">
        <v>266</v>
      </c>
      <c r="AT270" s="132" t="s">
        <v>261</v>
      </c>
      <c r="AU270" s="132" t="s">
        <v>77</v>
      </c>
      <c r="AY270" s="17" t="s">
        <v>260</v>
      </c>
      <c r="BE270" s="133">
        <f>IF(N270="základní",J270,0)</f>
        <v>0</v>
      </c>
      <c r="BF270" s="133">
        <f>IF(N270="snížená",J270,0)</f>
        <v>0</v>
      </c>
      <c r="BG270" s="133">
        <f>IF(N270="zákl. přenesená",J270,0)</f>
        <v>0</v>
      </c>
      <c r="BH270" s="133">
        <f>IF(N270="sníž. přenesená",J270,0)</f>
        <v>0</v>
      </c>
      <c r="BI270" s="133">
        <f>IF(N270="nulová",J270,0)</f>
        <v>0</v>
      </c>
      <c r="BJ270" s="17" t="s">
        <v>77</v>
      </c>
      <c r="BK270" s="133">
        <f>ROUND(I270*H270,2)</f>
        <v>0</v>
      </c>
      <c r="BL270" s="17" t="s">
        <v>266</v>
      </c>
      <c r="BM270" s="132" t="s">
        <v>1141</v>
      </c>
    </row>
    <row r="271" spans="2:65" s="1" customFormat="1" ht="48.75">
      <c r="B271" s="32"/>
      <c r="D271" s="134" t="s">
        <v>267</v>
      </c>
      <c r="F271" s="135" t="s">
        <v>1404</v>
      </c>
      <c r="I271" s="136"/>
      <c r="L271" s="32"/>
      <c r="M271" s="137"/>
      <c r="T271" s="53"/>
      <c r="AT271" s="17" t="s">
        <v>267</v>
      </c>
      <c r="AU271" s="17" t="s">
        <v>77</v>
      </c>
    </row>
    <row r="272" spans="2:65" s="1" customFormat="1" ht="19.5">
      <c r="B272" s="32"/>
      <c r="D272" s="134" t="s">
        <v>269</v>
      </c>
      <c r="F272" s="138" t="s">
        <v>1405</v>
      </c>
      <c r="I272" s="136"/>
      <c r="L272" s="32"/>
      <c r="M272" s="137"/>
      <c r="T272" s="53"/>
      <c r="AT272" s="17" t="s">
        <v>269</v>
      </c>
      <c r="AU272" s="17" t="s">
        <v>77</v>
      </c>
    </row>
    <row r="273" spans="2:65" s="1" customFormat="1" ht="24.2" customHeight="1">
      <c r="B273" s="32"/>
      <c r="C273" s="121" t="s">
        <v>697</v>
      </c>
      <c r="D273" s="121" t="s">
        <v>261</v>
      </c>
      <c r="E273" s="122" t="s">
        <v>1406</v>
      </c>
      <c r="F273" s="123" t="s">
        <v>1407</v>
      </c>
      <c r="G273" s="124" t="s">
        <v>973</v>
      </c>
      <c r="H273" s="125">
        <v>183.84299999999999</v>
      </c>
      <c r="I273" s="126"/>
      <c r="J273" s="127">
        <f>ROUND(I273*H273,2)</f>
        <v>0</v>
      </c>
      <c r="K273" s="123" t="s">
        <v>265</v>
      </c>
      <c r="L273" s="32"/>
      <c r="M273" s="128" t="s">
        <v>19</v>
      </c>
      <c r="N273" s="129" t="s">
        <v>40</v>
      </c>
      <c r="P273" s="130">
        <f>O273*H273</f>
        <v>0</v>
      </c>
      <c r="Q273" s="130">
        <v>0</v>
      </c>
      <c r="R273" s="130">
        <f>Q273*H273</f>
        <v>0</v>
      </c>
      <c r="S273" s="130">
        <v>0</v>
      </c>
      <c r="T273" s="131">
        <f>S273*H273</f>
        <v>0</v>
      </c>
      <c r="AR273" s="132" t="s">
        <v>266</v>
      </c>
      <c r="AT273" s="132" t="s">
        <v>261</v>
      </c>
      <c r="AU273" s="132" t="s">
        <v>77</v>
      </c>
      <c r="AY273" s="17" t="s">
        <v>260</v>
      </c>
      <c r="BE273" s="133">
        <f>IF(N273="základní",J273,0)</f>
        <v>0</v>
      </c>
      <c r="BF273" s="133">
        <f>IF(N273="snížená",J273,0)</f>
        <v>0</v>
      </c>
      <c r="BG273" s="133">
        <f>IF(N273="zákl. přenesená",J273,0)</f>
        <v>0</v>
      </c>
      <c r="BH273" s="133">
        <f>IF(N273="sníž. přenesená",J273,0)</f>
        <v>0</v>
      </c>
      <c r="BI273" s="133">
        <f>IF(N273="nulová",J273,0)</f>
        <v>0</v>
      </c>
      <c r="BJ273" s="17" t="s">
        <v>77</v>
      </c>
      <c r="BK273" s="133">
        <f>ROUND(I273*H273,2)</f>
        <v>0</v>
      </c>
      <c r="BL273" s="17" t="s">
        <v>266</v>
      </c>
      <c r="BM273" s="132" t="s">
        <v>695</v>
      </c>
    </row>
    <row r="274" spans="2:65" s="1" customFormat="1" ht="48.75">
      <c r="B274" s="32"/>
      <c r="D274" s="134" t="s">
        <v>267</v>
      </c>
      <c r="F274" s="135" t="s">
        <v>1408</v>
      </c>
      <c r="I274" s="136"/>
      <c r="L274" s="32"/>
      <c r="M274" s="137"/>
      <c r="T274" s="53"/>
      <c r="AT274" s="17" t="s">
        <v>267</v>
      </c>
      <c r="AU274" s="17" t="s">
        <v>77</v>
      </c>
    </row>
    <row r="275" spans="2:65" s="1" customFormat="1" ht="19.5">
      <c r="B275" s="32"/>
      <c r="D275" s="134" t="s">
        <v>269</v>
      </c>
      <c r="F275" s="138" t="s">
        <v>3315</v>
      </c>
      <c r="I275" s="136"/>
      <c r="L275" s="32"/>
      <c r="M275" s="137"/>
      <c r="T275" s="53"/>
      <c r="AT275" s="17" t="s">
        <v>269</v>
      </c>
      <c r="AU275" s="17" t="s">
        <v>77</v>
      </c>
    </row>
    <row r="276" spans="2:65" s="10" customFormat="1" ht="25.9" customHeight="1">
      <c r="B276" s="111"/>
      <c r="D276" s="112" t="s">
        <v>68</v>
      </c>
      <c r="E276" s="113" t="s">
        <v>266</v>
      </c>
      <c r="F276" s="113" t="s">
        <v>1221</v>
      </c>
      <c r="I276" s="114"/>
      <c r="J276" s="115">
        <f>BK276</f>
        <v>0</v>
      </c>
      <c r="L276" s="111"/>
      <c r="M276" s="116"/>
      <c r="P276" s="117">
        <f>SUM(P277:P279)</f>
        <v>0</v>
      </c>
      <c r="R276" s="117">
        <f>SUM(R277:R279)</f>
        <v>0</v>
      </c>
      <c r="T276" s="118">
        <f>SUM(T277:T279)</f>
        <v>0</v>
      </c>
      <c r="AR276" s="112" t="s">
        <v>77</v>
      </c>
      <c r="AT276" s="119" t="s">
        <v>68</v>
      </c>
      <c r="AU276" s="119" t="s">
        <v>69</v>
      </c>
      <c r="AY276" s="112" t="s">
        <v>260</v>
      </c>
      <c r="BK276" s="120">
        <f>SUM(BK277:BK279)</f>
        <v>0</v>
      </c>
    </row>
    <row r="277" spans="2:65" s="1" customFormat="1" ht="16.5" customHeight="1">
      <c r="B277" s="32"/>
      <c r="C277" s="121" t="s">
        <v>373</v>
      </c>
      <c r="D277" s="121" t="s">
        <v>261</v>
      </c>
      <c r="E277" s="122" t="s">
        <v>989</v>
      </c>
      <c r="F277" s="123" t="s">
        <v>990</v>
      </c>
      <c r="G277" s="124" t="s">
        <v>973</v>
      </c>
      <c r="H277" s="125">
        <v>2804.76</v>
      </c>
      <c r="I277" s="126"/>
      <c r="J277" s="127">
        <f>ROUND(I277*H277,2)</f>
        <v>0</v>
      </c>
      <c r="K277" s="123" t="s">
        <v>265</v>
      </c>
      <c r="L277" s="32"/>
      <c r="M277" s="128" t="s">
        <v>19</v>
      </c>
      <c r="N277" s="129" t="s">
        <v>40</v>
      </c>
      <c r="P277" s="130">
        <f>O277*H277</f>
        <v>0</v>
      </c>
      <c r="Q277" s="130">
        <v>0</v>
      </c>
      <c r="R277" s="130">
        <f>Q277*H277</f>
        <v>0</v>
      </c>
      <c r="S277" s="130">
        <v>0</v>
      </c>
      <c r="T277" s="131">
        <f>S277*H277</f>
        <v>0</v>
      </c>
      <c r="AR277" s="132" t="s">
        <v>266</v>
      </c>
      <c r="AT277" s="132" t="s">
        <v>261</v>
      </c>
      <c r="AU277" s="132" t="s">
        <v>77</v>
      </c>
      <c r="AY277" s="17" t="s">
        <v>260</v>
      </c>
      <c r="BE277" s="133">
        <f>IF(N277="základní",J277,0)</f>
        <v>0</v>
      </c>
      <c r="BF277" s="133">
        <f>IF(N277="snížená",J277,0)</f>
        <v>0</v>
      </c>
      <c r="BG277" s="133">
        <f>IF(N277="zákl. přenesená",J277,0)</f>
        <v>0</v>
      </c>
      <c r="BH277" s="133">
        <f>IF(N277="sníž. přenesená",J277,0)</f>
        <v>0</v>
      </c>
      <c r="BI277" s="133">
        <f>IF(N277="nulová",J277,0)</f>
        <v>0</v>
      </c>
      <c r="BJ277" s="17" t="s">
        <v>77</v>
      </c>
      <c r="BK277" s="133">
        <f>ROUND(I277*H277,2)</f>
        <v>0</v>
      </c>
      <c r="BL277" s="17" t="s">
        <v>266</v>
      </c>
      <c r="BM277" s="132" t="s">
        <v>700</v>
      </c>
    </row>
    <row r="278" spans="2:65" s="1" customFormat="1" ht="29.25">
      <c r="B278" s="32"/>
      <c r="D278" s="134" t="s">
        <v>267</v>
      </c>
      <c r="F278" s="135" t="s">
        <v>991</v>
      </c>
      <c r="I278" s="136"/>
      <c r="L278" s="32"/>
      <c r="M278" s="137"/>
      <c r="T278" s="53"/>
      <c r="AT278" s="17" t="s">
        <v>267</v>
      </c>
      <c r="AU278" s="17" t="s">
        <v>77</v>
      </c>
    </row>
    <row r="279" spans="2:65" s="1" customFormat="1" ht="19.5">
      <c r="B279" s="32"/>
      <c r="D279" s="134" t="s">
        <v>269</v>
      </c>
      <c r="F279" s="138" t="s">
        <v>4058</v>
      </c>
      <c r="I279" s="136"/>
      <c r="L279" s="32"/>
      <c r="M279" s="137"/>
      <c r="T279" s="53"/>
      <c r="AT279" s="17" t="s">
        <v>269</v>
      </c>
      <c r="AU279" s="17" t="s">
        <v>77</v>
      </c>
    </row>
    <row r="280" spans="2:65" s="10" customFormat="1" ht="25.9" customHeight="1">
      <c r="B280" s="111"/>
      <c r="D280" s="112" t="s">
        <v>68</v>
      </c>
      <c r="E280" s="113" t="s">
        <v>258</v>
      </c>
      <c r="F280" s="113" t="s">
        <v>4059</v>
      </c>
      <c r="I280" s="114"/>
      <c r="J280" s="115">
        <f>BK280</f>
        <v>0</v>
      </c>
      <c r="L280" s="111"/>
      <c r="M280" s="116"/>
      <c r="P280" s="117">
        <f>SUM(P281:P343)</f>
        <v>0</v>
      </c>
      <c r="R280" s="117">
        <f>SUM(R281:R343)</f>
        <v>11.12706</v>
      </c>
      <c r="T280" s="118">
        <f>SUM(T281:T343)</f>
        <v>0.28800000000000003</v>
      </c>
      <c r="AR280" s="112" t="s">
        <v>77</v>
      </c>
      <c r="AT280" s="119" t="s">
        <v>68</v>
      </c>
      <c r="AU280" s="119" t="s">
        <v>69</v>
      </c>
      <c r="AY280" s="112" t="s">
        <v>260</v>
      </c>
      <c r="BK280" s="120">
        <f>SUM(BK281:BK343)</f>
        <v>0</v>
      </c>
    </row>
    <row r="281" spans="2:65" s="1" customFormat="1" ht="16.5" customHeight="1">
      <c r="B281" s="32"/>
      <c r="C281" s="121" t="s">
        <v>1150</v>
      </c>
      <c r="D281" s="121" t="s">
        <v>261</v>
      </c>
      <c r="E281" s="122" t="s">
        <v>1418</v>
      </c>
      <c r="F281" s="123" t="s">
        <v>1419</v>
      </c>
      <c r="G281" s="124" t="s">
        <v>1297</v>
      </c>
      <c r="H281" s="125">
        <v>284</v>
      </c>
      <c r="I281" s="126"/>
      <c r="J281" s="127">
        <f>ROUND(I281*H281,2)</f>
        <v>0</v>
      </c>
      <c r="K281" s="123" t="s">
        <v>1258</v>
      </c>
      <c r="L281" s="32"/>
      <c r="M281" s="128" t="s">
        <v>19</v>
      </c>
      <c r="N281" s="129" t="s">
        <v>40</v>
      </c>
      <c r="P281" s="130">
        <f>O281*H281</f>
        <v>0</v>
      </c>
      <c r="Q281" s="130">
        <v>0</v>
      </c>
      <c r="R281" s="130">
        <f>Q281*H281</f>
        <v>0</v>
      </c>
      <c r="S281" s="130">
        <v>0</v>
      </c>
      <c r="T281" s="131">
        <f>S281*H281</f>
        <v>0</v>
      </c>
      <c r="AR281" s="132" t="s">
        <v>266</v>
      </c>
      <c r="AT281" s="132" t="s">
        <v>261</v>
      </c>
      <c r="AU281" s="132" t="s">
        <v>77</v>
      </c>
      <c r="AY281" s="17" t="s">
        <v>260</v>
      </c>
      <c r="BE281" s="133">
        <f>IF(N281="základní",J281,0)</f>
        <v>0</v>
      </c>
      <c r="BF281" s="133">
        <f>IF(N281="snížená",J281,0)</f>
        <v>0</v>
      </c>
      <c r="BG281" s="133">
        <f>IF(N281="zákl. přenesená",J281,0)</f>
        <v>0</v>
      </c>
      <c r="BH281" s="133">
        <f>IF(N281="sníž. přenesená",J281,0)</f>
        <v>0</v>
      </c>
      <c r="BI281" s="133">
        <f>IF(N281="nulová",J281,0)</f>
        <v>0</v>
      </c>
      <c r="BJ281" s="17" t="s">
        <v>77</v>
      </c>
      <c r="BK281" s="133">
        <f>ROUND(I281*H281,2)</f>
        <v>0</v>
      </c>
      <c r="BL281" s="17" t="s">
        <v>266</v>
      </c>
      <c r="BM281" s="132" t="s">
        <v>1153</v>
      </c>
    </row>
    <row r="282" spans="2:65" s="1" customFormat="1" ht="11.25">
      <c r="B282" s="32"/>
      <c r="D282" s="134" t="s">
        <v>267</v>
      </c>
      <c r="F282" s="135" t="s">
        <v>1420</v>
      </c>
      <c r="I282" s="136"/>
      <c r="L282" s="32"/>
      <c r="M282" s="137"/>
      <c r="T282" s="53"/>
      <c r="AT282" s="17" t="s">
        <v>267</v>
      </c>
      <c r="AU282" s="17" t="s">
        <v>77</v>
      </c>
    </row>
    <row r="283" spans="2:65" s="1" customFormat="1" ht="11.25">
      <c r="B283" s="32"/>
      <c r="D283" s="176" t="s">
        <v>1416</v>
      </c>
      <c r="F283" s="177" t="s">
        <v>1421</v>
      </c>
      <c r="I283" s="136"/>
      <c r="L283" s="32"/>
      <c r="M283" s="137"/>
      <c r="T283" s="53"/>
      <c r="AT283" s="17" t="s">
        <v>1416</v>
      </c>
      <c r="AU283" s="17" t="s">
        <v>77</v>
      </c>
    </row>
    <row r="284" spans="2:65" s="1" customFormat="1" ht="16.5" customHeight="1">
      <c r="B284" s="32"/>
      <c r="C284" s="121" t="s">
        <v>378</v>
      </c>
      <c r="D284" s="121" t="s">
        <v>261</v>
      </c>
      <c r="E284" s="122" t="s">
        <v>1422</v>
      </c>
      <c r="F284" s="123" t="s">
        <v>1423</v>
      </c>
      <c r="G284" s="124" t="s">
        <v>1297</v>
      </c>
      <c r="H284" s="125">
        <v>360</v>
      </c>
      <c r="I284" s="126"/>
      <c r="J284" s="127">
        <f>ROUND(I284*H284,2)</f>
        <v>0</v>
      </c>
      <c r="K284" s="123" t="s">
        <v>1258</v>
      </c>
      <c r="L284" s="32"/>
      <c r="M284" s="128" t="s">
        <v>19</v>
      </c>
      <c r="N284" s="129" t="s">
        <v>40</v>
      </c>
      <c r="P284" s="130">
        <f>O284*H284</f>
        <v>0</v>
      </c>
      <c r="Q284" s="130">
        <v>0</v>
      </c>
      <c r="R284" s="130">
        <f>Q284*H284</f>
        <v>0</v>
      </c>
      <c r="S284" s="130">
        <v>8.0000000000000004E-4</v>
      </c>
      <c r="T284" s="131">
        <f>S284*H284</f>
        <v>0.28800000000000003</v>
      </c>
      <c r="AR284" s="132" t="s">
        <v>266</v>
      </c>
      <c r="AT284" s="132" t="s">
        <v>261</v>
      </c>
      <c r="AU284" s="132" t="s">
        <v>77</v>
      </c>
      <c r="AY284" s="17" t="s">
        <v>260</v>
      </c>
      <c r="BE284" s="133">
        <f>IF(N284="základní",J284,0)</f>
        <v>0</v>
      </c>
      <c r="BF284" s="133">
        <f>IF(N284="snížená",J284,0)</f>
        <v>0</v>
      </c>
      <c r="BG284" s="133">
        <f>IF(N284="zákl. přenesená",J284,0)</f>
        <v>0</v>
      </c>
      <c r="BH284" s="133">
        <f>IF(N284="sníž. přenesená",J284,0)</f>
        <v>0</v>
      </c>
      <c r="BI284" s="133">
        <f>IF(N284="nulová",J284,0)</f>
        <v>0</v>
      </c>
      <c r="BJ284" s="17" t="s">
        <v>77</v>
      </c>
      <c r="BK284" s="133">
        <f>ROUND(I284*H284,2)</f>
        <v>0</v>
      </c>
      <c r="BL284" s="17" t="s">
        <v>266</v>
      </c>
      <c r="BM284" s="132" t="s">
        <v>1158</v>
      </c>
    </row>
    <row r="285" spans="2:65" s="1" customFormat="1" ht="11.25">
      <c r="B285" s="32"/>
      <c r="D285" s="134" t="s">
        <v>267</v>
      </c>
      <c r="F285" s="135" t="s">
        <v>1424</v>
      </c>
      <c r="I285" s="136"/>
      <c r="L285" s="32"/>
      <c r="M285" s="137"/>
      <c r="T285" s="53"/>
      <c r="AT285" s="17" t="s">
        <v>267</v>
      </c>
      <c r="AU285" s="17" t="s">
        <v>77</v>
      </c>
    </row>
    <row r="286" spans="2:65" s="1" customFormat="1" ht="11.25">
      <c r="B286" s="32"/>
      <c r="D286" s="176" t="s">
        <v>1416</v>
      </c>
      <c r="F286" s="177" t="s">
        <v>1425</v>
      </c>
      <c r="I286" s="136"/>
      <c r="L286" s="32"/>
      <c r="M286" s="137"/>
      <c r="T286" s="53"/>
      <c r="AT286" s="17" t="s">
        <v>1416</v>
      </c>
      <c r="AU286" s="17" t="s">
        <v>77</v>
      </c>
    </row>
    <row r="287" spans="2:65" s="1" customFormat="1" ht="21.75" customHeight="1">
      <c r="B287" s="32"/>
      <c r="C287" s="121" t="s">
        <v>1169</v>
      </c>
      <c r="D287" s="121" t="s">
        <v>261</v>
      </c>
      <c r="E287" s="122" t="s">
        <v>1426</v>
      </c>
      <c r="F287" s="123" t="s">
        <v>1427</v>
      </c>
      <c r="G287" s="124" t="s">
        <v>1067</v>
      </c>
      <c r="H287" s="125">
        <v>153.5</v>
      </c>
      <c r="I287" s="126"/>
      <c r="J287" s="127">
        <f>ROUND(I287*H287,2)</f>
        <v>0</v>
      </c>
      <c r="K287" s="123" t="s">
        <v>1258</v>
      </c>
      <c r="L287" s="32"/>
      <c r="M287" s="128" t="s">
        <v>19</v>
      </c>
      <c r="N287" s="129" t="s">
        <v>40</v>
      </c>
      <c r="P287" s="130">
        <f>O287*H287</f>
        <v>0</v>
      </c>
      <c r="Q287" s="130">
        <v>0</v>
      </c>
      <c r="R287" s="130">
        <f>Q287*H287</f>
        <v>0</v>
      </c>
      <c r="S287" s="130">
        <v>0</v>
      </c>
      <c r="T287" s="131">
        <f>S287*H287</f>
        <v>0</v>
      </c>
      <c r="AR287" s="132" t="s">
        <v>266</v>
      </c>
      <c r="AT287" s="132" t="s">
        <v>261</v>
      </c>
      <c r="AU287" s="132" t="s">
        <v>77</v>
      </c>
      <c r="AY287" s="17" t="s">
        <v>260</v>
      </c>
      <c r="BE287" s="133">
        <f>IF(N287="základní",J287,0)</f>
        <v>0</v>
      </c>
      <c r="BF287" s="133">
        <f>IF(N287="snížená",J287,0)</f>
        <v>0</v>
      </c>
      <c r="BG287" s="133">
        <f>IF(N287="zákl. přenesená",J287,0)</f>
        <v>0</v>
      </c>
      <c r="BH287" s="133">
        <f>IF(N287="sníž. přenesená",J287,0)</f>
        <v>0</v>
      </c>
      <c r="BI287" s="133">
        <f>IF(N287="nulová",J287,0)</f>
        <v>0</v>
      </c>
      <c r="BJ287" s="17" t="s">
        <v>77</v>
      </c>
      <c r="BK287" s="133">
        <f>ROUND(I287*H287,2)</f>
        <v>0</v>
      </c>
      <c r="BL287" s="17" t="s">
        <v>266</v>
      </c>
      <c r="BM287" s="132" t="s">
        <v>1172</v>
      </c>
    </row>
    <row r="288" spans="2:65" s="1" customFormat="1" ht="11.25">
      <c r="B288" s="32"/>
      <c r="D288" s="134" t="s">
        <v>267</v>
      </c>
      <c r="F288" s="135" t="s">
        <v>1428</v>
      </c>
      <c r="I288" s="136"/>
      <c r="L288" s="32"/>
      <c r="M288" s="137"/>
      <c r="T288" s="53"/>
      <c r="AT288" s="17" t="s">
        <v>267</v>
      </c>
      <c r="AU288" s="17" t="s">
        <v>77</v>
      </c>
    </row>
    <row r="289" spans="2:65" s="1" customFormat="1" ht="11.25">
      <c r="B289" s="32"/>
      <c r="D289" s="176" t="s">
        <v>1416</v>
      </c>
      <c r="F289" s="177" t="s">
        <v>1429</v>
      </c>
      <c r="I289" s="136"/>
      <c r="L289" s="32"/>
      <c r="M289" s="137"/>
      <c r="T289" s="53"/>
      <c r="AT289" s="17" t="s">
        <v>1416</v>
      </c>
      <c r="AU289" s="17" t="s">
        <v>77</v>
      </c>
    </row>
    <row r="290" spans="2:65" s="1" customFormat="1" ht="24.2" customHeight="1">
      <c r="B290" s="32"/>
      <c r="C290" s="121" t="s">
        <v>384</v>
      </c>
      <c r="D290" s="121" t="s">
        <v>261</v>
      </c>
      <c r="E290" s="122" t="s">
        <v>1430</v>
      </c>
      <c r="F290" s="123" t="s">
        <v>1431</v>
      </c>
      <c r="G290" s="124" t="s">
        <v>1067</v>
      </c>
      <c r="H290" s="125">
        <v>173.1</v>
      </c>
      <c r="I290" s="126"/>
      <c r="J290" s="127">
        <f>ROUND(I290*H290,2)</f>
        <v>0</v>
      </c>
      <c r="K290" s="123" t="s">
        <v>1258</v>
      </c>
      <c r="L290" s="32"/>
      <c r="M290" s="128" t="s">
        <v>19</v>
      </c>
      <c r="N290" s="129" t="s">
        <v>40</v>
      </c>
      <c r="P290" s="130">
        <f>O290*H290</f>
        <v>0</v>
      </c>
      <c r="Q290" s="130">
        <v>0</v>
      </c>
      <c r="R290" s="130">
        <f>Q290*H290</f>
        <v>0</v>
      </c>
      <c r="S290" s="130">
        <v>0</v>
      </c>
      <c r="T290" s="131">
        <f>S290*H290</f>
        <v>0</v>
      </c>
      <c r="AR290" s="132" t="s">
        <v>266</v>
      </c>
      <c r="AT290" s="132" t="s">
        <v>261</v>
      </c>
      <c r="AU290" s="132" t="s">
        <v>77</v>
      </c>
      <c r="AY290" s="17" t="s">
        <v>260</v>
      </c>
      <c r="BE290" s="133">
        <f>IF(N290="základní",J290,0)</f>
        <v>0</v>
      </c>
      <c r="BF290" s="133">
        <f>IF(N290="snížená",J290,0)</f>
        <v>0</v>
      </c>
      <c r="BG290" s="133">
        <f>IF(N290="zákl. přenesená",J290,0)</f>
        <v>0</v>
      </c>
      <c r="BH290" s="133">
        <f>IF(N290="sníž. přenesená",J290,0)</f>
        <v>0</v>
      </c>
      <c r="BI290" s="133">
        <f>IF(N290="nulová",J290,0)</f>
        <v>0</v>
      </c>
      <c r="BJ290" s="17" t="s">
        <v>77</v>
      </c>
      <c r="BK290" s="133">
        <f>ROUND(I290*H290,2)</f>
        <v>0</v>
      </c>
      <c r="BL290" s="17" t="s">
        <v>266</v>
      </c>
      <c r="BM290" s="132" t="s">
        <v>1182</v>
      </c>
    </row>
    <row r="291" spans="2:65" s="1" customFormat="1" ht="11.25">
      <c r="B291" s="32"/>
      <c r="D291" s="134" t="s">
        <v>267</v>
      </c>
      <c r="F291" s="135" t="s">
        <v>1432</v>
      </c>
      <c r="I291" s="136"/>
      <c r="L291" s="32"/>
      <c r="M291" s="137"/>
      <c r="T291" s="53"/>
      <c r="AT291" s="17" t="s">
        <v>267</v>
      </c>
      <c r="AU291" s="17" t="s">
        <v>77</v>
      </c>
    </row>
    <row r="292" spans="2:65" s="1" customFormat="1" ht="11.25">
      <c r="B292" s="32"/>
      <c r="D292" s="176" t="s">
        <v>1416</v>
      </c>
      <c r="F292" s="177" t="s">
        <v>1433</v>
      </c>
      <c r="I292" s="136"/>
      <c r="L292" s="32"/>
      <c r="M292" s="137"/>
      <c r="T292" s="53"/>
      <c r="AT292" s="17" t="s">
        <v>1416</v>
      </c>
      <c r="AU292" s="17" t="s">
        <v>77</v>
      </c>
    </row>
    <row r="293" spans="2:65" s="12" customFormat="1" ht="11.25">
      <c r="B293" s="162"/>
      <c r="D293" s="134" t="s">
        <v>774</v>
      </c>
      <c r="E293" s="163" t="s">
        <v>19</v>
      </c>
      <c r="F293" s="164" t="s">
        <v>4060</v>
      </c>
      <c r="H293" s="165">
        <v>173.1</v>
      </c>
      <c r="I293" s="166"/>
      <c r="L293" s="162"/>
      <c r="M293" s="167"/>
      <c r="T293" s="168"/>
      <c r="AT293" s="163" t="s">
        <v>774</v>
      </c>
      <c r="AU293" s="163" t="s">
        <v>77</v>
      </c>
      <c r="AV293" s="12" t="s">
        <v>79</v>
      </c>
      <c r="AW293" s="12" t="s">
        <v>31</v>
      </c>
      <c r="AX293" s="12" t="s">
        <v>69</v>
      </c>
      <c r="AY293" s="163" t="s">
        <v>260</v>
      </c>
    </row>
    <row r="294" spans="2:65" s="13" customFormat="1" ht="11.25">
      <c r="B294" s="169"/>
      <c r="D294" s="134" t="s">
        <v>774</v>
      </c>
      <c r="E294" s="170" t="s">
        <v>19</v>
      </c>
      <c r="F294" s="171" t="s">
        <v>967</v>
      </c>
      <c r="H294" s="172">
        <v>173.1</v>
      </c>
      <c r="I294" s="173"/>
      <c r="L294" s="169"/>
      <c r="M294" s="174"/>
      <c r="T294" s="175"/>
      <c r="AT294" s="170" t="s">
        <v>774</v>
      </c>
      <c r="AU294" s="170" t="s">
        <v>77</v>
      </c>
      <c r="AV294" s="13" t="s">
        <v>266</v>
      </c>
      <c r="AW294" s="13" t="s">
        <v>31</v>
      </c>
      <c r="AX294" s="13" t="s">
        <v>77</v>
      </c>
      <c r="AY294" s="170" t="s">
        <v>260</v>
      </c>
    </row>
    <row r="295" spans="2:65" s="1" customFormat="1" ht="16.5" customHeight="1">
      <c r="B295" s="32"/>
      <c r="C295" s="121" t="s">
        <v>1185</v>
      </c>
      <c r="D295" s="121" t="s">
        <v>261</v>
      </c>
      <c r="E295" s="122" t="s">
        <v>1435</v>
      </c>
      <c r="F295" s="123" t="s">
        <v>1436</v>
      </c>
      <c r="G295" s="124" t="s">
        <v>1297</v>
      </c>
      <c r="H295" s="125">
        <v>300</v>
      </c>
      <c r="I295" s="126"/>
      <c r="J295" s="127">
        <f>ROUND(I295*H295,2)</f>
        <v>0</v>
      </c>
      <c r="K295" s="123" t="s">
        <v>1258</v>
      </c>
      <c r="L295" s="32"/>
      <c r="M295" s="128" t="s">
        <v>19</v>
      </c>
      <c r="N295" s="129" t="s">
        <v>40</v>
      </c>
      <c r="P295" s="130">
        <f>O295*H295</f>
        <v>0</v>
      </c>
      <c r="Q295" s="130">
        <v>0</v>
      </c>
      <c r="R295" s="130">
        <f>Q295*H295</f>
        <v>0</v>
      </c>
      <c r="S295" s="130">
        <v>0</v>
      </c>
      <c r="T295" s="131">
        <f>S295*H295</f>
        <v>0</v>
      </c>
      <c r="AR295" s="132" t="s">
        <v>266</v>
      </c>
      <c r="AT295" s="132" t="s">
        <v>261</v>
      </c>
      <c r="AU295" s="132" t="s">
        <v>77</v>
      </c>
      <c r="AY295" s="17" t="s">
        <v>260</v>
      </c>
      <c r="BE295" s="133">
        <f>IF(N295="základní",J295,0)</f>
        <v>0</v>
      </c>
      <c r="BF295" s="133">
        <f>IF(N295="snížená",J295,0)</f>
        <v>0</v>
      </c>
      <c r="BG295" s="133">
        <f>IF(N295="zákl. přenesená",J295,0)</f>
        <v>0</v>
      </c>
      <c r="BH295" s="133">
        <f>IF(N295="sníž. přenesená",J295,0)</f>
        <v>0</v>
      </c>
      <c r="BI295" s="133">
        <f>IF(N295="nulová",J295,0)</f>
        <v>0</v>
      </c>
      <c r="BJ295" s="17" t="s">
        <v>77</v>
      </c>
      <c r="BK295" s="133">
        <f>ROUND(I295*H295,2)</f>
        <v>0</v>
      </c>
      <c r="BL295" s="17" t="s">
        <v>266</v>
      </c>
      <c r="BM295" s="132" t="s">
        <v>1188</v>
      </c>
    </row>
    <row r="296" spans="2:65" s="1" customFormat="1" ht="19.5">
      <c r="B296" s="32"/>
      <c r="D296" s="134" t="s">
        <v>267</v>
      </c>
      <c r="F296" s="135" t="s">
        <v>1437</v>
      </c>
      <c r="I296" s="136"/>
      <c r="L296" s="32"/>
      <c r="M296" s="137"/>
      <c r="T296" s="53"/>
      <c r="AT296" s="17" t="s">
        <v>267</v>
      </c>
      <c r="AU296" s="17" t="s">
        <v>77</v>
      </c>
    </row>
    <row r="297" spans="2:65" s="1" customFormat="1" ht="11.25">
      <c r="B297" s="32"/>
      <c r="D297" s="176" t="s">
        <v>1416</v>
      </c>
      <c r="F297" s="177" t="s">
        <v>1438</v>
      </c>
      <c r="I297" s="136"/>
      <c r="L297" s="32"/>
      <c r="M297" s="137"/>
      <c r="T297" s="53"/>
      <c r="AT297" s="17" t="s">
        <v>1416</v>
      </c>
      <c r="AU297" s="17" t="s">
        <v>77</v>
      </c>
    </row>
    <row r="298" spans="2:65" s="1" customFormat="1" ht="16.5" customHeight="1">
      <c r="B298" s="32"/>
      <c r="C298" s="121" t="s">
        <v>389</v>
      </c>
      <c r="D298" s="121" t="s">
        <v>261</v>
      </c>
      <c r="E298" s="122" t="s">
        <v>1440</v>
      </c>
      <c r="F298" s="123" t="s">
        <v>1441</v>
      </c>
      <c r="G298" s="124" t="s">
        <v>1067</v>
      </c>
      <c r="H298" s="125">
        <v>50.1</v>
      </c>
      <c r="I298" s="126"/>
      <c r="J298" s="127">
        <f>ROUND(I298*H298,2)</f>
        <v>0</v>
      </c>
      <c r="K298" s="123" t="s">
        <v>1258</v>
      </c>
      <c r="L298" s="32"/>
      <c r="M298" s="128" t="s">
        <v>19</v>
      </c>
      <c r="N298" s="129" t="s">
        <v>40</v>
      </c>
      <c r="P298" s="130">
        <f>O298*H298</f>
        <v>0</v>
      </c>
      <c r="Q298" s="130">
        <v>0</v>
      </c>
      <c r="R298" s="130">
        <f>Q298*H298</f>
        <v>0</v>
      </c>
      <c r="S298" s="130">
        <v>0</v>
      </c>
      <c r="T298" s="131">
        <f>S298*H298</f>
        <v>0</v>
      </c>
      <c r="AR298" s="132" t="s">
        <v>266</v>
      </c>
      <c r="AT298" s="132" t="s">
        <v>261</v>
      </c>
      <c r="AU298" s="132" t="s">
        <v>77</v>
      </c>
      <c r="AY298" s="17" t="s">
        <v>260</v>
      </c>
      <c r="BE298" s="133">
        <f>IF(N298="základní",J298,0)</f>
        <v>0</v>
      </c>
      <c r="BF298" s="133">
        <f>IF(N298="snížená",J298,0)</f>
        <v>0</v>
      </c>
      <c r="BG298" s="133">
        <f>IF(N298="zákl. přenesená",J298,0)</f>
        <v>0</v>
      </c>
      <c r="BH298" s="133">
        <f>IF(N298="sníž. přenesená",J298,0)</f>
        <v>0</v>
      </c>
      <c r="BI298" s="133">
        <f>IF(N298="nulová",J298,0)</f>
        <v>0</v>
      </c>
      <c r="BJ298" s="17" t="s">
        <v>77</v>
      </c>
      <c r="BK298" s="133">
        <f>ROUND(I298*H298,2)</f>
        <v>0</v>
      </c>
      <c r="BL298" s="17" t="s">
        <v>266</v>
      </c>
      <c r="BM298" s="132" t="s">
        <v>1193</v>
      </c>
    </row>
    <row r="299" spans="2:65" s="1" customFormat="1" ht="11.25">
      <c r="B299" s="32"/>
      <c r="D299" s="134" t="s">
        <v>267</v>
      </c>
      <c r="F299" s="135" t="s">
        <v>1442</v>
      </c>
      <c r="I299" s="136"/>
      <c r="L299" s="32"/>
      <c r="M299" s="137"/>
      <c r="T299" s="53"/>
      <c r="AT299" s="17" t="s">
        <v>267</v>
      </c>
      <c r="AU299" s="17" t="s">
        <v>77</v>
      </c>
    </row>
    <row r="300" spans="2:65" s="1" customFormat="1" ht="11.25">
      <c r="B300" s="32"/>
      <c r="D300" s="176" t="s">
        <v>1416</v>
      </c>
      <c r="F300" s="177" t="s">
        <v>1443</v>
      </c>
      <c r="I300" s="136"/>
      <c r="L300" s="32"/>
      <c r="M300" s="137"/>
      <c r="T300" s="53"/>
      <c r="AT300" s="17" t="s">
        <v>1416</v>
      </c>
      <c r="AU300" s="17" t="s">
        <v>77</v>
      </c>
    </row>
    <row r="301" spans="2:65" s="12" customFormat="1" ht="11.25">
      <c r="B301" s="162"/>
      <c r="D301" s="134" t="s">
        <v>774</v>
      </c>
      <c r="E301" s="163" t="s">
        <v>19</v>
      </c>
      <c r="F301" s="164" t="s">
        <v>4061</v>
      </c>
      <c r="H301" s="165">
        <v>50.1</v>
      </c>
      <c r="I301" s="166"/>
      <c r="L301" s="162"/>
      <c r="M301" s="167"/>
      <c r="T301" s="168"/>
      <c r="AT301" s="163" t="s">
        <v>774</v>
      </c>
      <c r="AU301" s="163" t="s">
        <v>77</v>
      </c>
      <c r="AV301" s="12" t="s">
        <v>79</v>
      </c>
      <c r="AW301" s="12" t="s">
        <v>31</v>
      </c>
      <c r="AX301" s="12" t="s">
        <v>69</v>
      </c>
      <c r="AY301" s="163" t="s">
        <v>260</v>
      </c>
    </row>
    <row r="302" spans="2:65" s="13" customFormat="1" ht="11.25">
      <c r="B302" s="169"/>
      <c r="D302" s="134" t="s">
        <v>774</v>
      </c>
      <c r="E302" s="170" t="s">
        <v>19</v>
      </c>
      <c r="F302" s="171" t="s">
        <v>967</v>
      </c>
      <c r="H302" s="172">
        <v>50.1</v>
      </c>
      <c r="I302" s="173"/>
      <c r="L302" s="169"/>
      <c r="M302" s="174"/>
      <c r="T302" s="175"/>
      <c r="AT302" s="170" t="s">
        <v>774</v>
      </c>
      <c r="AU302" s="170" t="s">
        <v>77</v>
      </c>
      <c r="AV302" s="13" t="s">
        <v>266</v>
      </c>
      <c r="AW302" s="13" t="s">
        <v>31</v>
      </c>
      <c r="AX302" s="13" t="s">
        <v>77</v>
      </c>
      <c r="AY302" s="170" t="s">
        <v>260</v>
      </c>
    </row>
    <row r="303" spans="2:65" s="1" customFormat="1" ht="16.5" customHeight="1">
      <c r="B303" s="32"/>
      <c r="C303" s="121" t="s">
        <v>1196</v>
      </c>
      <c r="D303" s="121" t="s">
        <v>261</v>
      </c>
      <c r="E303" s="122" t="s">
        <v>1445</v>
      </c>
      <c r="F303" s="123" t="s">
        <v>1446</v>
      </c>
      <c r="G303" s="124" t="s">
        <v>1067</v>
      </c>
      <c r="H303" s="125">
        <v>3</v>
      </c>
      <c r="I303" s="126"/>
      <c r="J303" s="127">
        <f>ROUND(I303*H303,2)</f>
        <v>0</v>
      </c>
      <c r="K303" s="123" t="s">
        <v>1258</v>
      </c>
      <c r="L303" s="32"/>
      <c r="M303" s="128" t="s">
        <v>19</v>
      </c>
      <c r="N303" s="129" t="s">
        <v>40</v>
      </c>
      <c r="P303" s="130">
        <f>O303*H303</f>
        <v>0</v>
      </c>
      <c r="Q303" s="130">
        <v>0</v>
      </c>
      <c r="R303" s="130">
        <f>Q303*H303</f>
        <v>0</v>
      </c>
      <c r="S303" s="130">
        <v>0</v>
      </c>
      <c r="T303" s="131">
        <f>S303*H303</f>
        <v>0</v>
      </c>
      <c r="AR303" s="132" t="s">
        <v>266</v>
      </c>
      <c r="AT303" s="132" t="s">
        <v>261</v>
      </c>
      <c r="AU303" s="132" t="s">
        <v>77</v>
      </c>
      <c r="AY303" s="17" t="s">
        <v>260</v>
      </c>
      <c r="BE303" s="133">
        <f>IF(N303="základní",J303,0)</f>
        <v>0</v>
      </c>
      <c r="BF303" s="133">
        <f>IF(N303="snížená",J303,0)</f>
        <v>0</v>
      </c>
      <c r="BG303" s="133">
        <f>IF(N303="zákl. přenesená",J303,0)</f>
        <v>0</v>
      </c>
      <c r="BH303" s="133">
        <f>IF(N303="sníž. přenesená",J303,0)</f>
        <v>0</v>
      </c>
      <c r="BI303" s="133">
        <f>IF(N303="nulová",J303,0)</f>
        <v>0</v>
      </c>
      <c r="BJ303" s="17" t="s">
        <v>77</v>
      </c>
      <c r="BK303" s="133">
        <f>ROUND(I303*H303,2)</f>
        <v>0</v>
      </c>
      <c r="BL303" s="17" t="s">
        <v>266</v>
      </c>
      <c r="BM303" s="132" t="s">
        <v>1197</v>
      </c>
    </row>
    <row r="304" spans="2:65" s="1" customFormat="1" ht="19.5">
      <c r="B304" s="32"/>
      <c r="D304" s="134" t="s">
        <v>267</v>
      </c>
      <c r="F304" s="135" t="s">
        <v>1447</v>
      </c>
      <c r="I304" s="136"/>
      <c r="L304" s="32"/>
      <c r="M304" s="137"/>
      <c r="T304" s="53"/>
      <c r="AT304" s="17" t="s">
        <v>267</v>
      </c>
      <c r="AU304" s="17" t="s">
        <v>77</v>
      </c>
    </row>
    <row r="305" spans="2:65" s="1" customFormat="1" ht="11.25">
      <c r="B305" s="32"/>
      <c r="D305" s="176" t="s">
        <v>1416</v>
      </c>
      <c r="F305" s="177" t="s">
        <v>1448</v>
      </c>
      <c r="I305" s="136"/>
      <c r="L305" s="32"/>
      <c r="M305" s="137"/>
      <c r="T305" s="53"/>
      <c r="AT305" s="17" t="s">
        <v>1416</v>
      </c>
      <c r="AU305" s="17" t="s">
        <v>77</v>
      </c>
    </row>
    <row r="306" spans="2:65" s="12" customFormat="1" ht="11.25">
      <c r="B306" s="162"/>
      <c r="D306" s="134" t="s">
        <v>774</v>
      </c>
      <c r="E306" s="163" t="s">
        <v>19</v>
      </c>
      <c r="F306" s="164" t="s">
        <v>279</v>
      </c>
      <c r="H306" s="165">
        <v>3</v>
      </c>
      <c r="I306" s="166"/>
      <c r="L306" s="162"/>
      <c r="M306" s="167"/>
      <c r="T306" s="168"/>
      <c r="AT306" s="163" t="s">
        <v>774</v>
      </c>
      <c r="AU306" s="163" t="s">
        <v>77</v>
      </c>
      <c r="AV306" s="12" t="s">
        <v>79</v>
      </c>
      <c r="AW306" s="12" t="s">
        <v>31</v>
      </c>
      <c r="AX306" s="12" t="s">
        <v>69</v>
      </c>
      <c r="AY306" s="163" t="s">
        <v>260</v>
      </c>
    </row>
    <row r="307" spans="2:65" s="13" customFormat="1" ht="11.25">
      <c r="B307" s="169"/>
      <c r="D307" s="134" t="s">
        <v>774</v>
      </c>
      <c r="E307" s="170" t="s">
        <v>19</v>
      </c>
      <c r="F307" s="171" t="s">
        <v>967</v>
      </c>
      <c r="H307" s="172">
        <v>3</v>
      </c>
      <c r="I307" s="173"/>
      <c r="L307" s="169"/>
      <c r="M307" s="174"/>
      <c r="T307" s="175"/>
      <c r="AT307" s="170" t="s">
        <v>774</v>
      </c>
      <c r="AU307" s="170" t="s">
        <v>77</v>
      </c>
      <c r="AV307" s="13" t="s">
        <v>266</v>
      </c>
      <c r="AW307" s="13" t="s">
        <v>31</v>
      </c>
      <c r="AX307" s="13" t="s">
        <v>77</v>
      </c>
      <c r="AY307" s="170" t="s">
        <v>260</v>
      </c>
    </row>
    <row r="308" spans="2:65" s="1" customFormat="1" ht="16.5" customHeight="1">
      <c r="B308" s="32"/>
      <c r="C308" s="121" t="s">
        <v>395</v>
      </c>
      <c r="D308" s="121" t="s">
        <v>261</v>
      </c>
      <c r="E308" s="122" t="s">
        <v>1450</v>
      </c>
      <c r="F308" s="123" t="s">
        <v>1451</v>
      </c>
      <c r="G308" s="124" t="s">
        <v>1067</v>
      </c>
      <c r="H308" s="125">
        <v>4.5</v>
      </c>
      <c r="I308" s="126"/>
      <c r="J308" s="127">
        <f>ROUND(I308*H308,2)</f>
        <v>0</v>
      </c>
      <c r="K308" s="123" t="s">
        <v>1258</v>
      </c>
      <c r="L308" s="32"/>
      <c r="M308" s="128" t="s">
        <v>19</v>
      </c>
      <c r="N308" s="129" t="s">
        <v>40</v>
      </c>
      <c r="P308" s="130">
        <f>O308*H308</f>
        <v>0</v>
      </c>
      <c r="Q308" s="130">
        <v>0.50948000000000004</v>
      </c>
      <c r="R308" s="130">
        <f>Q308*H308</f>
        <v>2.2926600000000001</v>
      </c>
      <c r="S308" s="130">
        <v>0</v>
      </c>
      <c r="T308" s="131">
        <f>S308*H308</f>
        <v>0</v>
      </c>
      <c r="AR308" s="132" t="s">
        <v>266</v>
      </c>
      <c r="AT308" s="132" t="s">
        <v>261</v>
      </c>
      <c r="AU308" s="132" t="s">
        <v>77</v>
      </c>
      <c r="AY308" s="17" t="s">
        <v>260</v>
      </c>
      <c r="BE308" s="133">
        <f>IF(N308="základní",J308,0)</f>
        <v>0</v>
      </c>
      <c r="BF308" s="133">
        <f>IF(N308="snížená",J308,0)</f>
        <v>0</v>
      </c>
      <c r="BG308" s="133">
        <f>IF(N308="zákl. přenesená",J308,0)</f>
        <v>0</v>
      </c>
      <c r="BH308" s="133">
        <f>IF(N308="sníž. přenesená",J308,0)</f>
        <v>0</v>
      </c>
      <c r="BI308" s="133">
        <f>IF(N308="nulová",J308,0)</f>
        <v>0</v>
      </c>
      <c r="BJ308" s="17" t="s">
        <v>77</v>
      </c>
      <c r="BK308" s="133">
        <f>ROUND(I308*H308,2)</f>
        <v>0</v>
      </c>
      <c r="BL308" s="17" t="s">
        <v>266</v>
      </c>
      <c r="BM308" s="132" t="s">
        <v>1201</v>
      </c>
    </row>
    <row r="309" spans="2:65" s="1" customFormat="1" ht="11.25">
      <c r="B309" s="32"/>
      <c r="D309" s="134" t="s">
        <v>267</v>
      </c>
      <c r="F309" s="135" t="s">
        <v>1452</v>
      </c>
      <c r="I309" s="136"/>
      <c r="L309" s="32"/>
      <c r="M309" s="137"/>
      <c r="T309" s="53"/>
      <c r="AT309" s="17" t="s">
        <v>267</v>
      </c>
      <c r="AU309" s="17" t="s">
        <v>77</v>
      </c>
    </row>
    <row r="310" spans="2:65" s="1" customFormat="1" ht="11.25">
      <c r="B310" s="32"/>
      <c r="D310" s="176" t="s">
        <v>1416</v>
      </c>
      <c r="F310" s="177" t="s">
        <v>1453</v>
      </c>
      <c r="I310" s="136"/>
      <c r="L310" s="32"/>
      <c r="M310" s="137"/>
      <c r="T310" s="53"/>
      <c r="AT310" s="17" t="s">
        <v>1416</v>
      </c>
      <c r="AU310" s="17" t="s">
        <v>77</v>
      </c>
    </row>
    <row r="311" spans="2:65" s="12" customFormat="1" ht="11.25">
      <c r="B311" s="162"/>
      <c r="D311" s="134" t="s">
        <v>774</v>
      </c>
      <c r="E311" s="163" t="s">
        <v>19</v>
      </c>
      <c r="F311" s="164" t="s">
        <v>4062</v>
      </c>
      <c r="H311" s="165">
        <v>4.5</v>
      </c>
      <c r="I311" s="166"/>
      <c r="L311" s="162"/>
      <c r="M311" s="167"/>
      <c r="T311" s="168"/>
      <c r="AT311" s="163" t="s">
        <v>774</v>
      </c>
      <c r="AU311" s="163" t="s">
        <v>77</v>
      </c>
      <c r="AV311" s="12" t="s">
        <v>79</v>
      </c>
      <c r="AW311" s="12" t="s">
        <v>31</v>
      </c>
      <c r="AX311" s="12" t="s">
        <v>69</v>
      </c>
      <c r="AY311" s="163" t="s">
        <v>260</v>
      </c>
    </row>
    <row r="312" spans="2:65" s="13" customFormat="1" ht="11.25">
      <c r="B312" s="169"/>
      <c r="D312" s="134" t="s">
        <v>774</v>
      </c>
      <c r="E312" s="170" t="s">
        <v>19</v>
      </c>
      <c r="F312" s="171" t="s">
        <v>967</v>
      </c>
      <c r="H312" s="172">
        <v>4.5</v>
      </c>
      <c r="I312" s="173"/>
      <c r="L312" s="169"/>
      <c r="M312" s="174"/>
      <c r="T312" s="175"/>
      <c r="AT312" s="170" t="s">
        <v>774</v>
      </c>
      <c r="AU312" s="170" t="s">
        <v>77</v>
      </c>
      <c r="AV312" s="13" t="s">
        <v>266</v>
      </c>
      <c r="AW312" s="13" t="s">
        <v>31</v>
      </c>
      <c r="AX312" s="13" t="s">
        <v>77</v>
      </c>
      <c r="AY312" s="170" t="s">
        <v>260</v>
      </c>
    </row>
    <row r="313" spans="2:65" s="1" customFormat="1" ht="16.5" customHeight="1">
      <c r="B313" s="32"/>
      <c r="C313" s="121" t="s">
        <v>1204</v>
      </c>
      <c r="D313" s="121" t="s">
        <v>261</v>
      </c>
      <c r="E313" s="122" t="s">
        <v>1460</v>
      </c>
      <c r="F313" s="123" t="s">
        <v>1461</v>
      </c>
      <c r="G313" s="124" t="s">
        <v>973</v>
      </c>
      <c r="H313" s="125">
        <v>294.27</v>
      </c>
      <c r="I313" s="126"/>
      <c r="J313" s="127">
        <f>ROUND(I313*H313,2)</f>
        <v>0</v>
      </c>
      <c r="K313" s="123" t="s">
        <v>1258</v>
      </c>
      <c r="L313" s="32"/>
      <c r="M313" s="128" t="s">
        <v>19</v>
      </c>
      <c r="N313" s="129" t="s">
        <v>40</v>
      </c>
      <c r="P313" s="130">
        <f>O313*H313</f>
        <v>0</v>
      </c>
      <c r="Q313" s="130">
        <v>0</v>
      </c>
      <c r="R313" s="130">
        <f>Q313*H313</f>
        <v>0</v>
      </c>
      <c r="S313" s="130">
        <v>0</v>
      </c>
      <c r="T313" s="131">
        <f>S313*H313</f>
        <v>0</v>
      </c>
      <c r="AR313" s="132" t="s">
        <v>266</v>
      </c>
      <c r="AT313" s="132" t="s">
        <v>261</v>
      </c>
      <c r="AU313" s="132" t="s">
        <v>77</v>
      </c>
      <c r="AY313" s="17" t="s">
        <v>260</v>
      </c>
      <c r="BE313" s="133">
        <f>IF(N313="základní",J313,0)</f>
        <v>0</v>
      </c>
      <c r="BF313" s="133">
        <f>IF(N313="snížená",J313,0)</f>
        <v>0</v>
      </c>
      <c r="BG313" s="133">
        <f>IF(N313="zákl. přenesená",J313,0)</f>
        <v>0</v>
      </c>
      <c r="BH313" s="133">
        <f>IF(N313="sníž. přenesená",J313,0)</f>
        <v>0</v>
      </c>
      <c r="BI313" s="133">
        <f>IF(N313="nulová",J313,0)</f>
        <v>0</v>
      </c>
      <c r="BJ313" s="17" t="s">
        <v>77</v>
      </c>
      <c r="BK313" s="133">
        <f>ROUND(I313*H313,2)</f>
        <v>0</v>
      </c>
      <c r="BL313" s="17" t="s">
        <v>266</v>
      </c>
      <c r="BM313" s="132" t="s">
        <v>1207</v>
      </c>
    </row>
    <row r="314" spans="2:65" s="1" customFormat="1" ht="19.5">
      <c r="B314" s="32"/>
      <c r="D314" s="134" t="s">
        <v>267</v>
      </c>
      <c r="F314" s="135" t="s">
        <v>1462</v>
      </c>
      <c r="I314" s="136"/>
      <c r="L314" s="32"/>
      <c r="M314" s="137"/>
      <c r="T314" s="53"/>
      <c r="AT314" s="17" t="s">
        <v>267</v>
      </c>
      <c r="AU314" s="17" t="s">
        <v>77</v>
      </c>
    </row>
    <row r="315" spans="2:65" s="1" customFormat="1" ht="11.25">
      <c r="B315" s="32"/>
      <c r="D315" s="176" t="s">
        <v>1416</v>
      </c>
      <c r="F315" s="177" t="s">
        <v>1463</v>
      </c>
      <c r="I315" s="136"/>
      <c r="L315" s="32"/>
      <c r="M315" s="137"/>
      <c r="T315" s="53"/>
      <c r="AT315" s="17" t="s">
        <v>1416</v>
      </c>
      <c r="AU315" s="17" t="s">
        <v>77</v>
      </c>
    </row>
    <row r="316" spans="2:65" s="12" customFormat="1" ht="11.25">
      <c r="B316" s="162"/>
      <c r="D316" s="134" t="s">
        <v>774</v>
      </c>
      <c r="E316" s="163" t="s">
        <v>19</v>
      </c>
      <c r="F316" s="164" t="s">
        <v>4063</v>
      </c>
      <c r="H316" s="165">
        <v>294.27</v>
      </c>
      <c r="I316" s="166"/>
      <c r="L316" s="162"/>
      <c r="M316" s="167"/>
      <c r="T316" s="168"/>
      <c r="AT316" s="163" t="s">
        <v>774</v>
      </c>
      <c r="AU316" s="163" t="s">
        <v>77</v>
      </c>
      <c r="AV316" s="12" t="s">
        <v>79</v>
      </c>
      <c r="AW316" s="12" t="s">
        <v>31</v>
      </c>
      <c r="AX316" s="12" t="s">
        <v>69</v>
      </c>
      <c r="AY316" s="163" t="s">
        <v>260</v>
      </c>
    </row>
    <row r="317" spans="2:65" s="13" customFormat="1" ht="11.25">
      <c r="B317" s="169"/>
      <c r="D317" s="134" t="s">
        <v>774</v>
      </c>
      <c r="E317" s="170" t="s">
        <v>19</v>
      </c>
      <c r="F317" s="171" t="s">
        <v>967</v>
      </c>
      <c r="H317" s="172">
        <v>294.27</v>
      </c>
      <c r="I317" s="173"/>
      <c r="L317" s="169"/>
      <c r="M317" s="174"/>
      <c r="T317" s="175"/>
      <c r="AT317" s="170" t="s">
        <v>774</v>
      </c>
      <c r="AU317" s="170" t="s">
        <v>77</v>
      </c>
      <c r="AV317" s="13" t="s">
        <v>266</v>
      </c>
      <c r="AW317" s="13" t="s">
        <v>31</v>
      </c>
      <c r="AX317" s="13" t="s">
        <v>77</v>
      </c>
      <c r="AY317" s="170" t="s">
        <v>260</v>
      </c>
    </row>
    <row r="318" spans="2:65" s="1" customFormat="1" ht="21.75" customHeight="1">
      <c r="B318" s="32"/>
      <c r="C318" s="121" t="s">
        <v>399</v>
      </c>
      <c r="D318" s="121" t="s">
        <v>261</v>
      </c>
      <c r="E318" s="122" t="s">
        <v>1465</v>
      </c>
      <c r="F318" s="123" t="s">
        <v>1466</v>
      </c>
      <c r="G318" s="124" t="s">
        <v>1067</v>
      </c>
      <c r="H318" s="125">
        <v>173.1</v>
      </c>
      <c r="I318" s="126"/>
      <c r="J318" s="127">
        <f>ROUND(I318*H318,2)</f>
        <v>0</v>
      </c>
      <c r="K318" s="123" t="s">
        <v>1258</v>
      </c>
      <c r="L318" s="32"/>
      <c r="M318" s="128" t="s">
        <v>19</v>
      </c>
      <c r="N318" s="129" t="s">
        <v>40</v>
      </c>
      <c r="P318" s="130">
        <f>O318*H318</f>
        <v>0</v>
      </c>
      <c r="Q318" s="130">
        <v>0</v>
      </c>
      <c r="R318" s="130">
        <f>Q318*H318</f>
        <v>0</v>
      </c>
      <c r="S318" s="130">
        <v>0</v>
      </c>
      <c r="T318" s="131">
        <f>S318*H318</f>
        <v>0</v>
      </c>
      <c r="AR318" s="132" t="s">
        <v>266</v>
      </c>
      <c r="AT318" s="132" t="s">
        <v>261</v>
      </c>
      <c r="AU318" s="132" t="s">
        <v>77</v>
      </c>
      <c r="AY318" s="17" t="s">
        <v>260</v>
      </c>
      <c r="BE318" s="133">
        <f>IF(N318="základní",J318,0)</f>
        <v>0</v>
      </c>
      <c r="BF318" s="133">
        <f>IF(N318="snížená",J318,0)</f>
        <v>0</v>
      </c>
      <c r="BG318" s="133">
        <f>IF(N318="zákl. přenesená",J318,0)</f>
        <v>0</v>
      </c>
      <c r="BH318" s="133">
        <f>IF(N318="sníž. přenesená",J318,0)</f>
        <v>0</v>
      </c>
      <c r="BI318" s="133">
        <f>IF(N318="nulová",J318,0)</f>
        <v>0</v>
      </c>
      <c r="BJ318" s="17" t="s">
        <v>77</v>
      </c>
      <c r="BK318" s="133">
        <f>ROUND(I318*H318,2)</f>
        <v>0</v>
      </c>
      <c r="BL318" s="17" t="s">
        <v>266</v>
      </c>
      <c r="BM318" s="132" t="s">
        <v>1218</v>
      </c>
    </row>
    <row r="319" spans="2:65" s="1" customFormat="1" ht="19.5">
      <c r="B319" s="32"/>
      <c r="D319" s="134" t="s">
        <v>267</v>
      </c>
      <c r="F319" s="135" t="s">
        <v>1467</v>
      </c>
      <c r="I319" s="136"/>
      <c r="L319" s="32"/>
      <c r="M319" s="137"/>
      <c r="T319" s="53"/>
      <c r="AT319" s="17" t="s">
        <v>267</v>
      </c>
      <c r="AU319" s="17" t="s">
        <v>77</v>
      </c>
    </row>
    <row r="320" spans="2:65" s="1" customFormat="1" ht="11.25">
      <c r="B320" s="32"/>
      <c r="D320" s="176" t="s">
        <v>1416</v>
      </c>
      <c r="F320" s="177" t="s">
        <v>1468</v>
      </c>
      <c r="I320" s="136"/>
      <c r="L320" s="32"/>
      <c r="M320" s="137"/>
      <c r="T320" s="53"/>
      <c r="AT320" s="17" t="s">
        <v>1416</v>
      </c>
      <c r="AU320" s="17" t="s">
        <v>77</v>
      </c>
    </row>
    <row r="321" spans="2:65" s="1" customFormat="1" ht="24.2" customHeight="1">
      <c r="B321" s="32"/>
      <c r="C321" s="121" t="s">
        <v>1215</v>
      </c>
      <c r="D321" s="121" t="s">
        <v>261</v>
      </c>
      <c r="E321" s="122" t="s">
        <v>1469</v>
      </c>
      <c r="F321" s="123" t="s">
        <v>1470</v>
      </c>
      <c r="G321" s="124" t="s">
        <v>1067</v>
      </c>
      <c r="H321" s="125">
        <v>2769.6</v>
      </c>
      <c r="I321" s="126"/>
      <c r="J321" s="127">
        <f>ROUND(I321*H321,2)</f>
        <v>0</v>
      </c>
      <c r="K321" s="123" t="s">
        <v>1258</v>
      </c>
      <c r="L321" s="32"/>
      <c r="M321" s="128" t="s">
        <v>19</v>
      </c>
      <c r="N321" s="129" t="s">
        <v>40</v>
      </c>
      <c r="P321" s="130">
        <f>O321*H321</f>
        <v>0</v>
      </c>
      <c r="Q321" s="130">
        <v>0</v>
      </c>
      <c r="R321" s="130">
        <f>Q321*H321</f>
        <v>0</v>
      </c>
      <c r="S321" s="130">
        <v>0</v>
      </c>
      <c r="T321" s="131">
        <f>S321*H321</f>
        <v>0</v>
      </c>
      <c r="AR321" s="132" t="s">
        <v>266</v>
      </c>
      <c r="AT321" s="132" t="s">
        <v>261</v>
      </c>
      <c r="AU321" s="132" t="s">
        <v>77</v>
      </c>
      <c r="AY321" s="17" t="s">
        <v>260</v>
      </c>
      <c r="BE321" s="133">
        <f>IF(N321="základní",J321,0)</f>
        <v>0</v>
      </c>
      <c r="BF321" s="133">
        <f>IF(N321="snížená",J321,0)</f>
        <v>0</v>
      </c>
      <c r="BG321" s="133">
        <f>IF(N321="zákl. přenesená",J321,0)</f>
        <v>0</v>
      </c>
      <c r="BH321" s="133">
        <f>IF(N321="sníž. přenesená",J321,0)</f>
        <v>0</v>
      </c>
      <c r="BI321" s="133">
        <f>IF(N321="nulová",J321,0)</f>
        <v>0</v>
      </c>
      <c r="BJ321" s="17" t="s">
        <v>77</v>
      </c>
      <c r="BK321" s="133">
        <f>ROUND(I321*H321,2)</f>
        <v>0</v>
      </c>
      <c r="BL321" s="17" t="s">
        <v>266</v>
      </c>
      <c r="BM321" s="132" t="s">
        <v>1249</v>
      </c>
    </row>
    <row r="322" spans="2:65" s="1" customFormat="1" ht="19.5">
      <c r="B322" s="32"/>
      <c r="D322" s="134" t="s">
        <v>267</v>
      </c>
      <c r="F322" s="135" t="s">
        <v>1471</v>
      </c>
      <c r="I322" s="136"/>
      <c r="L322" s="32"/>
      <c r="M322" s="137"/>
      <c r="T322" s="53"/>
      <c r="AT322" s="17" t="s">
        <v>267</v>
      </c>
      <c r="AU322" s="17" t="s">
        <v>77</v>
      </c>
    </row>
    <row r="323" spans="2:65" s="1" customFormat="1" ht="11.25">
      <c r="B323" s="32"/>
      <c r="D323" s="176" t="s">
        <v>1416</v>
      </c>
      <c r="F323" s="177" t="s">
        <v>1472</v>
      </c>
      <c r="I323" s="136"/>
      <c r="L323" s="32"/>
      <c r="M323" s="137"/>
      <c r="T323" s="53"/>
      <c r="AT323" s="17" t="s">
        <v>1416</v>
      </c>
      <c r="AU323" s="17" t="s">
        <v>77</v>
      </c>
    </row>
    <row r="324" spans="2:65" s="12" customFormat="1" ht="11.25">
      <c r="B324" s="162"/>
      <c r="D324" s="134" t="s">
        <v>774</v>
      </c>
      <c r="E324" s="163" t="s">
        <v>19</v>
      </c>
      <c r="F324" s="164" t="s">
        <v>4064</v>
      </c>
      <c r="H324" s="165">
        <v>2769.6</v>
      </c>
      <c r="I324" s="166"/>
      <c r="L324" s="162"/>
      <c r="M324" s="167"/>
      <c r="T324" s="168"/>
      <c r="AT324" s="163" t="s">
        <v>774</v>
      </c>
      <c r="AU324" s="163" t="s">
        <v>77</v>
      </c>
      <c r="AV324" s="12" t="s">
        <v>79</v>
      </c>
      <c r="AW324" s="12" t="s">
        <v>31</v>
      </c>
      <c r="AX324" s="12" t="s">
        <v>69</v>
      </c>
      <c r="AY324" s="163" t="s">
        <v>260</v>
      </c>
    </row>
    <row r="325" spans="2:65" s="13" customFormat="1" ht="11.25">
      <c r="B325" s="169"/>
      <c r="D325" s="134" t="s">
        <v>774</v>
      </c>
      <c r="E325" s="170" t="s">
        <v>19</v>
      </c>
      <c r="F325" s="171" t="s">
        <v>967</v>
      </c>
      <c r="H325" s="172">
        <v>2769.6</v>
      </c>
      <c r="I325" s="173"/>
      <c r="L325" s="169"/>
      <c r="M325" s="174"/>
      <c r="T325" s="175"/>
      <c r="AT325" s="170" t="s">
        <v>774</v>
      </c>
      <c r="AU325" s="170" t="s">
        <v>77</v>
      </c>
      <c r="AV325" s="13" t="s">
        <v>266</v>
      </c>
      <c r="AW325" s="13" t="s">
        <v>31</v>
      </c>
      <c r="AX325" s="13" t="s">
        <v>77</v>
      </c>
      <c r="AY325" s="170" t="s">
        <v>260</v>
      </c>
    </row>
    <row r="326" spans="2:65" s="1" customFormat="1" ht="16.5" customHeight="1">
      <c r="B326" s="32"/>
      <c r="C326" s="121" t="s">
        <v>404</v>
      </c>
      <c r="D326" s="121" t="s">
        <v>261</v>
      </c>
      <c r="E326" s="122" t="s">
        <v>1474</v>
      </c>
      <c r="F326" s="123" t="s">
        <v>1475</v>
      </c>
      <c r="G326" s="124" t="s">
        <v>973</v>
      </c>
      <c r="H326" s="125">
        <v>294.27</v>
      </c>
      <c r="I326" s="126"/>
      <c r="J326" s="127">
        <f>ROUND(I326*H326,2)</f>
        <v>0</v>
      </c>
      <c r="K326" s="123" t="s">
        <v>1258</v>
      </c>
      <c r="L326" s="32"/>
      <c r="M326" s="128" t="s">
        <v>19</v>
      </c>
      <c r="N326" s="129" t="s">
        <v>40</v>
      </c>
      <c r="P326" s="130">
        <f>O326*H326</f>
        <v>0</v>
      </c>
      <c r="Q326" s="130">
        <v>0</v>
      </c>
      <c r="R326" s="130">
        <f>Q326*H326</f>
        <v>0</v>
      </c>
      <c r="S326" s="130">
        <v>0</v>
      </c>
      <c r="T326" s="131">
        <f>S326*H326</f>
        <v>0</v>
      </c>
      <c r="AR326" s="132" t="s">
        <v>266</v>
      </c>
      <c r="AT326" s="132" t="s">
        <v>261</v>
      </c>
      <c r="AU326" s="132" t="s">
        <v>77</v>
      </c>
      <c r="AY326" s="17" t="s">
        <v>260</v>
      </c>
      <c r="BE326" s="133">
        <f>IF(N326="základní",J326,0)</f>
        <v>0</v>
      </c>
      <c r="BF326" s="133">
        <f>IF(N326="snížená",J326,0)</f>
        <v>0</v>
      </c>
      <c r="BG326" s="133">
        <f>IF(N326="zákl. přenesená",J326,0)</f>
        <v>0</v>
      </c>
      <c r="BH326" s="133">
        <f>IF(N326="sníž. přenesená",J326,0)</f>
        <v>0</v>
      </c>
      <c r="BI326" s="133">
        <f>IF(N326="nulová",J326,0)</f>
        <v>0</v>
      </c>
      <c r="BJ326" s="17" t="s">
        <v>77</v>
      </c>
      <c r="BK326" s="133">
        <f>ROUND(I326*H326,2)</f>
        <v>0</v>
      </c>
      <c r="BL326" s="17" t="s">
        <v>266</v>
      </c>
      <c r="BM326" s="132" t="s">
        <v>1230</v>
      </c>
    </row>
    <row r="327" spans="2:65" s="1" customFormat="1" ht="11.25">
      <c r="B327" s="32"/>
      <c r="D327" s="134" t="s">
        <v>267</v>
      </c>
      <c r="F327" s="135" t="s">
        <v>1477</v>
      </c>
      <c r="I327" s="136"/>
      <c r="L327" s="32"/>
      <c r="M327" s="137"/>
      <c r="T327" s="53"/>
      <c r="AT327" s="17" t="s">
        <v>267</v>
      </c>
      <c r="AU327" s="17" t="s">
        <v>77</v>
      </c>
    </row>
    <row r="328" spans="2:65" s="1" customFormat="1" ht="11.25">
      <c r="B328" s="32"/>
      <c r="D328" s="176" t="s">
        <v>1416</v>
      </c>
      <c r="F328" s="177" t="s">
        <v>1478</v>
      </c>
      <c r="I328" s="136"/>
      <c r="L328" s="32"/>
      <c r="M328" s="137"/>
      <c r="T328" s="53"/>
      <c r="AT328" s="17" t="s">
        <v>1416</v>
      </c>
      <c r="AU328" s="17" t="s">
        <v>77</v>
      </c>
    </row>
    <row r="329" spans="2:65" s="1" customFormat="1" ht="16.5" customHeight="1">
      <c r="B329" s="32"/>
      <c r="C329" s="121" t="s">
        <v>1227</v>
      </c>
      <c r="D329" s="121" t="s">
        <v>261</v>
      </c>
      <c r="E329" s="122" t="s">
        <v>1503</v>
      </c>
      <c r="F329" s="123" t="s">
        <v>1504</v>
      </c>
      <c r="G329" s="124" t="s">
        <v>1297</v>
      </c>
      <c r="H329" s="125">
        <v>360</v>
      </c>
      <c r="I329" s="126"/>
      <c r="J329" s="127">
        <f>ROUND(I329*H329,2)</f>
        <v>0</v>
      </c>
      <c r="K329" s="123" t="s">
        <v>1258</v>
      </c>
      <c r="L329" s="32"/>
      <c r="M329" s="128" t="s">
        <v>19</v>
      </c>
      <c r="N329" s="129" t="s">
        <v>40</v>
      </c>
      <c r="P329" s="130">
        <f>O329*H329</f>
        <v>0</v>
      </c>
      <c r="Q329" s="130">
        <v>1E-4</v>
      </c>
      <c r="R329" s="130">
        <f>Q329*H329</f>
        <v>3.6000000000000004E-2</v>
      </c>
      <c r="S329" s="130">
        <v>0</v>
      </c>
      <c r="T329" s="131">
        <f>S329*H329</f>
        <v>0</v>
      </c>
      <c r="AR329" s="132" t="s">
        <v>266</v>
      </c>
      <c r="AT329" s="132" t="s">
        <v>261</v>
      </c>
      <c r="AU329" s="132" t="s">
        <v>77</v>
      </c>
      <c r="AY329" s="17" t="s">
        <v>260</v>
      </c>
      <c r="BE329" s="133">
        <f>IF(N329="základní",J329,0)</f>
        <v>0</v>
      </c>
      <c r="BF329" s="133">
        <f>IF(N329="snížená",J329,0)</f>
        <v>0</v>
      </c>
      <c r="BG329" s="133">
        <f>IF(N329="zákl. přenesená",J329,0)</f>
        <v>0</v>
      </c>
      <c r="BH329" s="133">
        <f>IF(N329="sníž. přenesená",J329,0)</f>
        <v>0</v>
      </c>
      <c r="BI329" s="133">
        <f>IF(N329="nulová",J329,0)</f>
        <v>0</v>
      </c>
      <c r="BJ329" s="17" t="s">
        <v>77</v>
      </c>
      <c r="BK329" s="133">
        <f>ROUND(I329*H329,2)</f>
        <v>0</v>
      </c>
      <c r="BL329" s="17" t="s">
        <v>266</v>
      </c>
      <c r="BM329" s="132" t="s">
        <v>1234</v>
      </c>
    </row>
    <row r="330" spans="2:65" s="1" customFormat="1" ht="19.5">
      <c r="B330" s="32"/>
      <c r="D330" s="134" t="s">
        <v>267</v>
      </c>
      <c r="F330" s="135" t="s">
        <v>1506</v>
      </c>
      <c r="I330" s="136"/>
      <c r="L330" s="32"/>
      <c r="M330" s="137"/>
      <c r="T330" s="53"/>
      <c r="AT330" s="17" t="s">
        <v>267</v>
      </c>
      <c r="AU330" s="17" t="s">
        <v>77</v>
      </c>
    </row>
    <row r="331" spans="2:65" s="1" customFormat="1" ht="11.25">
      <c r="B331" s="32"/>
      <c r="D331" s="176" t="s">
        <v>1416</v>
      </c>
      <c r="F331" s="177" t="s">
        <v>1507</v>
      </c>
      <c r="I331" s="136"/>
      <c r="L331" s="32"/>
      <c r="M331" s="137"/>
      <c r="T331" s="53"/>
      <c r="AT331" s="17" t="s">
        <v>1416</v>
      </c>
      <c r="AU331" s="17" t="s">
        <v>77</v>
      </c>
    </row>
    <row r="332" spans="2:65" s="1" customFormat="1" ht="16.5" customHeight="1">
      <c r="B332" s="32"/>
      <c r="C332" s="139" t="s">
        <v>409</v>
      </c>
      <c r="D332" s="139" t="s">
        <v>273</v>
      </c>
      <c r="E332" s="140" t="s">
        <v>1498</v>
      </c>
      <c r="F332" s="141" t="s">
        <v>1499</v>
      </c>
      <c r="G332" s="142" t="s">
        <v>973</v>
      </c>
      <c r="H332" s="143">
        <v>8.5500000000000007</v>
      </c>
      <c r="I332" s="144"/>
      <c r="J332" s="145">
        <f>ROUND(I332*H332,2)</f>
        <v>0</v>
      </c>
      <c r="K332" s="141" t="s">
        <v>1258</v>
      </c>
      <c r="L332" s="146"/>
      <c r="M332" s="147" t="s">
        <v>19</v>
      </c>
      <c r="N332" s="148" t="s">
        <v>40</v>
      </c>
      <c r="P332" s="130">
        <f>O332*H332</f>
        <v>0</v>
      </c>
      <c r="Q332" s="130">
        <v>1</v>
      </c>
      <c r="R332" s="130">
        <f>Q332*H332</f>
        <v>8.5500000000000007</v>
      </c>
      <c r="S332" s="130">
        <v>0</v>
      </c>
      <c r="T332" s="131">
        <f>S332*H332</f>
        <v>0</v>
      </c>
      <c r="AR332" s="132" t="s">
        <v>277</v>
      </c>
      <c r="AT332" s="132" t="s">
        <v>273</v>
      </c>
      <c r="AU332" s="132" t="s">
        <v>77</v>
      </c>
      <c r="AY332" s="17" t="s">
        <v>260</v>
      </c>
      <c r="BE332" s="133">
        <f>IF(N332="základní",J332,0)</f>
        <v>0</v>
      </c>
      <c r="BF332" s="133">
        <f>IF(N332="snížená",J332,0)</f>
        <v>0</v>
      </c>
      <c r="BG332" s="133">
        <f>IF(N332="zákl. přenesená",J332,0)</f>
        <v>0</v>
      </c>
      <c r="BH332" s="133">
        <f>IF(N332="sníž. přenesená",J332,0)</f>
        <v>0</v>
      </c>
      <c r="BI332" s="133">
        <f>IF(N332="nulová",J332,0)</f>
        <v>0</v>
      </c>
      <c r="BJ332" s="17" t="s">
        <v>77</v>
      </c>
      <c r="BK332" s="133">
        <f>ROUND(I332*H332,2)</f>
        <v>0</v>
      </c>
      <c r="BL332" s="17" t="s">
        <v>266</v>
      </c>
      <c r="BM332" s="132" t="s">
        <v>1240</v>
      </c>
    </row>
    <row r="333" spans="2:65" s="1" customFormat="1" ht="11.25">
      <c r="B333" s="32"/>
      <c r="D333" s="134" t="s">
        <v>267</v>
      </c>
      <c r="F333" s="135" t="s">
        <v>1499</v>
      </c>
      <c r="I333" s="136"/>
      <c r="L333" s="32"/>
      <c r="M333" s="137"/>
      <c r="T333" s="53"/>
      <c r="AT333" s="17" t="s">
        <v>267</v>
      </c>
      <c r="AU333" s="17" t="s">
        <v>77</v>
      </c>
    </row>
    <row r="334" spans="2:65" s="12" customFormat="1" ht="11.25">
      <c r="B334" s="162"/>
      <c r="D334" s="134" t="s">
        <v>774</v>
      </c>
      <c r="E334" s="163" t="s">
        <v>19</v>
      </c>
      <c r="F334" s="164" t="s">
        <v>4065</v>
      </c>
      <c r="H334" s="165">
        <v>8.5500000000000007</v>
      </c>
      <c r="I334" s="166"/>
      <c r="L334" s="162"/>
      <c r="M334" s="167"/>
      <c r="T334" s="168"/>
      <c r="AT334" s="163" t="s">
        <v>774</v>
      </c>
      <c r="AU334" s="163" t="s">
        <v>77</v>
      </c>
      <c r="AV334" s="12" t="s">
        <v>79</v>
      </c>
      <c r="AW334" s="12" t="s">
        <v>31</v>
      </c>
      <c r="AX334" s="12" t="s">
        <v>69</v>
      </c>
      <c r="AY334" s="163" t="s">
        <v>260</v>
      </c>
    </row>
    <row r="335" spans="2:65" s="13" customFormat="1" ht="11.25">
      <c r="B335" s="169"/>
      <c r="D335" s="134" t="s">
        <v>774</v>
      </c>
      <c r="E335" s="170" t="s">
        <v>19</v>
      </c>
      <c r="F335" s="171" t="s">
        <v>967</v>
      </c>
      <c r="H335" s="172">
        <v>8.5500000000000007</v>
      </c>
      <c r="I335" s="173"/>
      <c r="L335" s="169"/>
      <c r="M335" s="174"/>
      <c r="T335" s="175"/>
      <c r="AT335" s="170" t="s">
        <v>774</v>
      </c>
      <c r="AU335" s="170" t="s">
        <v>77</v>
      </c>
      <c r="AV335" s="13" t="s">
        <v>266</v>
      </c>
      <c r="AW335" s="13" t="s">
        <v>31</v>
      </c>
      <c r="AX335" s="13" t="s">
        <v>77</v>
      </c>
      <c r="AY335" s="170" t="s">
        <v>260</v>
      </c>
    </row>
    <row r="336" spans="2:65" s="1" customFormat="1" ht="16.5" customHeight="1">
      <c r="B336" s="32"/>
      <c r="C336" s="139" t="s">
        <v>1237</v>
      </c>
      <c r="D336" s="139" t="s">
        <v>273</v>
      </c>
      <c r="E336" s="140" t="s">
        <v>3391</v>
      </c>
      <c r="F336" s="141" t="s">
        <v>3392</v>
      </c>
      <c r="G336" s="142" t="s">
        <v>1061</v>
      </c>
      <c r="H336" s="143">
        <v>360</v>
      </c>
      <c r="I336" s="144"/>
      <c r="J336" s="145">
        <f>ROUND(I336*H336,2)</f>
        <v>0</v>
      </c>
      <c r="K336" s="141" t="s">
        <v>19</v>
      </c>
      <c r="L336" s="146"/>
      <c r="M336" s="147" t="s">
        <v>19</v>
      </c>
      <c r="N336" s="148" t="s">
        <v>40</v>
      </c>
      <c r="P336" s="130">
        <f>O336*H336</f>
        <v>0</v>
      </c>
      <c r="Q336" s="130">
        <v>6.8999999999999997E-4</v>
      </c>
      <c r="R336" s="130">
        <f>Q336*H336</f>
        <v>0.24839999999999998</v>
      </c>
      <c r="S336" s="130">
        <v>0</v>
      </c>
      <c r="T336" s="131">
        <f>S336*H336</f>
        <v>0</v>
      </c>
      <c r="AR336" s="132" t="s">
        <v>277</v>
      </c>
      <c r="AT336" s="132" t="s">
        <v>273</v>
      </c>
      <c r="AU336" s="132" t="s">
        <v>77</v>
      </c>
      <c r="AY336" s="17" t="s">
        <v>260</v>
      </c>
      <c r="BE336" s="133">
        <f>IF(N336="základní",J336,0)</f>
        <v>0</v>
      </c>
      <c r="BF336" s="133">
        <f>IF(N336="snížená",J336,0)</f>
        <v>0</v>
      </c>
      <c r="BG336" s="133">
        <f>IF(N336="zákl. přenesená",J336,0)</f>
        <v>0</v>
      </c>
      <c r="BH336" s="133">
        <f>IF(N336="sníž. přenesená",J336,0)</f>
        <v>0</v>
      </c>
      <c r="BI336" s="133">
        <f>IF(N336="nulová",J336,0)</f>
        <v>0</v>
      </c>
      <c r="BJ336" s="17" t="s">
        <v>77</v>
      </c>
      <c r="BK336" s="133">
        <f>ROUND(I336*H336,2)</f>
        <v>0</v>
      </c>
      <c r="BL336" s="17" t="s">
        <v>266</v>
      </c>
      <c r="BM336" s="132" t="s">
        <v>1476</v>
      </c>
    </row>
    <row r="337" spans="2:65" s="1" customFormat="1" ht="11.25">
      <c r="B337" s="32"/>
      <c r="D337" s="134" t="s">
        <v>267</v>
      </c>
      <c r="F337" s="135" t="s">
        <v>3392</v>
      </c>
      <c r="I337" s="136"/>
      <c r="L337" s="32"/>
      <c r="M337" s="137"/>
      <c r="T337" s="53"/>
      <c r="AT337" s="17" t="s">
        <v>267</v>
      </c>
      <c r="AU337" s="17" t="s">
        <v>77</v>
      </c>
    </row>
    <row r="338" spans="2:65" s="1" customFormat="1" ht="16.5" customHeight="1">
      <c r="B338" s="32"/>
      <c r="C338" s="121" t="s">
        <v>415</v>
      </c>
      <c r="D338" s="121" t="s">
        <v>261</v>
      </c>
      <c r="E338" s="122" t="s">
        <v>4066</v>
      </c>
      <c r="F338" s="123" t="s">
        <v>4067</v>
      </c>
      <c r="G338" s="124" t="s">
        <v>973</v>
      </c>
      <c r="H338" s="125">
        <v>11.127000000000001</v>
      </c>
      <c r="I338" s="126"/>
      <c r="J338" s="127">
        <f>ROUND(I338*H338,2)</f>
        <v>0</v>
      </c>
      <c r="K338" s="123" t="s">
        <v>1258</v>
      </c>
      <c r="L338" s="32"/>
      <c r="M338" s="128" t="s">
        <v>19</v>
      </c>
      <c r="N338" s="129" t="s">
        <v>40</v>
      </c>
      <c r="P338" s="130">
        <f>O338*H338</f>
        <v>0</v>
      </c>
      <c r="Q338" s="130">
        <v>0</v>
      </c>
      <c r="R338" s="130">
        <f>Q338*H338</f>
        <v>0</v>
      </c>
      <c r="S338" s="130">
        <v>0</v>
      </c>
      <c r="T338" s="131">
        <f>S338*H338</f>
        <v>0</v>
      </c>
      <c r="AR338" s="132" t="s">
        <v>266</v>
      </c>
      <c r="AT338" s="132" t="s">
        <v>261</v>
      </c>
      <c r="AU338" s="132" t="s">
        <v>77</v>
      </c>
      <c r="AY338" s="17" t="s">
        <v>260</v>
      </c>
      <c r="BE338" s="133">
        <f>IF(N338="základní",J338,0)</f>
        <v>0</v>
      </c>
      <c r="BF338" s="133">
        <f>IF(N338="snížená",J338,0)</f>
        <v>0</v>
      </c>
      <c r="BG338" s="133">
        <f>IF(N338="zákl. přenesená",J338,0)</f>
        <v>0</v>
      </c>
      <c r="BH338" s="133">
        <f>IF(N338="sníž. přenesená",J338,0)</f>
        <v>0</v>
      </c>
      <c r="BI338" s="133">
        <f>IF(N338="nulová",J338,0)</f>
        <v>0</v>
      </c>
      <c r="BJ338" s="17" t="s">
        <v>77</v>
      </c>
      <c r="BK338" s="133">
        <f>ROUND(I338*H338,2)</f>
        <v>0</v>
      </c>
      <c r="BL338" s="17" t="s">
        <v>266</v>
      </c>
      <c r="BM338" s="132" t="s">
        <v>1481</v>
      </c>
    </row>
    <row r="339" spans="2:65" s="1" customFormat="1" ht="19.5">
      <c r="B339" s="32"/>
      <c r="D339" s="134" t="s">
        <v>267</v>
      </c>
      <c r="F339" s="135" t="s">
        <v>4068</v>
      </c>
      <c r="I339" s="136"/>
      <c r="L339" s="32"/>
      <c r="M339" s="137"/>
      <c r="T339" s="53"/>
      <c r="AT339" s="17" t="s">
        <v>267</v>
      </c>
      <c r="AU339" s="17" t="s">
        <v>77</v>
      </c>
    </row>
    <row r="340" spans="2:65" s="1" customFormat="1" ht="11.25">
      <c r="B340" s="32"/>
      <c r="D340" s="176" t="s">
        <v>1416</v>
      </c>
      <c r="F340" s="177" t="s">
        <v>4069</v>
      </c>
      <c r="I340" s="136"/>
      <c r="L340" s="32"/>
      <c r="M340" s="137"/>
      <c r="T340" s="53"/>
      <c r="AT340" s="17" t="s">
        <v>1416</v>
      </c>
      <c r="AU340" s="17" t="s">
        <v>77</v>
      </c>
    </row>
    <row r="341" spans="2:65" s="1" customFormat="1" ht="16.5" customHeight="1">
      <c r="B341" s="32"/>
      <c r="C341" s="121" t="s">
        <v>1162</v>
      </c>
      <c r="D341" s="121" t="s">
        <v>261</v>
      </c>
      <c r="E341" s="122" t="s">
        <v>1525</v>
      </c>
      <c r="F341" s="123" t="s">
        <v>1526</v>
      </c>
      <c r="G341" s="124" t="s">
        <v>973</v>
      </c>
      <c r="H341" s="125">
        <v>2</v>
      </c>
      <c r="I341" s="126"/>
      <c r="J341" s="127">
        <f>ROUND(I341*H341,2)</f>
        <v>0</v>
      </c>
      <c r="K341" s="123" t="s">
        <v>1258</v>
      </c>
      <c r="L341" s="32"/>
      <c r="M341" s="128" t="s">
        <v>19</v>
      </c>
      <c r="N341" s="129" t="s">
        <v>40</v>
      </c>
      <c r="P341" s="130">
        <f>O341*H341</f>
        <v>0</v>
      </c>
      <c r="Q341" s="130">
        <v>0</v>
      </c>
      <c r="R341" s="130">
        <f>Q341*H341</f>
        <v>0</v>
      </c>
      <c r="S341" s="130">
        <v>0</v>
      </c>
      <c r="T341" s="131">
        <f>S341*H341</f>
        <v>0</v>
      </c>
      <c r="AR341" s="132" t="s">
        <v>266</v>
      </c>
      <c r="AT341" s="132" t="s">
        <v>261</v>
      </c>
      <c r="AU341" s="132" t="s">
        <v>77</v>
      </c>
      <c r="AY341" s="17" t="s">
        <v>260</v>
      </c>
      <c r="BE341" s="133">
        <f>IF(N341="základní",J341,0)</f>
        <v>0</v>
      </c>
      <c r="BF341" s="133">
        <f>IF(N341="snížená",J341,0)</f>
        <v>0</v>
      </c>
      <c r="BG341" s="133">
        <f>IF(N341="zákl. přenesená",J341,0)</f>
        <v>0</v>
      </c>
      <c r="BH341" s="133">
        <f>IF(N341="sníž. přenesená",J341,0)</f>
        <v>0</v>
      </c>
      <c r="BI341" s="133">
        <f>IF(N341="nulová",J341,0)</f>
        <v>0</v>
      </c>
      <c r="BJ341" s="17" t="s">
        <v>77</v>
      </c>
      <c r="BK341" s="133">
        <f>ROUND(I341*H341,2)</f>
        <v>0</v>
      </c>
      <c r="BL341" s="17" t="s">
        <v>266</v>
      </c>
      <c r="BM341" s="132" t="s">
        <v>1488</v>
      </c>
    </row>
    <row r="342" spans="2:65" s="1" customFormat="1" ht="11.25">
      <c r="B342" s="32"/>
      <c r="D342" s="134" t="s">
        <v>267</v>
      </c>
      <c r="F342" s="135" t="s">
        <v>1526</v>
      </c>
      <c r="I342" s="136"/>
      <c r="L342" s="32"/>
      <c r="M342" s="137"/>
      <c r="T342" s="53"/>
      <c r="AT342" s="17" t="s">
        <v>267</v>
      </c>
      <c r="AU342" s="17" t="s">
        <v>77</v>
      </c>
    </row>
    <row r="343" spans="2:65" s="1" customFormat="1" ht="11.25">
      <c r="B343" s="32"/>
      <c r="D343" s="176" t="s">
        <v>1416</v>
      </c>
      <c r="F343" s="177" t="s">
        <v>1528</v>
      </c>
      <c r="I343" s="136"/>
      <c r="L343" s="32"/>
      <c r="M343" s="137"/>
      <c r="T343" s="53"/>
      <c r="AT343" s="17" t="s">
        <v>1416</v>
      </c>
      <c r="AU343" s="17" t="s">
        <v>77</v>
      </c>
    </row>
    <row r="344" spans="2:65" s="10" customFormat="1" ht="25.9" customHeight="1">
      <c r="B344" s="111"/>
      <c r="D344" s="112" t="s">
        <v>68</v>
      </c>
      <c r="E344" s="113" t="s">
        <v>282</v>
      </c>
      <c r="F344" s="113" t="s">
        <v>4070</v>
      </c>
      <c r="I344" s="114"/>
      <c r="J344" s="115">
        <f>BK344</f>
        <v>0</v>
      </c>
      <c r="L344" s="111"/>
      <c r="M344" s="116"/>
      <c r="P344" s="117">
        <f>SUM(P345:P396)</f>
        <v>0</v>
      </c>
      <c r="R344" s="117">
        <f>SUM(R345:R396)</f>
        <v>0.10902000000000001</v>
      </c>
      <c r="T344" s="118">
        <f>SUM(T345:T396)</f>
        <v>0.11040000000000001</v>
      </c>
      <c r="AR344" s="112" t="s">
        <v>77</v>
      </c>
      <c r="AT344" s="119" t="s">
        <v>68</v>
      </c>
      <c r="AU344" s="119" t="s">
        <v>69</v>
      </c>
      <c r="AY344" s="112" t="s">
        <v>260</v>
      </c>
      <c r="BK344" s="120">
        <f>SUM(BK345:BK396)</f>
        <v>0</v>
      </c>
    </row>
    <row r="345" spans="2:65" s="1" customFormat="1" ht="16.5" customHeight="1">
      <c r="B345" s="32"/>
      <c r="C345" s="121" t="s">
        <v>419</v>
      </c>
      <c r="D345" s="121" t="s">
        <v>261</v>
      </c>
      <c r="E345" s="122" t="s">
        <v>1418</v>
      </c>
      <c r="F345" s="123" t="s">
        <v>1419</v>
      </c>
      <c r="G345" s="124" t="s">
        <v>1297</v>
      </c>
      <c r="H345" s="125">
        <v>84</v>
      </c>
      <c r="I345" s="126"/>
      <c r="J345" s="127">
        <f>ROUND(I345*H345,2)</f>
        <v>0</v>
      </c>
      <c r="K345" s="123" t="s">
        <v>1258</v>
      </c>
      <c r="L345" s="32"/>
      <c r="M345" s="128" t="s">
        <v>19</v>
      </c>
      <c r="N345" s="129" t="s">
        <v>40</v>
      </c>
      <c r="P345" s="130">
        <f>O345*H345</f>
        <v>0</v>
      </c>
      <c r="Q345" s="130">
        <v>0</v>
      </c>
      <c r="R345" s="130">
        <f>Q345*H345</f>
        <v>0</v>
      </c>
      <c r="S345" s="130">
        <v>0</v>
      </c>
      <c r="T345" s="131">
        <f>S345*H345</f>
        <v>0</v>
      </c>
      <c r="AR345" s="132" t="s">
        <v>266</v>
      </c>
      <c r="AT345" s="132" t="s">
        <v>261</v>
      </c>
      <c r="AU345" s="132" t="s">
        <v>77</v>
      </c>
      <c r="AY345" s="17" t="s">
        <v>260</v>
      </c>
      <c r="BE345" s="133">
        <f>IF(N345="základní",J345,0)</f>
        <v>0</v>
      </c>
      <c r="BF345" s="133">
        <f>IF(N345="snížená",J345,0)</f>
        <v>0</v>
      </c>
      <c r="BG345" s="133">
        <f>IF(N345="zákl. přenesená",J345,0)</f>
        <v>0</v>
      </c>
      <c r="BH345" s="133">
        <f>IF(N345="sníž. přenesená",J345,0)</f>
        <v>0</v>
      </c>
      <c r="BI345" s="133">
        <f>IF(N345="nulová",J345,0)</f>
        <v>0</v>
      </c>
      <c r="BJ345" s="17" t="s">
        <v>77</v>
      </c>
      <c r="BK345" s="133">
        <f>ROUND(I345*H345,2)</f>
        <v>0</v>
      </c>
      <c r="BL345" s="17" t="s">
        <v>266</v>
      </c>
      <c r="BM345" s="132" t="s">
        <v>1491</v>
      </c>
    </row>
    <row r="346" spans="2:65" s="1" customFormat="1" ht="11.25">
      <c r="B346" s="32"/>
      <c r="D346" s="134" t="s">
        <v>267</v>
      </c>
      <c r="F346" s="135" t="s">
        <v>1420</v>
      </c>
      <c r="I346" s="136"/>
      <c r="L346" s="32"/>
      <c r="M346" s="137"/>
      <c r="T346" s="53"/>
      <c r="AT346" s="17" t="s">
        <v>267</v>
      </c>
      <c r="AU346" s="17" t="s">
        <v>77</v>
      </c>
    </row>
    <row r="347" spans="2:65" s="1" customFormat="1" ht="11.25">
      <c r="B347" s="32"/>
      <c r="D347" s="176" t="s">
        <v>1416</v>
      </c>
      <c r="F347" s="177" t="s">
        <v>1421</v>
      </c>
      <c r="I347" s="136"/>
      <c r="L347" s="32"/>
      <c r="M347" s="137"/>
      <c r="T347" s="53"/>
      <c r="AT347" s="17" t="s">
        <v>1416</v>
      </c>
      <c r="AU347" s="17" t="s">
        <v>77</v>
      </c>
    </row>
    <row r="348" spans="2:65" s="1" customFormat="1" ht="16.5" customHeight="1">
      <c r="B348" s="32"/>
      <c r="C348" s="121" t="s">
        <v>1494</v>
      </c>
      <c r="D348" s="121" t="s">
        <v>261</v>
      </c>
      <c r="E348" s="122" t="s">
        <v>1422</v>
      </c>
      <c r="F348" s="123" t="s">
        <v>1423</v>
      </c>
      <c r="G348" s="124" t="s">
        <v>1297</v>
      </c>
      <c r="H348" s="125">
        <v>138</v>
      </c>
      <c r="I348" s="126"/>
      <c r="J348" s="127">
        <f>ROUND(I348*H348,2)</f>
        <v>0</v>
      </c>
      <c r="K348" s="123" t="s">
        <v>1258</v>
      </c>
      <c r="L348" s="32"/>
      <c r="M348" s="128" t="s">
        <v>19</v>
      </c>
      <c r="N348" s="129" t="s">
        <v>40</v>
      </c>
      <c r="P348" s="130">
        <f>O348*H348</f>
        <v>0</v>
      </c>
      <c r="Q348" s="130">
        <v>0</v>
      </c>
      <c r="R348" s="130">
        <f>Q348*H348</f>
        <v>0</v>
      </c>
      <c r="S348" s="130">
        <v>8.0000000000000004E-4</v>
      </c>
      <c r="T348" s="131">
        <f>S348*H348</f>
        <v>0.11040000000000001</v>
      </c>
      <c r="AR348" s="132" t="s">
        <v>266</v>
      </c>
      <c r="AT348" s="132" t="s">
        <v>261</v>
      </c>
      <c r="AU348" s="132" t="s">
        <v>77</v>
      </c>
      <c r="AY348" s="17" t="s">
        <v>260</v>
      </c>
      <c r="BE348" s="133">
        <f>IF(N348="základní",J348,0)</f>
        <v>0</v>
      </c>
      <c r="BF348" s="133">
        <f>IF(N348="snížená",J348,0)</f>
        <v>0</v>
      </c>
      <c r="BG348" s="133">
        <f>IF(N348="zákl. přenesená",J348,0)</f>
        <v>0</v>
      </c>
      <c r="BH348" s="133">
        <f>IF(N348="sníž. přenesená",J348,0)</f>
        <v>0</v>
      </c>
      <c r="BI348" s="133">
        <f>IF(N348="nulová",J348,0)</f>
        <v>0</v>
      </c>
      <c r="BJ348" s="17" t="s">
        <v>77</v>
      </c>
      <c r="BK348" s="133">
        <f>ROUND(I348*H348,2)</f>
        <v>0</v>
      </c>
      <c r="BL348" s="17" t="s">
        <v>266</v>
      </c>
      <c r="BM348" s="132" t="s">
        <v>1497</v>
      </c>
    </row>
    <row r="349" spans="2:65" s="1" customFormat="1" ht="11.25">
      <c r="B349" s="32"/>
      <c r="D349" s="134" t="s">
        <v>267</v>
      </c>
      <c r="F349" s="135" t="s">
        <v>1424</v>
      </c>
      <c r="I349" s="136"/>
      <c r="L349" s="32"/>
      <c r="M349" s="137"/>
      <c r="T349" s="53"/>
      <c r="AT349" s="17" t="s">
        <v>267</v>
      </c>
      <c r="AU349" s="17" t="s">
        <v>77</v>
      </c>
    </row>
    <row r="350" spans="2:65" s="1" customFormat="1" ht="11.25">
      <c r="B350" s="32"/>
      <c r="D350" s="176" t="s">
        <v>1416</v>
      </c>
      <c r="F350" s="177" t="s">
        <v>1425</v>
      </c>
      <c r="I350" s="136"/>
      <c r="L350" s="32"/>
      <c r="M350" s="137"/>
      <c r="T350" s="53"/>
      <c r="AT350" s="17" t="s">
        <v>1416</v>
      </c>
      <c r="AU350" s="17" t="s">
        <v>77</v>
      </c>
    </row>
    <row r="351" spans="2:65" s="1" customFormat="1" ht="16.5" customHeight="1">
      <c r="B351" s="32"/>
      <c r="C351" s="121" t="s">
        <v>425</v>
      </c>
      <c r="D351" s="121" t="s">
        <v>261</v>
      </c>
      <c r="E351" s="122" t="s">
        <v>1435</v>
      </c>
      <c r="F351" s="123" t="s">
        <v>1436</v>
      </c>
      <c r="G351" s="124" t="s">
        <v>1297</v>
      </c>
      <c r="H351" s="125">
        <v>117.6</v>
      </c>
      <c r="I351" s="126"/>
      <c r="J351" s="127">
        <f>ROUND(I351*H351,2)</f>
        <v>0</v>
      </c>
      <c r="K351" s="123" t="s">
        <v>1258</v>
      </c>
      <c r="L351" s="32"/>
      <c r="M351" s="128" t="s">
        <v>19</v>
      </c>
      <c r="N351" s="129" t="s">
        <v>40</v>
      </c>
      <c r="P351" s="130">
        <f>O351*H351</f>
        <v>0</v>
      </c>
      <c r="Q351" s="130">
        <v>0</v>
      </c>
      <c r="R351" s="130">
        <f>Q351*H351</f>
        <v>0</v>
      </c>
      <c r="S351" s="130">
        <v>0</v>
      </c>
      <c r="T351" s="131">
        <f>S351*H351</f>
        <v>0</v>
      </c>
      <c r="AR351" s="132" t="s">
        <v>266</v>
      </c>
      <c r="AT351" s="132" t="s">
        <v>261</v>
      </c>
      <c r="AU351" s="132" t="s">
        <v>77</v>
      </c>
      <c r="AY351" s="17" t="s">
        <v>260</v>
      </c>
      <c r="BE351" s="133">
        <f>IF(N351="základní",J351,0)</f>
        <v>0</v>
      </c>
      <c r="BF351" s="133">
        <f>IF(N351="snížená",J351,0)</f>
        <v>0</v>
      </c>
      <c r="BG351" s="133">
        <f>IF(N351="zákl. přenesená",J351,0)</f>
        <v>0</v>
      </c>
      <c r="BH351" s="133">
        <f>IF(N351="sníž. přenesená",J351,0)</f>
        <v>0</v>
      </c>
      <c r="BI351" s="133">
        <f>IF(N351="nulová",J351,0)</f>
        <v>0</v>
      </c>
      <c r="BJ351" s="17" t="s">
        <v>77</v>
      </c>
      <c r="BK351" s="133">
        <f>ROUND(I351*H351,2)</f>
        <v>0</v>
      </c>
      <c r="BL351" s="17" t="s">
        <v>266</v>
      </c>
      <c r="BM351" s="132" t="s">
        <v>1500</v>
      </c>
    </row>
    <row r="352" spans="2:65" s="1" customFormat="1" ht="19.5">
      <c r="B352" s="32"/>
      <c r="D352" s="134" t="s">
        <v>267</v>
      </c>
      <c r="F352" s="135" t="s">
        <v>1437</v>
      </c>
      <c r="I352" s="136"/>
      <c r="L352" s="32"/>
      <c r="M352" s="137"/>
      <c r="T352" s="53"/>
      <c r="AT352" s="17" t="s">
        <v>267</v>
      </c>
      <c r="AU352" s="17" t="s">
        <v>77</v>
      </c>
    </row>
    <row r="353" spans="2:65" s="1" customFormat="1" ht="11.25">
      <c r="B353" s="32"/>
      <c r="D353" s="176" t="s">
        <v>1416</v>
      </c>
      <c r="F353" s="177" t="s">
        <v>1438</v>
      </c>
      <c r="I353" s="136"/>
      <c r="L353" s="32"/>
      <c r="M353" s="137"/>
      <c r="T353" s="53"/>
      <c r="AT353" s="17" t="s">
        <v>1416</v>
      </c>
      <c r="AU353" s="17" t="s">
        <v>77</v>
      </c>
    </row>
    <row r="354" spans="2:65" s="12" customFormat="1" ht="11.25">
      <c r="B354" s="162"/>
      <c r="D354" s="134" t="s">
        <v>774</v>
      </c>
      <c r="E354" s="163" t="s">
        <v>19</v>
      </c>
      <c r="F354" s="164" t="s">
        <v>4071</v>
      </c>
      <c r="H354" s="165">
        <v>117.6</v>
      </c>
      <c r="I354" s="166"/>
      <c r="L354" s="162"/>
      <c r="M354" s="167"/>
      <c r="T354" s="168"/>
      <c r="AT354" s="163" t="s">
        <v>774</v>
      </c>
      <c r="AU354" s="163" t="s">
        <v>77</v>
      </c>
      <c r="AV354" s="12" t="s">
        <v>79</v>
      </c>
      <c r="AW354" s="12" t="s">
        <v>31</v>
      </c>
      <c r="AX354" s="12" t="s">
        <v>69</v>
      </c>
      <c r="AY354" s="163" t="s">
        <v>260</v>
      </c>
    </row>
    <row r="355" spans="2:65" s="13" customFormat="1" ht="11.25">
      <c r="B355" s="169"/>
      <c r="D355" s="134" t="s">
        <v>774</v>
      </c>
      <c r="E355" s="170" t="s">
        <v>19</v>
      </c>
      <c r="F355" s="171" t="s">
        <v>967</v>
      </c>
      <c r="H355" s="172">
        <v>117.6</v>
      </c>
      <c r="I355" s="173"/>
      <c r="L355" s="169"/>
      <c r="M355" s="174"/>
      <c r="T355" s="175"/>
      <c r="AT355" s="170" t="s">
        <v>774</v>
      </c>
      <c r="AU355" s="170" t="s">
        <v>77</v>
      </c>
      <c r="AV355" s="13" t="s">
        <v>266</v>
      </c>
      <c r="AW355" s="13" t="s">
        <v>31</v>
      </c>
      <c r="AX355" s="13" t="s">
        <v>77</v>
      </c>
      <c r="AY355" s="170" t="s">
        <v>260</v>
      </c>
    </row>
    <row r="356" spans="2:65" s="1" customFormat="1" ht="24.2" customHeight="1">
      <c r="B356" s="32"/>
      <c r="C356" s="121" t="s">
        <v>1502</v>
      </c>
      <c r="D356" s="121" t="s">
        <v>261</v>
      </c>
      <c r="E356" s="122" t="s">
        <v>1430</v>
      </c>
      <c r="F356" s="123" t="s">
        <v>1431</v>
      </c>
      <c r="G356" s="124" t="s">
        <v>1067</v>
      </c>
      <c r="H356" s="125">
        <v>71.040000000000006</v>
      </c>
      <c r="I356" s="126"/>
      <c r="J356" s="127">
        <f>ROUND(I356*H356,2)</f>
        <v>0</v>
      </c>
      <c r="K356" s="123" t="s">
        <v>1258</v>
      </c>
      <c r="L356" s="32"/>
      <c r="M356" s="128" t="s">
        <v>19</v>
      </c>
      <c r="N356" s="129" t="s">
        <v>40</v>
      </c>
      <c r="P356" s="130">
        <f>O356*H356</f>
        <v>0</v>
      </c>
      <c r="Q356" s="130">
        <v>0</v>
      </c>
      <c r="R356" s="130">
        <f>Q356*H356</f>
        <v>0</v>
      </c>
      <c r="S356" s="130">
        <v>0</v>
      </c>
      <c r="T356" s="131">
        <f>S356*H356</f>
        <v>0</v>
      </c>
      <c r="AR356" s="132" t="s">
        <v>266</v>
      </c>
      <c r="AT356" s="132" t="s">
        <v>261</v>
      </c>
      <c r="AU356" s="132" t="s">
        <v>77</v>
      </c>
      <c r="AY356" s="17" t="s">
        <v>260</v>
      </c>
      <c r="BE356" s="133">
        <f>IF(N356="základní",J356,0)</f>
        <v>0</v>
      </c>
      <c r="BF356" s="133">
        <f>IF(N356="snížená",J356,0)</f>
        <v>0</v>
      </c>
      <c r="BG356" s="133">
        <f>IF(N356="zákl. přenesená",J356,0)</f>
        <v>0</v>
      </c>
      <c r="BH356" s="133">
        <f>IF(N356="sníž. přenesená",J356,0)</f>
        <v>0</v>
      </c>
      <c r="BI356" s="133">
        <f>IF(N356="nulová",J356,0)</f>
        <v>0</v>
      </c>
      <c r="BJ356" s="17" t="s">
        <v>77</v>
      </c>
      <c r="BK356" s="133">
        <f>ROUND(I356*H356,2)</f>
        <v>0</v>
      </c>
      <c r="BL356" s="17" t="s">
        <v>266</v>
      </c>
      <c r="BM356" s="132" t="s">
        <v>1505</v>
      </c>
    </row>
    <row r="357" spans="2:65" s="1" customFormat="1" ht="11.25">
      <c r="B357" s="32"/>
      <c r="D357" s="134" t="s">
        <v>267</v>
      </c>
      <c r="F357" s="135" t="s">
        <v>1432</v>
      </c>
      <c r="I357" s="136"/>
      <c r="L357" s="32"/>
      <c r="M357" s="137"/>
      <c r="T357" s="53"/>
      <c r="AT357" s="17" t="s">
        <v>267</v>
      </c>
      <c r="AU357" s="17" t="s">
        <v>77</v>
      </c>
    </row>
    <row r="358" spans="2:65" s="1" customFormat="1" ht="11.25">
      <c r="B358" s="32"/>
      <c r="D358" s="176" t="s">
        <v>1416</v>
      </c>
      <c r="F358" s="177" t="s">
        <v>1433</v>
      </c>
      <c r="I358" s="136"/>
      <c r="L358" s="32"/>
      <c r="M358" s="137"/>
      <c r="T358" s="53"/>
      <c r="AT358" s="17" t="s">
        <v>1416</v>
      </c>
      <c r="AU358" s="17" t="s">
        <v>77</v>
      </c>
    </row>
    <row r="359" spans="2:65" s="12" customFormat="1" ht="11.25">
      <c r="B359" s="162"/>
      <c r="D359" s="134" t="s">
        <v>774</v>
      </c>
      <c r="E359" s="163" t="s">
        <v>19</v>
      </c>
      <c r="F359" s="164" t="s">
        <v>4072</v>
      </c>
      <c r="H359" s="165">
        <v>71.040000000000006</v>
      </c>
      <c r="I359" s="166"/>
      <c r="L359" s="162"/>
      <c r="M359" s="167"/>
      <c r="T359" s="168"/>
      <c r="AT359" s="163" t="s">
        <v>774</v>
      </c>
      <c r="AU359" s="163" t="s">
        <v>77</v>
      </c>
      <c r="AV359" s="12" t="s">
        <v>79</v>
      </c>
      <c r="AW359" s="12" t="s">
        <v>31</v>
      </c>
      <c r="AX359" s="12" t="s">
        <v>69</v>
      </c>
      <c r="AY359" s="163" t="s">
        <v>260</v>
      </c>
    </row>
    <row r="360" spans="2:65" s="13" customFormat="1" ht="11.25">
      <c r="B360" s="169"/>
      <c r="D360" s="134" t="s">
        <v>774</v>
      </c>
      <c r="E360" s="170" t="s">
        <v>19</v>
      </c>
      <c r="F360" s="171" t="s">
        <v>967</v>
      </c>
      <c r="H360" s="172">
        <v>71.040000000000006</v>
      </c>
      <c r="I360" s="173"/>
      <c r="L360" s="169"/>
      <c r="M360" s="174"/>
      <c r="T360" s="175"/>
      <c r="AT360" s="170" t="s">
        <v>774</v>
      </c>
      <c r="AU360" s="170" t="s">
        <v>77</v>
      </c>
      <c r="AV360" s="13" t="s">
        <v>266</v>
      </c>
      <c r="AW360" s="13" t="s">
        <v>31</v>
      </c>
      <c r="AX360" s="13" t="s">
        <v>77</v>
      </c>
      <c r="AY360" s="170" t="s">
        <v>260</v>
      </c>
    </row>
    <row r="361" spans="2:65" s="1" customFormat="1" ht="16.5" customHeight="1">
      <c r="B361" s="32"/>
      <c r="C361" s="121" t="s">
        <v>430</v>
      </c>
      <c r="D361" s="121" t="s">
        <v>261</v>
      </c>
      <c r="E361" s="122" t="s">
        <v>1440</v>
      </c>
      <c r="F361" s="123" t="s">
        <v>1441</v>
      </c>
      <c r="G361" s="124" t="s">
        <v>1067</v>
      </c>
      <c r="H361" s="125">
        <v>30.24</v>
      </c>
      <c r="I361" s="126"/>
      <c r="J361" s="127">
        <f>ROUND(I361*H361,2)</f>
        <v>0</v>
      </c>
      <c r="K361" s="123" t="s">
        <v>1258</v>
      </c>
      <c r="L361" s="32"/>
      <c r="M361" s="128" t="s">
        <v>19</v>
      </c>
      <c r="N361" s="129" t="s">
        <v>40</v>
      </c>
      <c r="P361" s="130">
        <f>O361*H361</f>
        <v>0</v>
      </c>
      <c r="Q361" s="130">
        <v>0</v>
      </c>
      <c r="R361" s="130">
        <f>Q361*H361</f>
        <v>0</v>
      </c>
      <c r="S361" s="130">
        <v>0</v>
      </c>
      <c r="T361" s="131">
        <f>S361*H361</f>
        <v>0</v>
      </c>
      <c r="AR361" s="132" t="s">
        <v>266</v>
      </c>
      <c r="AT361" s="132" t="s">
        <v>261</v>
      </c>
      <c r="AU361" s="132" t="s">
        <v>77</v>
      </c>
      <c r="AY361" s="17" t="s">
        <v>260</v>
      </c>
      <c r="BE361" s="133">
        <f>IF(N361="základní",J361,0)</f>
        <v>0</v>
      </c>
      <c r="BF361" s="133">
        <f>IF(N361="snížená",J361,0)</f>
        <v>0</v>
      </c>
      <c r="BG361" s="133">
        <f>IF(N361="zákl. přenesená",J361,0)</f>
        <v>0</v>
      </c>
      <c r="BH361" s="133">
        <f>IF(N361="sníž. přenesená",J361,0)</f>
        <v>0</v>
      </c>
      <c r="BI361" s="133">
        <f>IF(N361="nulová",J361,0)</f>
        <v>0</v>
      </c>
      <c r="BJ361" s="17" t="s">
        <v>77</v>
      </c>
      <c r="BK361" s="133">
        <f>ROUND(I361*H361,2)</f>
        <v>0</v>
      </c>
      <c r="BL361" s="17" t="s">
        <v>266</v>
      </c>
      <c r="BM361" s="132" t="s">
        <v>2617</v>
      </c>
    </row>
    <row r="362" spans="2:65" s="1" customFormat="1" ht="11.25">
      <c r="B362" s="32"/>
      <c r="D362" s="134" t="s">
        <v>267</v>
      </c>
      <c r="F362" s="135" t="s">
        <v>1442</v>
      </c>
      <c r="I362" s="136"/>
      <c r="L362" s="32"/>
      <c r="M362" s="137"/>
      <c r="T362" s="53"/>
      <c r="AT362" s="17" t="s">
        <v>267</v>
      </c>
      <c r="AU362" s="17" t="s">
        <v>77</v>
      </c>
    </row>
    <row r="363" spans="2:65" s="1" customFormat="1" ht="11.25">
      <c r="B363" s="32"/>
      <c r="D363" s="176" t="s">
        <v>1416</v>
      </c>
      <c r="F363" s="177" t="s">
        <v>1443</v>
      </c>
      <c r="I363" s="136"/>
      <c r="L363" s="32"/>
      <c r="M363" s="137"/>
      <c r="T363" s="53"/>
      <c r="AT363" s="17" t="s">
        <v>1416</v>
      </c>
      <c r="AU363" s="17" t="s">
        <v>77</v>
      </c>
    </row>
    <row r="364" spans="2:65" s="12" customFormat="1" ht="11.25">
      <c r="B364" s="162"/>
      <c r="D364" s="134" t="s">
        <v>774</v>
      </c>
      <c r="E364" s="163" t="s">
        <v>19</v>
      </c>
      <c r="F364" s="164" t="s">
        <v>4073</v>
      </c>
      <c r="H364" s="165">
        <v>30.24</v>
      </c>
      <c r="I364" s="166"/>
      <c r="L364" s="162"/>
      <c r="M364" s="167"/>
      <c r="T364" s="168"/>
      <c r="AT364" s="163" t="s">
        <v>774</v>
      </c>
      <c r="AU364" s="163" t="s">
        <v>77</v>
      </c>
      <c r="AV364" s="12" t="s">
        <v>79</v>
      </c>
      <c r="AW364" s="12" t="s">
        <v>31</v>
      </c>
      <c r="AX364" s="12" t="s">
        <v>69</v>
      </c>
      <c r="AY364" s="163" t="s">
        <v>260</v>
      </c>
    </row>
    <row r="365" spans="2:65" s="13" customFormat="1" ht="11.25">
      <c r="B365" s="169"/>
      <c r="D365" s="134" t="s">
        <v>774</v>
      </c>
      <c r="E365" s="170" t="s">
        <v>19</v>
      </c>
      <c r="F365" s="171" t="s">
        <v>967</v>
      </c>
      <c r="H365" s="172">
        <v>30.24</v>
      </c>
      <c r="I365" s="173"/>
      <c r="L365" s="169"/>
      <c r="M365" s="174"/>
      <c r="T365" s="175"/>
      <c r="AT365" s="170" t="s">
        <v>774</v>
      </c>
      <c r="AU365" s="170" t="s">
        <v>77</v>
      </c>
      <c r="AV365" s="13" t="s">
        <v>266</v>
      </c>
      <c r="AW365" s="13" t="s">
        <v>31</v>
      </c>
      <c r="AX365" s="13" t="s">
        <v>77</v>
      </c>
      <c r="AY365" s="170" t="s">
        <v>260</v>
      </c>
    </row>
    <row r="366" spans="2:65" s="1" customFormat="1" ht="16.5" customHeight="1">
      <c r="B366" s="32"/>
      <c r="C366" s="121" t="s">
        <v>1514</v>
      </c>
      <c r="D366" s="121" t="s">
        <v>261</v>
      </c>
      <c r="E366" s="122" t="s">
        <v>1445</v>
      </c>
      <c r="F366" s="123" t="s">
        <v>1446</v>
      </c>
      <c r="G366" s="124" t="s">
        <v>1067</v>
      </c>
      <c r="H366" s="125">
        <v>4</v>
      </c>
      <c r="I366" s="126"/>
      <c r="J366" s="127">
        <f>ROUND(I366*H366,2)</f>
        <v>0</v>
      </c>
      <c r="K366" s="123" t="s">
        <v>1258</v>
      </c>
      <c r="L366" s="32"/>
      <c r="M366" s="128" t="s">
        <v>19</v>
      </c>
      <c r="N366" s="129" t="s">
        <v>40</v>
      </c>
      <c r="P366" s="130">
        <f>O366*H366</f>
        <v>0</v>
      </c>
      <c r="Q366" s="130">
        <v>0</v>
      </c>
      <c r="R366" s="130">
        <f>Q366*H366</f>
        <v>0</v>
      </c>
      <c r="S366" s="130">
        <v>0</v>
      </c>
      <c r="T366" s="131">
        <f>S366*H366</f>
        <v>0</v>
      </c>
      <c r="AR366" s="132" t="s">
        <v>266</v>
      </c>
      <c r="AT366" s="132" t="s">
        <v>261</v>
      </c>
      <c r="AU366" s="132" t="s">
        <v>77</v>
      </c>
      <c r="AY366" s="17" t="s">
        <v>260</v>
      </c>
      <c r="BE366" s="133">
        <f>IF(N366="základní",J366,0)</f>
        <v>0</v>
      </c>
      <c r="BF366" s="133">
        <f>IF(N366="snížená",J366,0)</f>
        <v>0</v>
      </c>
      <c r="BG366" s="133">
        <f>IF(N366="zákl. přenesená",J366,0)</f>
        <v>0</v>
      </c>
      <c r="BH366" s="133">
        <f>IF(N366="sníž. přenesená",J366,0)</f>
        <v>0</v>
      </c>
      <c r="BI366" s="133">
        <f>IF(N366="nulová",J366,0)</f>
        <v>0</v>
      </c>
      <c r="BJ366" s="17" t="s">
        <v>77</v>
      </c>
      <c r="BK366" s="133">
        <f>ROUND(I366*H366,2)</f>
        <v>0</v>
      </c>
      <c r="BL366" s="17" t="s">
        <v>266</v>
      </c>
      <c r="BM366" s="132" t="s">
        <v>1517</v>
      </c>
    </row>
    <row r="367" spans="2:65" s="1" customFormat="1" ht="19.5">
      <c r="B367" s="32"/>
      <c r="D367" s="134" t="s">
        <v>267</v>
      </c>
      <c r="F367" s="135" t="s">
        <v>1447</v>
      </c>
      <c r="I367" s="136"/>
      <c r="L367" s="32"/>
      <c r="M367" s="137"/>
      <c r="T367" s="53"/>
      <c r="AT367" s="17" t="s">
        <v>267</v>
      </c>
      <c r="AU367" s="17" t="s">
        <v>77</v>
      </c>
    </row>
    <row r="368" spans="2:65" s="1" customFormat="1" ht="11.25">
      <c r="B368" s="32"/>
      <c r="D368" s="176" t="s">
        <v>1416</v>
      </c>
      <c r="F368" s="177" t="s">
        <v>1448</v>
      </c>
      <c r="I368" s="136"/>
      <c r="L368" s="32"/>
      <c r="M368" s="137"/>
      <c r="T368" s="53"/>
      <c r="AT368" s="17" t="s">
        <v>1416</v>
      </c>
      <c r="AU368" s="17" t="s">
        <v>77</v>
      </c>
    </row>
    <row r="369" spans="2:65" s="12" customFormat="1" ht="11.25">
      <c r="B369" s="162"/>
      <c r="D369" s="134" t="s">
        <v>774</v>
      </c>
      <c r="E369" s="163" t="s">
        <v>19</v>
      </c>
      <c r="F369" s="164" t="s">
        <v>266</v>
      </c>
      <c r="H369" s="165">
        <v>4</v>
      </c>
      <c r="I369" s="166"/>
      <c r="L369" s="162"/>
      <c r="M369" s="167"/>
      <c r="T369" s="168"/>
      <c r="AT369" s="163" t="s">
        <v>774</v>
      </c>
      <c r="AU369" s="163" t="s">
        <v>77</v>
      </c>
      <c r="AV369" s="12" t="s">
        <v>79</v>
      </c>
      <c r="AW369" s="12" t="s">
        <v>31</v>
      </c>
      <c r="AX369" s="12" t="s">
        <v>69</v>
      </c>
      <c r="AY369" s="163" t="s">
        <v>260</v>
      </c>
    </row>
    <row r="370" spans="2:65" s="13" customFormat="1" ht="11.25">
      <c r="B370" s="169"/>
      <c r="D370" s="134" t="s">
        <v>774</v>
      </c>
      <c r="E370" s="170" t="s">
        <v>19</v>
      </c>
      <c r="F370" s="171" t="s">
        <v>967</v>
      </c>
      <c r="H370" s="172">
        <v>4</v>
      </c>
      <c r="I370" s="173"/>
      <c r="L370" s="169"/>
      <c r="M370" s="174"/>
      <c r="T370" s="175"/>
      <c r="AT370" s="170" t="s">
        <v>774</v>
      </c>
      <c r="AU370" s="170" t="s">
        <v>77</v>
      </c>
      <c r="AV370" s="13" t="s">
        <v>266</v>
      </c>
      <c r="AW370" s="13" t="s">
        <v>31</v>
      </c>
      <c r="AX370" s="13" t="s">
        <v>77</v>
      </c>
      <c r="AY370" s="170" t="s">
        <v>260</v>
      </c>
    </row>
    <row r="371" spans="2:65" s="1" customFormat="1" ht="16.5" customHeight="1">
      <c r="B371" s="32"/>
      <c r="C371" s="121" t="s">
        <v>653</v>
      </c>
      <c r="D371" s="121" t="s">
        <v>261</v>
      </c>
      <c r="E371" s="122" t="s">
        <v>1460</v>
      </c>
      <c r="F371" s="123" t="s">
        <v>1461</v>
      </c>
      <c r="G371" s="124" t="s">
        <v>973</v>
      </c>
      <c r="H371" s="125">
        <v>120.76</v>
      </c>
      <c r="I371" s="126"/>
      <c r="J371" s="127">
        <f>ROUND(I371*H371,2)</f>
        <v>0</v>
      </c>
      <c r="K371" s="123" t="s">
        <v>1258</v>
      </c>
      <c r="L371" s="32"/>
      <c r="M371" s="128" t="s">
        <v>19</v>
      </c>
      <c r="N371" s="129" t="s">
        <v>40</v>
      </c>
      <c r="P371" s="130">
        <f>O371*H371</f>
        <v>0</v>
      </c>
      <c r="Q371" s="130">
        <v>0</v>
      </c>
      <c r="R371" s="130">
        <f>Q371*H371</f>
        <v>0</v>
      </c>
      <c r="S371" s="130">
        <v>0</v>
      </c>
      <c r="T371" s="131">
        <f>S371*H371</f>
        <v>0</v>
      </c>
      <c r="AR371" s="132" t="s">
        <v>266</v>
      </c>
      <c r="AT371" s="132" t="s">
        <v>261</v>
      </c>
      <c r="AU371" s="132" t="s">
        <v>77</v>
      </c>
      <c r="AY371" s="17" t="s">
        <v>260</v>
      </c>
      <c r="BE371" s="133">
        <f>IF(N371="základní",J371,0)</f>
        <v>0</v>
      </c>
      <c r="BF371" s="133">
        <f>IF(N371="snížená",J371,0)</f>
        <v>0</v>
      </c>
      <c r="BG371" s="133">
        <f>IF(N371="zákl. přenesená",J371,0)</f>
        <v>0</v>
      </c>
      <c r="BH371" s="133">
        <f>IF(N371="sníž. přenesená",J371,0)</f>
        <v>0</v>
      </c>
      <c r="BI371" s="133">
        <f>IF(N371="nulová",J371,0)</f>
        <v>0</v>
      </c>
      <c r="BJ371" s="17" t="s">
        <v>77</v>
      </c>
      <c r="BK371" s="133">
        <f>ROUND(I371*H371,2)</f>
        <v>0</v>
      </c>
      <c r="BL371" s="17" t="s">
        <v>266</v>
      </c>
      <c r="BM371" s="132" t="s">
        <v>1522</v>
      </c>
    </row>
    <row r="372" spans="2:65" s="1" customFormat="1" ht="19.5">
      <c r="B372" s="32"/>
      <c r="D372" s="134" t="s">
        <v>267</v>
      </c>
      <c r="F372" s="135" t="s">
        <v>1462</v>
      </c>
      <c r="I372" s="136"/>
      <c r="L372" s="32"/>
      <c r="M372" s="137"/>
      <c r="T372" s="53"/>
      <c r="AT372" s="17" t="s">
        <v>267</v>
      </c>
      <c r="AU372" s="17" t="s">
        <v>77</v>
      </c>
    </row>
    <row r="373" spans="2:65" s="1" customFormat="1" ht="11.25">
      <c r="B373" s="32"/>
      <c r="D373" s="176" t="s">
        <v>1416</v>
      </c>
      <c r="F373" s="177" t="s">
        <v>1463</v>
      </c>
      <c r="I373" s="136"/>
      <c r="L373" s="32"/>
      <c r="M373" s="137"/>
      <c r="T373" s="53"/>
      <c r="AT373" s="17" t="s">
        <v>1416</v>
      </c>
      <c r="AU373" s="17" t="s">
        <v>77</v>
      </c>
    </row>
    <row r="374" spans="2:65" s="1" customFormat="1" ht="21.75" customHeight="1">
      <c r="B374" s="32"/>
      <c r="C374" s="121" t="s">
        <v>1524</v>
      </c>
      <c r="D374" s="121" t="s">
        <v>261</v>
      </c>
      <c r="E374" s="122" t="s">
        <v>1426</v>
      </c>
      <c r="F374" s="123" t="s">
        <v>1427</v>
      </c>
      <c r="G374" s="124" t="s">
        <v>1067</v>
      </c>
      <c r="H374" s="125">
        <v>62.02</v>
      </c>
      <c r="I374" s="126"/>
      <c r="J374" s="127">
        <f>ROUND(I374*H374,2)</f>
        <v>0</v>
      </c>
      <c r="K374" s="123" t="s">
        <v>1258</v>
      </c>
      <c r="L374" s="32"/>
      <c r="M374" s="128" t="s">
        <v>19</v>
      </c>
      <c r="N374" s="129" t="s">
        <v>40</v>
      </c>
      <c r="P374" s="130">
        <f>O374*H374</f>
        <v>0</v>
      </c>
      <c r="Q374" s="130">
        <v>0</v>
      </c>
      <c r="R374" s="130">
        <f>Q374*H374</f>
        <v>0</v>
      </c>
      <c r="S374" s="130">
        <v>0</v>
      </c>
      <c r="T374" s="131">
        <f>S374*H374</f>
        <v>0</v>
      </c>
      <c r="AR374" s="132" t="s">
        <v>266</v>
      </c>
      <c r="AT374" s="132" t="s">
        <v>261</v>
      </c>
      <c r="AU374" s="132" t="s">
        <v>77</v>
      </c>
      <c r="AY374" s="17" t="s">
        <v>260</v>
      </c>
      <c r="BE374" s="133">
        <f>IF(N374="základní",J374,0)</f>
        <v>0</v>
      </c>
      <c r="BF374" s="133">
        <f>IF(N374="snížená",J374,0)</f>
        <v>0</v>
      </c>
      <c r="BG374" s="133">
        <f>IF(N374="zákl. přenesená",J374,0)</f>
        <v>0</v>
      </c>
      <c r="BH374" s="133">
        <f>IF(N374="sníž. přenesená",J374,0)</f>
        <v>0</v>
      </c>
      <c r="BI374" s="133">
        <f>IF(N374="nulová",J374,0)</f>
        <v>0</v>
      </c>
      <c r="BJ374" s="17" t="s">
        <v>77</v>
      </c>
      <c r="BK374" s="133">
        <f>ROUND(I374*H374,2)</f>
        <v>0</v>
      </c>
      <c r="BL374" s="17" t="s">
        <v>266</v>
      </c>
      <c r="BM374" s="132" t="s">
        <v>1527</v>
      </c>
    </row>
    <row r="375" spans="2:65" s="1" customFormat="1" ht="11.25">
      <c r="B375" s="32"/>
      <c r="D375" s="134" t="s">
        <v>267</v>
      </c>
      <c r="F375" s="135" t="s">
        <v>1428</v>
      </c>
      <c r="I375" s="136"/>
      <c r="L375" s="32"/>
      <c r="M375" s="137"/>
      <c r="T375" s="53"/>
      <c r="AT375" s="17" t="s">
        <v>267</v>
      </c>
      <c r="AU375" s="17" t="s">
        <v>77</v>
      </c>
    </row>
    <row r="376" spans="2:65" s="1" customFormat="1" ht="11.25">
      <c r="B376" s="32"/>
      <c r="D376" s="176" t="s">
        <v>1416</v>
      </c>
      <c r="F376" s="177" t="s">
        <v>1429</v>
      </c>
      <c r="I376" s="136"/>
      <c r="L376" s="32"/>
      <c r="M376" s="137"/>
      <c r="T376" s="53"/>
      <c r="AT376" s="17" t="s">
        <v>1416</v>
      </c>
      <c r="AU376" s="17" t="s">
        <v>77</v>
      </c>
    </row>
    <row r="377" spans="2:65" s="1" customFormat="1" ht="21.75" customHeight="1">
      <c r="B377" s="32"/>
      <c r="C377" s="121" t="s">
        <v>441</v>
      </c>
      <c r="D377" s="121" t="s">
        <v>261</v>
      </c>
      <c r="E377" s="122" t="s">
        <v>1465</v>
      </c>
      <c r="F377" s="123" t="s">
        <v>1466</v>
      </c>
      <c r="G377" s="124" t="s">
        <v>1067</v>
      </c>
      <c r="H377" s="125">
        <v>71.040000000000006</v>
      </c>
      <c r="I377" s="126"/>
      <c r="J377" s="127">
        <f>ROUND(I377*H377,2)</f>
        <v>0</v>
      </c>
      <c r="K377" s="123" t="s">
        <v>1258</v>
      </c>
      <c r="L377" s="32"/>
      <c r="M377" s="128" t="s">
        <v>19</v>
      </c>
      <c r="N377" s="129" t="s">
        <v>40</v>
      </c>
      <c r="P377" s="130">
        <f>O377*H377</f>
        <v>0</v>
      </c>
      <c r="Q377" s="130">
        <v>0</v>
      </c>
      <c r="R377" s="130">
        <f>Q377*H377</f>
        <v>0</v>
      </c>
      <c r="S377" s="130">
        <v>0</v>
      </c>
      <c r="T377" s="131">
        <f>S377*H377</f>
        <v>0</v>
      </c>
      <c r="AR377" s="132" t="s">
        <v>266</v>
      </c>
      <c r="AT377" s="132" t="s">
        <v>261</v>
      </c>
      <c r="AU377" s="132" t="s">
        <v>77</v>
      </c>
      <c r="AY377" s="17" t="s">
        <v>260</v>
      </c>
      <c r="BE377" s="133">
        <f>IF(N377="základní",J377,0)</f>
        <v>0</v>
      </c>
      <c r="BF377" s="133">
        <f>IF(N377="snížená",J377,0)</f>
        <v>0</v>
      </c>
      <c r="BG377" s="133">
        <f>IF(N377="zákl. přenesená",J377,0)</f>
        <v>0</v>
      </c>
      <c r="BH377" s="133">
        <f>IF(N377="sníž. přenesená",J377,0)</f>
        <v>0</v>
      </c>
      <c r="BI377" s="133">
        <f>IF(N377="nulová",J377,0)</f>
        <v>0</v>
      </c>
      <c r="BJ377" s="17" t="s">
        <v>77</v>
      </c>
      <c r="BK377" s="133">
        <f>ROUND(I377*H377,2)</f>
        <v>0</v>
      </c>
      <c r="BL377" s="17" t="s">
        <v>266</v>
      </c>
      <c r="BM377" s="132" t="s">
        <v>1532</v>
      </c>
    </row>
    <row r="378" spans="2:65" s="1" customFormat="1" ht="19.5">
      <c r="B378" s="32"/>
      <c r="D378" s="134" t="s">
        <v>267</v>
      </c>
      <c r="F378" s="135" t="s">
        <v>1467</v>
      </c>
      <c r="I378" s="136"/>
      <c r="L378" s="32"/>
      <c r="M378" s="137"/>
      <c r="T378" s="53"/>
      <c r="AT378" s="17" t="s">
        <v>267</v>
      </c>
      <c r="AU378" s="17" t="s">
        <v>77</v>
      </c>
    </row>
    <row r="379" spans="2:65" s="1" customFormat="1" ht="11.25">
      <c r="B379" s="32"/>
      <c r="D379" s="176" t="s">
        <v>1416</v>
      </c>
      <c r="F379" s="177" t="s">
        <v>1468</v>
      </c>
      <c r="I379" s="136"/>
      <c r="L379" s="32"/>
      <c r="M379" s="137"/>
      <c r="T379" s="53"/>
      <c r="AT379" s="17" t="s">
        <v>1416</v>
      </c>
      <c r="AU379" s="17" t="s">
        <v>77</v>
      </c>
    </row>
    <row r="380" spans="2:65" s="1" customFormat="1" ht="24.2" customHeight="1">
      <c r="B380" s="32"/>
      <c r="C380" s="121" t="s">
        <v>1535</v>
      </c>
      <c r="D380" s="121" t="s">
        <v>261</v>
      </c>
      <c r="E380" s="122" t="s">
        <v>1469</v>
      </c>
      <c r="F380" s="123" t="s">
        <v>1470</v>
      </c>
      <c r="G380" s="124" t="s">
        <v>1067</v>
      </c>
      <c r="H380" s="125">
        <v>1136.6400000000001</v>
      </c>
      <c r="I380" s="126"/>
      <c r="J380" s="127">
        <f>ROUND(I380*H380,2)</f>
        <v>0</v>
      </c>
      <c r="K380" s="123" t="s">
        <v>1258</v>
      </c>
      <c r="L380" s="32"/>
      <c r="M380" s="128" t="s">
        <v>19</v>
      </c>
      <c r="N380" s="129" t="s">
        <v>40</v>
      </c>
      <c r="P380" s="130">
        <f>O380*H380</f>
        <v>0</v>
      </c>
      <c r="Q380" s="130">
        <v>0</v>
      </c>
      <c r="R380" s="130">
        <f>Q380*H380</f>
        <v>0</v>
      </c>
      <c r="S380" s="130">
        <v>0</v>
      </c>
      <c r="T380" s="131">
        <f>S380*H380</f>
        <v>0</v>
      </c>
      <c r="AR380" s="132" t="s">
        <v>266</v>
      </c>
      <c r="AT380" s="132" t="s">
        <v>261</v>
      </c>
      <c r="AU380" s="132" t="s">
        <v>77</v>
      </c>
      <c r="AY380" s="17" t="s">
        <v>260</v>
      </c>
      <c r="BE380" s="133">
        <f>IF(N380="základní",J380,0)</f>
        <v>0</v>
      </c>
      <c r="BF380" s="133">
        <f>IF(N380="snížená",J380,0)</f>
        <v>0</v>
      </c>
      <c r="BG380" s="133">
        <f>IF(N380="zákl. přenesená",J380,0)</f>
        <v>0</v>
      </c>
      <c r="BH380" s="133">
        <f>IF(N380="sníž. přenesená",J380,0)</f>
        <v>0</v>
      </c>
      <c r="BI380" s="133">
        <f>IF(N380="nulová",J380,0)</f>
        <v>0</v>
      </c>
      <c r="BJ380" s="17" t="s">
        <v>77</v>
      </c>
      <c r="BK380" s="133">
        <f>ROUND(I380*H380,2)</f>
        <v>0</v>
      </c>
      <c r="BL380" s="17" t="s">
        <v>266</v>
      </c>
      <c r="BM380" s="132" t="s">
        <v>1536</v>
      </c>
    </row>
    <row r="381" spans="2:65" s="1" customFormat="1" ht="19.5">
      <c r="B381" s="32"/>
      <c r="D381" s="134" t="s">
        <v>267</v>
      </c>
      <c r="F381" s="135" t="s">
        <v>1471</v>
      </c>
      <c r="I381" s="136"/>
      <c r="L381" s="32"/>
      <c r="M381" s="137"/>
      <c r="T381" s="53"/>
      <c r="AT381" s="17" t="s">
        <v>267</v>
      </c>
      <c r="AU381" s="17" t="s">
        <v>77</v>
      </c>
    </row>
    <row r="382" spans="2:65" s="1" customFormat="1" ht="11.25">
      <c r="B382" s="32"/>
      <c r="D382" s="176" t="s">
        <v>1416</v>
      </c>
      <c r="F382" s="177" t="s">
        <v>1472</v>
      </c>
      <c r="I382" s="136"/>
      <c r="L382" s="32"/>
      <c r="M382" s="137"/>
      <c r="T382" s="53"/>
      <c r="AT382" s="17" t="s">
        <v>1416</v>
      </c>
      <c r="AU382" s="17" t="s">
        <v>77</v>
      </c>
    </row>
    <row r="383" spans="2:65" s="12" customFormat="1" ht="11.25">
      <c r="B383" s="162"/>
      <c r="D383" s="134" t="s">
        <v>774</v>
      </c>
      <c r="E383" s="163" t="s">
        <v>19</v>
      </c>
      <c r="F383" s="164" t="s">
        <v>4074</v>
      </c>
      <c r="H383" s="165">
        <v>1136.6400000000001</v>
      </c>
      <c r="I383" s="166"/>
      <c r="L383" s="162"/>
      <c r="M383" s="167"/>
      <c r="T383" s="168"/>
      <c r="AT383" s="163" t="s">
        <v>774</v>
      </c>
      <c r="AU383" s="163" t="s">
        <v>77</v>
      </c>
      <c r="AV383" s="12" t="s">
        <v>79</v>
      </c>
      <c r="AW383" s="12" t="s">
        <v>31</v>
      </c>
      <c r="AX383" s="12" t="s">
        <v>69</v>
      </c>
      <c r="AY383" s="163" t="s">
        <v>260</v>
      </c>
    </row>
    <row r="384" spans="2:65" s="13" customFormat="1" ht="11.25">
      <c r="B384" s="169"/>
      <c r="D384" s="134" t="s">
        <v>774</v>
      </c>
      <c r="E384" s="170" t="s">
        <v>19</v>
      </c>
      <c r="F384" s="171" t="s">
        <v>967</v>
      </c>
      <c r="H384" s="172">
        <v>1136.6400000000001</v>
      </c>
      <c r="I384" s="173"/>
      <c r="L384" s="169"/>
      <c r="M384" s="174"/>
      <c r="T384" s="175"/>
      <c r="AT384" s="170" t="s">
        <v>774</v>
      </c>
      <c r="AU384" s="170" t="s">
        <v>77</v>
      </c>
      <c r="AV384" s="13" t="s">
        <v>266</v>
      </c>
      <c r="AW384" s="13" t="s">
        <v>31</v>
      </c>
      <c r="AX384" s="13" t="s">
        <v>77</v>
      </c>
      <c r="AY384" s="170" t="s">
        <v>260</v>
      </c>
    </row>
    <row r="385" spans="2:65" s="1" customFormat="1" ht="16.5" customHeight="1">
      <c r="B385" s="32"/>
      <c r="C385" s="121" t="s">
        <v>662</v>
      </c>
      <c r="D385" s="121" t="s">
        <v>261</v>
      </c>
      <c r="E385" s="122" t="s">
        <v>1474</v>
      </c>
      <c r="F385" s="123" t="s">
        <v>1475</v>
      </c>
      <c r="G385" s="124" t="s">
        <v>973</v>
      </c>
      <c r="H385" s="125">
        <v>120.76</v>
      </c>
      <c r="I385" s="126"/>
      <c r="J385" s="127">
        <f>ROUND(I385*H385,2)</f>
        <v>0</v>
      </c>
      <c r="K385" s="123" t="s">
        <v>1258</v>
      </c>
      <c r="L385" s="32"/>
      <c r="M385" s="128" t="s">
        <v>19</v>
      </c>
      <c r="N385" s="129" t="s">
        <v>40</v>
      </c>
      <c r="P385" s="130">
        <f>O385*H385</f>
        <v>0</v>
      </c>
      <c r="Q385" s="130">
        <v>0</v>
      </c>
      <c r="R385" s="130">
        <f>Q385*H385</f>
        <v>0</v>
      </c>
      <c r="S385" s="130">
        <v>0</v>
      </c>
      <c r="T385" s="131">
        <f>S385*H385</f>
        <v>0</v>
      </c>
      <c r="AR385" s="132" t="s">
        <v>266</v>
      </c>
      <c r="AT385" s="132" t="s">
        <v>261</v>
      </c>
      <c r="AU385" s="132" t="s">
        <v>77</v>
      </c>
      <c r="AY385" s="17" t="s">
        <v>260</v>
      </c>
      <c r="BE385" s="133">
        <f>IF(N385="základní",J385,0)</f>
        <v>0</v>
      </c>
      <c r="BF385" s="133">
        <f>IF(N385="snížená",J385,0)</f>
        <v>0</v>
      </c>
      <c r="BG385" s="133">
        <f>IF(N385="zákl. přenesená",J385,0)</f>
        <v>0</v>
      </c>
      <c r="BH385" s="133">
        <f>IF(N385="sníž. přenesená",J385,0)</f>
        <v>0</v>
      </c>
      <c r="BI385" s="133">
        <f>IF(N385="nulová",J385,0)</f>
        <v>0</v>
      </c>
      <c r="BJ385" s="17" t="s">
        <v>77</v>
      </c>
      <c r="BK385" s="133">
        <f>ROUND(I385*H385,2)</f>
        <v>0</v>
      </c>
      <c r="BL385" s="17" t="s">
        <v>266</v>
      </c>
      <c r="BM385" s="132" t="s">
        <v>1537</v>
      </c>
    </row>
    <row r="386" spans="2:65" s="1" customFormat="1" ht="11.25">
      <c r="B386" s="32"/>
      <c r="D386" s="134" t="s">
        <v>267</v>
      </c>
      <c r="F386" s="135" t="s">
        <v>1477</v>
      </c>
      <c r="I386" s="136"/>
      <c r="L386" s="32"/>
      <c r="M386" s="137"/>
      <c r="T386" s="53"/>
      <c r="AT386" s="17" t="s">
        <v>267</v>
      </c>
      <c r="AU386" s="17" t="s">
        <v>77</v>
      </c>
    </row>
    <row r="387" spans="2:65" s="1" customFormat="1" ht="11.25">
      <c r="B387" s="32"/>
      <c r="D387" s="176" t="s">
        <v>1416</v>
      </c>
      <c r="F387" s="177" t="s">
        <v>1478</v>
      </c>
      <c r="I387" s="136"/>
      <c r="L387" s="32"/>
      <c r="M387" s="137"/>
      <c r="T387" s="53"/>
      <c r="AT387" s="17" t="s">
        <v>1416</v>
      </c>
      <c r="AU387" s="17" t="s">
        <v>77</v>
      </c>
    </row>
    <row r="388" spans="2:65" s="1" customFormat="1" ht="16.5" customHeight="1">
      <c r="B388" s="32"/>
      <c r="C388" s="121" t="s">
        <v>1538</v>
      </c>
      <c r="D388" s="121" t="s">
        <v>261</v>
      </c>
      <c r="E388" s="122" t="s">
        <v>1503</v>
      </c>
      <c r="F388" s="123" t="s">
        <v>1504</v>
      </c>
      <c r="G388" s="124" t="s">
        <v>1297</v>
      </c>
      <c r="H388" s="125">
        <v>138</v>
      </c>
      <c r="I388" s="126"/>
      <c r="J388" s="127">
        <f>ROUND(I388*H388,2)</f>
        <v>0</v>
      </c>
      <c r="K388" s="123" t="s">
        <v>1258</v>
      </c>
      <c r="L388" s="32"/>
      <c r="M388" s="128" t="s">
        <v>19</v>
      </c>
      <c r="N388" s="129" t="s">
        <v>40</v>
      </c>
      <c r="P388" s="130">
        <f>O388*H388</f>
        <v>0</v>
      </c>
      <c r="Q388" s="130">
        <v>1E-4</v>
      </c>
      <c r="R388" s="130">
        <f>Q388*H388</f>
        <v>1.3800000000000002E-2</v>
      </c>
      <c r="S388" s="130">
        <v>0</v>
      </c>
      <c r="T388" s="131">
        <f>S388*H388</f>
        <v>0</v>
      </c>
      <c r="AR388" s="132" t="s">
        <v>266</v>
      </c>
      <c r="AT388" s="132" t="s">
        <v>261</v>
      </c>
      <c r="AU388" s="132" t="s">
        <v>77</v>
      </c>
      <c r="AY388" s="17" t="s">
        <v>260</v>
      </c>
      <c r="BE388" s="133">
        <f>IF(N388="základní",J388,0)</f>
        <v>0</v>
      </c>
      <c r="BF388" s="133">
        <f>IF(N388="snížená",J388,0)</f>
        <v>0</v>
      </c>
      <c r="BG388" s="133">
        <f>IF(N388="zákl. přenesená",J388,0)</f>
        <v>0</v>
      </c>
      <c r="BH388" s="133">
        <f>IF(N388="sníž. přenesená",J388,0)</f>
        <v>0</v>
      </c>
      <c r="BI388" s="133">
        <f>IF(N388="nulová",J388,0)</f>
        <v>0</v>
      </c>
      <c r="BJ388" s="17" t="s">
        <v>77</v>
      </c>
      <c r="BK388" s="133">
        <f>ROUND(I388*H388,2)</f>
        <v>0</v>
      </c>
      <c r="BL388" s="17" t="s">
        <v>266</v>
      </c>
      <c r="BM388" s="132" t="s">
        <v>1539</v>
      </c>
    </row>
    <row r="389" spans="2:65" s="1" customFormat="1" ht="19.5">
      <c r="B389" s="32"/>
      <c r="D389" s="134" t="s">
        <v>267</v>
      </c>
      <c r="F389" s="135" t="s">
        <v>1506</v>
      </c>
      <c r="I389" s="136"/>
      <c r="L389" s="32"/>
      <c r="M389" s="137"/>
      <c r="T389" s="53"/>
      <c r="AT389" s="17" t="s">
        <v>267</v>
      </c>
      <c r="AU389" s="17" t="s">
        <v>77</v>
      </c>
    </row>
    <row r="390" spans="2:65" s="1" customFormat="1" ht="11.25">
      <c r="B390" s="32"/>
      <c r="D390" s="176" t="s">
        <v>1416</v>
      </c>
      <c r="F390" s="177" t="s">
        <v>1507</v>
      </c>
      <c r="I390" s="136"/>
      <c r="L390" s="32"/>
      <c r="M390" s="137"/>
      <c r="T390" s="53"/>
      <c r="AT390" s="17" t="s">
        <v>1416</v>
      </c>
      <c r="AU390" s="17" t="s">
        <v>77</v>
      </c>
    </row>
    <row r="391" spans="2:65" s="1" customFormat="1" ht="16.5" customHeight="1">
      <c r="B391" s="32"/>
      <c r="C391" s="121" t="s">
        <v>668</v>
      </c>
      <c r="D391" s="121" t="s">
        <v>261</v>
      </c>
      <c r="E391" s="122" t="s">
        <v>1509</v>
      </c>
      <c r="F391" s="123" t="s">
        <v>1510</v>
      </c>
      <c r="G391" s="124" t="s">
        <v>1297</v>
      </c>
      <c r="H391" s="125">
        <v>138</v>
      </c>
      <c r="I391" s="126"/>
      <c r="J391" s="127">
        <f>ROUND(I391*H391,2)</f>
        <v>0</v>
      </c>
      <c r="K391" s="123" t="s">
        <v>1258</v>
      </c>
      <c r="L391" s="32"/>
      <c r="M391" s="128" t="s">
        <v>19</v>
      </c>
      <c r="N391" s="129" t="s">
        <v>40</v>
      </c>
      <c r="P391" s="130">
        <f>O391*H391</f>
        <v>0</v>
      </c>
      <c r="Q391" s="130">
        <v>6.8999999999999997E-4</v>
      </c>
      <c r="R391" s="130">
        <f>Q391*H391</f>
        <v>9.5219999999999999E-2</v>
      </c>
      <c r="S391" s="130">
        <v>0</v>
      </c>
      <c r="T391" s="131">
        <f>S391*H391</f>
        <v>0</v>
      </c>
      <c r="AR391" s="132" t="s">
        <v>266</v>
      </c>
      <c r="AT391" s="132" t="s">
        <v>261</v>
      </c>
      <c r="AU391" s="132" t="s">
        <v>77</v>
      </c>
      <c r="AY391" s="17" t="s">
        <v>260</v>
      </c>
      <c r="BE391" s="133">
        <f>IF(N391="základní",J391,0)</f>
        <v>0</v>
      </c>
      <c r="BF391" s="133">
        <f>IF(N391="snížená",J391,0)</f>
        <v>0</v>
      </c>
      <c r="BG391" s="133">
        <f>IF(N391="zákl. přenesená",J391,0)</f>
        <v>0</v>
      </c>
      <c r="BH391" s="133">
        <f>IF(N391="sníž. přenesená",J391,0)</f>
        <v>0</v>
      </c>
      <c r="BI391" s="133">
        <f>IF(N391="nulová",J391,0)</f>
        <v>0</v>
      </c>
      <c r="BJ391" s="17" t="s">
        <v>77</v>
      </c>
      <c r="BK391" s="133">
        <f>ROUND(I391*H391,2)</f>
        <v>0</v>
      </c>
      <c r="BL391" s="17" t="s">
        <v>266</v>
      </c>
      <c r="BM391" s="132" t="s">
        <v>1540</v>
      </c>
    </row>
    <row r="392" spans="2:65" s="1" customFormat="1" ht="11.25">
      <c r="B392" s="32"/>
      <c r="D392" s="134" t="s">
        <v>267</v>
      </c>
      <c r="F392" s="135" t="s">
        <v>1512</v>
      </c>
      <c r="I392" s="136"/>
      <c r="L392" s="32"/>
      <c r="M392" s="137"/>
      <c r="T392" s="53"/>
      <c r="AT392" s="17" t="s">
        <v>267</v>
      </c>
      <c r="AU392" s="17" t="s">
        <v>77</v>
      </c>
    </row>
    <row r="393" spans="2:65" s="1" customFormat="1" ht="11.25">
      <c r="B393" s="32"/>
      <c r="D393" s="176" t="s">
        <v>1416</v>
      </c>
      <c r="F393" s="177" t="s">
        <v>1513</v>
      </c>
      <c r="I393" s="136"/>
      <c r="L393" s="32"/>
      <c r="M393" s="137"/>
      <c r="T393" s="53"/>
      <c r="AT393" s="17" t="s">
        <v>1416</v>
      </c>
      <c r="AU393" s="17" t="s">
        <v>77</v>
      </c>
    </row>
    <row r="394" spans="2:65" s="1" customFormat="1" ht="16.5" customHeight="1">
      <c r="B394" s="32"/>
      <c r="C394" s="121" t="s">
        <v>1542</v>
      </c>
      <c r="D394" s="121" t="s">
        <v>261</v>
      </c>
      <c r="E394" s="122" t="s">
        <v>1525</v>
      </c>
      <c r="F394" s="123" t="s">
        <v>1526</v>
      </c>
      <c r="G394" s="124" t="s">
        <v>973</v>
      </c>
      <c r="H394" s="125">
        <v>2</v>
      </c>
      <c r="I394" s="126"/>
      <c r="J394" s="127">
        <f>ROUND(I394*H394,2)</f>
        <v>0</v>
      </c>
      <c r="K394" s="123" t="s">
        <v>1258</v>
      </c>
      <c r="L394" s="32"/>
      <c r="M394" s="128" t="s">
        <v>19</v>
      </c>
      <c r="N394" s="129" t="s">
        <v>40</v>
      </c>
      <c r="P394" s="130">
        <f>O394*H394</f>
        <v>0</v>
      </c>
      <c r="Q394" s="130">
        <v>0</v>
      </c>
      <c r="R394" s="130">
        <f>Q394*H394</f>
        <v>0</v>
      </c>
      <c r="S394" s="130">
        <v>0</v>
      </c>
      <c r="T394" s="131">
        <f>S394*H394</f>
        <v>0</v>
      </c>
      <c r="AR394" s="132" t="s">
        <v>266</v>
      </c>
      <c r="AT394" s="132" t="s">
        <v>261</v>
      </c>
      <c r="AU394" s="132" t="s">
        <v>77</v>
      </c>
      <c r="AY394" s="17" t="s">
        <v>260</v>
      </c>
      <c r="BE394" s="133">
        <f>IF(N394="základní",J394,0)</f>
        <v>0</v>
      </c>
      <c r="BF394" s="133">
        <f>IF(N394="snížená",J394,0)</f>
        <v>0</v>
      </c>
      <c r="BG394" s="133">
        <f>IF(N394="zákl. přenesená",J394,0)</f>
        <v>0</v>
      </c>
      <c r="BH394" s="133">
        <f>IF(N394="sníž. přenesená",J394,0)</f>
        <v>0</v>
      </c>
      <c r="BI394" s="133">
        <f>IF(N394="nulová",J394,0)</f>
        <v>0</v>
      </c>
      <c r="BJ394" s="17" t="s">
        <v>77</v>
      </c>
      <c r="BK394" s="133">
        <f>ROUND(I394*H394,2)</f>
        <v>0</v>
      </c>
      <c r="BL394" s="17" t="s">
        <v>266</v>
      </c>
      <c r="BM394" s="132" t="s">
        <v>1543</v>
      </c>
    </row>
    <row r="395" spans="2:65" s="1" customFormat="1" ht="11.25">
      <c r="B395" s="32"/>
      <c r="D395" s="134" t="s">
        <v>267</v>
      </c>
      <c r="F395" s="135" t="s">
        <v>1526</v>
      </c>
      <c r="I395" s="136"/>
      <c r="L395" s="32"/>
      <c r="M395" s="137"/>
      <c r="T395" s="53"/>
      <c r="AT395" s="17" t="s">
        <v>267</v>
      </c>
      <c r="AU395" s="17" t="s">
        <v>77</v>
      </c>
    </row>
    <row r="396" spans="2:65" s="1" customFormat="1" ht="11.25">
      <c r="B396" s="32"/>
      <c r="D396" s="176" t="s">
        <v>1416</v>
      </c>
      <c r="F396" s="177" t="s">
        <v>1528</v>
      </c>
      <c r="I396" s="136"/>
      <c r="L396" s="32"/>
      <c r="M396" s="137"/>
      <c r="T396" s="53"/>
      <c r="AT396" s="17" t="s">
        <v>1416</v>
      </c>
      <c r="AU396" s="17" t="s">
        <v>77</v>
      </c>
    </row>
    <row r="397" spans="2:65" s="10" customFormat="1" ht="25.9" customHeight="1">
      <c r="B397" s="111"/>
      <c r="D397" s="112" t="s">
        <v>68</v>
      </c>
      <c r="E397" s="113" t="s">
        <v>271</v>
      </c>
      <c r="F397" s="113" t="s">
        <v>4075</v>
      </c>
      <c r="I397" s="114"/>
      <c r="J397" s="115">
        <f>BK397</f>
        <v>0</v>
      </c>
      <c r="L397" s="111"/>
      <c r="M397" s="116"/>
      <c r="P397" s="117">
        <f>SUM(P398:P524)</f>
        <v>0</v>
      </c>
      <c r="R397" s="117">
        <f>SUM(R398:R524)</f>
        <v>18.488762999999999</v>
      </c>
      <c r="T397" s="118">
        <f>SUM(T398:T524)</f>
        <v>0.22800000000000001</v>
      </c>
      <c r="AR397" s="112" t="s">
        <v>77</v>
      </c>
      <c r="AT397" s="119" t="s">
        <v>68</v>
      </c>
      <c r="AU397" s="119" t="s">
        <v>69</v>
      </c>
      <c r="AY397" s="112" t="s">
        <v>260</v>
      </c>
      <c r="BK397" s="120">
        <f>SUM(BK398:BK524)</f>
        <v>0</v>
      </c>
    </row>
    <row r="398" spans="2:65" s="1" customFormat="1" ht="16.5" customHeight="1">
      <c r="B398" s="32"/>
      <c r="C398" s="121" t="s">
        <v>671</v>
      </c>
      <c r="D398" s="121" t="s">
        <v>261</v>
      </c>
      <c r="E398" s="122" t="s">
        <v>1573</v>
      </c>
      <c r="F398" s="123" t="s">
        <v>1574</v>
      </c>
      <c r="G398" s="124" t="s">
        <v>363</v>
      </c>
      <c r="H398" s="125">
        <v>4</v>
      </c>
      <c r="I398" s="126"/>
      <c r="J398" s="127">
        <f>ROUND(I398*H398,2)</f>
        <v>0</v>
      </c>
      <c r="K398" s="123" t="s">
        <v>1258</v>
      </c>
      <c r="L398" s="32"/>
      <c r="M398" s="128" t="s">
        <v>19</v>
      </c>
      <c r="N398" s="129" t="s">
        <v>40</v>
      </c>
      <c r="P398" s="130">
        <f>O398*H398</f>
        <v>0</v>
      </c>
      <c r="Q398" s="130">
        <v>0</v>
      </c>
      <c r="R398" s="130">
        <f>Q398*H398</f>
        <v>0</v>
      </c>
      <c r="S398" s="130">
        <v>0</v>
      </c>
      <c r="T398" s="131">
        <f>S398*H398</f>
        <v>0</v>
      </c>
      <c r="AR398" s="132" t="s">
        <v>266</v>
      </c>
      <c r="AT398" s="132" t="s">
        <v>261</v>
      </c>
      <c r="AU398" s="132" t="s">
        <v>77</v>
      </c>
      <c r="AY398" s="17" t="s">
        <v>260</v>
      </c>
      <c r="BE398" s="133">
        <f>IF(N398="základní",J398,0)</f>
        <v>0</v>
      </c>
      <c r="BF398" s="133">
        <f>IF(N398="snížená",J398,0)</f>
        <v>0</v>
      </c>
      <c r="BG398" s="133">
        <f>IF(N398="zákl. přenesená",J398,0)</f>
        <v>0</v>
      </c>
      <c r="BH398" s="133">
        <f>IF(N398="sníž. přenesená",J398,0)</f>
        <v>0</v>
      </c>
      <c r="BI398" s="133">
        <f>IF(N398="nulová",J398,0)</f>
        <v>0</v>
      </c>
      <c r="BJ398" s="17" t="s">
        <v>77</v>
      </c>
      <c r="BK398" s="133">
        <f>ROUND(I398*H398,2)</f>
        <v>0</v>
      </c>
      <c r="BL398" s="17" t="s">
        <v>266</v>
      </c>
      <c r="BM398" s="132" t="s">
        <v>1545</v>
      </c>
    </row>
    <row r="399" spans="2:65" s="1" customFormat="1" ht="11.25">
      <c r="B399" s="32"/>
      <c r="D399" s="134" t="s">
        <v>267</v>
      </c>
      <c r="F399" s="135" t="s">
        <v>1576</v>
      </c>
      <c r="I399" s="136"/>
      <c r="L399" s="32"/>
      <c r="M399" s="137"/>
      <c r="T399" s="53"/>
      <c r="AT399" s="17" t="s">
        <v>267</v>
      </c>
      <c r="AU399" s="17" t="s">
        <v>77</v>
      </c>
    </row>
    <row r="400" spans="2:65" s="1" customFormat="1" ht="11.25">
      <c r="B400" s="32"/>
      <c r="D400" s="176" t="s">
        <v>1416</v>
      </c>
      <c r="F400" s="177" t="s">
        <v>1577</v>
      </c>
      <c r="I400" s="136"/>
      <c r="L400" s="32"/>
      <c r="M400" s="137"/>
      <c r="T400" s="53"/>
      <c r="AT400" s="17" t="s">
        <v>1416</v>
      </c>
      <c r="AU400" s="17" t="s">
        <v>77</v>
      </c>
    </row>
    <row r="401" spans="2:65" s="12" customFormat="1" ht="11.25">
      <c r="B401" s="162"/>
      <c r="D401" s="134" t="s">
        <v>774</v>
      </c>
      <c r="E401" s="163" t="s">
        <v>19</v>
      </c>
      <c r="F401" s="164" t="s">
        <v>266</v>
      </c>
      <c r="H401" s="165">
        <v>4</v>
      </c>
      <c r="I401" s="166"/>
      <c r="L401" s="162"/>
      <c r="M401" s="167"/>
      <c r="T401" s="168"/>
      <c r="AT401" s="163" t="s">
        <v>774</v>
      </c>
      <c r="AU401" s="163" t="s">
        <v>77</v>
      </c>
      <c r="AV401" s="12" t="s">
        <v>79</v>
      </c>
      <c r="AW401" s="12" t="s">
        <v>31</v>
      </c>
      <c r="AX401" s="12" t="s">
        <v>69</v>
      </c>
      <c r="AY401" s="163" t="s">
        <v>260</v>
      </c>
    </row>
    <row r="402" spans="2:65" s="13" customFormat="1" ht="11.25">
      <c r="B402" s="169"/>
      <c r="D402" s="134" t="s">
        <v>774</v>
      </c>
      <c r="E402" s="170" t="s">
        <v>19</v>
      </c>
      <c r="F402" s="171" t="s">
        <v>967</v>
      </c>
      <c r="H402" s="172">
        <v>4</v>
      </c>
      <c r="I402" s="173"/>
      <c r="L402" s="169"/>
      <c r="M402" s="174"/>
      <c r="T402" s="175"/>
      <c r="AT402" s="170" t="s">
        <v>774</v>
      </c>
      <c r="AU402" s="170" t="s">
        <v>77</v>
      </c>
      <c r="AV402" s="13" t="s">
        <v>266</v>
      </c>
      <c r="AW402" s="13" t="s">
        <v>31</v>
      </c>
      <c r="AX402" s="13" t="s">
        <v>77</v>
      </c>
      <c r="AY402" s="170" t="s">
        <v>260</v>
      </c>
    </row>
    <row r="403" spans="2:65" s="1" customFormat="1" ht="16.5" customHeight="1">
      <c r="B403" s="32"/>
      <c r="C403" s="121" t="s">
        <v>1547</v>
      </c>
      <c r="D403" s="121" t="s">
        <v>261</v>
      </c>
      <c r="E403" s="122" t="s">
        <v>1530</v>
      </c>
      <c r="F403" s="123" t="s">
        <v>1531</v>
      </c>
      <c r="G403" s="124" t="s">
        <v>363</v>
      </c>
      <c r="H403" s="125">
        <v>8</v>
      </c>
      <c r="I403" s="126"/>
      <c r="J403" s="127">
        <f>ROUND(I403*H403,2)</f>
        <v>0</v>
      </c>
      <c r="K403" s="123" t="s">
        <v>1258</v>
      </c>
      <c r="L403" s="32"/>
      <c r="M403" s="128" t="s">
        <v>19</v>
      </c>
      <c r="N403" s="129" t="s">
        <v>40</v>
      </c>
      <c r="P403" s="130">
        <f>O403*H403</f>
        <v>0</v>
      </c>
      <c r="Q403" s="130">
        <v>0</v>
      </c>
      <c r="R403" s="130">
        <f>Q403*H403</f>
        <v>0</v>
      </c>
      <c r="S403" s="130">
        <v>0</v>
      </c>
      <c r="T403" s="131">
        <f>S403*H403</f>
        <v>0</v>
      </c>
      <c r="AR403" s="132" t="s">
        <v>266</v>
      </c>
      <c r="AT403" s="132" t="s">
        <v>261</v>
      </c>
      <c r="AU403" s="132" t="s">
        <v>77</v>
      </c>
      <c r="AY403" s="17" t="s">
        <v>260</v>
      </c>
      <c r="BE403" s="133">
        <f>IF(N403="základní",J403,0)</f>
        <v>0</v>
      </c>
      <c r="BF403" s="133">
        <f>IF(N403="snížená",J403,0)</f>
        <v>0</v>
      </c>
      <c r="BG403" s="133">
        <f>IF(N403="zákl. přenesená",J403,0)</f>
        <v>0</v>
      </c>
      <c r="BH403" s="133">
        <f>IF(N403="sníž. přenesená",J403,0)</f>
        <v>0</v>
      </c>
      <c r="BI403" s="133">
        <f>IF(N403="nulová",J403,0)</f>
        <v>0</v>
      </c>
      <c r="BJ403" s="17" t="s">
        <v>77</v>
      </c>
      <c r="BK403" s="133">
        <f>ROUND(I403*H403,2)</f>
        <v>0</v>
      </c>
      <c r="BL403" s="17" t="s">
        <v>266</v>
      </c>
      <c r="BM403" s="132" t="s">
        <v>3379</v>
      </c>
    </row>
    <row r="404" spans="2:65" s="1" customFormat="1" ht="11.25">
      <c r="B404" s="32"/>
      <c r="D404" s="134" t="s">
        <v>267</v>
      </c>
      <c r="F404" s="135" t="s">
        <v>1533</v>
      </c>
      <c r="I404" s="136"/>
      <c r="L404" s="32"/>
      <c r="M404" s="137"/>
      <c r="T404" s="53"/>
      <c r="AT404" s="17" t="s">
        <v>267</v>
      </c>
      <c r="AU404" s="17" t="s">
        <v>77</v>
      </c>
    </row>
    <row r="405" spans="2:65" s="1" customFormat="1" ht="11.25">
      <c r="B405" s="32"/>
      <c r="D405" s="176" t="s">
        <v>1416</v>
      </c>
      <c r="F405" s="177" t="s">
        <v>1534</v>
      </c>
      <c r="I405" s="136"/>
      <c r="L405" s="32"/>
      <c r="M405" s="137"/>
      <c r="T405" s="53"/>
      <c r="AT405" s="17" t="s">
        <v>1416</v>
      </c>
      <c r="AU405" s="17" t="s">
        <v>77</v>
      </c>
    </row>
    <row r="406" spans="2:65" s="12" customFormat="1" ht="11.25">
      <c r="B406" s="162"/>
      <c r="D406" s="134" t="s">
        <v>774</v>
      </c>
      <c r="E406" s="163" t="s">
        <v>19</v>
      </c>
      <c r="F406" s="164" t="s">
        <v>277</v>
      </c>
      <c r="H406" s="165">
        <v>8</v>
      </c>
      <c r="I406" s="166"/>
      <c r="L406" s="162"/>
      <c r="M406" s="167"/>
      <c r="T406" s="168"/>
      <c r="AT406" s="163" t="s">
        <v>774</v>
      </c>
      <c r="AU406" s="163" t="s">
        <v>77</v>
      </c>
      <c r="AV406" s="12" t="s">
        <v>79</v>
      </c>
      <c r="AW406" s="12" t="s">
        <v>31</v>
      </c>
      <c r="AX406" s="12" t="s">
        <v>69</v>
      </c>
      <c r="AY406" s="163" t="s">
        <v>260</v>
      </c>
    </row>
    <row r="407" spans="2:65" s="13" customFormat="1" ht="11.25">
      <c r="B407" s="169"/>
      <c r="D407" s="134" t="s">
        <v>774</v>
      </c>
      <c r="E407" s="170" t="s">
        <v>19</v>
      </c>
      <c r="F407" s="171" t="s">
        <v>967</v>
      </c>
      <c r="H407" s="172">
        <v>8</v>
      </c>
      <c r="I407" s="173"/>
      <c r="L407" s="169"/>
      <c r="M407" s="174"/>
      <c r="T407" s="175"/>
      <c r="AT407" s="170" t="s">
        <v>774</v>
      </c>
      <c r="AU407" s="170" t="s">
        <v>77</v>
      </c>
      <c r="AV407" s="13" t="s">
        <v>266</v>
      </c>
      <c r="AW407" s="13" t="s">
        <v>31</v>
      </c>
      <c r="AX407" s="13" t="s">
        <v>77</v>
      </c>
      <c r="AY407" s="170" t="s">
        <v>260</v>
      </c>
    </row>
    <row r="408" spans="2:65" s="1" customFormat="1" ht="16.5" customHeight="1">
      <c r="B408" s="32"/>
      <c r="C408" s="121" t="s">
        <v>865</v>
      </c>
      <c r="D408" s="121" t="s">
        <v>261</v>
      </c>
      <c r="E408" s="122" t="s">
        <v>1418</v>
      </c>
      <c r="F408" s="123" t="s">
        <v>1419</v>
      </c>
      <c r="G408" s="124" t="s">
        <v>1297</v>
      </c>
      <c r="H408" s="125">
        <v>782.4</v>
      </c>
      <c r="I408" s="126"/>
      <c r="J408" s="127">
        <f>ROUND(I408*H408,2)</f>
        <v>0</v>
      </c>
      <c r="K408" s="123" t="s">
        <v>1258</v>
      </c>
      <c r="L408" s="32"/>
      <c r="M408" s="128" t="s">
        <v>19</v>
      </c>
      <c r="N408" s="129" t="s">
        <v>40</v>
      </c>
      <c r="P408" s="130">
        <f>O408*H408</f>
        <v>0</v>
      </c>
      <c r="Q408" s="130">
        <v>0</v>
      </c>
      <c r="R408" s="130">
        <f>Q408*H408</f>
        <v>0</v>
      </c>
      <c r="S408" s="130">
        <v>0</v>
      </c>
      <c r="T408" s="131">
        <f>S408*H408</f>
        <v>0</v>
      </c>
      <c r="AR408" s="132" t="s">
        <v>266</v>
      </c>
      <c r="AT408" s="132" t="s">
        <v>261</v>
      </c>
      <c r="AU408" s="132" t="s">
        <v>77</v>
      </c>
      <c r="AY408" s="17" t="s">
        <v>260</v>
      </c>
      <c r="BE408" s="133">
        <f>IF(N408="základní",J408,0)</f>
        <v>0</v>
      </c>
      <c r="BF408" s="133">
        <f>IF(N408="snížená",J408,0)</f>
        <v>0</v>
      </c>
      <c r="BG408" s="133">
        <f>IF(N408="zákl. přenesená",J408,0)</f>
        <v>0</v>
      </c>
      <c r="BH408" s="133">
        <f>IF(N408="sníž. přenesená",J408,0)</f>
        <v>0</v>
      </c>
      <c r="BI408" s="133">
        <f>IF(N408="nulová",J408,0)</f>
        <v>0</v>
      </c>
      <c r="BJ408" s="17" t="s">
        <v>77</v>
      </c>
      <c r="BK408" s="133">
        <f>ROUND(I408*H408,2)</f>
        <v>0</v>
      </c>
      <c r="BL408" s="17" t="s">
        <v>266</v>
      </c>
      <c r="BM408" s="132" t="s">
        <v>1549</v>
      </c>
    </row>
    <row r="409" spans="2:65" s="1" customFormat="1" ht="11.25">
      <c r="B409" s="32"/>
      <c r="D409" s="134" t="s">
        <v>267</v>
      </c>
      <c r="F409" s="135" t="s">
        <v>1420</v>
      </c>
      <c r="I409" s="136"/>
      <c r="L409" s="32"/>
      <c r="M409" s="137"/>
      <c r="T409" s="53"/>
      <c r="AT409" s="17" t="s">
        <v>267</v>
      </c>
      <c r="AU409" s="17" t="s">
        <v>77</v>
      </c>
    </row>
    <row r="410" spans="2:65" s="1" customFormat="1" ht="11.25">
      <c r="B410" s="32"/>
      <c r="D410" s="176" t="s">
        <v>1416</v>
      </c>
      <c r="F410" s="177" t="s">
        <v>1421</v>
      </c>
      <c r="I410" s="136"/>
      <c r="L410" s="32"/>
      <c r="M410" s="137"/>
      <c r="T410" s="53"/>
      <c r="AT410" s="17" t="s">
        <v>1416</v>
      </c>
      <c r="AU410" s="17" t="s">
        <v>77</v>
      </c>
    </row>
    <row r="411" spans="2:65" s="1" customFormat="1" ht="16.5" customHeight="1">
      <c r="B411" s="32"/>
      <c r="C411" s="121" t="s">
        <v>1551</v>
      </c>
      <c r="D411" s="121" t="s">
        <v>261</v>
      </c>
      <c r="E411" s="122" t="s">
        <v>1422</v>
      </c>
      <c r="F411" s="123" t="s">
        <v>1423</v>
      </c>
      <c r="G411" s="124" t="s">
        <v>1297</v>
      </c>
      <c r="H411" s="125">
        <v>285</v>
      </c>
      <c r="I411" s="126"/>
      <c r="J411" s="127">
        <f>ROUND(I411*H411,2)</f>
        <v>0</v>
      </c>
      <c r="K411" s="123" t="s">
        <v>1258</v>
      </c>
      <c r="L411" s="32"/>
      <c r="M411" s="128" t="s">
        <v>19</v>
      </c>
      <c r="N411" s="129" t="s">
        <v>40</v>
      </c>
      <c r="P411" s="130">
        <f>O411*H411</f>
        <v>0</v>
      </c>
      <c r="Q411" s="130">
        <v>0</v>
      </c>
      <c r="R411" s="130">
        <f>Q411*H411</f>
        <v>0</v>
      </c>
      <c r="S411" s="130">
        <v>8.0000000000000004E-4</v>
      </c>
      <c r="T411" s="131">
        <f>S411*H411</f>
        <v>0.22800000000000001</v>
      </c>
      <c r="AR411" s="132" t="s">
        <v>266</v>
      </c>
      <c r="AT411" s="132" t="s">
        <v>261</v>
      </c>
      <c r="AU411" s="132" t="s">
        <v>77</v>
      </c>
      <c r="AY411" s="17" t="s">
        <v>260</v>
      </c>
      <c r="BE411" s="133">
        <f>IF(N411="základní",J411,0)</f>
        <v>0</v>
      </c>
      <c r="BF411" s="133">
        <f>IF(N411="snížená",J411,0)</f>
        <v>0</v>
      </c>
      <c r="BG411" s="133">
        <f>IF(N411="zákl. přenesená",J411,0)</f>
        <v>0</v>
      </c>
      <c r="BH411" s="133">
        <f>IF(N411="sníž. přenesená",J411,0)</f>
        <v>0</v>
      </c>
      <c r="BI411" s="133">
        <f>IF(N411="nulová",J411,0)</f>
        <v>0</v>
      </c>
      <c r="BJ411" s="17" t="s">
        <v>77</v>
      </c>
      <c r="BK411" s="133">
        <f>ROUND(I411*H411,2)</f>
        <v>0</v>
      </c>
      <c r="BL411" s="17" t="s">
        <v>266</v>
      </c>
      <c r="BM411" s="132" t="s">
        <v>1354</v>
      </c>
    </row>
    <row r="412" spans="2:65" s="1" customFormat="1" ht="11.25">
      <c r="B412" s="32"/>
      <c r="D412" s="134" t="s">
        <v>267</v>
      </c>
      <c r="F412" s="135" t="s">
        <v>1424</v>
      </c>
      <c r="I412" s="136"/>
      <c r="L412" s="32"/>
      <c r="M412" s="137"/>
      <c r="T412" s="53"/>
      <c r="AT412" s="17" t="s">
        <v>267</v>
      </c>
      <c r="AU412" s="17" t="s">
        <v>77</v>
      </c>
    </row>
    <row r="413" spans="2:65" s="1" customFormat="1" ht="11.25">
      <c r="B413" s="32"/>
      <c r="D413" s="176" t="s">
        <v>1416</v>
      </c>
      <c r="F413" s="177" t="s">
        <v>1425</v>
      </c>
      <c r="I413" s="136"/>
      <c r="L413" s="32"/>
      <c r="M413" s="137"/>
      <c r="T413" s="53"/>
      <c r="AT413" s="17" t="s">
        <v>1416</v>
      </c>
      <c r="AU413" s="17" t="s">
        <v>77</v>
      </c>
    </row>
    <row r="414" spans="2:65" s="1" customFormat="1" ht="21.75" customHeight="1">
      <c r="B414" s="32"/>
      <c r="C414" s="121" t="s">
        <v>869</v>
      </c>
      <c r="D414" s="121" t="s">
        <v>261</v>
      </c>
      <c r="E414" s="122" t="s">
        <v>1426</v>
      </c>
      <c r="F414" s="123" t="s">
        <v>1427</v>
      </c>
      <c r="G414" s="124" t="s">
        <v>1067</v>
      </c>
      <c r="H414" s="125">
        <v>169.86</v>
      </c>
      <c r="I414" s="126"/>
      <c r="J414" s="127">
        <f>ROUND(I414*H414,2)</f>
        <v>0</v>
      </c>
      <c r="K414" s="123" t="s">
        <v>1258</v>
      </c>
      <c r="L414" s="32"/>
      <c r="M414" s="128" t="s">
        <v>19</v>
      </c>
      <c r="N414" s="129" t="s">
        <v>40</v>
      </c>
      <c r="P414" s="130">
        <f>O414*H414</f>
        <v>0</v>
      </c>
      <c r="Q414" s="130">
        <v>0</v>
      </c>
      <c r="R414" s="130">
        <f>Q414*H414</f>
        <v>0</v>
      </c>
      <c r="S414" s="130">
        <v>0</v>
      </c>
      <c r="T414" s="131">
        <f>S414*H414</f>
        <v>0</v>
      </c>
      <c r="AR414" s="132" t="s">
        <v>266</v>
      </c>
      <c r="AT414" s="132" t="s">
        <v>261</v>
      </c>
      <c r="AU414" s="132" t="s">
        <v>77</v>
      </c>
      <c r="AY414" s="17" t="s">
        <v>260</v>
      </c>
      <c r="BE414" s="133">
        <f>IF(N414="základní",J414,0)</f>
        <v>0</v>
      </c>
      <c r="BF414" s="133">
        <f>IF(N414="snížená",J414,0)</f>
        <v>0</v>
      </c>
      <c r="BG414" s="133">
        <f>IF(N414="zákl. přenesená",J414,0)</f>
        <v>0</v>
      </c>
      <c r="BH414" s="133">
        <f>IF(N414="sníž. přenesená",J414,0)</f>
        <v>0</v>
      </c>
      <c r="BI414" s="133">
        <f>IF(N414="nulová",J414,0)</f>
        <v>0</v>
      </c>
      <c r="BJ414" s="17" t="s">
        <v>77</v>
      </c>
      <c r="BK414" s="133">
        <f>ROUND(I414*H414,2)</f>
        <v>0</v>
      </c>
      <c r="BL414" s="17" t="s">
        <v>266</v>
      </c>
      <c r="BM414" s="132" t="s">
        <v>1552</v>
      </c>
    </row>
    <row r="415" spans="2:65" s="1" customFormat="1" ht="11.25">
      <c r="B415" s="32"/>
      <c r="D415" s="134" t="s">
        <v>267</v>
      </c>
      <c r="F415" s="135" t="s">
        <v>1428</v>
      </c>
      <c r="I415" s="136"/>
      <c r="L415" s="32"/>
      <c r="M415" s="137"/>
      <c r="T415" s="53"/>
      <c r="AT415" s="17" t="s">
        <v>267</v>
      </c>
      <c r="AU415" s="17" t="s">
        <v>77</v>
      </c>
    </row>
    <row r="416" spans="2:65" s="1" customFormat="1" ht="11.25">
      <c r="B416" s="32"/>
      <c r="D416" s="176" t="s">
        <v>1416</v>
      </c>
      <c r="F416" s="177" t="s">
        <v>1429</v>
      </c>
      <c r="I416" s="136"/>
      <c r="L416" s="32"/>
      <c r="M416" s="137"/>
      <c r="T416" s="53"/>
      <c r="AT416" s="17" t="s">
        <v>1416</v>
      </c>
      <c r="AU416" s="17" t="s">
        <v>77</v>
      </c>
    </row>
    <row r="417" spans="2:65" s="1" customFormat="1" ht="24.2" customHeight="1">
      <c r="B417" s="32"/>
      <c r="C417" s="121" t="s">
        <v>1553</v>
      </c>
      <c r="D417" s="121" t="s">
        <v>261</v>
      </c>
      <c r="E417" s="122" t="s">
        <v>1430</v>
      </c>
      <c r="F417" s="123" t="s">
        <v>1431</v>
      </c>
      <c r="G417" s="124" t="s">
        <v>1067</v>
      </c>
      <c r="H417" s="125">
        <v>169.86</v>
      </c>
      <c r="I417" s="126"/>
      <c r="J417" s="127">
        <f>ROUND(I417*H417,2)</f>
        <v>0</v>
      </c>
      <c r="K417" s="123" t="s">
        <v>1258</v>
      </c>
      <c r="L417" s="32"/>
      <c r="M417" s="128" t="s">
        <v>19</v>
      </c>
      <c r="N417" s="129" t="s">
        <v>40</v>
      </c>
      <c r="P417" s="130">
        <f>O417*H417</f>
        <v>0</v>
      </c>
      <c r="Q417" s="130">
        <v>0</v>
      </c>
      <c r="R417" s="130">
        <f>Q417*H417</f>
        <v>0</v>
      </c>
      <c r="S417" s="130">
        <v>0</v>
      </c>
      <c r="T417" s="131">
        <f>S417*H417</f>
        <v>0</v>
      </c>
      <c r="AR417" s="132" t="s">
        <v>266</v>
      </c>
      <c r="AT417" s="132" t="s">
        <v>261</v>
      </c>
      <c r="AU417" s="132" t="s">
        <v>77</v>
      </c>
      <c r="AY417" s="17" t="s">
        <v>260</v>
      </c>
      <c r="BE417" s="133">
        <f>IF(N417="základní",J417,0)</f>
        <v>0</v>
      </c>
      <c r="BF417" s="133">
        <f>IF(N417="snížená",J417,0)</f>
        <v>0</v>
      </c>
      <c r="BG417" s="133">
        <f>IF(N417="zákl. přenesená",J417,0)</f>
        <v>0</v>
      </c>
      <c r="BH417" s="133">
        <f>IF(N417="sníž. přenesená",J417,0)</f>
        <v>0</v>
      </c>
      <c r="BI417" s="133">
        <f>IF(N417="nulová",J417,0)</f>
        <v>0</v>
      </c>
      <c r="BJ417" s="17" t="s">
        <v>77</v>
      </c>
      <c r="BK417" s="133">
        <f>ROUND(I417*H417,2)</f>
        <v>0</v>
      </c>
      <c r="BL417" s="17" t="s">
        <v>266</v>
      </c>
      <c r="BM417" s="132" t="s">
        <v>1555</v>
      </c>
    </row>
    <row r="418" spans="2:65" s="1" customFormat="1" ht="11.25">
      <c r="B418" s="32"/>
      <c r="D418" s="134" t="s">
        <v>267</v>
      </c>
      <c r="F418" s="135" t="s">
        <v>1432</v>
      </c>
      <c r="I418" s="136"/>
      <c r="L418" s="32"/>
      <c r="M418" s="137"/>
      <c r="T418" s="53"/>
      <c r="AT418" s="17" t="s">
        <v>267</v>
      </c>
      <c r="AU418" s="17" t="s">
        <v>77</v>
      </c>
    </row>
    <row r="419" spans="2:65" s="1" customFormat="1" ht="11.25">
      <c r="B419" s="32"/>
      <c r="D419" s="176" t="s">
        <v>1416</v>
      </c>
      <c r="F419" s="177" t="s">
        <v>1433</v>
      </c>
      <c r="I419" s="136"/>
      <c r="L419" s="32"/>
      <c r="M419" s="137"/>
      <c r="T419" s="53"/>
      <c r="AT419" s="17" t="s">
        <v>1416</v>
      </c>
      <c r="AU419" s="17" t="s">
        <v>77</v>
      </c>
    </row>
    <row r="420" spans="2:65" s="12" customFormat="1" ht="11.25">
      <c r="B420" s="162"/>
      <c r="D420" s="134" t="s">
        <v>774</v>
      </c>
      <c r="E420" s="163" t="s">
        <v>19</v>
      </c>
      <c r="F420" s="164" t="s">
        <v>4076</v>
      </c>
      <c r="H420" s="165">
        <v>169.86</v>
      </c>
      <c r="I420" s="166"/>
      <c r="L420" s="162"/>
      <c r="M420" s="167"/>
      <c r="T420" s="168"/>
      <c r="AT420" s="163" t="s">
        <v>774</v>
      </c>
      <c r="AU420" s="163" t="s">
        <v>77</v>
      </c>
      <c r="AV420" s="12" t="s">
        <v>79</v>
      </c>
      <c r="AW420" s="12" t="s">
        <v>31</v>
      </c>
      <c r="AX420" s="12" t="s">
        <v>69</v>
      </c>
      <c r="AY420" s="163" t="s">
        <v>260</v>
      </c>
    </row>
    <row r="421" spans="2:65" s="13" customFormat="1" ht="11.25">
      <c r="B421" s="169"/>
      <c r="D421" s="134" t="s">
        <v>774</v>
      </c>
      <c r="E421" s="170" t="s">
        <v>19</v>
      </c>
      <c r="F421" s="171" t="s">
        <v>967</v>
      </c>
      <c r="H421" s="172">
        <v>169.86</v>
      </c>
      <c r="I421" s="173"/>
      <c r="L421" s="169"/>
      <c r="M421" s="174"/>
      <c r="T421" s="175"/>
      <c r="AT421" s="170" t="s">
        <v>774</v>
      </c>
      <c r="AU421" s="170" t="s">
        <v>77</v>
      </c>
      <c r="AV421" s="13" t="s">
        <v>266</v>
      </c>
      <c r="AW421" s="13" t="s">
        <v>31</v>
      </c>
      <c r="AX421" s="13" t="s">
        <v>77</v>
      </c>
      <c r="AY421" s="170" t="s">
        <v>260</v>
      </c>
    </row>
    <row r="422" spans="2:65" s="1" customFormat="1" ht="16.5" customHeight="1">
      <c r="B422" s="32"/>
      <c r="C422" s="121" t="s">
        <v>874</v>
      </c>
      <c r="D422" s="121" t="s">
        <v>261</v>
      </c>
      <c r="E422" s="122" t="s">
        <v>1435</v>
      </c>
      <c r="F422" s="123" t="s">
        <v>1436</v>
      </c>
      <c r="G422" s="124" t="s">
        <v>1297</v>
      </c>
      <c r="H422" s="125">
        <v>782.4</v>
      </c>
      <c r="I422" s="126"/>
      <c r="J422" s="127">
        <f>ROUND(I422*H422,2)</f>
        <v>0</v>
      </c>
      <c r="K422" s="123" t="s">
        <v>1258</v>
      </c>
      <c r="L422" s="32"/>
      <c r="M422" s="128" t="s">
        <v>19</v>
      </c>
      <c r="N422" s="129" t="s">
        <v>40</v>
      </c>
      <c r="P422" s="130">
        <f>O422*H422</f>
        <v>0</v>
      </c>
      <c r="Q422" s="130">
        <v>0</v>
      </c>
      <c r="R422" s="130">
        <f>Q422*H422</f>
        <v>0</v>
      </c>
      <c r="S422" s="130">
        <v>0</v>
      </c>
      <c r="T422" s="131">
        <f>S422*H422</f>
        <v>0</v>
      </c>
      <c r="AR422" s="132" t="s">
        <v>266</v>
      </c>
      <c r="AT422" s="132" t="s">
        <v>261</v>
      </c>
      <c r="AU422" s="132" t="s">
        <v>77</v>
      </c>
      <c r="AY422" s="17" t="s">
        <v>260</v>
      </c>
      <c r="BE422" s="133">
        <f>IF(N422="základní",J422,0)</f>
        <v>0</v>
      </c>
      <c r="BF422" s="133">
        <f>IF(N422="snížená",J422,0)</f>
        <v>0</v>
      </c>
      <c r="BG422" s="133">
        <f>IF(N422="zákl. přenesená",J422,0)</f>
        <v>0</v>
      </c>
      <c r="BH422" s="133">
        <f>IF(N422="sníž. přenesená",J422,0)</f>
        <v>0</v>
      </c>
      <c r="BI422" s="133">
        <f>IF(N422="nulová",J422,0)</f>
        <v>0</v>
      </c>
      <c r="BJ422" s="17" t="s">
        <v>77</v>
      </c>
      <c r="BK422" s="133">
        <f>ROUND(I422*H422,2)</f>
        <v>0</v>
      </c>
      <c r="BL422" s="17" t="s">
        <v>266</v>
      </c>
      <c r="BM422" s="132" t="s">
        <v>1556</v>
      </c>
    </row>
    <row r="423" spans="2:65" s="1" customFormat="1" ht="19.5">
      <c r="B423" s="32"/>
      <c r="D423" s="134" t="s">
        <v>267</v>
      </c>
      <c r="F423" s="135" t="s">
        <v>1437</v>
      </c>
      <c r="I423" s="136"/>
      <c r="L423" s="32"/>
      <c r="M423" s="137"/>
      <c r="T423" s="53"/>
      <c r="AT423" s="17" t="s">
        <v>267</v>
      </c>
      <c r="AU423" s="17" t="s">
        <v>77</v>
      </c>
    </row>
    <row r="424" spans="2:65" s="1" customFormat="1" ht="11.25">
      <c r="B424" s="32"/>
      <c r="D424" s="176" t="s">
        <v>1416</v>
      </c>
      <c r="F424" s="177" t="s">
        <v>1438</v>
      </c>
      <c r="I424" s="136"/>
      <c r="L424" s="32"/>
      <c r="M424" s="137"/>
      <c r="T424" s="53"/>
      <c r="AT424" s="17" t="s">
        <v>1416</v>
      </c>
      <c r="AU424" s="17" t="s">
        <v>77</v>
      </c>
    </row>
    <row r="425" spans="2:65" s="12" customFormat="1" ht="11.25">
      <c r="B425" s="162"/>
      <c r="D425" s="134" t="s">
        <v>774</v>
      </c>
      <c r="E425" s="163" t="s">
        <v>19</v>
      </c>
      <c r="F425" s="164" t="s">
        <v>4077</v>
      </c>
      <c r="H425" s="165">
        <v>782.4</v>
      </c>
      <c r="I425" s="166"/>
      <c r="L425" s="162"/>
      <c r="M425" s="167"/>
      <c r="T425" s="168"/>
      <c r="AT425" s="163" t="s">
        <v>774</v>
      </c>
      <c r="AU425" s="163" t="s">
        <v>77</v>
      </c>
      <c r="AV425" s="12" t="s">
        <v>79</v>
      </c>
      <c r="AW425" s="12" t="s">
        <v>31</v>
      </c>
      <c r="AX425" s="12" t="s">
        <v>69</v>
      </c>
      <c r="AY425" s="163" t="s">
        <v>260</v>
      </c>
    </row>
    <row r="426" spans="2:65" s="13" customFormat="1" ht="11.25">
      <c r="B426" s="169"/>
      <c r="D426" s="134" t="s">
        <v>774</v>
      </c>
      <c r="E426" s="170" t="s">
        <v>19</v>
      </c>
      <c r="F426" s="171" t="s">
        <v>967</v>
      </c>
      <c r="H426" s="172">
        <v>782.4</v>
      </c>
      <c r="I426" s="173"/>
      <c r="L426" s="169"/>
      <c r="M426" s="174"/>
      <c r="T426" s="175"/>
      <c r="AT426" s="170" t="s">
        <v>774</v>
      </c>
      <c r="AU426" s="170" t="s">
        <v>77</v>
      </c>
      <c r="AV426" s="13" t="s">
        <v>266</v>
      </c>
      <c r="AW426" s="13" t="s">
        <v>31</v>
      </c>
      <c r="AX426" s="13" t="s">
        <v>77</v>
      </c>
      <c r="AY426" s="170" t="s">
        <v>260</v>
      </c>
    </row>
    <row r="427" spans="2:65" s="1" customFormat="1" ht="16.5" customHeight="1">
      <c r="B427" s="32"/>
      <c r="C427" s="121" t="s">
        <v>1558</v>
      </c>
      <c r="D427" s="121" t="s">
        <v>261</v>
      </c>
      <c r="E427" s="122" t="s">
        <v>1440</v>
      </c>
      <c r="F427" s="123" t="s">
        <v>1441</v>
      </c>
      <c r="G427" s="124" t="s">
        <v>1067</v>
      </c>
      <c r="H427" s="125">
        <v>117.36</v>
      </c>
      <c r="I427" s="126"/>
      <c r="J427" s="127">
        <f>ROUND(I427*H427,2)</f>
        <v>0</v>
      </c>
      <c r="K427" s="123" t="s">
        <v>1258</v>
      </c>
      <c r="L427" s="32"/>
      <c r="M427" s="128" t="s">
        <v>19</v>
      </c>
      <c r="N427" s="129" t="s">
        <v>40</v>
      </c>
      <c r="P427" s="130">
        <f>O427*H427</f>
        <v>0</v>
      </c>
      <c r="Q427" s="130">
        <v>0</v>
      </c>
      <c r="R427" s="130">
        <f>Q427*H427</f>
        <v>0</v>
      </c>
      <c r="S427" s="130">
        <v>0</v>
      </c>
      <c r="T427" s="131">
        <f>S427*H427</f>
        <v>0</v>
      </c>
      <c r="AR427" s="132" t="s">
        <v>266</v>
      </c>
      <c r="AT427" s="132" t="s">
        <v>261</v>
      </c>
      <c r="AU427" s="132" t="s">
        <v>77</v>
      </c>
      <c r="AY427" s="17" t="s">
        <v>260</v>
      </c>
      <c r="BE427" s="133">
        <f>IF(N427="základní",J427,0)</f>
        <v>0</v>
      </c>
      <c r="BF427" s="133">
        <f>IF(N427="snížená",J427,0)</f>
        <v>0</v>
      </c>
      <c r="BG427" s="133">
        <f>IF(N427="zákl. přenesená",J427,0)</f>
        <v>0</v>
      </c>
      <c r="BH427" s="133">
        <f>IF(N427="sníž. přenesená",J427,0)</f>
        <v>0</v>
      </c>
      <c r="BI427" s="133">
        <f>IF(N427="nulová",J427,0)</f>
        <v>0</v>
      </c>
      <c r="BJ427" s="17" t="s">
        <v>77</v>
      </c>
      <c r="BK427" s="133">
        <f>ROUND(I427*H427,2)</f>
        <v>0</v>
      </c>
      <c r="BL427" s="17" t="s">
        <v>266</v>
      </c>
      <c r="BM427" s="132" t="s">
        <v>1559</v>
      </c>
    </row>
    <row r="428" spans="2:65" s="1" customFormat="1" ht="11.25">
      <c r="B428" s="32"/>
      <c r="D428" s="134" t="s">
        <v>267</v>
      </c>
      <c r="F428" s="135" t="s">
        <v>1442</v>
      </c>
      <c r="I428" s="136"/>
      <c r="L428" s="32"/>
      <c r="M428" s="137"/>
      <c r="T428" s="53"/>
      <c r="AT428" s="17" t="s">
        <v>267</v>
      </c>
      <c r="AU428" s="17" t="s">
        <v>77</v>
      </c>
    </row>
    <row r="429" spans="2:65" s="1" customFormat="1" ht="11.25">
      <c r="B429" s="32"/>
      <c r="D429" s="176" t="s">
        <v>1416</v>
      </c>
      <c r="F429" s="177" t="s">
        <v>1443</v>
      </c>
      <c r="I429" s="136"/>
      <c r="L429" s="32"/>
      <c r="M429" s="137"/>
      <c r="T429" s="53"/>
      <c r="AT429" s="17" t="s">
        <v>1416</v>
      </c>
      <c r="AU429" s="17" t="s">
        <v>77</v>
      </c>
    </row>
    <row r="430" spans="2:65" s="12" customFormat="1" ht="11.25">
      <c r="B430" s="162"/>
      <c r="D430" s="134" t="s">
        <v>774</v>
      </c>
      <c r="E430" s="163" t="s">
        <v>19</v>
      </c>
      <c r="F430" s="164" t="s">
        <v>4078</v>
      </c>
      <c r="H430" s="165">
        <v>117.36</v>
      </c>
      <c r="I430" s="166"/>
      <c r="L430" s="162"/>
      <c r="M430" s="167"/>
      <c r="T430" s="168"/>
      <c r="AT430" s="163" t="s">
        <v>774</v>
      </c>
      <c r="AU430" s="163" t="s">
        <v>77</v>
      </c>
      <c r="AV430" s="12" t="s">
        <v>79</v>
      </c>
      <c r="AW430" s="12" t="s">
        <v>31</v>
      </c>
      <c r="AX430" s="12" t="s">
        <v>69</v>
      </c>
      <c r="AY430" s="163" t="s">
        <v>260</v>
      </c>
    </row>
    <row r="431" spans="2:65" s="13" customFormat="1" ht="11.25">
      <c r="B431" s="169"/>
      <c r="D431" s="134" t="s">
        <v>774</v>
      </c>
      <c r="E431" s="170" t="s">
        <v>19</v>
      </c>
      <c r="F431" s="171" t="s">
        <v>967</v>
      </c>
      <c r="H431" s="172">
        <v>117.36</v>
      </c>
      <c r="I431" s="173"/>
      <c r="L431" s="169"/>
      <c r="M431" s="174"/>
      <c r="T431" s="175"/>
      <c r="AT431" s="170" t="s">
        <v>774</v>
      </c>
      <c r="AU431" s="170" t="s">
        <v>77</v>
      </c>
      <c r="AV431" s="13" t="s">
        <v>266</v>
      </c>
      <c r="AW431" s="13" t="s">
        <v>31</v>
      </c>
      <c r="AX431" s="13" t="s">
        <v>77</v>
      </c>
      <c r="AY431" s="170" t="s">
        <v>260</v>
      </c>
    </row>
    <row r="432" spans="2:65" s="1" customFormat="1" ht="16.5" customHeight="1">
      <c r="B432" s="32"/>
      <c r="C432" s="121" t="s">
        <v>1139</v>
      </c>
      <c r="D432" s="121" t="s">
        <v>261</v>
      </c>
      <c r="E432" s="122" t="s">
        <v>1445</v>
      </c>
      <c r="F432" s="123" t="s">
        <v>1446</v>
      </c>
      <c r="G432" s="124" t="s">
        <v>1067</v>
      </c>
      <c r="H432" s="125">
        <v>8</v>
      </c>
      <c r="I432" s="126"/>
      <c r="J432" s="127">
        <f>ROUND(I432*H432,2)</f>
        <v>0</v>
      </c>
      <c r="K432" s="123" t="s">
        <v>1258</v>
      </c>
      <c r="L432" s="32"/>
      <c r="M432" s="128" t="s">
        <v>19</v>
      </c>
      <c r="N432" s="129" t="s">
        <v>40</v>
      </c>
      <c r="P432" s="130">
        <f>O432*H432</f>
        <v>0</v>
      </c>
      <c r="Q432" s="130">
        <v>0</v>
      </c>
      <c r="R432" s="130">
        <f>Q432*H432</f>
        <v>0</v>
      </c>
      <c r="S432" s="130">
        <v>0</v>
      </c>
      <c r="T432" s="131">
        <f>S432*H432</f>
        <v>0</v>
      </c>
      <c r="AR432" s="132" t="s">
        <v>266</v>
      </c>
      <c r="AT432" s="132" t="s">
        <v>261</v>
      </c>
      <c r="AU432" s="132" t="s">
        <v>77</v>
      </c>
      <c r="AY432" s="17" t="s">
        <v>260</v>
      </c>
      <c r="BE432" s="133">
        <f>IF(N432="základní",J432,0)</f>
        <v>0</v>
      </c>
      <c r="BF432" s="133">
        <f>IF(N432="snížená",J432,0)</f>
        <v>0</v>
      </c>
      <c r="BG432" s="133">
        <f>IF(N432="zákl. přenesená",J432,0)</f>
        <v>0</v>
      </c>
      <c r="BH432" s="133">
        <f>IF(N432="sníž. přenesená",J432,0)</f>
        <v>0</v>
      </c>
      <c r="BI432" s="133">
        <f>IF(N432="nulová",J432,0)</f>
        <v>0</v>
      </c>
      <c r="BJ432" s="17" t="s">
        <v>77</v>
      </c>
      <c r="BK432" s="133">
        <f>ROUND(I432*H432,2)</f>
        <v>0</v>
      </c>
      <c r="BL432" s="17" t="s">
        <v>266</v>
      </c>
      <c r="BM432" s="132" t="s">
        <v>1560</v>
      </c>
    </row>
    <row r="433" spans="2:65" s="1" customFormat="1" ht="19.5">
      <c r="B433" s="32"/>
      <c r="D433" s="134" t="s">
        <v>267</v>
      </c>
      <c r="F433" s="135" t="s">
        <v>1447</v>
      </c>
      <c r="I433" s="136"/>
      <c r="L433" s="32"/>
      <c r="M433" s="137"/>
      <c r="T433" s="53"/>
      <c r="AT433" s="17" t="s">
        <v>267</v>
      </c>
      <c r="AU433" s="17" t="s">
        <v>77</v>
      </c>
    </row>
    <row r="434" spans="2:65" s="1" customFormat="1" ht="11.25">
      <c r="B434" s="32"/>
      <c r="D434" s="176" t="s">
        <v>1416</v>
      </c>
      <c r="F434" s="177" t="s">
        <v>1448</v>
      </c>
      <c r="I434" s="136"/>
      <c r="L434" s="32"/>
      <c r="M434" s="137"/>
      <c r="T434" s="53"/>
      <c r="AT434" s="17" t="s">
        <v>1416</v>
      </c>
      <c r="AU434" s="17" t="s">
        <v>77</v>
      </c>
    </row>
    <row r="435" spans="2:65" s="12" customFormat="1" ht="11.25">
      <c r="B435" s="162"/>
      <c r="D435" s="134" t="s">
        <v>774</v>
      </c>
      <c r="E435" s="163" t="s">
        <v>19</v>
      </c>
      <c r="F435" s="164" t="s">
        <v>277</v>
      </c>
      <c r="H435" s="165">
        <v>8</v>
      </c>
      <c r="I435" s="166"/>
      <c r="L435" s="162"/>
      <c r="M435" s="167"/>
      <c r="T435" s="168"/>
      <c r="AT435" s="163" t="s">
        <v>774</v>
      </c>
      <c r="AU435" s="163" t="s">
        <v>77</v>
      </c>
      <c r="AV435" s="12" t="s">
        <v>79</v>
      </c>
      <c r="AW435" s="12" t="s">
        <v>31</v>
      </c>
      <c r="AX435" s="12" t="s">
        <v>69</v>
      </c>
      <c r="AY435" s="163" t="s">
        <v>260</v>
      </c>
    </row>
    <row r="436" spans="2:65" s="13" customFormat="1" ht="11.25">
      <c r="B436" s="169"/>
      <c r="D436" s="134" t="s">
        <v>774</v>
      </c>
      <c r="E436" s="170" t="s">
        <v>19</v>
      </c>
      <c r="F436" s="171" t="s">
        <v>967</v>
      </c>
      <c r="H436" s="172">
        <v>8</v>
      </c>
      <c r="I436" s="173"/>
      <c r="L436" s="169"/>
      <c r="M436" s="174"/>
      <c r="T436" s="175"/>
      <c r="AT436" s="170" t="s">
        <v>774</v>
      </c>
      <c r="AU436" s="170" t="s">
        <v>77</v>
      </c>
      <c r="AV436" s="13" t="s">
        <v>266</v>
      </c>
      <c r="AW436" s="13" t="s">
        <v>31</v>
      </c>
      <c r="AX436" s="13" t="s">
        <v>77</v>
      </c>
      <c r="AY436" s="170" t="s">
        <v>260</v>
      </c>
    </row>
    <row r="437" spans="2:65" s="1" customFormat="1" ht="21.75" customHeight="1">
      <c r="B437" s="32"/>
      <c r="C437" s="121" t="s">
        <v>1562</v>
      </c>
      <c r="D437" s="121" t="s">
        <v>261</v>
      </c>
      <c r="E437" s="122" t="s">
        <v>3324</v>
      </c>
      <c r="F437" s="123" t="s">
        <v>3325</v>
      </c>
      <c r="G437" s="124" t="s">
        <v>545</v>
      </c>
      <c r="H437" s="125">
        <v>870</v>
      </c>
      <c r="I437" s="126"/>
      <c r="J437" s="127">
        <f>ROUND(I437*H437,2)</f>
        <v>0</v>
      </c>
      <c r="K437" s="123" t="s">
        <v>1258</v>
      </c>
      <c r="L437" s="32"/>
      <c r="M437" s="128" t="s">
        <v>19</v>
      </c>
      <c r="N437" s="129" t="s">
        <v>40</v>
      </c>
      <c r="P437" s="130">
        <f>O437*H437</f>
        <v>0</v>
      </c>
      <c r="Q437" s="130">
        <v>2.0000000000000001E-4</v>
      </c>
      <c r="R437" s="130">
        <f>Q437*H437</f>
        <v>0.17400000000000002</v>
      </c>
      <c r="S437" s="130">
        <v>0</v>
      </c>
      <c r="T437" s="131">
        <f>S437*H437</f>
        <v>0</v>
      </c>
      <c r="AR437" s="132" t="s">
        <v>266</v>
      </c>
      <c r="AT437" s="132" t="s">
        <v>261</v>
      </c>
      <c r="AU437" s="132" t="s">
        <v>77</v>
      </c>
      <c r="AY437" s="17" t="s">
        <v>260</v>
      </c>
      <c r="BE437" s="133">
        <f>IF(N437="základní",J437,0)</f>
        <v>0</v>
      </c>
      <c r="BF437" s="133">
        <f>IF(N437="snížená",J437,0)</f>
        <v>0</v>
      </c>
      <c r="BG437" s="133">
        <f>IF(N437="zákl. přenesená",J437,0)</f>
        <v>0</v>
      </c>
      <c r="BH437" s="133">
        <f>IF(N437="sníž. přenesená",J437,0)</f>
        <v>0</v>
      </c>
      <c r="BI437" s="133">
        <f>IF(N437="nulová",J437,0)</f>
        <v>0</v>
      </c>
      <c r="BJ437" s="17" t="s">
        <v>77</v>
      </c>
      <c r="BK437" s="133">
        <f>ROUND(I437*H437,2)</f>
        <v>0</v>
      </c>
      <c r="BL437" s="17" t="s">
        <v>266</v>
      </c>
      <c r="BM437" s="132" t="s">
        <v>1563</v>
      </c>
    </row>
    <row r="438" spans="2:65" s="1" customFormat="1" ht="19.5">
      <c r="B438" s="32"/>
      <c r="D438" s="134" t="s">
        <v>267</v>
      </c>
      <c r="F438" s="135" t="s">
        <v>3326</v>
      </c>
      <c r="I438" s="136"/>
      <c r="L438" s="32"/>
      <c r="M438" s="137"/>
      <c r="T438" s="53"/>
      <c r="AT438" s="17" t="s">
        <v>267</v>
      </c>
      <c r="AU438" s="17" t="s">
        <v>77</v>
      </c>
    </row>
    <row r="439" spans="2:65" s="1" customFormat="1" ht="11.25">
      <c r="B439" s="32"/>
      <c r="D439" s="176" t="s">
        <v>1416</v>
      </c>
      <c r="F439" s="177" t="s">
        <v>3327</v>
      </c>
      <c r="I439" s="136"/>
      <c r="L439" s="32"/>
      <c r="M439" s="137"/>
      <c r="T439" s="53"/>
      <c r="AT439" s="17" t="s">
        <v>1416</v>
      </c>
      <c r="AU439" s="17" t="s">
        <v>77</v>
      </c>
    </row>
    <row r="440" spans="2:65" s="12" customFormat="1" ht="11.25">
      <c r="B440" s="162"/>
      <c r="D440" s="134" t="s">
        <v>774</v>
      </c>
      <c r="E440" s="163" t="s">
        <v>19</v>
      </c>
      <c r="F440" s="164" t="s">
        <v>4079</v>
      </c>
      <c r="H440" s="165">
        <v>870</v>
      </c>
      <c r="I440" s="166"/>
      <c r="L440" s="162"/>
      <c r="M440" s="167"/>
      <c r="T440" s="168"/>
      <c r="AT440" s="163" t="s">
        <v>774</v>
      </c>
      <c r="AU440" s="163" t="s">
        <v>77</v>
      </c>
      <c r="AV440" s="12" t="s">
        <v>79</v>
      </c>
      <c r="AW440" s="12" t="s">
        <v>31</v>
      </c>
      <c r="AX440" s="12" t="s">
        <v>69</v>
      </c>
      <c r="AY440" s="163" t="s">
        <v>260</v>
      </c>
    </row>
    <row r="441" spans="2:65" s="13" customFormat="1" ht="11.25">
      <c r="B441" s="169"/>
      <c r="D441" s="134" t="s">
        <v>774</v>
      </c>
      <c r="E441" s="170" t="s">
        <v>19</v>
      </c>
      <c r="F441" s="171" t="s">
        <v>967</v>
      </c>
      <c r="H441" s="172">
        <v>870</v>
      </c>
      <c r="I441" s="173"/>
      <c r="L441" s="169"/>
      <c r="M441" s="174"/>
      <c r="T441" s="175"/>
      <c r="AT441" s="170" t="s">
        <v>774</v>
      </c>
      <c r="AU441" s="170" t="s">
        <v>77</v>
      </c>
      <c r="AV441" s="13" t="s">
        <v>266</v>
      </c>
      <c r="AW441" s="13" t="s">
        <v>31</v>
      </c>
      <c r="AX441" s="13" t="s">
        <v>77</v>
      </c>
      <c r="AY441" s="170" t="s">
        <v>260</v>
      </c>
    </row>
    <row r="442" spans="2:65" s="1" customFormat="1" ht="24.2" customHeight="1">
      <c r="B442" s="32"/>
      <c r="C442" s="139" t="s">
        <v>1141</v>
      </c>
      <c r="D442" s="139" t="s">
        <v>273</v>
      </c>
      <c r="E442" s="140" t="s">
        <v>4080</v>
      </c>
      <c r="F442" s="141" t="s">
        <v>3330</v>
      </c>
      <c r="G442" s="142" t="s">
        <v>276</v>
      </c>
      <c r="H442" s="143">
        <v>435</v>
      </c>
      <c r="I442" s="144"/>
      <c r="J442" s="145">
        <f>ROUND(I442*H442,2)</f>
        <v>0</v>
      </c>
      <c r="K442" s="141" t="s">
        <v>19</v>
      </c>
      <c r="L442" s="146"/>
      <c r="M442" s="147" t="s">
        <v>19</v>
      </c>
      <c r="N442" s="148" t="s">
        <v>40</v>
      </c>
      <c r="P442" s="130">
        <f>O442*H442</f>
        <v>0</v>
      </c>
      <c r="Q442" s="130">
        <v>2.8060000000000002E-2</v>
      </c>
      <c r="R442" s="130">
        <f>Q442*H442</f>
        <v>12.206100000000001</v>
      </c>
      <c r="S442" s="130">
        <v>0</v>
      </c>
      <c r="T442" s="131">
        <f>S442*H442</f>
        <v>0</v>
      </c>
      <c r="AR442" s="132" t="s">
        <v>277</v>
      </c>
      <c r="AT442" s="132" t="s">
        <v>273</v>
      </c>
      <c r="AU442" s="132" t="s">
        <v>77</v>
      </c>
      <c r="AY442" s="17" t="s">
        <v>260</v>
      </c>
      <c r="BE442" s="133">
        <f>IF(N442="základní",J442,0)</f>
        <v>0</v>
      </c>
      <c r="BF442" s="133">
        <f>IF(N442="snížená",J442,0)</f>
        <v>0</v>
      </c>
      <c r="BG442" s="133">
        <f>IF(N442="zákl. přenesená",J442,0)</f>
        <v>0</v>
      </c>
      <c r="BH442" s="133">
        <f>IF(N442="sníž. přenesená",J442,0)</f>
        <v>0</v>
      </c>
      <c r="BI442" s="133">
        <f>IF(N442="nulová",J442,0)</f>
        <v>0</v>
      </c>
      <c r="BJ442" s="17" t="s">
        <v>77</v>
      </c>
      <c r="BK442" s="133">
        <f>ROUND(I442*H442,2)</f>
        <v>0</v>
      </c>
      <c r="BL442" s="17" t="s">
        <v>266</v>
      </c>
      <c r="BM442" s="132" t="s">
        <v>1564</v>
      </c>
    </row>
    <row r="443" spans="2:65" s="1" customFormat="1" ht="11.25">
      <c r="B443" s="32"/>
      <c r="D443" s="134" t="s">
        <v>267</v>
      </c>
      <c r="F443" s="135" t="s">
        <v>3330</v>
      </c>
      <c r="I443" s="136"/>
      <c r="L443" s="32"/>
      <c r="M443" s="137"/>
      <c r="T443" s="53"/>
      <c r="AT443" s="17" t="s">
        <v>267</v>
      </c>
      <c r="AU443" s="17" t="s">
        <v>77</v>
      </c>
    </row>
    <row r="444" spans="2:65" s="1" customFormat="1" ht="21.75" customHeight="1">
      <c r="B444" s="32"/>
      <c r="C444" s="139" t="s">
        <v>1565</v>
      </c>
      <c r="D444" s="139" t="s">
        <v>273</v>
      </c>
      <c r="E444" s="140" t="s">
        <v>4081</v>
      </c>
      <c r="F444" s="141" t="s">
        <v>4082</v>
      </c>
      <c r="G444" s="142" t="s">
        <v>276</v>
      </c>
      <c r="H444" s="143">
        <v>102</v>
      </c>
      <c r="I444" s="144"/>
      <c r="J444" s="145">
        <f>ROUND(I444*H444,2)</f>
        <v>0</v>
      </c>
      <c r="K444" s="141" t="s">
        <v>19</v>
      </c>
      <c r="L444" s="146"/>
      <c r="M444" s="147" t="s">
        <v>19</v>
      </c>
      <c r="N444" s="148" t="s">
        <v>40</v>
      </c>
      <c r="P444" s="130">
        <f>O444*H444</f>
        <v>0</v>
      </c>
      <c r="Q444" s="130">
        <v>2.64E-2</v>
      </c>
      <c r="R444" s="130">
        <f>Q444*H444</f>
        <v>2.6928000000000001</v>
      </c>
      <c r="S444" s="130">
        <v>0</v>
      </c>
      <c r="T444" s="131">
        <f>S444*H444</f>
        <v>0</v>
      </c>
      <c r="AR444" s="132" t="s">
        <v>277</v>
      </c>
      <c r="AT444" s="132" t="s">
        <v>273</v>
      </c>
      <c r="AU444" s="132" t="s">
        <v>77</v>
      </c>
      <c r="AY444" s="17" t="s">
        <v>260</v>
      </c>
      <c r="BE444" s="133">
        <f>IF(N444="základní",J444,0)</f>
        <v>0</v>
      </c>
      <c r="BF444" s="133">
        <f>IF(N444="snížená",J444,0)</f>
        <v>0</v>
      </c>
      <c r="BG444" s="133">
        <f>IF(N444="zákl. přenesená",J444,0)</f>
        <v>0</v>
      </c>
      <c r="BH444" s="133">
        <f>IF(N444="sníž. přenesená",J444,0)</f>
        <v>0</v>
      </c>
      <c r="BI444" s="133">
        <f>IF(N444="nulová",J444,0)</f>
        <v>0</v>
      </c>
      <c r="BJ444" s="17" t="s">
        <v>77</v>
      </c>
      <c r="BK444" s="133">
        <f>ROUND(I444*H444,2)</f>
        <v>0</v>
      </c>
      <c r="BL444" s="17" t="s">
        <v>266</v>
      </c>
      <c r="BM444" s="132" t="s">
        <v>3389</v>
      </c>
    </row>
    <row r="445" spans="2:65" s="1" customFormat="1" ht="11.25">
      <c r="B445" s="32"/>
      <c r="D445" s="134" t="s">
        <v>267</v>
      </c>
      <c r="F445" s="135" t="s">
        <v>4082</v>
      </c>
      <c r="I445" s="136"/>
      <c r="L445" s="32"/>
      <c r="M445" s="137"/>
      <c r="T445" s="53"/>
      <c r="AT445" s="17" t="s">
        <v>267</v>
      </c>
      <c r="AU445" s="17" t="s">
        <v>77</v>
      </c>
    </row>
    <row r="446" spans="2:65" s="12" customFormat="1" ht="11.25">
      <c r="B446" s="162"/>
      <c r="D446" s="134" t="s">
        <v>774</v>
      </c>
      <c r="E446" s="163" t="s">
        <v>19</v>
      </c>
      <c r="F446" s="164" t="s">
        <v>4083</v>
      </c>
      <c r="H446" s="165">
        <v>102</v>
      </c>
      <c r="I446" s="166"/>
      <c r="L446" s="162"/>
      <c r="M446" s="167"/>
      <c r="T446" s="168"/>
      <c r="AT446" s="163" t="s">
        <v>774</v>
      </c>
      <c r="AU446" s="163" t="s">
        <v>77</v>
      </c>
      <c r="AV446" s="12" t="s">
        <v>79</v>
      </c>
      <c r="AW446" s="12" t="s">
        <v>31</v>
      </c>
      <c r="AX446" s="12" t="s">
        <v>69</v>
      </c>
      <c r="AY446" s="163" t="s">
        <v>260</v>
      </c>
    </row>
    <row r="447" spans="2:65" s="13" customFormat="1" ht="11.25">
      <c r="B447" s="169"/>
      <c r="D447" s="134" t="s">
        <v>774</v>
      </c>
      <c r="E447" s="170" t="s">
        <v>19</v>
      </c>
      <c r="F447" s="171" t="s">
        <v>967</v>
      </c>
      <c r="H447" s="172">
        <v>102</v>
      </c>
      <c r="I447" s="173"/>
      <c r="L447" s="169"/>
      <c r="M447" s="174"/>
      <c r="T447" s="175"/>
      <c r="AT447" s="170" t="s">
        <v>774</v>
      </c>
      <c r="AU447" s="170" t="s">
        <v>77</v>
      </c>
      <c r="AV447" s="13" t="s">
        <v>266</v>
      </c>
      <c r="AW447" s="13" t="s">
        <v>31</v>
      </c>
      <c r="AX447" s="13" t="s">
        <v>77</v>
      </c>
      <c r="AY447" s="170" t="s">
        <v>260</v>
      </c>
    </row>
    <row r="448" spans="2:65" s="1" customFormat="1" ht="21.75" customHeight="1">
      <c r="B448" s="32"/>
      <c r="C448" s="139" t="s">
        <v>695</v>
      </c>
      <c r="D448" s="139" t="s">
        <v>273</v>
      </c>
      <c r="E448" s="140" t="s">
        <v>3386</v>
      </c>
      <c r="F448" s="141" t="s">
        <v>3387</v>
      </c>
      <c r="G448" s="142" t="s">
        <v>276</v>
      </c>
      <c r="H448" s="143">
        <v>5</v>
      </c>
      <c r="I448" s="144"/>
      <c r="J448" s="145">
        <f>ROUND(I448*H448,2)</f>
        <v>0</v>
      </c>
      <c r="K448" s="141" t="s">
        <v>19</v>
      </c>
      <c r="L448" s="146"/>
      <c r="M448" s="147" t="s">
        <v>19</v>
      </c>
      <c r="N448" s="148" t="s">
        <v>40</v>
      </c>
      <c r="P448" s="130">
        <f>O448*H448</f>
        <v>0</v>
      </c>
      <c r="Q448" s="130">
        <v>4.7E-2</v>
      </c>
      <c r="R448" s="130">
        <f>Q448*H448</f>
        <v>0.23499999999999999</v>
      </c>
      <c r="S448" s="130">
        <v>0</v>
      </c>
      <c r="T448" s="131">
        <f>S448*H448</f>
        <v>0</v>
      </c>
      <c r="AR448" s="132" t="s">
        <v>277</v>
      </c>
      <c r="AT448" s="132" t="s">
        <v>273</v>
      </c>
      <c r="AU448" s="132" t="s">
        <v>77</v>
      </c>
      <c r="AY448" s="17" t="s">
        <v>260</v>
      </c>
      <c r="BE448" s="133">
        <f>IF(N448="základní",J448,0)</f>
        <v>0</v>
      </c>
      <c r="BF448" s="133">
        <f>IF(N448="snížená",J448,0)</f>
        <v>0</v>
      </c>
      <c r="BG448" s="133">
        <f>IF(N448="zákl. přenesená",J448,0)</f>
        <v>0</v>
      </c>
      <c r="BH448" s="133">
        <f>IF(N448="sníž. přenesená",J448,0)</f>
        <v>0</v>
      </c>
      <c r="BI448" s="133">
        <f>IF(N448="nulová",J448,0)</f>
        <v>0</v>
      </c>
      <c r="BJ448" s="17" t="s">
        <v>77</v>
      </c>
      <c r="BK448" s="133">
        <f>ROUND(I448*H448,2)</f>
        <v>0</v>
      </c>
      <c r="BL448" s="17" t="s">
        <v>266</v>
      </c>
      <c r="BM448" s="132" t="s">
        <v>1567</v>
      </c>
    </row>
    <row r="449" spans="2:65" s="1" customFormat="1" ht="11.25">
      <c r="B449" s="32"/>
      <c r="D449" s="134" t="s">
        <v>267</v>
      </c>
      <c r="F449" s="135" t="s">
        <v>3387</v>
      </c>
      <c r="I449" s="136"/>
      <c r="L449" s="32"/>
      <c r="M449" s="137"/>
      <c r="T449" s="53"/>
      <c r="AT449" s="17" t="s">
        <v>267</v>
      </c>
      <c r="AU449" s="17" t="s">
        <v>77</v>
      </c>
    </row>
    <row r="450" spans="2:65" s="12" customFormat="1" ht="11.25">
      <c r="B450" s="162"/>
      <c r="D450" s="134" t="s">
        <v>774</v>
      </c>
      <c r="E450" s="163" t="s">
        <v>19</v>
      </c>
      <c r="F450" s="164" t="s">
        <v>258</v>
      </c>
      <c r="H450" s="165">
        <v>5</v>
      </c>
      <c r="I450" s="166"/>
      <c r="L450" s="162"/>
      <c r="M450" s="167"/>
      <c r="T450" s="168"/>
      <c r="AT450" s="163" t="s">
        <v>774</v>
      </c>
      <c r="AU450" s="163" t="s">
        <v>77</v>
      </c>
      <c r="AV450" s="12" t="s">
        <v>79</v>
      </c>
      <c r="AW450" s="12" t="s">
        <v>31</v>
      </c>
      <c r="AX450" s="12" t="s">
        <v>69</v>
      </c>
      <c r="AY450" s="163" t="s">
        <v>260</v>
      </c>
    </row>
    <row r="451" spans="2:65" s="13" customFormat="1" ht="11.25">
      <c r="B451" s="169"/>
      <c r="D451" s="134" t="s">
        <v>774</v>
      </c>
      <c r="E451" s="170" t="s">
        <v>19</v>
      </c>
      <c r="F451" s="171" t="s">
        <v>967</v>
      </c>
      <c r="H451" s="172">
        <v>5</v>
      </c>
      <c r="I451" s="173"/>
      <c r="L451" s="169"/>
      <c r="M451" s="174"/>
      <c r="T451" s="175"/>
      <c r="AT451" s="170" t="s">
        <v>774</v>
      </c>
      <c r="AU451" s="170" t="s">
        <v>77</v>
      </c>
      <c r="AV451" s="13" t="s">
        <v>266</v>
      </c>
      <c r="AW451" s="13" t="s">
        <v>31</v>
      </c>
      <c r="AX451" s="13" t="s">
        <v>77</v>
      </c>
      <c r="AY451" s="170" t="s">
        <v>260</v>
      </c>
    </row>
    <row r="452" spans="2:65" s="1" customFormat="1" ht="16.5" customHeight="1">
      <c r="B452" s="32"/>
      <c r="C452" s="121" t="s">
        <v>1568</v>
      </c>
      <c r="D452" s="121" t="s">
        <v>261</v>
      </c>
      <c r="E452" s="122" t="s">
        <v>3339</v>
      </c>
      <c r="F452" s="123" t="s">
        <v>3340</v>
      </c>
      <c r="G452" s="124" t="s">
        <v>1297</v>
      </c>
      <c r="H452" s="125">
        <v>978</v>
      </c>
      <c r="I452" s="126"/>
      <c r="J452" s="127">
        <f>ROUND(I452*H452,2)</f>
        <v>0</v>
      </c>
      <c r="K452" s="123" t="s">
        <v>1258</v>
      </c>
      <c r="L452" s="32"/>
      <c r="M452" s="128" t="s">
        <v>19</v>
      </c>
      <c r="N452" s="129" t="s">
        <v>40</v>
      </c>
      <c r="P452" s="130">
        <f>O452*H452</f>
        <v>0</v>
      </c>
      <c r="Q452" s="130">
        <v>0</v>
      </c>
      <c r="R452" s="130">
        <f>Q452*H452</f>
        <v>0</v>
      </c>
      <c r="S452" s="130">
        <v>0</v>
      </c>
      <c r="T452" s="131">
        <f>S452*H452</f>
        <v>0</v>
      </c>
      <c r="AR452" s="132" t="s">
        <v>266</v>
      </c>
      <c r="AT452" s="132" t="s">
        <v>261</v>
      </c>
      <c r="AU452" s="132" t="s">
        <v>77</v>
      </c>
      <c r="AY452" s="17" t="s">
        <v>260</v>
      </c>
      <c r="BE452" s="133">
        <f>IF(N452="základní",J452,0)</f>
        <v>0</v>
      </c>
      <c r="BF452" s="133">
        <f>IF(N452="snížená",J452,0)</f>
        <v>0</v>
      </c>
      <c r="BG452" s="133">
        <f>IF(N452="zákl. přenesená",J452,0)</f>
        <v>0</v>
      </c>
      <c r="BH452" s="133">
        <f>IF(N452="sníž. přenesená",J452,0)</f>
        <v>0</v>
      </c>
      <c r="BI452" s="133">
        <f>IF(N452="nulová",J452,0)</f>
        <v>0</v>
      </c>
      <c r="BJ452" s="17" t="s">
        <v>77</v>
      </c>
      <c r="BK452" s="133">
        <f>ROUND(I452*H452,2)</f>
        <v>0</v>
      </c>
      <c r="BL452" s="17" t="s">
        <v>266</v>
      </c>
      <c r="BM452" s="132" t="s">
        <v>1569</v>
      </c>
    </row>
    <row r="453" spans="2:65" s="1" customFormat="1" ht="11.25">
      <c r="B453" s="32"/>
      <c r="D453" s="134" t="s">
        <v>267</v>
      </c>
      <c r="F453" s="135" t="s">
        <v>3341</v>
      </c>
      <c r="I453" s="136"/>
      <c r="L453" s="32"/>
      <c r="M453" s="137"/>
      <c r="T453" s="53"/>
      <c r="AT453" s="17" t="s">
        <v>267</v>
      </c>
      <c r="AU453" s="17" t="s">
        <v>77</v>
      </c>
    </row>
    <row r="454" spans="2:65" s="1" customFormat="1" ht="11.25">
      <c r="B454" s="32"/>
      <c r="D454" s="176" t="s">
        <v>1416</v>
      </c>
      <c r="F454" s="177" t="s">
        <v>3342</v>
      </c>
      <c r="I454" s="136"/>
      <c r="L454" s="32"/>
      <c r="M454" s="137"/>
      <c r="T454" s="53"/>
      <c r="AT454" s="17" t="s">
        <v>1416</v>
      </c>
      <c r="AU454" s="17" t="s">
        <v>77</v>
      </c>
    </row>
    <row r="455" spans="2:65" s="12" customFormat="1" ht="11.25">
      <c r="B455" s="162"/>
      <c r="D455" s="134" t="s">
        <v>774</v>
      </c>
      <c r="E455" s="163" t="s">
        <v>19</v>
      </c>
      <c r="F455" s="164" t="s">
        <v>4084</v>
      </c>
      <c r="H455" s="165">
        <v>978</v>
      </c>
      <c r="I455" s="166"/>
      <c r="L455" s="162"/>
      <c r="M455" s="167"/>
      <c r="T455" s="168"/>
      <c r="AT455" s="163" t="s">
        <v>774</v>
      </c>
      <c r="AU455" s="163" t="s">
        <v>77</v>
      </c>
      <c r="AV455" s="12" t="s">
        <v>79</v>
      </c>
      <c r="AW455" s="12" t="s">
        <v>31</v>
      </c>
      <c r="AX455" s="12" t="s">
        <v>69</v>
      </c>
      <c r="AY455" s="163" t="s">
        <v>260</v>
      </c>
    </row>
    <row r="456" spans="2:65" s="13" customFormat="1" ht="11.25">
      <c r="B456" s="169"/>
      <c r="D456" s="134" t="s">
        <v>774</v>
      </c>
      <c r="E456" s="170" t="s">
        <v>19</v>
      </c>
      <c r="F456" s="171" t="s">
        <v>967</v>
      </c>
      <c r="H456" s="172">
        <v>978</v>
      </c>
      <c r="I456" s="173"/>
      <c r="L456" s="169"/>
      <c r="M456" s="174"/>
      <c r="T456" s="175"/>
      <c r="AT456" s="170" t="s">
        <v>774</v>
      </c>
      <c r="AU456" s="170" t="s">
        <v>77</v>
      </c>
      <c r="AV456" s="13" t="s">
        <v>266</v>
      </c>
      <c r="AW456" s="13" t="s">
        <v>31</v>
      </c>
      <c r="AX456" s="13" t="s">
        <v>77</v>
      </c>
      <c r="AY456" s="170" t="s">
        <v>260</v>
      </c>
    </row>
    <row r="457" spans="2:65" s="1" customFormat="1" ht="16.5" customHeight="1">
      <c r="B457" s="32"/>
      <c r="C457" s="121" t="s">
        <v>700</v>
      </c>
      <c r="D457" s="121" t="s">
        <v>261</v>
      </c>
      <c r="E457" s="122" t="s">
        <v>3347</v>
      </c>
      <c r="F457" s="123" t="s">
        <v>3348</v>
      </c>
      <c r="G457" s="124" t="s">
        <v>545</v>
      </c>
      <c r="H457" s="125">
        <v>204</v>
      </c>
      <c r="I457" s="126"/>
      <c r="J457" s="127">
        <f>ROUND(I457*H457,2)</f>
        <v>0</v>
      </c>
      <c r="K457" s="123" t="s">
        <v>1258</v>
      </c>
      <c r="L457" s="32"/>
      <c r="M457" s="128" t="s">
        <v>19</v>
      </c>
      <c r="N457" s="129" t="s">
        <v>40</v>
      </c>
      <c r="P457" s="130">
        <f>O457*H457</f>
        <v>0</v>
      </c>
      <c r="Q457" s="130">
        <v>2.0000000000000002E-5</v>
      </c>
      <c r="R457" s="130">
        <f>Q457*H457</f>
        <v>4.0800000000000003E-3</v>
      </c>
      <c r="S457" s="130">
        <v>0</v>
      </c>
      <c r="T457" s="131">
        <f>S457*H457</f>
        <v>0</v>
      </c>
      <c r="AR457" s="132" t="s">
        <v>266</v>
      </c>
      <c r="AT457" s="132" t="s">
        <v>261</v>
      </c>
      <c r="AU457" s="132" t="s">
        <v>77</v>
      </c>
      <c r="AY457" s="17" t="s">
        <v>260</v>
      </c>
      <c r="BE457" s="133">
        <f>IF(N457="základní",J457,0)</f>
        <v>0</v>
      </c>
      <c r="BF457" s="133">
        <f>IF(N457="snížená",J457,0)</f>
        <v>0</v>
      </c>
      <c r="BG457" s="133">
        <f>IF(N457="zákl. přenesená",J457,0)</f>
        <v>0</v>
      </c>
      <c r="BH457" s="133">
        <f>IF(N457="sníž. přenesená",J457,0)</f>
        <v>0</v>
      </c>
      <c r="BI457" s="133">
        <f>IF(N457="nulová",J457,0)</f>
        <v>0</v>
      </c>
      <c r="BJ457" s="17" t="s">
        <v>77</v>
      </c>
      <c r="BK457" s="133">
        <f>ROUND(I457*H457,2)</f>
        <v>0</v>
      </c>
      <c r="BL457" s="17" t="s">
        <v>266</v>
      </c>
      <c r="BM457" s="132" t="s">
        <v>1570</v>
      </c>
    </row>
    <row r="458" spans="2:65" s="1" customFormat="1" ht="11.25">
      <c r="B458" s="32"/>
      <c r="D458" s="134" t="s">
        <v>267</v>
      </c>
      <c r="F458" s="135" t="s">
        <v>3349</v>
      </c>
      <c r="I458" s="136"/>
      <c r="L458" s="32"/>
      <c r="M458" s="137"/>
      <c r="T458" s="53"/>
      <c r="AT458" s="17" t="s">
        <v>267</v>
      </c>
      <c r="AU458" s="17" t="s">
        <v>77</v>
      </c>
    </row>
    <row r="459" spans="2:65" s="1" customFormat="1" ht="11.25">
      <c r="B459" s="32"/>
      <c r="D459" s="176" t="s">
        <v>1416</v>
      </c>
      <c r="F459" s="177" t="s">
        <v>3350</v>
      </c>
      <c r="I459" s="136"/>
      <c r="L459" s="32"/>
      <c r="M459" s="137"/>
      <c r="T459" s="53"/>
      <c r="AT459" s="17" t="s">
        <v>1416</v>
      </c>
      <c r="AU459" s="17" t="s">
        <v>77</v>
      </c>
    </row>
    <row r="460" spans="2:65" s="12" customFormat="1" ht="11.25">
      <c r="B460" s="162"/>
      <c r="D460" s="134" t="s">
        <v>774</v>
      </c>
      <c r="E460" s="163" t="s">
        <v>19</v>
      </c>
      <c r="F460" s="164" t="s">
        <v>4085</v>
      </c>
      <c r="H460" s="165">
        <v>204</v>
      </c>
      <c r="I460" s="166"/>
      <c r="L460" s="162"/>
      <c r="M460" s="167"/>
      <c r="T460" s="168"/>
      <c r="AT460" s="163" t="s">
        <v>774</v>
      </c>
      <c r="AU460" s="163" t="s">
        <v>77</v>
      </c>
      <c r="AV460" s="12" t="s">
        <v>79</v>
      </c>
      <c r="AW460" s="12" t="s">
        <v>31</v>
      </c>
      <c r="AX460" s="12" t="s">
        <v>69</v>
      </c>
      <c r="AY460" s="163" t="s">
        <v>260</v>
      </c>
    </row>
    <row r="461" spans="2:65" s="13" customFormat="1" ht="11.25">
      <c r="B461" s="169"/>
      <c r="D461" s="134" t="s">
        <v>774</v>
      </c>
      <c r="E461" s="170" t="s">
        <v>19</v>
      </c>
      <c r="F461" s="171" t="s">
        <v>967</v>
      </c>
      <c r="H461" s="172">
        <v>204</v>
      </c>
      <c r="I461" s="173"/>
      <c r="L461" s="169"/>
      <c r="M461" s="174"/>
      <c r="T461" s="175"/>
      <c r="AT461" s="170" t="s">
        <v>774</v>
      </c>
      <c r="AU461" s="170" t="s">
        <v>77</v>
      </c>
      <c r="AV461" s="13" t="s">
        <v>266</v>
      </c>
      <c r="AW461" s="13" t="s">
        <v>31</v>
      </c>
      <c r="AX461" s="13" t="s">
        <v>77</v>
      </c>
      <c r="AY461" s="170" t="s">
        <v>260</v>
      </c>
    </row>
    <row r="462" spans="2:65" s="1" customFormat="1" ht="16.5" customHeight="1">
      <c r="B462" s="32"/>
      <c r="C462" s="139" t="s">
        <v>1572</v>
      </c>
      <c r="D462" s="139" t="s">
        <v>273</v>
      </c>
      <c r="E462" s="140" t="s">
        <v>4086</v>
      </c>
      <c r="F462" s="141" t="s">
        <v>4087</v>
      </c>
      <c r="G462" s="142" t="s">
        <v>1297</v>
      </c>
      <c r="H462" s="143">
        <v>1271.4000000000001</v>
      </c>
      <c r="I462" s="144"/>
      <c r="J462" s="145">
        <f>ROUND(I462*H462,2)</f>
        <v>0</v>
      </c>
      <c r="K462" s="141" t="s">
        <v>1258</v>
      </c>
      <c r="L462" s="146"/>
      <c r="M462" s="147" t="s">
        <v>19</v>
      </c>
      <c r="N462" s="148" t="s">
        <v>40</v>
      </c>
      <c r="P462" s="130">
        <f>O462*H462</f>
        <v>0</v>
      </c>
      <c r="Q462" s="130">
        <v>2.0799999999999998E-3</v>
      </c>
      <c r="R462" s="130">
        <f>Q462*H462</f>
        <v>2.6445119999999998</v>
      </c>
      <c r="S462" s="130">
        <v>0</v>
      </c>
      <c r="T462" s="131">
        <f>S462*H462</f>
        <v>0</v>
      </c>
      <c r="AR462" s="132" t="s">
        <v>277</v>
      </c>
      <c r="AT462" s="132" t="s">
        <v>273</v>
      </c>
      <c r="AU462" s="132" t="s">
        <v>77</v>
      </c>
      <c r="AY462" s="17" t="s">
        <v>260</v>
      </c>
      <c r="BE462" s="133">
        <f>IF(N462="základní",J462,0)</f>
        <v>0</v>
      </c>
      <c r="BF462" s="133">
        <f>IF(N462="snížená",J462,0)</f>
        <v>0</v>
      </c>
      <c r="BG462" s="133">
        <f>IF(N462="zákl. přenesená",J462,0)</f>
        <v>0</v>
      </c>
      <c r="BH462" s="133">
        <f>IF(N462="sníž. přenesená",J462,0)</f>
        <v>0</v>
      </c>
      <c r="BI462" s="133">
        <f>IF(N462="nulová",J462,0)</f>
        <v>0</v>
      </c>
      <c r="BJ462" s="17" t="s">
        <v>77</v>
      </c>
      <c r="BK462" s="133">
        <f>ROUND(I462*H462,2)</f>
        <v>0</v>
      </c>
      <c r="BL462" s="17" t="s">
        <v>266</v>
      </c>
      <c r="BM462" s="132" t="s">
        <v>1575</v>
      </c>
    </row>
    <row r="463" spans="2:65" s="1" customFormat="1" ht="11.25">
      <c r="B463" s="32"/>
      <c r="D463" s="134" t="s">
        <v>267</v>
      </c>
      <c r="F463" s="135" t="s">
        <v>4087</v>
      </c>
      <c r="I463" s="136"/>
      <c r="L463" s="32"/>
      <c r="M463" s="137"/>
      <c r="T463" s="53"/>
      <c r="AT463" s="17" t="s">
        <v>267</v>
      </c>
      <c r="AU463" s="17" t="s">
        <v>77</v>
      </c>
    </row>
    <row r="464" spans="2:65" s="12" customFormat="1" ht="11.25">
      <c r="B464" s="162"/>
      <c r="D464" s="134" t="s">
        <v>774</v>
      </c>
      <c r="E464" s="163" t="s">
        <v>19</v>
      </c>
      <c r="F464" s="164" t="s">
        <v>4088</v>
      </c>
      <c r="H464" s="165">
        <v>1271.4000000000001</v>
      </c>
      <c r="I464" s="166"/>
      <c r="L464" s="162"/>
      <c r="M464" s="167"/>
      <c r="T464" s="168"/>
      <c r="AT464" s="163" t="s">
        <v>774</v>
      </c>
      <c r="AU464" s="163" t="s">
        <v>77</v>
      </c>
      <c r="AV464" s="12" t="s">
        <v>79</v>
      </c>
      <c r="AW464" s="12" t="s">
        <v>31</v>
      </c>
      <c r="AX464" s="12" t="s">
        <v>69</v>
      </c>
      <c r="AY464" s="163" t="s">
        <v>260</v>
      </c>
    </row>
    <row r="465" spans="2:65" s="13" customFormat="1" ht="11.25">
      <c r="B465" s="169"/>
      <c r="D465" s="134" t="s">
        <v>774</v>
      </c>
      <c r="E465" s="170" t="s">
        <v>19</v>
      </c>
      <c r="F465" s="171" t="s">
        <v>967</v>
      </c>
      <c r="H465" s="172">
        <v>1271.4000000000001</v>
      </c>
      <c r="I465" s="173"/>
      <c r="L465" s="169"/>
      <c r="M465" s="174"/>
      <c r="T465" s="175"/>
      <c r="AT465" s="170" t="s">
        <v>774</v>
      </c>
      <c r="AU465" s="170" t="s">
        <v>77</v>
      </c>
      <c r="AV465" s="13" t="s">
        <v>266</v>
      </c>
      <c r="AW465" s="13" t="s">
        <v>31</v>
      </c>
      <c r="AX465" s="13" t="s">
        <v>77</v>
      </c>
      <c r="AY465" s="170" t="s">
        <v>260</v>
      </c>
    </row>
    <row r="466" spans="2:65" s="1" customFormat="1" ht="16.5" customHeight="1">
      <c r="B466" s="32"/>
      <c r="C466" s="139" t="s">
        <v>1153</v>
      </c>
      <c r="D466" s="139" t="s">
        <v>273</v>
      </c>
      <c r="E466" s="140" t="s">
        <v>3357</v>
      </c>
      <c r="F466" s="141" t="s">
        <v>3358</v>
      </c>
      <c r="G466" s="142" t="s">
        <v>545</v>
      </c>
      <c r="H466" s="143">
        <v>244.8</v>
      </c>
      <c r="I466" s="144"/>
      <c r="J466" s="145">
        <f>ROUND(I466*H466,2)</f>
        <v>0</v>
      </c>
      <c r="K466" s="141" t="s">
        <v>1258</v>
      </c>
      <c r="L466" s="146"/>
      <c r="M466" s="147" t="s">
        <v>19</v>
      </c>
      <c r="N466" s="148" t="s">
        <v>40</v>
      </c>
      <c r="P466" s="130">
        <f>O466*H466</f>
        <v>0</v>
      </c>
      <c r="Q466" s="130">
        <v>5.2999999999999998E-4</v>
      </c>
      <c r="R466" s="130">
        <f>Q466*H466</f>
        <v>0.129744</v>
      </c>
      <c r="S466" s="130">
        <v>0</v>
      </c>
      <c r="T466" s="131">
        <f>S466*H466</f>
        <v>0</v>
      </c>
      <c r="AR466" s="132" t="s">
        <v>277</v>
      </c>
      <c r="AT466" s="132" t="s">
        <v>273</v>
      </c>
      <c r="AU466" s="132" t="s">
        <v>77</v>
      </c>
      <c r="AY466" s="17" t="s">
        <v>260</v>
      </c>
      <c r="BE466" s="133">
        <f>IF(N466="základní",J466,0)</f>
        <v>0</v>
      </c>
      <c r="BF466" s="133">
        <f>IF(N466="snížená",J466,0)</f>
        <v>0</v>
      </c>
      <c r="BG466" s="133">
        <f>IF(N466="zákl. přenesená",J466,0)</f>
        <v>0</v>
      </c>
      <c r="BH466" s="133">
        <f>IF(N466="sníž. přenesená",J466,0)</f>
        <v>0</v>
      </c>
      <c r="BI466" s="133">
        <f>IF(N466="nulová",J466,0)</f>
        <v>0</v>
      </c>
      <c r="BJ466" s="17" t="s">
        <v>77</v>
      </c>
      <c r="BK466" s="133">
        <f>ROUND(I466*H466,2)</f>
        <v>0</v>
      </c>
      <c r="BL466" s="17" t="s">
        <v>266</v>
      </c>
      <c r="BM466" s="132" t="s">
        <v>1578</v>
      </c>
    </row>
    <row r="467" spans="2:65" s="1" customFormat="1" ht="11.25">
      <c r="B467" s="32"/>
      <c r="D467" s="134" t="s">
        <v>267</v>
      </c>
      <c r="F467" s="135" t="s">
        <v>3358</v>
      </c>
      <c r="I467" s="136"/>
      <c r="L467" s="32"/>
      <c r="M467" s="137"/>
      <c r="T467" s="53"/>
      <c r="AT467" s="17" t="s">
        <v>267</v>
      </c>
      <c r="AU467" s="17" t="s">
        <v>77</v>
      </c>
    </row>
    <row r="468" spans="2:65" s="12" customFormat="1" ht="11.25">
      <c r="B468" s="162"/>
      <c r="D468" s="134" t="s">
        <v>774</v>
      </c>
      <c r="E468" s="163" t="s">
        <v>19</v>
      </c>
      <c r="F468" s="164" t="s">
        <v>4089</v>
      </c>
      <c r="H468" s="165">
        <v>244.8</v>
      </c>
      <c r="I468" s="166"/>
      <c r="L468" s="162"/>
      <c r="M468" s="167"/>
      <c r="T468" s="168"/>
      <c r="AT468" s="163" t="s">
        <v>774</v>
      </c>
      <c r="AU468" s="163" t="s">
        <v>77</v>
      </c>
      <c r="AV468" s="12" t="s">
        <v>79</v>
      </c>
      <c r="AW468" s="12" t="s">
        <v>31</v>
      </c>
      <c r="AX468" s="12" t="s">
        <v>69</v>
      </c>
      <c r="AY468" s="163" t="s">
        <v>260</v>
      </c>
    </row>
    <row r="469" spans="2:65" s="13" customFormat="1" ht="11.25">
      <c r="B469" s="169"/>
      <c r="D469" s="134" t="s">
        <v>774</v>
      </c>
      <c r="E469" s="170" t="s">
        <v>19</v>
      </c>
      <c r="F469" s="171" t="s">
        <v>967</v>
      </c>
      <c r="H469" s="172">
        <v>244.8</v>
      </c>
      <c r="I469" s="173"/>
      <c r="L469" s="169"/>
      <c r="M469" s="174"/>
      <c r="T469" s="175"/>
      <c r="AT469" s="170" t="s">
        <v>774</v>
      </c>
      <c r="AU469" s="170" t="s">
        <v>77</v>
      </c>
      <c r="AV469" s="13" t="s">
        <v>266</v>
      </c>
      <c r="AW469" s="13" t="s">
        <v>31</v>
      </c>
      <c r="AX469" s="13" t="s">
        <v>77</v>
      </c>
      <c r="AY469" s="170" t="s">
        <v>260</v>
      </c>
    </row>
    <row r="470" spans="2:65" s="1" customFormat="1" ht="16.5" customHeight="1">
      <c r="B470" s="32"/>
      <c r="C470" s="139" t="s">
        <v>1579</v>
      </c>
      <c r="D470" s="139" t="s">
        <v>273</v>
      </c>
      <c r="E470" s="140" t="s">
        <v>3362</v>
      </c>
      <c r="F470" s="141" t="s">
        <v>3363</v>
      </c>
      <c r="G470" s="142" t="s">
        <v>363</v>
      </c>
      <c r="H470" s="143">
        <v>32</v>
      </c>
      <c r="I470" s="144"/>
      <c r="J470" s="145">
        <f>ROUND(I470*H470,2)</f>
        <v>0</v>
      </c>
      <c r="K470" s="141" t="s">
        <v>1258</v>
      </c>
      <c r="L470" s="146"/>
      <c r="M470" s="147" t="s">
        <v>19</v>
      </c>
      <c r="N470" s="148" t="s">
        <v>40</v>
      </c>
      <c r="P470" s="130">
        <f>O470*H470</f>
        <v>0</v>
      </c>
      <c r="Q470" s="130">
        <v>1.2999999999999999E-4</v>
      </c>
      <c r="R470" s="130">
        <f>Q470*H470</f>
        <v>4.1599999999999996E-3</v>
      </c>
      <c r="S470" s="130">
        <v>0</v>
      </c>
      <c r="T470" s="131">
        <f>S470*H470</f>
        <v>0</v>
      </c>
      <c r="AR470" s="132" t="s">
        <v>277</v>
      </c>
      <c r="AT470" s="132" t="s">
        <v>273</v>
      </c>
      <c r="AU470" s="132" t="s">
        <v>77</v>
      </c>
      <c r="AY470" s="17" t="s">
        <v>260</v>
      </c>
      <c r="BE470" s="133">
        <f>IF(N470="základní",J470,0)</f>
        <v>0</v>
      </c>
      <c r="BF470" s="133">
        <f>IF(N470="snížená",J470,0)</f>
        <v>0</v>
      </c>
      <c r="BG470" s="133">
        <f>IF(N470="zákl. přenesená",J470,0)</f>
        <v>0</v>
      </c>
      <c r="BH470" s="133">
        <f>IF(N470="sníž. přenesená",J470,0)</f>
        <v>0</v>
      </c>
      <c r="BI470" s="133">
        <f>IF(N470="nulová",J470,0)</f>
        <v>0</v>
      </c>
      <c r="BJ470" s="17" t="s">
        <v>77</v>
      </c>
      <c r="BK470" s="133">
        <f>ROUND(I470*H470,2)</f>
        <v>0</v>
      </c>
      <c r="BL470" s="17" t="s">
        <v>266</v>
      </c>
      <c r="BM470" s="132" t="s">
        <v>1364</v>
      </c>
    </row>
    <row r="471" spans="2:65" s="1" customFormat="1" ht="11.25">
      <c r="B471" s="32"/>
      <c r="D471" s="134" t="s">
        <v>267</v>
      </c>
      <c r="F471" s="135" t="s">
        <v>3363</v>
      </c>
      <c r="I471" s="136"/>
      <c r="L471" s="32"/>
      <c r="M471" s="137"/>
      <c r="T471" s="53"/>
      <c r="AT471" s="17" t="s">
        <v>267</v>
      </c>
      <c r="AU471" s="17" t="s">
        <v>77</v>
      </c>
    </row>
    <row r="472" spans="2:65" s="12" customFormat="1" ht="11.25">
      <c r="B472" s="162"/>
      <c r="D472" s="134" t="s">
        <v>774</v>
      </c>
      <c r="E472" s="163" t="s">
        <v>19</v>
      </c>
      <c r="F472" s="164" t="s">
        <v>339</v>
      </c>
      <c r="H472" s="165">
        <v>32</v>
      </c>
      <c r="I472" s="166"/>
      <c r="L472" s="162"/>
      <c r="M472" s="167"/>
      <c r="T472" s="168"/>
      <c r="AT472" s="163" t="s">
        <v>774</v>
      </c>
      <c r="AU472" s="163" t="s">
        <v>77</v>
      </c>
      <c r="AV472" s="12" t="s">
        <v>79</v>
      </c>
      <c r="AW472" s="12" t="s">
        <v>31</v>
      </c>
      <c r="AX472" s="12" t="s">
        <v>69</v>
      </c>
      <c r="AY472" s="163" t="s">
        <v>260</v>
      </c>
    </row>
    <row r="473" spans="2:65" s="13" customFormat="1" ht="11.25">
      <c r="B473" s="169"/>
      <c r="D473" s="134" t="s">
        <v>774</v>
      </c>
      <c r="E473" s="170" t="s">
        <v>19</v>
      </c>
      <c r="F473" s="171" t="s">
        <v>967</v>
      </c>
      <c r="H473" s="172">
        <v>32</v>
      </c>
      <c r="I473" s="173"/>
      <c r="L473" s="169"/>
      <c r="M473" s="174"/>
      <c r="T473" s="175"/>
      <c r="AT473" s="170" t="s">
        <v>774</v>
      </c>
      <c r="AU473" s="170" t="s">
        <v>77</v>
      </c>
      <c r="AV473" s="13" t="s">
        <v>266</v>
      </c>
      <c r="AW473" s="13" t="s">
        <v>31</v>
      </c>
      <c r="AX473" s="13" t="s">
        <v>77</v>
      </c>
      <c r="AY473" s="170" t="s">
        <v>260</v>
      </c>
    </row>
    <row r="474" spans="2:65" s="1" customFormat="1" ht="16.5" customHeight="1">
      <c r="B474" s="32"/>
      <c r="C474" s="139" t="s">
        <v>1158</v>
      </c>
      <c r="D474" s="139" t="s">
        <v>273</v>
      </c>
      <c r="E474" s="140" t="s">
        <v>3364</v>
      </c>
      <c r="F474" s="141" t="s">
        <v>3365</v>
      </c>
      <c r="G474" s="142" t="s">
        <v>545</v>
      </c>
      <c r="H474" s="143">
        <v>390</v>
      </c>
      <c r="I474" s="144"/>
      <c r="J474" s="145">
        <f>ROUND(I474*H474,2)</f>
        <v>0</v>
      </c>
      <c r="K474" s="141" t="s">
        <v>1258</v>
      </c>
      <c r="L474" s="146"/>
      <c r="M474" s="147" t="s">
        <v>19</v>
      </c>
      <c r="N474" s="148" t="s">
        <v>40</v>
      </c>
      <c r="P474" s="130">
        <f>O474*H474</f>
        <v>0</v>
      </c>
      <c r="Q474" s="130">
        <v>2.1000000000000001E-4</v>
      </c>
      <c r="R474" s="130">
        <f>Q474*H474</f>
        <v>8.1900000000000001E-2</v>
      </c>
      <c r="S474" s="130">
        <v>0</v>
      </c>
      <c r="T474" s="131">
        <f>S474*H474</f>
        <v>0</v>
      </c>
      <c r="AR474" s="132" t="s">
        <v>277</v>
      </c>
      <c r="AT474" s="132" t="s">
        <v>273</v>
      </c>
      <c r="AU474" s="132" t="s">
        <v>77</v>
      </c>
      <c r="AY474" s="17" t="s">
        <v>260</v>
      </c>
      <c r="BE474" s="133">
        <f>IF(N474="základní",J474,0)</f>
        <v>0</v>
      </c>
      <c r="BF474" s="133">
        <f>IF(N474="snížená",J474,0)</f>
        <v>0</v>
      </c>
      <c r="BG474" s="133">
        <f>IF(N474="zákl. přenesená",J474,0)</f>
        <v>0</v>
      </c>
      <c r="BH474" s="133">
        <f>IF(N474="sníž. přenesená",J474,0)</f>
        <v>0</v>
      </c>
      <c r="BI474" s="133">
        <f>IF(N474="nulová",J474,0)</f>
        <v>0</v>
      </c>
      <c r="BJ474" s="17" t="s">
        <v>77</v>
      </c>
      <c r="BK474" s="133">
        <f>ROUND(I474*H474,2)</f>
        <v>0</v>
      </c>
      <c r="BL474" s="17" t="s">
        <v>266</v>
      </c>
      <c r="BM474" s="132" t="s">
        <v>1580</v>
      </c>
    </row>
    <row r="475" spans="2:65" s="1" customFormat="1" ht="11.25">
      <c r="B475" s="32"/>
      <c r="D475" s="134" t="s">
        <v>267</v>
      </c>
      <c r="F475" s="135" t="s">
        <v>3365</v>
      </c>
      <c r="I475" s="136"/>
      <c r="L475" s="32"/>
      <c r="M475" s="137"/>
      <c r="T475" s="53"/>
      <c r="AT475" s="17" t="s">
        <v>267</v>
      </c>
      <c r="AU475" s="17" t="s">
        <v>77</v>
      </c>
    </row>
    <row r="476" spans="2:65" s="12" customFormat="1" ht="11.25">
      <c r="B476" s="162"/>
      <c r="D476" s="134" t="s">
        <v>774</v>
      </c>
      <c r="E476" s="163" t="s">
        <v>19</v>
      </c>
      <c r="F476" s="164" t="s">
        <v>4090</v>
      </c>
      <c r="H476" s="165">
        <v>390</v>
      </c>
      <c r="I476" s="166"/>
      <c r="L476" s="162"/>
      <c r="M476" s="167"/>
      <c r="T476" s="168"/>
      <c r="AT476" s="163" t="s">
        <v>774</v>
      </c>
      <c r="AU476" s="163" t="s">
        <v>77</v>
      </c>
      <c r="AV476" s="12" t="s">
        <v>79</v>
      </c>
      <c r="AW476" s="12" t="s">
        <v>31</v>
      </c>
      <c r="AX476" s="12" t="s">
        <v>69</v>
      </c>
      <c r="AY476" s="163" t="s">
        <v>260</v>
      </c>
    </row>
    <row r="477" spans="2:65" s="13" customFormat="1" ht="11.25">
      <c r="B477" s="169"/>
      <c r="D477" s="134" t="s">
        <v>774</v>
      </c>
      <c r="E477" s="170" t="s">
        <v>19</v>
      </c>
      <c r="F477" s="171" t="s">
        <v>967</v>
      </c>
      <c r="H477" s="172">
        <v>390</v>
      </c>
      <c r="I477" s="173"/>
      <c r="L477" s="169"/>
      <c r="M477" s="174"/>
      <c r="T477" s="175"/>
      <c r="AT477" s="170" t="s">
        <v>774</v>
      </c>
      <c r="AU477" s="170" t="s">
        <v>77</v>
      </c>
      <c r="AV477" s="13" t="s">
        <v>266</v>
      </c>
      <c r="AW477" s="13" t="s">
        <v>31</v>
      </c>
      <c r="AX477" s="13" t="s">
        <v>77</v>
      </c>
      <c r="AY477" s="170" t="s">
        <v>260</v>
      </c>
    </row>
    <row r="478" spans="2:65" s="1" customFormat="1" ht="16.5" customHeight="1">
      <c r="B478" s="32"/>
      <c r="C478" s="121" t="s">
        <v>1581</v>
      </c>
      <c r="D478" s="121" t="s">
        <v>261</v>
      </c>
      <c r="E478" s="122" t="s">
        <v>3367</v>
      </c>
      <c r="F478" s="123" t="s">
        <v>3368</v>
      </c>
      <c r="G478" s="124" t="s">
        <v>545</v>
      </c>
      <c r="H478" s="125">
        <v>325</v>
      </c>
      <c r="I478" s="126"/>
      <c r="J478" s="127">
        <f>ROUND(I478*H478,2)</f>
        <v>0</v>
      </c>
      <c r="K478" s="123" t="s">
        <v>1258</v>
      </c>
      <c r="L478" s="32"/>
      <c r="M478" s="128" t="s">
        <v>19</v>
      </c>
      <c r="N478" s="129" t="s">
        <v>40</v>
      </c>
      <c r="P478" s="130">
        <f>O478*H478</f>
        <v>0</v>
      </c>
      <c r="Q478" s="130">
        <v>1.0000000000000001E-5</v>
      </c>
      <c r="R478" s="130">
        <f>Q478*H478</f>
        <v>3.2500000000000003E-3</v>
      </c>
      <c r="S478" s="130">
        <v>0</v>
      </c>
      <c r="T478" s="131">
        <f>S478*H478</f>
        <v>0</v>
      </c>
      <c r="AR478" s="132" t="s">
        <v>266</v>
      </c>
      <c r="AT478" s="132" t="s">
        <v>261</v>
      </c>
      <c r="AU478" s="132" t="s">
        <v>77</v>
      </c>
      <c r="AY478" s="17" t="s">
        <v>260</v>
      </c>
      <c r="BE478" s="133">
        <f>IF(N478="základní",J478,0)</f>
        <v>0</v>
      </c>
      <c r="BF478" s="133">
        <f>IF(N478="snížená",J478,0)</f>
        <v>0</v>
      </c>
      <c r="BG478" s="133">
        <f>IF(N478="zákl. přenesená",J478,0)</f>
        <v>0</v>
      </c>
      <c r="BH478" s="133">
        <f>IF(N478="sníž. přenesená",J478,0)</f>
        <v>0</v>
      </c>
      <c r="BI478" s="133">
        <f>IF(N478="nulová",J478,0)</f>
        <v>0</v>
      </c>
      <c r="BJ478" s="17" t="s">
        <v>77</v>
      </c>
      <c r="BK478" s="133">
        <f>ROUND(I478*H478,2)</f>
        <v>0</v>
      </c>
      <c r="BL478" s="17" t="s">
        <v>266</v>
      </c>
      <c r="BM478" s="132" t="s">
        <v>1582</v>
      </c>
    </row>
    <row r="479" spans="2:65" s="1" customFormat="1" ht="11.25">
      <c r="B479" s="32"/>
      <c r="D479" s="134" t="s">
        <v>267</v>
      </c>
      <c r="F479" s="135" t="s">
        <v>3369</v>
      </c>
      <c r="I479" s="136"/>
      <c r="L479" s="32"/>
      <c r="M479" s="137"/>
      <c r="T479" s="53"/>
      <c r="AT479" s="17" t="s">
        <v>267</v>
      </c>
      <c r="AU479" s="17" t="s">
        <v>77</v>
      </c>
    </row>
    <row r="480" spans="2:65" s="1" customFormat="1" ht="11.25">
      <c r="B480" s="32"/>
      <c r="D480" s="176" t="s">
        <v>1416</v>
      </c>
      <c r="F480" s="177" t="s">
        <v>3370</v>
      </c>
      <c r="I480" s="136"/>
      <c r="L480" s="32"/>
      <c r="M480" s="137"/>
      <c r="T480" s="53"/>
      <c r="AT480" s="17" t="s">
        <v>1416</v>
      </c>
      <c r="AU480" s="17" t="s">
        <v>77</v>
      </c>
    </row>
    <row r="481" spans="2:65" s="1" customFormat="1" ht="16.5" customHeight="1">
      <c r="B481" s="32"/>
      <c r="C481" s="121" t="s">
        <v>1172</v>
      </c>
      <c r="D481" s="121" t="s">
        <v>261</v>
      </c>
      <c r="E481" s="122" t="s">
        <v>1479</v>
      </c>
      <c r="F481" s="123" t="s">
        <v>1480</v>
      </c>
      <c r="G481" s="124" t="s">
        <v>1297</v>
      </c>
      <c r="H481" s="125">
        <v>55.042000000000002</v>
      </c>
      <c r="I481" s="126"/>
      <c r="J481" s="127">
        <f>ROUND(I481*H481,2)</f>
        <v>0</v>
      </c>
      <c r="K481" s="123" t="s">
        <v>1258</v>
      </c>
      <c r="L481" s="32"/>
      <c r="M481" s="128" t="s">
        <v>19</v>
      </c>
      <c r="N481" s="129" t="s">
        <v>40</v>
      </c>
      <c r="P481" s="130">
        <f>O481*H481</f>
        <v>0</v>
      </c>
      <c r="Q481" s="130">
        <v>0</v>
      </c>
      <c r="R481" s="130">
        <f>Q481*H481</f>
        <v>0</v>
      </c>
      <c r="S481" s="130">
        <v>0</v>
      </c>
      <c r="T481" s="131">
        <f>S481*H481</f>
        <v>0</v>
      </c>
      <c r="AR481" s="132" t="s">
        <v>266</v>
      </c>
      <c r="AT481" s="132" t="s">
        <v>261</v>
      </c>
      <c r="AU481" s="132" t="s">
        <v>77</v>
      </c>
      <c r="AY481" s="17" t="s">
        <v>260</v>
      </c>
      <c r="BE481" s="133">
        <f>IF(N481="základní",J481,0)</f>
        <v>0</v>
      </c>
      <c r="BF481" s="133">
        <f>IF(N481="snížená",J481,0)</f>
        <v>0</v>
      </c>
      <c r="BG481" s="133">
        <f>IF(N481="zákl. přenesená",J481,0)</f>
        <v>0</v>
      </c>
      <c r="BH481" s="133">
        <f>IF(N481="sníž. přenesená",J481,0)</f>
        <v>0</v>
      </c>
      <c r="BI481" s="133">
        <f>IF(N481="nulová",J481,0)</f>
        <v>0</v>
      </c>
      <c r="BJ481" s="17" t="s">
        <v>77</v>
      </c>
      <c r="BK481" s="133">
        <f>ROUND(I481*H481,2)</f>
        <v>0</v>
      </c>
      <c r="BL481" s="17" t="s">
        <v>266</v>
      </c>
      <c r="BM481" s="132" t="s">
        <v>1583</v>
      </c>
    </row>
    <row r="482" spans="2:65" s="1" customFormat="1" ht="11.25">
      <c r="B482" s="32"/>
      <c r="D482" s="134" t="s">
        <v>267</v>
      </c>
      <c r="F482" s="135" t="s">
        <v>1482</v>
      </c>
      <c r="I482" s="136"/>
      <c r="L482" s="32"/>
      <c r="M482" s="137"/>
      <c r="T482" s="53"/>
      <c r="AT482" s="17" t="s">
        <v>267</v>
      </c>
      <c r="AU482" s="17" t="s">
        <v>77</v>
      </c>
    </row>
    <row r="483" spans="2:65" s="1" customFormat="1" ht="11.25">
      <c r="B483" s="32"/>
      <c r="D483" s="176" t="s">
        <v>1416</v>
      </c>
      <c r="F483" s="177" t="s">
        <v>1483</v>
      </c>
      <c r="I483" s="136"/>
      <c r="L483" s="32"/>
      <c r="M483" s="137"/>
      <c r="T483" s="53"/>
      <c r="AT483" s="17" t="s">
        <v>1416</v>
      </c>
      <c r="AU483" s="17" t="s">
        <v>77</v>
      </c>
    </row>
    <row r="484" spans="2:65" s="1" customFormat="1" ht="16.5" customHeight="1">
      <c r="B484" s="32"/>
      <c r="C484" s="139" t="s">
        <v>1585</v>
      </c>
      <c r="D484" s="139" t="s">
        <v>273</v>
      </c>
      <c r="E484" s="140" t="s">
        <v>1485</v>
      </c>
      <c r="F484" s="141" t="s">
        <v>1486</v>
      </c>
      <c r="G484" s="142" t="s">
        <v>1487</v>
      </c>
      <c r="H484" s="143">
        <v>27.521000000000001</v>
      </c>
      <c r="I484" s="144"/>
      <c r="J484" s="145">
        <f>ROUND(I484*H484,2)</f>
        <v>0</v>
      </c>
      <c r="K484" s="141" t="s">
        <v>1258</v>
      </c>
      <c r="L484" s="146"/>
      <c r="M484" s="147" t="s">
        <v>19</v>
      </c>
      <c r="N484" s="148" t="s">
        <v>40</v>
      </c>
      <c r="P484" s="130">
        <f>O484*H484</f>
        <v>0</v>
      </c>
      <c r="Q484" s="130">
        <v>1E-3</v>
      </c>
      <c r="R484" s="130">
        <f>Q484*H484</f>
        <v>2.7521E-2</v>
      </c>
      <c r="S484" s="130">
        <v>0</v>
      </c>
      <c r="T484" s="131">
        <f>S484*H484</f>
        <v>0</v>
      </c>
      <c r="AR484" s="132" t="s">
        <v>277</v>
      </c>
      <c r="AT484" s="132" t="s">
        <v>273</v>
      </c>
      <c r="AU484" s="132" t="s">
        <v>77</v>
      </c>
      <c r="AY484" s="17" t="s">
        <v>260</v>
      </c>
      <c r="BE484" s="133">
        <f>IF(N484="základní",J484,0)</f>
        <v>0</v>
      </c>
      <c r="BF484" s="133">
        <f>IF(N484="snížená",J484,0)</f>
        <v>0</v>
      </c>
      <c r="BG484" s="133">
        <f>IF(N484="zákl. přenesená",J484,0)</f>
        <v>0</v>
      </c>
      <c r="BH484" s="133">
        <f>IF(N484="sníž. přenesená",J484,0)</f>
        <v>0</v>
      </c>
      <c r="BI484" s="133">
        <f>IF(N484="nulová",J484,0)</f>
        <v>0</v>
      </c>
      <c r="BJ484" s="17" t="s">
        <v>77</v>
      </c>
      <c r="BK484" s="133">
        <f>ROUND(I484*H484,2)</f>
        <v>0</v>
      </c>
      <c r="BL484" s="17" t="s">
        <v>266</v>
      </c>
      <c r="BM484" s="132" t="s">
        <v>1586</v>
      </c>
    </row>
    <row r="485" spans="2:65" s="1" customFormat="1" ht="11.25">
      <c r="B485" s="32"/>
      <c r="D485" s="134" t="s">
        <v>267</v>
      </c>
      <c r="F485" s="135" t="s">
        <v>1486</v>
      </c>
      <c r="I485" s="136"/>
      <c r="L485" s="32"/>
      <c r="M485" s="137"/>
      <c r="T485" s="53"/>
      <c r="AT485" s="17" t="s">
        <v>267</v>
      </c>
      <c r="AU485" s="17" t="s">
        <v>77</v>
      </c>
    </row>
    <row r="486" spans="2:65" s="1" customFormat="1" ht="16.5" customHeight="1">
      <c r="B486" s="32"/>
      <c r="C486" s="121" t="s">
        <v>1182</v>
      </c>
      <c r="D486" s="121" t="s">
        <v>261</v>
      </c>
      <c r="E486" s="122" t="s">
        <v>1489</v>
      </c>
      <c r="F486" s="123" t="s">
        <v>1490</v>
      </c>
      <c r="G486" s="124" t="s">
        <v>1297</v>
      </c>
      <c r="H486" s="125">
        <v>55.042000000000002</v>
      </c>
      <c r="I486" s="126"/>
      <c r="J486" s="127">
        <f>ROUND(I486*H486,2)</f>
        <v>0</v>
      </c>
      <c r="K486" s="123" t="s">
        <v>1258</v>
      </c>
      <c r="L486" s="32"/>
      <c r="M486" s="128" t="s">
        <v>19</v>
      </c>
      <c r="N486" s="129" t="s">
        <v>40</v>
      </c>
      <c r="P486" s="130">
        <f>O486*H486</f>
        <v>0</v>
      </c>
      <c r="Q486" s="130">
        <v>0</v>
      </c>
      <c r="R486" s="130">
        <f>Q486*H486</f>
        <v>0</v>
      </c>
      <c r="S486" s="130">
        <v>0</v>
      </c>
      <c r="T486" s="131">
        <f>S486*H486</f>
        <v>0</v>
      </c>
      <c r="AR486" s="132" t="s">
        <v>266</v>
      </c>
      <c r="AT486" s="132" t="s">
        <v>261</v>
      </c>
      <c r="AU486" s="132" t="s">
        <v>77</v>
      </c>
      <c r="AY486" s="17" t="s">
        <v>260</v>
      </c>
      <c r="BE486" s="133">
        <f>IF(N486="základní",J486,0)</f>
        <v>0</v>
      </c>
      <c r="BF486" s="133">
        <f>IF(N486="snížená",J486,0)</f>
        <v>0</v>
      </c>
      <c r="BG486" s="133">
        <f>IF(N486="zákl. přenesená",J486,0)</f>
        <v>0</v>
      </c>
      <c r="BH486" s="133">
        <f>IF(N486="sníž. přenesená",J486,0)</f>
        <v>0</v>
      </c>
      <c r="BI486" s="133">
        <f>IF(N486="nulová",J486,0)</f>
        <v>0</v>
      </c>
      <c r="BJ486" s="17" t="s">
        <v>77</v>
      </c>
      <c r="BK486" s="133">
        <f>ROUND(I486*H486,2)</f>
        <v>0</v>
      </c>
      <c r="BL486" s="17" t="s">
        <v>266</v>
      </c>
      <c r="BM486" s="132" t="s">
        <v>1588</v>
      </c>
    </row>
    <row r="487" spans="2:65" s="1" customFormat="1" ht="11.25">
      <c r="B487" s="32"/>
      <c r="D487" s="134" t="s">
        <v>267</v>
      </c>
      <c r="F487" s="135" t="s">
        <v>1492</v>
      </c>
      <c r="I487" s="136"/>
      <c r="L487" s="32"/>
      <c r="M487" s="137"/>
      <c r="T487" s="53"/>
      <c r="AT487" s="17" t="s">
        <v>267</v>
      </c>
      <c r="AU487" s="17" t="s">
        <v>77</v>
      </c>
    </row>
    <row r="488" spans="2:65" s="1" customFormat="1" ht="11.25">
      <c r="B488" s="32"/>
      <c r="D488" s="176" t="s">
        <v>1416</v>
      </c>
      <c r="F488" s="177" t="s">
        <v>1493</v>
      </c>
      <c r="I488" s="136"/>
      <c r="L488" s="32"/>
      <c r="M488" s="137"/>
      <c r="T488" s="53"/>
      <c r="AT488" s="17" t="s">
        <v>1416</v>
      </c>
      <c r="AU488" s="17" t="s">
        <v>77</v>
      </c>
    </row>
    <row r="489" spans="2:65" s="1" customFormat="1" ht="16.5" customHeight="1">
      <c r="B489" s="32"/>
      <c r="C489" s="139" t="s">
        <v>1589</v>
      </c>
      <c r="D489" s="139" t="s">
        <v>273</v>
      </c>
      <c r="E489" s="140" t="s">
        <v>1495</v>
      </c>
      <c r="F489" s="141" t="s">
        <v>1496</v>
      </c>
      <c r="G489" s="142" t="s">
        <v>1487</v>
      </c>
      <c r="H489" s="143">
        <v>60.545999999999999</v>
      </c>
      <c r="I489" s="144"/>
      <c r="J489" s="145">
        <f>ROUND(I489*H489,2)</f>
        <v>0</v>
      </c>
      <c r="K489" s="141" t="s">
        <v>1258</v>
      </c>
      <c r="L489" s="146"/>
      <c r="M489" s="147" t="s">
        <v>19</v>
      </c>
      <c r="N489" s="148" t="s">
        <v>40</v>
      </c>
      <c r="P489" s="130">
        <f>O489*H489</f>
        <v>0</v>
      </c>
      <c r="Q489" s="130">
        <v>1E-3</v>
      </c>
      <c r="R489" s="130">
        <f>Q489*H489</f>
        <v>6.0546000000000003E-2</v>
      </c>
      <c r="S489" s="130">
        <v>0</v>
      </c>
      <c r="T489" s="131">
        <f>S489*H489</f>
        <v>0</v>
      </c>
      <c r="AR489" s="132" t="s">
        <v>277</v>
      </c>
      <c r="AT489" s="132" t="s">
        <v>273</v>
      </c>
      <c r="AU489" s="132" t="s">
        <v>77</v>
      </c>
      <c r="AY489" s="17" t="s">
        <v>260</v>
      </c>
      <c r="BE489" s="133">
        <f>IF(N489="základní",J489,0)</f>
        <v>0</v>
      </c>
      <c r="BF489" s="133">
        <f>IF(N489="snížená",J489,0)</f>
        <v>0</v>
      </c>
      <c r="BG489" s="133">
        <f>IF(N489="zákl. přenesená",J489,0)</f>
        <v>0</v>
      </c>
      <c r="BH489" s="133">
        <f>IF(N489="sníž. přenesená",J489,0)</f>
        <v>0</v>
      </c>
      <c r="BI489" s="133">
        <f>IF(N489="nulová",J489,0)</f>
        <v>0</v>
      </c>
      <c r="BJ489" s="17" t="s">
        <v>77</v>
      </c>
      <c r="BK489" s="133">
        <f>ROUND(I489*H489,2)</f>
        <v>0</v>
      </c>
      <c r="BL489" s="17" t="s">
        <v>266</v>
      </c>
      <c r="BM489" s="132" t="s">
        <v>1590</v>
      </c>
    </row>
    <row r="490" spans="2:65" s="1" customFormat="1" ht="11.25">
      <c r="B490" s="32"/>
      <c r="D490" s="134" t="s">
        <v>267</v>
      </c>
      <c r="F490" s="135" t="s">
        <v>1496</v>
      </c>
      <c r="I490" s="136"/>
      <c r="L490" s="32"/>
      <c r="M490" s="137"/>
      <c r="T490" s="53"/>
      <c r="AT490" s="17" t="s">
        <v>267</v>
      </c>
      <c r="AU490" s="17" t="s">
        <v>77</v>
      </c>
    </row>
    <row r="491" spans="2:65" s="12" customFormat="1" ht="11.25">
      <c r="B491" s="162"/>
      <c r="D491" s="134" t="s">
        <v>774</v>
      </c>
      <c r="E491" s="163" t="s">
        <v>19</v>
      </c>
      <c r="F491" s="164" t="s">
        <v>4091</v>
      </c>
      <c r="H491" s="165">
        <v>60.545999999999999</v>
      </c>
      <c r="I491" s="166"/>
      <c r="L491" s="162"/>
      <c r="M491" s="167"/>
      <c r="T491" s="168"/>
      <c r="AT491" s="163" t="s">
        <v>774</v>
      </c>
      <c r="AU491" s="163" t="s">
        <v>77</v>
      </c>
      <c r="AV491" s="12" t="s">
        <v>79</v>
      </c>
      <c r="AW491" s="12" t="s">
        <v>31</v>
      </c>
      <c r="AX491" s="12" t="s">
        <v>69</v>
      </c>
      <c r="AY491" s="163" t="s">
        <v>260</v>
      </c>
    </row>
    <row r="492" spans="2:65" s="13" customFormat="1" ht="11.25">
      <c r="B492" s="169"/>
      <c r="D492" s="134" t="s">
        <v>774</v>
      </c>
      <c r="E492" s="170" t="s">
        <v>19</v>
      </c>
      <c r="F492" s="171" t="s">
        <v>967</v>
      </c>
      <c r="H492" s="172">
        <v>60.545999999999999</v>
      </c>
      <c r="I492" s="173"/>
      <c r="L492" s="169"/>
      <c r="M492" s="174"/>
      <c r="T492" s="175"/>
      <c r="AT492" s="170" t="s">
        <v>774</v>
      </c>
      <c r="AU492" s="170" t="s">
        <v>77</v>
      </c>
      <c r="AV492" s="13" t="s">
        <v>266</v>
      </c>
      <c r="AW492" s="13" t="s">
        <v>31</v>
      </c>
      <c r="AX492" s="13" t="s">
        <v>77</v>
      </c>
      <c r="AY492" s="170" t="s">
        <v>260</v>
      </c>
    </row>
    <row r="493" spans="2:65" s="1" customFormat="1" ht="16.5" customHeight="1">
      <c r="B493" s="32"/>
      <c r="C493" s="121" t="s">
        <v>1188</v>
      </c>
      <c r="D493" s="121" t="s">
        <v>261</v>
      </c>
      <c r="E493" s="122" t="s">
        <v>1460</v>
      </c>
      <c r="F493" s="123" t="s">
        <v>1461</v>
      </c>
      <c r="G493" s="124" t="s">
        <v>973</v>
      </c>
      <c r="H493" s="125">
        <v>288.762</v>
      </c>
      <c r="I493" s="126"/>
      <c r="J493" s="127">
        <f>ROUND(I493*H493,2)</f>
        <v>0</v>
      </c>
      <c r="K493" s="123" t="s">
        <v>1258</v>
      </c>
      <c r="L493" s="32"/>
      <c r="M493" s="128" t="s">
        <v>19</v>
      </c>
      <c r="N493" s="129" t="s">
        <v>40</v>
      </c>
      <c r="P493" s="130">
        <f>O493*H493</f>
        <v>0</v>
      </c>
      <c r="Q493" s="130">
        <v>0</v>
      </c>
      <c r="R493" s="130">
        <f>Q493*H493</f>
        <v>0</v>
      </c>
      <c r="S493" s="130">
        <v>0</v>
      </c>
      <c r="T493" s="131">
        <f>S493*H493</f>
        <v>0</v>
      </c>
      <c r="AR493" s="132" t="s">
        <v>266</v>
      </c>
      <c r="AT493" s="132" t="s">
        <v>261</v>
      </c>
      <c r="AU493" s="132" t="s">
        <v>77</v>
      </c>
      <c r="AY493" s="17" t="s">
        <v>260</v>
      </c>
      <c r="BE493" s="133">
        <f>IF(N493="základní",J493,0)</f>
        <v>0</v>
      </c>
      <c r="BF493" s="133">
        <f>IF(N493="snížená",J493,0)</f>
        <v>0</v>
      </c>
      <c r="BG493" s="133">
        <f>IF(N493="zákl. přenesená",J493,0)</f>
        <v>0</v>
      </c>
      <c r="BH493" s="133">
        <f>IF(N493="sníž. přenesená",J493,0)</f>
        <v>0</v>
      </c>
      <c r="BI493" s="133">
        <f>IF(N493="nulová",J493,0)</f>
        <v>0</v>
      </c>
      <c r="BJ493" s="17" t="s">
        <v>77</v>
      </c>
      <c r="BK493" s="133">
        <f>ROUND(I493*H493,2)</f>
        <v>0</v>
      </c>
      <c r="BL493" s="17" t="s">
        <v>266</v>
      </c>
      <c r="BM493" s="132" t="s">
        <v>1591</v>
      </c>
    </row>
    <row r="494" spans="2:65" s="1" customFormat="1" ht="19.5">
      <c r="B494" s="32"/>
      <c r="D494" s="134" t="s">
        <v>267</v>
      </c>
      <c r="F494" s="135" t="s">
        <v>1462</v>
      </c>
      <c r="I494" s="136"/>
      <c r="L494" s="32"/>
      <c r="M494" s="137"/>
      <c r="T494" s="53"/>
      <c r="AT494" s="17" t="s">
        <v>267</v>
      </c>
      <c r="AU494" s="17" t="s">
        <v>77</v>
      </c>
    </row>
    <row r="495" spans="2:65" s="1" customFormat="1" ht="11.25">
      <c r="B495" s="32"/>
      <c r="D495" s="176" t="s">
        <v>1416</v>
      </c>
      <c r="F495" s="177" t="s">
        <v>1463</v>
      </c>
      <c r="I495" s="136"/>
      <c r="L495" s="32"/>
      <c r="M495" s="137"/>
      <c r="T495" s="53"/>
      <c r="AT495" s="17" t="s">
        <v>1416</v>
      </c>
      <c r="AU495" s="17" t="s">
        <v>77</v>
      </c>
    </row>
    <row r="496" spans="2:65" s="12" customFormat="1" ht="11.25">
      <c r="B496" s="162"/>
      <c r="D496" s="134" t="s">
        <v>774</v>
      </c>
      <c r="E496" s="163" t="s">
        <v>19</v>
      </c>
      <c r="F496" s="164" t="s">
        <v>4092</v>
      </c>
      <c r="H496" s="165">
        <v>288.762</v>
      </c>
      <c r="I496" s="166"/>
      <c r="L496" s="162"/>
      <c r="M496" s="167"/>
      <c r="T496" s="168"/>
      <c r="AT496" s="163" t="s">
        <v>774</v>
      </c>
      <c r="AU496" s="163" t="s">
        <v>77</v>
      </c>
      <c r="AV496" s="12" t="s">
        <v>79</v>
      </c>
      <c r="AW496" s="12" t="s">
        <v>31</v>
      </c>
      <c r="AX496" s="12" t="s">
        <v>69</v>
      </c>
      <c r="AY496" s="163" t="s">
        <v>260</v>
      </c>
    </row>
    <row r="497" spans="2:65" s="13" customFormat="1" ht="11.25">
      <c r="B497" s="169"/>
      <c r="D497" s="134" t="s">
        <v>774</v>
      </c>
      <c r="E497" s="170" t="s">
        <v>19</v>
      </c>
      <c r="F497" s="171" t="s">
        <v>967</v>
      </c>
      <c r="H497" s="172">
        <v>288.762</v>
      </c>
      <c r="I497" s="173"/>
      <c r="L497" s="169"/>
      <c r="M497" s="174"/>
      <c r="T497" s="175"/>
      <c r="AT497" s="170" t="s">
        <v>774</v>
      </c>
      <c r="AU497" s="170" t="s">
        <v>77</v>
      </c>
      <c r="AV497" s="13" t="s">
        <v>266</v>
      </c>
      <c r="AW497" s="13" t="s">
        <v>31</v>
      </c>
      <c r="AX497" s="13" t="s">
        <v>77</v>
      </c>
      <c r="AY497" s="170" t="s">
        <v>260</v>
      </c>
    </row>
    <row r="498" spans="2:65" s="1" customFormat="1" ht="21.75" customHeight="1">
      <c r="B498" s="32"/>
      <c r="C498" s="121" t="s">
        <v>1592</v>
      </c>
      <c r="D498" s="121" t="s">
        <v>261</v>
      </c>
      <c r="E498" s="122" t="s">
        <v>1465</v>
      </c>
      <c r="F498" s="123" t="s">
        <v>1466</v>
      </c>
      <c r="G498" s="124" t="s">
        <v>1067</v>
      </c>
      <c r="H498" s="125">
        <v>169.86</v>
      </c>
      <c r="I498" s="126"/>
      <c r="J498" s="127">
        <f>ROUND(I498*H498,2)</f>
        <v>0</v>
      </c>
      <c r="K498" s="123" t="s">
        <v>1258</v>
      </c>
      <c r="L498" s="32"/>
      <c r="M498" s="128" t="s">
        <v>19</v>
      </c>
      <c r="N498" s="129" t="s">
        <v>40</v>
      </c>
      <c r="P498" s="130">
        <f>O498*H498</f>
        <v>0</v>
      </c>
      <c r="Q498" s="130">
        <v>0</v>
      </c>
      <c r="R498" s="130">
        <f>Q498*H498</f>
        <v>0</v>
      </c>
      <c r="S498" s="130">
        <v>0</v>
      </c>
      <c r="T498" s="131">
        <f>S498*H498</f>
        <v>0</v>
      </c>
      <c r="AR498" s="132" t="s">
        <v>266</v>
      </c>
      <c r="AT498" s="132" t="s">
        <v>261</v>
      </c>
      <c r="AU498" s="132" t="s">
        <v>77</v>
      </c>
      <c r="AY498" s="17" t="s">
        <v>260</v>
      </c>
      <c r="BE498" s="133">
        <f>IF(N498="základní",J498,0)</f>
        <v>0</v>
      </c>
      <c r="BF498" s="133">
        <f>IF(N498="snížená",J498,0)</f>
        <v>0</v>
      </c>
      <c r="BG498" s="133">
        <f>IF(N498="zákl. přenesená",J498,0)</f>
        <v>0</v>
      </c>
      <c r="BH498" s="133">
        <f>IF(N498="sníž. přenesená",J498,0)</f>
        <v>0</v>
      </c>
      <c r="BI498" s="133">
        <f>IF(N498="nulová",J498,0)</f>
        <v>0</v>
      </c>
      <c r="BJ498" s="17" t="s">
        <v>77</v>
      </c>
      <c r="BK498" s="133">
        <f>ROUND(I498*H498,2)</f>
        <v>0</v>
      </c>
      <c r="BL498" s="17" t="s">
        <v>266</v>
      </c>
      <c r="BM498" s="132" t="s">
        <v>4093</v>
      </c>
    </row>
    <row r="499" spans="2:65" s="1" customFormat="1" ht="19.5">
      <c r="B499" s="32"/>
      <c r="D499" s="134" t="s">
        <v>267</v>
      </c>
      <c r="F499" s="135" t="s">
        <v>1467</v>
      </c>
      <c r="I499" s="136"/>
      <c r="L499" s="32"/>
      <c r="M499" s="137"/>
      <c r="T499" s="53"/>
      <c r="AT499" s="17" t="s">
        <v>267</v>
      </c>
      <c r="AU499" s="17" t="s">
        <v>77</v>
      </c>
    </row>
    <row r="500" spans="2:65" s="1" customFormat="1" ht="11.25">
      <c r="B500" s="32"/>
      <c r="D500" s="176" t="s">
        <v>1416</v>
      </c>
      <c r="F500" s="177" t="s">
        <v>1468</v>
      </c>
      <c r="I500" s="136"/>
      <c r="L500" s="32"/>
      <c r="M500" s="137"/>
      <c r="T500" s="53"/>
      <c r="AT500" s="17" t="s">
        <v>1416</v>
      </c>
      <c r="AU500" s="17" t="s">
        <v>77</v>
      </c>
    </row>
    <row r="501" spans="2:65" s="1" customFormat="1" ht="24.2" customHeight="1">
      <c r="B501" s="32"/>
      <c r="C501" s="121" t="s">
        <v>1193</v>
      </c>
      <c r="D501" s="121" t="s">
        <v>261</v>
      </c>
      <c r="E501" s="122" t="s">
        <v>1469</v>
      </c>
      <c r="F501" s="123" t="s">
        <v>1470</v>
      </c>
      <c r="G501" s="124" t="s">
        <v>1067</v>
      </c>
      <c r="H501" s="125">
        <v>2717.76</v>
      </c>
      <c r="I501" s="126"/>
      <c r="J501" s="127">
        <f>ROUND(I501*H501,2)</f>
        <v>0</v>
      </c>
      <c r="K501" s="123" t="s">
        <v>1258</v>
      </c>
      <c r="L501" s="32"/>
      <c r="M501" s="128" t="s">
        <v>19</v>
      </c>
      <c r="N501" s="129" t="s">
        <v>40</v>
      </c>
      <c r="P501" s="130">
        <f>O501*H501</f>
        <v>0</v>
      </c>
      <c r="Q501" s="130">
        <v>0</v>
      </c>
      <c r="R501" s="130">
        <f>Q501*H501</f>
        <v>0</v>
      </c>
      <c r="S501" s="130">
        <v>0</v>
      </c>
      <c r="T501" s="131">
        <f>S501*H501</f>
        <v>0</v>
      </c>
      <c r="AR501" s="132" t="s">
        <v>266</v>
      </c>
      <c r="AT501" s="132" t="s">
        <v>261</v>
      </c>
      <c r="AU501" s="132" t="s">
        <v>77</v>
      </c>
      <c r="AY501" s="17" t="s">
        <v>260</v>
      </c>
      <c r="BE501" s="133">
        <f>IF(N501="základní",J501,0)</f>
        <v>0</v>
      </c>
      <c r="BF501" s="133">
        <f>IF(N501="snížená",J501,0)</f>
        <v>0</v>
      </c>
      <c r="BG501" s="133">
        <f>IF(N501="zákl. přenesená",J501,0)</f>
        <v>0</v>
      </c>
      <c r="BH501" s="133">
        <f>IF(N501="sníž. přenesená",J501,0)</f>
        <v>0</v>
      </c>
      <c r="BI501" s="133">
        <f>IF(N501="nulová",J501,0)</f>
        <v>0</v>
      </c>
      <c r="BJ501" s="17" t="s">
        <v>77</v>
      </c>
      <c r="BK501" s="133">
        <f>ROUND(I501*H501,2)</f>
        <v>0</v>
      </c>
      <c r="BL501" s="17" t="s">
        <v>266</v>
      </c>
      <c r="BM501" s="132" t="s">
        <v>1594</v>
      </c>
    </row>
    <row r="502" spans="2:65" s="1" customFormat="1" ht="19.5">
      <c r="B502" s="32"/>
      <c r="D502" s="134" t="s">
        <v>267</v>
      </c>
      <c r="F502" s="135" t="s">
        <v>1471</v>
      </c>
      <c r="I502" s="136"/>
      <c r="L502" s="32"/>
      <c r="M502" s="137"/>
      <c r="T502" s="53"/>
      <c r="AT502" s="17" t="s">
        <v>267</v>
      </c>
      <c r="AU502" s="17" t="s">
        <v>77</v>
      </c>
    </row>
    <row r="503" spans="2:65" s="1" customFormat="1" ht="11.25">
      <c r="B503" s="32"/>
      <c r="D503" s="176" t="s">
        <v>1416</v>
      </c>
      <c r="F503" s="177" t="s">
        <v>1472</v>
      </c>
      <c r="I503" s="136"/>
      <c r="L503" s="32"/>
      <c r="M503" s="137"/>
      <c r="T503" s="53"/>
      <c r="AT503" s="17" t="s">
        <v>1416</v>
      </c>
      <c r="AU503" s="17" t="s">
        <v>77</v>
      </c>
    </row>
    <row r="504" spans="2:65" s="12" customFormat="1" ht="11.25">
      <c r="B504" s="162"/>
      <c r="D504" s="134" t="s">
        <v>774</v>
      </c>
      <c r="E504" s="163" t="s">
        <v>19</v>
      </c>
      <c r="F504" s="164" t="s">
        <v>4094</v>
      </c>
      <c r="H504" s="165">
        <v>2717.76</v>
      </c>
      <c r="I504" s="166"/>
      <c r="L504" s="162"/>
      <c r="M504" s="167"/>
      <c r="T504" s="168"/>
      <c r="AT504" s="163" t="s">
        <v>774</v>
      </c>
      <c r="AU504" s="163" t="s">
        <v>77</v>
      </c>
      <c r="AV504" s="12" t="s">
        <v>79</v>
      </c>
      <c r="AW504" s="12" t="s">
        <v>31</v>
      </c>
      <c r="AX504" s="12" t="s">
        <v>69</v>
      </c>
      <c r="AY504" s="163" t="s">
        <v>260</v>
      </c>
    </row>
    <row r="505" spans="2:65" s="13" customFormat="1" ht="11.25">
      <c r="B505" s="169"/>
      <c r="D505" s="134" t="s">
        <v>774</v>
      </c>
      <c r="E505" s="170" t="s">
        <v>19</v>
      </c>
      <c r="F505" s="171" t="s">
        <v>967</v>
      </c>
      <c r="H505" s="172">
        <v>2717.76</v>
      </c>
      <c r="I505" s="173"/>
      <c r="L505" s="169"/>
      <c r="M505" s="174"/>
      <c r="T505" s="175"/>
      <c r="AT505" s="170" t="s">
        <v>774</v>
      </c>
      <c r="AU505" s="170" t="s">
        <v>77</v>
      </c>
      <c r="AV505" s="13" t="s">
        <v>266</v>
      </c>
      <c r="AW505" s="13" t="s">
        <v>31</v>
      </c>
      <c r="AX505" s="13" t="s">
        <v>77</v>
      </c>
      <c r="AY505" s="170" t="s">
        <v>260</v>
      </c>
    </row>
    <row r="506" spans="2:65" s="1" customFormat="1" ht="16.5" customHeight="1">
      <c r="B506" s="32"/>
      <c r="C506" s="121" t="s">
        <v>1595</v>
      </c>
      <c r="D506" s="121" t="s">
        <v>261</v>
      </c>
      <c r="E506" s="122" t="s">
        <v>1474</v>
      </c>
      <c r="F506" s="123" t="s">
        <v>1475</v>
      </c>
      <c r="G506" s="124" t="s">
        <v>973</v>
      </c>
      <c r="H506" s="125">
        <v>288.762</v>
      </c>
      <c r="I506" s="126"/>
      <c r="J506" s="127">
        <f>ROUND(I506*H506,2)</f>
        <v>0</v>
      </c>
      <c r="K506" s="123" t="s">
        <v>1258</v>
      </c>
      <c r="L506" s="32"/>
      <c r="M506" s="128" t="s">
        <v>19</v>
      </c>
      <c r="N506" s="129" t="s">
        <v>40</v>
      </c>
      <c r="P506" s="130">
        <f>O506*H506</f>
        <v>0</v>
      </c>
      <c r="Q506" s="130">
        <v>0</v>
      </c>
      <c r="R506" s="130">
        <f>Q506*H506</f>
        <v>0</v>
      </c>
      <c r="S506" s="130">
        <v>0</v>
      </c>
      <c r="T506" s="131">
        <f>S506*H506</f>
        <v>0</v>
      </c>
      <c r="AR506" s="132" t="s">
        <v>266</v>
      </c>
      <c r="AT506" s="132" t="s">
        <v>261</v>
      </c>
      <c r="AU506" s="132" t="s">
        <v>77</v>
      </c>
      <c r="AY506" s="17" t="s">
        <v>260</v>
      </c>
      <c r="BE506" s="133">
        <f>IF(N506="základní",J506,0)</f>
        <v>0</v>
      </c>
      <c r="BF506" s="133">
        <f>IF(N506="snížená",J506,0)</f>
        <v>0</v>
      </c>
      <c r="BG506" s="133">
        <f>IF(N506="zákl. přenesená",J506,0)</f>
        <v>0</v>
      </c>
      <c r="BH506" s="133">
        <f>IF(N506="sníž. přenesená",J506,0)</f>
        <v>0</v>
      </c>
      <c r="BI506" s="133">
        <f>IF(N506="nulová",J506,0)</f>
        <v>0</v>
      </c>
      <c r="BJ506" s="17" t="s">
        <v>77</v>
      </c>
      <c r="BK506" s="133">
        <f>ROUND(I506*H506,2)</f>
        <v>0</v>
      </c>
      <c r="BL506" s="17" t="s">
        <v>266</v>
      </c>
      <c r="BM506" s="132" t="s">
        <v>1596</v>
      </c>
    </row>
    <row r="507" spans="2:65" s="1" customFormat="1" ht="11.25">
      <c r="B507" s="32"/>
      <c r="D507" s="134" t="s">
        <v>267</v>
      </c>
      <c r="F507" s="135" t="s">
        <v>1477</v>
      </c>
      <c r="I507" s="136"/>
      <c r="L507" s="32"/>
      <c r="M507" s="137"/>
      <c r="T507" s="53"/>
      <c r="AT507" s="17" t="s">
        <v>267</v>
      </c>
      <c r="AU507" s="17" t="s">
        <v>77</v>
      </c>
    </row>
    <row r="508" spans="2:65" s="1" customFormat="1" ht="11.25">
      <c r="B508" s="32"/>
      <c r="D508" s="176" t="s">
        <v>1416</v>
      </c>
      <c r="F508" s="177" t="s">
        <v>1478</v>
      </c>
      <c r="I508" s="136"/>
      <c r="L508" s="32"/>
      <c r="M508" s="137"/>
      <c r="T508" s="53"/>
      <c r="AT508" s="17" t="s">
        <v>1416</v>
      </c>
      <c r="AU508" s="17" t="s">
        <v>77</v>
      </c>
    </row>
    <row r="509" spans="2:65" s="1" customFormat="1" ht="16.5" customHeight="1">
      <c r="B509" s="32"/>
      <c r="C509" s="121" t="s">
        <v>1197</v>
      </c>
      <c r="D509" s="121" t="s">
        <v>261</v>
      </c>
      <c r="E509" s="122" t="s">
        <v>1503</v>
      </c>
      <c r="F509" s="123" t="s">
        <v>1504</v>
      </c>
      <c r="G509" s="124" t="s">
        <v>1297</v>
      </c>
      <c r="H509" s="125">
        <v>285</v>
      </c>
      <c r="I509" s="126"/>
      <c r="J509" s="127">
        <f>ROUND(I509*H509,2)</f>
        <v>0</v>
      </c>
      <c r="K509" s="123" t="s">
        <v>1258</v>
      </c>
      <c r="L509" s="32"/>
      <c r="M509" s="128" t="s">
        <v>19</v>
      </c>
      <c r="N509" s="129" t="s">
        <v>40</v>
      </c>
      <c r="P509" s="130">
        <f>O509*H509</f>
        <v>0</v>
      </c>
      <c r="Q509" s="130">
        <v>1E-4</v>
      </c>
      <c r="R509" s="130">
        <f>Q509*H509</f>
        <v>2.8500000000000001E-2</v>
      </c>
      <c r="S509" s="130">
        <v>0</v>
      </c>
      <c r="T509" s="131">
        <f>S509*H509</f>
        <v>0</v>
      </c>
      <c r="AR509" s="132" t="s">
        <v>266</v>
      </c>
      <c r="AT509" s="132" t="s">
        <v>261</v>
      </c>
      <c r="AU509" s="132" t="s">
        <v>77</v>
      </c>
      <c r="AY509" s="17" t="s">
        <v>260</v>
      </c>
      <c r="BE509" s="133">
        <f>IF(N509="základní",J509,0)</f>
        <v>0</v>
      </c>
      <c r="BF509" s="133">
        <f>IF(N509="snížená",J509,0)</f>
        <v>0</v>
      </c>
      <c r="BG509" s="133">
        <f>IF(N509="zákl. přenesená",J509,0)</f>
        <v>0</v>
      </c>
      <c r="BH509" s="133">
        <f>IF(N509="sníž. přenesená",J509,0)</f>
        <v>0</v>
      </c>
      <c r="BI509" s="133">
        <f>IF(N509="nulová",J509,0)</f>
        <v>0</v>
      </c>
      <c r="BJ509" s="17" t="s">
        <v>77</v>
      </c>
      <c r="BK509" s="133">
        <f>ROUND(I509*H509,2)</f>
        <v>0</v>
      </c>
      <c r="BL509" s="17" t="s">
        <v>266</v>
      </c>
      <c r="BM509" s="132" t="s">
        <v>1597</v>
      </c>
    </row>
    <row r="510" spans="2:65" s="1" customFormat="1" ht="19.5">
      <c r="B510" s="32"/>
      <c r="D510" s="134" t="s">
        <v>267</v>
      </c>
      <c r="F510" s="135" t="s">
        <v>1506</v>
      </c>
      <c r="I510" s="136"/>
      <c r="L510" s="32"/>
      <c r="M510" s="137"/>
      <c r="T510" s="53"/>
      <c r="AT510" s="17" t="s">
        <v>267</v>
      </c>
      <c r="AU510" s="17" t="s">
        <v>77</v>
      </c>
    </row>
    <row r="511" spans="2:65" s="1" customFormat="1" ht="11.25">
      <c r="B511" s="32"/>
      <c r="D511" s="176" t="s">
        <v>1416</v>
      </c>
      <c r="F511" s="177" t="s">
        <v>1507</v>
      </c>
      <c r="I511" s="136"/>
      <c r="L511" s="32"/>
      <c r="M511" s="137"/>
      <c r="T511" s="53"/>
      <c r="AT511" s="17" t="s">
        <v>1416</v>
      </c>
      <c r="AU511" s="17" t="s">
        <v>77</v>
      </c>
    </row>
    <row r="512" spans="2:65" s="1" customFormat="1" ht="16.5" customHeight="1">
      <c r="B512" s="32"/>
      <c r="C512" s="139" t="s">
        <v>1599</v>
      </c>
      <c r="D512" s="139" t="s">
        <v>273</v>
      </c>
      <c r="E512" s="140" t="s">
        <v>3391</v>
      </c>
      <c r="F512" s="141" t="s">
        <v>3392</v>
      </c>
      <c r="G512" s="142" t="s">
        <v>1061</v>
      </c>
      <c r="H512" s="143">
        <v>285</v>
      </c>
      <c r="I512" s="144"/>
      <c r="J512" s="145">
        <f>ROUND(I512*H512,2)</f>
        <v>0</v>
      </c>
      <c r="K512" s="141" t="s">
        <v>19</v>
      </c>
      <c r="L512" s="146"/>
      <c r="M512" s="147" t="s">
        <v>19</v>
      </c>
      <c r="N512" s="148" t="s">
        <v>40</v>
      </c>
      <c r="P512" s="130">
        <f>O512*H512</f>
        <v>0</v>
      </c>
      <c r="Q512" s="130">
        <v>6.8999999999999997E-4</v>
      </c>
      <c r="R512" s="130">
        <f>Q512*H512</f>
        <v>0.19664999999999999</v>
      </c>
      <c r="S512" s="130">
        <v>0</v>
      </c>
      <c r="T512" s="131">
        <f>S512*H512</f>
        <v>0</v>
      </c>
      <c r="AR512" s="132" t="s">
        <v>277</v>
      </c>
      <c r="AT512" s="132" t="s">
        <v>273</v>
      </c>
      <c r="AU512" s="132" t="s">
        <v>77</v>
      </c>
      <c r="AY512" s="17" t="s">
        <v>260</v>
      </c>
      <c r="BE512" s="133">
        <f>IF(N512="základní",J512,0)</f>
        <v>0</v>
      </c>
      <c r="BF512" s="133">
        <f>IF(N512="snížená",J512,0)</f>
        <v>0</v>
      </c>
      <c r="BG512" s="133">
        <f>IF(N512="zákl. přenesená",J512,0)</f>
        <v>0</v>
      </c>
      <c r="BH512" s="133">
        <f>IF(N512="sníž. přenesená",J512,0)</f>
        <v>0</v>
      </c>
      <c r="BI512" s="133">
        <f>IF(N512="nulová",J512,0)</f>
        <v>0</v>
      </c>
      <c r="BJ512" s="17" t="s">
        <v>77</v>
      </c>
      <c r="BK512" s="133">
        <f>ROUND(I512*H512,2)</f>
        <v>0</v>
      </c>
      <c r="BL512" s="17" t="s">
        <v>266</v>
      </c>
      <c r="BM512" s="132" t="s">
        <v>1600</v>
      </c>
    </row>
    <row r="513" spans="2:65" s="1" customFormat="1" ht="11.25">
      <c r="B513" s="32"/>
      <c r="D513" s="134" t="s">
        <v>267</v>
      </c>
      <c r="F513" s="135" t="s">
        <v>3392</v>
      </c>
      <c r="I513" s="136"/>
      <c r="L513" s="32"/>
      <c r="M513" s="137"/>
      <c r="T513" s="53"/>
      <c r="AT513" s="17" t="s">
        <v>267</v>
      </c>
      <c r="AU513" s="17" t="s">
        <v>77</v>
      </c>
    </row>
    <row r="514" spans="2:65" s="12" customFormat="1" ht="11.25">
      <c r="B514" s="162"/>
      <c r="D514" s="134" t="s">
        <v>774</v>
      </c>
      <c r="E514" s="163" t="s">
        <v>19</v>
      </c>
      <c r="F514" s="164" t="s">
        <v>4095</v>
      </c>
      <c r="H514" s="165">
        <v>285</v>
      </c>
      <c r="I514" s="166"/>
      <c r="L514" s="162"/>
      <c r="M514" s="167"/>
      <c r="T514" s="168"/>
      <c r="AT514" s="163" t="s">
        <v>774</v>
      </c>
      <c r="AU514" s="163" t="s">
        <v>77</v>
      </c>
      <c r="AV514" s="12" t="s">
        <v>79</v>
      </c>
      <c r="AW514" s="12" t="s">
        <v>31</v>
      </c>
      <c r="AX514" s="12" t="s">
        <v>69</v>
      </c>
      <c r="AY514" s="163" t="s">
        <v>260</v>
      </c>
    </row>
    <row r="515" spans="2:65" s="13" customFormat="1" ht="11.25">
      <c r="B515" s="169"/>
      <c r="D515" s="134" t="s">
        <v>774</v>
      </c>
      <c r="E515" s="170" t="s">
        <v>19</v>
      </c>
      <c r="F515" s="171" t="s">
        <v>967</v>
      </c>
      <c r="H515" s="172">
        <v>285</v>
      </c>
      <c r="I515" s="173"/>
      <c r="L515" s="169"/>
      <c r="M515" s="174"/>
      <c r="T515" s="175"/>
      <c r="AT515" s="170" t="s">
        <v>774</v>
      </c>
      <c r="AU515" s="170" t="s">
        <v>77</v>
      </c>
      <c r="AV515" s="13" t="s">
        <v>266</v>
      </c>
      <c r="AW515" s="13" t="s">
        <v>31</v>
      </c>
      <c r="AX515" s="13" t="s">
        <v>77</v>
      </c>
      <c r="AY515" s="170" t="s">
        <v>260</v>
      </c>
    </row>
    <row r="516" spans="2:65" s="1" customFormat="1" ht="16.5" customHeight="1">
      <c r="B516" s="32"/>
      <c r="C516" s="121" t="s">
        <v>1201</v>
      </c>
      <c r="D516" s="121" t="s">
        <v>261</v>
      </c>
      <c r="E516" s="122" t="s">
        <v>1515</v>
      </c>
      <c r="F516" s="123" t="s">
        <v>1516</v>
      </c>
      <c r="G516" s="124" t="s">
        <v>973</v>
      </c>
      <c r="H516" s="125">
        <v>17.184000000000001</v>
      </c>
      <c r="I516" s="126"/>
      <c r="J516" s="127">
        <f>ROUND(I516*H516,2)</f>
        <v>0</v>
      </c>
      <c r="K516" s="123" t="s">
        <v>1258</v>
      </c>
      <c r="L516" s="32"/>
      <c r="M516" s="128" t="s">
        <v>19</v>
      </c>
      <c r="N516" s="129" t="s">
        <v>40</v>
      </c>
      <c r="P516" s="130">
        <f>O516*H516</f>
        <v>0</v>
      </c>
      <c r="Q516" s="130">
        <v>0</v>
      </c>
      <c r="R516" s="130">
        <f>Q516*H516</f>
        <v>0</v>
      </c>
      <c r="S516" s="130">
        <v>0</v>
      </c>
      <c r="T516" s="131">
        <f>S516*H516</f>
        <v>0</v>
      </c>
      <c r="AR516" s="132" t="s">
        <v>266</v>
      </c>
      <c r="AT516" s="132" t="s">
        <v>261</v>
      </c>
      <c r="AU516" s="132" t="s">
        <v>77</v>
      </c>
      <c r="AY516" s="17" t="s">
        <v>260</v>
      </c>
      <c r="BE516" s="133">
        <f>IF(N516="základní",J516,0)</f>
        <v>0</v>
      </c>
      <c r="BF516" s="133">
        <f>IF(N516="snížená",J516,0)</f>
        <v>0</v>
      </c>
      <c r="BG516" s="133">
        <f>IF(N516="zákl. přenesená",J516,0)</f>
        <v>0</v>
      </c>
      <c r="BH516" s="133">
        <f>IF(N516="sníž. přenesená",J516,0)</f>
        <v>0</v>
      </c>
      <c r="BI516" s="133">
        <f>IF(N516="nulová",J516,0)</f>
        <v>0</v>
      </c>
      <c r="BJ516" s="17" t="s">
        <v>77</v>
      </c>
      <c r="BK516" s="133">
        <f>ROUND(I516*H516,2)</f>
        <v>0</v>
      </c>
      <c r="BL516" s="17" t="s">
        <v>266</v>
      </c>
      <c r="BM516" s="132" t="s">
        <v>1601</v>
      </c>
    </row>
    <row r="517" spans="2:65" s="1" customFormat="1" ht="11.25">
      <c r="B517" s="32"/>
      <c r="D517" s="134" t="s">
        <v>267</v>
      </c>
      <c r="F517" s="135" t="s">
        <v>1518</v>
      </c>
      <c r="I517" s="136"/>
      <c r="L517" s="32"/>
      <c r="M517" s="137"/>
      <c r="T517" s="53"/>
      <c r="AT517" s="17" t="s">
        <v>267</v>
      </c>
      <c r="AU517" s="17" t="s">
        <v>77</v>
      </c>
    </row>
    <row r="518" spans="2:65" s="1" customFormat="1" ht="11.25">
      <c r="B518" s="32"/>
      <c r="D518" s="176" t="s">
        <v>1416</v>
      </c>
      <c r="F518" s="177" t="s">
        <v>1519</v>
      </c>
      <c r="I518" s="136"/>
      <c r="L518" s="32"/>
      <c r="M518" s="137"/>
      <c r="T518" s="53"/>
      <c r="AT518" s="17" t="s">
        <v>1416</v>
      </c>
      <c r="AU518" s="17" t="s">
        <v>77</v>
      </c>
    </row>
    <row r="519" spans="2:65" s="1" customFormat="1" ht="16.5" customHeight="1">
      <c r="B519" s="32"/>
      <c r="C519" s="121" t="s">
        <v>1331</v>
      </c>
      <c r="D519" s="121" t="s">
        <v>261</v>
      </c>
      <c r="E519" s="122" t="s">
        <v>1520</v>
      </c>
      <c r="F519" s="123" t="s">
        <v>1521</v>
      </c>
      <c r="G519" s="124" t="s">
        <v>973</v>
      </c>
      <c r="H519" s="125">
        <v>17.184000000000001</v>
      </c>
      <c r="I519" s="126"/>
      <c r="J519" s="127">
        <f>ROUND(I519*H519,2)</f>
        <v>0</v>
      </c>
      <c r="K519" s="123" t="s">
        <v>1258</v>
      </c>
      <c r="L519" s="32"/>
      <c r="M519" s="128" t="s">
        <v>19</v>
      </c>
      <c r="N519" s="129" t="s">
        <v>40</v>
      </c>
      <c r="P519" s="130">
        <f>O519*H519</f>
        <v>0</v>
      </c>
      <c r="Q519" s="130">
        <v>0</v>
      </c>
      <c r="R519" s="130">
        <f>Q519*H519</f>
        <v>0</v>
      </c>
      <c r="S519" s="130">
        <v>0</v>
      </c>
      <c r="T519" s="131">
        <f>S519*H519</f>
        <v>0</v>
      </c>
      <c r="AR519" s="132" t="s">
        <v>266</v>
      </c>
      <c r="AT519" s="132" t="s">
        <v>261</v>
      </c>
      <c r="AU519" s="132" t="s">
        <v>77</v>
      </c>
      <c r="AY519" s="17" t="s">
        <v>260</v>
      </c>
      <c r="BE519" s="133">
        <f>IF(N519="základní",J519,0)</f>
        <v>0</v>
      </c>
      <c r="BF519" s="133">
        <f>IF(N519="snížená",J519,0)</f>
        <v>0</v>
      </c>
      <c r="BG519" s="133">
        <f>IF(N519="zákl. přenesená",J519,0)</f>
        <v>0</v>
      </c>
      <c r="BH519" s="133">
        <f>IF(N519="sníž. přenesená",J519,0)</f>
        <v>0</v>
      </c>
      <c r="BI519" s="133">
        <f>IF(N519="nulová",J519,0)</f>
        <v>0</v>
      </c>
      <c r="BJ519" s="17" t="s">
        <v>77</v>
      </c>
      <c r="BK519" s="133">
        <f>ROUND(I519*H519,2)</f>
        <v>0</v>
      </c>
      <c r="BL519" s="17" t="s">
        <v>266</v>
      </c>
      <c r="BM519" s="132" t="s">
        <v>4096</v>
      </c>
    </row>
    <row r="520" spans="2:65" s="1" customFormat="1" ht="11.25">
      <c r="B520" s="32"/>
      <c r="D520" s="134" t="s">
        <v>267</v>
      </c>
      <c r="F520" s="135" t="s">
        <v>1521</v>
      </c>
      <c r="I520" s="136"/>
      <c r="L520" s="32"/>
      <c r="M520" s="137"/>
      <c r="T520" s="53"/>
      <c r="AT520" s="17" t="s">
        <v>267</v>
      </c>
      <c r="AU520" s="17" t="s">
        <v>77</v>
      </c>
    </row>
    <row r="521" spans="2:65" s="1" customFormat="1" ht="11.25">
      <c r="B521" s="32"/>
      <c r="D521" s="176" t="s">
        <v>1416</v>
      </c>
      <c r="F521" s="177" t="s">
        <v>1523</v>
      </c>
      <c r="I521" s="136"/>
      <c r="L521" s="32"/>
      <c r="M521" s="137"/>
      <c r="T521" s="53"/>
      <c r="AT521" s="17" t="s">
        <v>1416</v>
      </c>
      <c r="AU521" s="17" t="s">
        <v>77</v>
      </c>
    </row>
    <row r="522" spans="2:65" s="1" customFormat="1" ht="16.5" customHeight="1">
      <c r="B522" s="32"/>
      <c r="C522" s="121" t="s">
        <v>1207</v>
      </c>
      <c r="D522" s="121" t="s">
        <v>261</v>
      </c>
      <c r="E522" s="122" t="s">
        <v>1525</v>
      </c>
      <c r="F522" s="123" t="s">
        <v>1526</v>
      </c>
      <c r="G522" s="124" t="s">
        <v>973</v>
      </c>
      <c r="H522" s="125">
        <v>4</v>
      </c>
      <c r="I522" s="126"/>
      <c r="J522" s="127">
        <f>ROUND(I522*H522,2)</f>
        <v>0</v>
      </c>
      <c r="K522" s="123" t="s">
        <v>1258</v>
      </c>
      <c r="L522" s="32"/>
      <c r="M522" s="128" t="s">
        <v>19</v>
      </c>
      <c r="N522" s="129" t="s">
        <v>40</v>
      </c>
      <c r="P522" s="130">
        <f>O522*H522</f>
        <v>0</v>
      </c>
      <c r="Q522" s="130">
        <v>0</v>
      </c>
      <c r="R522" s="130">
        <f>Q522*H522</f>
        <v>0</v>
      </c>
      <c r="S522" s="130">
        <v>0</v>
      </c>
      <c r="T522" s="131">
        <f>S522*H522</f>
        <v>0</v>
      </c>
      <c r="AR522" s="132" t="s">
        <v>266</v>
      </c>
      <c r="AT522" s="132" t="s">
        <v>261</v>
      </c>
      <c r="AU522" s="132" t="s">
        <v>77</v>
      </c>
      <c r="AY522" s="17" t="s">
        <v>260</v>
      </c>
      <c r="BE522" s="133">
        <f>IF(N522="základní",J522,0)</f>
        <v>0</v>
      </c>
      <c r="BF522" s="133">
        <f>IF(N522="snížená",J522,0)</f>
        <v>0</v>
      </c>
      <c r="BG522" s="133">
        <f>IF(N522="zákl. přenesená",J522,0)</f>
        <v>0</v>
      </c>
      <c r="BH522" s="133">
        <f>IF(N522="sníž. přenesená",J522,0)</f>
        <v>0</v>
      </c>
      <c r="BI522" s="133">
        <f>IF(N522="nulová",J522,0)</f>
        <v>0</v>
      </c>
      <c r="BJ522" s="17" t="s">
        <v>77</v>
      </c>
      <c r="BK522" s="133">
        <f>ROUND(I522*H522,2)</f>
        <v>0</v>
      </c>
      <c r="BL522" s="17" t="s">
        <v>266</v>
      </c>
      <c r="BM522" s="132" t="s">
        <v>1605</v>
      </c>
    </row>
    <row r="523" spans="2:65" s="1" customFormat="1" ht="11.25">
      <c r="B523" s="32"/>
      <c r="D523" s="134" t="s">
        <v>267</v>
      </c>
      <c r="F523" s="135" t="s">
        <v>1526</v>
      </c>
      <c r="I523" s="136"/>
      <c r="L523" s="32"/>
      <c r="M523" s="137"/>
      <c r="T523" s="53"/>
      <c r="AT523" s="17" t="s">
        <v>267</v>
      </c>
      <c r="AU523" s="17" t="s">
        <v>77</v>
      </c>
    </row>
    <row r="524" spans="2:65" s="1" customFormat="1" ht="11.25">
      <c r="B524" s="32"/>
      <c r="D524" s="176" t="s">
        <v>1416</v>
      </c>
      <c r="F524" s="177" t="s">
        <v>1528</v>
      </c>
      <c r="I524" s="136"/>
      <c r="L524" s="32"/>
      <c r="M524" s="137"/>
      <c r="T524" s="53"/>
      <c r="AT524" s="17" t="s">
        <v>1416</v>
      </c>
      <c r="AU524" s="17" t="s">
        <v>77</v>
      </c>
    </row>
    <row r="525" spans="2:65" s="10" customFormat="1" ht="25.9" customHeight="1">
      <c r="B525" s="111"/>
      <c r="D525" s="112" t="s">
        <v>68</v>
      </c>
      <c r="E525" s="113" t="s">
        <v>277</v>
      </c>
      <c r="F525" s="113" t="s">
        <v>4097</v>
      </c>
      <c r="I525" s="114"/>
      <c r="J525" s="115">
        <f>BK525</f>
        <v>0</v>
      </c>
      <c r="L525" s="111"/>
      <c r="M525" s="116"/>
      <c r="P525" s="117">
        <f>SUM(P526:P661)</f>
        <v>0</v>
      </c>
      <c r="R525" s="117">
        <f>SUM(R526:R661)</f>
        <v>16.091105800000001</v>
      </c>
      <c r="T525" s="118">
        <f>SUM(T526:T661)</f>
        <v>0.33600000000000002</v>
      </c>
      <c r="AR525" s="112" t="s">
        <v>77</v>
      </c>
      <c r="AT525" s="119" t="s">
        <v>68</v>
      </c>
      <c r="AU525" s="119" t="s">
        <v>69</v>
      </c>
      <c r="AY525" s="112" t="s">
        <v>260</v>
      </c>
      <c r="BK525" s="120">
        <f>SUM(BK526:BK661)</f>
        <v>0</v>
      </c>
    </row>
    <row r="526" spans="2:65" s="1" customFormat="1" ht="16.5" customHeight="1">
      <c r="B526" s="32"/>
      <c r="C526" s="121" t="s">
        <v>1608</v>
      </c>
      <c r="D526" s="121" t="s">
        <v>261</v>
      </c>
      <c r="E526" s="122" t="s">
        <v>1573</v>
      </c>
      <c r="F526" s="123" t="s">
        <v>1574</v>
      </c>
      <c r="G526" s="124" t="s">
        <v>363</v>
      </c>
      <c r="H526" s="125">
        <v>6</v>
      </c>
      <c r="I526" s="126"/>
      <c r="J526" s="127">
        <f>ROUND(I526*H526,2)</f>
        <v>0</v>
      </c>
      <c r="K526" s="123" t="s">
        <v>1258</v>
      </c>
      <c r="L526" s="32"/>
      <c r="M526" s="128" t="s">
        <v>19</v>
      </c>
      <c r="N526" s="129" t="s">
        <v>40</v>
      </c>
      <c r="P526" s="130">
        <f>O526*H526</f>
        <v>0</v>
      </c>
      <c r="Q526" s="130">
        <v>0</v>
      </c>
      <c r="R526" s="130">
        <f>Q526*H526</f>
        <v>0</v>
      </c>
      <c r="S526" s="130">
        <v>0</v>
      </c>
      <c r="T526" s="131">
        <f>S526*H526</f>
        <v>0</v>
      </c>
      <c r="AR526" s="132" t="s">
        <v>266</v>
      </c>
      <c r="AT526" s="132" t="s">
        <v>261</v>
      </c>
      <c r="AU526" s="132" t="s">
        <v>77</v>
      </c>
      <c r="AY526" s="17" t="s">
        <v>260</v>
      </c>
      <c r="BE526" s="133">
        <f>IF(N526="základní",J526,0)</f>
        <v>0</v>
      </c>
      <c r="BF526" s="133">
        <f>IF(N526="snížená",J526,0)</f>
        <v>0</v>
      </c>
      <c r="BG526" s="133">
        <f>IF(N526="zákl. přenesená",J526,0)</f>
        <v>0</v>
      </c>
      <c r="BH526" s="133">
        <f>IF(N526="sníž. přenesená",J526,0)</f>
        <v>0</v>
      </c>
      <c r="BI526" s="133">
        <f>IF(N526="nulová",J526,0)</f>
        <v>0</v>
      </c>
      <c r="BJ526" s="17" t="s">
        <v>77</v>
      </c>
      <c r="BK526" s="133">
        <f>ROUND(I526*H526,2)</f>
        <v>0</v>
      </c>
      <c r="BL526" s="17" t="s">
        <v>266</v>
      </c>
      <c r="BM526" s="132" t="s">
        <v>1609</v>
      </c>
    </row>
    <row r="527" spans="2:65" s="1" customFormat="1" ht="11.25">
      <c r="B527" s="32"/>
      <c r="D527" s="134" t="s">
        <v>267</v>
      </c>
      <c r="F527" s="135" t="s">
        <v>1576</v>
      </c>
      <c r="I527" s="136"/>
      <c r="L527" s="32"/>
      <c r="M527" s="137"/>
      <c r="T527" s="53"/>
      <c r="AT527" s="17" t="s">
        <v>267</v>
      </c>
      <c r="AU527" s="17" t="s">
        <v>77</v>
      </c>
    </row>
    <row r="528" spans="2:65" s="1" customFormat="1" ht="11.25">
      <c r="B528" s="32"/>
      <c r="D528" s="176" t="s">
        <v>1416</v>
      </c>
      <c r="F528" s="177" t="s">
        <v>1577</v>
      </c>
      <c r="I528" s="136"/>
      <c r="L528" s="32"/>
      <c r="M528" s="137"/>
      <c r="T528" s="53"/>
      <c r="AT528" s="17" t="s">
        <v>1416</v>
      </c>
      <c r="AU528" s="17" t="s">
        <v>77</v>
      </c>
    </row>
    <row r="529" spans="2:65" s="12" customFormat="1" ht="11.25">
      <c r="B529" s="162"/>
      <c r="D529" s="134" t="s">
        <v>774</v>
      </c>
      <c r="E529" s="163" t="s">
        <v>19</v>
      </c>
      <c r="F529" s="164" t="s">
        <v>282</v>
      </c>
      <c r="H529" s="165">
        <v>6</v>
      </c>
      <c r="I529" s="166"/>
      <c r="L529" s="162"/>
      <c r="M529" s="167"/>
      <c r="T529" s="168"/>
      <c r="AT529" s="163" t="s">
        <v>774</v>
      </c>
      <c r="AU529" s="163" t="s">
        <v>77</v>
      </c>
      <c r="AV529" s="12" t="s">
        <v>79</v>
      </c>
      <c r="AW529" s="12" t="s">
        <v>31</v>
      </c>
      <c r="AX529" s="12" t="s">
        <v>69</v>
      </c>
      <c r="AY529" s="163" t="s">
        <v>260</v>
      </c>
    </row>
    <row r="530" spans="2:65" s="13" customFormat="1" ht="11.25">
      <c r="B530" s="169"/>
      <c r="D530" s="134" t="s">
        <v>774</v>
      </c>
      <c r="E530" s="170" t="s">
        <v>19</v>
      </c>
      <c r="F530" s="171" t="s">
        <v>967</v>
      </c>
      <c r="H530" s="172">
        <v>6</v>
      </c>
      <c r="I530" s="173"/>
      <c r="L530" s="169"/>
      <c r="M530" s="174"/>
      <c r="T530" s="175"/>
      <c r="AT530" s="170" t="s">
        <v>774</v>
      </c>
      <c r="AU530" s="170" t="s">
        <v>77</v>
      </c>
      <c r="AV530" s="13" t="s">
        <v>266</v>
      </c>
      <c r="AW530" s="13" t="s">
        <v>31</v>
      </c>
      <c r="AX530" s="13" t="s">
        <v>77</v>
      </c>
      <c r="AY530" s="170" t="s">
        <v>260</v>
      </c>
    </row>
    <row r="531" spans="2:65" s="1" customFormat="1" ht="16.5" customHeight="1">
      <c r="B531" s="32"/>
      <c r="C531" s="121" t="s">
        <v>1218</v>
      </c>
      <c r="D531" s="121" t="s">
        <v>261</v>
      </c>
      <c r="E531" s="122" t="s">
        <v>1530</v>
      </c>
      <c r="F531" s="123" t="s">
        <v>1531</v>
      </c>
      <c r="G531" s="124" t="s">
        <v>363</v>
      </c>
      <c r="H531" s="125">
        <v>2</v>
      </c>
      <c r="I531" s="126"/>
      <c r="J531" s="127">
        <f>ROUND(I531*H531,2)</f>
        <v>0</v>
      </c>
      <c r="K531" s="123" t="s">
        <v>1258</v>
      </c>
      <c r="L531" s="32"/>
      <c r="M531" s="128" t="s">
        <v>19</v>
      </c>
      <c r="N531" s="129" t="s">
        <v>40</v>
      </c>
      <c r="P531" s="130">
        <f>O531*H531</f>
        <v>0</v>
      </c>
      <c r="Q531" s="130">
        <v>0</v>
      </c>
      <c r="R531" s="130">
        <f>Q531*H531</f>
        <v>0</v>
      </c>
      <c r="S531" s="130">
        <v>0</v>
      </c>
      <c r="T531" s="131">
        <f>S531*H531</f>
        <v>0</v>
      </c>
      <c r="AR531" s="132" t="s">
        <v>266</v>
      </c>
      <c r="AT531" s="132" t="s">
        <v>261</v>
      </c>
      <c r="AU531" s="132" t="s">
        <v>77</v>
      </c>
      <c r="AY531" s="17" t="s">
        <v>260</v>
      </c>
      <c r="BE531" s="133">
        <f>IF(N531="základní",J531,0)</f>
        <v>0</v>
      </c>
      <c r="BF531" s="133">
        <f>IF(N531="snížená",J531,0)</f>
        <v>0</v>
      </c>
      <c r="BG531" s="133">
        <f>IF(N531="zákl. přenesená",J531,0)</f>
        <v>0</v>
      </c>
      <c r="BH531" s="133">
        <f>IF(N531="sníž. přenesená",J531,0)</f>
        <v>0</v>
      </c>
      <c r="BI531" s="133">
        <f>IF(N531="nulová",J531,0)</f>
        <v>0</v>
      </c>
      <c r="BJ531" s="17" t="s">
        <v>77</v>
      </c>
      <c r="BK531" s="133">
        <f>ROUND(I531*H531,2)</f>
        <v>0</v>
      </c>
      <c r="BL531" s="17" t="s">
        <v>266</v>
      </c>
      <c r="BM531" s="132" t="s">
        <v>1611</v>
      </c>
    </row>
    <row r="532" spans="2:65" s="1" customFormat="1" ht="11.25">
      <c r="B532" s="32"/>
      <c r="D532" s="134" t="s">
        <v>267</v>
      </c>
      <c r="F532" s="135" t="s">
        <v>1533</v>
      </c>
      <c r="I532" s="136"/>
      <c r="L532" s="32"/>
      <c r="M532" s="137"/>
      <c r="T532" s="53"/>
      <c r="AT532" s="17" t="s">
        <v>267</v>
      </c>
      <c r="AU532" s="17" t="s">
        <v>77</v>
      </c>
    </row>
    <row r="533" spans="2:65" s="1" customFormat="1" ht="11.25">
      <c r="B533" s="32"/>
      <c r="D533" s="176" t="s">
        <v>1416</v>
      </c>
      <c r="F533" s="177" t="s">
        <v>1534</v>
      </c>
      <c r="I533" s="136"/>
      <c r="L533" s="32"/>
      <c r="M533" s="137"/>
      <c r="T533" s="53"/>
      <c r="AT533" s="17" t="s">
        <v>1416</v>
      </c>
      <c r="AU533" s="17" t="s">
        <v>77</v>
      </c>
    </row>
    <row r="534" spans="2:65" s="12" customFormat="1" ht="11.25">
      <c r="B534" s="162"/>
      <c r="D534" s="134" t="s">
        <v>774</v>
      </c>
      <c r="E534" s="163" t="s">
        <v>19</v>
      </c>
      <c r="F534" s="164" t="s">
        <v>79</v>
      </c>
      <c r="H534" s="165">
        <v>2</v>
      </c>
      <c r="I534" s="166"/>
      <c r="L534" s="162"/>
      <c r="M534" s="167"/>
      <c r="T534" s="168"/>
      <c r="AT534" s="163" t="s">
        <v>774</v>
      </c>
      <c r="AU534" s="163" t="s">
        <v>77</v>
      </c>
      <c r="AV534" s="12" t="s">
        <v>79</v>
      </c>
      <c r="AW534" s="12" t="s">
        <v>31</v>
      </c>
      <c r="AX534" s="12" t="s">
        <v>69</v>
      </c>
      <c r="AY534" s="163" t="s">
        <v>260</v>
      </c>
    </row>
    <row r="535" spans="2:65" s="13" customFormat="1" ht="11.25">
      <c r="B535" s="169"/>
      <c r="D535" s="134" t="s">
        <v>774</v>
      </c>
      <c r="E535" s="170" t="s">
        <v>19</v>
      </c>
      <c r="F535" s="171" t="s">
        <v>967</v>
      </c>
      <c r="H535" s="172">
        <v>2</v>
      </c>
      <c r="I535" s="173"/>
      <c r="L535" s="169"/>
      <c r="M535" s="174"/>
      <c r="T535" s="175"/>
      <c r="AT535" s="170" t="s">
        <v>774</v>
      </c>
      <c r="AU535" s="170" t="s">
        <v>77</v>
      </c>
      <c r="AV535" s="13" t="s">
        <v>266</v>
      </c>
      <c r="AW535" s="13" t="s">
        <v>31</v>
      </c>
      <c r="AX535" s="13" t="s">
        <v>77</v>
      </c>
      <c r="AY535" s="170" t="s">
        <v>260</v>
      </c>
    </row>
    <row r="536" spans="2:65" s="1" customFormat="1" ht="16.5" customHeight="1">
      <c r="B536" s="32"/>
      <c r="C536" s="121" t="s">
        <v>1612</v>
      </c>
      <c r="D536" s="121" t="s">
        <v>261</v>
      </c>
      <c r="E536" s="122" t="s">
        <v>1418</v>
      </c>
      <c r="F536" s="123" t="s">
        <v>1419</v>
      </c>
      <c r="G536" s="124" t="s">
        <v>1297</v>
      </c>
      <c r="H536" s="125">
        <v>752</v>
      </c>
      <c r="I536" s="126"/>
      <c r="J536" s="127">
        <f>ROUND(I536*H536,2)</f>
        <v>0</v>
      </c>
      <c r="K536" s="123" t="s">
        <v>1258</v>
      </c>
      <c r="L536" s="32"/>
      <c r="M536" s="128" t="s">
        <v>19</v>
      </c>
      <c r="N536" s="129" t="s">
        <v>40</v>
      </c>
      <c r="P536" s="130">
        <f>O536*H536</f>
        <v>0</v>
      </c>
      <c r="Q536" s="130">
        <v>0</v>
      </c>
      <c r="R536" s="130">
        <f>Q536*H536</f>
        <v>0</v>
      </c>
      <c r="S536" s="130">
        <v>0</v>
      </c>
      <c r="T536" s="131">
        <f>S536*H536</f>
        <v>0</v>
      </c>
      <c r="AR536" s="132" t="s">
        <v>266</v>
      </c>
      <c r="AT536" s="132" t="s">
        <v>261</v>
      </c>
      <c r="AU536" s="132" t="s">
        <v>77</v>
      </c>
      <c r="AY536" s="17" t="s">
        <v>260</v>
      </c>
      <c r="BE536" s="133">
        <f>IF(N536="základní",J536,0)</f>
        <v>0</v>
      </c>
      <c r="BF536" s="133">
        <f>IF(N536="snížená",J536,0)</f>
        <v>0</v>
      </c>
      <c r="BG536" s="133">
        <f>IF(N536="zákl. přenesená",J536,0)</f>
        <v>0</v>
      </c>
      <c r="BH536" s="133">
        <f>IF(N536="sníž. přenesená",J536,0)</f>
        <v>0</v>
      </c>
      <c r="BI536" s="133">
        <f>IF(N536="nulová",J536,0)</f>
        <v>0</v>
      </c>
      <c r="BJ536" s="17" t="s">
        <v>77</v>
      </c>
      <c r="BK536" s="133">
        <f>ROUND(I536*H536,2)</f>
        <v>0</v>
      </c>
      <c r="BL536" s="17" t="s">
        <v>266</v>
      </c>
      <c r="BM536" s="132" t="s">
        <v>1613</v>
      </c>
    </row>
    <row r="537" spans="2:65" s="1" customFormat="1" ht="11.25">
      <c r="B537" s="32"/>
      <c r="D537" s="134" t="s">
        <v>267</v>
      </c>
      <c r="F537" s="135" t="s">
        <v>1420</v>
      </c>
      <c r="I537" s="136"/>
      <c r="L537" s="32"/>
      <c r="M537" s="137"/>
      <c r="T537" s="53"/>
      <c r="AT537" s="17" t="s">
        <v>267</v>
      </c>
      <c r="AU537" s="17" t="s">
        <v>77</v>
      </c>
    </row>
    <row r="538" spans="2:65" s="1" customFormat="1" ht="11.25">
      <c r="B538" s="32"/>
      <c r="D538" s="176" t="s">
        <v>1416</v>
      </c>
      <c r="F538" s="177" t="s">
        <v>1421</v>
      </c>
      <c r="I538" s="136"/>
      <c r="L538" s="32"/>
      <c r="M538" s="137"/>
      <c r="T538" s="53"/>
      <c r="AT538" s="17" t="s">
        <v>1416</v>
      </c>
      <c r="AU538" s="17" t="s">
        <v>77</v>
      </c>
    </row>
    <row r="539" spans="2:65" s="1" customFormat="1" ht="16.5" customHeight="1">
      <c r="B539" s="32"/>
      <c r="C539" s="121" t="s">
        <v>1249</v>
      </c>
      <c r="D539" s="121" t="s">
        <v>261</v>
      </c>
      <c r="E539" s="122" t="s">
        <v>1422</v>
      </c>
      <c r="F539" s="123" t="s">
        <v>1423</v>
      </c>
      <c r="G539" s="124" t="s">
        <v>1297</v>
      </c>
      <c r="H539" s="125">
        <v>420</v>
      </c>
      <c r="I539" s="126"/>
      <c r="J539" s="127">
        <f>ROUND(I539*H539,2)</f>
        <v>0</v>
      </c>
      <c r="K539" s="123" t="s">
        <v>1258</v>
      </c>
      <c r="L539" s="32"/>
      <c r="M539" s="128" t="s">
        <v>19</v>
      </c>
      <c r="N539" s="129" t="s">
        <v>40</v>
      </c>
      <c r="P539" s="130">
        <f>O539*H539</f>
        <v>0</v>
      </c>
      <c r="Q539" s="130">
        <v>0</v>
      </c>
      <c r="R539" s="130">
        <f>Q539*H539</f>
        <v>0</v>
      </c>
      <c r="S539" s="130">
        <v>8.0000000000000004E-4</v>
      </c>
      <c r="T539" s="131">
        <f>S539*H539</f>
        <v>0.33600000000000002</v>
      </c>
      <c r="AR539" s="132" t="s">
        <v>266</v>
      </c>
      <c r="AT539" s="132" t="s">
        <v>261</v>
      </c>
      <c r="AU539" s="132" t="s">
        <v>77</v>
      </c>
      <c r="AY539" s="17" t="s">
        <v>260</v>
      </c>
      <c r="BE539" s="133">
        <f>IF(N539="základní",J539,0)</f>
        <v>0</v>
      </c>
      <c r="BF539" s="133">
        <f>IF(N539="snížená",J539,0)</f>
        <v>0</v>
      </c>
      <c r="BG539" s="133">
        <f>IF(N539="zákl. přenesená",J539,0)</f>
        <v>0</v>
      </c>
      <c r="BH539" s="133">
        <f>IF(N539="sníž. přenesená",J539,0)</f>
        <v>0</v>
      </c>
      <c r="BI539" s="133">
        <f>IF(N539="nulová",J539,0)</f>
        <v>0</v>
      </c>
      <c r="BJ539" s="17" t="s">
        <v>77</v>
      </c>
      <c r="BK539" s="133">
        <f>ROUND(I539*H539,2)</f>
        <v>0</v>
      </c>
      <c r="BL539" s="17" t="s">
        <v>266</v>
      </c>
      <c r="BM539" s="132" t="s">
        <v>4098</v>
      </c>
    </row>
    <row r="540" spans="2:65" s="1" customFormat="1" ht="11.25">
      <c r="B540" s="32"/>
      <c r="D540" s="134" t="s">
        <v>267</v>
      </c>
      <c r="F540" s="135" t="s">
        <v>1424</v>
      </c>
      <c r="I540" s="136"/>
      <c r="L540" s="32"/>
      <c r="M540" s="137"/>
      <c r="T540" s="53"/>
      <c r="AT540" s="17" t="s">
        <v>267</v>
      </c>
      <c r="AU540" s="17" t="s">
        <v>77</v>
      </c>
    </row>
    <row r="541" spans="2:65" s="1" customFormat="1" ht="11.25">
      <c r="B541" s="32"/>
      <c r="D541" s="176" t="s">
        <v>1416</v>
      </c>
      <c r="F541" s="177" t="s">
        <v>1425</v>
      </c>
      <c r="I541" s="136"/>
      <c r="L541" s="32"/>
      <c r="M541" s="137"/>
      <c r="T541" s="53"/>
      <c r="AT541" s="17" t="s">
        <v>1416</v>
      </c>
      <c r="AU541" s="17" t="s">
        <v>77</v>
      </c>
    </row>
    <row r="542" spans="2:65" s="1" customFormat="1" ht="21.75" customHeight="1">
      <c r="B542" s="32"/>
      <c r="C542" s="121" t="s">
        <v>4099</v>
      </c>
      <c r="D542" s="121" t="s">
        <v>261</v>
      </c>
      <c r="E542" s="122" t="s">
        <v>1426</v>
      </c>
      <c r="F542" s="123" t="s">
        <v>1427</v>
      </c>
      <c r="G542" s="124" t="s">
        <v>1067</v>
      </c>
      <c r="H542" s="125">
        <v>159.6</v>
      </c>
      <c r="I542" s="126"/>
      <c r="J542" s="127">
        <f>ROUND(I542*H542,2)</f>
        <v>0</v>
      </c>
      <c r="K542" s="123" t="s">
        <v>1258</v>
      </c>
      <c r="L542" s="32"/>
      <c r="M542" s="128" t="s">
        <v>19</v>
      </c>
      <c r="N542" s="129" t="s">
        <v>40</v>
      </c>
      <c r="P542" s="130">
        <f>O542*H542</f>
        <v>0</v>
      </c>
      <c r="Q542" s="130">
        <v>0</v>
      </c>
      <c r="R542" s="130">
        <f>Q542*H542</f>
        <v>0</v>
      </c>
      <c r="S542" s="130">
        <v>0</v>
      </c>
      <c r="T542" s="131">
        <f>S542*H542</f>
        <v>0</v>
      </c>
      <c r="AR542" s="132" t="s">
        <v>266</v>
      </c>
      <c r="AT542" s="132" t="s">
        <v>261</v>
      </c>
      <c r="AU542" s="132" t="s">
        <v>77</v>
      </c>
      <c r="AY542" s="17" t="s">
        <v>260</v>
      </c>
      <c r="BE542" s="133">
        <f>IF(N542="základní",J542,0)</f>
        <v>0</v>
      </c>
      <c r="BF542" s="133">
        <f>IF(N542="snížená",J542,0)</f>
        <v>0</v>
      </c>
      <c r="BG542" s="133">
        <f>IF(N542="zákl. přenesená",J542,0)</f>
        <v>0</v>
      </c>
      <c r="BH542" s="133">
        <f>IF(N542="sníž. přenesená",J542,0)</f>
        <v>0</v>
      </c>
      <c r="BI542" s="133">
        <f>IF(N542="nulová",J542,0)</f>
        <v>0</v>
      </c>
      <c r="BJ542" s="17" t="s">
        <v>77</v>
      </c>
      <c r="BK542" s="133">
        <f>ROUND(I542*H542,2)</f>
        <v>0</v>
      </c>
      <c r="BL542" s="17" t="s">
        <v>266</v>
      </c>
      <c r="BM542" s="132" t="s">
        <v>4100</v>
      </c>
    </row>
    <row r="543" spans="2:65" s="1" customFormat="1" ht="11.25">
      <c r="B543" s="32"/>
      <c r="D543" s="134" t="s">
        <v>267</v>
      </c>
      <c r="F543" s="135" t="s">
        <v>1428</v>
      </c>
      <c r="I543" s="136"/>
      <c r="L543" s="32"/>
      <c r="M543" s="137"/>
      <c r="T543" s="53"/>
      <c r="AT543" s="17" t="s">
        <v>267</v>
      </c>
      <c r="AU543" s="17" t="s">
        <v>77</v>
      </c>
    </row>
    <row r="544" spans="2:65" s="1" customFormat="1" ht="11.25">
      <c r="B544" s="32"/>
      <c r="D544" s="176" t="s">
        <v>1416</v>
      </c>
      <c r="F544" s="177" t="s">
        <v>1429</v>
      </c>
      <c r="I544" s="136"/>
      <c r="L544" s="32"/>
      <c r="M544" s="137"/>
      <c r="T544" s="53"/>
      <c r="AT544" s="17" t="s">
        <v>1416</v>
      </c>
      <c r="AU544" s="17" t="s">
        <v>77</v>
      </c>
    </row>
    <row r="545" spans="2:65" s="1" customFormat="1" ht="24.2" customHeight="1">
      <c r="B545" s="32"/>
      <c r="C545" s="121" t="s">
        <v>1230</v>
      </c>
      <c r="D545" s="121" t="s">
        <v>261</v>
      </c>
      <c r="E545" s="122" t="s">
        <v>1430</v>
      </c>
      <c r="F545" s="123" t="s">
        <v>1431</v>
      </c>
      <c r="G545" s="124" t="s">
        <v>1067</v>
      </c>
      <c r="H545" s="125">
        <v>159.6</v>
      </c>
      <c r="I545" s="126"/>
      <c r="J545" s="127">
        <f>ROUND(I545*H545,2)</f>
        <v>0</v>
      </c>
      <c r="K545" s="123" t="s">
        <v>1258</v>
      </c>
      <c r="L545" s="32"/>
      <c r="M545" s="128" t="s">
        <v>19</v>
      </c>
      <c r="N545" s="129" t="s">
        <v>40</v>
      </c>
      <c r="P545" s="130">
        <f>O545*H545</f>
        <v>0</v>
      </c>
      <c r="Q545" s="130">
        <v>0</v>
      </c>
      <c r="R545" s="130">
        <f>Q545*H545</f>
        <v>0</v>
      </c>
      <c r="S545" s="130">
        <v>0</v>
      </c>
      <c r="T545" s="131">
        <f>S545*H545</f>
        <v>0</v>
      </c>
      <c r="AR545" s="132" t="s">
        <v>266</v>
      </c>
      <c r="AT545" s="132" t="s">
        <v>261</v>
      </c>
      <c r="AU545" s="132" t="s">
        <v>77</v>
      </c>
      <c r="AY545" s="17" t="s">
        <v>260</v>
      </c>
      <c r="BE545" s="133">
        <f>IF(N545="základní",J545,0)</f>
        <v>0</v>
      </c>
      <c r="BF545" s="133">
        <f>IF(N545="snížená",J545,0)</f>
        <v>0</v>
      </c>
      <c r="BG545" s="133">
        <f>IF(N545="zákl. přenesená",J545,0)</f>
        <v>0</v>
      </c>
      <c r="BH545" s="133">
        <f>IF(N545="sníž. přenesená",J545,0)</f>
        <v>0</v>
      </c>
      <c r="BI545" s="133">
        <f>IF(N545="nulová",J545,0)</f>
        <v>0</v>
      </c>
      <c r="BJ545" s="17" t="s">
        <v>77</v>
      </c>
      <c r="BK545" s="133">
        <f>ROUND(I545*H545,2)</f>
        <v>0</v>
      </c>
      <c r="BL545" s="17" t="s">
        <v>266</v>
      </c>
      <c r="BM545" s="132" t="s">
        <v>4101</v>
      </c>
    </row>
    <row r="546" spans="2:65" s="1" customFormat="1" ht="11.25">
      <c r="B546" s="32"/>
      <c r="D546" s="134" t="s">
        <v>267</v>
      </c>
      <c r="F546" s="135" t="s">
        <v>1432</v>
      </c>
      <c r="I546" s="136"/>
      <c r="L546" s="32"/>
      <c r="M546" s="137"/>
      <c r="T546" s="53"/>
      <c r="AT546" s="17" t="s">
        <v>267</v>
      </c>
      <c r="AU546" s="17" t="s">
        <v>77</v>
      </c>
    </row>
    <row r="547" spans="2:65" s="1" customFormat="1" ht="11.25">
      <c r="B547" s="32"/>
      <c r="D547" s="176" t="s">
        <v>1416</v>
      </c>
      <c r="F547" s="177" t="s">
        <v>1433</v>
      </c>
      <c r="I547" s="136"/>
      <c r="L547" s="32"/>
      <c r="M547" s="137"/>
      <c r="T547" s="53"/>
      <c r="AT547" s="17" t="s">
        <v>1416</v>
      </c>
      <c r="AU547" s="17" t="s">
        <v>77</v>
      </c>
    </row>
    <row r="548" spans="2:65" s="12" customFormat="1" ht="11.25">
      <c r="B548" s="162"/>
      <c r="D548" s="134" t="s">
        <v>774</v>
      </c>
      <c r="E548" s="163" t="s">
        <v>19</v>
      </c>
      <c r="F548" s="164" t="s">
        <v>4102</v>
      </c>
      <c r="H548" s="165">
        <v>159.6</v>
      </c>
      <c r="I548" s="166"/>
      <c r="L548" s="162"/>
      <c r="M548" s="167"/>
      <c r="T548" s="168"/>
      <c r="AT548" s="163" t="s">
        <v>774</v>
      </c>
      <c r="AU548" s="163" t="s">
        <v>77</v>
      </c>
      <c r="AV548" s="12" t="s">
        <v>79</v>
      </c>
      <c r="AW548" s="12" t="s">
        <v>31</v>
      </c>
      <c r="AX548" s="12" t="s">
        <v>69</v>
      </c>
      <c r="AY548" s="163" t="s">
        <v>260</v>
      </c>
    </row>
    <row r="549" spans="2:65" s="13" customFormat="1" ht="11.25">
      <c r="B549" s="169"/>
      <c r="D549" s="134" t="s">
        <v>774</v>
      </c>
      <c r="E549" s="170" t="s">
        <v>19</v>
      </c>
      <c r="F549" s="171" t="s">
        <v>967</v>
      </c>
      <c r="H549" s="172">
        <v>159.6</v>
      </c>
      <c r="I549" s="173"/>
      <c r="L549" s="169"/>
      <c r="M549" s="174"/>
      <c r="T549" s="175"/>
      <c r="AT549" s="170" t="s">
        <v>774</v>
      </c>
      <c r="AU549" s="170" t="s">
        <v>77</v>
      </c>
      <c r="AV549" s="13" t="s">
        <v>266</v>
      </c>
      <c r="AW549" s="13" t="s">
        <v>31</v>
      </c>
      <c r="AX549" s="13" t="s">
        <v>77</v>
      </c>
      <c r="AY549" s="170" t="s">
        <v>260</v>
      </c>
    </row>
    <row r="550" spans="2:65" s="1" customFormat="1" ht="16.5" customHeight="1">
      <c r="B550" s="32"/>
      <c r="C550" s="121" t="s">
        <v>4103</v>
      </c>
      <c r="D550" s="121" t="s">
        <v>261</v>
      </c>
      <c r="E550" s="122" t="s">
        <v>1435</v>
      </c>
      <c r="F550" s="123" t="s">
        <v>1436</v>
      </c>
      <c r="G550" s="124" t="s">
        <v>1297</v>
      </c>
      <c r="H550" s="125">
        <v>752</v>
      </c>
      <c r="I550" s="126"/>
      <c r="J550" s="127">
        <f>ROUND(I550*H550,2)</f>
        <v>0</v>
      </c>
      <c r="K550" s="123" t="s">
        <v>1258</v>
      </c>
      <c r="L550" s="32"/>
      <c r="M550" s="128" t="s">
        <v>19</v>
      </c>
      <c r="N550" s="129" t="s">
        <v>40</v>
      </c>
      <c r="P550" s="130">
        <f>O550*H550</f>
        <v>0</v>
      </c>
      <c r="Q550" s="130">
        <v>0</v>
      </c>
      <c r="R550" s="130">
        <f>Q550*H550</f>
        <v>0</v>
      </c>
      <c r="S550" s="130">
        <v>0</v>
      </c>
      <c r="T550" s="131">
        <f>S550*H550</f>
        <v>0</v>
      </c>
      <c r="AR550" s="132" t="s">
        <v>266</v>
      </c>
      <c r="AT550" s="132" t="s">
        <v>261</v>
      </c>
      <c r="AU550" s="132" t="s">
        <v>77</v>
      </c>
      <c r="AY550" s="17" t="s">
        <v>260</v>
      </c>
      <c r="BE550" s="133">
        <f>IF(N550="základní",J550,0)</f>
        <v>0</v>
      </c>
      <c r="BF550" s="133">
        <f>IF(N550="snížená",J550,0)</f>
        <v>0</v>
      </c>
      <c r="BG550" s="133">
        <f>IF(N550="zákl. přenesená",J550,0)</f>
        <v>0</v>
      </c>
      <c r="BH550" s="133">
        <f>IF(N550="sníž. přenesená",J550,0)</f>
        <v>0</v>
      </c>
      <c r="BI550" s="133">
        <f>IF(N550="nulová",J550,0)</f>
        <v>0</v>
      </c>
      <c r="BJ550" s="17" t="s">
        <v>77</v>
      </c>
      <c r="BK550" s="133">
        <f>ROUND(I550*H550,2)</f>
        <v>0</v>
      </c>
      <c r="BL550" s="17" t="s">
        <v>266</v>
      </c>
      <c r="BM550" s="132" t="s">
        <v>4104</v>
      </c>
    </row>
    <row r="551" spans="2:65" s="1" customFormat="1" ht="19.5">
      <c r="B551" s="32"/>
      <c r="D551" s="134" t="s">
        <v>267</v>
      </c>
      <c r="F551" s="135" t="s">
        <v>1437</v>
      </c>
      <c r="I551" s="136"/>
      <c r="L551" s="32"/>
      <c r="M551" s="137"/>
      <c r="T551" s="53"/>
      <c r="AT551" s="17" t="s">
        <v>267</v>
      </c>
      <c r="AU551" s="17" t="s">
        <v>77</v>
      </c>
    </row>
    <row r="552" spans="2:65" s="1" customFormat="1" ht="11.25">
      <c r="B552" s="32"/>
      <c r="D552" s="176" t="s">
        <v>1416</v>
      </c>
      <c r="F552" s="177" t="s">
        <v>1438</v>
      </c>
      <c r="I552" s="136"/>
      <c r="L552" s="32"/>
      <c r="M552" s="137"/>
      <c r="T552" s="53"/>
      <c r="AT552" s="17" t="s">
        <v>1416</v>
      </c>
      <c r="AU552" s="17" t="s">
        <v>77</v>
      </c>
    </row>
    <row r="553" spans="2:65" s="12" customFormat="1" ht="11.25">
      <c r="B553" s="162"/>
      <c r="D553" s="134" t="s">
        <v>774</v>
      </c>
      <c r="E553" s="163" t="s">
        <v>19</v>
      </c>
      <c r="F553" s="164" t="s">
        <v>4105</v>
      </c>
      <c r="H553" s="165">
        <v>752</v>
      </c>
      <c r="I553" s="166"/>
      <c r="L553" s="162"/>
      <c r="M553" s="167"/>
      <c r="T553" s="168"/>
      <c r="AT553" s="163" t="s">
        <v>774</v>
      </c>
      <c r="AU553" s="163" t="s">
        <v>77</v>
      </c>
      <c r="AV553" s="12" t="s">
        <v>79</v>
      </c>
      <c r="AW553" s="12" t="s">
        <v>31</v>
      </c>
      <c r="AX553" s="12" t="s">
        <v>69</v>
      </c>
      <c r="AY553" s="163" t="s">
        <v>260</v>
      </c>
    </row>
    <row r="554" spans="2:65" s="13" customFormat="1" ht="11.25">
      <c r="B554" s="169"/>
      <c r="D554" s="134" t="s">
        <v>774</v>
      </c>
      <c r="E554" s="170" t="s">
        <v>19</v>
      </c>
      <c r="F554" s="171" t="s">
        <v>967</v>
      </c>
      <c r="H554" s="172">
        <v>752</v>
      </c>
      <c r="I554" s="173"/>
      <c r="L554" s="169"/>
      <c r="M554" s="174"/>
      <c r="T554" s="175"/>
      <c r="AT554" s="170" t="s">
        <v>774</v>
      </c>
      <c r="AU554" s="170" t="s">
        <v>77</v>
      </c>
      <c r="AV554" s="13" t="s">
        <v>266</v>
      </c>
      <c r="AW554" s="13" t="s">
        <v>31</v>
      </c>
      <c r="AX554" s="13" t="s">
        <v>77</v>
      </c>
      <c r="AY554" s="170" t="s">
        <v>260</v>
      </c>
    </row>
    <row r="555" spans="2:65" s="1" customFormat="1" ht="16.5" customHeight="1">
      <c r="B555" s="32"/>
      <c r="C555" s="121" t="s">
        <v>1234</v>
      </c>
      <c r="D555" s="121" t="s">
        <v>261</v>
      </c>
      <c r="E555" s="122" t="s">
        <v>1440</v>
      </c>
      <c r="F555" s="123" t="s">
        <v>1441</v>
      </c>
      <c r="G555" s="124" t="s">
        <v>1067</v>
      </c>
      <c r="H555" s="125">
        <v>84.6</v>
      </c>
      <c r="I555" s="126"/>
      <c r="J555" s="127">
        <f>ROUND(I555*H555,2)</f>
        <v>0</v>
      </c>
      <c r="K555" s="123" t="s">
        <v>1258</v>
      </c>
      <c r="L555" s="32"/>
      <c r="M555" s="128" t="s">
        <v>19</v>
      </c>
      <c r="N555" s="129" t="s">
        <v>40</v>
      </c>
      <c r="P555" s="130">
        <f>O555*H555</f>
        <v>0</v>
      </c>
      <c r="Q555" s="130">
        <v>0</v>
      </c>
      <c r="R555" s="130">
        <f>Q555*H555</f>
        <v>0</v>
      </c>
      <c r="S555" s="130">
        <v>0</v>
      </c>
      <c r="T555" s="131">
        <f>S555*H555</f>
        <v>0</v>
      </c>
      <c r="AR555" s="132" t="s">
        <v>266</v>
      </c>
      <c r="AT555" s="132" t="s">
        <v>261</v>
      </c>
      <c r="AU555" s="132" t="s">
        <v>77</v>
      </c>
      <c r="AY555" s="17" t="s">
        <v>260</v>
      </c>
      <c r="BE555" s="133">
        <f>IF(N555="základní",J555,0)</f>
        <v>0</v>
      </c>
      <c r="BF555" s="133">
        <f>IF(N555="snížená",J555,0)</f>
        <v>0</v>
      </c>
      <c r="BG555" s="133">
        <f>IF(N555="zákl. přenesená",J555,0)</f>
        <v>0</v>
      </c>
      <c r="BH555" s="133">
        <f>IF(N555="sníž. přenesená",J555,0)</f>
        <v>0</v>
      </c>
      <c r="BI555" s="133">
        <f>IF(N555="nulová",J555,0)</f>
        <v>0</v>
      </c>
      <c r="BJ555" s="17" t="s">
        <v>77</v>
      </c>
      <c r="BK555" s="133">
        <f>ROUND(I555*H555,2)</f>
        <v>0</v>
      </c>
      <c r="BL555" s="17" t="s">
        <v>266</v>
      </c>
      <c r="BM555" s="132" t="s">
        <v>4106</v>
      </c>
    </row>
    <row r="556" spans="2:65" s="1" customFormat="1" ht="11.25">
      <c r="B556" s="32"/>
      <c r="D556" s="134" t="s">
        <v>267</v>
      </c>
      <c r="F556" s="135" t="s">
        <v>1442</v>
      </c>
      <c r="I556" s="136"/>
      <c r="L556" s="32"/>
      <c r="M556" s="137"/>
      <c r="T556" s="53"/>
      <c r="AT556" s="17" t="s">
        <v>267</v>
      </c>
      <c r="AU556" s="17" t="s">
        <v>77</v>
      </c>
    </row>
    <row r="557" spans="2:65" s="1" customFormat="1" ht="11.25">
      <c r="B557" s="32"/>
      <c r="D557" s="176" t="s">
        <v>1416</v>
      </c>
      <c r="F557" s="177" t="s">
        <v>1443</v>
      </c>
      <c r="I557" s="136"/>
      <c r="L557" s="32"/>
      <c r="M557" s="137"/>
      <c r="T557" s="53"/>
      <c r="AT557" s="17" t="s">
        <v>1416</v>
      </c>
      <c r="AU557" s="17" t="s">
        <v>77</v>
      </c>
    </row>
    <row r="558" spans="2:65" s="12" customFormat="1" ht="11.25">
      <c r="B558" s="162"/>
      <c r="D558" s="134" t="s">
        <v>774</v>
      </c>
      <c r="E558" s="163" t="s">
        <v>19</v>
      </c>
      <c r="F558" s="164" t="s">
        <v>4107</v>
      </c>
      <c r="H558" s="165">
        <v>84.6</v>
      </c>
      <c r="I558" s="166"/>
      <c r="L558" s="162"/>
      <c r="M558" s="167"/>
      <c r="T558" s="168"/>
      <c r="AT558" s="163" t="s">
        <v>774</v>
      </c>
      <c r="AU558" s="163" t="s">
        <v>77</v>
      </c>
      <c r="AV558" s="12" t="s">
        <v>79</v>
      </c>
      <c r="AW558" s="12" t="s">
        <v>31</v>
      </c>
      <c r="AX558" s="12" t="s">
        <v>69</v>
      </c>
      <c r="AY558" s="163" t="s">
        <v>260</v>
      </c>
    </row>
    <row r="559" spans="2:65" s="13" customFormat="1" ht="11.25">
      <c r="B559" s="169"/>
      <c r="D559" s="134" t="s">
        <v>774</v>
      </c>
      <c r="E559" s="170" t="s">
        <v>19</v>
      </c>
      <c r="F559" s="171" t="s">
        <v>967</v>
      </c>
      <c r="H559" s="172">
        <v>84.6</v>
      </c>
      <c r="I559" s="173"/>
      <c r="L559" s="169"/>
      <c r="M559" s="174"/>
      <c r="T559" s="175"/>
      <c r="AT559" s="170" t="s">
        <v>774</v>
      </c>
      <c r="AU559" s="170" t="s">
        <v>77</v>
      </c>
      <c r="AV559" s="13" t="s">
        <v>266</v>
      </c>
      <c r="AW559" s="13" t="s">
        <v>31</v>
      </c>
      <c r="AX559" s="13" t="s">
        <v>77</v>
      </c>
      <c r="AY559" s="170" t="s">
        <v>260</v>
      </c>
    </row>
    <row r="560" spans="2:65" s="1" customFormat="1" ht="16.5" customHeight="1">
      <c r="B560" s="32"/>
      <c r="C560" s="121" t="s">
        <v>4108</v>
      </c>
      <c r="D560" s="121" t="s">
        <v>261</v>
      </c>
      <c r="E560" s="122" t="s">
        <v>1445</v>
      </c>
      <c r="F560" s="123" t="s">
        <v>1446</v>
      </c>
      <c r="G560" s="124" t="s">
        <v>1067</v>
      </c>
      <c r="H560" s="125">
        <v>5</v>
      </c>
      <c r="I560" s="126"/>
      <c r="J560" s="127">
        <f>ROUND(I560*H560,2)</f>
        <v>0</v>
      </c>
      <c r="K560" s="123" t="s">
        <v>1258</v>
      </c>
      <c r="L560" s="32"/>
      <c r="M560" s="128" t="s">
        <v>19</v>
      </c>
      <c r="N560" s="129" t="s">
        <v>40</v>
      </c>
      <c r="P560" s="130">
        <f>O560*H560</f>
        <v>0</v>
      </c>
      <c r="Q560" s="130">
        <v>0</v>
      </c>
      <c r="R560" s="130">
        <f>Q560*H560</f>
        <v>0</v>
      </c>
      <c r="S560" s="130">
        <v>0</v>
      </c>
      <c r="T560" s="131">
        <f>S560*H560</f>
        <v>0</v>
      </c>
      <c r="AR560" s="132" t="s">
        <v>266</v>
      </c>
      <c r="AT560" s="132" t="s">
        <v>261</v>
      </c>
      <c r="AU560" s="132" t="s">
        <v>77</v>
      </c>
      <c r="AY560" s="17" t="s">
        <v>260</v>
      </c>
      <c r="BE560" s="133">
        <f>IF(N560="základní",J560,0)</f>
        <v>0</v>
      </c>
      <c r="BF560" s="133">
        <f>IF(N560="snížená",J560,0)</f>
        <v>0</v>
      </c>
      <c r="BG560" s="133">
        <f>IF(N560="zákl. přenesená",J560,0)</f>
        <v>0</v>
      </c>
      <c r="BH560" s="133">
        <f>IF(N560="sníž. přenesená",J560,0)</f>
        <v>0</v>
      </c>
      <c r="BI560" s="133">
        <f>IF(N560="nulová",J560,0)</f>
        <v>0</v>
      </c>
      <c r="BJ560" s="17" t="s">
        <v>77</v>
      </c>
      <c r="BK560" s="133">
        <f>ROUND(I560*H560,2)</f>
        <v>0</v>
      </c>
      <c r="BL560" s="17" t="s">
        <v>266</v>
      </c>
      <c r="BM560" s="132" t="s">
        <v>4109</v>
      </c>
    </row>
    <row r="561" spans="2:65" s="1" customFormat="1" ht="19.5">
      <c r="B561" s="32"/>
      <c r="D561" s="134" t="s">
        <v>267</v>
      </c>
      <c r="F561" s="135" t="s">
        <v>1447</v>
      </c>
      <c r="I561" s="136"/>
      <c r="L561" s="32"/>
      <c r="M561" s="137"/>
      <c r="T561" s="53"/>
      <c r="AT561" s="17" t="s">
        <v>267</v>
      </c>
      <c r="AU561" s="17" t="s">
        <v>77</v>
      </c>
    </row>
    <row r="562" spans="2:65" s="1" customFormat="1" ht="11.25">
      <c r="B562" s="32"/>
      <c r="D562" s="176" t="s">
        <v>1416</v>
      </c>
      <c r="F562" s="177" t="s">
        <v>1448</v>
      </c>
      <c r="I562" s="136"/>
      <c r="L562" s="32"/>
      <c r="M562" s="137"/>
      <c r="T562" s="53"/>
      <c r="AT562" s="17" t="s">
        <v>1416</v>
      </c>
      <c r="AU562" s="17" t="s">
        <v>77</v>
      </c>
    </row>
    <row r="563" spans="2:65" s="12" customFormat="1" ht="11.25">
      <c r="B563" s="162"/>
      <c r="D563" s="134" t="s">
        <v>774</v>
      </c>
      <c r="E563" s="163" t="s">
        <v>19</v>
      </c>
      <c r="F563" s="164" t="s">
        <v>258</v>
      </c>
      <c r="H563" s="165">
        <v>5</v>
      </c>
      <c r="I563" s="166"/>
      <c r="L563" s="162"/>
      <c r="M563" s="167"/>
      <c r="T563" s="168"/>
      <c r="AT563" s="163" t="s">
        <v>774</v>
      </c>
      <c r="AU563" s="163" t="s">
        <v>77</v>
      </c>
      <c r="AV563" s="12" t="s">
        <v>79</v>
      </c>
      <c r="AW563" s="12" t="s">
        <v>31</v>
      </c>
      <c r="AX563" s="12" t="s">
        <v>69</v>
      </c>
      <c r="AY563" s="163" t="s">
        <v>260</v>
      </c>
    </row>
    <row r="564" spans="2:65" s="13" customFormat="1" ht="11.25">
      <c r="B564" s="169"/>
      <c r="D564" s="134" t="s">
        <v>774</v>
      </c>
      <c r="E564" s="170" t="s">
        <v>19</v>
      </c>
      <c r="F564" s="171" t="s">
        <v>967</v>
      </c>
      <c r="H564" s="172">
        <v>5</v>
      </c>
      <c r="I564" s="173"/>
      <c r="L564" s="169"/>
      <c r="M564" s="174"/>
      <c r="T564" s="175"/>
      <c r="AT564" s="170" t="s">
        <v>774</v>
      </c>
      <c r="AU564" s="170" t="s">
        <v>77</v>
      </c>
      <c r="AV564" s="13" t="s">
        <v>266</v>
      </c>
      <c r="AW564" s="13" t="s">
        <v>31</v>
      </c>
      <c r="AX564" s="13" t="s">
        <v>77</v>
      </c>
      <c r="AY564" s="170" t="s">
        <v>260</v>
      </c>
    </row>
    <row r="565" spans="2:65" s="1" customFormat="1" ht="21.75" customHeight="1">
      <c r="B565" s="32"/>
      <c r="C565" s="121" t="s">
        <v>1240</v>
      </c>
      <c r="D565" s="121" t="s">
        <v>261</v>
      </c>
      <c r="E565" s="122" t="s">
        <v>3324</v>
      </c>
      <c r="F565" s="123" t="s">
        <v>3325</v>
      </c>
      <c r="G565" s="124" t="s">
        <v>545</v>
      </c>
      <c r="H565" s="125">
        <v>836</v>
      </c>
      <c r="I565" s="126"/>
      <c r="J565" s="127">
        <f>ROUND(I565*H565,2)</f>
        <v>0</v>
      </c>
      <c r="K565" s="123" t="s">
        <v>1258</v>
      </c>
      <c r="L565" s="32"/>
      <c r="M565" s="128" t="s">
        <v>19</v>
      </c>
      <c r="N565" s="129" t="s">
        <v>40</v>
      </c>
      <c r="P565" s="130">
        <f>O565*H565</f>
        <v>0</v>
      </c>
      <c r="Q565" s="130">
        <v>2.0000000000000001E-4</v>
      </c>
      <c r="R565" s="130">
        <f>Q565*H565</f>
        <v>0.16720000000000002</v>
      </c>
      <c r="S565" s="130">
        <v>0</v>
      </c>
      <c r="T565" s="131">
        <f>S565*H565</f>
        <v>0</v>
      </c>
      <c r="AR565" s="132" t="s">
        <v>266</v>
      </c>
      <c r="AT565" s="132" t="s">
        <v>261</v>
      </c>
      <c r="AU565" s="132" t="s">
        <v>77</v>
      </c>
      <c r="AY565" s="17" t="s">
        <v>260</v>
      </c>
      <c r="BE565" s="133">
        <f>IF(N565="základní",J565,0)</f>
        <v>0</v>
      </c>
      <c r="BF565" s="133">
        <f>IF(N565="snížená",J565,0)</f>
        <v>0</v>
      </c>
      <c r="BG565" s="133">
        <f>IF(N565="zákl. přenesená",J565,0)</f>
        <v>0</v>
      </c>
      <c r="BH565" s="133">
        <f>IF(N565="sníž. přenesená",J565,0)</f>
        <v>0</v>
      </c>
      <c r="BI565" s="133">
        <f>IF(N565="nulová",J565,0)</f>
        <v>0</v>
      </c>
      <c r="BJ565" s="17" t="s">
        <v>77</v>
      </c>
      <c r="BK565" s="133">
        <f>ROUND(I565*H565,2)</f>
        <v>0</v>
      </c>
      <c r="BL565" s="17" t="s">
        <v>266</v>
      </c>
      <c r="BM565" s="132" t="s">
        <v>4110</v>
      </c>
    </row>
    <row r="566" spans="2:65" s="1" customFormat="1" ht="19.5">
      <c r="B566" s="32"/>
      <c r="D566" s="134" t="s">
        <v>267</v>
      </c>
      <c r="F566" s="135" t="s">
        <v>3326</v>
      </c>
      <c r="I566" s="136"/>
      <c r="L566" s="32"/>
      <c r="M566" s="137"/>
      <c r="T566" s="53"/>
      <c r="AT566" s="17" t="s">
        <v>267</v>
      </c>
      <c r="AU566" s="17" t="s">
        <v>77</v>
      </c>
    </row>
    <row r="567" spans="2:65" s="1" customFormat="1" ht="11.25">
      <c r="B567" s="32"/>
      <c r="D567" s="176" t="s">
        <v>1416</v>
      </c>
      <c r="F567" s="177" t="s">
        <v>3327</v>
      </c>
      <c r="I567" s="136"/>
      <c r="L567" s="32"/>
      <c r="M567" s="137"/>
      <c r="T567" s="53"/>
      <c r="AT567" s="17" t="s">
        <v>1416</v>
      </c>
      <c r="AU567" s="17" t="s">
        <v>77</v>
      </c>
    </row>
    <row r="568" spans="2:65" s="12" customFormat="1" ht="11.25">
      <c r="B568" s="162"/>
      <c r="D568" s="134" t="s">
        <v>774</v>
      </c>
      <c r="E568" s="163" t="s">
        <v>19</v>
      </c>
      <c r="F568" s="164" t="s">
        <v>4111</v>
      </c>
      <c r="H568" s="165">
        <v>836</v>
      </c>
      <c r="I568" s="166"/>
      <c r="L568" s="162"/>
      <c r="M568" s="167"/>
      <c r="T568" s="168"/>
      <c r="AT568" s="163" t="s">
        <v>774</v>
      </c>
      <c r="AU568" s="163" t="s">
        <v>77</v>
      </c>
      <c r="AV568" s="12" t="s">
        <v>79</v>
      </c>
      <c r="AW568" s="12" t="s">
        <v>31</v>
      </c>
      <c r="AX568" s="12" t="s">
        <v>69</v>
      </c>
      <c r="AY568" s="163" t="s">
        <v>260</v>
      </c>
    </row>
    <row r="569" spans="2:65" s="13" customFormat="1" ht="11.25">
      <c r="B569" s="169"/>
      <c r="D569" s="134" t="s">
        <v>774</v>
      </c>
      <c r="E569" s="170" t="s">
        <v>19</v>
      </c>
      <c r="F569" s="171" t="s">
        <v>967</v>
      </c>
      <c r="H569" s="172">
        <v>836</v>
      </c>
      <c r="I569" s="173"/>
      <c r="L569" s="169"/>
      <c r="M569" s="174"/>
      <c r="T569" s="175"/>
      <c r="AT569" s="170" t="s">
        <v>774</v>
      </c>
      <c r="AU569" s="170" t="s">
        <v>77</v>
      </c>
      <c r="AV569" s="13" t="s">
        <v>266</v>
      </c>
      <c r="AW569" s="13" t="s">
        <v>31</v>
      </c>
      <c r="AX569" s="13" t="s">
        <v>77</v>
      </c>
      <c r="AY569" s="170" t="s">
        <v>260</v>
      </c>
    </row>
    <row r="570" spans="2:65" s="1" customFormat="1" ht="24.2" customHeight="1">
      <c r="B570" s="32"/>
      <c r="C570" s="139" t="s">
        <v>4112</v>
      </c>
      <c r="D570" s="139" t="s">
        <v>273</v>
      </c>
      <c r="E570" s="140" t="s">
        <v>4080</v>
      </c>
      <c r="F570" s="141" t="s">
        <v>3330</v>
      </c>
      <c r="G570" s="142" t="s">
        <v>276</v>
      </c>
      <c r="H570" s="143">
        <v>418</v>
      </c>
      <c r="I570" s="144"/>
      <c r="J570" s="145">
        <f>ROUND(I570*H570,2)</f>
        <v>0</v>
      </c>
      <c r="K570" s="141" t="s">
        <v>19</v>
      </c>
      <c r="L570" s="146"/>
      <c r="M570" s="147" t="s">
        <v>19</v>
      </c>
      <c r="N570" s="148" t="s">
        <v>40</v>
      </c>
      <c r="P570" s="130">
        <f>O570*H570</f>
        <v>0</v>
      </c>
      <c r="Q570" s="130">
        <v>2.8060000000000002E-2</v>
      </c>
      <c r="R570" s="130">
        <f>Q570*H570</f>
        <v>11.729080000000002</v>
      </c>
      <c r="S570" s="130">
        <v>0</v>
      </c>
      <c r="T570" s="131">
        <f>S570*H570</f>
        <v>0</v>
      </c>
      <c r="AR570" s="132" t="s">
        <v>277</v>
      </c>
      <c r="AT570" s="132" t="s">
        <v>273</v>
      </c>
      <c r="AU570" s="132" t="s">
        <v>77</v>
      </c>
      <c r="AY570" s="17" t="s">
        <v>260</v>
      </c>
      <c r="BE570" s="133">
        <f>IF(N570="základní",J570,0)</f>
        <v>0</v>
      </c>
      <c r="BF570" s="133">
        <f>IF(N570="snížená",J570,0)</f>
        <v>0</v>
      </c>
      <c r="BG570" s="133">
        <f>IF(N570="zákl. přenesená",J570,0)</f>
        <v>0</v>
      </c>
      <c r="BH570" s="133">
        <f>IF(N570="sníž. přenesená",J570,0)</f>
        <v>0</v>
      </c>
      <c r="BI570" s="133">
        <f>IF(N570="nulová",J570,0)</f>
        <v>0</v>
      </c>
      <c r="BJ570" s="17" t="s">
        <v>77</v>
      </c>
      <c r="BK570" s="133">
        <f>ROUND(I570*H570,2)</f>
        <v>0</v>
      </c>
      <c r="BL570" s="17" t="s">
        <v>266</v>
      </c>
      <c r="BM570" s="132" t="s">
        <v>4113</v>
      </c>
    </row>
    <row r="571" spans="2:65" s="1" customFormat="1" ht="11.25">
      <c r="B571" s="32"/>
      <c r="D571" s="134" t="s">
        <v>267</v>
      </c>
      <c r="F571" s="135" t="s">
        <v>3330</v>
      </c>
      <c r="I571" s="136"/>
      <c r="L571" s="32"/>
      <c r="M571" s="137"/>
      <c r="T571" s="53"/>
      <c r="AT571" s="17" t="s">
        <v>267</v>
      </c>
      <c r="AU571" s="17" t="s">
        <v>77</v>
      </c>
    </row>
    <row r="572" spans="2:65" s="1" customFormat="1" ht="21.75" customHeight="1">
      <c r="B572" s="32"/>
      <c r="C572" s="139" t="s">
        <v>1476</v>
      </c>
      <c r="D572" s="139" t="s">
        <v>273</v>
      </c>
      <c r="E572" s="140" t="s">
        <v>4081</v>
      </c>
      <c r="F572" s="141" t="s">
        <v>4082</v>
      </c>
      <c r="G572" s="142" t="s">
        <v>276</v>
      </c>
      <c r="H572" s="143">
        <v>108</v>
      </c>
      <c r="I572" s="144"/>
      <c r="J572" s="145">
        <f>ROUND(I572*H572,2)</f>
        <v>0</v>
      </c>
      <c r="K572" s="141" t="s">
        <v>19</v>
      </c>
      <c r="L572" s="146"/>
      <c r="M572" s="147" t="s">
        <v>19</v>
      </c>
      <c r="N572" s="148" t="s">
        <v>40</v>
      </c>
      <c r="P572" s="130">
        <f>O572*H572</f>
        <v>0</v>
      </c>
      <c r="Q572" s="130">
        <v>2.64E-2</v>
      </c>
      <c r="R572" s="130">
        <f>Q572*H572</f>
        <v>2.8512</v>
      </c>
      <c r="S572" s="130">
        <v>0</v>
      </c>
      <c r="T572" s="131">
        <f>S572*H572</f>
        <v>0</v>
      </c>
      <c r="AR572" s="132" t="s">
        <v>277</v>
      </c>
      <c r="AT572" s="132" t="s">
        <v>273</v>
      </c>
      <c r="AU572" s="132" t="s">
        <v>77</v>
      </c>
      <c r="AY572" s="17" t="s">
        <v>260</v>
      </c>
      <c r="BE572" s="133">
        <f>IF(N572="základní",J572,0)</f>
        <v>0</v>
      </c>
      <c r="BF572" s="133">
        <f>IF(N572="snížená",J572,0)</f>
        <v>0</v>
      </c>
      <c r="BG572" s="133">
        <f>IF(N572="zákl. přenesená",J572,0)</f>
        <v>0</v>
      </c>
      <c r="BH572" s="133">
        <f>IF(N572="sníž. přenesená",J572,0)</f>
        <v>0</v>
      </c>
      <c r="BI572" s="133">
        <f>IF(N572="nulová",J572,0)</f>
        <v>0</v>
      </c>
      <c r="BJ572" s="17" t="s">
        <v>77</v>
      </c>
      <c r="BK572" s="133">
        <f>ROUND(I572*H572,2)</f>
        <v>0</v>
      </c>
      <c r="BL572" s="17" t="s">
        <v>266</v>
      </c>
      <c r="BM572" s="132" t="s">
        <v>4114</v>
      </c>
    </row>
    <row r="573" spans="2:65" s="1" customFormat="1" ht="11.25">
      <c r="B573" s="32"/>
      <c r="D573" s="134" t="s">
        <v>267</v>
      </c>
      <c r="F573" s="135" t="s">
        <v>4082</v>
      </c>
      <c r="I573" s="136"/>
      <c r="L573" s="32"/>
      <c r="M573" s="137"/>
      <c r="T573" s="53"/>
      <c r="AT573" s="17" t="s">
        <v>267</v>
      </c>
      <c r="AU573" s="17" t="s">
        <v>77</v>
      </c>
    </row>
    <row r="574" spans="2:65" s="12" customFormat="1" ht="11.25">
      <c r="B574" s="162"/>
      <c r="D574" s="134" t="s">
        <v>774</v>
      </c>
      <c r="E574" s="163" t="s">
        <v>19</v>
      </c>
      <c r="F574" s="164" t="s">
        <v>4115</v>
      </c>
      <c r="H574" s="165">
        <v>108</v>
      </c>
      <c r="I574" s="166"/>
      <c r="L574" s="162"/>
      <c r="M574" s="167"/>
      <c r="T574" s="168"/>
      <c r="AT574" s="163" t="s">
        <v>774</v>
      </c>
      <c r="AU574" s="163" t="s">
        <v>77</v>
      </c>
      <c r="AV574" s="12" t="s">
        <v>79</v>
      </c>
      <c r="AW574" s="12" t="s">
        <v>31</v>
      </c>
      <c r="AX574" s="12" t="s">
        <v>69</v>
      </c>
      <c r="AY574" s="163" t="s">
        <v>260</v>
      </c>
    </row>
    <row r="575" spans="2:65" s="13" customFormat="1" ht="11.25">
      <c r="B575" s="169"/>
      <c r="D575" s="134" t="s">
        <v>774</v>
      </c>
      <c r="E575" s="170" t="s">
        <v>19</v>
      </c>
      <c r="F575" s="171" t="s">
        <v>967</v>
      </c>
      <c r="H575" s="172">
        <v>108</v>
      </c>
      <c r="I575" s="173"/>
      <c r="L575" s="169"/>
      <c r="M575" s="174"/>
      <c r="T575" s="175"/>
      <c r="AT575" s="170" t="s">
        <v>774</v>
      </c>
      <c r="AU575" s="170" t="s">
        <v>77</v>
      </c>
      <c r="AV575" s="13" t="s">
        <v>266</v>
      </c>
      <c r="AW575" s="13" t="s">
        <v>31</v>
      </c>
      <c r="AX575" s="13" t="s">
        <v>77</v>
      </c>
      <c r="AY575" s="170" t="s">
        <v>260</v>
      </c>
    </row>
    <row r="576" spans="2:65" s="1" customFormat="1" ht="21.75" customHeight="1">
      <c r="B576" s="32"/>
      <c r="C576" s="139" t="s">
        <v>4116</v>
      </c>
      <c r="D576" s="139" t="s">
        <v>273</v>
      </c>
      <c r="E576" s="140" t="s">
        <v>3386</v>
      </c>
      <c r="F576" s="141" t="s">
        <v>3387</v>
      </c>
      <c r="G576" s="142" t="s">
        <v>276</v>
      </c>
      <c r="H576" s="143">
        <v>5</v>
      </c>
      <c r="I576" s="144"/>
      <c r="J576" s="145">
        <f>ROUND(I576*H576,2)</f>
        <v>0</v>
      </c>
      <c r="K576" s="141" t="s">
        <v>19</v>
      </c>
      <c r="L576" s="146"/>
      <c r="M576" s="147" t="s">
        <v>19</v>
      </c>
      <c r="N576" s="148" t="s">
        <v>40</v>
      </c>
      <c r="P576" s="130">
        <f>O576*H576</f>
        <v>0</v>
      </c>
      <c r="Q576" s="130">
        <v>4.7E-2</v>
      </c>
      <c r="R576" s="130">
        <f>Q576*H576</f>
        <v>0.23499999999999999</v>
      </c>
      <c r="S576" s="130">
        <v>0</v>
      </c>
      <c r="T576" s="131">
        <f>S576*H576</f>
        <v>0</v>
      </c>
      <c r="AR576" s="132" t="s">
        <v>277</v>
      </c>
      <c r="AT576" s="132" t="s">
        <v>273</v>
      </c>
      <c r="AU576" s="132" t="s">
        <v>77</v>
      </c>
      <c r="AY576" s="17" t="s">
        <v>260</v>
      </c>
      <c r="BE576" s="133">
        <f>IF(N576="základní",J576,0)</f>
        <v>0</v>
      </c>
      <c r="BF576" s="133">
        <f>IF(N576="snížená",J576,0)</f>
        <v>0</v>
      </c>
      <c r="BG576" s="133">
        <f>IF(N576="zákl. přenesená",J576,0)</f>
        <v>0</v>
      </c>
      <c r="BH576" s="133">
        <f>IF(N576="sníž. přenesená",J576,0)</f>
        <v>0</v>
      </c>
      <c r="BI576" s="133">
        <f>IF(N576="nulová",J576,0)</f>
        <v>0</v>
      </c>
      <c r="BJ576" s="17" t="s">
        <v>77</v>
      </c>
      <c r="BK576" s="133">
        <f>ROUND(I576*H576,2)</f>
        <v>0</v>
      </c>
      <c r="BL576" s="17" t="s">
        <v>266</v>
      </c>
      <c r="BM576" s="132" t="s">
        <v>4117</v>
      </c>
    </row>
    <row r="577" spans="2:65" s="1" customFormat="1" ht="11.25">
      <c r="B577" s="32"/>
      <c r="D577" s="134" t="s">
        <v>267</v>
      </c>
      <c r="F577" s="135" t="s">
        <v>3387</v>
      </c>
      <c r="I577" s="136"/>
      <c r="L577" s="32"/>
      <c r="M577" s="137"/>
      <c r="T577" s="53"/>
      <c r="AT577" s="17" t="s">
        <v>267</v>
      </c>
      <c r="AU577" s="17" t="s">
        <v>77</v>
      </c>
    </row>
    <row r="578" spans="2:65" s="12" customFormat="1" ht="11.25">
      <c r="B578" s="162"/>
      <c r="D578" s="134" t="s">
        <v>774</v>
      </c>
      <c r="E578" s="163" t="s">
        <v>19</v>
      </c>
      <c r="F578" s="164" t="s">
        <v>258</v>
      </c>
      <c r="H578" s="165">
        <v>5</v>
      </c>
      <c r="I578" s="166"/>
      <c r="L578" s="162"/>
      <c r="M578" s="167"/>
      <c r="T578" s="168"/>
      <c r="AT578" s="163" t="s">
        <v>774</v>
      </c>
      <c r="AU578" s="163" t="s">
        <v>77</v>
      </c>
      <c r="AV578" s="12" t="s">
        <v>79</v>
      </c>
      <c r="AW578" s="12" t="s">
        <v>31</v>
      </c>
      <c r="AX578" s="12" t="s">
        <v>69</v>
      </c>
      <c r="AY578" s="163" t="s">
        <v>260</v>
      </c>
    </row>
    <row r="579" spans="2:65" s="13" customFormat="1" ht="11.25">
      <c r="B579" s="169"/>
      <c r="D579" s="134" t="s">
        <v>774</v>
      </c>
      <c r="E579" s="170" t="s">
        <v>19</v>
      </c>
      <c r="F579" s="171" t="s">
        <v>967</v>
      </c>
      <c r="H579" s="172">
        <v>5</v>
      </c>
      <c r="I579" s="173"/>
      <c r="L579" s="169"/>
      <c r="M579" s="174"/>
      <c r="T579" s="175"/>
      <c r="AT579" s="170" t="s">
        <v>774</v>
      </c>
      <c r="AU579" s="170" t="s">
        <v>77</v>
      </c>
      <c r="AV579" s="13" t="s">
        <v>266</v>
      </c>
      <c r="AW579" s="13" t="s">
        <v>31</v>
      </c>
      <c r="AX579" s="13" t="s">
        <v>77</v>
      </c>
      <c r="AY579" s="170" t="s">
        <v>260</v>
      </c>
    </row>
    <row r="580" spans="2:65" s="1" customFormat="1" ht="16.5" customHeight="1">
      <c r="B580" s="32"/>
      <c r="C580" s="121" t="s">
        <v>1481</v>
      </c>
      <c r="D580" s="121" t="s">
        <v>261</v>
      </c>
      <c r="E580" s="122" t="s">
        <v>3339</v>
      </c>
      <c r="F580" s="123" t="s">
        <v>3340</v>
      </c>
      <c r="G580" s="124" t="s">
        <v>1297</v>
      </c>
      <c r="H580" s="125">
        <v>940</v>
      </c>
      <c r="I580" s="126"/>
      <c r="J580" s="127">
        <f>ROUND(I580*H580,2)</f>
        <v>0</v>
      </c>
      <c r="K580" s="123" t="s">
        <v>1258</v>
      </c>
      <c r="L580" s="32"/>
      <c r="M580" s="128" t="s">
        <v>19</v>
      </c>
      <c r="N580" s="129" t="s">
        <v>40</v>
      </c>
      <c r="P580" s="130">
        <f>O580*H580</f>
        <v>0</v>
      </c>
      <c r="Q580" s="130">
        <v>0</v>
      </c>
      <c r="R580" s="130">
        <f>Q580*H580</f>
        <v>0</v>
      </c>
      <c r="S580" s="130">
        <v>0</v>
      </c>
      <c r="T580" s="131">
        <f>S580*H580</f>
        <v>0</v>
      </c>
      <c r="AR580" s="132" t="s">
        <v>266</v>
      </c>
      <c r="AT580" s="132" t="s">
        <v>261</v>
      </c>
      <c r="AU580" s="132" t="s">
        <v>77</v>
      </c>
      <c r="AY580" s="17" t="s">
        <v>260</v>
      </c>
      <c r="BE580" s="133">
        <f>IF(N580="základní",J580,0)</f>
        <v>0</v>
      </c>
      <c r="BF580" s="133">
        <f>IF(N580="snížená",J580,0)</f>
        <v>0</v>
      </c>
      <c r="BG580" s="133">
        <f>IF(N580="zákl. přenesená",J580,0)</f>
        <v>0</v>
      </c>
      <c r="BH580" s="133">
        <f>IF(N580="sníž. přenesená",J580,0)</f>
        <v>0</v>
      </c>
      <c r="BI580" s="133">
        <f>IF(N580="nulová",J580,0)</f>
        <v>0</v>
      </c>
      <c r="BJ580" s="17" t="s">
        <v>77</v>
      </c>
      <c r="BK580" s="133">
        <f>ROUND(I580*H580,2)</f>
        <v>0</v>
      </c>
      <c r="BL580" s="17" t="s">
        <v>266</v>
      </c>
      <c r="BM580" s="132" t="s">
        <v>4118</v>
      </c>
    </row>
    <row r="581" spans="2:65" s="1" customFormat="1" ht="11.25">
      <c r="B581" s="32"/>
      <c r="D581" s="134" t="s">
        <v>267</v>
      </c>
      <c r="F581" s="135" t="s">
        <v>3341</v>
      </c>
      <c r="I581" s="136"/>
      <c r="L581" s="32"/>
      <c r="M581" s="137"/>
      <c r="T581" s="53"/>
      <c r="AT581" s="17" t="s">
        <v>267</v>
      </c>
      <c r="AU581" s="17" t="s">
        <v>77</v>
      </c>
    </row>
    <row r="582" spans="2:65" s="1" customFormat="1" ht="11.25">
      <c r="B582" s="32"/>
      <c r="D582" s="176" t="s">
        <v>1416</v>
      </c>
      <c r="F582" s="177" t="s">
        <v>3342</v>
      </c>
      <c r="I582" s="136"/>
      <c r="L582" s="32"/>
      <c r="M582" s="137"/>
      <c r="T582" s="53"/>
      <c r="AT582" s="17" t="s">
        <v>1416</v>
      </c>
      <c r="AU582" s="17" t="s">
        <v>77</v>
      </c>
    </row>
    <row r="583" spans="2:65" s="12" customFormat="1" ht="11.25">
      <c r="B583" s="162"/>
      <c r="D583" s="134" t="s">
        <v>774</v>
      </c>
      <c r="E583" s="163" t="s">
        <v>19</v>
      </c>
      <c r="F583" s="164" t="s">
        <v>4119</v>
      </c>
      <c r="H583" s="165">
        <v>940</v>
      </c>
      <c r="I583" s="166"/>
      <c r="L583" s="162"/>
      <c r="M583" s="167"/>
      <c r="T583" s="168"/>
      <c r="AT583" s="163" t="s">
        <v>774</v>
      </c>
      <c r="AU583" s="163" t="s">
        <v>77</v>
      </c>
      <c r="AV583" s="12" t="s">
        <v>79</v>
      </c>
      <c r="AW583" s="12" t="s">
        <v>31</v>
      </c>
      <c r="AX583" s="12" t="s">
        <v>69</v>
      </c>
      <c r="AY583" s="163" t="s">
        <v>260</v>
      </c>
    </row>
    <row r="584" spans="2:65" s="13" customFormat="1" ht="11.25">
      <c r="B584" s="169"/>
      <c r="D584" s="134" t="s">
        <v>774</v>
      </c>
      <c r="E584" s="170" t="s">
        <v>19</v>
      </c>
      <c r="F584" s="171" t="s">
        <v>967</v>
      </c>
      <c r="H584" s="172">
        <v>940</v>
      </c>
      <c r="I584" s="173"/>
      <c r="L584" s="169"/>
      <c r="M584" s="174"/>
      <c r="T584" s="175"/>
      <c r="AT584" s="170" t="s">
        <v>774</v>
      </c>
      <c r="AU584" s="170" t="s">
        <v>77</v>
      </c>
      <c r="AV584" s="13" t="s">
        <v>266</v>
      </c>
      <c r="AW584" s="13" t="s">
        <v>31</v>
      </c>
      <c r="AX584" s="13" t="s">
        <v>77</v>
      </c>
      <c r="AY584" s="170" t="s">
        <v>260</v>
      </c>
    </row>
    <row r="585" spans="2:65" s="1" customFormat="1" ht="16.5" customHeight="1">
      <c r="B585" s="32"/>
      <c r="C585" s="139" t="s">
        <v>4120</v>
      </c>
      <c r="D585" s="139" t="s">
        <v>273</v>
      </c>
      <c r="E585" s="140" t="s">
        <v>4086</v>
      </c>
      <c r="F585" s="141" t="s">
        <v>4087</v>
      </c>
      <c r="G585" s="142" t="s">
        <v>1297</v>
      </c>
      <c r="H585" s="143">
        <v>1222</v>
      </c>
      <c r="I585" s="144"/>
      <c r="J585" s="145">
        <f>ROUND(I585*H585,2)</f>
        <v>0</v>
      </c>
      <c r="K585" s="141" t="s">
        <v>1258</v>
      </c>
      <c r="L585" s="146"/>
      <c r="M585" s="147" t="s">
        <v>19</v>
      </c>
      <c r="N585" s="148" t="s">
        <v>40</v>
      </c>
      <c r="P585" s="130">
        <f>O585*H585</f>
        <v>0</v>
      </c>
      <c r="Q585" s="130">
        <v>0</v>
      </c>
      <c r="R585" s="130">
        <f>Q585*H585</f>
        <v>0</v>
      </c>
      <c r="S585" s="130">
        <v>0</v>
      </c>
      <c r="T585" s="131">
        <f>S585*H585</f>
        <v>0</v>
      </c>
      <c r="AR585" s="132" t="s">
        <v>277</v>
      </c>
      <c r="AT585" s="132" t="s">
        <v>273</v>
      </c>
      <c r="AU585" s="132" t="s">
        <v>77</v>
      </c>
      <c r="AY585" s="17" t="s">
        <v>260</v>
      </c>
      <c r="BE585" s="133">
        <f>IF(N585="základní",J585,0)</f>
        <v>0</v>
      </c>
      <c r="BF585" s="133">
        <f>IF(N585="snížená",J585,0)</f>
        <v>0</v>
      </c>
      <c r="BG585" s="133">
        <f>IF(N585="zákl. přenesená",J585,0)</f>
        <v>0</v>
      </c>
      <c r="BH585" s="133">
        <f>IF(N585="sníž. přenesená",J585,0)</f>
        <v>0</v>
      </c>
      <c r="BI585" s="133">
        <f>IF(N585="nulová",J585,0)</f>
        <v>0</v>
      </c>
      <c r="BJ585" s="17" t="s">
        <v>77</v>
      </c>
      <c r="BK585" s="133">
        <f>ROUND(I585*H585,2)</f>
        <v>0</v>
      </c>
      <c r="BL585" s="17" t="s">
        <v>266</v>
      </c>
      <c r="BM585" s="132" t="s">
        <v>4121</v>
      </c>
    </row>
    <row r="586" spans="2:65" s="1" customFormat="1" ht="11.25">
      <c r="B586" s="32"/>
      <c r="D586" s="134" t="s">
        <v>267</v>
      </c>
      <c r="F586" s="135" t="s">
        <v>4087</v>
      </c>
      <c r="I586" s="136"/>
      <c r="L586" s="32"/>
      <c r="M586" s="137"/>
      <c r="T586" s="53"/>
      <c r="AT586" s="17" t="s">
        <v>267</v>
      </c>
      <c r="AU586" s="17" t="s">
        <v>77</v>
      </c>
    </row>
    <row r="587" spans="2:65" s="12" customFormat="1" ht="11.25">
      <c r="B587" s="162"/>
      <c r="D587" s="134" t="s">
        <v>774</v>
      </c>
      <c r="E587" s="163" t="s">
        <v>19</v>
      </c>
      <c r="F587" s="164" t="s">
        <v>4122</v>
      </c>
      <c r="H587" s="165">
        <v>1222</v>
      </c>
      <c r="I587" s="166"/>
      <c r="L587" s="162"/>
      <c r="M587" s="167"/>
      <c r="T587" s="168"/>
      <c r="AT587" s="163" t="s">
        <v>774</v>
      </c>
      <c r="AU587" s="163" t="s">
        <v>77</v>
      </c>
      <c r="AV587" s="12" t="s">
        <v>79</v>
      </c>
      <c r="AW587" s="12" t="s">
        <v>31</v>
      </c>
      <c r="AX587" s="12" t="s">
        <v>69</v>
      </c>
      <c r="AY587" s="163" t="s">
        <v>260</v>
      </c>
    </row>
    <row r="588" spans="2:65" s="13" customFormat="1" ht="11.25">
      <c r="B588" s="169"/>
      <c r="D588" s="134" t="s">
        <v>774</v>
      </c>
      <c r="E588" s="170" t="s">
        <v>19</v>
      </c>
      <c r="F588" s="171" t="s">
        <v>967</v>
      </c>
      <c r="H588" s="172">
        <v>1222</v>
      </c>
      <c r="I588" s="173"/>
      <c r="L588" s="169"/>
      <c r="M588" s="174"/>
      <c r="T588" s="175"/>
      <c r="AT588" s="170" t="s">
        <v>774</v>
      </c>
      <c r="AU588" s="170" t="s">
        <v>77</v>
      </c>
      <c r="AV588" s="13" t="s">
        <v>266</v>
      </c>
      <c r="AW588" s="13" t="s">
        <v>31</v>
      </c>
      <c r="AX588" s="13" t="s">
        <v>77</v>
      </c>
      <c r="AY588" s="170" t="s">
        <v>260</v>
      </c>
    </row>
    <row r="589" spans="2:65" s="1" customFormat="1" ht="16.5" customHeight="1">
      <c r="B589" s="32"/>
      <c r="C589" s="121" t="s">
        <v>1488</v>
      </c>
      <c r="D589" s="121" t="s">
        <v>261</v>
      </c>
      <c r="E589" s="122" t="s">
        <v>3347</v>
      </c>
      <c r="F589" s="123" t="s">
        <v>3348</v>
      </c>
      <c r="G589" s="124" t="s">
        <v>545</v>
      </c>
      <c r="H589" s="125">
        <v>216</v>
      </c>
      <c r="I589" s="126"/>
      <c r="J589" s="127">
        <f>ROUND(I589*H589,2)</f>
        <v>0</v>
      </c>
      <c r="K589" s="123" t="s">
        <v>1258</v>
      </c>
      <c r="L589" s="32"/>
      <c r="M589" s="128" t="s">
        <v>19</v>
      </c>
      <c r="N589" s="129" t="s">
        <v>40</v>
      </c>
      <c r="P589" s="130">
        <f>O589*H589</f>
        <v>0</v>
      </c>
      <c r="Q589" s="130">
        <v>2.0000000000000002E-5</v>
      </c>
      <c r="R589" s="130">
        <f>Q589*H589</f>
        <v>4.3200000000000001E-3</v>
      </c>
      <c r="S589" s="130">
        <v>0</v>
      </c>
      <c r="T589" s="131">
        <f>S589*H589</f>
        <v>0</v>
      </c>
      <c r="AR589" s="132" t="s">
        <v>266</v>
      </c>
      <c r="AT589" s="132" t="s">
        <v>261</v>
      </c>
      <c r="AU589" s="132" t="s">
        <v>77</v>
      </c>
      <c r="AY589" s="17" t="s">
        <v>260</v>
      </c>
      <c r="BE589" s="133">
        <f>IF(N589="základní",J589,0)</f>
        <v>0</v>
      </c>
      <c r="BF589" s="133">
        <f>IF(N589="snížená",J589,0)</f>
        <v>0</v>
      </c>
      <c r="BG589" s="133">
        <f>IF(N589="zákl. přenesená",J589,0)</f>
        <v>0</v>
      </c>
      <c r="BH589" s="133">
        <f>IF(N589="sníž. přenesená",J589,0)</f>
        <v>0</v>
      </c>
      <c r="BI589" s="133">
        <f>IF(N589="nulová",J589,0)</f>
        <v>0</v>
      </c>
      <c r="BJ589" s="17" t="s">
        <v>77</v>
      </c>
      <c r="BK589" s="133">
        <f>ROUND(I589*H589,2)</f>
        <v>0</v>
      </c>
      <c r="BL589" s="17" t="s">
        <v>266</v>
      </c>
      <c r="BM589" s="132" t="s">
        <v>4123</v>
      </c>
    </row>
    <row r="590" spans="2:65" s="1" customFormat="1" ht="11.25">
      <c r="B590" s="32"/>
      <c r="D590" s="134" t="s">
        <v>267</v>
      </c>
      <c r="F590" s="135" t="s">
        <v>3349</v>
      </c>
      <c r="I590" s="136"/>
      <c r="L590" s="32"/>
      <c r="M590" s="137"/>
      <c r="T590" s="53"/>
      <c r="AT590" s="17" t="s">
        <v>267</v>
      </c>
      <c r="AU590" s="17" t="s">
        <v>77</v>
      </c>
    </row>
    <row r="591" spans="2:65" s="1" customFormat="1" ht="11.25">
      <c r="B591" s="32"/>
      <c r="D591" s="176" t="s">
        <v>1416</v>
      </c>
      <c r="F591" s="177" t="s">
        <v>3350</v>
      </c>
      <c r="I591" s="136"/>
      <c r="L591" s="32"/>
      <c r="M591" s="137"/>
      <c r="T591" s="53"/>
      <c r="AT591" s="17" t="s">
        <v>1416</v>
      </c>
      <c r="AU591" s="17" t="s">
        <v>77</v>
      </c>
    </row>
    <row r="592" spans="2:65" s="12" customFormat="1" ht="11.25">
      <c r="B592" s="162"/>
      <c r="D592" s="134" t="s">
        <v>774</v>
      </c>
      <c r="E592" s="163" t="s">
        <v>19</v>
      </c>
      <c r="F592" s="164" t="s">
        <v>4124</v>
      </c>
      <c r="H592" s="165">
        <v>216</v>
      </c>
      <c r="I592" s="166"/>
      <c r="L592" s="162"/>
      <c r="M592" s="167"/>
      <c r="T592" s="168"/>
      <c r="AT592" s="163" t="s">
        <v>774</v>
      </c>
      <c r="AU592" s="163" t="s">
        <v>77</v>
      </c>
      <c r="AV592" s="12" t="s">
        <v>79</v>
      </c>
      <c r="AW592" s="12" t="s">
        <v>31</v>
      </c>
      <c r="AX592" s="12" t="s">
        <v>69</v>
      </c>
      <c r="AY592" s="163" t="s">
        <v>260</v>
      </c>
    </row>
    <row r="593" spans="2:65" s="13" customFormat="1" ht="11.25">
      <c r="B593" s="169"/>
      <c r="D593" s="134" t="s">
        <v>774</v>
      </c>
      <c r="E593" s="170" t="s">
        <v>19</v>
      </c>
      <c r="F593" s="171" t="s">
        <v>967</v>
      </c>
      <c r="H593" s="172">
        <v>216</v>
      </c>
      <c r="I593" s="173"/>
      <c r="L593" s="169"/>
      <c r="M593" s="174"/>
      <c r="T593" s="175"/>
      <c r="AT593" s="170" t="s">
        <v>774</v>
      </c>
      <c r="AU593" s="170" t="s">
        <v>77</v>
      </c>
      <c r="AV593" s="13" t="s">
        <v>266</v>
      </c>
      <c r="AW593" s="13" t="s">
        <v>31</v>
      </c>
      <c r="AX593" s="13" t="s">
        <v>77</v>
      </c>
      <c r="AY593" s="170" t="s">
        <v>260</v>
      </c>
    </row>
    <row r="594" spans="2:65" s="1" customFormat="1" ht="16.5" customHeight="1">
      <c r="B594" s="32"/>
      <c r="C594" s="139" t="s">
        <v>4125</v>
      </c>
      <c r="D594" s="139" t="s">
        <v>273</v>
      </c>
      <c r="E594" s="140" t="s">
        <v>3357</v>
      </c>
      <c r="F594" s="141" t="s">
        <v>3358</v>
      </c>
      <c r="G594" s="142" t="s">
        <v>545</v>
      </c>
      <c r="H594" s="143">
        <v>270</v>
      </c>
      <c r="I594" s="144"/>
      <c r="J594" s="145">
        <f>ROUND(I594*H594,2)</f>
        <v>0</v>
      </c>
      <c r="K594" s="141" t="s">
        <v>1258</v>
      </c>
      <c r="L594" s="146"/>
      <c r="M594" s="147" t="s">
        <v>19</v>
      </c>
      <c r="N594" s="148" t="s">
        <v>40</v>
      </c>
      <c r="P594" s="130">
        <f>O594*H594</f>
        <v>0</v>
      </c>
      <c r="Q594" s="130">
        <v>5.2999999999999998E-4</v>
      </c>
      <c r="R594" s="130">
        <f>Q594*H594</f>
        <v>0.1431</v>
      </c>
      <c r="S594" s="130">
        <v>0</v>
      </c>
      <c r="T594" s="131">
        <f>S594*H594</f>
        <v>0</v>
      </c>
      <c r="AR594" s="132" t="s">
        <v>277</v>
      </c>
      <c r="AT594" s="132" t="s">
        <v>273</v>
      </c>
      <c r="AU594" s="132" t="s">
        <v>77</v>
      </c>
      <c r="AY594" s="17" t="s">
        <v>260</v>
      </c>
      <c r="BE594" s="133">
        <f>IF(N594="základní",J594,0)</f>
        <v>0</v>
      </c>
      <c r="BF594" s="133">
        <f>IF(N594="snížená",J594,0)</f>
        <v>0</v>
      </c>
      <c r="BG594" s="133">
        <f>IF(N594="zákl. přenesená",J594,0)</f>
        <v>0</v>
      </c>
      <c r="BH594" s="133">
        <f>IF(N594="sníž. přenesená",J594,0)</f>
        <v>0</v>
      </c>
      <c r="BI594" s="133">
        <f>IF(N594="nulová",J594,0)</f>
        <v>0</v>
      </c>
      <c r="BJ594" s="17" t="s">
        <v>77</v>
      </c>
      <c r="BK594" s="133">
        <f>ROUND(I594*H594,2)</f>
        <v>0</v>
      </c>
      <c r="BL594" s="17" t="s">
        <v>266</v>
      </c>
      <c r="BM594" s="132" t="s">
        <v>4126</v>
      </c>
    </row>
    <row r="595" spans="2:65" s="1" customFormat="1" ht="11.25">
      <c r="B595" s="32"/>
      <c r="D595" s="134" t="s">
        <v>267</v>
      </c>
      <c r="F595" s="135" t="s">
        <v>3358</v>
      </c>
      <c r="I595" s="136"/>
      <c r="L595" s="32"/>
      <c r="M595" s="137"/>
      <c r="T595" s="53"/>
      <c r="AT595" s="17" t="s">
        <v>267</v>
      </c>
      <c r="AU595" s="17" t="s">
        <v>77</v>
      </c>
    </row>
    <row r="596" spans="2:65" s="12" customFormat="1" ht="11.25">
      <c r="B596" s="162"/>
      <c r="D596" s="134" t="s">
        <v>774</v>
      </c>
      <c r="E596" s="163" t="s">
        <v>19</v>
      </c>
      <c r="F596" s="164" t="s">
        <v>4127</v>
      </c>
      <c r="H596" s="165">
        <v>270</v>
      </c>
      <c r="I596" s="166"/>
      <c r="L596" s="162"/>
      <c r="M596" s="167"/>
      <c r="T596" s="168"/>
      <c r="AT596" s="163" t="s">
        <v>774</v>
      </c>
      <c r="AU596" s="163" t="s">
        <v>77</v>
      </c>
      <c r="AV596" s="12" t="s">
        <v>79</v>
      </c>
      <c r="AW596" s="12" t="s">
        <v>31</v>
      </c>
      <c r="AX596" s="12" t="s">
        <v>69</v>
      </c>
      <c r="AY596" s="163" t="s">
        <v>260</v>
      </c>
    </row>
    <row r="597" spans="2:65" s="13" customFormat="1" ht="11.25">
      <c r="B597" s="169"/>
      <c r="D597" s="134" t="s">
        <v>774</v>
      </c>
      <c r="E597" s="170" t="s">
        <v>19</v>
      </c>
      <c r="F597" s="171" t="s">
        <v>967</v>
      </c>
      <c r="H597" s="172">
        <v>270</v>
      </c>
      <c r="I597" s="173"/>
      <c r="L597" s="169"/>
      <c r="M597" s="174"/>
      <c r="T597" s="175"/>
      <c r="AT597" s="170" t="s">
        <v>774</v>
      </c>
      <c r="AU597" s="170" t="s">
        <v>77</v>
      </c>
      <c r="AV597" s="13" t="s">
        <v>266</v>
      </c>
      <c r="AW597" s="13" t="s">
        <v>31</v>
      </c>
      <c r="AX597" s="13" t="s">
        <v>77</v>
      </c>
      <c r="AY597" s="170" t="s">
        <v>260</v>
      </c>
    </row>
    <row r="598" spans="2:65" s="1" customFormat="1" ht="16.5" customHeight="1">
      <c r="B598" s="32"/>
      <c r="C598" s="121" t="s">
        <v>1491</v>
      </c>
      <c r="D598" s="121" t="s">
        <v>261</v>
      </c>
      <c r="E598" s="122" t="s">
        <v>3351</v>
      </c>
      <c r="F598" s="123" t="s">
        <v>3352</v>
      </c>
      <c r="G598" s="124" t="s">
        <v>1297</v>
      </c>
      <c r="H598" s="125">
        <v>940</v>
      </c>
      <c r="I598" s="126"/>
      <c r="J598" s="127">
        <f>ROUND(I598*H598,2)</f>
        <v>0</v>
      </c>
      <c r="K598" s="123" t="s">
        <v>1258</v>
      </c>
      <c r="L598" s="32"/>
      <c r="M598" s="128" t="s">
        <v>19</v>
      </c>
      <c r="N598" s="129" t="s">
        <v>40</v>
      </c>
      <c r="P598" s="130">
        <f>O598*H598</f>
        <v>0</v>
      </c>
      <c r="Q598" s="130">
        <v>0</v>
      </c>
      <c r="R598" s="130">
        <f>Q598*H598</f>
        <v>0</v>
      </c>
      <c r="S598" s="130">
        <v>0</v>
      </c>
      <c r="T598" s="131">
        <f>S598*H598</f>
        <v>0</v>
      </c>
      <c r="AR598" s="132" t="s">
        <v>266</v>
      </c>
      <c r="AT598" s="132" t="s">
        <v>261</v>
      </c>
      <c r="AU598" s="132" t="s">
        <v>77</v>
      </c>
      <c r="AY598" s="17" t="s">
        <v>260</v>
      </c>
      <c r="BE598" s="133">
        <f>IF(N598="základní",J598,0)</f>
        <v>0</v>
      </c>
      <c r="BF598" s="133">
        <f>IF(N598="snížená",J598,0)</f>
        <v>0</v>
      </c>
      <c r="BG598" s="133">
        <f>IF(N598="zákl. přenesená",J598,0)</f>
        <v>0</v>
      </c>
      <c r="BH598" s="133">
        <f>IF(N598="sníž. přenesená",J598,0)</f>
        <v>0</v>
      </c>
      <c r="BI598" s="133">
        <f>IF(N598="nulová",J598,0)</f>
        <v>0</v>
      </c>
      <c r="BJ598" s="17" t="s">
        <v>77</v>
      </c>
      <c r="BK598" s="133">
        <f>ROUND(I598*H598,2)</f>
        <v>0</v>
      </c>
      <c r="BL598" s="17" t="s">
        <v>266</v>
      </c>
      <c r="BM598" s="132" t="s">
        <v>2335</v>
      </c>
    </row>
    <row r="599" spans="2:65" s="1" customFormat="1" ht="11.25">
      <c r="B599" s="32"/>
      <c r="D599" s="134" t="s">
        <v>267</v>
      </c>
      <c r="F599" s="135" t="s">
        <v>3353</v>
      </c>
      <c r="I599" s="136"/>
      <c r="L599" s="32"/>
      <c r="M599" s="137"/>
      <c r="T599" s="53"/>
      <c r="AT599" s="17" t="s">
        <v>267</v>
      </c>
      <c r="AU599" s="17" t="s">
        <v>77</v>
      </c>
    </row>
    <row r="600" spans="2:65" s="1" customFormat="1" ht="11.25">
      <c r="B600" s="32"/>
      <c r="D600" s="176" t="s">
        <v>1416</v>
      </c>
      <c r="F600" s="177" t="s">
        <v>3354</v>
      </c>
      <c r="I600" s="136"/>
      <c r="L600" s="32"/>
      <c r="M600" s="137"/>
      <c r="T600" s="53"/>
      <c r="AT600" s="17" t="s">
        <v>1416</v>
      </c>
      <c r="AU600" s="17" t="s">
        <v>77</v>
      </c>
    </row>
    <row r="601" spans="2:65" s="12" customFormat="1" ht="11.25">
      <c r="B601" s="162"/>
      <c r="D601" s="134" t="s">
        <v>774</v>
      </c>
      <c r="E601" s="163" t="s">
        <v>19</v>
      </c>
      <c r="F601" s="164" t="s">
        <v>4119</v>
      </c>
      <c r="H601" s="165">
        <v>940</v>
      </c>
      <c r="I601" s="166"/>
      <c r="L601" s="162"/>
      <c r="M601" s="167"/>
      <c r="T601" s="168"/>
      <c r="AT601" s="163" t="s">
        <v>774</v>
      </c>
      <c r="AU601" s="163" t="s">
        <v>77</v>
      </c>
      <c r="AV601" s="12" t="s">
        <v>79</v>
      </c>
      <c r="AW601" s="12" t="s">
        <v>31</v>
      </c>
      <c r="AX601" s="12" t="s">
        <v>69</v>
      </c>
      <c r="AY601" s="163" t="s">
        <v>260</v>
      </c>
    </row>
    <row r="602" spans="2:65" s="13" customFormat="1" ht="11.25">
      <c r="B602" s="169"/>
      <c r="D602" s="134" t="s">
        <v>774</v>
      </c>
      <c r="E602" s="170" t="s">
        <v>19</v>
      </c>
      <c r="F602" s="171" t="s">
        <v>967</v>
      </c>
      <c r="H602" s="172">
        <v>940</v>
      </c>
      <c r="I602" s="173"/>
      <c r="L602" s="169"/>
      <c r="M602" s="174"/>
      <c r="T602" s="175"/>
      <c r="AT602" s="170" t="s">
        <v>774</v>
      </c>
      <c r="AU602" s="170" t="s">
        <v>77</v>
      </c>
      <c r="AV602" s="13" t="s">
        <v>266</v>
      </c>
      <c r="AW602" s="13" t="s">
        <v>31</v>
      </c>
      <c r="AX602" s="13" t="s">
        <v>77</v>
      </c>
      <c r="AY602" s="170" t="s">
        <v>260</v>
      </c>
    </row>
    <row r="603" spans="2:65" s="1" customFormat="1" ht="16.5" customHeight="1">
      <c r="B603" s="32"/>
      <c r="C603" s="139" t="s">
        <v>4128</v>
      </c>
      <c r="D603" s="139" t="s">
        <v>273</v>
      </c>
      <c r="E603" s="140" t="s">
        <v>3355</v>
      </c>
      <c r="F603" s="141" t="s">
        <v>3356</v>
      </c>
      <c r="G603" s="142" t="s">
        <v>1297</v>
      </c>
      <c r="H603" s="143">
        <v>1222</v>
      </c>
      <c r="I603" s="144"/>
      <c r="J603" s="145">
        <f>ROUND(I603*H603,2)</f>
        <v>0</v>
      </c>
      <c r="K603" s="141" t="s">
        <v>1258</v>
      </c>
      <c r="L603" s="146"/>
      <c r="M603" s="147" t="s">
        <v>19</v>
      </c>
      <c r="N603" s="148" t="s">
        <v>40</v>
      </c>
      <c r="P603" s="130">
        <f>O603*H603</f>
        <v>0</v>
      </c>
      <c r="Q603" s="130">
        <v>3.5E-4</v>
      </c>
      <c r="R603" s="130">
        <f>Q603*H603</f>
        <v>0.42769999999999997</v>
      </c>
      <c r="S603" s="130">
        <v>0</v>
      </c>
      <c r="T603" s="131">
        <f>S603*H603</f>
        <v>0</v>
      </c>
      <c r="AR603" s="132" t="s">
        <v>277</v>
      </c>
      <c r="AT603" s="132" t="s">
        <v>273</v>
      </c>
      <c r="AU603" s="132" t="s">
        <v>77</v>
      </c>
      <c r="AY603" s="17" t="s">
        <v>260</v>
      </c>
      <c r="BE603" s="133">
        <f>IF(N603="základní",J603,0)</f>
        <v>0</v>
      </c>
      <c r="BF603" s="133">
        <f>IF(N603="snížená",J603,0)</f>
        <v>0</v>
      </c>
      <c r="BG603" s="133">
        <f>IF(N603="zákl. přenesená",J603,0)</f>
        <v>0</v>
      </c>
      <c r="BH603" s="133">
        <f>IF(N603="sníž. přenesená",J603,0)</f>
        <v>0</v>
      </c>
      <c r="BI603" s="133">
        <f>IF(N603="nulová",J603,0)</f>
        <v>0</v>
      </c>
      <c r="BJ603" s="17" t="s">
        <v>77</v>
      </c>
      <c r="BK603" s="133">
        <f>ROUND(I603*H603,2)</f>
        <v>0</v>
      </c>
      <c r="BL603" s="17" t="s">
        <v>266</v>
      </c>
      <c r="BM603" s="132" t="s">
        <v>4129</v>
      </c>
    </row>
    <row r="604" spans="2:65" s="1" customFormat="1" ht="11.25">
      <c r="B604" s="32"/>
      <c r="D604" s="134" t="s">
        <v>267</v>
      </c>
      <c r="F604" s="135" t="s">
        <v>3356</v>
      </c>
      <c r="I604" s="136"/>
      <c r="L604" s="32"/>
      <c r="M604" s="137"/>
      <c r="T604" s="53"/>
      <c r="AT604" s="17" t="s">
        <v>267</v>
      </c>
      <c r="AU604" s="17" t="s">
        <v>77</v>
      </c>
    </row>
    <row r="605" spans="2:65" s="12" customFormat="1" ht="11.25">
      <c r="B605" s="162"/>
      <c r="D605" s="134" t="s">
        <v>774</v>
      </c>
      <c r="E605" s="163" t="s">
        <v>19</v>
      </c>
      <c r="F605" s="164" t="s">
        <v>4130</v>
      </c>
      <c r="H605" s="165">
        <v>1222</v>
      </c>
      <c r="I605" s="166"/>
      <c r="L605" s="162"/>
      <c r="M605" s="167"/>
      <c r="T605" s="168"/>
      <c r="AT605" s="163" t="s">
        <v>774</v>
      </c>
      <c r="AU605" s="163" t="s">
        <v>77</v>
      </c>
      <c r="AV605" s="12" t="s">
        <v>79</v>
      </c>
      <c r="AW605" s="12" t="s">
        <v>31</v>
      </c>
      <c r="AX605" s="12" t="s">
        <v>69</v>
      </c>
      <c r="AY605" s="163" t="s">
        <v>260</v>
      </c>
    </row>
    <row r="606" spans="2:65" s="13" customFormat="1" ht="11.25">
      <c r="B606" s="169"/>
      <c r="D606" s="134" t="s">
        <v>774</v>
      </c>
      <c r="E606" s="170" t="s">
        <v>19</v>
      </c>
      <c r="F606" s="171" t="s">
        <v>967</v>
      </c>
      <c r="H606" s="172">
        <v>1222</v>
      </c>
      <c r="I606" s="173"/>
      <c r="L606" s="169"/>
      <c r="M606" s="174"/>
      <c r="T606" s="175"/>
      <c r="AT606" s="170" t="s">
        <v>774</v>
      </c>
      <c r="AU606" s="170" t="s">
        <v>77</v>
      </c>
      <c r="AV606" s="13" t="s">
        <v>266</v>
      </c>
      <c r="AW606" s="13" t="s">
        <v>31</v>
      </c>
      <c r="AX606" s="13" t="s">
        <v>77</v>
      </c>
      <c r="AY606" s="170" t="s">
        <v>260</v>
      </c>
    </row>
    <row r="607" spans="2:65" s="1" customFormat="1" ht="16.5" customHeight="1">
      <c r="B607" s="32"/>
      <c r="C607" s="139" t="s">
        <v>1497</v>
      </c>
      <c r="D607" s="139" t="s">
        <v>273</v>
      </c>
      <c r="E607" s="140" t="s">
        <v>3362</v>
      </c>
      <c r="F607" s="141" t="s">
        <v>3363</v>
      </c>
      <c r="G607" s="142" t="s">
        <v>363</v>
      </c>
      <c r="H607" s="143">
        <v>46</v>
      </c>
      <c r="I607" s="144"/>
      <c r="J607" s="145">
        <f>ROUND(I607*H607,2)</f>
        <v>0</v>
      </c>
      <c r="K607" s="141" t="s">
        <v>1258</v>
      </c>
      <c r="L607" s="146"/>
      <c r="M607" s="147" t="s">
        <v>19</v>
      </c>
      <c r="N607" s="148" t="s">
        <v>40</v>
      </c>
      <c r="P607" s="130">
        <f>O607*H607</f>
        <v>0</v>
      </c>
      <c r="Q607" s="130">
        <v>1.2999999999999999E-4</v>
      </c>
      <c r="R607" s="130">
        <f>Q607*H607</f>
        <v>5.9799999999999992E-3</v>
      </c>
      <c r="S607" s="130">
        <v>0</v>
      </c>
      <c r="T607" s="131">
        <f>S607*H607</f>
        <v>0</v>
      </c>
      <c r="AR607" s="132" t="s">
        <v>277</v>
      </c>
      <c r="AT607" s="132" t="s">
        <v>273</v>
      </c>
      <c r="AU607" s="132" t="s">
        <v>77</v>
      </c>
      <c r="AY607" s="17" t="s">
        <v>260</v>
      </c>
      <c r="BE607" s="133">
        <f>IF(N607="základní",J607,0)</f>
        <v>0</v>
      </c>
      <c r="BF607" s="133">
        <f>IF(N607="snížená",J607,0)</f>
        <v>0</v>
      </c>
      <c r="BG607" s="133">
        <f>IF(N607="zákl. přenesená",J607,0)</f>
        <v>0</v>
      </c>
      <c r="BH607" s="133">
        <f>IF(N607="sníž. přenesená",J607,0)</f>
        <v>0</v>
      </c>
      <c r="BI607" s="133">
        <f>IF(N607="nulová",J607,0)</f>
        <v>0</v>
      </c>
      <c r="BJ607" s="17" t="s">
        <v>77</v>
      </c>
      <c r="BK607" s="133">
        <f>ROUND(I607*H607,2)</f>
        <v>0</v>
      </c>
      <c r="BL607" s="17" t="s">
        <v>266</v>
      </c>
      <c r="BM607" s="132" t="s">
        <v>4131</v>
      </c>
    </row>
    <row r="608" spans="2:65" s="1" customFormat="1" ht="11.25">
      <c r="B608" s="32"/>
      <c r="D608" s="134" t="s">
        <v>267</v>
      </c>
      <c r="F608" s="135" t="s">
        <v>3363</v>
      </c>
      <c r="I608" s="136"/>
      <c r="L608" s="32"/>
      <c r="M608" s="137"/>
      <c r="T608" s="53"/>
      <c r="AT608" s="17" t="s">
        <v>267</v>
      </c>
      <c r="AU608" s="17" t="s">
        <v>77</v>
      </c>
    </row>
    <row r="609" spans="2:65" s="12" customFormat="1" ht="11.25">
      <c r="B609" s="162"/>
      <c r="D609" s="134" t="s">
        <v>774</v>
      </c>
      <c r="E609" s="163" t="s">
        <v>19</v>
      </c>
      <c r="F609" s="164" t="s">
        <v>373</v>
      </c>
      <c r="H609" s="165">
        <v>46</v>
      </c>
      <c r="I609" s="166"/>
      <c r="L609" s="162"/>
      <c r="M609" s="167"/>
      <c r="T609" s="168"/>
      <c r="AT609" s="163" t="s">
        <v>774</v>
      </c>
      <c r="AU609" s="163" t="s">
        <v>77</v>
      </c>
      <c r="AV609" s="12" t="s">
        <v>79</v>
      </c>
      <c r="AW609" s="12" t="s">
        <v>31</v>
      </c>
      <c r="AX609" s="12" t="s">
        <v>69</v>
      </c>
      <c r="AY609" s="163" t="s">
        <v>260</v>
      </c>
    </row>
    <row r="610" spans="2:65" s="13" customFormat="1" ht="11.25">
      <c r="B610" s="169"/>
      <c r="D610" s="134" t="s">
        <v>774</v>
      </c>
      <c r="E610" s="170" t="s">
        <v>19</v>
      </c>
      <c r="F610" s="171" t="s">
        <v>967</v>
      </c>
      <c r="H610" s="172">
        <v>46</v>
      </c>
      <c r="I610" s="173"/>
      <c r="L610" s="169"/>
      <c r="M610" s="174"/>
      <c r="T610" s="175"/>
      <c r="AT610" s="170" t="s">
        <v>774</v>
      </c>
      <c r="AU610" s="170" t="s">
        <v>77</v>
      </c>
      <c r="AV610" s="13" t="s">
        <v>266</v>
      </c>
      <c r="AW610" s="13" t="s">
        <v>31</v>
      </c>
      <c r="AX610" s="13" t="s">
        <v>77</v>
      </c>
      <c r="AY610" s="170" t="s">
        <v>260</v>
      </c>
    </row>
    <row r="611" spans="2:65" s="1" customFormat="1" ht="16.5" customHeight="1">
      <c r="B611" s="32"/>
      <c r="C611" s="139" t="s">
        <v>4132</v>
      </c>
      <c r="D611" s="139" t="s">
        <v>273</v>
      </c>
      <c r="E611" s="140" t="s">
        <v>3364</v>
      </c>
      <c r="F611" s="141" t="s">
        <v>3365</v>
      </c>
      <c r="G611" s="142" t="s">
        <v>545</v>
      </c>
      <c r="H611" s="143">
        <v>503.28</v>
      </c>
      <c r="I611" s="144"/>
      <c r="J611" s="145">
        <f>ROUND(I611*H611,2)</f>
        <v>0</v>
      </c>
      <c r="K611" s="141" t="s">
        <v>1258</v>
      </c>
      <c r="L611" s="146"/>
      <c r="M611" s="147" t="s">
        <v>19</v>
      </c>
      <c r="N611" s="148" t="s">
        <v>40</v>
      </c>
      <c r="P611" s="130">
        <f>O611*H611</f>
        <v>0</v>
      </c>
      <c r="Q611" s="130">
        <v>2.1000000000000001E-4</v>
      </c>
      <c r="R611" s="130">
        <f>Q611*H611</f>
        <v>0.1056888</v>
      </c>
      <c r="S611" s="130">
        <v>0</v>
      </c>
      <c r="T611" s="131">
        <f>S611*H611</f>
        <v>0</v>
      </c>
      <c r="AR611" s="132" t="s">
        <v>277</v>
      </c>
      <c r="AT611" s="132" t="s">
        <v>273</v>
      </c>
      <c r="AU611" s="132" t="s">
        <v>77</v>
      </c>
      <c r="AY611" s="17" t="s">
        <v>260</v>
      </c>
      <c r="BE611" s="133">
        <f>IF(N611="základní",J611,0)</f>
        <v>0</v>
      </c>
      <c r="BF611" s="133">
        <f>IF(N611="snížená",J611,0)</f>
        <v>0</v>
      </c>
      <c r="BG611" s="133">
        <f>IF(N611="zákl. přenesená",J611,0)</f>
        <v>0</v>
      </c>
      <c r="BH611" s="133">
        <f>IF(N611="sníž. přenesená",J611,0)</f>
        <v>0</v>
      </c>
      <c r="BI611" s="133">
        <f>IF(N611="nulová",J611,0)</f>
        <v>0</v>
      </c>
      <c r="BJ611" s="17" t="s">
        <v>77</v>
      </c>
      <c r="BK611" s="133">
        <f>ROUND(I611*H611,2)</f>
        <v>0</v>
      </c>
      <c r="BL611" s="17" t="s">
        <v>266</v>
      </c>
      <c r="BM611" s="132" t="s">
        <v>4133</v>
      </c>
    </row>
    <row r="612" spans="2:65" s="1" customFormat="1" ht="11.25">
      <c r="B612" s="32"/>
      <c r="D612" s="134" t="s">
        <v>267</v>
      </c>
      <c r="F612" s="135" t="s">
        <v>3365</v>
      </c>
      <c r="I612" s="136"/>
      <c r="L612" s="32"/>
      <c r="M612" s="137"/>
      <c r="T612" s="53"/>
      <c r="AT612" s="17" t="s">
        <v>267</v>
      </c>
      <c r="AU612" s="17" t="s">
        <v>77</v>
      </c>
    </row>
    <row r="613" spans="2:65" s="12" customFormat="1" ht="11.25">
      <c r="B613" s="162"/>
      <c r="D613" s="134" t="s">
        <v>774</v>
      </c>
      <c r="E613" s="163" t="s">
        <v>19</v>
      </c>
      <c r="F613" s="164" t="s">
        <v>4134</v>
      </c>
      <c r="H613" s="165">
        <v>503.28</v>
      </c>
      <c r="I613" s="166"/>
      <c r="L613" s="162"/>
      <c r="M613" s="167"/>
      <c r="T613" s="168"/>
      <c r="AT613" s="163" t="s">
        <v>774</v>
      </c>
      <c r="AU613" s="163" t="s">
        <v>77</v>
      </c>
      <c r="AV613" s="12" t="s">
        <v>79</v>
      </c>
      <c r="AW613" s="12" t="s">
        <v>31</v>
      </c>
      <c r="AX613" s="12" t="s">
        <v>69</v>
      </c>
      <c r="AY613" s="163" t="s">
        <v>260</v>
      </c>
    </row>
    <row r="614" spans="2:65" s="13" customFormat="1" ht="11.25">
      <c r="B614" s="169"/>
      <c r="D614" s="134" t="s">
        <v>774</v>
      </c>
      <c r="E614" s="170" t="s">
        <v>19</v>
      </c>
      <c r="F614" s="171" t="s">
        <v>967</v>
      </c>
      <c r="H614" s="172">
        <v>503.28</v>
      </c>
      <c r="I614" s="173"/>
      <c r="L614" s="169"/>
      <c r="M614" s="174"/>
      <c r="T614" s="175"/>
      <c r="AT614" s="170" t="s">
        <v>774</v>
      </c>
      <c r="AU614" s="170" t="s">
        <v>77</v>
      </c>
      <c r="AV614" s="13" t="s">
        <v>266</v>
      </c>
      <c r="AW614" s="13" t="s">
        <v>31</v>
      </c>
      <c r="AX614" s="13" t="s">
        <v>77</v>
      </c>
      <c r="AY614" s="170" t="s">
        <v>260</v>
      </c>
    </row>
    <row r="615" spans="2:65" s="1" customFormat="1" ht="16.5" customHeight="1">
      <c r="B615" s="32"/>
      <c r="C615" s="121" t="s">
        <v>1500</v>
      </c>
      <c r="D615" s="121" t="s">
        <v>261</v>
      </c>
      <c r="E615" s="122" t="s">
        <v>3367</v>
      </c>
      <c r="F615" s="123" t="s">
        <v>3368</v>
      </c>
      <c r="G615" s="124" t="s">
        <v>545</v>
      </c>
      <c r="H615" s="125">
        <v>419.4</v>
      </c>
      <c r="I615" s="126"/>
      <c r="J615" s="127">
        <f>ROUND(I615*H615,2)</f>
        <v>0</v>
      </c>
      <c r="K615" s="123" t="s">
        <v>1258</v>
      </c>
      <c r="L615" s="32"/>
      <c r="M615" s="128" t="s">
        <v>19</v>
      </c>
      <c r="N615" s="129" t="s">
        <v>40</v>
      </c>
      <c r="P615" s="130">
        <f>O615*H615</f>
        <v>0</v>
      </c>
      <c r="Q615" s="130">
        <v>1.0000000000000001E-5</v>
      </c>
      <c r="R615" s="130">
        <f>Q615*H615</f>
        <v>4.1939999999999998E-3</v>
      </c>
      <c r="S615" s="130">
        <v>0</v>
      </c>
      <c r="T615" s="131">
        <f>S615*H615</f>
        <v>0</v>
      </c>
      <c r="AR615" s="132" t="s">
        <v>266</v>
      </c>
      <c r="AT615" s="132" t="s">
        <v>261</v>
      </c>
      <c r="AU615" s="132" t="s">
        <v>77</v>
      </c>
      <c r="AY615" s="17" t="s">
        <v>260</v>
      </c>
      <c r="BE615" s="133">
        <f>IF(N615="základní",J615,0)</f>
        <v>0</v>
      </c>
      <c r="BF615" s="133">
        <f>IF(N615="snížená",J615,0)</f>
        <v>0</v>
      </c>
      <c r="BG615" s="133">
        <f>IF(N615="zákl. přenesená",J615,0)</f>
        <v>0</v>
      </c>
      <c r="BH615" s="133">
        <f>IF(N615="sníž. přenesená",J615,0)</f>
        <v>0</v>
      </c>
      <c r="BI615" s="133">
        <f>IF(N615="nulová",J615,0)</f>
        <v>0</v>
      </c>
      <c r="BJ615" s="17" t="s">
        <v>77</v>
      </c>
      <c r="BK615" s="133">
        <f>ROUND(I615*H615,2)</f>
        <v>0</v>
      </c>
      <c r="BL615" s="17" t="s">
        <v>266</v>
      </c>
      <c r="BM615" s="132" t="s">
        <v>4135</v>
      </c>
    </row>
    <row r="616" spans="2:65" s="1" customFormat="1" ht="11.25">
      <c r="B616" s="32"/>
      <c r="D616" s="134" t="s">
        <v>267</v>
      </c>
      <c r="F616" s="135" t="s">
        <v>3369</v>
      </c>
      <c r="I616" s="136"/>
      <c r="L616" s="32"/>
      <c r="M616" s="137"/>
      <c r="T616" s="53"/>
      <c r="AT616" s="17" t="s">
        <v>267</v>
      </c>
      <c r="AU616" s="17" t="s">
        <v>77</v>
      </c>
    </row>
    <row r="617" spans="2:65" s="1" customFormat="1" ht="11.25">
      <c r="B617" s="32"/>
      <c r="D617" s="176" t="s">
        <v>1416</v>
      </c>
      <c r="F617" s="177" t="s">
        <v>3370</v>
      </c>
      <c r="I617" s="136"/>
      <c r="L617" s="32"/>
      <c r="M617" s="137"/>
      <c r="T617" s="53"/>
      <c r="AT617" s="17" t="s">
        <v>1416</v>
      </c>
      <c r="AU617" s="17" t="s">
        <v>77</v>
      </c>
    </row>
    <row r="618" spans="2:65" s="1" customFormat="1" ht="16.5" customHeight="1">
      <c r="B618" s="32"/>
      <c r="C618" s="121" t="s">
        <v>4136</v>
      </c>
      <c r="D618" s="121" t="s">
        <v>261</v>
      </c>
      <c r="E618" s="122" t="s">
        <v>1479</v>
      </c>
      <c r="F618" s="123" t="s">
        <v>1480</v>
      </c>
      <c r="G618" s="124" t="s">
        <v>1297</v>
      </c>
      <c r="H618" s="125">
        <v>53.652000000000001</v>
      </c>
      <c r="I618" s="126"/>
      <c r="J618" s="127">
        <f>ROUND(I618*H618,2)</f>
        <v>0</v>
      </c>
      <c r="K618" s="123" t="s">
        <v>1258</v>
      </c>
      <c r="L618" s="32"/>
      <c r="M618" s="128" t="s">
        <v>19</v>
      </c>
      <c r="N618" s="129" t="s">
        <v>40</v>
      </c>
      <c r="P618" s="130">
        <f>O618*H618</f>
        <v>0</v>
      </c>
      <c r="Q618" s="130">
        <v>0</v>
      </c>
      <c r="R618" s="130">
        <f>Q618*H618</f>
        <v>0</v>
      </c>
      <c r="S618" s="130">
        <v>0</v>
      </c>
      <c r="T618" s="131">
        <f>S618*H618</f>
        <v>0</v>
      </c>
      <c r="AR618" s="132" t="s">
        <v>266</v>
      </c>
      <c r="AT618" s="132" t="s">
        <v>261</v>
      </c>
      <c r="AU618" s="132" t="s">
        <v>77</v>
      </c>
      <c r="AY618" s="17" t="s">
        <v>260</v>
      </c>
      <c r="BE618" s="133">
        <f>IF(N618="základní",J618,0)</f>
        <v>0</v>
      </c>
      <c r="BF618" s="133">
        <f>IF(N618="snížená",J618,0)</f>
        <v>0</v>
      </c>
      <c r="BG618" s="133">
        <f>IF(N618="zákl. přenesená",J618,0)</f>
        <v>0</v>
      </c>
      <c r="BH618" s="133">
        <f>IF(N618="sníž. přenesená",J618,0)</f>
        <v>0</v>
      </c>
      <c r="BI618" s="133">
        <f>IF(N618="nulová",J618,0)</f>
        <v>0</v>
      </c>
      <c r="BJ618" s="17" t="s">
        <v>77</v>
      </c>
      <c r="BK618" s="133">
        <f>ROUND(I618*H618,2)</f>
        <v>0</v>
      </c>
      <c r="BL618" s="17" t="s">
        <v>266</v>
      </c>
      <c r="BM618" s="132" t="s">
        <v>4137</v>
      </c>
    </row>
    <row r="619" spans="2:65" s="1" customFormat="1" ht="11.25">
      <c r="B619" s="32"/>
      <c r="D619" s="134" t="s">
        <v>267</v>
      </c>
      <c r="F619" s="135" t="s">
        <v>1482</v>
      </c>
      <c r="I619" s="136"/>
      <c r="L619" s="32"/>
      <c r="M619" s="137"/>
      <c r="T619" s="53"/>
      <c r="AT619" s="17" t="s">
        <v>267</v>
      </c>
      <c r="AU619" s="17" t="s">
        <v>77</v>
      </c>
    </row>
    <row r="620" spans="2:65" s="1" customFormat="1" ht="11.25">
      <c r="B620" s="32"/>
      <c r="D620" s="176" t="s">
        <v>1416</v>
      </c>
      <c r="F620" s="177" t="s">
        <v>1483</v>
      </c>
      <c r="I620" s="136"/>
      <c r="L620" s="32"/>
      <c r="M620" s="137"/>
      <c r="T620" s="53"/>
      <c r="AT620" s="17" t="s">
        <v>1416</v>
      </c>
      <c r="AU620" s="17" t="s">
        <v>77</v>
      </c>
    </row>
    <row r="621" spans="2:65" s="1" customFormat="1" ht="16.5" customHeight="1">
      <c r="B621" s="32"/>
      <c r="C621" s="139" t="s">
        <v>1505</v>
      </c>
      <c r="D621" s="139" t="s">
        <v>273</v>
      </c>
      <c r="E621" s="140" t="s">
        <v>1485</v>
      </c>
      <c r="F621" s="141" t="s">
        <v>1486</v>
      </c>
      <c r="G621" s="142" t="s">
        <v>1487</v>
      </c>
      <c r="H621" s="143">
        <v>26.826000000000001</v>
      </c>
      <c r="I621" s="144"/>
      <c r="J621" s="145">
        <f>ROUND(I621*H621,2)</f>
        <v>0</v>
      </c>
      <c r="K621" s="141" t="s">
        <v>1258</v>
      </c>
      <c r="L621" s="146"/>
      <c r="M621" s="147" t="s">
        <v>19</v>
      </c>
      <c r="N621" s="148" t="s">
        <v>40</v>
      </c>
      <c r="P621" s="130">
        <f>O621*H621</f>
        <v>0</v>
      </c>
      <c r="Q621" s="130">
        <v>1E-3</v>
      </c>
      <c r="R621" s="130">
        <f>Q621*H621</f>
        <v>2.6826000000000003E-2</v>
      </c>
      <c r="S621" s="130">
        <v>0</v>
      </c>
      <c r="T621" s="131">
        <f>S621*H621</f>
        <v>0</v>
      </c>
      <c r="AR621" s="132" t="s">
        <v>277</v>
      </c>
      <c r="AT621" s="132" t="s">
        <v>273</v>
      </c>
      <c r="AU621" s="132" t="s">
        <v>77</v>
      </c>
      <c r="AY621" s="17" t="s">
        <v>260</v>
      </c>
      <c r="BE621" s="133">
        <f>IF(N621="základní",J621,0)</f>
        <v>0</v>
      </c>
      <c r="BF621" s="133">
        <f>IF(N621="snížená",J621,0)</f>
        <v>0</v>
      </c>
      <c r="BG621" s="133">
        <f>IF(N621="zákl. přenesená",J621,0)</f>
        <v>0</v>
      </c>
      <c r="BH621" s="133">
        <f>IF(N621="sníž. přenesená",J621,0)</f>
        <v>0</v>
      </c>
      <c r="BI621" s="133">
        <f>IF(N621="nulová",J621,0)</f>
        <v>0</v>
      </c>
      <c r="BJ621" s="17" t="s">
        <v>77</v>
      </c>
      <c r="BK621" s="133">
        <f>ROUND(I621*H621,2)</f>
        <v>0</v>
      </c>
      <c r="BL621" s="17" t="s">
        <v>266</v>
      </c>
      <c r="BM621" s="132" t="s">
        <v>4138</v>
      </c>
    </row>
    <row r="622" spans="2:65" s="1" customFormat="1" ht="11.25">
      <c r="B622" s="32"/>
      <c r="D622" s="134" t="s">
        <v>267</v>
      </c>
      <c r="F622" s="135" t="s">
        <v>1486</v>
      </c>
      <c r="I622" s="136"/>
      <c r="L622" s="32"/>
      <c r="M622" s="137"/>
      <c r="T622" s="53"/>
      <c r="AT622" s="17" t="s">
        <v>267</v>
      </c>
      <c r="AU622" s="17" t="s">
        <v>77</v>
      </c>
    </row>
    <row r="623" spans="2:65" s="1" customFormat="1" ht="16.5" customHeight="1">
      <c r="B623" s="32"/>
      <c r="C623" s="121" t="s">
        <v>4139</v>
      </c>
      <c r="D623" s="121" t="s">
        <v>261</v>
      </c>
      <c r="E623" s="122" t="s">
        <v>1489</v>
      </c>
      <c r="F623" s="123" t="s">
        <v>1490</v>
      </c>
      <c r="G623" s="124" t="s">
        <v>1297</v>
      </c>
      <c r="H623" s="125">
        <v>53.652000000000001</v>
      </c>
      <c r="I623" s="126"/>
      <c r="J623" s="127">
        <f>ROUND(I623*H623,2)</f>
        <v>0</v>
      </c>
      <c r="K623" s="123" t="s">
        <v>1258</v>
      </c>
      <c r="L623" s="32"/>
      <c r="M623" s="128" t="s">
        <v>19</v>
      </c>
      <c r="N623" s="129" t="s">
        <v>40</v>
      </c>
      <c r="P623" s="130">
        <f>O623*H623</f>
        <v>0</v>
      </c>
      <c r="Q623" s="130">
        <v>0</v>
      </c>
      <c r="R623" s="130">
        <f>Q623*H623</f>
        <v>0</v>
      </c>
      <c r="S623" s="130">
        <v>0</v>
      </c>
      <c r="T623" s="131">
        <f>S623*H623</f>
        <v>0</v>
      </c>
      <c r="AR623" s="132" t="s">
        <v>266</v>
      </c>
      <c r="AT623" s="132" t="s">
        <v>261</v>
      </c>
      <c r="AU623" s="132" t="s">
        <v>77</v>
      </c>
      <c r="AY623" s="17" t="s">
        <v>260</v>
      </c>
      <c r="BE623" s="133">
        <f>IF(N623="základní",J623,0)</f>
        <v>0</v>
      </c>
      <c r="BF623" s="133">
        <f>IF(N623="snížená",J623,0)</f>
        <v>0</v>
      </c>
      <c r="BG623" s="133">
        <f>IF(N623="zákl. přenesená",J623,0)</f>
        <v>0</v>
      </c>
      <c r="BH623" s="133">
        <f>IF(N623="sníž. přenesená",J623,0)</f>
        <v>0</v>
      </c>
      <c r="BI623" s="133">
        <f>IF(N623="nulová",J623,0)</f>
        <v>0</v>
      </c>
      <c r="BJ623" s="17" t="s">
        <v>77</v>
      </c>
      <c r="BK623" s="133">
        <f>ROUND(I623*H623,2)</f>
        <v>0</v>
      </c>
      <c r="BL623" s="17" t="s">
        <v>266</v>
      </c>
      <c r="BM623" s="132" t="s">
        <v>4140</v>
      </c>
    </row>
    <row r="624" spans="2:65" s="1" customFormat="1" ht="11.25">
      <c r="B624" s="32"/>
      <c r="D624" s="134" t="s">
        <v>267</v>
      </c>
      <c r="F624" s="135" t="s">
        <v>1492</v>
      </c>
      <c r="I624" s="136"/>
      <c r="L624" s="32"/>
      <c r="M624" s="137"/>
      <c r="T624" s="53"/>
      <c r="AT624" s="17" t="s">
        <v>267</v>
      </c>
      <c r="AU624" s="17" t="s">
        <v>77</v>
      </c>
    </row>
    <row r="625" spans="2:65" s="1" customFormat="1" ht="11.25">
      <c r="B625" s="32"/>
      <c r="D625" s="176" t="s">
        <v>1416</v>
      </c>
      <c r="F625" s="177" t="s">
        <v>1493</v>
      </c>
      <c r="I625" s="136"/>
      <c r="L625" s="32"/>
      <c r="M625" s="137"/>
      <c r="T625" s="53"/>
      <c r="AT625" s="17" t="s">
        <v>1416</v>
      </c>
      <c r="AU625" s="17" t="s">
        <v>77</v>
      </c>
    </row>
    <row r="626" spans="2:65" s="1" customFormat="1" ht="16.5" customHeight="1">
      <c r="B626" s="32"/>
      <c r="C626" s="139" t="s">
        <v>2617</v>
      </c>
      <c r="D626" s="139" t="s">
        <v>273</v>
      </c>
      <c r="E626" s="140" t="s">
        <v>1495</v>
      </c>
      <c r="F626" s="141" t="s">
        <v>1496</v>
      </c>
      <c r="G626" s="142" t="s">
        <v>1487</v>
      </c>
      <c r="H626" s="143">
        <v>59.017000000000003</v>
      </c>
      <c r="I626" s="144"/>
      <c r="J626" s="145">
        <f>ROUND(I626*H626,2)</f>
        <v>0</v>
      </c>
      <c r="K626" s="141" t="s">
        <v>1258</v>
      </c>
      <c r="L626" s="146"/>
      <c r="M626" s="147" t="s">
        <v>19</v>
      </c>
      <c r="N626" s="148" t="s">
        <v>40</v>
      </c>
      <c r="P626" s="130">
        <f>O626*H626</f>
        <v>0</v>
      </c>
      <c r="Q626" s="130">
        <v>1E-3</v>
      </c>
      <c r="R626" s="130">
        <f>Q626*H626</f>
        <v>5.9017000000000007E-2</v>
      </c>
      <c r="S626" s="130">
        <v>0</v>
      </c>
      <c r="T626" s="131">
        <f>S626*H626</f>
        <v>0</v>
      </c>
      <c r="AR626" s="132" t="s">
        <v>277</v>
      </c>
      <c r="AT626" s="132" t="s">
        <v>273</v>
      </c>
      <c r="AU626" s="132" t="s">
        <v>77</v>
      </c>
      <c r="AY626" s="17" t="s">
        <v>260</v>
      </c>
      <c r="BE626" s="133">
        <f>IF(N626="základní",J626,0)</f>
        <v>0</v>
      </c>
      <c r="BF626" s="133">
        <f>IF(N626="snížená",J626,0)</f>
        <v>0</v>
      </c>
      <c r="BG626" s="133">
        <f>IF(N626="zákl. přenesená",J626,0)</f>
        <v>0</v>
      </c>
      <c r="BH626" s="133">
        <f>IF(N626="sníž. přenesená",J626,0)</f>
        <v>0</v>
      </c>
      <c r="BI626" s="133">
        <f>IF(N626="nulová",J626,0)</f>
        <v>0</v>
      </c>
      <c r="BJ626" s="17" t="s">
        <v>77</v>
      </c>
      <c r="BK626" s="133">
        <f>ROUND(I626*H626,2)</f>
        <v>0</v>
      </c>
      <c r="BL626" s="17" t="s">
        <v>266</v>
      </c>
      <c r="BM626" s="132" t="s">
        <v>4141</v>
      </c>
    </row>
    <row r="627" spans="2:65" s="1" customFormat="1" ht="11.25">
      <c r="B627" s="32"/>
      <c r="D627" s="134" t="s">
        <v>267</v>
      </c>
      <c r="F627" s="135" t="s">
        <v>1496</v>
      </c>
      <c r="I627" s="136"/>
      <c r="L627" s="32"/>
      <c r="M627" s="137"/>
      <c r="T627" s="53"/>
      <c r="AT627" s="17" t="s">
        <v>267</v>
      </c>
      <c r="AU627" s="17" t="s">
        <v>77</v>
      </c>
    </row>
    <row r="628" spans="2:65" s="12" customFormat="1" ht="11.25">
      <c r="B628" s="162"/>
      <c r="D628" s="134" t="s">
        <v>774</v>
      </c>
      <c r="E628" s="163" t="s">
        <v>19</v>
      </c>
      <c r="F628" s="164" t="s">
        <v>4142</v>
      </c>
      <c r="H628" s="165">
        <v>59.017000000000003</v>
      </c>
      <c r="I628" s="166"/>
      <c r="L628" s="162"/>
      <c r="M628" s="167"/>
      <c r="T628" s="168"/>
      <c r="AT628" s="163" t="s">
        <v>774</v>
      </c>
      <c r="AU628" s="163" t="s">
        <v>77</v>
      </c>
      <c r="AV628" s="12" t="s">
        <v>79</v>
      </c>
      <c r="AW628" s="12" t="s">
        <v>31</v>
      </c>
      <c r="AX628" s="12" t="s">
        <v>69</v>
      </c>
      <c r="AY628" s="163" t="s">
        <v>260</v>
      </c>
    </row>
    <row r="629" spans="2:65" s="13" customFormat="1" ht="11.25">
      <c r="B629" s="169"/>
      <c r="D629" s="134" t="s">
        <v>774</v>
      </c>
      <c r="E629" s="170" t="s">
        <v>19</v>
      </c>
      <c r="F629" s="171" t="s">
        <v>967</v>
      </c>
      <c r="H629" s="172">
        <v>59.017000000000003</v>
      </c>
      <c r="I629" s="173"/>
      <c r="L629" s="169"/>
      <c r="M629" s="174"/>
      <c r="T629" s="175"/>
      <c r="AT629" s="170" t="s">
        <v>774</v>
      </c>
      <c r="AU629" s="170" t="s">
        <v>77</v>
      </c>
      <c r="AV629" s="13" t="s">
        <v>266</v>
      </c>
      <c r="AW629" s="13" t="s">
        <v>31</v>
      </c>
      <c r="AX629" s="13" t="s">
        <v>77</v>
      </c>
      <c r="AY629" s="170" t="s">
        <v>260</v>
      </c>
    </row>
    <row r="630" spans="2:65" s="1" customFormat="1" ht="16.5" customHeight="1">
      <c r="B630" s="32"/>
      <c r="C630" s="121" t="s">
        <v>4143</v>
      </c>
      <c r="D630" s="121" t="s">
        <v>261</v>
      </c>
      <c r="E630" s="122" t="s">
        <v>1460</v>
      </c>
      <c r="F630" s="123" t="s">
        <v>1461</v>
      </c>
      <c r="G630" s="124" t="s">
        <v>973</v>
      </c>
      <c r="H630" s="125">
        <v>271.32</v>
      </c>
      <c r="I630" s="126"/>
      <c r="J630" s="127">
        <f>ROUND(I630*H630,2)</f>
        <v>0</v>
      </c>
      <c r="K630" s="123" t="s">
        <v>1258</v>
      </c>
      <c r="L630" s="32"/>
      <c r="M630" s="128" t="s">
        <v>19</v>
      </c>
      <c r="N630" s="129" t="s">
        <v>40</v>
      </c>
      <c r="P630" s="130">
        <f>O630*H630</f>
        <v>0</v>
      </c>
      <c r="Q630" s="130">
        <v>0</v>
      </c>
      <c r="R630" s="130">
        <f>Q630*H630</f>
        <v>0</v>
      </c>
      <c r="S630" s="130">
        <v>0</v>
      </c>
      <c r="T630" s="131">
        <f>S630*H630</f>
        <v>0</v>
      </c>
      <c r="AR630" s="132" t="s">
        <v>266</v>
      </c>
      <c r="AT630" s="132" t="s">
        <v>261</v>
      </c>
      <c r="AU630" s="132" t="s">
        <v>77</v>
      </c>
      <c r="AY630" s="17" t="s">
        <v>260</v>
      </c>
      <c r="BE630" s="133">
        <f>IF(N630="základní",J630,0)</f>
        <v>0</v>
      </c>
      <c r="BF630" s="133">
        <f>IF(N630="snížená",J630,0)</f>
        <v>0</v>
      </c>
      <c r="BG630" s="133">
        <f>IF(N630="zákl. přenesená",J630,0)</f>
        <v>0</v>
      </c>
      <c r="BH630" s="133">
        <f>IF(N630="sníž. přenesená",J630,0)</f>
        <v>0</v>
      </c>
      <c r="BI630" s="133">
        <f>IF(N630="nulová",J630,0)</f>
        <v>0</v>
      </c>
      <c r="BJ630" s="17" t="s">
        <v>77</v>
      </c>
      <c r="BK630" s="133">
        <f>ROUND(I630*H630,2)</f>
        <v>0</v>
      </c>
      <c r="BL630" s="17" t="s">
        <v>266</v>
      </c>
      <c r="BM630" s="132" t="s">
        <v>4144</v>
      </c>
    </row>
    <row r="631" spans="2:65" s="1" customFormat="1" ht="19.5">
      <c r="B631" s="32"/>
      <c r="D631" s="134" t="s">
        <v>267</v>
      </c>
      <c r="F631" s="135" t="s">
        <v>1462</v>
      </c>
      <c r="I631" s="136"/>
      <c r="L631" s="32"/>
      <c r="M631" s="137"/>
      <c r="T631" s="53"/>
      <c r="AT631" s="17" t="s">
        <v>267</v>
      </c>
      <c r="AU631" s="17" t="s">
        <v>77</v>
      </c>
    </row>
    <row r="632" spans="2:65" s="1" customFormat="1" ht="11.25">
      <c r="B632" s="32"/>
      <c r="D632" s="176" t="s">
        <v>1416</v>
      </c>
      <c r="F632" s="177" t="s">
        <v>1463</v>
      </c>
      <c r="I632" s="136"/>
      <c r="L632" s="32"/>
      <c r="M632" s="137"/>
      <c r="T632" s="53"/>
      <c r="AT632" s="17" t="s">
        <v>1416</v>
      </c>
      <c r="AU632" s="17" t="s">
        <v>77</v>
      </c>
    </row>
    <row r="633" spans="2:65" s="12" customFormat="1" ht="11.25">
      <c r="B633" s="162"/>
      <c r="D633" s="134" t="s">
        <v>774</v>
      </c>
      <c r="E633" s="163" t="s">
        <v>19</v>
      </c>
      <c r="F633" s="164" t="s">
        <v>4145</v>
      </c>
      <c r="H633" s="165">
        <v>271.32</v>
      </c>
      <c r="I633" s="166"/>
      <c r="L633" s="162"/>
      <c r="M633" s="167"/>
      <c r="T633" s="168"/>
      <c r="AT633" s="163" t="s">
        <v>774</v>
      </c>
      <c r="AU633" s="163" t="s">
        <v>77</v>
      </c>
      <c r="AV633" s="12" t="s">
        <v>79</v>
      </c>
      <c r="AW633" s="12" t="s">
        <v>31</v>
      </c>
      <c r="AX633" s="12" t="s">
        <v>69</v>
      </c>
      <c r="AY633" s="163" t="s">
        <v>260</v>
      </c>
    </row>
    <row r="634" spans="2:65" s="13" customFormat="1" ht="11.25">
      <c r="B634" s="169"/>
      <c r="D634" s="134" t="s">
        <v>774</v>
      </c>
      <c r="E634" s="170" t="s">
        <v>19</v>
      </c>
      <c r="F634" s="171" t="s">
        <v>967</v>
      </c>
      <c r="H634" s="172">
        <v>271.32</v>
      </c>
      <c r="I634" s="173"/>
      <c r="L634" s="169"/>
      <c r="M634" s="174"/>
      <c r="T634" s="175"/>
      <c r="AT634" s="170" t="s">
        <v>774</v>
      </c>
      <c r="AU634" s="170" t="s">
        <v>77</v>
      </c>
      <c r="AV634" s="13" t="s">
        <v>266</v>
      </c>
      <c r="AW634" s="13" t="s">
        <v>31</v>
      </c>
      <c r="AX634" s="13" t="s">
        <v>77</v>
      </c>
      <c r="AY634" s="170" t="s">
        <v>260</v>
      </c>
    </row>
    <row r="635" spans="2:65" s="1" customFormat="1" ht="21.75" customHeight="1">
      <c r="B635" s="32"/>
      <c r="C635" s="121" t="s">
        <v>1517</v>
      </c>
      <c r="D635" s="121" t="s">
        <v>261</v>
      </c>
      <c r="E635" s="122" t="s">
        <v>1465</v>
      </c>
      <c r="F635" s="123" t="s">
        <v>1466</v>
      </c>
      <c r="G635" s="124" t="s">
        <v>1067</v>
      </c>
      <c r="H635" s="125">
        <v>159.6</v>
      </c>
      <c r="I635" s="126"/>
      <c r="J635" s="127">
        <f>ROUND(I635*H635,2)</f>
        <v>0</v>
      </c>
      <c r="K635" s="123" t="s">
        <v>1258</v>
      </c>
      <c r="L635" s="32"/>
      <c r="M635" s="128" t="s">
        <v>19</v>
      </c>
      <c r="N635" s="129" t="s">
        <v>40</v>
      </c>
      <c r="P635" s="130">
        <f>O635*H635</f>
        <v>0</v>
      </c>
      <c r="Q635" s="130">
        <v>0</v>
      </c>
      <c r="R635" s="130">
        <f>Q635*H635</f>
        <v>0</v>
      </c>
      <c r="S635" s="130">
        <v>0</v>
      </c>
      <c r="T635" s="131">
        <f>S635*H635</f>
        <v>0</v>
      </c>
      <c r="AR635" s="132" t="s">
        <v>266</v>
      </c>
      <c r="AT635" s="132" t="s">
        <v>261</v>
      </c>
      <c r="AU635" s="132" t="s">
        <v>77</v>
      </c>
      <c r="AY635" s="17" t="s">
        <v>260</v>
      </c>
      <c r="BE635" s="133">
        <f>IF(N635="základní",J635,0)</f>
        <v>0</v>
      </c>
      <c r="BF635" s="133">
        <f>IF(N635="snížená",J635,0)</f>
        <v>0</v>
      </c>
      <c r="BG635" s="133">
        <f>IF(N635="zákl. přenesená",J635,0)</f>
        <v>0</v>
      </c>
      <c r="BH635" s="133">
        <f>IF(N635="sníž. přenesená",J635,0)</f>
        <v>0</v>
      </c>
      <c r="BI635" s="133">
        <f>IF(N635="nulová",J635,0)</f>
        <v>0</v>
      </c>
      <c r="BJ635" s="17" t="s">
        <v>77</v>
      </c>
      <c r="BK635" s="133">
        <f>ROUND(I635*H635,2)</f>
        <v>0</v>
      </c>
      <c r="BL635" s="17" t="s">
        <v>266</v>
      </c>
      <c r="BM635" s="132" t="s">
        <v>4146</v>
      </c>
    </row>
    <row r="636" spans="2:65" s="1" customFormat="1" ht="19.5">
      <c r="B636" s="32"/>
      <c r="D636" s="134" t="s">
        <v>267</v>
      </c>
      <c r="F636" s="135" t="s">
        <v>1467</v>
      </c>
      <c r="I636" s="136"/>
      <c r="L636" s="32"/>
      <c r="M636" s="137"/>
      <c r="T636" s="53"/>
      <c r="AT636" s="17" t="s">
        <v>267</v>
      </c>
      <c r="AU636" s="17" t="s">
        <v>77</v>
      </c>
    </row>
    <row r="637" spans="2:65" s="1" customFormat="1" ht="11.25">
      <c r="B637" s="32"/>
      <c r="D637" s="176" t="s">
        <v>1416</v>
      </c>
      <c r="F637" s="177" t="s">
        <v>1468</v>
      </c>
      <c r="I637" s="136"/>
      <c r="L637" s="32"/>
      <c r="M637" s="137"/>
      <c r="T637" s="53"/>
      <c r="AT637" s="17" t="s">
        <v>1416</v>
      </c>
      <c r="AU637" s="17" t="s">
        <v>77</v>
      </c>
    </row>
    <row r="638" spans="2:65" s="1" customFormat="1" ht="24.2" customHeight="1">
      <c r="B638" s="32"/>
      <c r="C638" s="121" t="s">
        <v>4147</v>
      </c>
      <c r="D638" s="121" t="s">
        <v>261</v>
      </c>
      <c r="E638" s="122" t="s">
        <v>1469</v>
      </c>
      <c r="F638" s="123" t="s">
        <v>1470</v>
      </c>
      <c r="G638" s="124" t="s">
        <v>1067</v>
      </c>
      <c r="H638" s="125">
        <v>2553.6</v>
      </c>
      <c r="I638" s="126"/>
      <c r="J638" s="127">
        <f>ROUND(I638*H638,2)</f>
        <v>0</v>
      </c>
      <c r="K638" s="123" t="s">
        <v>1258</v>
      </c>
      <c r="L638" s="32"/>
      <c r="M638" s="128" t="s">
        <v>19</v>
      </c>
      <c r="N638" s="129" t="s">
        <v>40</v>
      </c>
      <c r="P638" s="130">
        <f>O638*H638</f>
        <v>0</v>
      </c>
      <c r="Q638" s="130">
        <v>0</v>
      </c>
      <c r="R638" s="130">
        <f>Q638*H638</f>
        <v>0</v>
      </c>
      <c r="S638" s="130">
        <v>0</v>
      </c>
      <c r="T638" s="131">
        <f>S638*H638</f>
        <v>0</v>
      </c>
      <c r="AR638" s="132" t="s">
        <v>266</v>
      </c>
      <c r="AT638" s="132" t="s">
        <v>261</v>
      </c>
      <c r="AU638" s="132" t="s">
        <v>77</v>
      </c>
      <c r="AY638" s="17" t="s">
        <v>260</v>
      </c>
      <c r="BE638" s="133">
        <f>IF(N638="základní",J638,0)</f>
        <v>0</v>
      </c>
      <c r="BF638" s="133">
        <f>IF(N638="snížená",J638,0)</f>
        <v>0</v>
      </c>
      <c r="BG638" s="133">
        <f>IF(N638="zákl. přenesená",J638,0)</f>
        <v>0</v>
      </c>
      <c r="BH638" s="133">
        <f>IF(N638="sníž. přenesená",J638,0)</f>
        <v>0</v>
      </c>
      <c r="BI638" s="133">
        <f>IF(N638="nulová",J638,0)</f>
        <v>0</v>
      </c>
      <c r="BJ638" s="17" t="s">
        <v>77</v>
      </c>
      <c r="BK638" s="133">
        <f>ROUND(I638*H638,2)</f>
        <v>0</v>
      </c>
      <c r="BL638" s="17" t="s">
        <v>266</v>
      </c>
      <c r="BM638" s="132" t="s">
        <v>4148</v>
      </c>
    </row>
    <row r="639" spans="2:65" s="1" customFormat="1" ht="19.5">
      <c r="B639" s="32"/>
      <c r="D639" s="134" t="s">
        <v>267</v>
      </c>
      <c r="F639" s="135" t="s">
        <v>1471</v>
      </c>
      <c r="I639" s="136"/>
      <c r="L639" s="32"/>
      <c r="M639" s="137"/>
      <c r="T639" s="53"/>
      <c r="AT639" s="17" t="s">
        <v>267</v>
      </c>
      <c r="AU639" s="17" t="s">
        <v>77</v>
      </c>
    </row>
    <row r="640" spans="2:65" s="1" customFormat="1" ht="11.25">
      <c r="B640" s="32"/>
      <c r="D640" s="176" t="s">
        <v>1416</v>
      </c>
      <c r="F640" s="177" t="s">
        <v>1472</v>
      </c>
      <c r="I640" s="136"/>
      <c r="L640" s="32"/>
      <c r="M640" s="137"/>
      <c r="T640" s="53"/>
      <c r="AT640" s="17" t="s">
        <v>1416</v>
      </c>
      <c r="AU640" s="17" t="s">
        <v>77</v>
      </c>
    </row>
    <row r="641" spans="2:65" s="12" customFormat="1" ht="11.25">
      <c r="B641" s="162"/>
      <c r="D641" s="134" t="s">
        <v>774</v>
      </c>
      <c r="E641" s="163" t="s">
        <v>19</v>
      </c>
      <c r="F641" s="164" t="s">
        <v>4149</v>
      </c>
      <c r="H641" s="165">
        <v>2553.6</v>
      </c>
      <c r="I641" s="166"/>
      <c r="L641" s="162"/>
      <c r="M641" s="167"/>
      <c r="T641" s="168"/>
      <c r="AT641" s="163" t="s">
        <v>774</v>
      </c>
      <c r="AU641" s="163" t="s">
        <v>77</v>
      </c>
      <c r="AV641" s="12" t="s">
        <v>79</v>
      </c>
      <c r="AW641" s="12" t="s">
        <v>31</v>
      </c>
      <c r="AX641" s="12" t="s">
        <v>69</v>
      </c>
      <c r="AY641" s="163" t="s">
        <v>260</v>
      </c>
    </row>
    <row r="642" spans="2:65" s="13" customFormat="1" ht="11.25">
      <c r="B642" s="169"/>
      <c r="D642" s="134" t="s">
        <v>774</v>
      </c>
      <c r="E642" s="170" t="s">
        <v>19</v>
      </c>
      <c r="F642" s="171" t="s">
        <v>967</v>
      </c>
      <c r="H642" s="172">
        <v>2553.6</v>
      </c>
      <c r="I642" s="173"/>
      <c r="L642" s="169"/>
      <c r="M642" s="174"/>
      <c r="T642" s="175"/>
      <c r="AT642" s="170" t="s">
        <v>774</v>
      </c>
      <c r="AU642" s="170" t="s">
        <v>77</v>
      </c>
      <c r="AV642" s="13" t="s">
        <v>266</v>
      </c>
      <c r="AW642" s="13" t="s">
        <v>31</v>
      </c>
      <c r="AX642" s="13" t="s">
        <v>77</v>
      </c>
      <c r="AY642" s="170" t="s">
        <v>260</v>
      </c>
    </row>
    <row r="643" spans="2:65" s="1" customFormat="1" ht="16.5" customHeight="1">
      <c r="B643" s="32"/>
      <c r="C643" s="121" t="s">
        <v>1522</v>
      </c>
      <c r="D643" s="121" t="s">
        <v>261</v>
      </c>
      <c r="E643" s="122" t="s">
        <v>1474</v>
      </c>
      <c r="F643" s="123" t="s">
        <v>1475</v>
      </c>
      <c r="G643" s="124" t="s">
        <v>973</v>
      </c>
      <c r="H643" s="125">
        <v>271.32</v>
      </c>
      <c r="I643" s="126"/>
      <c r="J643" s="127">
        <f>ROUND(I643*H643,2)</f>
        <v>0</v>
      </c>
      <c r="K643" s="123" t="s">
        <v>1258</v>
      </c>
      <c r="L643" s="32"/>
      <c r="M643" s="128" t="s">
        <v>19</v>
      </c>
      <c r="N643" s="129" t="s">
        <v>40</v>
      </c>
      <c r="P643" s="130">
        <f>O643*H643</f>
        <v>0</v>
      </c>
      <c r="Q643" s="130">
        <v>0</v>
      </c>
      <c r="R643" s="130">
        <f>Q643*H643</f>
        <v>0</v>
      </c>
      <c r="S643" s="130">
        <v>0</v>
      </c>
      <c r="T643" s="131">
        <f>S643*H643</f>
        <v>0</v>
      </c>
      <c r="AR643" s="132" t="s">
        <v>266</v>
      </c>
      <c r="AT643" s="132" t="s">
        <v>261</v>
      </c>
      <c r="AU643" s="132" t="s">
        <v>77</v>
      </c>
      <c r="AY643" s="17" t="s">
        <v>260</v>
      </c>
      <c r="BE643" s="133">
        <f>IF(N643="základní",J643,0)</f>
        <v>0</v>
      </c>
      <c r="BF643" s="133">
        <f>IF(N643="snížená",J643,0)</f>
        <v>0</v>
      </c>
      <c r="BG643" s="133">
        <f>IF(N643="zákl. přenesená",J643,0)</f>
        <v>0</v>
      </c>
      <c r="BH643" s="133">
        <f>IF(N643="sníž. přenesená",J643,0)</f>
        <v>0</v>
      </c>
      <c r="BI643" s="133">
        <f>IF(N643="nulová",J643,0)</f>
        <v>0</v>
      </c>
      <c r="BJ643" s="17" t="s">
        <v>77</v>
      </c>
      <c r="BK643" s="133">
        <f>ROUND(I643*H643,2)</f>
        <v>0</v>
      </c>
      <c r="BL643" s="17" t="s">
        <v>266</v>
      </c>
      <c r="BM643" s="132" t="s">
        <v>4150</v>
      </c>
    </row>
    <row r="644" spans="2:65" s="1" customFormat="1" ht="11.25">
      <c r="B644" s="32"/>
      <c r="D644" s="134" t="s">
        <v>267</v>
      </c>
      <c r="F644" s="135" t="s">
        <v>1477</v>
      </c>
      <c r="I644" s="136"/>
      <c r="L644" s="32"/>
      <c r="M644" s="137"/>
      <c r="T644" s="53"/>
      <c r="AT644" s="17" t="s">
        <v>267</v>
      </c>
      <c r="AU644" s="17" t="s">
        <v>77</v>
      </c>
    </row>
    <row r="645" spans="2:65" s="1" customFormat="1" ht="11.25">
      <c r="B645" s="32"/>
      <c r="D645" s="176" t="s">
        <v>1416</v>
      </c>
      <c r="F645" s="177" t="s">
        <v>1478</v>
      </c>
      <c r="I645" s="136"/>
      <c r="L645" s="32"/>
      <c r="M645" s="137"/>
      <c r="T645" s="53"/>
      <c r="AT645" s="17" t="s">
        <v>1416</v>
      </c>
      <c r="AU645" s="17" t="s">
        <v>77</v>
      </c>
    </row>
    <row r="646" spans="2:65" s="1" customFormat="1" ht="16.5" customHeight="1">
      <c r="B646" s="32"/>
      <c r="C646" s="121" t="s">
        <v>4151</v>
      </c>
      <c r="D646" s="121" t="s">
        <v>261</v>
      </c>
      <c r="E646" s="122" t="s">
        <v>1503</v>
      </c>
      <c r="F646" s="123" t="s">
        <v>1504</v>
      </c>
      <c r="G646" s="124" t="s">
        <v>1297</v>
      </c>
      <c r="H646" s="125">
        <v>420</v>
      </c>
      <c r="I646" s="126"/>
      <c r="J646" s="127">
        <f>ROUND(I646*H646,2)</f>
        <v>0</v>
      </c>
      <c r="K646" s="123" t="s">
        <v>1258</v>
      </c>
      <c r="L646" s="32"/>
      <c r="M646" s="128" t="s">
        <v>19</v>
      </c>
      <c r="N646" s="129" t="s">
        <v>40</v>
      </c>
      <c r="P646" s="130">
        <f>O646*H646</f>
        <v>0</v>
      </c>
      <c r="Q646" s="130">
        <v>1E-4</v>
      </c>
      <c r="R646" s="130">
        <f>Q646*H646</f>
        <v>4.2000000000000003E-2</v>
      </c>
      <c r="S646" s="130">
        <v>0</v>
      </c>
      <c r="T646" s="131">
        <f>S646*H646</f>
        <v>0</v>
      </c>
      <c r="AR646" s="132" t="s">
        <v>266</v>
      </c>
      <c r="AT646" s="132" t="s">
        <v>261</v>
      </c>
      <c r="AU646" s="132" t="s">
        <v>77</v>
      </c>
      <c r="AY646" s="17" t="s">
        <v>260</v>
      </c>
      <c r="BE646" s="133">
        <f>IF(N646="základní",J646,0)</f>
        <v>0</v>
      </c>
      <c r="BF646" s="133">
        <f>IF(N646="snížená",J646,0)</f>
        <v>0</v>
      </c>
      <c r="BG646" s="133">
        <f>IF(N646="zákl. přenesená",J646,0)</f>
        <v>0</v>
      </c>
      <c r="BH646" s="133">
        <f>IF(N646="sníž. přenesená",J646,0)</f>
        <v>0</v>
      </c>
      <c r="BI646" s="133">
        <f>IF(N646="nulová",J646,0)</f>
        <v>0</v>
      </c>
      <c r="BJ646" s="17" t="s">
        <v>77</v>
      </c>
      <c r="BK646" s="133">
        <f>ROUND(I646*H646,2)</f>
        <v>0</v>
      </c>
      <c r="BL646" s="17" t="s">
        <v>266</v>
      </c>
      <c r="BM646" s="132" t="s">
        <v>4152</v>
      </c>
    </row>
    <row r="647" spans="2:65" s="1" customFormat="1" ht="19.5">
      <c r="B647" s="32"/>
      <c r="D647" s="134" t="s">
        <v>267</v>
      </c>
      <c r="F647" s="135" t="s">
        <v>1506</v>
      </c>
      <c r="I647" s="136"/>
      <c r="L647" s="32"/>
      <c r="M647" s="137"/>
      <c r="T647" s="53"/>
      <c r="AT647" s="17" t="s">
        <v>267</v>
      </c>
      <c r="AU647" s="17" t="s">
        <v>77</v>
      </c>
    </row>
    <row r="648" spans="2:65" s="1" customFormat="1" ht="11.25">
      <c r="B648" s="32"/>
      <c r="D648" s="176" t="s">
        <v>1416</v>
      </c>
      <c r="F648" s="177" t="s">
        <v>1507</v>
      </c>
      <c r="I648" s="136"/>
      <c r="L648" s="32"/>
      <c r="M648" s="137"/>
      <c r="T648" s="53"/>
      <c r="AT648" s="17" t="s">
        <v>1416</v>
      </c>
      <c r="AU648" s="17" t="s">
        <v>77</v>
      </c>
    </row>
    <row r="649" spans="2:65" s="1" customFormat="1" ht="16.5" customHeight="1">
      <c r="B649" s="32"/>
      <c r="C649" s="139" t="s">
        <v>1527</v>
      </c>
      <c r="D649" s="139" t="s">
        <v>273</v>
      </c>
      <c r="E649" s="140" t="s">
        <v>3391</v>
      </c>
      <c r="F649" s="141" t="s">
        <v>3392</v>
      </c>
      <c r="G649" s="142" t="s">
        <v>1061</v>
      </c>
      <c r="H649" s="143">
        <v>420</v>
      </c>
      <c r="I649" s="144"/>
      <c r="J649" s="145">
        <f>ROUND(I649*H649,2)</f>
        <v>0</v>
      </c>
      <c r="K649" s="141" t="s">
        <v>19</v>
      </c>
      <c r="L649" s="146"/>
      <c r="M649" s="147" t="s">
        <v>19</v>
      </c>
      <c r="N649" s="148" t="s">
        <v>40</v>
      </c>
      <c r="P649" s="130">
        <f>O649*H649</f>
        <v>0</v>
      </c>
      <c r="Q649" s="130">
        <v>6.8999999999999997E-4</v>
      </c>
      <c r="R649" s="130">
        <f>Q649*H649</f>
        <v>0.2898</v>
      </c>
      <c r="S649" s="130">
        <v>0</v>
      </c>
      <c r="T649" s="131">
        <f>S649*H649</f>
        <v>0</v>
      </c>
      <c r="AR649" s="132" t="s">
        <v>277</v>
      </c>
      <c r="AT649" s="132" t="s">
        <v>273</v>
      </c>
      <c r="AU649" s="132" t="s">
        <v>77</v>
      </c>
      <c r="AY649" s="17" t="s">
        <v>260</v>
      </c>
      <c r="BE649" s="133">
        <f>IF(N649="základní",J649,0)</f>
        <v>0</v>
      </c>
      <c r="BF649" s="133">
        <f>IF(N649="snížená",J649,0)</f>
        <v>0</v>
      </c>
      <c r="BG649" s="133">
        <f>IF(N649="zákl. přenesená",J649,0)</f>
        <v>0</v>
      </c>
      <c r="BH649" s="133">
        <f>IF(N649="sníž. přenesená",J649,0)</f>
        <v>0</v>
      </c>
      <c r="BI649" s="133">
        <f>IF(N649="nulová",J649,0)</f>
        <v>0</v>
      </c>
      <c r="BJ649" s="17" t="s">
        <v>77</v>
      </c>
      <c r="BK649" s="133">
        <f>ROUND(I649*H649,2)</f>
        <v>0</v>
      </c>
      <c r="BL649" s="17" t="s">
        <v>266</v>
      </c>
      <c r="BM649" s="132" t="s">
        <v>4153</v>
      </c>
    </row>
    <row r="650" spans="2:65" s="1" customFormat="1" ht="11.25">
      <c r="B650" s="32"/>
      <c r="D650" s="134" t="s">
        <v>267</v>
      </c>
      <c r="F650" s="135" t="s">
        <v>3392</v>
      </c>
      <c r="I650" s="136"/>
      <c r="L650" s="32"/>
      <c r="M650" s="137"/>
      <c r="T650" s="53"/>
      <c r="AT650" s="17" t="s">
        <v>267</v>
      </c>
      <c r="AU650" s="17" t="s">
        <v>77</v>
      </c>
    </row>
    <row r="651" spans="2:65" s="1" customFormat="1" ht="16.5" customHeight="1">
      <c r="B651" s="32"/>
      <c r="C651" s="121" t="s">
        <v>4154</v>
      </c>
      <c r="D651" s="121" t="s">
        <v>261</v>
      </c>
      <c r="E651" s="122" t="s">
        <v>1515</v>
      </c>
      <c r="F651" s="123" t="s">
        <v>1516</v>
      </c>
      <c r="G651" s="124" t="s">
        <v>973</v>
      </c>
      <c r="H651" s="125">
        <v>13.744999999999999</v>
      </c>
      <c r="I651" s="126"/>
      <c r="J651" s="127">
        <f>ROUND(I651*H651,2)</f>
        <v>0</v>
      </c>
      <c r="K651" s="123" t="s">
        <v>1258</v>
      </c>
      <c r="L651" s="32"/>
      <c r="M651" s="128" t="s">
        <v>19</v>
      </c>
      <c r="N651" s="129" t="s">
        <v>40</v>
      </c>
      <c r="P651" s="130">
        <f>O651*H651</f>
        <v>0</v>
      </c>
      <c r="Q651" s="130">
        <v>0</v>
      </c>
      <c r="R651" s="130">
        <f>Q651*H651</f>
        <v>0</v>
      </c>
      <c r="S651" s="130">
        <v>0</v>
      </c>
      <c r="T651" s="131">
        <f>S651*H651</f>
        <v>0</v>
      </c>
      <c r="AR651" s="132" t="s">
        <v>266</v>
      </c>
      <c r="AT651" s="132" t="s">
        <v>261</v>
      </c>
      <c r="AU651" s="132" t="s">
        <v>77</v>
      </c>
      <c r="AY651" s="17" t="s">
        <v>260</v>
      </c>
      <c r="BE651" s="133">
        <f>IF(N651="základní",J651,0)</f>
        <v>0</v>
      </c>
      <c r="BF651" s="133">
        <f>IF(N651="snížená",J651,0)</f>
        <v>0</v>
      </c>
      <c r="BG651" s="133">
        <f>IF(N651="zákl. přenesená",J651,0)</f>
        <v>0</v>
      </c>
      <c r="BH651" s="133">
        <f>IF(N651="sníž. přenesená",J651,0)</f>
        <v>0</v>
      </c>
      <c r="BI651" s="133">
        <f>IF(N651="nulová",J651,0)</f>
        <v>0</v>
      </c>
      <c r="BJ651" s="17" t="s">
        <v>77</v>
      </c>
      <c r="BK651" s="133">
        <f>ROUND(I651*H651,2)</f>
        <v>0</v>
      </c>
      <c r="BL651" s="17" t="s">
        <v>266</v>
      </c>
      <c r="BM651" s="132" t="s">
        <v>4155</v>
      </c>
    </row>
    <row r="652" spans="2:65" s="1" customFormat="1" ht="11.25">
      <c r="B652" s="32"/>
      <c r="D652" s="134" t="s">
        <v>267</v>
      </c>
      <c r="F652" s="135" t="s">
        <v>1518</v>
      </c>
      <c r="I652" s="136"/>
      <c r="L652" s="32"/>
      <c r="M652" s="137"/>
      <c r="T652" s="53"/>
      <c r="AT652" s="17" t="s">
        <v>267</v>
      </c>
      <c r="AU652" s="17" t="s">
        <v>77</v>
      </c>
    </row>
    <row r="653" spans="2:65" s="1" customFormat="1" ht="11.25">
      <c r="B653" s="32"/>
      <c r="D653" s="176" t="s">
        <v>1416</v>
      </c>
      <c r="F653" s="177" t="s">
        <v>1519</v>
      </c>
      <c r="I653" s="136"/>
      <c r="L653" s="32"/>
      <c r="M653" s="137"/>
      <c r="T653" s="53"/>
      <c r="AT653" s="17" t="s">
        <v>1416</v>
      </c>
      <c r="AU653" s="17" t="s">
        <v>77</v>
      </c>
    </row>
    <row r="654" spans="2:65" s="1" customFormat="1" ht="16.5" customHeight="1">
      <c r="B654" s="32"/>
      <c r="C654" s="121" t="s">
        <v>1532</v>
      </c>
      <c r="D654" s="121" t="s">
        <v>261</v>
      </c>
      <c r="E654" s="122" t="s">
        <v>1520</v>
      </c>
      <c r="F654" s="123" t="s">
        <v>1521</v>
      </c>
      <c r="G654" s="124" t="s">
        <v>973</v>
      </c>
      <c r="H654" s="125">
        <v>13.744999999999999</v>
      </c>
      <c r="I654" s="126"/>
      <c r="J654" s="127">
        <f>ROUND(I654*H654,2)</f>
        <v>0</v>
      </c>
      <c r="K654" s="123" t="s">
        <v>1258</v>
      </c>
      <c r="L654" s="32"/>
      <c r="M654" s="128" t="s">
        <v>19</v>
      </c>
      <c r="N654" s="129" t="s">
        <v>40</v>
      </c>
      <c r="P654" s="130">
        <f>O654*H654</f>
        <v>0</v>
      </c>
      <c r="Q654" s="130">
        <v>0</v>
      </c>
      <c r="R654" s="130">
        <f>Q654*H654</f>
        <v>0</v>
      </c>
      <c r="S654" s="130">
        <v>0</v>
      </c>
      <c r="T654" s="131">
        <f>S654*H654</f>
        <v>0</v>
      </c>
      <c r="AR654" s="132" t="s">
        <v>266</v>
      </c>
      <c r="AT654" s="132" t="s">
        <v>261</v>
      </c>
      <c r="AU654" s="132" t="s">
        <v>77</v>
      </c>
      <c r="AY654" s="17" t="s">
        <v>260</v>
      </c>
      <c r="BE654" s="133">
        <f>IF(N654="základní",J654,0)</f>
        <v>0</v>
      </c>
      <c r="BF654" s="133">
        <f>IF(N654="snížená",J654,0)</f>
        <v>0</v>
      </c>
      <c r="BG654" s="133">
        <f>IF(N654="zákl. přenesená",J654,0)</f>
        <v>0</v>
      </c>
      <c r="BH654" s="133">
        <f>IF(N654="sníž. přenesená",J654,0)</f>
        <v>0</v>
      </c>
      <c r="BI654" s="133">
        <f>IF(N654="nulová",J654,0)</f>
        <v>0</v>
      </c>
      <c r="BJ654" s="17" t="s">
        <v>77</v>
      </c>
      <c r="BK654" s="133">
        <f>ROUND(I654*H654,2)</f>
        <v>0</v>
      </c>
      <c r="BL654" s="17" t="s">
        <v>266</v>
      </c>
      <c r="BM654" s="132" t="s">
        <v>4156</v>
      </c>
    </row>
    <row r="655" spans="2:65" s="1" customFormat="1" ht="11.25">
      <c r="B655" s="32"/>
      <c r="D655" s="134" t="s">
        <v>267</v>
      </c>
      <c r="F655" s="135" t="s">
        <v>1521</v>
      </c>
      <c r="I655" s="136"/>
      <c r="L655" s="32"/>
      <c r="M655" s="137"/>
      <c r="T655" s="53"/>
      <c r="AT655" s="17" t="s">
        <v>267</v>
      </c>
      <c r="AU655" s="17" t="s">
        <v>77</v>
      </c>
    </row>
    <row r="656" spans="2:65" s="1" customFormat="1" ht="11.25">
      <c r="B656" s="32"/>
      <c r="D656" s="176" t="s">
        <v>1416</v>
      </c>
      <c r="F656" s="177" t="s">
        <v>1523</v>
      </c>
      <c r="I656" s="136"/>
      <c r="L656" s="32"/>
      <c r="M656" s="137"/>
      <c r="T656" s="53"/>
      <c r="AT656" s="17" t="s">
        <v>1416</v>
      </c>
      <c r="AU656" s="17" t="s">
        <v>77</v>
      </c>
    </row>
    <row r="657" spans="2:65" s="1" customFormat="1" ht="16.5" customHeight="1">
      <c r="B657" s="32"/>
      <c r="C657" s="121" t="s">
        <v>4157</v>
      </c>
      <c r="D657" s="121" t="s">
        <v>261</v>
      </c>
      <c r="E657" s="122" t="s">
        <v>1525</v>
      </c>
      <c r="F657" s="123" t="s">
        <v>1526</v>
      </c>
      <c r="G657" s="124" t="s">
        <v>973</v>
      </c>
      <c r="H657" s="125">
        <v>4</v>
      </c>
      <c r="I657" s="126"/>
      <c r="J657" s="127">
        <f>ROUND(I657*H657,2)</f>
        <v>0</v>
      </c>
      <c r="K657" s="123" t="s">
        <v>1258</v>
      </c>
      <c r="L657" s="32"/>
      <c r="M657" s="128" t="s">
        <v>19</v>
      </c>
      <c r="N657" s="129" t="s">
        <v>40</v>
      </c>
      <c r="P657" s="130">
        <f>O657*H657</f>
        <v>0</v>
      </c>
      <c r="Q657" s="130">
        <v>0</v>
      </c>
      <c r="R657" s="130">
        <f>Q657*H657</f>
        <v>0</v>
      </c>
      <c r="S657" s="130">
        <v>0</v>
      </c>
      <c r="T657" s="131">
        <f>S657*H657</f>
        <v>0</v>
      </c>
      <c r="AR657" s="132" t="s">
        <v>266</v>
      </c>
      <c r="AT657" s="132" t="s">
        <v>261</v>
      </c>
      <c r="AU657" s="132" t="s">
        <v>77</v>
      </c>
      <c r="AY657" s="17" t="s">
        <v>260</v>
      </c>
      <c r="BE657" s="133">
        <f>IF(N657="základní",J657,0)</f>
        <v>0</v>
      </c>
      <c r="BF657" s="133">
        <f>IF(N657="snížená",J657,0)</f>
        <v>0</v>
      </c>
      <c r="BG657" s="133">
        <f>IF(N657="zákl. přenesená",J657,0)</f>
        <v>0</v>
      </c>
      <c r="BH657" s="133">
        <f>IF(N657="sníž. přenesená",J657,0)</f>
        <v>0</v>
      </c>
      <c r="BI657" s="133">
        <f>IF(N657="nulová",J657,0)</f>
        <v>0</v>
      </c>
      <c r="BJ657" s="17" t="s">
        <v>77</v>
      </c>
      <c r="BK657" s="133">
        <f>ROUND(I657*H657,2)</f>
        <v>0</v>
      </c>
      <c r="BL657" s="17" t="s">
        <v>266</v>
      </c>
      <c r="BM657" s="132" t="s">
        <v>4158</v>
      </c>
    </row>
    <row r="658" spans="2:65" s="1" customFormat="1" ht="11.25">
      <c r="B658" s="32"/>
      <c r="D658" s="134" t="s">
        <v>267</v>
      </c>
      <c r="F658" s="135" t="s">
        <v>1526</v>
      </c>
      <c r="I658" s="136"/>
      <c r="L658" s="32"/>
      <c r="M658" s="137"/>
      <c r="T658" s="53"/>
      <c r="AT658" s="17" t="s">
        <v>267</v>
      </c>
      <c r="AU658" s="17" t="s">
        <v>77</v>
      </c>
    </row>
    <row r="659" spans="2:65" s="1" customFormat="1" ht="11.25">
      <c r="B659" s="32"/>
      <c r="D659" s="176" t="s">
        <v>1416</v>
      </c>
      <c r="F659" s="177" t="s">
        <v>1528</v>
      </c>
      <c r="I659" s="136"/>
      <c r="L659" s="32"/>
      <c r="M659" s="137"/>
      <c r="T659" s="53"/>
      <c r="AT659" s="17" t="s">
        <v>1416</v>
      </c>
      <c r="AU659" s="17" t="s">
        <v>77</v>
      </c>
    </row>
    <row r="660" spans="2:65" s="12" customFormat="1" ht="11.25">
      <c r="B660" s="162"/>
      <c r="D660" s="134" t="s">
        <v>774</v>
      </c>
      <c r="E660" s="163" t="s">
        <v>19</v>
      </c>
      <c r="F660" s="164" t="s">
        <v>266</v>
      </c>
      <c r="H660" s="165">
        <v>4</v>
      </c>
      <c r="I660" s="166"/>
      <c r="L660" s="162"/>
      <c r="M660" s="167"/>
      <c r="T660" s="168"/>
      <c r="AT660" s="163" t="s">
        <v>774</v>
      </c>
      <c r="AU660" s="163" t="s">
        <v>77</v>
      </c>
      <c r="AV660" s="12" t="s">
        <v>79</v>
      </c>
      <c r="AW660" s="12" t="s">
        <v>31</v>
      </c>
      <c r="AX660" s="12" t="s">
        <v>69</v>
      </c>
      <c r="AY660" s="163" t="s">
        <v>260</v>
      </c>
    </row>
    <row r="661" spans="2:65" s="13" customFormat="1" ht="11.25">
      <c r="B661" s="169"/>
      <c r="D661" s="134" t="s">
        <v>774</v>
      </c>
      <c r="E661" s="170" t="s">
        <v>19</v>
      </c>
      <c r="F661" s="171" t="s">
        <v>967</v>
      </c>
      <c r="H661" s="172">
        <v>4</v>
      </c>
      <c r="I661" s="173"/>
      <c r="L661" s="169"/>
      <c r="M661" s="178"/>
      <c r="N661" s="179"/>
      <c r="O661" s="179"/>
      <c r="P661" s="179"/>
      <c r="Q661" s="179"/>
      <c r="R661" s="179"/>
      <c r="S661" s="179"/>
      <c r="T661" s="180"/>
      <c r="AT661" s="170" t="s">
        <v>774</v>
      </c>
      <c r="AU661" s="170" t="s">
        <v>77</v>
      </c>
      <c r="AV661" s="13" t="s">
        <v>266</v>
      </c>
      <c r="AW661" s="13" t="s">
        <v>31</v>
      </c>
      <c r="AX661" s="13" t="s">
        <v>77</v>
      </c>
      <c r="AY661" s="170" t="s">
        <v>260</v>
      </c>
    </row>
    <row r="662" spans="2:65" s="1" customFormat="1" ht="6.95" customHeight="1">
      <c r="B662" s="41"/>
      <c r="C662" s="42"/>
      <c r="D662" s="42"/>
      <c r="E662" s="42"/>
      <c r="F662" s="42"/>
      <c r="G662" s="42"/>
      <c r="H662" s="42"/>
      <c r="I662" s="42"/>
      <c r="J662" s="42"/>
      <c r="K662" s="42"/>
      <c r="L662" s="32"/>
    </row>
  </sheetData>
  <sheetProtection algorithmName="SHA-512" hashValue="dnlwsMxogBaasu0V+yYQRAEUoVmTLRfL/pxd/wf4X6oXcpPRk04L7KnyctRtZiw7kM8H9hdIQgb5Fni/zs3o3Q==" saltValue="VocYM4+Tbxluh5KCHEJMr0xb4T5og7Fe13q1qsGCYZfjcnH9HsLzDrcqZEw4qL29UT2kbHfoxlPUe08z8gZung==" spinCount="100000" sheet="1" objects="1" scenarios="1" formatColumns="0" formatRows="0" autoFilter="0"/>
  <autoFilter ref="C86:K661" xr:uid="{00000000-0009-0000-0000-000023000000}"/>
  <mergeCells count="9">
    <mergeCell ref="E50:H50"/>
    <mergeCell ref="E77:H77"/>
    <mergeCell ref="E79:H79"/>
    <mergeCell ref="L2:V2"/>
    <mergeCell ref="E7:H7"/>
    <mergeCell ref="E9:H9"/>
    <mergeCell ref="E18:H18"/>
    <mergeCell ref="E27:H27"/>
    <mergeCell ref="E48:H48"/>
  </mergeCells>
  <hyperlinks>
    <hyperlink ref="F255" r:id="rId1" xr:uid="{00000000-0004-0000-2300-000000000000}"/>
    <hyperlink ref="F261" r:id="rId2" xr:uid="{00000000-0004-0000-2300-000001000000}"/>
    <hyperlink ref="F283" r:id="rId3" xr:uid="{00000000-0004-0000-2300-000002000000}"/>
    <hyperlink ref="F286" r:id="rId4" xr:uid="{00000000-0004-0000-2300-000003000000}"/>
    <hyperlink ref="F289" r:id="rId5" xr:uid="{00000000-0004-0000-2300-000004000000}"/>
    <hyperlink ref="F292" r:id="rId6" xr:uid="{00000000-0004-0000-2300-000005000000}"/>
    <hyperlink ref="F297" r:id="rId7" xr:uid="{00000000-0004-0000-2300-000006000000}"/>
    <hyperlink ref="F300" r:id="rId8" xr:uid="{00000000-0004-0000-2300-000007000000}"/>
    <hyperlink ref="F305" r:id="rId9" xr:uid="{00000000-0004-0000-2300-000008000000}"/>
    <hyperlink ref="F310" r:id="rId10" xr:uid="{00000000-0004-0000-2300-000009000000}"/>
    <hyperlink ref="F315" r:id="rId11" xr:uid="{00000000-0004-0000-2300-00000A000000}"/>
    <hyperlink ref="F320" r:id="rId12" xr:uid="{00000000-0004-0000-2300-00000B000000}"/>
    <hyperlink ref="F323" r:id="rId13" xr:uid="{00000000-0004-0000-2300-00000C000000}"/>
    <hyperlink ref="F328" r:id="rId14" xr:uid="{00000000-0004-0000-2300-00000D000000}"/>
    <hyperlink ref="F331" r:id="rId15" xr:uid="{00000000-0004-0000-2300-00000E000000}"/>
    <hyperlink ref="F340" r:id="rId16" xr:uid="{00000000-0004-0000-2300-00000F000000}"/>
    <hyperlink ref="F343" r:id="rId17" xr:uid="{00000000-0004-0000-2300-000010000000}"/>
    <hyperlink ref="F347" r:id="rId18" xr:uid="{00000000-0004-0000-2300-000011000000}"/>
    <hyperlink ref="F350" r:id="rId19" xr:uid="{00000000-0004-0000-2300-000012000000}"/>
    <hyperlink ref="F353" r:id="rId20" xr:uid="{00000000-0004-0000-2300-000013000000}"/>
    <hyperlink ref="F358" r:id="rId21" xr:uid="{00000000-0004-0000-2300-000014000000}"/>
    <hyperlink ref="F363" r:id="rId22" xr:uid="{00000000-0004-0000-2300-000015000000}"/>
    <hyperlink ref="F368" r:id="rId23" xr:uid="{00000000-0004-0000-2300-000016000000}"/>
    <hyperlink ref="F373" r:id="rId24" xr:uid="{00000000-0004-0000-2300-000017000000}"/>
    <hyperlink ref="F376" r:id="rId25" xr:uid="{00000000-0004-0000-2300-000018000000}"/>
    <hyperlink ref="F379" r:id="rId26" xr:uid="{00000000-0004-0000-2300-000019000000}"/>
    <hyperlink ref="F382" r:id="rId27" xr:uid="{00000000-0004-0000-2300-00001A000000}"/>
    <hyperlink ref="F387" r:id="rId28" xr:uid="{00000000-0004-0000-2300-00001B000000}"/>
    <hyperlink ref="F390" r:id="rId29" xr:uid="{00000000-0004-0000-2300-00001C000000}"/>
    <hyperlink ref="F393" r:id="rId30" xr:uid="{00000000-0004-0000-2300-00001D000000}"/>
    <hyperlink ref="F396" r:id="rId31" xr:uid="{00000000-0004-0000-2300-00001E000000}"/>
    <hyperlink ref="F400" r:id="rId32" xr:uid="{00000000-0004-0000-2300-00001F000000}"/>
    <hyperlink ref="F405" r:id="rId33" xr:uid="{00000000-0004-0000-2300-000020000000}"/>
    <hyperlink ref="F410" r:id="rId34" xr:uid="{00000000-0004-0000-2300-000021000000}"/>
    <hyperlink ref="F413" r:id="rId35" xr:uid="{00000000-0004-0000-2300-000022000000}"/>
    <hyperlink ref="F416" r:id="rId36" xr:uid="{00000000-0004-0000-2300-000023000000}"/>
    <hyperlink ref="F419" r:id="rId37" xr:uid="{00000000-0004-0000-2300-000024000000}"/>
    <hyperlink ref="F424" r:id="rId38" xr:uid="{00000000-0004-0000-2300-000025000000}"/>
    <hyperlink ref="F429" r:id="rId39" xr:uid="{00000000-0004-0000-2300-000026000000}"/>
    <hyperlink ref="F434" r:id="rId40" xr:uid="{00000000-0004-0000-2300-000027000000}"/>
    <hyperlink ref="F439" r:id="rId41" xr:uid="{00000000-0004-0000-2300-000028000000}"/>
    <hyperlink ref="F454" r:id="rId42" xr:uid="{00000000-0004-0000-2300-000029000000}"/>
    <hyperlink ref="F459" r:id="rId43" xr:uid="{00000000-0004-0000-2300-00002A000000}"/>
    <hyperlink ref="F480" r:id="rId44" xr:uid="{00000000-0004-0000-2300-00002B000000}"/>
    <hyperlink ref="F483" r:id="rId45" xr:uid="{00000000-0004-0000-2300-00002C000000}"/>
    <hyperlink ref="F488" r:id="rId46" xr:uid="{00000000-0004-0000-2300-00002D000000}"/>
    <hyperlink ref="F495" r:id="rId47" xr:uid="{00000000-0004-0000-2300-00002E000000}"/>
    <hyperlink ref="F500" r:id="rId48" xr:uid="{00000000-0004-0000-2300-00002F000000}"/>
    <hyperlink ref="F503" r:id="rId49" xr:uid="{00000000-0004-0000-2300-000030000000}"/>
    <hyperlink ref="F508" r:id="rId50" xr:uid="{00000000-0004-0000-2300-000031000000}"/>
    <hyperlink ref="F511" r:id="rId51" xr:uid="{00000000-0004-0000-2300-000032000000}"/>
    <hyperlink ref="F518" r:id="rId52" xr:uid="{00000000-0004-0000-2300-000033000000}"/>
    <hyperlink ref="F521" r:id="rId53" xr:uid="{00000000-0004-0000-2300-000034000000}"/>
    <hyperlink ref="F524" r:id="rId54" xr:uid="{00000000-0004-0000-2300-000035000000}"/>
    <hyperlink ref="F528" r:id="rId55" xr:uid="{00000000-0004-0000-2300-000036000000}"/>
    <hyperlink ref="F533" r:id="rId56" xr:uid="{00000000-0004-0000-2300-000037000000}"/>
    <hyperlink ref="F538" r:id="rId57" xr:uid="{00000000-0004-0000-2300-000038000000}"/>
    <hyperlink ref="F541" r:id="rId58" xr:uid="{00000000-0004-0000-2300-000039000000}"/>
    <hyperlink ref="F544" r:id="rId59" xr:uid="{00000000-0004-0000-2300-00003A000000}"/>
    <hyperlink ref="F547" r:id="rId60" xr:uid="{00000000-0004-0000-2300-00003B000000}"/>
    <hyperlink ref="F552" r:id="rId61" xr:uid="{00000000-0004-0000-2300-00003C000000}"/>
    <hyperlink ref="F557" r:id="rId62" xr:uid="{00000000-0004-0000-2300-00003D000000}"/>
    <hyperlink ref="F562" r:id="rId63" xr:uid="{00000000-0004-0000-2300-00003E000000}"/>
    <hyperlink ref="F567" r:id="rId64" xr:uid="{00000000-0004-0000-2300-00003F000000}"/>
    <hyperlink ref="F582" r:id="rId65" xr:uid="{00000000-0004-0000-2300-000040000000}"/>
    <hyperlink ref="F591" r:id="rId66" xr:uid="{00000000-0004-0000-2300-000041000000}"/>
    <hyperlink ref="F600" r:id="rId67" xr:uid="{00000000-0004-0000-2300-000042000000}"/>
    <hyperlink ref="F617" r:id="rId68" xr:uid="{00000000-0004-0000-2300-000043000000}"/>
    <hyperlink ref="F620" r:id="rId69" xr:uid="{00000000-0004-0000-2300-000044000000}"/>
    <hyperlink ref="F625" r:id="rId70" xr:uid="{00000000-0004-0000-2300-000045000000}"/>
    <hyperlink ref="F632" r:id="rId71" xr:uid="{00000000-0004-0000-2300-000046000000}"/>
    <hyperlink ref="F637" r:id="rId72" xr:uid="{00000000-0004-0000-2300-000047000000}"/>
    <hyperlink ref="F640" r:id="rId73" xr:uid="{00000000-0004-0000-2300-000048000000}"/>
    <hyperlink ref="F645" r:id="rId74" xr:uid="{00000000-0004-0000-2300-000049000000}"/>
    <hyperlink ref="F648" r:id="rId75" xr:uid="{00000000-0004-0000-2300-00004A000000}"/>
    <hyperlink ref="F653" r:id="rId76" xr:uid="{00000000-0004-0000-2300-00004B000000}"/>
    <hyperlink ref="F656" r:id="rId77" xr:uid="{00000000-0004-0000-2300-00004C000000}"/>
    <hyperlink ref="F659" r:id="rId78" xr:uid="{00000000-0004-0000-2300-00004D000000}"/>
  </hyperlinks>
  <pageMargins left="0.39374999999999999" right="0.39374999999999999" top="0.39374999999999999" bottom="0.39374999999999999" header="0" footer="0"/>
  <pageSetup paperSize="9" fitToHeight="100" orientation="landscape" blackAndWhite="1"/>
  <headerFooter>
    <oddFooter>&amp;CStrana &amp;P z &amp;N</oddFooter>
  </headerFooter>
  <drawing r:id="rId79"/>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pageSetUpPr fitToPage="1"/>
  </sheetPr>
  <dimension ref="B2:BM209"/>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184</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4159</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ROUND(J83,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ROUND((SUM(BE83:BE208)),  2)</f>
        <v>0</v>
      </c>
      <c r="I33" s="89">
        <v>0.21</v>
      </c>
      <c r="J33" s="88">
        <f>ROUND(((SUM(BE83:BE208))*I33),  2)</f>
        <v>0</v>
      </c>
      <c r="L33" s="32"/>
    </row>
    <row r="34" spans="2:12" s="1" customFormat="1" ht="14.45" customHeight="1">
      <c r="B34" s="32"/>
      <c r="E34" s="27" t="s">
        <v>41</v>
      </c>
      <c r="F34" s="88">
        <f>ROUND((SUM(BF83:BF208)),  2)</f>
        <v>0</v>
      </c>
      <c r="I34" s="89">
        <v>0.12</v>
      </c>
      <c r="J34" s="88">
        <f>ROUND(((SUM(BF83:BF208))*I34),  2)</f>
        <v>0</v>
      </c>
      <c r="L34" s="32"/>
    </row>
    <row r="35" spans="2:12" s="1" customFormat="1" ht="14.45" hidden="1" customHeight="1">
      <c r="B35" s="32"/>
      <c r="E35" s="27" t="s">
        <v>42</v>
      </c>
      <c r="F35" s="88">
        <f>ROUND((SUM(BG83:BG208)),  2)</f>
        <v>0</v>
      </c>
      <c r="I35" s="89">
        <v>0.21</v>
      </c>
      <c r="J35" s="88">
        <f>0</f>
        <v>0</v>
      </c>
      <c r="L35" s="32"/>
    </row>
    <row r="36" spans="2:12" s="1" customFormat="1" ht="14.45" hidden="1" customHeight="1">
      <c r="B36" s="32"/>
      <c r="E36" s="27" t="s">
        <v>43</v>
      </c>
      <c r="F36" s="88">
        <f>ROUND((SUM(BH83:BH208)),  2)</f>
        <v>0</v>
      </c>
      <c r="I36" s="89">
        <v>0.12</v>
      </c>
      <c r="J36" s="88">
        <f>0</f>
        <v>0</v>
      </c>
      <c r="L36" s="32"/>
    </row>
    <row r="37" spans="2:12" s="1" customFormat="1" ht="14.45" hidden="1" customHeight="1">
      <c r="B37" s="32"/>
      <c r="E37" s="27" t="s">
        <v>44</v>
      </c>
      <c r="F37" s="88">
        <f>ROUND((SUM(BI83:BI208)),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04-12-01 - Zast. Kořenov zastávka, nástupiště</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J83</f>
        <v>0</v>
      </c>
      <c r="L59" s="32"/>
      <c r="AU59" s="17" t="s">
        <v>242</v>
      </c>
    </row>
    <row r="60" spans="2:47" s="8" customFormat="1" ht="24.95" customHeight="1">
      <c r="B60" s="99"/>
      <c r="D60" s="100" t="s">
        <v>2715</v>
      </c>
      <c r="E60" s="101"/>
      <c r="F60" s="101"/>
      <c r="G60" s="101"/>
      <c r="H60" s="101"/>
      <c r="I60" s="101"/>
      <c r="J60" s="102">
        <f>J84</f>
        <v>0</v>
      </c>
      <c r="L60" s="99"/>
    </row>
    <row r="61" spans="2:47" s="8" customFormat="1" ht="24.95" customHeight="1">
      <c r="B61" s="99"/>
      <c r="D61" s="100" t="s">
        <v>766</v>
      </c>
      <c r="E61" s="101"/>
      <c r="F61" s="101"/>
      <c r="G61" s="101"/>
      <c r="H61" s="101"/>
      <c r="I61" s="101"/>
      <c r="J61" s="102">
        <f>J132</f>
        <v>0</v>
      </c>
      <c r="L61" s="99"/>
    </row>
    <row r="62" spans="2:47" s="8" customFormat="1" ht="24.95" customHeight="1">
      <c r="B62" s="99"/>
      <c r="D62" s="100" t="s">
        <v>2716</v>
      </c>
      <c r="E62" s="101"/>
      <c r="F62" s="101"/>
      <c r="G62" s="101"/>
      <c r="H62" s="101"/>
      <c r="I62" s="101"/>
      <c r="J62" s="102">
        <f>J158</f>
        <v>0</v>
      </c>
      <c r="L62" s="99"/>
    </row>
    <row r="63" spans="2:47" s="8" customFormat="1" ht="24.95" customHeight="1">
      <c r="B63" s="99"/>
      <c r="D63" s="100" t="s">
        <v>4160</v>
      </c>
      <c r="E63" s="101"/>
      <c r="F63" s="101"/>
      <c r="G63" s="101"/>
      <c r="H63" s="101"/>
      <c r="I63" s="101"/>
      <c r="J63" s="102">
        <f>J169</f>
        <v>0</v>
      </c>
      <c r="L63" s="99"/>
    </row>
    <row r="64" spans="2:47" s="1" customFormat="1" ht="21.75" customHeight="1">
      <c r="B64" s="32"/>
      <c r="L64" s="32"/>
    </row>
    <row r="65" spans="2:12" s="1" customFormat="1" ht="6.95" customHeight="1">
      <c r="B65" s="41"/>
      <c r="C65" s="42"/>
      <c r="D65" s="42"/>
      <c r="E65" s="42"/>
      <c r="F65" s="42"/>
      <c r="G65" s="42"/>
      <c r="H65" s="42"/>
      <c r="I65" s="42"/>
      <c r="J65" s="42"/>
      <c r="K65" s="42"/>
      <c r="L65" s="32"/>
    </row>
    <row r="69" spans="2:12" s="1" customFormat="1" ht="6.95" customHeight="1">
      <c r="B69" s="43"/>
      <c r="C69" s="44"/>
      <c r="D69" s="44"/>
      <c r="E69" s="44"/>
      <c r="F69" s="44"/>
      <c r="G69" s="44"/>
      <c r="H69" s="44"/>
      <c r="I69" s="44"/>
      <c r="J69" s="44"/>
      <c r="K69" s="44"/>
      <c r="L69" s="32"/>
    </row>
    <row r="70" spans="2:12" s="1" customFormat="1" ht="24.95" customHeight="1">
      <c r="B70" s="32"/>
      <c r="C70" s="21" t="s">
        <v>245</v>
      </c>
      <c r="L70" s="32"/>
    </row>
    <row r="71" spans="2:12" s="1" customFormat="1" ht="6.95" customHeight="1">
      <c r="B71" s="32"/>
      <c r="L71" s="32"/>
    </row>
    <row r="72" spans="2:12" s="1" customFormat="1" ht="12" customHeight="1">
      <c r="B72" s="32"/>
      <c r="C72" s="27" t="s">
        <v>16</v>
      </c>
      <c r="L72" s="32"/>
    </row>
    <row r="73" spans="2:12" s="1" customFormat="1" ht="16.5" customHeight="1">
      <c r="B73" s="32"/>
      <c r="E73" s="309" t="str">
        <f>E7</f>
        <v>Oprava trati v úseku Tanvald - Kořenov</v>
      </c>
      <c r="F73" s="310"/>
      <c r="G73" s="310"/>
      <c r="H73" s="310"/>
      <c r="L73" s="32"/>
    </row>
    <row r="74" spans="2:12" s="1" customFormat="1" ht="12" customHeight="1">
      <c r="B74" s="32"/>
      <c r="C74" s="27" t="s">
        <v>237</v>
      </c>
      <c r="L74" s="32"/>
    </row>
    <row r="75" spans="2:12" s="1" customFormat="1" ht="16.5" customHeight="1">
      <c r="B75" s="32"/>
      <c r="E75" s="305" t="str">
        <f>E9</f>
        <v>SO 04-12-01 - Zast. Kořenov zastávka, nástupiště</v>
      </c>
      <c r="F75" s="311"/>
      <c r="G75" s="311"/>
      <c r="H75" s="311"/>
      <c r="L75" s="32"/>
    </row>
    <row r="76" spans="2:12" s="1" customFormat="1" ht="6.95" customHeight="1">
      <c r="B76" s="32"/>
      <c r="L76" s="32"/>
    </row>
    <row r="77" spans="2:12" s="1" customFormat="1" ht="12" customHeight="1">
      <c r="B77" s="32"/>
      <c r="C77" s="27" t="s">
        <v>21</v>
      </c>
      <c r="F77" s="25" t="str">
        <f>F12</f>
        <v xml:space="preserve"> </v>
      </c>
      <c r="I77" s="27" t="s">
        <v>23</v>
      </c>
      <c r="J77" s="49" t="str">
        <f>IF(J12="","",J12)</f>
        <v>14. 6. 2023</v>
      </c>
      <c r="L77" s="32"/>
    </row>
    <row r="78" spans="2:12" s="1" customFormat="1" ht="6.95" customHeight="1">
      <c r="B78" s="32"/>
      <c r="L78" s="32"/>
    </row>
    <row r="79" spans="2:12" s="1" customFormat="1" ht="15.2" customHeight="1">
      <c r="B79" s="32"/>
      <c r="C79" s="27" t="s">
        <v>25</v>
      </c>
      <c r="F79" s="25" t="str">
        <f>E15</f>
        <v xml:space="preserve"> </v>
      </c>
      <c r="I79" s="27" t="s">
        <v>30</v>
      </c>
      <c r="J79" s="30" t="str">
        <f>E21</f>
        <v xml:space="preserve"> </v>
      </c>
      <c r="L79" s="32"/>
    </row>
    <row r="80" spans="2:12" s="1" customFormat="1" ht="15.2" customHeight="1">
      <c r="B80" s="32"/>
      <c r="C80" s="27" t="s">
        <v>28</v>
      </c>
      <c r="F80" s="25" t="str">
        <f>IF(E18="","",E18)</f>
        <v>Vyplň údaj</v>
      </c>
      <c r="I80" s="27" t="s">
        <v>32</v>
      </c>
      <c r="J80" s="30" t="str">
        <f>E24</f>
        <v xml:space="preserve"> </v>
      </c>
      <c r="L80" s="32"/>
    </row>
    <row r="81" spans="2:65" s="1" customFormat="1" ht="10.35" customHeight="1">
      <c r="B81" s="32"/>
      <c r="L81" s="32"/>
    </row>
    <row r="82" spans="2:65" s="9" customFormat="1" ht="29.25" customHeight="1">
      <c r="B82" s="103"/>
      <c r="C82" s="104" t="s">
        <v>246</v>
      </c>
      <c r="D82" s="105" t="s">
        <v>54</v>
      </c>
      <c r="E82" s="105" t="s">
        <v>50</v>
      </c>
      <c r="F82" s="105" t="s">
        <v>51</v>
      </c>
      <c r="G82" s="105" t="s">
        <v>247</v>
      </c>
      <c r="H82" s="105" t="s">
        <v>248</v>
      </c>
      <c r="I82" s="105" t="s">
        <v>249</v>
      </c>
      <c r="J82" s="105" t="s">
        <v>241</v>
      </c>
      <c r="K82" s="106" t="s">
        <v>250</v>
      </c>
      <c r="L82" s="103"/>
      <c r="M82" s="56" t="s">
        <v>19</v>
      </c>
      <c r="N82" s="57" t="s">
        <v>39</v>
      </c>
      <c r="O82" s="57" t="s">
        <v>251</v>
      </c>
      <c r="P82" s="57" t="s">
        <v>252</v>
      </c>
      <c r="Q82" s="57" t="s">
        <v>253</v>
      </c>
      <c r="R82" s="57" t="s">
        <v>254</v>
      </c>
      <c r="S82" s="57" t="s">
        <v>255</v>
      </c>
      <c r="T82" s="58" t="s">
        <v>256</v>
      </c>
    </row>
    <row r="83" spans="2:65" s="1" customFormat="1" ht="22.9" customHeight="1">
      <c r="B83" s="32"/>
      <c r="C83" s="61" t="s">
        <v>257</v>
      </c>
      <c r="J83" s="107">
        <f>BK83</f>
        <v>0</v>
      </c>
      <c r="L83" s="32"/>
      <c r="M83" s="59"/>
      <c r="N83" s="50"/>
      <c r="O83" s="50"/>
      <c r="P83" s="108">
        <f>P84+P132+P158+P169</f>
        <v>0</v>
      </c>
      <c r="Q83" s="50"/>
      <c r="R83" s="108">
        <f>R84+R132+R158+R169</f>
        <v>142.142347</v>
      </c>
      <c r="S83" s="50"/>
      <c r="T83" s="109">
        <f>T84+T132+T158+T169</f>
        <v>0</v>
      </c>
      <c r="AT83" s="17" t="s">
        <v>68</v>
      </c>
      <c r="AU83" s="17" t="s">
        <v>242</v>
      </c>
      <c r="BK83" s="110">
        <f>BK84+BK132+BK158+BK169</f>
        <v>0</v>
      </c>
    </row>
    <row r="84" spans="2:65" s="10" customFormat="1" ht="25.9" customHeight="1">
      <c r="B84" s="111"/>
      <c r="D84" s="112" t="s">
        <v>68</v>
      </c>
      <c r="E84" s="113" t="s">
        <v>77</v>
      </c>
      <c r="F84" s="113" t="s">
        <v>2717</v>
      </c>
      <c r="I84" s="114"/>
      <c r="J84" s="115">
        <f>BK84</f>
        <v>0</v>
      </c>
      <c r="L84" s="111"/>
      <c r="M84" s="116"/>
      <c r="P84" s="117">
        <f>SUM(P85:P131)</f>
        <v>0</v>
      </c>
      <c r="R84" s="117">
        <f>SUM(R85:R131)</f>
        <v>142.06783200000001</v>
      </c>
      <c r="T84" s="118">
        <f>SUM(T85:T131)</f>
        <v>0</v>
      </c>
      <c r="AR84" s="112" t="s">
        <v>77</v>
      </c>
      <c r="AT84" s="119" t="s">
        <v>68</v>
      </c>
      <c r="AU84" s="119" t="s">
        <v>69</v>
      </c>
      <c r="AY84" s="112" t="s">
        <v>260</v>
      </c>
      <c r="BK84" s="120">
        <f>SUM(BK85:BK131)</f>
        <v>0</v>
      </c>
    </row>
    <row r="85" spans="2:65" s="1" customFormat="1" ht="16.5" customHeight="1">
      <c r="B85" s="32"/>
      <c r="C85" s="139" t="s">
        <v>77</v>
      </c>
      <c r="D85" s="139" t="s">
        <v>273</v>
      </c>
      <c r="E85" s="140" t="s">
        <v>4161</v>
      </c>
      <c r="F85" s="141" t="s">
        <v>4162</v>
      </c>
      <c r="G85" s="142" t="s">
        <v>363</v>
      </c>
      <c r="H85" s="143">
        <v>60</v>
      </c>
      <c r="I85" s="144"/>
      <c r="J85" s="145">
        <f>ROUND(I85*H85,2)</f>
        <v>0</v>
      </c>
      <c r="K85" s="141" t="s">
        <v>265</v>
      </c>
      <c r="L85" s="146"/>
      <c r="M85" s="147" t="s">
        <v>19</v>
      </c>
      <c r="N85" s="148" t="s">
        <v>40</v>
      </c>
      <c r="P85" s="130">
        <f>O85*H85</f>
        <v>0</v>
      </c>
      <c r="Q85" s="130">
        <v>0</v>
      </c>
      <c r="R85" s="130">
        <f>Q85*H85</f>
        <v>0</v>
      </c>
      <c r="S85" s="130">
        <v>0</v>
      </c>
      <c r="T85" s="131">
        <f>S85*H85</f>
        <v>0</v>
      </c>
      <c r="AR85" s="132" t="s">
        <v>277</v>
      </c>
      <c r="AT85" s="132" t="s">
        <v>273</v>
      </c>
      <c r="AU85" s="132" t="s">
        <v>77</v>
      </c>
      <c r="AY85" s="17" t="s">
        <v>260</v>
      </c>
      <c r="BE85" s="133">
        <f>IF(N85="základní",J85,0)</f>
        <v>0</v>
      </c>
      <c r="BF85" s="133">
        <f>IF(N85="snížená",J85,0)</f>
        <v>0</v>
      </c>
      <c r="BG85" s="133">
        <f>IF(N85="zákl. přenesená",J85,0)</f>
        <v>0</v>
      </c>
      <c r="BH85" s="133">
        <f>IF(N85="sníž. přenesená",J85,0)</f>
        <v>0</v>
      </c>
      <c r="BI85" s="133">
        <f>IF(N85="nulová",J85,0)</f>
        <v>0</v>
      </c>
      <c r="BJ85" s="17" t="s">
        <v>77</v>
      </c>
      <c r="BK85" s="133">
        <f>ROUND(I85*H85,2)</f>
        <v>0</v>
      </c>
      <c r="BL85" s="17" t="s">
        <v>266</v>
      </c>
      <c r="BM85" s="132" t="s">
        <v>79</v>
      </c>
    </row>
    <row r="86" spans="2:65" s="1" customFormat="1" ht="11.25">
      <c r="B86" s="32"/>
      <c r="D86" s="134" t="s">
        <v>267</v>
      </c>
      <c r="F86" s="135" t="s">
        <v>4162</v>
      </c>
      <c r="I86" s="136"/>
      <c r="L86" s="32"/>
      <c r="M86" s="137"/>
      <c r="T86" s="53"/>
      <c r="AT86" s="17" t="s">
        <v>267</v>
      </c>
      <c r="AU86" s="17" t="s">
        <v>77</v>
      </c>
    </row>
    <row r="87" spans="2:65" s="1" customFormat="1" ht="39">
      <c r="B87" s="32"/>
      <c r="D87" s="134" t="s">
        <v>269</v>
      </c>
      <c r="F87" s="138" t="s">
        <v>4163</v>
      </c>
      <c r="I87" s="136"/>
      <c r="L87" s="32"/>
      <c r="M87" s="137"/>
      <c r="T87" s="53"/>
      <c r="AT87" s="17" t="s">
        <v>269</v>
      </c>
      <c r="AU87" s="17" t="s">
        <v>77</v>
      </c>
    </row>
    <row r="88" spans="2:65" s="1" customFormat="1" ht="16.5" customHeight="1">
      <c r="B88" s="32"/>
      <c r="C88" s="139" t="s">
        <v>79</v>
      </c>
      <c r="D88" s="139" t="s">
        <v>273</v>
      </c>
      <c r="E88" s="140" t="s">
        <v>2735</v>
      </c>
      <c r="F88" s="141" t="s">
        <v>4164</v>
      </c>
      <c r="G88" s="142" t="s">
        <v>929</v>
      </c>
      <c r="H88" s="143">
        <v>2</v>
      </c>
      <c r="I88" s="144"/>
      <c r="J88" s="145">
        <f>ROUND(I88*H88,2)</f>
        <v>0</v>
      </c>
      <c r="K88" s="141" t="s">
        <v>19</v>
      </c>
      <c r="L88" s="146"/>
      <c r="M88" s="147" t="s">
        <v>19</v>
      </c>
      <c r="N88" s="148" t="s">
        <v>40</v>
      </c>
      <c r="P88" s="130">
        <f>O88*H88</f>
        <v>0</v>
      </c>
      <c r="Q88" s="130">
        <v>1.58304</v>
      </c>
      <c r="R88" s="130">
        <f>Q88*H88</f>
        <v>3.16608</v>
      </c>
      <c r="S88" s="130">
        <v>0</v>
      </c>
      <c r="T88" s="131">
        <f>S88*H88</f>
        <v>0</v>
      </c>
      <c r="AR88" s="132" t="s">
        <v>277</v>
      </c>
      <c r="AT88" s="132" t="s">
        <v>273</v>
      </c>
      <c r="AU88" s="132" t="s">
        <v>77</v>
      </c>
      <c r="AY88" s="17" t="s">
        <v>260</v>
      </c>
      <c r="BE88" s="133">
        <f>IF(N88="základní",J88,0)</f>
        <v>0</v>
      </c>
      <c r="BF88" s="133">
        <f>IF(N88="snížená",J88,0)</f>
        <v>0</v>
      </c>
      <c r="BG88" s="133">
        <f>IF(N88="zákl. přenesená",J88,0)</f>
        <v>0</v>
      </c>
      <c r="BH88" s="133">
        <f>IF(N88="sníž. přenesená",J88,0)</f>
        <v>0</v>
      </c>
      <c r="BI88" s="133">
        <f>IF(N88="nulová",J88,0)</f>
        <v>0</v>
      </c>
      <c r="BJ88" s="17" t="s">
        <v>77</v>
      </c>
      <c r="BK88" s="133">
        <f>ROUND(I88*H88,2)</f>
        <v>0</v>
      </c>
      <c r="BL88" s="17" t="s">
        <v>266</v>
      </c>
      <c r="BM88" s="132" t="s">
        <v>266</v>
      </c>
    </row>
    <row r="89" spans="2:65" s="1" customFormat="1" ht="11.25">
      <c r="B89" s="32"/>
      <c r="D89" s="134" t="s">
        <v>267</v>
      </c>
      <c r="F89" s="135" t="s">
        <v>4164</v>
      </c>
      <c r="I89" s="136"/>
      <c r="L89" s="32"/>
      <c r="M89" s="137"/>
      <c r="T89" s="53"/>
      <c r="AT89" s="17" t="s">
        <v>267</v>
      </c>
      <c r="AU89" s="17" t="s">
        <v>77</v>
      </c>
    </row>
    <row r="90" spans="2:65" s="1" customFormat="1" ht="39">
      <c r="B90" s="32"/>
      <c r="D90" s="134" t="s">
        <v>269</v>
      </c>
      <c r="F90" s="138" t="s">
        <v>4165</v>
      </c>
      <c r="I90" s="136"/>
      <c r="L90" s="32"/>
      <c r="M90" s="137"/>
      <c r="T90" s="53"/>
      <c r="AT90" s="17" t="s">
        <v>269</v>
      </c>
      <c r="AU90" s="17" t="s">
        <v>77</v>
      </c>
    </row>
    <row r="91" spans="2:65" s="1" customFormat="1" ht="16.5" customHeight="1">
      <c r="B91" s="32"/>
      <c r="C91" s="139" t="s">
        <v>279</v>
      </c>
      <c r="D91" s="139" t="s">
        <v>273</v>
      </c>
      <c r="E91" s="140" t="s">
        <v>2746</v>
      </c>
      <c r="F91" s="141" t="s">
        <v>2747</v>
      </c>
      <c r="G91" s="142" t="s">
        <v>1297</v>
      </c>
      <c r="H91" s="143">
        <v>1.28</v>
      </c>
      <c r="I91" s="144"/>
      <c r="J91" s="145">
        <f>ROUND(I91*H91,2)</f>
        <v>0</v>
      </c>
      <c r="K91" s="141" t="s">
        <v>265</v>
      </c>
      <c r="L91" s="146"/>
      <c r="M91" s="147" t="s">
        <v>19</v>
      </c>
      <c r="N91" s="148" t="s">
        <v>40</v>
      </c>
      <c r="P91" s="130">
        <f>O91*H91</f>
        <v>0</v>
      </c>
      <c r="Q91" s="130">
        <v>0</v>
      </c>
      <c r="R91" s="130">
        <f>Q91*H91</f>
        <v>0</v>
      </c>
      <c r="S91" s="130">
        <v>0</v>
      </c>
      <c r="T91" s="131">
        <f>S91*H91</f>
        <v>0</v>
      </c>
      <c r="AR91" s="132" t="s">
        <v>277</v>
      </c>
      <c r="AT91" s="132" t="s">
        <v>273</v>
      </c>
      <c r="AU91" s="132" t="s">
        <v>77</v>
      </c>
      <c r="AY91" s="17" t="s">
        <v>260</v>
      </c>
      <c r="BE91" s="133">
        <f>IF(N91="základní",J91,0)</f>
        <v>0</v>
      </c>
      <c r="BF91" s="133">
        <f>IF(N91="snížená",J91,0)</f>
        <v>0</v>
      </c>
      <c r="BG91" s="133">
        <f>IF(N91="zákl. přenesená",J91,0)</f>
        <v>0</v>
      </c>
      <c r="BH91" s="133">
        <f>IF(N91="sníž. přenesená",J91,0)</f>
        <v>0</v>
      </c>
      <c r="BI91" s="133">
        <f>IF(N91="nulová",J91,0)</f>
        <v>0</v>
      </c>
      <c r="BJ91" s="17" t="s">
        <v>77</v>
      </c>
      <c r="BK91" s="133">
        <f>ROUND(I91*H91,2)</f>
        <v>0</v>
      </c>
      <c r="BL91" s="17" t="s">
        <v>266</v>
      </c>
      <c r="BM91" s="132" t="s">
        <v>282</v>
      </c>
    </row>
    <row r="92" spans="2:65" s="1" customFormat="1" ht="11.25">
      <c r="B92" s="32"/>
      <c r="D92" s="134" t="s">
        <v>267</v>
      </c>
      <c r="F92" s="135" t="s">
        <v>2747</v>
      </c>
      <c r="I92" s="136"/>
      <c r="L92" s="32"/>
      <c r="M92" s="137"/>
      <c r="T92" s="53"/>
      <c r="AT92" s="17" t="s">
        <v>267</v>
      </c>
      <c r="AU92" s="17" t="s">
        <v>77</v>
      </c>
    </row>
    <row r="93" spans="2:65" s="1" customFormat="1" ht="39">
      <c r="B93" s="32"/>
      <c r="D93" s="134" t="s">
        <v>269</v>
      </c>
      <c r="F93" s="138" t="s">
        <v>4166</v>
      </c>
      <c r="I93" s="136"/>
      <c r="L93" s="32"/>
      <c r="M93" s="137"/>
      <c r="T93" s="53"/>
      <c r="AT93" s="17" t="s">
        <v>269</v>
      </c>
      <c r="AU93" s="17" t="s">
        <v>77</v>
      </c>
    </row>
    <row r="94" spans="2:65" s="12" customFormat="1" ht="11.25">
      <c r="B94" s="162"/>
      <c r="D94" s="134" t="s">
        <v>774</v>
      </c>
      <c r="E94" s="163" t="s">
        <v>19</v>
      </c>
      <c r="F94" s="164" t="s">
        <v>4167</v>
      </c>
      <c r="H94" s="165">
        <v>1.28</v>
      </c>
      <c r="I94" s="166"/>
      <c r="L94" s="162"/>
      <c r="M94" s="167"/>
      <c r="T94" s="168"/>
      <c r="AT94" s="163" t="s">
        <v>774</v>
      </c>
      <c r="AU94" s="163" t="s">
        <v>77</v>
      </c>
      <c r="AV94" s="12" t="s">
        <v>79</v>
      </c>
      <c r="AW94" s="12" t="s">
        <v>31</v>
      </c>
      <c r="AX94" s="12" t="s">
        <v>69</v>
      </c>
      <c r="AY94" s="163" t="s">
        <v>260</v>
      </c>
    </row>
    <row r="95" spans="2:65" s="13" customFormat="1" ht="11.25">
      <c r="B95" s="169"/>
      <c r="D95" s="134" t="s">
        <v>774</v>
      </c>
      <c r="E95" s="170" t="s">
        <v>19</v>
      </c>
      <c r="F95" s="171" t="s">
        <v>967</v>
      </c>
      <c r="H95" s="172">
        <v>1.28</v>
      </c>
      <c r="I95" s="173"/>
      <c r="L95" s="169"/>
      <c r="M95" s="174"/>
      <c r="T95" s="175"/>
      <c r="AT95" s="170" t="s">
        <v>774</v>
      </c>
      <c r="AU95" s="170" t="s">
        <v>77</v>
      </c>
      <c r="AV95" s="13" t="s">
        <v>266</v>
      </c>
      <c r="AW95" s="13" t="s">
        <v>31</v>
      </c>
      <c r="AX95" s="13" t="s">
        <v>77</v>
      </c>
      <c r="AY95" s="170" t="s">
        <v>260</v>
      </c>
    </row>
    <row r="96" spans="2:65" s="1" customFormat="1" ht="16.5" customHeight="1">
      <c r="B96" s="32"/>
      <c r="C96" s="139" t="s">
        <v>266</v>
      </c>
      <c r="D96" s="139" t="s">
        <v>273</v>
      </c>
      <c r="E96" s="140" t="s">
        <v>2750</v>
      </c>
      <c r="F96" s="141" t="s">
        <v>2751</v>
      </c>
      <c r="G96" s="142" t="s">
        <v>1297</v>
      </c>
      <c r="H96" s="143">
        <v>1.2</v>
      </c>
      <c r="I96" s="144"/>
      <c r="J96" s="145">
        <f>ROUND(I96*H96,2)</f>
        <v>0</v>
      </c>
      <c r="K96" s="141" t="s">
        <v>265</v>
      </c>
      <c r="L96" s="146"/>
      <c r="M96" s="147" t="s">
        <v>19</v>
      </c>
      <c r="N96" s="148" t="s">
        <v>40</v>
      </c>
      <c r="P96" s="130">
        <f>O96*H96</f>
        <v>0</v>
      </c>
      <c r="Q96" s="130">
        <v>0</v>
      </c>
      <c r="R96" s="130">
        <f>Q96*H96</f>
        <v>0</v>
      </c>
      <c r="S96" s="130">
        <v>0</v>
      </c>
      <c r="T96" s="131">
        <f>S96*H96</f>
        <v>0</v>
      </c>
      <c r="AR96" s="132" t="s">
        <v>277</v>
      </c>
      <c r="AT96" s="132" t="s">
        <v>273</v>
      </c>
      <c r="AU96" s="132" t="s">
        <v>77</v>
      </c>
      <c r="AY96" s="17" t="s">
        <v>260</v>
      </c>
      <c r="BE96" s="133">
        <f>IF(N96="základní",J96,0)</f>
        <v>0</v>
      </c>
      <c r="BF96" s="133">
        <f>IF(N96="snížená",J96,0)</f>
        <v>0</v>
      </c>
      <c r="BG96" s="133">
        <f>IF(N96="zákl. přenesená",J96,0)</f>
        <v>0</v>
      </c>
      <c r="BH96" s="133">
        <f>IF(N96="sníž. přenesená",J96,0)</f>
        <v>0</v>
      </c>
      <c r="BI96" s="133">
        <f>IF(N96="nulová",J96,0)</f>
        <v>0</v>
      </c>
      <c r="BJ96" s="17" t="s">
        <v>77</v>
      </c>
      <c r="BK96" s="133">
        <f>ROUND(I96*H96,2)</f>
        <v>0</v>
      </c>
      <c r="BL96" s="17" t="s">
        <v>266</v>
      </c>
      <c r="BM96" s="132" t="s">
        <v>277</v>
      </c>
    </row>
    <row r="97" spans="2:65" s="1" customFormat="1" ht="11.25">
      <c r="B97" s="32"/>
      <c r="D97" s="134" t="s">
        <v>267</v>
      </c>
      <c r="F97" s="135" t="s">
        <v>2751</v>
      </c>
      <c r="I97" s="136"/>
      <c r="L97" s="32"/>
      <c r="M97" s="137"/>
      <c r="T97" s="53"/>
      <c r="AT97" s="17" t="s">
        <v>267</v>
      </c>
      <c r="AU97" s="17" t="s">
        <v>77</v>
      </c>
    </row>
    <row r="98" spans="2:65" s="1" customFormat="1" ht="39">
      <c r="B98" s="32"/>
      <c r="D98" s="134" t="s">
        <v>269</v>
      </c>
      <c r="F98" s="138" t="s">
        <v>4168</v>
      </c>
      <c r="I98" s="136"/>
      <c r="L98" s="32"/>
      <c r="M98" s="137"/>
      <c r="T98" s="53"/>
      <c r="AT98" s="17" t="s">
        <v>269</v>
      </c>
      <c r="AU98" s="17" t="s">
        <v>77</v>
      </c>
    </row>
    <row r="99" spans="2:65" s="12" customFormat="1" ht="11.25">
      <c r="B99" s="162"/>
      <c r="D99" s="134" t="s">
        <v>774</v>
      </c>
      <c r="E99" s="163" t="s">
        <v>19</v>
      </c>
      <c r="F99" s="164" t="s">
        <v>4169</v>
      </c>
      <c r="H99" s="165">
        <v>1.2</v>
      </c>
      <c r="I99" s="166"/>
      <c r="L99" s="162"/>
      <c r="M99" s="167"/>
      <c r="T99" s="168"/>
      <c r="AT99" s="163" t="s">
        <v>774</v>
      </c>
      <c r="AU99" s="163" t="s">
        <v>77</v>
      </c>
      <c r="AV99" s="12" t="s">
        <v>79</v>
      </c>
      <c r="AW99" s="12" t="s">
        <v>31</v>
      </c>
      <c r="AX99" s="12" t="s">
        <v>69</v>
      </c>
      <c r="AY99" s="163" t="s">
        <v>260</v>
      </c>
    </row>
    <row r="100" spans="2:65" s="13" customFormat="1" ht="11.25">
      <c r="B100" s="169"/>
      <c r="D100" s="134" t="s">
        <v>774</v>
      </c>
      <c r="E100" s="170" t="s">
        <v>19</v>
      </c>
      <c r="F100" s="171" t="s">
        <v>967</v>
      </c>
      <c r="H100" s="172">
        <v>1.2</v>
      </c>
      <c r="I100" s="173"/>
      <c r="L100" s="169"/>
      <c r="M100" s="174"/>
      <c r="T100" s="175"/>
      <c r="AT100" s="170" t="s">
        <v>774</v>
      </c>
      <c r="AU100" s="170" t="s">
        <v>77</v>
      </c>
      <c r="AV100" s="13" t="s">
        <v>266</v>
      </c>
      <c r="AW100" s="13" t="s">
        <v>31</v>
      </c>
      <c r="AX100" s="13" t="s">
        <v>77</v>
      </c>
      <c r="AY100" s="170" t="s">
        <v>260</v>
      </c>
    </row>
    <row r="101" spans="2:65" s="1" customFormat="1" ht="16.5" customHeight="1">
      <c r="B101" s="32"/>
      <c r="C101" s="139" t="s">
        <v>258</v>
      </c>
      <c r="D101" s="139" t="s">
        <v>273</v>
      </c>
      <c r="E101" s="140" t="s">
        <v>2754</v>
      </c>
      <c r="F101" s="141" t="s">
        <v>2755</v>
      </c>
      <c r="G101" s="142" t="s">
        <v>1297</v>
      </c>
      <c r="H101" s="143">
        <v>24</v>
      </c>
      <c r="I101" s="144"/>
      <c r="J101" s="145">
        <f>ROUND(I101*H101,2)</f>
        <v>0</v>
      </c>
      <c r="K101" s="141" t="s">
        <v>19</v>
      </c>
      <c r="L101" s="146"/>
      <c r="M101" s="147" t="s">
        <v>19</v>
      </c>
      <c r="N101" s="148" t="s">
        <v>40</v>
      </c>
      <c r="P101" s="130">
        <f>O101*H101</f>
        <v>0</v>
      </c>
      <c r="Q101" s="130">
        <v>0.13200000000000001</v>
      </c>
      <c r="R101" s="130">
        <f>Q101*H101</f>
        <v>3.1680000000000001</v>
      </c>
      <c r="S101" s="130">
        <v>0</v>
      </c>
      <c r="T101" s="131">
        <f>S101*H101</f>
        <v>0</v>
      </c>
      <c r="AR101" s="132" t="s">
        <v>277</v>
      </c>
      <c r="AT101" s="132" t="s">
        <v>273</v>
      </c>
      <c r="AU101" s="132" t="s">
        <v>77</v>
      </c>
      <c r="AY101" s="17" t="s">
        <v>260</v>
      </c>
      <c r="BE101" s="133">
        <f>IF(N101="základní",J101,0)</f>
        <v>0</v>
      </c>
      <c r="BF101" s="133">
        <f>IF(N101="snížená",J101,0)</f>
        <v>0</v>
      </c>
      <c r="BG101" s="133">
        <f>IF(N101="zákl. přenesená",J101,0)</f>
        <v>0</v>
      </c>
      <c r="BH101" s="133">
        <f>IF(N101="sníž. přenesená",J101,0)</f>
        <v>0</v>
      </c>
      <c r="BI101" s="133">
        <f>IF(N101="nulová",J101,0)</f>
        <v>0</v>
      </c>
      <c r="BJ101" s="17" t="s">
        <v>77</v>
      </c>
      <c r="BK101" s="133">
        <f>ROUND(I101*H101,2)</f>
        <v>0</v>
      </c>
      <c r="BL101" s="17" t="s">
        <v>266</v>
      </c>
      <c r="BM101" s="132" t="s">
        <v>289</v>
      </c>
    </row>
    <row r="102" spans="2:65" s="1" customFormat="1" ht="11.25">
      <c r="B102" s="32"/>
      <c r="D102" s="134" t="s">
        <v>267</v>
      </c>
      <c r="F102" s="135" t="s">
        <v>2755</v>
      </c>
      <c r="I102" s="136"/>
      <c r="L102" s="32"/>
      <c r="M102" s="137"/>
      <c r="T102" s="53"/>
      <c r="AT102" s="17" t="s">
        <v>267</v>
      </c>
      <c r="AU102" s="17" t="s">
        <v>77</v>
      </c>
    </row>
    <row r="103" spans="2:65" s="1" customFormat="1" ht="39">
      <c r="B103" s="32"/>
      <c r="D103" s="134" t="s">
        <v>269</v>
      </c>
      <c r="F103" s="138" t="s">
        <v>4170</v>
      </c>
      <c r="I103" s="136"/>
      <c r="L103" s="32"/>
      <c r="M103" s="137"/>
      <c r="T103" s="53"/>
      <c r="AT103" s="17" t="s">
        <v>269</v>
      </c>
      <c r="AU103" s="17" t="s">
        <v>77</v>
      </c>
    </row>
    <row r="104" spans="2:65" s="12" customFormat="1" ht="11.25">
      <c r="B104" s="162"/>
      <c r="D104" s="134" t="s">
        <v>774</v>
      </c>
      <c r="E104" s="163" t="s">
        <v>19</v>
      </c>
      <c r="F104" s="164" t="s">
        <v>4171</v>
      </c>
      <c r="H104" s="165">
        <v>24</v>
      </c>
      <c r="I104" s="166"/>
      <c r="L104" s="162"/>
      <c r="M104" s="167"/>
      <c r="T104" s="168"/>
      <c r="AT104" s="163" t="s">
        <v>774</v>
      </c>
      <c r="AU104" s="163" t="s">
        <v>77</v>
      </c>
      <c r="AV104" s="12" t="s">
        <v>79</v>
      </c>
      <c r="AW104" s="12" t="s">
        <v>31</v>
      </c>
      <c r="AX104" s="12" t="s">
        <v>69</v>
      </c>
      <c r="AY104" s="163" t="s">
        <v>260</v>
      </c>
    </row>
    <row r="105" spans="2:65" s="13" customFormat="1" ht="11.25">
      <c r="B105" s="169"/>
      <c r="D105" s="134" t="s">
        <v>774</v>
      </c>
      <c r="E105" s="170" t="s">
        <v>19</v>
      </c>
      <c r="F105" s="171" t="s">
        <v>967</v>
      </c>
      <c r="H105" s="172">
        <v>24</v>
      </c>
      <c r="I105" s="173"/>
      <c r="L105" s="169"/>
      <c r="M105" s="174"/>
      <c r="T105" s="175"/>
      <c r="AT105" s="170" t="s">
        <v>774</v>
      </c>
      <c r="AU105" s="170" t="s">
        <v>77</v>
      </c>
      <c r="AV105" s="13" t="s">
        <v>266</v>
      </c>
      <c r="AW105" s="13" t="s">
        <v>31</v>
      </c>
      <c r="AX105" s="13" t="s">
        <v>77</v>
      </c>
      <c r="AY105" s="170" t="s">
        <v>260</v>
      </c>
    </row>
    <row r="106" spans="2:65" s="1" customFormat="1" ht="16.5" customHeight="1">
      <c r="B106" s="32"/>
      <c r="C106" s="139" t="s">
        <v>282</v>
      </c>
      <c r="D106" s="139" t="s">
        <v>273</v>
      </c>
      <c r="E106" s="140" t="s">
        <v>2758</v>
      </c>
      <c r="F106" s="141" t="s">
        <v>2759</v>
      </c>
      <c r="G106" s="142" t="s">
        <v>1297</v>
      </c>
      <c r="H106" s="143">
        <v>182.16</v>
      </c>
      <c r="I106" s="144"/>
      <c r="J106" s="145">
        <f>ROUND(I106*H106,2)</f>
        <v>0</v>
      </c>
      <c r="K106" s="141" t="s">
        <v>265</v>
      </c>
      <c r="L106" s="146"/>
      <c r="M106" s="147" t="s">
        <v>19</v>
      </c>
      <c r="N106" s="148" t="s">
        <v>40</v>
      </c>
      <c r="P106" s="130">
        <f>O106*H106</f>
        <v>0</v>
      </c>
      <c r="Q106" s="130">
        <v>0</v>
      </c>
      <c r="R106" s="130">
        <f>Q106*H106</f>
        <v>0</v>
      </c>
      <c r="S106" s="130">
        <v>0</v>
      </c>
      <c r="T106" s="131">
        <f>S106*H106</f>
        <v>0</v>
      </c>
      <c r="AR106" s="132" t="s">
        <v>277</v>
      </c>
      <c r="AT106" s="132" t="s">
        <v>273</v>
      </c>
      <c r="AU106" s="132" t="s">
        <v>77</v>
      </c>
      <c r="AY106" s="17" t="s">
        <v>260</v>
      </c>
      <c r="BE106" s="133">
        <f>IF(N106="základní",J106,0)</f>
        <v>0</v>
      </c>
      <c r="BF106" s="133">
        <f>IF(N106="snížená",J106,0)</f>
        <v>0</v>
      </c>
      <c r="BG106" s="133">
        <f>IF(N106="zákl. přenesená",J106,0)</f>
        <v>0</v>
      </c>
      <c r="BH106" s="133">
        <f>IF(N106="sníž. přenesená",J106,0)</f>
        <v>0</v>
      </c>
      <c r="BI106" s="133">
        <f>IF(N106="nulová",J106,0)</f>
        <v>0</v>
      </c>
      <c r="BJ106" s="17" t="s">
        <v>77</v>
      </c>
      <c r="BK106" s="133">
        <f>ROUND(I106*H106,2)</f>
        <v>0</v>
      </c>
      <c r="BL106" s="17" t="s">
        <v>266</v>
      </c>
      <c r="BM106" s="132" t="s">
        <v>8</v>
      </c>
    </row>
    <row r="107" spans="2:65" s="1" customFormat="1" ht="11.25">
      <c r="B107" s="32"/>
      <c r="D107" s="134" t="s">
        <v>267</v>
      </c>
      <c r="F107" s="135" t="s">
        <v>2759</v>
      </c>
      <c r="I107" s="136"/>
      <c r="L107" s="32"/>
      <c r="M107" s="137"/>
      <c r="T107" s="53"/>
      <c r="AT107" s="17" t="s">
        <v>267</v>
      </c>
      <c r="AU107" s="17" t="s">
        <v>77</v>
      </c>
    </row>
    <row r="108" spans="2:65" s="1" customFormat="1" ht="39">
      <c r="B108" s="32"/>
      <c r="D108" s="134" t="s">
        <v>269</v>
      </c>
      <c r="F108" s="138" t="s">
        <v>2760</v>
      </c>
      <c r="I108" s="136"/>
      <c r="L108" s="32"/>
      <c r="M108" s="137"/>
      <c r="T108" s="53"/>
      <c r="AT108" s="17" t="s">
        <v>269</v>
      </c>
      <c r="AU108" s="17" t="s">
        <v>77</v>
      </c>
    </row>
    <row r="109" spans="2:65" s="1" customFormat="1" ht="16.5" customHeight="1">
      <c r="B109" s="32"/>
      <c r="C109" s="139" t="s">
        <v>271</v>
      </c>
      <c r="D109" s="139" t="s">
        <v>273</v>
      </c>
      <c r="E109" s="140" t="s">
        <v>2761</v>
      </c>
      <c r="F109" s="141" t="s">
        <v>2762</v>
      </c>
      <c r="G109" s="142" t="s">
        <v>1487</v>
      </c>
      <c r="H109" s="143">
        <v>9.06</v>
      </c>
      <c r="I109" s="144"/>
      <c r="J109" s="145">
        <f>ROUND(I109*H109,2)</f>
        <v>0</v>
      </c>
      <c r="K109" s="141" t="s">
        <v>265</v>
      </c>
      <c r="L109" s="146"/>
      <c r="M109" s="147" t="s">
        <v>19</v>
      </c>
      <c r="N109" s="148" t="s">
        <v>40</v>
      </c>
      <c r="P109" s="130">
        <f>O109*H109</f>
        <v>0</v>
      </c>
      <c r="Q109" s="130">
        <v>0</v>
      </c>
      <c r="R109" s="130">
        <f>Q109*H109</f>
        <v>0</v>
      </c>
      <c r="S109" s="130">
        <v>0</v>
      </c>
      <c r="T109" s="131">
        <f>S109*H109</f>
        <v>0</v>
      </c>
      <c r="AR109" s="132" t="s">
        <v>277</v>
      </c>
      <c r="AT109" s="132" t="s">
        <v>273</v>
      </c>
      <c r="AU109" s="132" t="s">
        <v>77</v>
      </c>
      <c r="AY109" s="17" t="s">
        <v>260</v>
      </c>
      <c r="BE109" s="133">
        <f>IF(N109="základní",J109,0)</f>
        <v>0</v>
      </c>
      <c r="BF109" s="133">
        <f>IF(N109="snížená",J109,0)</f>
        <v>0</v>
      </c>
      <c r="BG109" s="133">
        <f>IF(N109="zákl. přenesená",J109,0)</f>
        <v>0</v>
      </c>
      <c r="BH109" s="133">
        <f>IF(N109="sníž. přenesená",J109,0)</f>
        <v>0</v>
      </c>
      <c r="BI109" s="133">
        <f>IF(N109="nulová",J109,0)</f>
        <v>0</v>
      </c>
      <c r="BJ109" s="17" t="s">
        <v>77</v>
      </c>
      <c r="BK109" s="133">
        <f>ROUND(I109*H109,2)</f>
        <v>0</v>
      </c>
      <c r="BL109" s="17" t="s">
        <v>266</v>
      </c>
      <c r="BM109" s="132" t="s">
        <v>296</v>
      </c>
    </row>
    <row r="110" spans="2:65" s="1" customFormat="1" ht="11.25">
      <c r="B110" s="32"/>
      <c r="D110" s="134" t="s">
        <v>267</v>
      </c>
      <c r="F110" s="135" t="s">
        <v>2762</v>
      </c>
      <c r="I110" s="136"/>
      <c r="L110" s="32"/>
      <c r="M110" s="137"/>
      <c r="T110" s="53"/>
      <c r="AT110" s="17" t="s">
        <v>267</v>
      </c>
      <c r="AU110" s="17" t="s">
        <v>77</v>
      </c>
    </row>
    <row r="111" spans="2:65" s="1" customFormat="1" ht="39">
      <c r="B111" s="32"/>
      <c r="D111" s="134" t="s">
        <v>269</v>
      </c>
      <c r="F111" s="138" t="s">
        <v>2763</v>
      </c>
      <c r="I111" s="136"/>
      <c r="L111" s="32"/>
      <c r="M111" s="137"/>
      <c r="T111" s="53"/>
      <c r="AT111" s="17" t="s">
        <v>269</v>
      </c>
      <c r="AU111" s="17" t="s">
        <v>77</v>
      </c>
    </row>
    <row r="112" spans="2:65" s="1" customFormat="1" ht="16.5" customHeight="1">
      <c r="B112" s="32"/>
      <c r="C112" s="139" t="s">
        <v>277</v>
      </c>
      <c r="D112" s="139" t="s">
        <v>273</v>
      </c>
      <c r="E112" s="140" t="s">
        <v>2764</v>
      </c>
      <c r="F112" s="141" t="s">
        <v>2765</v>
      </c>
      <c r="G112" s="142" t="s">
        <v>973</v>
      </c>
      <c r="H112" s="143">
        <v>19.358000000000001</v>
      </c>
      <c r="I112" s="144"/>
      <c r="J112" s="145">
        <f>ROUND(I112*H112,2)</f>
        <v>0</v>
      </c>
      <c r="K112" s="141" t="s">
        <v>265</v>
      </c>
      <c r="L112" s="146"/>
      <c r="M112" s="147" t="s">
        <v>19</v>
      </c>
      <c r="N112" s="148" t="s">
        <v>40</v>
      </c>
      <c r="P112" s="130">
        <f>O112*H112</f>
        <v>0</v>
      </c>
      <c r="Q112" s="130">
        <v>1</v>
      </c>
      <c r="R112" s="130">
        <f>Q112*H112</f>
        <v>19.358000000000001</v>
      </c>
      <c r="S112" s="130">
        <v>0</v>
      </c>
      <c r="T112" s="131">
        <f>S112*H112</f>
        <v>0</v>
      </c>
      <c r="AR112" s="132" t="s">
        <v>277</v>
      </c>
      <c r="AT112" s="132" t="s">
        <v>273</v>
      </c>
      <c r="AU112" s="132" t="s">
        <v>77</v>
      </c>
      <c r="AY112" s="17" t="s">
        <v>260</v>
      </c>
      <c r="BE112" s="133">
        <f>IF(N112="základní",J112,0)</f>
        <v>0</v>
      </c>
      <c r="BF112" s="133">
        <f>IF(N112="snížená",J112,0)</f>
        <v>0</v>
      </c>
      <c r="BG112" s="133">
        <f>IF(N112="zákl. přenesená",J112,0)</f>
        <v>0</v>
      </c>
      <c r="BH112" s="133">
        <f>IF(N112="sníž. přenesená",J112,0)</f>
        <v>0</v>
      </c>
      <c r="BI112" s="133">
        <f>IF(N112="nulová",J112,0)</f>
        <v>0</v>
      </c>
      <c r="BJ112" s="17" t="s">
        <v>77</v>
      </c>
      <c r="BK112" s="133">
        <f>ROUND(I112*H112,2)</f>
        <v>0</v>
      </c>
      <c r="BL112" s="17" t="s">
        <v>266</v>
      </c>
      <c r="BM112" s="132" t="s">
        <v>300</v>
      </c>
    </row>
    <row r="113" spans="2:65" s="1" customFormat="1" ht="11.25">
      <c r="B113" s="32"/>
      <c r="D113" s="134" t="s">
        <v>267</v>
      </c>
      <c r="F113" s="135" t="s">
        <v>2765</v>
      </c>
      <c r="I113" s="136"/>
      <c r="L113" s="32"/>
      <c r="M113" s="137"/>
      <c r="T113" s="53"/>
      <c r="AT113" s="17" t="s">
        <v>267</v>
      </c>
      <c r="AU113" s="17" t="s">
        <v>77</v>
      </c>
    </row>
    <row r="114" spans="2:65" s="1" customFormat="1" ht="39">
      <c r="B114" s="32"/>
      <c r="D114" s="134" t="s">
        <v>269</v>
      </c>
      <c r="F114" s="138" t="s">
        <v>2766</v>
      </c>
      <c r="I114" s="136"/>
      <c r="L114" s="32"/>
      <c r="M114" s="137"/>
      <c r="T114" s="53"/>
      <c r="AT114" s="17" t="s">
        <v>269</v>
      </c>
      <c r="AU114" s="17" t="s">
        <v>77</v>
      </c>
    </row>
    <row r="115" spans="2:65" s="1" customFormat="1" ht="16.5" customHeight="1">
      <c r="B115" s="32"/>
      <c r="C115" s="139" t="s">
        <v>302</v>
      </c>
      <c r="D115" s="139" t="s">
        <v>273</v>
      </c>
      <c r="E115" s="140" t="s">
        <v>1252</v>
      </c>
      <c r="F115" s="141" t="s">
        <v>1253</v>
      </c>
      <c r="G115" s="142" t="s">
        <v>973</v>
      </c>
      <c r="H115" s="143">
        <v>71.87</v>
      </c>
      <c r="I115" s="144"/>
      <c r="J115" s="145">
        <f>ROUND(I115*H115,2)</f>
        <v>0</v>
      </c>
      <c r="K115" s="141" t="s">
        <v>265</v>
      </c>
      <c r="L115" s="146"/>
      <c r="M115" s="147" t="s">
        <v>19</v>
      </c>
      <c r="N115" s="148" t="s">
        <v>40</v>
      </c>
      <c r="P115" s="130">
        <f>O115*H115</f>
        <v>0</v>
      </c>
      <c r="Q115" s="130">
        <v>1</v>
      </c>
      <c r="R115" s="130">
        <f>Q115*H115</f>
        <v>71.87</v>
      </c>
      <c r="S115" s="130">
        <v>0</v>
      </c>
      <c r="T115" s="131">
        <f>S115*H115</f>
        <v>0</v>
      </c>
      <c r="AR115" s="132" t="s">
        <v>277</v>
      </c>
      <c r="AT115" s="132" t="s">
        <v>273</v>
      </c>
      <c r="AU115" s="132" t="s">
        <v>77</v>
      </c>
      <c r="AY115" s="17" t="s">
        <v>260</v>
      </c>
      <c r="BE115" s="133">
        <f>IF(N115="základní",J115,0)</f>
        <v>0</v>
      </c>
      <c r="BF115" s="133">
        <f>IF(N115="snížená",J115,0)</f>
        <v>0</v>
      </c>
      <c r="BG115" s="133">
        <f>IF(N115="zákl. přenesená",J115,0)</f>
        <v>0</v>
      </c>
      <c r="BH115" s="133">
        <f>IF(N115="sníž. přenesená",J115,0)</f>
        <v>0</v>
      </c>
      <c r="BI115" s="133">
        <f>IF(N115="nulová",J115,0)</f>
        <v>0</v>
      </c>
      <c r="BJ115" s="17" t="s">
        <v>77</v>
      </c>
      <c r="BK115" s="133">
        <f>ROUND(I115*H115,2)</f>
        <v>0</v>
      </c>
      <c r="BL115" s="17" t="s">
        <v>266</v>
      </c>
      <c r="BM115" s="132" t="s">
        <v>305</v>
      </c>
    </row>
    <row r="116" spans="2:65" s="1" customFormat="1" ht="11.25">
      <c r="B116" s="32"/>
      <c r="D116" s="134" t="s">
        <v>267</v>
      </c>
      <c r="F116" s="135" t="s">
        <v>1253</v>
      </c>
      <c r="I116" s="136"/>
      <c r="L116" s="32"/>
      <c r="M116" s="137"/>
      <c r="T116" s="53"/>
      <c r="AT116" s="17" t="s">
        <v>267</v>
      </c>
      <c r="AU116" s="17" t="s">
        <v>77</v>
      </c>
    </row>
    <row r="117" spans="2:65" s="1" customFormat="1" ht="39">
      <c r="B117" s="32"/>
      <c r="D117" s="134" t="s">
        <v>269</v>
      </c>
      <c r="F117" s="138" t="s">
        <v>2767</v>
      </c>
      <c r="I117" s="136"/>
      <c r="L117" s="32"/>
      <c r="M117" s="137"/>
      <c r="T117" s="53"/>
      <c r="AT117" s="17" t="s">
        <v>269</v>
      </c>
      <c r="AU117" s="17" t="s">
        <v>77</v>
      </c>
    </row>
    <row r="118" spans="2:65" s="1" customFormat="1" ht="16.5" customHeight="1">
      <c r="B118" s="32"/>
      <c r="C118" s="139" t="s">
        <v>289</v>
      </c>
      <c r="D118" s="139" t="s">
        <v>273</v>
      </c>
      <c r="E118" s="140" t="s">
        <v>2768</v>
      </c>
      <c r="F118" s="141" t="s">
        <v>2769</v>
      </c>
      <c r="G118" s="142" t="s">
        <v>1067</v>
      </c>
      <c r="H118" s="143">
        <v>16.088000000000001</v>
      </c>
      <c r="I118" s="144"/>
      <c r="J118" s="145">
        <f>ROUND(I118*H118,2)</f>
        <v>0</v>
      </c>
      <c r="K118" s="141" t="s">
        <v>265</v>
      </c>
      <c r="L118" s="146"/>
      <c r="M118" s="147" t="s">
        <v>19</v>
      </c>
      <c r="N118" s="148" t="s">
        <v>40</v>
      </c>
      <c r="P118" s="130">
        <f>O118*H118</f>
        <v>0</v>
      </c>
      <c r="Q118" s="130">
        <v>2.4289999999999998</v>
      </c>
      <c r="R118" s="130">
        <f>Q118*H118</f>
        <v>39.077751999999997</v>
      </c>
      <c r="S118" s="130">
        <v>0</v>
      </c>
      <c r="T118" s="131">
        <f>S118*H118</f>
        <v>0</v>
      </c>
      <c r="AR118" s="132" t="s">
        <v>277</v>
      </c>
      <c r="AT118" s="132" t="s">
        <v>273</v>
      </c>
      <c r="AU118" s="132" t="s">
        <v>77</v>
      </c>
      <c r="AY118" s="17" t="s">
        <v>260</v>
      </c>
      <c r="BE118" s="133">
        <f>IF(N118="základní",J118,0)</f>
        <v>0</v>
      </c>
      <c r="BF118" s="133">
        <f>IF(N118="snížená",J118,0)</f>
        <v>0</v>
      </c>
      <c r="BG118" s="133">
        <f>IF(N118="zákl. přenesená",J118,0)</f>
        <v>0</v>
      </c>
      <c r="BH118" s="133">
        <f>IF(N118="sníž. přenesená",J118,0)</f>
        <v>0</v>
      </c>
      <c r="BI118" s="133">
        <f>IF(N118="nulová",J118,0)</f>
        <v>0</v>
      </c>
      <c r="BJ118" s="17" t="s">
        <v>77</v>
      </c>
      <c r="BK118" s="133">
        <f>ROUND(I118*H118,2)</f>
        <v>0</v>
      </c>
      <c r="BL118" s="17" t="s">
        <v>266</v>
      </c>
      <c r="BM118" s="132" t="s">
        <v>310</v>
      </c>
    </row>
    <row r="119" spans="2:65" s="1" customFormat="1" ht="11.25">
      <c r="B119" s="32"/>
      <c r="D119" s="134" t="s">
        <v>267</v>
      </c>
      <c r="F119" s="135" t="s">
        <v>2769</v>
      </c>
      <c r="I119" s="136"/>
      <c r="L119" s="32"/>
      <c r="M119" s="137"/>
      <c r="T119" s="53"/>
      <c r="AT119" s="17" t="s">
        <v>267</v>
      </c>
      <c r="AU119" s="17" t="s">
        <v>77</v>
      </c>
    </row>
    <row r="120" spans="2:65" s="1" customFormat="1" ht="39">
      <c r="B120" s="32"/>
      <c r="D120" s="134" t="s">
        <v>269</v>
      </c>
      <c r="F120" s="138" t="s">
        <v>2770</v>
      </c>
      <c r="I120" s="136"/>
      <c r="L120" s="32"/>
      <c r="M120" s="137"/>
      <c r="T120" s="53"/>
      <c r="AT120" s="17" t="s">
        <v>269</v>
      </c>
      <c r="AU120" s="17" t="s">
        <v>77</v>
      </c>
    </row>
    <row r="121" spans="2:65" s="1" customFormat="1" ht="16.5" customHeight="1">
      <c r="B121" s="32"/>
      <c r="C121" s="139" t="s">
        <v>312</v>
      </c>
      <c r="D121" s="139" t="s">
        <v>273</v>
      </c>
      <c r="E121" s="140" t="s">
        <v>2771</v>
      </c>
      <c r="F121" s="141" t="s">
        <v>2772</v>
      </c>
      <c r="G121" s="142" t="s">
        <v>1067</v>
      </c>
      <c r="H121" s="143">
        <v>0.70399999999999996</v>
      </c>
      <c r="I121" s="144"/>
      <c r="J121" s="145">
        <f>ROUND(I121*H121,2)</f>
        <v>0</v>
      </c>
      <c r="K121" s="141" t="s">
        <v>19</v>
      </c>
      <c r="L121" s="146"/>
      <c r="M121" s="147" t="s">
        <v>19</v>
      </c>
      <c r="N121" s="148" t="s">
        <v>40</v>
      </c>
      <c r="P121" s="130">
        <f>O121*H121</f>
        <v>0</v>
      </c>
      <c r="Q121" s="130">
        <v>0</v>
      </c>
      <c r="R121" s="130">
        <f>Q121*H121</f>
        <v>0</v>
      </c>
      <c r="S121" s="130">
        <v>0</v>
      </c>
      <c r="T121" s="131">
        <f>S121*H121</f>
        <v>0</v>
      </c>
      <c r="AR121" s="132" t="s">
        <v>277</v>
      </c>
      <c r="AT121" s="132" t="s">
        <v>273</v>
      </c>
      <c r="AU121" s="132" t="s">
        <v>77</v>
      </c>
      <c r="AY121" s="17" t="s">
        <v>260</v>
      </c>
      <c r="BE121" s="133">
        <f>IF(N121="základní",J121,0)</f>
        <v>0</v>
      </c>
      <c r="BF121" s="133">
        <f>IF(N121="snížená",J121,0)</f>
        <v>0</v>
      </c>
      <c r="BG121" s="133">
        <f>IF(N121="zákl. přenesená",J121,0)</f>
        <v>0</v>
      </c>
      <c r="BH121" s="133">
        <f>IF(N121="sníž. přenesená",J121,0)</f>
        <v>0</v>
      </c>
      <c r="BI121" s="133">
        <f>IF(N121="nulová",J121,0)</f>
        <v>0</v>
      </c>
      <c r="BJ121" s="17" t="s">
        <v>77</v>
      </c>
      <c r="BK121" s="133">
        <f>ROUND(I121*H121,2)</f>
        <v>0</v>
      </c>
      <c r="BL121" s="17" t="s">
        <v>266</v>
      </c>
      <c r="BM121" s="132" t="s">
        <v>315</v>
      </c>
    </row>
    <row r="122" spans="2:65" s="1" customFormat="1" ht="11.25">
      <c r="B122" s="32"/>
      <c r="D122" s="134" t="s">
        <v>267</v>
      </c>
      <c r="F122" s="135" t="s">
        <v>2772</v>
      </c>
      <c r="I122" s="136"/>
      <c r="L122" s="32"/>
      <c r="M122" s="137"/>
      <c r="T122" s="53"/>
      <c r="AT122" s="17" t="s">
        <v>267</v>
      </c>
      <c r="AU122" s="17" t="s">
        <v>77</v>
      </c>
    </row>
    <row r="123" spans="2:65" s="1" customFormat="1" ht="39">
      <c r="B123" s="32"/>
      <c r="D123" s="134" t="s">
        <v>269</v>
      </c>
      <c r="F123" s="138" t="s">
        <v>2773</v>
      </c>
      <c r="I123" s="136"/>
      <c r="L123" s="32"/>
      <c r="M123" s="137"/>
      <c r="T123" s="53"/>
      <c r="AT123" s="17" t="s">
        <v>269</v>
      </c>
      <c r="AU123" s="17" t="s">
        <v>77</v>
      </c>
    </row>
    <row r="124" spans="2:65" s="1" customFormat="1" ht="16.5" customHeight="1">
      <c r="B124" s="32"/>
      <c r="C124" s="139" t="s">
        <v>8</v>
      </c>
      <c r="D124" s="139" t="s">
        <v>273</v>
      </c>
      <c r="E124" s="140" t="s">
        <v>2774</v>
      </c>
      <c r="F124" s="141" t="s">
        <v>2775</v>
      </c>
      <c r="G124" s="142" t="s">
        <v>363</v>
      </c>
      <c r="H124" s="143">
        <v>92</v>
      </c>
      <c r="I124" s="144"/>
      <c r="J124" s="145">
        <f>ROUND(I124*H124,2)</f>
        <v>0</v>
      </c>
      <c r="K124" s="141" t="s">
        <v>265</v>
      </c>
      <c r="L124" s="146"/>
      <c r="M124" s="147" t="s">
        <v>19</v>
      </c>
      <c r="N124" s="148" t="s">
        <v>40</v>
      </c>
      <c r="P124" s="130">
        <f>O124*H124</f>
        <v>0</v>
      </c>
      <c r="Q124" s="130">
        <v>5.8999999999999997E-2</v>
      </c>
      <c r="R124" s="130">
        <f>Q124*H124</f>
        <v>5.4279999999999999</v>
      </c>
      <c r="S124" s="130">
        <v>0</v>
      </c>
      <c r="T124" s="131">
        <f>S124*H124</f>
        <v>0</v>
      </c>
      <c r="AR124" s="132" t="s">
        <v>277</v>
      </c>
      <c r="AT124" s="132" t="s">
        <v>273</v>
      </c>
      <c r="AU124" s="132" t="s">
        <v>77</v>
      </c>
      <c r="AY124" s="17" t="s">
        <v>260</v>
      </c>
      <c r="BE124" s="133">
        <f>IF(N124="základní",J124,0)</f>
        <v>0</v>
      </c>
      <c r="BF124" s="133">
        <f>IF(N124="snížená",J124,0)</f>
        <v>0</v>
      </c>
      <c r="BG124" s="133">
        <f>IF(N124="zákl. přenesená",J124,0)</f>
        <v>0</v>
      </c>
      <c r="BH124" s="133">
        <f>IF(N124="sníž. přenesená",J124,0)</f>
        <v>0</v>
      </c>
      <c r="BI124" s="133">
        <f>IF(N124="nulová",J124,0)</f>
        <v>0</v>
      </c>
      <c r="BJ124" s="17" t="s">
        <v>77</v>
      </c>
      <c r="BK124" s="133">
        <f>ROUND(I124*H124,2)</f>
        <v>0</v>
      </c>
      <c r="BL124" s="17" t="s">
        <v>266</v>
      </c>
      <c r="BM124" s="132" t="s">
        <v>320</v>
      </c>
    </row>
    <row r="125" spans="2:65" s="1" customFormat="1" ht="11.25">
      <c r="B125" s="32"/>
      <c r="D125" s="134" t="s">
        <v>267</v>
      </c>
      <c r="F125" s="135" t="s">
        <v>2775</v>
      </c>
      <c r="I125" s="136"/>
      <c r="L125" s="32"/>
      <c r="M125" s="137"/>
      <c r="T125" s="53"/>
      <c r="AT125" s="17" t="s">
        <v>267</v>
      </c>
      <c r="AU125" s="17" t="s">
        <v>77</v>
      </c>
    </row>
    <row r="126" spans="2:65" s="1" customFormat="1" ht="39">
      <c r="B126" s="32"/>
      <c r="D126" s="134" t="s">
        <v>269</v>
      </c>
      <c r="F126" s="138" t="s">
        <v>2776</v>
      </c>
      <c r="I126" s="136"/>
      <c r="L126" s="32"/>
      <c r="M126" s="137"/>
      <c r="T126" s="53"/>
      <c r="AT126" s="17" t="s">
        <v>269</v>
      </c>
      <c r="AU126" s="17" t="s">
        <v>77</v>
      </c>
    </row>
    <row r="127" spans="2:65" s="1" customFormat="1" ht="16.5" customHeight="1">
      <c r="B127" s="32"/>
      <c r="C127" s="139" t="s">
        <v>322</v>
      </c>
      <c r="D127" s="139" t="s">
        <v>273</v>
      </c>
      <c r="E127" s="140" t="s">
        <v>4172</v>
      </c>
      <c r="F127" s="141" t="s">
        <v>2798</v>
      </c>
      <c r="G127" s="142" t="s">
        <v>1297</v>
      </c>
      <c r="H127" s="143">
        <v>120.78</v>
      </c>
      <c r="I127" s="144"/>
      <c r="J127" s="145">
        <f>ROUND(I127*H127,2)</f>
        <v>0</v>
      </c>
      <c r="K127" s="141" t="s">
        <v>19</v>
      </c>
      <c r="L127" s="146"/>
      <c r="M127" s="147" t="s">
        <v>19</v>
      </c>
      <c r="N127" s="148" t="s">
        <v>40</v>
      </c>
      <c r="P127" s="130">
        <f>O127*H127</f>
        <v>0</v>
      </c>
      <c r="Q127" s="130">
        <v>0</v>
      </c>
      <c r="R127" s="130">
        <f>Q127*H127</f>
        <v>0</v>
      </c>
      <c r="S127" s="130">
        <v>0</v>
      </c>
      <c r="T127" s="131">
        <f>S127*H127</f>
        <v>0</v>
      </c>
      <c r="AR127" s="132" t="s">
        <v>277</v>
      </c>
      <c r="AT127" s="132" t="s">
        <v>273</v>
      </c>
      <c r="AU127" s="132" t="s">
        <v>77</v>
      </c>
      <c r="AY127" s="17" t="s">
        <v>260</v>
      </c>
      <c r="BE127" s="133">
        <f>IF(N127="základní",J127,0)</f>
        <v>0</v>
      </c>
      <c r="BF127" s="133">
        <f>IF(N127="snížená",J127,0)</f>
        <v>0</v>
      </c>
      <c r="BG127" s="133">
        <f>IF(N127="zákl. přenesená",J127,0)</f>
        <v>0</v>
      </c>
      <c r="BH127" s="133">
        <f>IF(N127="sníž. přenesená",J127,0)</f>
        <v>0</v>
      </c>
      <c r="BI127" s="133">
        <f>IF(N127="nulová",J127,0)</f>
        <v>0</v>
      </c>
      <c r="BJ127" s="17" t="s">
        <v>77</v>
      </c>
      <c r="BK127" s="133">
        <f>ROUND(I127*H127,2)</f>
        <v>0</v>
      </c>
      <c r="BL127" s="17" t="s">
        <v>266</v>
      </c>
      <c r="BM127" s="132" t="s">
        <v>326</v>
      </c>
    </row>
    <row r="128" spans="2:65" s="1" customFormat="1" ht="11.25">
      <c r="B128" s="32"/>
      <c r="D128" s="134" t="s">
        <v>267</v>
      </c>
      <c r="F128" s="135" t="s">
        <v>2798</v>
      </c>
      <c r="I128" s="136"/>
      <c r="L128" s="32"/>
      <c r="M128" s="137"/>
      <c r="T128" s="53"/>
      <c r="AT128" s="17" t="s">
        <v>267</v>
      </c>
      <c r="AU128" s="17" t="s">
        <v>77</v>
      </c>
    </row>
    <row r="129" spans="2:65" s="1" customFormat="1" ht="39">
      <c r="B129" s="32"/>
      <c r="D129" s="134" t="s">
        <v>269</v>
      </c>
      <c r="F129" s="138" t="s">
        <v>2800</v>
      </c>
      <c r="I129" s="136"/>
      <c r="L129" s="32"/>
      <c r="M129" s="137"/>
      <c r="T129" s="53"/>
      <c r="AT129" s="17" t="s">
        <v>269</v>
      </c>
      <c r="AU129" s="17" t="s">
        <v>77</v>
      </c>
    </row>
    <row r="130" spans="2:65" s="12" customFormat="1" ht="11.25">
      <c r="B130" s="162"/>
      <c r="D130" s="134" t="s">
        <v>774</v>
      </c>
      <c r="E130" s="163" t="s">
        <v>19</v>
      </c>
      <c r="F130" s="164" t="s">
        <v>4173</v>
      </c>
      <c r="H130" s="165">
        <v>120.78</v>
      </c>
      <c r="I130" s="166"/>
      <c r="L130" s="162"/>
      <c r="M130" s="167"/>
      <c r="T130" s="168"/>
      <c r="AT130" s="163" t="s">
        <v>774</v>
      </c>
      <c r="AU130" s="163" t="s">
        <v>77</v>
      </c>
      <c r="AV130" s="12" t="s">
        <v>79</v>
      </c>
      <c r="AW130" s="12" t="s">
        <v>31</v>
      </c>
      <c r="AX130" s="12" t="s">
        <v>69</v>
      </c>
      <c r="AY130" s="163" t="s">
        <v>260</v>
      </c>
    </row>
    <row r="131" spans="2:65" s="13" customFormat="1" ht="11.25">
      <c r="B131" s="169"/>
      <c r="D131" s="134" t="s">
        <v>774</v>
      </c>
      <c r="E131" s="170" t="s">
        <v>19</v>
      </c>
      <c r="F131" s="171" t="s">
        <v>967</v>
      </c>
      <c r="H131" s="172">
        <v>120.78</v>
      </c>
      <c r="I131" s="173"/>
      <c r="L131" s="169"/>
      <c r="M131" s="174"/>
      <c r="T131" s="175"/>
      <c r="AT131" s="170" t="s">
        <v>774</v>
      </c>
      <c r="AU131" s="170" t="s">
        <v>77</v>
      </c>
      <c r="AV131" s="13" t="s">
        <v>266</v>
      </c>
      <c r="AW131" s="13" t="s">
        <v>31</v>
      </c>
      <c r="AX131" s="13" t="s">
        <v>77</v>
      </c>
      <c r="AY131" s="170" t="s">
        <v>260</v>
      </c>
    </row>
    <row r="132" spans="2:65" s="10" customFormat="1" ht="25.9" customHeight="1">
      <c r="B132" s="111"/>
      <c r="D132" s="112" t="s">
        <v>68</v>
      </c>
      <c r="E132" s="113" t="s">
        <v>79</v>
      </c>
      <c r="F132" s="113" t="s">
        <v>834</v>
      </c>
      <c r="I132" s="114"/>
      <c r="J132" s="115">
        <f>BK132</f>
        <v>0</v>
      </c>
      <c r="L132" s="111"/>
      <c r="M132" s="116"/>
      <c r="P132" s="117">
        <f>SUM(P133:P157)</f>
        <v>0</v>
      </c>
      <c r="R132" s="117">
        <f>SUM(R133:R157)</f>
        <v>0</v>
      </c>
      <c r="T132" s="118">
        <f>SUM(T133:T157)</f>
        <v>0</v>
      </c>
      <c r="AR132" s="112" t="s">
        <v>77</v>
      </c>
      <c r="AT132" s="119" t="s">
        <v>68</v>
      </c>
      <c r="AU132" s="119" t="s">
        <v>69</v>
      </c>
      <c r="AY132" s="112" t="s">
        <v>260</v>
      </c>
      <c r="BK132" s="120">
        <f>SUM(BK133:BK157)</f>
        <v>0</v>
      </c>
    </row>
    <row r="133" spans="2:65" s="1" customFormat="1" ht="16.5" customHeight="1">
      <c r="B133" s="32"/>
      <c r="C133" s="121" t="s">
        <v>296</v>
      </c>
      <c r="D133" s="121" t="s">
        <v>261</v>
      </c>
      <c r="E133" s="122" t="s">
        <v>4174</v>
      </c>
      <c r="F133" s="123" t="s">
        <v>4175</v>
      </c>
      <c r="G133" s="124" t="s">
        <v>545</v>
      </c>
      <c r="H133" s="125">
        <v>96</v>
      </c>
      <c r="I133" s="126"/>
      <c r="J133" s="127">
        <f>ROUND(I133*H133,2)</f>
        <v>0</v>
      </c>
      <c r="K133" s="123" t="s">
        <v>265</v>
      </c>
      <c r="L133" s="32"/>
      <c r="M133" s="128" t="s">
        <v>19</v>
      </c>
      <c r="N133" s="129" t="s">
        <v>40</v>
      </c>
      <c r="P133" s="130">
        <f>O133*H133</f>
        <v>0</v>
      </c>
      <c r="Q133" s="130">
        <v>0</v>
      </c>
      <c r="R133" s="130">
        <f>Q133*H133</f>
        <v>0</v>
      </c>
      <c r="S133" s="130">
        <v>0</v>
      </c>
      <c r="T133" s="131">
        <f>S133*H133</f>
        <v>0</v>
      </c>
      <c r="AR133" s="132" t="s">
        <v>266</v>
      </c>
      <c r="AT133" s="132" t="s">
        <v>261</v>
      </c>
      <c r="AU133" s="132" t="s">
        <v>77</v>
      </c>
      <c r="AY133" s="17" t="s">
        <v>260</v>
      </c>
      <c r="BE133" s="133">
        <f>IF(N133="základní",J133,0)</f>
        <v>0</v>
      </c>
      <c r="BF133" s="133">
        <f>IF(N133="snížená",J133,0)</f>
        <v>0</v>
      </c>
      <c r="BG133" s="133">
        <f>IF(N133="zákl. přenesená",J133,0)</f>
        <v>0</v>
      </c>
      <c r="BH133" s="133">
        <f>IF(N133="sníž. přenesená",J133,0)</f>
        <v>0</v>
      </c>
      <c r="BI133" s="133">
        <f>IF(N133="nulová",J133,0)</f>
        <v>0</v>
      </c>
      <c r="BJ133" s="17" t="s">
        <v>77</v>
      </c>
      <c r="BK133" s="133">
        <f>ROUND(I133*H133,2)</f>
        <v>0</v>
      </c>
      <c r="BL133" s="17" t="s">
        <v>266</v>
      </c>
      <c r="BM133" s="132" t="s">
        <v>330</v>
      </c>
    </row>
    <row r="134" spans="2:65" s="1" customFormat="1" ht="19.5">
      <c r="B134" s="32"/>
      <c r="D134" s="134" t="s">
        <v>267</v>
      </c>
      <c r="F134" s="135" t="s">
        <v>4176</v>
      </c>
      <c r="I134" s="136"/>
      <c r="L134" s="32"/>
      <c r="M134" s="137"/>
      <c r="T134" s="53"/>
      <c r="AT134" s="17" t="s">
        <v>267</v>
      </c>
      <c r="AU134" s="17" t="s">
        <v>77</v>
      </c>
    </row>
    <row r="135" spans="2:65" s="1" customFormat="1" ht="29.25">
      <c r="B135" s="32"/>
      <c r="D135" s="134" t="s">
        <v>269</v>
      </c>
      <c r="F135" s="138" t="s">
        <v>2811</v>
      </c>
      <c r="I135" s="136"/>
      <c r="L135" s="32"/>
      <c r="M135" s="137"/>
      <c r="T135" s="53"/>
      <c r="AT135" s="17" t="s">
        <v>269</v>
      </c>
      <c r="AU135" s="17" t="s">
        <v>77</v>
      </c>
    </row>
    <row r="136" spans="2:65" s="12" customFormat="1" ht="11.25">
      <c r="B136" s="162"/>
      <c r="D136" s="134" t="s">
        <v>774</v>
      </c>
      <c r="E136" s="163" t="s">
        <v>19</v>
      </c>
      <c r="F136" s="164" t="s">
        <v>1158</v>
      </c>
      <c r="H136" s="165">
        <v>96</v>
      </c>
      <c r="I136" s="166"/>
      <c r="L136" s="162"/>
      <c r="M136" s="167"/>
      <c r="T136" s="168"/>
      <c r="AT136" s="163" t="s">
        <v>774</v>
      </c>
      <c r="AU136" s="163" t="s">
        <v>77</v>
      </c>
      <c r="AV136" s="12" t="s">
        <v>79</v>
      </c>
      <c r="AW136" s="12" t="s">
        <v>31</v>
      </c>
      <c r="AX136" s="12" t="s">
        <v>69</v>
      </c>
      <c r="AY136" s="163" t="s">
        <v>260</v>
      </c>
    </row>
    <row r="137" spans="2:65" s="13" customFormat="1" ht="11.25">
      <c r="B137" s="169"/>
      <c r="D137" s="134" t="s">
        <v>774</v>
      </c>
      <c r="E137" s="170" t="s">
        <v>19</v>
      </c>
      <c r="F137" s="171" t="s">
        <v>967</v>
      </c>
      <c r="H137" s="172">
        <v>96</v>
      </c>
      <c r="I137" s="173"/>
      <c r="L137" s="169"/>
      <c r="M137" s="174"/>
      <c r="T137" s="175"/>
      <c r="AT137" s="170" t="s">
        <v>774</v>
      </c>
      <c r="AU137" s="170" t="s">
        <v>77</v>
      </c>
      <c r="AV137" s="13" t="s">
        <v>266</v>
      </c>
      <c r="AW137" s="13" t="s">
        <v>31</v>
      </c>
      <c r="AX137" s="13" t="s">
        <v>77</v>
      </c>
      <c r="AY137" s="170" t="s">
        <v>260</v>
      </c>
    </row>
    <row r="138" spans="2:65" s="1" customFormat="1" ht="16.5" customHeight="1">
      <c r="B138" s="32"/>
      <c r="C138" s="121" t="s">
        <v>332</v>
      </c>
      <c r="D138" s="121" t="s">
        <v>261</v>
      </c>
      <c r="E138" s="122" t="s">
        <v>2812</v>
      </c>
      <c r="F138" s="123" t="s">
        <v>2813</v>
      </c>
      <c r="G138" s="124" t="s">
        <v>545</v>
      </c>
      <c r="H138" s="125">
        <v>62</v>
      </c>
      <c r="I138" s="126"/>
      <c r="J138" s="127">
        <f>ROUND(I138*H138,2)</f>
        <v>0</v>
      </c>
      <c r="K138" s="123" t="s">
        <v>19</v>
      </c>
      <c r="L138" s="32"/>
      <c r="M138" s="128" t="s">
        <v>19</v>
      </c>
      <c r="N138" s="129" t="s">
        <v>40</v>
      </c>
      <c r="P138" s="130">
        <f>O138*H138</f>
        <v>0</v>
      </c>
      <c r="Q138" s="130">
        <v>0</v>
      </c>
      <c r="R138" s="130">
        <f>Q138*H138</f>
        <v>0</v>
      </c>
      <c r="S138" s="130">
        <v>0</v>
      </c>
      <c r="T138" s="131">
        <f>S138*H138</f>
        <v>0</v>
      </c>
      <c r="AR138" s="132" t="s">
        <v>266</v>
      </c>
      <c r="AT138" s="132" t="s">
        <v>261</v>
      </c>
      <c r="AU138" s="132" t="s">
        <v>77</v>
      </c>
      <c r="AY138" s="17" t="s">
        <v>260</v>
      </c>
      <c r="BE138" s="133">
        <f>IF(N138="základní",J138,0)</f>
        <v>0</v>
      </c>
      <c r="BF138" s="133">
        <f>IF(N138="snížená",J138,0)</f>
        <v>0</v>
      </c>
      <c r="BG138" s="133">
        <f>IF(N138="zákl. přenesená",J138,0)</f>
        <v>0</v>
      </c>
      <c r="BH138" s="133">
        <f>IF(N138="sníž. přenesená",J138,0)</f>
        <v>0</v>
      </c>
      <c r="BI138" s="133">
        <f>IF(N138="nulová",J138,0)</f>
        <v>0</v>
      </c>
      <c r="BJ138" s="17" t="s">
        <v>77</v>
      </c>
      <c r="BK138" s="133">
        <f>ROUND(I138*H138,2)</f>
        <v>0</v>
      </c>
      <c r="BL138" s="17" t="s">
        <v>266</v>
      </c>
      <c r="BM138" s="132" t="s">
        <v>335</v>
      </c>
    </row>
    <row r="139" spans="2:65" s="1" customFormat="1" ht="11.25">
      <c r="B139" s="32"/>
      <c r="D139" s="134" t="s">
        <v>267</v>
      </c>
      <c r="F139" s="135" t="s">
        <v>2813</v>
      </c>
      <c r="I139" s="136"/>
      <c r="L139" s="32"/>
      <c r="M139" s="137"/>
      <c r="T139" s="53"/>
      <c r="AT139" s="17" t="s">
        <v>267</v>
      </c>
      <c r="AU139" s="17" t="s">
        <v>77</v>
      </c>
    </row>
    <row r="140" spans="2:65" s="1" customFormat="1" ht="48.75">
      <c r="B140" s="32"/>
      <c r="D140" s="134" t="s">
        <v>269</v>
      </c>
      <c r="F140" s="138" t="s">
        <v>2814</v>
      </c>
      <c r="I140" s="136"/>
      <c r="L140" s="32"/>
      <c r="M140" s="137"/>
      <c r="T140" s="53"/>
      <c r="AT140" s="17" t="s">
        <v>269</v>
      </c>
      <c r="AU140" s="17" t="s">
        <v>77</v>
      </c>
    </row>
    <row r="141" spans="2:65" s="1" customFormat="1" ht="16.5" customHeight="1">
      <c r="B141" s="32"/>
      <c r="C141" s="121" t="s">
        <v>300</v>
      </c>
      <c r="D141" s="121" t="s">
        <v>261</v>
      </c>
      <c r="E141" s="122" t="s">
        <v>2822</v>
      </c>
      <c r="F141" s="123" t="s">
        <v>2823</v>
      </c>
      <c r="G141" s="124" t="s">
        <v>1297</v>
      </c>
      <c r="H141" s="125">
        <v>199.64</v>
      </c>
      <c r="I141" s="126"/>
      <c r="J141" s="127">
        <f>ROUND(I141*H141,2)</f>
        <v>0</v>
      </c>
      <c r="K141" s="123" t="s">
        <v>265</v>
      </c>
      <c r="L141" s="32"/>
      <c r="M141" s="128" t="s">
        <v>19</v>
      </c>
      <c r="N141" s="129" t="s">
        <v>40</v>
      </c>
      <c r="P141" s="130">
        <f>O141*H141</f>
        <v>0</v>
      </c>
      <c r="Q141" s="130">
        <v>0</v>
      </c>
      <c r="R141" s="130">
        <f>Q141*H141</f>
        <v>0</v>
      </c>
      <c r="S141" s="130">
        <v>0</v>
      </c>
      <c r="T141" s="131">
        <f>S141*H141</f>
        <v>0</v>
      </c>
      <c r="AR141" s="132" t="s">
        <v>266</v>
      </c>
      <c r="AT141" s="132" t="s">
        <v>261</v>
      </c>
      <c r="AU141" s="132" t="s">
        <v>77</v>
      </c>
      <c r="AY141" s="17" t="s">
        <v>260</v>
      </c>
      <c r="BE141" s="133">
        <f>IF(N141="základní",J141,0)</f>
        <v>0</v>
      </c>
      <c r="BF141" s="133">
        <f>IF(N141="snížená",J141,0)</f>
        <v>0</v>
      </c>
      <c r="BG141" s="133">
        <f>IF(N141="zákl. přenesená",J141,0)</f>
        <v>0</v>
      </c>
      <c r="BH141" s="133">
        <f>IF(N141="sníž. přenesená",J141,0)</f>
        <v>0</v>
      </c>
      <c r="BI141" s="133">
        <f>IF(N141="nulová",J141,0)</f>
        <v>0</v>
      </c>
      <c r="BJ141" s="17" t="s">
        <v>77</v>
      </c>
      <c r="BK141" s="133">
        <f>ROUND(I141*H141,2)</f>
        <v>0</v>
      </c>
      <c r="BL141" s="17" t="s">
        <v>266</v>
      </c>
      <c r="BM141" s="132" t="s">
        <v>339</v>
      </c>
    </row>
    <row r="142" spans="2:65" s="1" customFormat="1" ht="19.5">
      <c r="B142" s="32"/>
      <c r="D142" s="134" t="s">
        <v>267</v>
      </c>
      <c r="F142" s="135" t="s">
        <v>2824</v>
      </c>
      <c r="I142" s="136"/>
      <c r="L142" s="32"/>
      <c r="M142" s="137"/>
      <c r="T142" s="53"/>
      <c r="AT142" s="17" t="s">
        <v>267</v>
      </c>
      <c r="AU142" s="17" t="s">
        <v>77</v>
      </c>
    </row>
    <row r="143" spans="2:65" s="1" customFormat="1" ht="39">
      <c r="B143" s="32"/>
      <c r="D143" s="134" t="s">
        <v>269</v>
      </c>
      <c r="F143" s="138" t="s">
        <v>2825</v>
      </c>
      <c r="I143" s="136"/>
      <c r="L143" s="32"/>
      <c r="M143" s="137"/>
      <c r="T143" s="53"/>
      <c r="AT143" s="17" t="s">
        <v>269</v>
      </c>
      <c r="AU143" s="17" t="s">
        <v>77</v>
      </c>
    </row>
    <row r="144" spans="2:65" s="12" customFormat="1" ht="11.25">
      <c r="B144" s="162"/>
      <c r="D144" s="134" t="s">
        <v>774</v>
      </c>
      <c r="E144" s="163" t="s">
        <v>19</v>
      </c>
      <c r="F144" s="164" t="s">
        <v>4177</v>
      </c>
      <c r="H144" s="165">
        <v>199.64</v>
      </c>
      <c r="I144" s="166"/>
      <c r="L144" s="162"/>
      <c r="M144" s="167"/>
      <c r="T144" s="168"/>
      <c r="AT144" s="163" t="s">
        <v>774</v>
      </c>
      <c r="AU144" s="163" t="s">
        <v>77</v>
      </c>
      <c r="AV144" s="12" t="s">
        <v>79</v>
      </c>
      <c r="AW144" s="12" t="s">
        <v>31</v>
      </c>
      <c r="AX144" s="12" t="s">
        <v>69</v>
      </c>
      <c r="AY144" s="163" t="s">
        <v>260</v>
      </c>
    </row>
    <row r="145" spans="2:65" s="13" customFormat="1" ht="11.25">
      <c r="B145" s="169"/>
      <c r="D145" s="134" t="s">
        <v>774</v>
      </c>
      <c r="E145" s="170" t="s">
        <v>19</v>
      </c>
      <c r="F145" s="171" t="s">
        <v>967</v>
      </c>
      <c r="H145" s="172">
        <v>199.64</v>
      </c>
      <c r="I145" s="173"/>
      <c r="L145" s="169"/>
      <c r="M145" s="174"/>
      <c r="T145" s="175"/>
      <c r="AT145" s="170" t="s">
        <v>774</v>
      </c>
      <c r="AU145" s="170" t="s">
        <v>77</v>
      </c>
      <c r="AV145" s="13" t="s">
        <v>266</v>
      </c>
      <c r="AW145" s="13" t="s">
        <v>31</v>
      </c>
      <c r="AX145" s="13" t="s">
        <v>77</v>
      </c>
      <c r="AY145" s="170" t="s">
        <v>260</v>
      </c>
    </row>
    <row r="146" spans="2:65" s="1" customFormat="1" ht="16.5" customHeight="1">
      <c r="B146" s="32"/>
      <c r="C146" s="121" t="s">
        <v>341</v>
      </c>
      <c r="D146" s="121" t="s">
        <v>261</v>
      </c>
      <c r="E146" s="122" t="s">
        <v>2826</v>
      </c>
      <c r="F146" s="123" t="s">
        <v>2827</v>
      </c>
      <c r="G146" s="124" t="s">
        <v>545</v>
      </c>
      <c r="H146" s="125">
        <v>90.55</v>
      </c>
      <c r="I146" s="126"/>
      <c r="J146" s="127">
        <f>ROUND(I146*H146,2)</f>
        <v>0</v>
      </c>
      <c r="K146" s="123" t="s">
        <v>265</v>
      </c>
      <c r="L146" s="32"/>
      <c r="M146" s="128" t="s">
        <v>19</v>
      </c>
      <c r="N146" s="129" t="s">
        <v>40</v>
      </c>
      <c r="P146" s="130">
        <f>O146*H146</f>
        <v>0</v>
      </c>
      <c r="Q146" s="130">
        <v>0</v>
      </c>
      <c r="R146" s="130">
        <f>Q146*H146</f>
        <v>0</v>
      </c>
      <c r="S146" s="130">
        <v>0</v>
      </c>
      <c r="T146" s="131">
        <f>S146*H146</f>
        <v>0</v>
      </c>
      <c r="AR146" s="132" t="s">
        <v>266</v>
      </c>
      <c r="AT146" s="132" t="s">
        <v>261</v>
      </c>
      <c r="AU146" s="132" t="s">
        <v>77</v>
      </c>
      <c r="AY146" s="17" t="s">
        <v>260</v>
      </c>
      <c r="BE146" s="133">
        <f>IF(N146="základní",J146,0)</f>
        <v>0</v>
      </c>
      <c r="BF146" s="133">
        <f>IF(N146="snížená",J146,0)</f>
        <v>0</v>
      </c>
      <c r="BG146" s="133">
        <f>IF(N146="zákl. přenesená",J146,0)</f>
        <v>0</v>
      </c>
      <c r="BH146" s="133">
        <f>IF(N146="sníž. přenesená",J146,0)</f>
        <v>0</v>
      </c>
      <c r="BI146" s="133">
        <f>IF(N146="nulová",J146,0)</f>
        <v>0</v>
      </c>
      <c r="BJ146" s="17" t="s">
        <v>77</v>
      </c>
      <c r="BK146" s="133">
        <f>ROUND(I146*H146,2)</f>
        <v>0</v>
      </c>
      <c r="BL146" s="17" t="s">
        <v>266</v>
      </c>
      <c r="BM146" s="132" t="s">
        <v>344</v>
      </c>
    </row>
    <row r="147" spans="2:65" s="1" customFormat="1" ht="19.5">
      <c r="B147" s="32"/>
      <c r="D147" s="134" t="s">
        <v>267</v>
      </c>
      <c r="F147" s="135" t="s">
        <v>2828</v>
      </c>
      <c r="I147" s="136"/>
      <c r="L147" s="32"/>
      <c r="M147" s="137"/>
      <c r="T147" s="53"/>
      <c r="AT147" s="17" t="s">
        <v>267</v>
      </c>
      <c r="AU147" s="17" t="s">
        <v>77</v>
      </c>
    </row>
    <row r="148" spans="2:65" s="1" customFormat="1" ht="29.25">
      <c r="B148" s="32"/>
      <c r="D148" s="134" t="s">
        <v>269</v>
      </c>
      <c r="F148" s="138" t="s">
        <v>2811</v>
      </c>
      <c r="I148" s="136"/>
      <c r="L148" s="32"/>
      <c r="M148" s="137"/>
      <c r="T148" s="53"/>
      <c r="AT148" s="17" t="s">
        <v>269</v>
      </c>
      <c r="AU148" s="17" t="s">
        <v>77</v>
      </c>
    </row>
    <row r="149" spans="2:65" s="1" customFormat="1" ht="16.5" customHeight="1">
      <c r="B149" s="32"/>
      <c r="C149" s="121" t="s">
        <v>305</v>
      </c>
      <c r="D149" s="121" t="s">
        <v>261</v>
      </c>
      <c r="E149" s="122" t="s">
        <v>2829</v>
      </c>
      <c r="F149" s="123" t="s">
        <v>2830</v>
      </c>
      <c r="G149" s="124" t="s">
        <v>545</v>
      </c>
      <c r="H149" s="125">
        <v>64</v>
      </c>
      <c r="I149" s="126"/>
      <c r="J149" s="127">
        <f>ROUND(I149*H149,2)</f>
        <v>0</v>
      </c>
      <c r="K149" s="123" t="s">
        <v>265</v>
      </c>
      <c r="L149" s="32"/>
      <c r="M149" s="128" t="s">
        <v>19</v>
      </c>
      <c r="N149" s="129" t="s">
        <v>40</v>
      </c>
      <c r="P149" s="130">
        <f>O149*H149</f>
        <v>0</v>
      </c>
      <c r="Q149" s="130">
        <v>0</v>
      </c>
      <c r="R149" s="130">
        <f>Q149*H149</f>
        <v>0</v>
      </c>
      <c r="S149" s="130">
        <v>0</v>
      </c>
      <c r="T149" s="131">
        <f>S149*H149</f>
        <v>0</v>
      </c>
      <c r="AR149" s="132" t="s">
        <v>266</v>
      </c>
      <c r="AT149" s="132" t="s">
        <v>261</v>
      </c>
      <c r="AU149" s="132" t="s">
        <v>77</v>
      </c>
      <c r="AY149" s="17" t="s">
        <v>260</v>
      </c>
      <c r="BE149" s="133">
        <f>IF(N149="základní",J149,0)</f>
        <v>0</v>
      </c>
      <c r="BF149" s="133">
        <f>IF(N149="snížená",J149,0)</f>
        <v>0</v>
      </c>
      <c r="BG149" s="133">
        <f>IF(N149="zákl. přenesená",J149,0)</f>
        <v>0</v>
      </c>
      <c r="BH149" s="133">
        <f>IF(N149="sníž. přenesená",J149,0)</f>
        <v>0</v>
      </c>
      <c r="BI149" s="133">
        <f>IF(N149="nulová",J149,0)</f>
        <v>0</v>
      </c>
      <c r="BJ149" s="17" t="s">
        <v>77</v>
      </c>
      <c r="BK149" s="133">
        <f>ROUND(I149*H149,2)</f>
        <v>0</v>
      </c>
      <c r="BL149" s="17" t="s">
        <v>266</v>
      </c>
      <c r="BM149" s="132" t="s">
        <v>348</v>
      </c>
    </row>
    <row r="150" spans="2:65" s="1" customFormat="1" ht="29.25">
      <c r="B150" s="32"/>
      <c r="D150" s="134" t="s">
        <v>267</v>
      </c>
      <c r="F150" s="135" t="s">
        <v>2831</v>
      </c>
      <c r="I150" s="136"/>
      <c r="L150" s="32"/>
      <c r="M150" s="137"/>
      <c r="T150" s="53"/>
      <c r="AT150" s="17" t="s">
        <v>267</v>
      </c>
      <c r="AU150" s="17" t="s">
        <v>77</v>
      </c>
    </row>
    <row r="151" spans="2:65" s="1" customFormat="1" ht="39">
      <c r="B151" s="32"/>
      <c r="D151" s="134" t="s">
        <v>269</v>
      </c>
      <c r="F151" s="138" t="s">
        <v>2832</v>
      </c>
      <c r="I151" s="136"/>
      <c r="L151" s="32"/>
      <c r="M151" s="137"/>
      <c r="T151" s="53"/>
      <c r="AT151" s="17" t="s">
        <v>269</v>
      </c>
      <c r="AU151" s="17" t="s">
        <v>77</v>
      </c>
    </row>
    <row r="152" spans="2:65" s="1" customFormat="1" ht="16.5" customHeight="1">
      <c r="B152" s="32"/>
      <c r="C152" s="121" t="s">
        <v>350</v>
      </c>
      <c r="D152" s="121" t="s">
        <v>261</v>
      </c>
      <c r="E152" s="122" t="s">
        <v>1701</v>
      </c>
      <c r="F152" s="123" t="s">
        <v>1702</v>
      </c>
      <c r="G152" s="124" t="s">
        <v>1067</v>
      </c>
      <c r="H152" s="125">
        <v>160.69999999999999</v>
      </c>
      <c r="I152" s="126"/>
      <c r="J152" s="127">
        <f>ROUND(I152*H152,2)</f>
        <v>0</v>
      </c>
      <c r="K152" s="123" t="s">
        <v>265</v>
      </c>
      <c r="L152" s="32"/>
      <c r="M152" s="128" t="s">
        <v>19</v>
      </c>
      <c r="N152" s="129" t="s">
        <v>40</v>
      </c>
      <c r="P152" s="130">
        <f>O152*H152</f>
        <v>0</v>
      </c>
      <c r="Q152" s="130">
        <v>0</v>
      </c>
      <c r="R152" s="130">
        <f>Q152*H152</f>
        <v>0</v>
      </c>
      <c r="S152" s="130">
        <v>0</v>
      </c>
      <c r="T152" s="131">
        <f>S152*H152</f>
        <v>0</v>
      </c>
      <c r="AR152" s="132" t="s">
        <v>266</v>
      </c>
      <c r="AT152" s="132" t="s">
        <v>261</v>
      </c>
      <c r="AU152" s="132" t="s">
        <v>77</v>
      </c>
      <c r="AY152" s="17" t="s">
        <v>260</v>
      </c>
      <c r="BE152" s="133">
        <f>IF(N152="základní",J152,0)</f>
        <v>0</v>
      </c>
      <c r="BF152" s="133">
        <f>IF(N152="snížená",J152,0)</f>
        <v>0</v>
      </c>
      <c r="BG152" s="133">
        <f>IF(N152="zákl. přenesená",J152,0)</f>
        <v>0</v>
      </c>
      <c r="BH152" s="133">
        <f>IF(N152="sníž. přenesená",J152,0)</f>
        <v>0</v>
      </c>
      <c r="BI152" s="133">
        <f>IF(N152="nulová",J152,0)</f>
        <v>0</v>
      </c>
      <c r="BJ152" s="17" t="s">
        <v>77</v>
      </c>
      <c r="BK152" s="133">
        <f>ROUND(I152*H152,2)</f>
        <v>0</v>
      </c>
      <c r="BL152" s="17" t="s">
        <v>266</v>
      </c>
      <c r="BM152" s="132" t="s">
        <v>353</v>
      </c>
    </row>
    <row r="153" spans="2:65" s="1" customFormat="1" ht="19.5">
      <c r="B153" s="32"/>
      <c r="D153" s="134" t="s">
        <v>267</v>
      </c>
      <c r="F153" s="135" t="s">
        <v>1703</v>
      </c>
      <c r="I153" s="136"/>
      <c r="L153" s="32"/>
      <c r="M153" s="137"/>
      <c r="T153" s="53"/>
      <c r="AT153" s="17" t="s">
        <v>267</v>
      </c>
      <c r="AU153" s="17" t="s">
        <v>77</v>
      </c>
    </row>
    <row r="154" spans="2:65" s="1" customFormat="1" ht="39">
      <c r="B154" s="32"/>
      <c r="D154" s="134" t="s">
        <v>269</v>
      </c>
      <c r="F154" s="138" t="s">
        <v>2837</v>
      </c>
      <c r="I154" s="136"/>
      <c r="L154" s="32"/>
      <c r="M154" s="137"/>
      <c r="T154" s="53"/>
      <c r="AT154" s="17" t="s">
        <v>269</v>
      </c>
      <c r="AU154" s="17" t="s">
        <v>77</v>
      </c>
    </row>
    <row r="155" spans="2:65" s="1" customFormat="1" ht="16.5" customHeight="1">
      <c r="B155" s="32"/>
      <c r="C155" s="121" t="s">
        <v>310</v>
      </c>
      <c r="D155" s="121" t="s">
        <v>261</v>
      </c>
      <c r="E155" s="122" t="s">
        <v>2838</v>
      </c>
      <c r="F155" s="123" t="s">
        <v>2839</v>
      </c>
      <c r="G155" s="124" t="s">
        <v>1067</v>
      </c>
      <c r="H155" s="125">
        <v>127.2</v>
      </c>
      <c r="I155" s="126"/>
      <c r="J155" s="127">
        <f>ROUND(I155*H155,2)</f>
        <v>0</v>
      </c>
      <c r="K155" s="123" t="s">
        <v>265</v>
      </c>
      <c r="L155" s="32"/>
      <c r="M155" s="128" t="s">
        <v>19</v>
      </c>
      <c r="N155" s="129" t="s">
        <v>40</v>
      </c>
      <c r="P155" s="130">
        <f>O155*H155</f>
        <v>0</v>
      </c>
      <c r="Q155" s="130">
        <v>0</v>
      </c>
      <c r="R155" s="130">
        <f>Q155*H155</f>
        <v>0</v>
      </c>
      <c r="S155" s="130">
        <v>0</v>
      </c>
      <c r="T155" s="131">
        <f>S155*H155</f>
        <v>0</v>
      </c>
      <c r="AR155" s="132" t="s">
        <v>266</v>
      </c>
      <c r="AT155" s="132" t="s">
        <v>261</v>
      </c>
      <c r="AU155" s="132" t="s">
        <v>77</v>
      </c>
      <c r="AY155" s="17" t="s">
        <v>260</v>
      </c>
      <c r="BE155" s="133">
        <f>IF(N155="základní",J155,0)</f>
        <v>0</v>
      </c>
      <c r="BF155" s="133">
        <f>IF(N155="snížená",J155,0)</f>
        <v>0</v>
      </c>
      <c r="BG155" s="133">
        <f>IF(N155="zákl. přenesená",J155,0)</f>
        <v>0</v>
      </c>
      <c r="BH155" s="133">
        <f>IF(N155="sníž. přenesená",J155,0)</f>
        <v>0</v>
      </c>
      <c r="BI155" s="133">
        <f>IF(N155="nulová",J155,0)</f>
        <v>0</v>
      </c>
      <c r="BJ155" s="17" t="s">
        <v>77</v>
      </c>
      <c r="BK155" s="133">
        <f>ROUND(I155*H155,2)</f>
        <v>0</v>
      </c>
      <c r="BL155" s="17" t="s">
        <v>266</v>
      </c>
      <c r="BM155" s="132" t="s">
        <v>358</v>
      </c>
    </row>
    <row r="156" spans="2:65" s="1" customFormat="1" ht="19.5">
      <c r="B156" s="32"/>
      <c r="D156" s="134" t="s">
        <v>267</v>
      </c>
      <c r="F156" s="135" t="s">
        <v>2840</v>
      </c>
      <c r="I156" s="136"/>
      <c r="L156" s="32"/>
      <c r="M156" s="137"/>
      <c r="T156" s="53"/>
      <c r="AT156" s="17" t="s">
        <v>267</v>
      </c>
      <c r="AU156" s="17" t="s">
        <v>77</v>
      </c>
    </row>
    <row r="157" spans="2:65" s="1" customFormat="1" ht="39">
      <c r="B157" s="32"/>
      <c r="D157" s="134" t="s">
        <v>269</v>
      </c>
      <c r="F157" s="138" t="s">
        <v>2841</v>
      </c>
      <c r="I157" s="136"/>
      <c r="L157" s="32"/>
      <c r="M157" s="137"/>
      <c r="T157" s="53"/>
      <c r="AT157" s="17" t="s">
        <v>269</v>
      </c>
      <c r="AU157" s="17" t="s">
        <v>77</v>
      </c>
    </row>
    <row r="158" spans="2:65" s="10" customFormat="1" ht="25.9" customHeight="1">
      <c r="B158" s="111"/>
      <c r="D158" s="112" t="s">
        <v>68</v>
      </c>
      <c r="E158" s="113" t="s">
        <v>279</v>
      </c>
      <c r="F158" s="113" t="s">
        <v>2845</v>
      </c>
      <c r="I158" s="114"/>
      <c r="J158" s="115">
        <f>BK158</f>
        <v>0</v>
      </c>
      <c r="L158" s="111"/>
      <c r="M158" s="116"/>
      <c r="P158" s="117">
        <f>SUM(P159:P168)</f>
        <v>0</v>
      </c>
      <c r="R158" s="117">
        <f>SUM(R159:R168)</f>
        <v>0</v>
      </c>
      <c r="T158" s="118">
        <f>SUM(T159:T168)</f>
        <v>0</v>
      </c>
      <c r="AR158" s="112" t="s">
        <v>77</v>
      </c>
      <c r="AT158" s="119" t="s">
        <v>68</v>
      </c>
      <c r="AU158" s="119" t="s">
        <v>69</v>
      </c>
      <c r="AY158" s="112" t="s">
        <v>260</v>
      </c>
      <c r="BK158" s="120">
        <f>SUM(BK159:BK168)</f>
        <v>0</v>
      </c>
    </row>
    <row r="159" spans="2:65" s="1" customFormat="1" ht="16.5" customHeight="1">
      <c r="B159" s="32"/>
      <c r="C159" s="121" t="s">
        <v>7</v>
      </c>
      <c r="D159" s="121" t="s">
        <v>261</v>
      </c>
      <c r="E159" s="122" t="s">
        <v>2846</v>
      </c>
      <c r="F159" s="123" t="s">
        <v>2847</v>
      </c>
      <c r="G159" s="124" t="s">
        <v>2848</v>
      </c>
      <c r="H159" s="125">
        <v>353.54</v>
      </c>
      <c r="I159" s="126"/>
      <c r="J159" s="127">
        <f>ROUND(I159*H159,2)</f>
        <v>0</v>
      </c>
      <c r="K159" s="123" t="s">
        <v>19</v>
      </c>
      <c r="L159" s="32"/>
      <c r="M159" s="128" t="s">
        <v>19</v>
      </c>
      <c r="N159" s="129" t="s">
        <v>40</v>
      </c>
      <c r="P159" s="130">
        <f>O159*H159</f>
        <v>0</v>
      </c>
      <c r="Q159" s="130">
        <v>0</v>
      </c>
      <c r="R159" s="130">
        <f>Q159*H159</f>
        <v>0</v>
      </c>
      <c r="S159" s="130">
        <v>0</v>
      </c>
      <c r="T159" s="131">
        <f>S159*H159</f>
        <v>0</v>
      </c>
      <c r="AR159" s="132" t="s">
        <v>266</v>
      </c>
      <c r="AT159" s="132" t="s">
        <v>261</v>
      </c>
      <c r="AU159" s="132" t="s">
        <v>77</v>
      </c>
      <c r="AY159" s="17" t="s">
        <v>260</v>
      </c>
      <c r="BE159" s="133">
        <f>IF(N159="základní",J159,0)</f>
        <v>0</v>
      </c>
      <c r="BF159" s="133">
        <f>IF(N159="snížená",J159,0)</f>
        <v>0</v>
      </c>
      <c r="BG159" s="133">
        <f>IF(N159="zákl. přenesená",J159,0)</f>
        <v>0</v>
      </c>
      <c r="BH159" s="133">
        <f>IF(N159="sníž. přenesená",J159,0)</f>
        <v>0</v>
      </c>
      <c r="BI159" s="133">
        <f>IF(N159="nulová",J159,0)</f>
        <v>0</v>
      </c>
      <c r="BJ159" s="17" t="s">
        <v>77</v>
      </c>
      <c r="BK159" s="133">
        <f>ROUND(I159*H159,2)</f>
        <v>0</v>
      </c>
      <c r="BL159" s="17" t="s">
        <v>266</v>
      </c>
      <c r="BM159" s="132" t="s">
        <v>364</v>
      </c>
    </row>
    <row r="160" spans="2:65" s="1" customFormat="1" ht="11.25">
      <c r="B160" s="32"/>
      <c r="D160" s="134" t="s">
        <v>267</v>
      </c>
      <c r="F160" s="135" t="s">
        <v>2847</v>
      </c>
      <c r="I160" s="136"/>
      <c r="L160" s="32"/>
      <c r="M160" s="137"/>
      <c r="T160" s="53"/>
      <c r="AT160" s="17" t="s">
        <v>267</v>
      </c>
      <c r="AU160" s="17" t="s">
        <v>77</v>
      </c>
    </row>
    <row r="161" spans="2:65" s="1" customFormat="1" ht="39">
      <c r="B161" s="32"/>
      <c r="D161" s="134" t="s">
        <v>269</v>
      </c>
      <c r="F161" s="138" t="s">
        <v>2849</v>
      </c>
      <c r="I161" s="136"/>
      <c r="L161" s="32"/>
      <c r="M161" s="137"/>
      <c r="T161" s="53"/>
      <c r="AT161" s="17" t="s">
        <v>269</v>
      </c>
      <c r="AU161" s="17" t="s">
        <v>77</v>
      </c>
    </row>
    <row r="162" spans="2:65" s="12" customFormat="1" ht="11.25">
      <c r="B162" s="162"/>
      <c r="D162" s="134" t="s">
        <v>774</v>
      </c>
      <c r="E162" s="163" t="s">
        <v>19</v>
      </c>
      <c r="F162" s="164" t="s">
        <v>4178</v>
      </c>
      <c r="H162" s="165">
        <v>353.54</v>
      </c>
      <c r="I162" s="166"/>
      <c r="L162" s="162"/>
      <c r="M162" s="167"/>
      <c r="T162" s="168"/>
      <c r="AT162" s="163" t="s">
        <v>774</v>
      </c>
      <c r="AU162" s="163" t="s">
        <v>77</v>
      </c>
      <c r="AV162" s="12" t="s">
        <v>79</v>
      </c>
      <c r="AW162" s="12" t="s">
        <v>31</v>
      </c>
      <c r="AX162" s="12" t="s">
        <v>69</v>
      </c>
      <c r="AY162" s="163" t="s">
        <v>260</v>
      </c>
    </row>
    <row r="163" spans="2:65" s="13" customFormat="1" ht="11.25">
      <c r="B163" s="169"/>
      <c r="D163" s="134" t="s">
        <v>774</v>
      </c>
      <c r="E163" s="170" t="s">
        <v>19</v>
      </c>
      <c r="F163" s="171" t="s">
        <v>967</v>
      </c>
      <c r="H163" s="172">
        <v>353.54</v>
      </c>
      <c r="I163" s="173"/>
      <c r="L163" s="169"/>
      <c r="M163" s="174"/>
      <c r="T163" s="175"/>
      <c r="AT163" s="170" t="s">
        <v>774</v>
      </c>
      <c r="AU163" s="170" t="s">
        <v>77</v>
      </c>
      <c r="AV163" s="13" t="s">
        <v>266</v>
      </c>
      <c r="AW163" s="13" t="s">
        <v>31</v>
      </c>
      <c r="AX163" s="13" t="s">
        <v>77</v>
      </c>
      <c r="AY163" s="170" t="s">
        <v>260</v>
      </c>
    </row>
    <row r="164" spans="2:65" s="1" customFormat="1" ht="16.5" customHeight="1">
      <c r="B164" s="32"/>
      <c r="C164" s="121" t="s">
        <v>315</v>
      </c>
      <c r="D164" s="121" t="s">
        <v>261</v>
      </c>
      <c r="E164" s="122" t="s">
        <v>2851</v>
      </c>
      <c r="F164" s="123" t="s">
        <v>2852</v>
      </c>
      <c r="G164" s="124" t="s">
        <v>2848</v>
      </c>
      <c r="H164" s="125">
        <v>43.704000000000001</v>
      </c>
      <c r="I164" s="126"/>
      <c r="J164" s="127">
        <f>ROUND(I164*H164,2)</f>
        <v>0</v>
      </c>
      <c r="K164" s="123" t="s">
        <v>19</v>
      </c>
      <c r="L164" s="32"/>
      <c r="M164" s="128" t="s">
        <v>19</v>
      </c>
      <c r="N164" s="129" t="s">
        <v>40</v>
      </c>
      <c r="P164" s="130">
        <f>O164*H164</f>
        <v>0</v>
      </c>
      <c r="Q164" s="130">
        <v>0</v>
      </c>
      <c r="R164" s="130">
        <f>Q164*H164</f>
        <v>0</v>
      </c>
      <c r="S164" s="130">
        <v>0</v>
      </c>
      <c r="T164" s="131">
        <f>S164*H164</f>
        <v>0</v>
      </c>
      <c r="AR164" s="132" t="s">
        <v>266</v>
      </c>
      <c r="AT164" s="132" t="s">
        <v>261</v>
      </c>
      <c r="AU164" s="132" t="s">
        <v>77</v>
      </c>
      <c r="AY164" s="17" t="s">
        <v>260</v>
      </c>
      <c r="BE164" s="133">
        <f>IF(N164="základní",J164,0)</f>
        <v>0</v>
      </c>
      <c r="BF164" s="133">
        <f>IF(N164="snížená",J164,0)</f>
        <v>0</v>
      </c>
      <c r="BG164" s="133">
        <f>IF(N164="zákl. přenesená",J164,0)</f>
        <v>0</v>
      </c>
      <c r="BH164" s="133">
        <f>IF(N164="sníž. přenesená",J164,0)</f>
        <v>0</v>
      </c>
      <c r="BI164" s="133">
        <f>IF(N164="nulová",J164,0)</f>
        <v>0</v>
      </c>
      <c r="BJ164" s="17" t="s">
        <v>77</v>
      </c>
      <c r="BK164" s="133">
        <f>ROUND(I164*H164,2)</f>
        <v>0</v>
      </c>
      <c r="BL164" s="17" t="s">
        <v>266</v>
      </c>
      <c r="BM164" s="132" t="s">
        <v>368</v>
      </c>
    </row>
    <row r="165" spans="2:65" s="1" customFormat="1" ht="11.25">
      <c r="B165" s="32"/>
      <c r="D165" s="134" t="s">
        <v>267</v>
      </c>
      <c r="F165" s="135" t="s">
        <v>2852</v>
      </c>
      <c r="I165" s="136"/>
      <c r="L165" s="32"/>
      <c r="M165" s="137"/>
      <c r="T165" s="53"/>
      <c r="AT165" s="17" t="s">
        <v>267</v>
      </c>
      <c r="AU165" s="17" t="s">
        <v>77</v>
      </c>
    </row>
    <row r="166" spans="2:65" s="1" customFormat="1" ht="39">
      <c r="B166" s="32"/>
      <c r="D166" s="134" t="s">
        <v>269</v>
      </c>
      <c r="F166" s="138" t="s">
        <v>4179</v>
      </c>
      <c r="I166" s="136"/>
      <c r="L166" s="32"/>
      <c r="M166" s="137"/>
      <c r="T166" s="53"/>
      <c r="AT166" s="17" t="s">
        <v>269</v>
      </c>
      <c r="AU166" s="17" t="s">
        <v>77</v>
      </c>
    </row>
    <row r="167" spans="2:65" s="12" customFormat="1" ht="11.25">
      <c r="B167" s="162"/>
      <c r="D167" s="134" t="s">
        <v>774</v>
      </c>
      <c r="E167" s="163" t="s">
        <v>19</v>
      </c>
      <c r="F167" s="164" t="s">
        <v>4180</v>
      </c>
      <c r="H167" s="165">
        <v>43.704000000000001</v>
      </c>
      <c r="I167" s="166"/>
      <c r="L167" s="162"/>
      <c r="M167" s="167"/>
      <c r="T167" s="168"/>
      <c r="AT167" s="163" t="s">
        <v>774</v>
      </c>
      <c r="AU167" s="163" t="s">
        <v>77</v>
      </c>
      <c r="AV167" s="12" t="s">
        <v>79</v>
      </c>
      <c r="AW167" s="12" t="s">
        <v>31</v>
      </c>
      <c r="AX167" s="12" t="s">
        <v>69</v>
      </c>
      <c r="AY167" s="163" t="s">
        <v>260</v>
      </c>
    </row>
    <row r="168" spans="2:65" s="13" customFormat="1" ht="11.25">
      <c r="B168" s="169"/>
      <c r="D168" s="134" t="s">
        <v>774</v>
      </c>
      <c r="E168" s="170" t="s">
        <v>19</v>
      </c>
      <c r="F168" s="171" t="s">
        <v>967</v>
      </c>
      <c r="H168" s="172">
        <v>43.704000000000001</v>
      </c>
      <c r="I168" s="173"/>
      <c r="L168" s="169"/>
      <c r="M168" s="174"/>
      <c r="T168" s="175"/>
      <c r="AT168" s="170" t="s">
        <v>774</v>
      </c>
      <c r="AU168" s="170" t="s">
        <v>77</v>
      </c>
      <c r="AV168" s="13" t="s">
        <v>266</v>
      </c>
      <c r="AW168" s="13" t="s">
        <v>31</v>
      </c>
      <c r="AX168" s="13" t="s">
        <v>77</v>
      </c>
      <c r="AY168" s="170" t="s">
        <v>260</v>
      </c>
    </row>
    <row r="169" spans="2:65" s="10" customFormat="1" ht="25.9" customHeight="1">
      <c r="B169" s="111"/>
      <c r="D169" s="112" t="s">
        <v>68</v>
      </c>
      <c r="E169" s="113" t="s">
        <v>266</v>
      </c>
      <c r="F169" s="113" t="s">
        <v>2864</v>
      </c>
      <c r="I169" s="114"/>
      <c r="J169" s="115">
        <f>BK169</f>
        <v>0</v>
      </c>
      <c r="L169" s="111"/>
      <c r="M169" s="116"/>
      <c r="P169" s="117">
        <f>SUM(P170:P208)</f>
        <v>0</v>
      </c>
      <c r="R169" s="117">
        <f>SUM(R170:R208)</f>
        <v>7.4514999999999998E-2</v>
      </c>
      <c r="T169" s="118">
        <f>SUM(T170:T208)</f>
        <v>0</v>
      </c>
      <c r="AR169" s="112" t="s">
        <v>77</v>
      </c>
      <c r="AT169" s="119" t="s">
        <v>68</v>
      </c>
      <c r="AU169" s="119" t="s">
        <v>69</v>
      </c>
      <c r="AY169" s="112" t="s">
        <v>260</v>
      </c>
      <c r="BK169" s="120">
        <f>SUM(BK170:BK208)</f>
        <v>0</v>
      </c>
    </row>
    <row r="170" spans="2:65" s="1" customFormat="1" ht="16.5" customHeight="1">
      <c r="B170" s="32"/>
      <c r="C170" s="121" t="s">
        <v>370</v>
      </c>
      <c r="D170" s="121" t="s">
        <v>261</v>
      </c>
      <c r="E170" s="122" t="s">
        <v>2741</v>
      </c>
      <c r="F170" s="123" t="s">
        <v>2744</v>
      </c>
      <c r="G170" s="124" t="s">
        <v>929</v>
      </c>
      <c r="H170" s="125">
        <v>9</v>
      </c>
      <c r="I170" s="126"/>
      <c r="J170" s="127">
        <f>ROUND(I170*H170,2)</f>
        <v>0</v>
      </c>
      <c r="K170" s="123" t="s">
        <v>19</v>
      </c>
      <c r="L170" s="32"/>
      <c r="M170" s="128" t="s">
        <v>19</v>
      </c>
      <c r="N170" s="129" t="s">
        <v>40</v>
      </c>
      <c r="P170" s="130">
        <f>O170*H170</f>
        <v>0</v>
      </c>
      <c r="Q170" s="130">
        <v>0</v>
      </c>
      <c r="R170" s="130">
        <f>Q170*H170</f>
        <v>0</v>
      </c>
      <c r="S170" s="130">
        <v>0</v>
      </c>
      <c r="T170" s="131">
        <f>S170*H170</f>
        <v>0</v>
      </c>
      <c r="AR170" s="132" t="s">
        <v>266</v>
      </c>
      <c r="AT170" s="132" t="s">
        <v>261</v>
      </c>
      <c r="AU170" s="132" t="s">
        <v>77</v>
      </c>
      <c r="AY170" s="17" t="s">
        <v>260</v>
      </c>
      <c r="BE170" s="133">
        <f>IF(N170="základní",J170,0)</f>
        <v>0</v>
      </c>
      <c r="BF170" s="133">
        <f>IF(N170="snížená",J170,0)</f>
        <v>0</v>
      </c>
      <c r="BG170" s="133">
        <f>IF(N170="zákl. přenesená",J170,0)</f>
        <v>0</v>
      </c>
      <c r="BH170" s="133">
        <f>IF(N170="sníž. přenesená",J170,0)</f>
        <v>0</v>
      </c>
      <c r="BI170" s="133">
        <f>IF(N170="nulová",J170,0)</f>
        <v>0</v>
      </c>
      <c r="BJ170" s="17" t="s">
        <v>77</v>
      </c>
      <c r="BK170" s="133">
        <f>ROUND(I170*H170,2)</f>
        <v>0</v>
      </c>
      <c r="BL170" s="17" t="s">
        <v>266</v>
      </c>
      <c r="BM170" s="132" t="s">
        <v>373</v>
      </c>
    </row>
    <row r="171" spans="2:65" s="1" customFormat="1" ht="11.25">
      <c r="B171" s="32"/>
      <c r="D171" s="134" t="s">
        <v>267</v>
      </c>
      <c r="F171" s="135" t="s">
        <v>2744</v>
      </c>
      <c r="I171" s="136"/>
      <c r="L171" s="32"/>
      <c r="M171" s="137"/>
      <c r="T171" s="53"/>
      <c r="AT171" s="17" t="s">
        <v>267</v>
      </c>
      <c r="AU171" s="17" t="s">
        <v>77</v>
      </c>
    </row>
    <row r="172" spans="2:65" s="1" customFormat="1" ht="39">
      <c r="B172" s="32"/>
      <c r="D172" s="134" t="s">
        <v>269</v>
      </c>
      <c r="F172" s="138" t="s">
        <v>2865</v>
      </c>
      <c r="I172" s="136"/>
      <c r="L172" s="32"/>
      <c r="M172" s="137"/>
      <c r="T172" s="53"/>
      <c r="AT172" s="17" t="s">
        <v>269</v>
      </c>
      <c r="AU172" s="17" t="s">
        <v>77</v>
      </c>
    </row>
    <row r="173" spans="2:65" s="1" customFormat="1" ht="16.5" customHeight="1">
      <c r="B173" s="32"/>
      <c r="C173" s="139" t="s">
        <v>320</v>
      </c>
      <c r="D173" s="139" t="s">
        <v>273</v>
      </c>
      <c r="E173" s="140" t="s">
        <v>2866</v>
      </c>
      <c r="F173" s="141" t="s">
        <v>2867</v>
      </c>
      <c r="G173" s="142" t="s">
        <v>1297</v>
      </c>
      <c r="H173" s="143">
        <v>5.76</v>
      </c>
      <c r="I173" s="144"/>
      <c r="J173" s="145">
        <f>ROUND(I173*H173,2)</f>
        <v>0</v>
      </c>
      <c r="K173" s="141" t="s">
        <v>265</v>
      </c>
      <c r="L173" s="146"/>
      <c r="M173" s="147" t="s">
        <v>19</v>
      </c>
      <c r="N173" s="148" t="s">
        <v>40</v>
      </c>
      <c r="P173" s="130">
        <f>O173*H173</f>
        <v>0</v>
      </c>
      <c r="Q173" s="130">
        <v>0</v>
      </c>
      <c r="R173" s="130">
        <f>Q173*H173</f>
        <v>0</v>
      </c>
      <c r="S173" s="130">
        <v>0</v>
      </c>
      <c r="T173" s="131">
        <f>S173*H173</f>
        <v>0</v>
      </c>
      <c r="AR173" s="132" t="s">
        <v>277</v>
      </c>
      <c r="AT173" s="132" t="s">
        <v>273</v>
      </c>
      <c r="AU173" s="132" t="s">
        <v>77</v>
      </c>
      <c r="AY173" s="17" t="s">
        <v>260</v>
      </c>
      <c r="BE173" s="133">
        <f>IF(N173="základní",J173,0)</f>
        <v>0</v>
      </c>
      <c r="BF173" s="133">
        <f>IF(N173="snížená",J173,0)</f>
        <v>0</v>
      </c>
      <c r="BG173" s="133">
        <f>IF(N173="zákl. přenesená",J173,0)</f>
        <v>0</v>
      </c>
      <c r="BH173" s="133">
        <f>IF(N173="sníž. přenesená",J173,0)</f>
        <v>0</v>
      </c>
      <c r="BI173" s="133">
        <f>IF(N173="nulová",J173,0)</f>
        <v>0</v>
      </c>
      <c r="BJ173" s="17" t="s">
        <v>77</v>
      </c>
      <c r="BK173" s="133">
        <f>ROUND(I173*H173,2)</f>
        <v>0</v>
      </c>
      <c r="BL173" s="17" t="s">
        <v>266</v>
      </c>
      <c r="BM173" s="132" t="s">
        <v>378</v>
      </c>
    </row>
    <row r="174" spans="2:65" s="1" customFormat="1" ht="11.25">
      <c r="B174" s="32"/>
      <c r="D174" s="134" t="s">
        <v>267</v>
      </c>
      <c r="F174" s="135" t="s">
        <v>2867</v>
      </c>
      <c r="I174" s="136"/>
      <c r="L174" s="32"/>
      <c r="M174" s="137"/>
      <c r="T174" s="53"/>
      <c r="AT174" s="17" t="s">
        <v>267</v>
      </c>
      <c r="AU174" s="17" t="s">
        <v>77</v>
      </c>
    </row>
    <row r="175" spans="2:65" s="1" customFormat="1" ht="29.25">
      <c r="B175" s="32"/>
      <c r="D175" s="134" t="s">
        <v>269</v>
      </c>
      <c r="F175" s="138" t="s">
        <v>2868</v>
      </c>
      <c r="I175" s="136"/>
      <c r="L175" s="32"/>
      <c r="M175" s="137"/>
      <c r="T175" s="53"/>
      <c r="AT175" s="17" t="s">
        <v>269</v>
      </c>
      <c r="AU175" s="17" t="s">
        <v>77</v>
      </c>
    </row>
    <row r="176" spans="2:65" s="1" customFormat="1" ht="16.5" customHeight="1">
      <c r="B176" s="32"/>
      <c r="C176" s="139" t="s">
        <v>381</v>
      </c>
      <c r="D176" s="139" t="s">
        <v>273</v>
      </c>
      <c r="E176" s="140" t="s">
        <v>2869</v>
      </c>
      <c r="F176" s="141" t="s">
        <v>2870</v>
      </c>
      <c r="G176" s="142" t="s">
        <v>363</v>
      </c>
      <c r="H176" s="143">
        <v>2</v>
      </c>
      <c r="I176" s="144"/>
      <c r="J176" s="145">
        <f>ROUND(I176*H176,2)</f>
        <v>0</v>
      </c>
      <c r="K176" s="141" t="s">
        <v>265</v>
      </c>
      <c r="L176" s="146"/>
      <c r="M176" s="147" t="s">
        <v>19</v>
      </c>
      <c r="N176" s="148" t="s">
        <v>40</v>
      </c>
      <c r="P176" s="130">
        <f>O176*H176</f>
        <v>0</v>
      </c>
      <c r="Q176" s="130">
        <v>0</v>
      </c>
      <c r="R176" s="130">
        <f>Q176*H176</f>
        <v>0</v>
      </c>
      <c r="S176" s="130">
        <v>0</v>
      </c>
      <c r="T176" s="131">
        <f>S176*H176</f>
        <v>0</v>
      </c>
      <c r="AR176" s="132" t="s">
        <v>277</v>
      </c>
      <c r="AT176" s="132" t="s">
        <v>273</v>
      </c>
      <c r="AU176" s="132" t="s">
        <v>77</v>
      </c>
      <c r="AY176" s="17" t="s">
        <v>260</v>
      </c>
      <c r="BE176" s="133">
        <f>IF(N176="základní",J176,0)</f>
        <v>0</v>
      </c>
      <c r="BF176" s="133">
        <f>IF(N176="snížená",J176,0)</f>
        <v>0</v>
      </c>
      <c r="BG176" s="133">
        <f>IF(N176="zákl. přenesená",J176,0)</f>
        <v>0</v>
      </c>
      <c r="BH176" s="133">
        <f>IF(N176="sníž. přenesená",J176,0)</f>
        <v>0</v>
      </c>
      <c r="BI176" s="133">
        <f>IF(N176="nulová",J176,0)</f>
        <v>0</v>
      </c>
      <c r="BJ176" s="17" t="s">
        <v>77</v>
      </c>
      <c r="BK176" s="133">
        <f>ROUND(I176*H176,2)</f>
        <v>0</v>
      </c>
      <c r="BL176" s="17" t="s">
        <v>266</v>
      </c>
      <c r="BM176" s="132" t="s">
        <v>384</v>
      </c>
    </row>
    <row r="177" spans="2:65" s="1" customFormat="1" ht="11.25">
      <c r="B177" s="32"/>
      <c r="D177" s="134" t="s">
        <v>267</v>
      </c>
      <c r="F177" s="135" t="s">
        <v>2870</v>
      </c>
      <c r="I177" s="136"/>
      <c r="L177" s="32"/>
      <c r="M177" s="137"/>
      <c r="T177" s="53"/>
      <c r="AT177" s="17" t="s">
        <v>267</v>
      </c>
      <c r="AU177" s="17" t="s">
        <v>77</v>
      </c>
    </row>
    <row r="178" spans="2:65" s="1" customFormat="1" ht="29.25">
      <c r="B178" s="32"/>
      <c r="D178" s="134" t="s">
        <v>269</v>
      </c>
      <c r="F178" s="138" t="s">
        <v>2868</v>
      </c>
      <c r="I178" s="136"/>
      <c r="L178" s="32"/>
      <c r="M178" s="137"/>
      <c r="T178" s="53"/>
      <c r="AT178" s="17" t="s">
        <v>269</v>
      </c>
      <c r="AU178" s="17" t="s">
        <v>77</v>
      </c>
    </row>
    <row r="179" spans="2:65" s="1" customFormat="1" ht="16.5" customHeight="1">
      <c r="B179" s="32"/>
      <c r="C179" s="139" t="s">
        <v>326</v>
      </c>
      <c r="D179" s="139" t="s">
        <v>273</v>
      </c>
      <c r="E179" s="140" t="s">
        <v>2871</v>
      </c>
      <c r="F179" s="141" t="s">
        <v>2872</v>
      </c>
      <c r="G179" s="142" t="s">
        <v>929</v>
      </c>
      <c r="H179" s="143">
        <v>1</v>
      </c>
      <c r="I179" s="144"/>
      <c r="J179" s="145">
        <f>ROUND(I179*H179,2)</f>
        <v>0</v>
      </c>
      <c r="K179" s="141" t="s">
        <v>19</v>
      </c>
      <c r="L179" s="146"/>
      <c r="M179" s="147" t="s">
        <v>19</v>
      </c>
      <c r="N179" s="148" t="s">
        <v>40</v>
      </c>
      <c r="P179" s="130">
        <f>O179*H179</f>
        <v>0</v>
      </c>
      <c r="Q179" s="130">
        <v>0</v>
      </c>
      <c r="R179" s="130">
        <f>Q179*H179</f>
        <v>0</v>
      </c>
      <c r="S179" s="130">
        <v>0</v>
      </c>
      <c r="T179" s="131">
        <f>S179*H179</f>
        <v>0</v>
      </c>
      <c r="AR179" s="132" t="s">
        <v>277</v>
      </c>
      <c r="AT179" s="132" t="s">
        <v>273</v>
      </c>
      <c r="AU179" s="132" t="s">
        <v>77</v>
      </c>
      <c r="AY179" s="17" t="s">
        <v>260</v>
      </c>
      <c r="BE179" s="133">
        <f>IF(N179="základní",J179,0)</f>
        <v>0</v>
      </c>
      <c r="BF179" s="133">
        <f>IF(N179="snížená",J179,0)</f>
        <v>0</v>
      </c>
      <c r="BG179" s="133">
        <f>IF(N179="zákl. přenesená",J179,0)</f>
        <v>0</v>
      </c>
      <c r="BH179" s="133">
        <f>IF(N179="sníž. přenesená",J179,0)</f>
        <v>0</v>
      </c>
      <c r="BI179" s="133">
        <f>IF(N179="nulová",J179,0)</f>
        <v>0</v>
      </c>
      <c r="BJ179" s="17" t="s">
        <v>77</v>
      </c>
      <c r="BK179" s="133">
        <f>ROUND(I179*H179,2)</f>
        <v>0</v>
      </c>
      <c r="BL179" s="17" t="s">
        <v>266</v>
      </c>
      <c r="BM179" s="132" t="s">
        <v>389</v>
      </c>
    </row>
    <row r="180" spans="2:65" s="1" customFormat="1" ht="11.25">
      <c r="B180" s="32"/>
      <c r="D180" s="134" t="s">
        <v>267</v>
      </c>
      <c r="F180" s="135" t="s">
        <v>2872</v>
      </c>
      <c r="I180" s="136"/>
      <c r="L180" s="32"/>
      <c r="M180" s="137"/>
      <c r="T180" s="53"/>
      <c r="AT180" s="17" t="s">
        <v>267</v>
      </c>
      <c r="AU180" s="17" t="s">
        <v>77</v>
      </c>
    </row>
    <row r="181" spans="2:65" s="1" customFormat="1" ht="48.75">
      <c r="B181" s="32"/>
      <c r="D181" s="134" t="s">
        <v>269</v>
      </c>
      <c r="F181" s="138" t="s">
        <v>2873</v>
      </c>
      <c r="I181" s="136"/>
      <c r="L181" s="32"/>
      <c r="M181" s="137"/>
      <c r="T181" s="53"/>
      <c r="AT181" s="17" t="s">
        <v>269</v>
      </c>
      <c r="AU181" s="17" t="s">
        <v>77</v>
      </c>
    </row>
    <row r="182" spans="2:65" s="1" customFormat="1" ht="16.5" customHeight="1">
      <c r="B182" s="32"/>
      <c r="C182" s="139" t="s">
        <v>392</v>
      </c>
      <c r="D182" s="139" t="s">
        <v>273</v>
      </c>
      <c r="E182" s="140" t="s">
        <v>2874</v>
      </c>
      <c r="F182" s="141" t="s">
        <v>2875</v>
      </c>
      <c r="G182" s="142" t="s">
        <v>1297</v>
      </c>
      <c r="H182" s="143">
        <v>0.42599999999999999</v>
      </c>
      <c r="I182" s="144"/>
      <c r="J182" s="145">
        <f>ROUND(I182*H182,2)</f>
        <v>0</v>
      </c>
      <c r="K182" s="141" t="s">
        <v>19</v>
      </c>
      <c r="L182" s="146"/>
      <c r="M182" s="147" t="s">
        <v>19</v>
      </c>
      <c r="N182" s="148" t="s">
        <v>40</v>
      </c>
      <c r="P182" s="130">
        <f>O182*H182</f>
        <v>0</v>
      </c>
      <c r="Q182" s="130">
        <v>0</v>
      </c>
      <c r="R182" s="130">
        <f>Q182*H182</f>
        <v>0</v>
      </c>
      <c r="S182" s="130">
        <v>0</v>
      </c>
      <c r="T182" s="131">
        <f>S182*H182</f>
        <v>0</v>
      </c>
      <c r="AR182" s="132" t="s">
        <v>277</v>
      </c>
      <c r="AT182" s="132" t="s">
        <v>273</v>
      </c>
      <c r="AU182" s="132" t="s">
        <v>77</v>
      </c>
      <c r="AY182" s="17" t="s">
        <v>260</v>
      </c>
      <c r="BE182" s="133">
        <f>IF(N182="základní",J182,0)</f>
        <v>0</v>
      </c>
      <c r="BF182" s="133">
        <f>IF(N182="snížená",J182,0)</f>
        <v>0</v>
      </c>
      <c r="BG182" s="133">
        <f>IF(N182="zákl. přenesená",J182,0)</f>
        <v>0</v>
      </c>
      <c r="BH182" s="133">
        <f>IF(N182="sníž. přenesená",J182,0)</f>
        <v>0</v>
      </c>
      <c r="BI182" s="133">
        <f>IF(N182="nulová",J182,0)</f>
        <v>0</v>
      </c>
      <c r="BJ182" s="17" t="s">
        <v>77</v>
      </c>
      <c r="BK182" s="133">
        <f>ROUND(I182*H182,2)</f>
        <v>0</v>
      </c>
      <c r="BL182" s="17" t="s">
        <v>266</v>
      </c>
      <c r="BM182" s="132" t="s">
        <v>395</v>
      </c>
    </row>
    <row r="183" spans="2:65" s="1" customFormat="1" ht="11.25">
      <c r="B183" s="32"/>
      <c r="D183" s="134" t="s">
        <v>267</v>
      </c>
      <c r="F183" s="135" t="s">
        <v>2875</v>
      </c>
      <c r="I183" s="136"/>
      <c r="L183" s="32"/>
      <c r="M183" s="137"/>
      <c r="T183" s="53"/>
      <c r="AT183" s="17" t="s">
        <v>267</v>
      </c>
      <c r="AU183" s="17" t="s">
        <v>77</v>
      </c>
    </row>
    <row r="184" spans="2:65" s="1" customFormat="1" ht="48.75">
      <c r="B184" s="32"/>
      <c r="D184" s="134" t="s">
        <v>269</v>
      </c>
      <c r="F184" s="138" t="s">
        <v>4181</v>
      </c>
      <c r="I184" s="136"/>
      <c r="L184" s="32"/>
      <c r="M184" s="137"/>
      <c r="T184" s="53"/>
      <c r="AT184" s="17" t="s">
        <v>269</v>
      </c>
      <c r="AU184" s="17" t="s">
        <v>77</v>
      </c>
    </row>
    <row r="185" spans="2:65" s="1" customFormat="1" ht="16.5" customHeight="1">
      <c r="B185" s="32"/>
      <c r="C185" s="139" t="s">
        <v>330</v>
      </c>
      <c r="D185" s="139" t="s">
        <v>273</v>
      </c>
      <c r="E185" s="140" t="s">
        <v>938</v>
      </c>
      <c r="F185" s="141" t="s">
        <v>939</v>
      </c>
      <c r="G185" s="142" t="s">
        <v>545</v>
      </c>
      <c r="H185" s="143">
        <v>27.1</v>
      </c>
      <c r="I185" s="144"/>
      <c r="J185" s="145">
        <f>ROUND(I185*H185,2)</f>
        <v>0</v>
      </c>
      <c r="K185" s="141" t="s">
        <v>265</v>
      </c>
      <c r="L185" s="146"/>
      <c r="M185" s="147" t="s">
        <v>19</v>
      </c>
      <c r="N185" s="148" t="s">
        <v>40</v>
      </c>
      <c r="P185" s="130">
        <f>O185*H185</f>
        <v>0</v>
      </c>
      <c r="Q185" s="130">
        <v>2.65E-3</v>
      </c>
      <c r="R185" s="130">
        <f>Q185*H185</f>
        <v>7.1815000000000004E-2</v>
      </c>
      <c r="S185" s="130">
        <v>0</v>
      </c>
      <c r="T185" s="131">
        <f>S185*H185</f>
        <v>0</v>
      </c>
      <c r="AR185" s="132" t="s">
        <v>277</v>
      </c>
      <c r="AT185" s="132" t="s">
        <v>273</v>
      </c>
      <c r="AU185" s="132" t="s">
        <v>77</v>
      </c>
      <c r="AY185" s="17" t="s">
        <v>260</v>
      </c>
      <c r="BE185" s="133">
        <f>IF(N185="základní",J185,0)</f>
        <v>0</v>
      </c>
      <c r="BF185" s="133">
        <f>IF(N185="snížená",J185,0)</f>
        <v>0</v>
      </c>
      <c r="BG185" s="133">
        <f>IF(N185="zákl. přenesená",J185,0)</f>
        <v>0</v>
      </c>
      <c r="BH185" s="133">
        <f>IF(N185="sníž. přenesená",J185,0)</f>
        <v>0</v>
      </c>
      <c r="BI185" s="133">
        <f>IF(N185="nulová",J185,0)</f>
        <v>0</v>
      </c>
      <c r="BJ185" s="17" t="s">
        <v>77</v>
      </c>
      <c r="BK185" s="133">
        <f>ROUND(I185*H185,2)</f>
        <v>0</v>
      </c>
      <c r="BL185" s="17" t="s">
        <v>266</v>
      </c>
      <c r="BM185" s="132" t="s">
        <v>399</v>
      </c>
    </row>
    <row r="186" spans="2:65" s="1" customFormat="1" ht="11.25">
      <c r="B186" s="32"/>
      <c r="D186" s="134" t="s">
        <v>267</v>
      </c>
      <c r="F186" s="135" t="s">
        <v>939</v>
      </c>
      <c r="I186" s="136"/>
      <c r="L186" s="32"/>
      <c r="M186" s="137"/>
      <c r="T186" s="53"/>
      <c r="AT186" s="17" t="s">
        <v>267</v>
      </c>
      <c r="AU186" s="17" t="s">
        <v>77</v>
      </c>
    </row>
    <row r="187" spans="2:65" s="1" customFormat="1" ht="29.25">
      <c r="B187" s="32"/>
      <c r="D187" s="134" t="s">
        <v>269</v>
      </c>
      <c r="F187" s="138" t="s">
        <v>2880</v>
      </c>
      <c r="I187" s="136"/>
      <c r="L187" s="32"/>
      <c r="M187" s="137"/>
      <c r="T187" s="53"/>
      <c r="AT187" s="17" t="s">
        <v>269</v>
      </c>
      <c r="AU187" s="17" t="s">
        <v>77</v>
      </c>
    </row>
    <row r="188" spans="2:65" s="1" customFormat="1" ht="16.5" customHeight="1">
      <c r="B188" s="32"/>
      <c r="C188" s="139" t="s">
        <v>401</v>
      </c>
      <c r="D188" s="139" t="s">
        <v>273</v>
      </c>
      <c r="E188" s="140" t="s">
        <v>940</v>
      </c>
      <c r="F188" s="141" t="s">
        <v>941</v>
      </c>
      <c r="G188" s="142" t="s">
        <v>363</v>
      </c>
      <c r="H188" s="143">
        <v>9</v>
      </c>
      <c r="I188" s="144"/>
      <c r="J188" s="145">
        <f>ROUND(I188*H188,2)</f>
        <v>0</v>
      </c>
      <c r="K188" s="141" t="s">
        <v>265</v>
      </c>
      <c r="L188" s="146"/>
      <c r="M188" s="147" t="s">
        <v>19</v>
      </c>
      <c r="N188" s="148" t="s">
        <v>40</v>
      </c>
      <c r="P188" s="130">
        <f>O188*H188</f>
        <v>0</v>
      </c>
      <c r="Q188" s="130">
        <v>0</v>
      </c>
      <c r="R188" s="130">
        <f>Q188*H188</f>
        <v>0</v>
      </c>
      <c r="S188" s="130">
        <v>0</v>
      </c>
      <c r="T188" s="131">
        <f>S188*H188</f>
        <v>0</v>
      </c>
      <c r="AR188" s="132" t="s">
        <v>277</v>
      </c>
      <c r="AT188" s="132" t="s">
        <v>273</v>
      </c>
      <c r="AU188" s="132" t="s">
        <v>77</v>
      </c>
      <c r="AY188" s="17" t="s">
        <v>260</v>
      </c>
      <c r="BE188" s="133">
        <f>IF(N188="základní",J188,0)</f>
        <v>0</v>
      </c>
      <c r="BF188" s="133">
        <f>IF(N188="snížená",J188,0)</f>
        <v>0</v>
      </c>
      <c r="BG188" s="133">
        <f>IF(N188="zákl. přenesená",J188,0)</f>
        <v>0</v>
      </c>
      <c r="BH188" s="133">
        <f>IF(N188="sníž. přenesená",J188,0)</f>
        <v>0</v>
      </c>
      <c r="BI188" s="133">
        <f>IF(N188="nulová",J188,0)</f>
        <v>0</v>
      </c>
      <c r="BJ188" s="17" t="s">
        <v>77</v>
      </c>
      <c r="BK188" s="133">
        <f>ROUND(I188*H188,2)</f>
        <v>0</v>
      </c>
      <c r="BL188" s="17" t="s">
        <v>266</v>
      </c>
      <c r="BM188" s="132" t="s">
        <v>404</v>
      </c>
    </row>
    <row r="189" spans="2:65" s="1" customFormat="1" ht="11.25">
      <c r="B189" s="32"/>
      <c r="D189" s="134" t="s">
        <v>267</v>
      </c>
      <c r="F189" s="135" t="s">
        <v>941</v>
      </c>
      <c r="I189" s="136"/>
      <c r="L189" s="32"/>
      <c r="M189" s="137"/>
      <c r="T189" s="53"/>
      <c r="AT189" s="17" t="s">
        <v>267</v>
      </c>
      <c r="AU189" s="17" t="s">
        <v>77</v>
      </c>
    </row>
    <row r="190" spans="2:65" s="1" customFormat="1" ht="29.25">
      <c r="B190" s="32"/>
      <c r="D190" s="134" t="s">
        <v>269</v>
      </c>
      <c r="F190" s="138" t="s">
        <v>2881</v>
      </c>
      <c r="I190" s="136"/>
      <c r="L190" s="32"/>
      <c r="M190" s="137"/>
      <c r="T190" s="53"/>
      <c r="AT190" s="17" t="s">
        <v>269</v>
      </c>
      <c r="AU190" s="17" t="s">
        <v>77</v>
      </c>
    </row>
    <row r="191" spans="2:65" s="1" customFormat="1" ht="16.5" customHeight="1">
      <c r="B191" s="32"/>
      <c r="C191" s="139" t="s">
        <v>335</v>
      </c>
      <c r="D191" s="139" t="s">
        <v>273</v>
      </c>
      <c r="E191" s="140" t="s">
        <v>942</v>
      </c>
      <c r="F191" s="141" t="s">
        <v>943</v>
      </c>
      <c r="G191" s="142" t="s">
        <v>363</v>
      </c>
      <c r="H191" s="143">
        <v>18</v>
      </c>
      <c r="I191" s="144"/>
      <c r="J191" s="145">
        <f>ROUND(I191*H191,2)</f>
        <v>0</v>
      </c>
      <c r="K191" s="141" t="s">
        <v>265</v>
      </c>
      <c r="L191" s="146"/>
      <c r="M191" s="147" t="s">
        <v>19</v>
      </c>
      <c r="N191" s="148" t="s">
        <v>40</v>
      </c>
      <c r="P191" s="130">
        <f>O191*H191</f>
        <v>0</v>
      </c>
      <c r="Q191" s="130">
        <v>1.4999999999999999E-4</v>
      </c>
      <c r="R191" s="130">
        <f>Q191*H191</f>
        <v>2.6999999999999997E-3</v>
      </c>
      <c r="S191" s="130">
        <v>0</v>
      </c>
      <c r="T191" s="131">
        <f>S191*H191</f>
        <v>0</v>
      </c>
      <c r="AR191" s="132" t="s">
        <v>277</v>
      </c>
      <c r="AT191" s="132" t="s">
        <v>273</v>
      </c>
      <c r="AU191" s="132" t="s">
        <v>77</v>
      </c>
      <c r="AY191" s="17" t="s">
        <v>260</v>
      </c>
      <c r="BE191" s="133">
        <f>IF(N191="základní",J191,0)</f>
        <v>0</v>
      </c>
      <c r="BF191" s="133">
        <f>IF(N191="snížená",J191,0)</f>
        <v>0</v>
      </c>
      <c r="BG191" s="133">
        <f>IF(N191="zákl. přenesená",J191,0)</f>
        <v>0</v>
      </c>
      <c r="BH191" s="133">
        <f>IF(N191="sníž. přenesená",J191,0)</f>
        <v>0</v>
      </c>
      <c r="BI191" s="133">
        <f>IF(N191="nulová",J191,0)</f>
        <v>0</v>
      </c>
      <c r="BJ191" s="17" t="s">
        <v>77</v>
      </c>
      <c r="BK191" s="133">
        <f>ROUND(I191*H191,2)</f>
        <v>0</v>
      </c>
      <c r="BL191" s="17" t="s">
        <v>266</v>
      </c>
      <c r="BM191" s="132" t="s">
        <v>409</v>
      </c>
    </row>
    <row r="192" spans="2:65" s="1" customFormat="1" ht="11.25">
      <c r="B192" s="32"/>
      <c r="D192" s="134" t="s">
        <v>267</v>
      </c>
      <c r="F192" s="135" t="s">
        <v>943</v>
      </c>
      <c r="I192" s="136"/>
      <c r="L192" s="32"/>
      <c r="M192" s="137"/>
      <c r="T192" s="53"/>
      <c r="AT192" s="17" t="s">
        <v>267</v>
      </c>
      <c r="AU192" s="17" t="s">
        <v>77</v>
      </c>
    </row>
    <row r="193" spans="2:65" s="1" customFormat="1" ht="19.5">
      <c r="B193" s="32"/>
      <c r="D193" s="134" t="s">
        <v>269</v>
      </c>
      <c r="F193" s="138" t="s">
        <v>2882</v>
      </c>
      <c r="I193" s="136"/>
      <c r="L193" s="32"/>
      <c r="M193" s="137"/>
      <c r="T193" s="53"/>
      <c r="AT193" s="17" t="s">
        <v>269</v>
      </c>
      <c r="AU193" s="17" t="s">
        <v>77</v>
      </c>
    </row>
    <row r="194" spans="2:65" s="1" customFormat="1" ht="16.5" customHeight="1">
      <c r="B194" s="32"/>
      <c r="C194" s="139" t="s">
        <v>412</v>
      </c>
      <c r="D194" s="139" t="s">
        <v>273</v>
      </c>
      <c r="E194" s="140" t="s">
        <v>936</v>
      </c>
      <c r="F194" s="141" t="s">
        <v>937</v>
      </c>
      <c r="G194" s="142" t="s">
        <v>363</v>
      </c>
      <c r="H194" s="143">
        <v>9</v>
      </c>
      <c r="I194" s="144"/>
      <c r="J194" s="145">
        <f>ROUND(I194*H194,2)</f>
        <v>0</v>
      </c>
      <c r="K194" s="141" t="s">
        <v>265</v>
      </c>
      <c r="L194" s="146"/>
      <c r="M194" s="147" t="s">
        <v>19</v>
      </c>
      <c r="N194" s="148" t="s">
        <v>40</v>
      </c>
      <c r="P194" s="130">
        <f>O194*H194</f>
        <v>0</v>
      </c>
      <c r="Q194" s="130">
        <v>0</v>
      </c>
      <c r="R194" s="130">
        <f>Q194*H194</f>
        <v>0</v>
      </c>
      <c r="S194" s="130">
        <v>0</v>
      </c>
      <c r="T194" s="131">
        <f>S194*H194</f>
        <v>0</v>
      </c>
      <c r="AR194" s="132" t="s">
        <v>277</v>
      </c>
      <c r="AT194" s="132" t="s">
        <v>273</v>
      </c>
      <c r="AU194" s="132" t="s">
        <v>77</v>
      </c>
      <c r="AY194" s="17" t="s">
        <v>260</v>
      </c>
      <c r="BE194" s="133">
        <f>IF(N194="základní",J194,0)</f>
        <v>0</v>
      </c>
      <c r="BF194" s="133">
        <f>IF(N194="snížená",J194,0)</f>
        <v>0</v>
      </c>
      <c r="BG194" s="133">
        <f>IF(N194="zákl. přenesená",J194,0)</f>
        <v>0</v>
      </c>
      <c r="BH194" s="133">
        <f>IF(N194="sníž. přenesená",J194,0)</f>
        <v>0</v>
      </c>
      <c r="BI194" s="133">
        <f>IF(N194="nulová",J194,0)</f>
        <v>0</v>
      </c>
      <c r="BJ194" s="17" t="s">
        <v>77</v>
      </c>
      <c r="BK194" s="133">
        <f>ROUND(I194*H194,2)</f>
        <v>0</v>
      </c>
      <c r="BL194" s="17" t="s">
        <v>266</v>
      </c>
      <c r="BM194" s="132" t="s">
        <v>415</v>
      </c>
    </row>
    <row r="195" spans="2:65" s="1" customFormat="1" ht="11.25">
      <c r="B195" s="32"/>
      <c r="D195" s="134" t="s">
        <v>267</v>
      </c>
      <c r="F195" s="135" t="s">
        <v>937</v>
      </c>
      <c r="I195" s="136"/>
      <c r="L195" s="32"/>
      <c r="M195" s="137"/>
      <c r="T195" s="53"/>
      <c r="AT195" s="17" t="s">
        <v>267</v>
      </c>
      <c r="AU195" s="17" t="s">
        <v>77</v>
      </c>
    </row>
    <row r="196" spans="2:65" s="1" customFormat="1" ht="19.5">
      <c r="B196" s="32"/>
      <c r="D196" s="134" t="s">
        <v>269</v>
      </c>
      <c r="F196" s="138" t="s">
        <v>2882</v>
      </c>
      <c r="I196" s="136"/>
      <c r="L196" s="32"/>
      <c r="M196" s="137"/>
      <c r="T196" s="53"/>
      <c r="AT196" s="17" t="s">
        <v>269</v>
      </c>
      <c r="AU196" s="17" t="s">
        <v>77</v>
      </c>
    </row>
    <row r="197" spans="2:65" s="1" customFormat="1" ht="16.5" customHeight="1">
      <c r="B197" s="32"/>
      <c r="C197" s="121" t="s">
        <v>339</v>
      </c>
      <c r="D197" s="121" t="s">
        <v>261</v>
      </c>
      <c r="E197" s="122" t="s">
        <v>2883</v>
      </c>
      <c r="F197" s="123" t="s">
        <v>2884</v>
      </c>
      <c r="G197" s="124" t="s">
        <v>363</v>
      </c>
      <c r="H197" s="125">
        <v>9</v>
      </c>
      <c r="I197" s="126"/>
      <c r="J197" s="127">
        <f>ROUND(I197*H197,2)</f>
        <v>0</v>
      </c>
      <c r="K197" s="123" t="s">
        <v>265</v>
      </c>
      <c r="L197" s="32"/>
      <c r="M197" s="128" t="s">
        <v>19</v>
      </c>
      <c r="N197" s="129" t="s">
        <v>40</v>
      </c>
      <c r="P197" s="130">
        <f>O197*H197</f>
        <v>0</v>
      </c>
      <c r="Q197" s="130">
        <v>0</v>
      </c>
      <c r="R197" s="130">
        <f>Q197*H197</f>
        <v>0</v>
      </c>
      <c r="S197" s="130">
        <v>0</v>
      </c>
      <c r="T197" s="131">
        <f>S197*H197</f>
        <v>0</v>
      </c>
      <c r="AR197" s="132" t="s">
        <v>266</v>
      </c>
      <c r="AT197" s="132" t="s">
        <v>261</v>
      </c>
      <c r="AU197" s="132" t="s">
        <v>77</v>
      </c>
      <c r="AY197" s="17" t="s">
        <v>260</v>
      </c>
      <c r="BE197" s="133">
        <f>IF(N197="základní",J197,0)</f>
        <v>0</v>
      </c>
      <c r="BF197" s="133">
        <f>IF(N197="snížená",J197,0)</f>
        <v>0</v>
      </c>
      <c r="BG197" s="133">
        <f>IF(N197="zákl. přenesená",J197,0)</f>
        <v>0</v>
      </c>
      <c r="BH197" s="133">
        <f>IF(N197="sníž. přenesená",J197,0)</f>
        <v>0</v>
      </c>
      <c r="BI197" s="133">
        <f>IF(N197="nulová",J197,0)</f>
        <v>0</v>
      </c>
      <c r="BJ197" s="17" t="s">
        <v>77</v>
      </c>
      <c r="BK197" s="133">
        <f>ROUND(I197*H197,2)</f>
        <v>0</v>
      </c>
      <c r="BL197" s="17" t="s">
        <v>266</v>
      </c>
      <c r="BM197" s="132" t="s">
        <v>419</v>
      </c>
    </row>
    <row r="198" spans="2:65" s="1" customFormat="1" ht="19.5">
      <c r="B198" s="32"/>
      <c r="D198" s="134" t="s">
        <v>267</v>
      </c>
      <c r="F198" s="135" t="s">
        <v>2885</v>
      </c>
      <c r="I198" s="136"/>
      <c r="L198" s="32"/>
      <c r="M198" s="137"/>
      <c r="T198" s="53"/>
      <c r="AT198" s="17" t="s">
        <v>267</v>
      </c>
      <c r="AU198" s="17" t="s">
        <v>77</v>
      </c>
    </row>
    <row r="199" spans="2:65" s="1" customFormat="1" ht="29.25">
      <c r="B199" s="32"/>
      <c r="D199" s="134" t="s">
        <v>269</v>
      </c>
      <c r="F199" s="138" t="s">
        <v>2886</v>
      </c>
      <c r="I199" s="136"/>
      <c r="L199" s="32"/>
      <c r="M199" s="137"/>
      <c r="T199" s="53"/>
      <c r="AT199" s="17" t="s">
        <v>269</v>
      </c>
      <c r="AU199" s="17" t="s">
        <v>77</v>
      </c>
    </row>
    <row r="200" spans="2:65" s="1" customFormat="1" ht="24.2" customHeight="1">
      <c r="B200" s="32"/>
      <c r="C200" s="121" t="s">
        <v>422</v>
      </c>
      <c r="D200" s="121" t="s">
        <v>261</v>
      </c>
      <c r="E200" s="122" t="s">
        <v>1170</v>
      </c>
      <c r="F200" s="123" t="s">
        <v>1171</v>
      </c>
      <c r="G200" s="124" t="s">
        <v>973</v>
      </c>
      <c r="H200" s="125">
        <v>91.227999999999994</v>
      </c>
      <c r="I200" s="126"/>
      <c r="J200" s="127">
        <f>ROUND(I200*H200,2)</f>
        <v>0</v>
      </c>
      <c r="K200" s="123" t="s">
        <v>265</v>
      </c>
      <c r="L200" s="32"/>
      <c r="M200" s="128" t="s">
        <v>19</v>
      </c>
      <c r="N200" s="129" t="s">
        <v>40</v>
      </c>
      <c r="P200" s="130">
        <f>O200*H200</f>
        <v>0</v>
      </c>
      <c r="Q200" s="130">
        <v>0</v>
      </c>
      <c r="R200" s="130">
        <f>Q200*H200</f>
        <v>0</v>
      </c>
      <c r="S200" s="130">
        <v>0</v>
      </c>
      <c r="T200" s="131">
        <f>S200*H200</f>
        <v>0</v>
      </c>
      <c r="AR200" s="132" t="s">
        <v>266</v>
      </c>
      <c r="AT200" s="132" t="s">
        <v>261</v>
      </c>
      <c r="AU200" s="132" t="s">
        <v>77</v>
      </c>
      <c r="AY200" s="17" t="s">
        <v>260</v>
      </c>
      <c r="BE200" s="133">
        <f>IF(N200="základní",J200,0)</f>
        <v>0</v>
      </c>
      <c r="BF200" s="133">
        <f>IF(N200="snížená",J200,0)</f>
        <v>0</v>
      </c>
      <c r="BG200" s="133">
        <f>IF(N200="zákl. přenesená",J200,0)</f>
        <v>0</v>
      </c>
      <c r="BH200" s="133">
        <f>IF(N200="sníž. přenesená",J200,0)</f>
        <v>0</v>
      </c>
      <c r="BI200" s="133">
        <f>IF(N200="nulová",J200,0)</f>
        <v>0</v>
      </c>
      <c r="BJ200" s="17" t="s">
        <v>77</v>
      </c>
      <c r="BK200" s="133">
        <f>ROUND(I200*H200,2)</f>
        <v>0</v>
      </c>
      <c r="BL200" s="17" t="s">
        <v>266</v>
      </c>
      <c r="BM200" s="132" t="s">
        <v>4182</v>
      </c>
    </row>
    <row r="201" spans="2:65" s="1" customFormat="1" ht="48.75">
      <c r="B201" s="32"/>
      <c r="D201" s="134" t="s">
        <v>267</v>
      </c>
      <c r="F201" s="135" t="s">
        <v>1173</v>
      </c>
      <c r="I201" s="136"/>
      <c r="L201" s="32"/>
      <c r="M201" s="137"/>
      <c r="T201" s="53"/>
      <c r="AT201" s="17" t="s">
        <v>267</v>
      </c>
      <c r="AU201" s="17" t="s">
        <v>77</v>
      </c>
    </row>
    <row r="202" spans="2:65" s="1" customFormat="1" ht="19.5">
      <c r="B202" s="32"/>
      <c r="D202" s="134" t="s">
        <v>269</v>
      </c>
      <c r="F202" s="138" t="s">
        <v>2856</v>
      </c>
      <c r="I202" s="136"/>
      <c r="L202" s="32"/>
      <c r="M202" s="137"/>
      <c r="T202" s="53"/>
      <c r="AT202" s="17" t="s">
        <v>269</v>
      </c>
      <c r="AU202" s="17" t="s">
        <v>77</v>
      </c>
    </row>
    <row r="203" spans="2:65" s="1" customFormat="1" ht="24.2" customHeight="1">
      <c r="B203" s="32"/>
      <c r="C203" s="121" t="s">
        <v>344</v>
      </c>
      <c r="D203" s="121" t="s">
        <v>261</v>
      </c>
      <c r="E203" s="122" t="s">
        <v>1205</v>
      </c>
      <c r="F203" s="123" t="s">
        <v>1206</v>
      </c>
      <c r="G203" s="124" t="s">
        <v>973</v>
      </c>
      <c r="H203" s="125">
        <v>397.24400000000003</v>
      </c>
      <c r="I203" s="126"/>
      <c r="J203" s="127">
        <f>ROUND(I203*H203,2)</f>
        <v>0</v>
      </c>
      <c r="K203" s="123" t="s">
        <v>265</v>
      </c>
      <c r="L203" s="32"/>
      <c r="M203" s="128" t="s">
        <v>19</v>
      </c>
      <c r="N203" s="129" t="s">
        <v>40</v>
      </c>
      <c r="P203" s="130">
        <f>O203*H203</f>
        <v>0</v>
      </c>
      <c r="Q203" s="130">
        <v>0</v>
      </c>
      <c r="R203" s="130">
        <f>Q203*H203</f>
        <v>0</v>
      </c>
      <c r="S203" s="130">
        <v>0</v>
      </c>
      <c r="T203" s="131">
        <f>S203*H203</f>
        <v>0</v>
      </c>
      <c r="AR203" s="132" t="s">
        <v>266</v>
      </c>
      <c r="AT203" s="132" t="s">
        <v>261</v>
      </c>
      <c r="AU203" s="132" t="s">
        <v>77</v>
      </c>
      <c r="AY203" s="17" t="s">
        <v>260</v>
      </c>
      <c r="BE203" s="133">
        <f>IF(N203="základní",J203,0)</f>
        <v>0</v>
      </c>
      <c r="BF203" s="133">
        <f>IF(N203="snížená",J203,0)</f>
        <v>0</v>
      </c>
      <c r="BG203" s="133">
        <f>IF(N203="zákl. přenesená",J203,0)</f>
        <v>0</v>
      </c>
      <c r="BH203" s="133">
        <f>IF(N203="sníž. přenesená",J203,0)</f>
        <v>0</v>
      </c>
      <c r="BI203" s="133">
        <f>IF(N203="nulová",J203,0)</f>
        <v>0</v>
      </c>
      <c r="BJ203" s="17" t="s">
        <v>77</v>
      </c>
      <c r="BK203" s="133">
        <f>ROUND(I203*H203,2)</f>
        <v>0</v>
      </c>
      <c r="BL203" s="17" t="s">
        <v>266</v>
      </c>
      <c r="BM203" s="132" t="s">
        <v>4183</v>
      </c>
    </row>
    <row r="204" spans="2:65" s="1" customFormat="1" ht="29.25">
      <c r="B204" s="32"/>
      <c r="D204" s="134" t="s">
        <v>267</v>
      </c>
      <c r="F204" s="135" t="s">
        <v>1208</v>
      </c>
      <c r="I204" s="136"/>
      <c r="L204" s="32"/>
      <c r="M204" s="137"/>
      <c r="T204" s="53"/>
      <c r="AT204" s="17" t="s">
        <v>267</v>
      </c>
      <c r="AU204" s="17" t="s">
        <v>77</v>
      </c>
    </row>
    <row r="205" spans="2:65" s="1" customFormat="1" ht="19.5">
      <c r="B205" s="32"/>
      <c r="D205" s="134" t="s">
        <v>269</v>
      </c>
      <c r="F205" s="138" t="s">
        <v>2858</v>
      </c>
      <c r="I205" s="136"/>
      <c r="L205" s="32"/>
      <c r="M205" s="137"/>
      <c r="T205" s="53"/>
      <c r="AT205" s="17" t="s">
        <v>269</v>
      </c>
      <c r="AU205" s="17" t="s">
        <v>77</v>
      </c>
    </row>
    <row r="206" spans="2:65" s="1" customFormat="1" ht="16.5" customHeight="1">
      <c r="B206" s="32"/>
      <c r="C206" s="121" t="s">
        <v>433</v>
      </c>
      <c r="D206" s="121" t="s">
        <v>261</v>
      </c>
      <c r="E206" s="122" t="s">
        <v>1216</v>
      </c>
      <c r="F206" s="123" t="s">
        <v>1217</v>
      </c>
      <c r="G206" s="124" t="s">
        <v>363</v>
      </c>
      <c r="H206" s="125">
        <v>2</v>
      </c>
      <c r="I206" s="126"/>
      <c r="J206" s="127">
        <f>ROUND(I206*H206,2)</f>
        <v>0</v>
      </c>
      <c r="K206" s="123" t="s">
        <v>265</v>
      </c>
      <c r="L206" s="32"/>
      <c r="M206" s="128" t="s">
        <v>19</v>
      </c>
      <c r="N206" s="129" t="s">
        <v>40</v>
      </c>
      <c r="P206" s="130">
        <f>O206*H206</f>
        <v>0</v>
      </c>
      <c r="Q206" s="130">
        <v>0</v>
      </c>
      <c r="R206" s="130">
        <f>Q206*H206</f>
        <v>0</v>
      </c>
      <c r="S206" s="130">
        <v>0</v>
      </c>
      <c r="T206" s="131">
        <f>S206*H206</f>
        <v>0</v>
      </c>
      <c r="AR206" s="132" t="s">
        <v>266</v>
      </c>
      <c r="AT206" s="132" t="s">
        <v>261</v>
      </c>
      <c r="AU206" s="132" t="s">
        <v>77</v>
      </c>
      <c r="AY206" s="17" t="s">
        <v>260</v>
      </c>
      <c r="BE206" s="133">
        <f>IF(N206="základní",J206,0)</f>
        <v>0</v>
      </c>
      <c r="BF206" s="133">
        <f>IF(N206="snížená",J206,0)</f>
        <v>0</v>
      </c>
      <c r="BG206" s="133">
        <f>IF(N206="zákl. přenesená",J206,0)</f>
        <v>0</v>
      </c>
      <c r="BH206" s="133">
        <f>IF(N206="sníž. přenesená",J206,0)</f>
        <v>0</v>
      </c>
      <c r="BI206" s="133">
        <f>IF(N206="nulová",J206,0)</f>
        <v>0</v>
      </c>
      <c r="BJ206" s="17" t="s">
        <v>77</v>
      </c>
      <c r="BK206" s="133">
        <f>ROUND(I206*H206,2)</f>
        <v>0</v>
      </c>
      <c r="BL206" s="17" t="s">
        <v>266</v>
      </c>
      <c r="BM206" s="132" t="s">
        <v>4184</v>
      </c>
    </row>
    <row r="207" spans="2:65" s="1" customFormat="1" ht="29.25">
      <c r="B207" s="32"/>
      <c r="D207" s="134" t="s">
        <v>267</v>
      </c>
      <c r="F207" s="135" t="s">
        <v>1219</v>
      </c>
      <c r="I207" s="136"/>
      <c r="L207" s="32"/>
      <c r="M207" s="137"/>
      <c r="T207" s="53"/>
      <c r="AT207" s="17" t="s">
        <v>267</v>
      </c>
      <c r="AU207" s="17" t="s">
        <v>77</v>
      </c>
    </row>
    <row r="208" spans="2:65" s="1" customFormat="1" ht="19.5">
      <c r="B208" s="32"/>
      <c r="D208" s="134" t="s">
        <v>269</v>
      </c>
      <c r="F208" s="138" t="s">
        <v>4185</v>
      </c>
      <c r="I208" s="136"/>
      <c r="L208" s="32"/>
      <c r="M208" s="149"/>
      <c r="N208" s="150"/>
      <c r="O208" s="150"/>
      <c r="P208" s="150"/>
      <c r="Q208" s="150"/>
      <c r="R208" s="150"/>
      <c r="S208" s="150"/>
      <c r="T208" s="151"/>
      <c r="AT208" s="17" t="s">
        <v>269</v>
      </c>
      <c r="AU208" s="17" t="s">
        <v>77</v>
      </c>
    </row>
    <row r="209" spans="2:12" s="1" customFormat="1" ht="6.95" customHeight="1">
      <c r="B209" s="41"/>
      <c r="C209" s="42"/>
      <c r="D209" s="42"/>
      <c r="E209" s="42"/>
      <c r="F209" s="42"/>
      <c r="G209" s="42"/>
      <c r="H209" s="42"/>
      <c r="I209" s="42"/>
      <c r="J209" s="42"/>
      <c r="K209" s="42"/>
      <c r="L209" s="32"/>
    </row>
  </sheetData>
  <sheetProtection algorithmName="SHA-512" hashValue="1p3ppAlabYLZFIlBcu1W90xyQmwW+g3sU69YGIRpCDIZqpOlAkqiMAXMuHUrfx2iS7U72fvtqr2hzzyXu/Qhrw==" saltValue="VUYx0Ymq5t2yCJJuB5s68q4M0tX0C9li75/fXLBwWDKogzEWZvo1cqFvq+14RTLSFT07BDjvkVf1/Aw3c2LWlg==" spinCount="100000" sheet="1" objects="1" scenarios="1" formatColumns="0" formatRows="0" autoFilter="0"/>
  <autoFilter ref="C82:K208" xr:uid="{00000000-0009-0000-0000-000024000000}"/>
  <mergeCells count="9">
    <mergeCell ref="E50:H50"/>
    <mergeCell ref="E73:H73"/>
    <mergeCell ref="E75:H75"/>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pageSetUpPr fitToPage="1"/>
  </sheetPr>
  <dimension ref="B2:BM185"/>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187</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4186</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ROUND(J83,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ROUND((SUM(BE83:BE184)),  2)</f>
        <v>0</v>
      </c>
      <c r="I33" s="89">
        <v>0.21</v>
      </c>
      <c r="J33" s="88">
        <f>ROUND(((SUM(BE83:BE184))*I33),  2)</f>
        <v>0</v>
      </c>
      <c r="L33" s="32"/>
    </row>
    <row r="34" spans="2:12" s="1" customFormat="1" ht="14.45" customHeight="1">
      <c r="B34" s="32"/>
      <c r="E34" s="27" t="s">
        <v>41</v>
      </c>
      <c r="F34" s="88">
        <f>ROUND((SUM(BF83:BF184)),  2)</f>
        <v>0</v>
      </c>
      <c r="I34" s="89">
        <v>0.12</v>
      </c>
      <c r="J34" s="88">
        <f>ROUND(((SUM(BF83:BF184))*I34),  2)</f>
        <v>0</v>
      </c>
      <c r="L34" s="32"/>
    </row>
    <row r="35" spans="2:12" s="1" customFormat="1" ht="14.45" hidden="1" customHeight="1">
      <c r="B35" s="32"/>
      <c r="E35" s="27" t="s">
        <v>42</v>
      </c>
      <c r="F35" s="88">
        <f>ROUND((SUM(BG83:BG184)),  2)</f>
        <v>0</v>
      </c>
      <c r="I35" s="89">
        <v>0.21</v>
      </c>
      <c r="J35" s="88">
        <f>0</f>
        <v>0</v>
      </c>
      <c r="L35" s="32"/>
    </row>
    <row r="36" spans="2:12" s="1" customFormat="1" ht="14.45" hidden="1" customHeight="1">
      <c r="B36" s="32"/>
      <c r="E36" s="27" t="s">
        <v>43</v>
      </c>
      <c r="F36" s="88">
        <f>ROUND((SUM(BH83:BH184)),  2)</f>
        <v>0</v>
      </c>
      <c r="I36" s="89">
        <v>0.12</v>
      </c>
      <c r="J36" s="88">
        <f>0</f>
        <v>0</v>
      </c>
      <c r="L36" s="32"/>
    </row>
    <row r="37" spans="2:12" s="1" customFormat="1" ht="14.45" hidden="1" customHeight="1">
      <c r="B37" s="32"/>
      <c r="E37" s="27" t="s">
        <v>44</v>
      </c>
      <c r="F37" s="88">
        <f>ROUND((SUM(BI83:BI184)),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04-13-01 - Přejezd P5550 v ev. km 31,049</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J83</f>
        <v>0</v>
      </c>
      <c r="L59" s="32"/>
      <c r="AU59" s="17" t="s">
        <v>242</v>
      </c>
    </row>
    <row r="60" spans="2:47" s="8" customFormat="1" ht="24.95" customHeight="1">
      <c r="B60" s="99"/>
      <c r="D60" s="100" t="s">
        <v>765</v>
      </c>
      <c r="E60" s="101"/>
      <c r="F60" s="101"/>
      <c r="G60" s="101"/>
      <c r="H60" s="101"/>
      <c r="I60" s="101"/>
      <c r="J60" s="102">
        <f>J84</f>
        <v>0</v>
      </c>
      <c r="L60" s="99"/>
    </row>
    <row r="61" spans="2:47" s="8" customFormat="1" ht="24.95" customHeight="1">
      <c r="B61" s="99"/>
      <c r="D61" s="100" t="s">
        <v>766</v>
      </c>
      <c r="E61" s="101"/>
      <c r="F61" s="101"/>
      <c r="G61" s="101"/>
      <c r="H61" s="101"/>
      <c r="I61" s="101"/>
      <c r="J61" s="102">
        <f>J113</f>
        <v>0</v>
      </c>
      <c r="L61" s="99"/>
    </row>
    <row r="62" spans="2:47" s="8" customFormat="1" ht="24.95" customHeight="1">
      <c r="B62" s="99"/>
      <c r="D62" s="100" t="s">
        <v>994</v>
      </c>
      <c r="E62" s="101"/>
      <c r="F62" s="101"/>
      <c r="G62" s="101"/>
      <c r="H62" s="101"/>
      <c r="I62" s="101"/>
      <c r="J62" s="102">
        <f>J141</f>
        <v>0</v>
      </c>
      <c r="L62" s="99"/>
    </row>
    <row r="63" spans="2:47" s="8" customFormat="1" ht="24.95" customHeight="1">
      <c r="B63" s="99"/>
      <c r="D63" s="100" t="s">
        <v>995</v>
      </c>
      <c r="E63" s="101"/>
      <c r="F63" s="101"/>
      <c r="G63" s="101"/>
      <c r="H63" s="101"/>
      <c r="I63" s="101"/>
      <c r="J63" s="102">
        <f>J175</f>
        <v>0</v>
      </c>
      <c r="L63" s="99"/>
    </row>
    <row r="64" spans="2:47" s="1" customFormat="1" ht="21.75" customHeight="1">
      <c r="B64" s="32"/>
      <c r="L64" s="32"/>
    </row>
    <row r="65" spans="2:12" s="1" customFormat="1" ht="6.95" customHeight="1">
      <c r="B65" s="41"/>
      <c r="C65" s="42"/>
      <c r="D65" s="42"/>
      <c r="E65" s="42"/>
      <c r="F65" s="42"/>
      <c r="G65" s="42"/>
      <c r="H65" s="42"/>
      <c r="I65" s="42"/>
      <c r="J65" s="42"/>
      <c r="K65" s="42"/>
      <c r="L65" s="32"/>
    </row>
    <row r="69" spans="2:12" s="1" customFormat="1" ht="6.95" customHeight="1">
      <c r="B69" s="43"/>
      <c r="C69" s="44"/>
      <c r="D69" s="44"/>
      <c r="E69" s="44"/>
      <c r="F69" s="44"/>
      <c r="G69" s="44"/>
      <c r="H69" s="44"/>
      <c r="I69" s="44"/>
      <c r="J69" s="44"/>
      <c r="K69" s="44"/>
      <c r="L69" s="32"/>
    </row>
    <row r="70" spans="2:12" s="1" customFormat="1" ht="24.95" customHeight="1">
      <c r="B70" s="32"/>
      <c r="C70" s="21" t="s">
        <v>245</v>
      </c>
      <c r="L70" s="32"/>
    </row>
    <row r="71" spans="2:12" s="1" customFormat="1" ht="6.95" customHeight="1">
      <c r="B71" s="32"/>
      <c r="L71" s="32"/>
    </row>
    <row r="72" spans="2:12" s="1" customFormat="1" ht="12" customHeight="1">
      <c r="B72" s="32"/>
      <c r="C72" s="27" t="s">
        <v>16</v>
      </c>
      <c r="L72" s="32"/>
    </row>
    <row r="73" spans="2:12" s="1" customFormat="1" ht="16.5" customHeight="1">
      <c r="B73" s="32"/>
      <c r="E73" s="309" t="str">
        <f>E7</f>
        <v>Oprava trati v úseku Tanvald - Kořenov</v>
      </c>
      <c r="F73" s="310"/>
      <c r="G73" s="310"/>
      <c r="H73" s="310"/>
      <c r="L73" s="32"/>
    </row>
    <row r="74" spans="2:12" s="1" customFormat="1" ht="12" customHeight="1">
      <c r="B74" s="32"/>
      <c r="C74" s="27" t="s">
        <v>237</v>
      </c>
      <c r="L74" s="32"/>
    </row>
    <row r="75" spans="2:12" s="1" customFormat="1" ht="16.5" customHeight="1">
      <c r="B75" s="32"/>
      <c r="E75" s="305" t="str">
        <f>E9</f>
        <v>SO 04-13-01 - Přejezd P5550 v ev. km 31,049</v>
      </c>
      <c r="F75" s="311"/>
      <c r="G75" s="311"/>
      <c r="H75" s="311"/>
      <c r="L75" s="32"/>
    </row>
    <row r="76" spans="2:12" s="1" customFormat="1" ht="6.95" customHeight="1">
      <c r="B76" s="32"/>
      <c r="L76" s="32"/>
    </row>
    <row r="77" spans="2:12" s="1" customFormat="1" ht="12" customHeight="1">
      <c r="B77" s="32"/>
      <c r="C77" s="27" t="s">
        <v>21</v>
      </c>
      <c r="F77" s="25" t="str">
        <f>F12</f>
        <v xml:space="preserve"> </v>
      </c>
      <c r="I77" s="27" t="s">
        <v>23</v>
      </c>
      <c r="J77" s="49" t="str">
        <f>IF(J12="","",J12)</f>
        <v>14. 6. 2023</v>
      </c>
      <c r="L77" s="32"/>
    </row>
    <row r="78" spans="2:12" s="1" customFormat="1" ht="6.95" customHeight="1">
      <c r="B78" s="32"/>
      <c r="L78" s="32"/>
    </row>
    <row r="79" spans="2:12" s="1" customFormat="1" ht="15.2" customHeight="1">
      <c r="B79" s="32"/>
      <c r="C79" s="27" t="s">
        <v>25</v>
      </c>
      <c r="F79" s="25" t="str">
        <f>E15</f>
        <v xml:space="preserve"> </v>
      </c>
      <c r="I79" s="27" t="s">
        <v>30</v>
      </c>
      <c r="J79" s="30" t="str">
        <f>E21</f>
        <v xml:space="preserve"> </v>
      </c>
      <c r="L79" s="32"/>
    </row>
    <row r="80" spans="2:12" s="1" customFormat="1" ht="15.2" customHeight="1">
      <c r="B80" s="32"/>
      <c r="C80" s="27" t="s">
        <v>28</v>
      </c>
      <c r="F80" s="25" t="str">
        <f>IF(E18="","",E18)</f>
        <v>Vyplň údaj</v>
      </c>
      <c r="I80" s="27" t="s">
        <v>32</v>
      </c>
      <c r="J80" s="30" t="str">
        <f>E24</f>
        <v xml:space="preserve"> </v>
      </c>
      <c r="L80" s="32"/>
    </row>
    <row r="81" spans="2:65" s="1" customFormat="1" ht="10.35" customHeight="1">
      <c r="B81" s="32"/>
      <c r="L81" s="32"/>
    </row>
    <row r="82" spans="2:65" s="9" customFormat="1" ht="29.25" customHeight="1">
      <c r="B82" s="103"/>
      <c r="C82" s="104" t="s">
        <v>246</v>
      </c>
      <c r="D82" s="105" t="s">
        <v>54</v>
      </c>
      <c r="E82" s="105" t="s">
        <v>50</v>
      </c>
      <c r="F82" s="105" t="s">
        <v>51</v>
      </c>
      <c r="G82" s="105" t="s">
        <v>247</v>
      </c>
      <c r="H82" s="105" t="s">
        <v>248</v>
      </c>
      <c r="I82" s="105" t="s">
        <v>249</v>
      </c>
      <c r="J82" s="105" t="s">
        <v>241</v>
      </c>
      <c r="K82" s="106" t="s">
        <v>250</v>
      </c>
      <c r="L82" s="103"/>
      <c r="M82" s="56" t="s">
        <v>19</v>
      </c>
      <c r="N82" s="57" t="s">
        <v>39</v>
      </c>
      <c r="O82" s="57" t="s">
        <v>251</v>
      </c>
      <c r="P82" s="57" t="s">
        <v>252</v>
      </c>
      <c r="Q82" s="57" t="s">
        <v>253</v>
      </c>
      <c r="R82" s="57" t="s">
        <v>254</v>
      </c>
      <c r="S82" s="57" t="s">
        <v>255</v>
      </c>
      <c r="T82" s="58" t="s">
        <v>256</v>
      </c>
    </row>
    <row r="83" spans="2:65" s="1" customFormat="1" ht="22.9" customHeight="1">
      <c r="B83" s="32"/>
      <c r="C83" s="61" t="s">
        <v>257</v>
      </c>
      <c r="J83" s="107">
        <f>BK83</f>
        <v>0</v>
      </c>
      <c r="L83" s="32"/>
      <c r="M83" s="59"/>
      <c r="N83" s="50"/>
      <c r="O83" s="50"/>
      <c r="P83" s="108">
        <f>P84+P113+P141+P175</f>
        <v>0</v>
      </c>
      <c r="Q83" s="50"/>
      <c r="R83" s="108">
        <f>R84+R113+R141+R175</f>
        <v>1.5326</v>
      </c>
      <c r="S83" s="50"/>
      <c r="T83" s="109">
        <f>T84+T113+T141+T175</f>
        <v>0</v>
      </c>
      <c r="AT83" s="17" t="s">
        <v>68</v>
      </c>
      <c r="AU83" s="17" t="s">
        <v>242</v>
      </c>
      <c r="BK83" s="110">
        <f>BK84+BK113+BK141+BK175</f>
        <v>0</v>
      </c>
    </row>
    <row r="84" spans="2:65" s="10" customFormat="1" ht="25.9" customHeight="1">
      <c r="B84" s="111"/>
      <c r="D84" s="112" t="s">
        <v>68</v>
      </c>
      <c r="E84" s="113" t="s">
        <v>77</v>
      </c>
      <c r="F84" s="113" t="s">
        <v>767</v>
      </c>
      <c r="I84" s="114"/>
      <c r="J84" s="115">
        <f>BK84</f>
        <v>0</v>
      </c>
      <c r="L84" s="111"/>
      <c r="M84" s="116"/>
      <c r="P84" s="117">
        <f>SUM(P85:P112)</f>
        <v>0</v>
      </c>
      <c r="R84" s="117">
        <f>SUM(R85:R112)</f>
        <v>1.5326</v>
      </c>
      <c r="T84" s="118">
        <f>SUM(T85:T112)</f>
        <v>0</v>
      </c>
      <c r="AR84" s="112" t="s">
        <v>77</v>
      </c>
      <c r="AT84" s="119" t="s">
        <v>68</v>
      </c>
      <c r="AU84" s="119" t="s">
        <v>69</v>
      </c>
      <c r="AY84" s="112" t="s">
        <v>260</v>
      </c>
      <c r="BK84" s="120">
        <f>SUM(BK85:BK112)</f>
        <v>0</v>
      </c>
    </row>
    <row r="85" spans="2:65" s="1" customFormat="1" ht="16.5" customHeight="1">
      <c r="B85" s="32"/>
      <c r="C85" s="139" t="s">
        <v>77</v>
      </c>
      <c r="D85" s="139" t="s">
        <v>273</v>
      </c>
      <c r="E85" s="140" t="s">
        <v>1615</v>
      </c>
      <c r="F85" s="141" t="s">
        <v>1616</v>
      </c>
      <c r="G85" s="142" t="s">
        <v>545</v>
      </c>
      <c r="H85" s="143">
        <v>2.64</v>
      </c>
      <c r="I85" s="144"/>
      <c r="J85" s="145">
        <f>ROUND(I85*H85,2)</f>
        <v>0</v>
      </c>
      <c r="K85" s="141" t="s">
        <v>265</v>
      </c>
      <c r="L85" s="146"/>
      <c r="M85" s="147" t="s">
        <v>19</v>
      </c>
      <c r="N85" s="148" t="s">
        <v>40</v>
      </c>
      <c r="P85" s="130">
        <f>O85*H85</f>
        <v>0</v>
      </c>
      <c r="Q85" s="130">
        <v>0</v>
      </c>
      <c r="R85" s="130">
        <f>Q85*H85</f>
        <v>0</v>
      </c>
      <c r="S85" s="130">
        <v>0</v>
      </c>
      <c r="T85" s="131">
        <f>S85*H85</f>
        <v>0</v>
      </c>
      <c r="AR85" s="132" t="s">
        <v>277</v>
      </c>
      <c r="AT85" s="132" t="s">
        <v>273</v>
      </c>
      <c r="AU85" s="132" t="s">
        <v>77</v>
      </c>
      <c r="AY85" s="17" t="s">
        <v>260</v>
      </c>
      <c r="BE85" s="133">
        <f>IF(N85="základní",J85,0)</f>
        <v>0</v>
      </c>
      <c r="BF85" s="133">
        <f>IF(N85="snížená",J85,0)</f>
        <v>0</v>
      </c>
      <c r="BG85" s="133">
        <f>IF(N85="zákl. přenesená",J85,0)</f>
        <v>0</v>
      </c>
      <c r="BH85" s="133">
        <f>IF(N85="sníž. přenesená",J85,0)</f>
        <v>0</v>
      </c>
      <c r="BI85" s="133">
        <f>IF(N85="nulová",J85,0)</f>
        <v>0</v>
      </c>
      <c r="BJ85" s="17" t="s">
        <v>77</v>
      </c>
      <c r="BK85" s="133">
        <f>ROUND(I85*H85,2)</f>
        <v>0</v>
      </c>
      <c r="BL85" s="17" t="s">
        <v>266</v>
      </c>
      <c r="BM85" s="132" t="s">
        <v>79</v>
      </c>
    </row>
    <row r="86" spans="2:65" s="1" customFormat="1" ht="11.25">
      <c r="B86" s="32"/>
      <c r="D86" s="134" t="s">
        <v>267</v>
      </c>
      <c r="F86" s="135" t="s">
        <v>1616</v>
      </c>
      <c r="I86" s="136"/>
      <c r="L86" s="32"/>
      <c r="M86" s="137"/>
      <c r="T86" s="53"/>
      <c r="AT86" s="17" t="s">
        <v>267</v>
      </c>
      <c r="AU86" s="17" t="s">
        <v>77</v>
      </c>
    </row>
    <row r="87" spans="2:65" s="1" customFormat="1" ht="19.5">
      <c r="B87" s="32"/>
      <c r="D87" s="134" t="s">
        <v>269</v>
      </c>
      <c r="F87" s="138" t="s">
        <v>306</v>
      </c>
      <c r="I87" s="136"/>
      <c r="L87" s="32"/>
      <c r="M87" s="137"/>
      <c r="T87" s="53"/>
      <c r="AT87" s="17" t="s">
        <v>269</v>
      </c>
      <c r="AU87" s="17" t="s">
        <v>77</v>
      </c>
    </row>
    <row r="88" spans="2:65" s="12" customFormat="1" ht="11.25">
      <c r="B88" s="162"/>
      <c r="D88" s="134" t="s">
        <v>774</v>
      </c>
      <c r="E88" s="163" t="s">
        <v>19</v>
      </c>
      <c r="F88" s="164" t="s">
        <v>3394</v>
      </c>
      <c r="H88" s="165">
        <v>2.64</v>
      </c>
      <c r="I88" s="166"/>
      <c r="L88" s="162"/>
      <c r="M88" s="167"/>
      <c r="T88" s="168"/>
      <c r="AT88" s="163" t="s">
        <v>774</v>
      </c>
      <c r="AU88" s="163" t="s">
        <v>77</v>
      </c>
      <c r="AV88" s="12" t="s">
        <v>79</v>
      </c>
      <c r="AW88" s="12" t="s">
        <v>31</v>
      </c>
      <c r="AX88" s="12" t="s">
        <v>69</v>
      </c>
      <c r="AY88" s="163" t="s">
        <v>260</v>
      </c>
    </row>
    <row r="89" spans="2:65" s="13" customFormat="1" ht="11.25">
      <c r="B89" s="169"/>
      <c r="D89" s="134" t="s">
        <v>774</v>
      </c>
      <c r="E89" s="170" t="s">
        <v>19</v>
      </c>
      <c r="F89" s="171" t="s">
        <v>967</v>
      </c>
      <c r="H89" s="172">
        <v>2.64</v>
      </c>
      <c r="I89" s="173"/>
      <c r="L89" s="169"/>
      <c r="M89" s="174"/>
      <c r="T89" s="175"/>
      <c r="AT89" s="170" t="s">
        <v>774</v>
      </c>
      <c r="AU89" s="170" t="s">
        <v>77</v>
      </c>
      <c r="AV89" s="13" t="s">
        <v>266</v>
      </c>
      <c r="AW89" s="13" t="s">
        <v>31</v>
      </c>
      <c r="AX89" s="13" t="s">
        <v>77</v>
      </c>
      <c r="AY89" s="170" t="s">
        <v>260</v>
      </c>
    </row>
    <row r="90" spans="2:65" s="1" customFormat="1" ht="16.5" customHeight="1">
      <c r="B90" s="32"/>
      <c r="C90" s="139" t="s">
        <v>79</v>
      </c>
      <c r="D90" s="139" t="s">
        <v>273</v>
      </c>
      <c r="E90" s="140" t="s">
        <v>1752</v>
      </c>
      <c r="F90" s="141" t="s">
        <v>1753</v>
      </c>
      <c r="G90" s="142" t="s">
        <v>973</v>
      </c>
      <c r="H90" s="143">
        <v>1.43</v>
      </c>
      <c r="I90" s="144"/>
      <c r="J90" s="145">
        <f>ROUND(I90*H90,2)</f>
        <v>0</v>
      </c>
      <c r="K90" s="141" t="s">
        <v>19</v>
      </c>
      <c r="L90" s="146"/>
      <c r="M90" s="147" t="s">
        <v>19</v>
      </c>
      <c r="N90" s="148" t="s">
        <v>40</v>
      </c>
      <c r="P90" s="130">
        <f>O90*H90</f>
        <v>0</v>
      </c>
      <c r="Q90" s="130">
        <v>0</v>
      </c>
      <c r="R90" s="130">
        <f>Q90*H90</f>
        <v>0</v>
      </c>
      <c r="S90" s="130">
        <v>0</v>
      </c>
      <c r="T90" s="131">
        <f>S90*H90</f>
        <v>0</v>
      </c>
      <c r="AR90" s="132" t="s">
        <v>277</v>
      </c>
      <c r="AT90" s="132" t="s">
        <v>273</v>
      </c>
      <c r="AU90" s="132" t="s">
        <v>77</v>
      </c>
      <c r="AY90" s="17" t="s">
        <v>260</v>
      </c>
      <c r="BE90" s="133">
        <f>IF(N90="základní",J90,0)</f>
        <v>0</v>
      </c>
      <c r="BF90" s="133">
        <f>IF(N90="snížená",J90,0)</f>
        <v>0</v>
      </c>
      <c r="BG90" s="133">
        <f>IF(N90="zákl. přenesená",J90,0)</f>
        <v>0</v>
      </c>
      <c r="BH90" s="133">
        <f>IF(N90="sníž. přenesená",J90,0)</f>
        <v>0</v>
      </c>
      <c r="BI90" s="133">
        <f>IF(N90="nulová",J90,0)</f>
        <v>0</v>
      </c>
      <c r="BJ90" s="17" t="s">
        <v>77</v>
      </c>
      <c r="BK90" s="133">
        <f>ROUND(I90*H90,2)</f>
        <v>0</v>
      </c>
      <c r="BL90" s="17" t="s">
        <v>266</v>
      </c>
      <c r="BM90" s="132" t="s">
        <v>266</v>
      </c>
    </row>
    <row r="91" spans="2:65" s="1" customFormat="1" ht="11.25">
      <c r="B91" s="32"/>
      <c r="D91" s="134" t="s">
        <v>267</v>
      </c>
      <c r="F91" s="135" t="s">
        <v>1753</v>
      </c>
      <c r="I91" s="136"/>
      <c r="L91" s="32"/>
      <c r="M91" s="137"/>
      <c r="T91" s="53"/>
      <c r="AT91" s="17" t="s">
        <v>267</v>
      </c>
      <c r="AU91" s="17" t="s">
        <v>77</v>
      </c>
    </row>
    <row r="92" spans="2:65" s="1" customFormat="1" ht="19.5">
      <c r="B92" s="32"/>
      <c r="D92" s="134" t="s">
        <v>269</v>
      </c>
      <c r="F92" s="138" t="s">
        <v>306</v>
      </c>
      <c r="I92" s="136"/>
      <c r="L92" s="32"/>
      <c r="M92" s="137"/>
      <c r="T92" s="53"/>
      <c r="AT92" s="17" t="s">
        <v>269</v>
      </c>
      <c r="AU92" s="17" t="s">
        <v>77</v>
      </c>
    </row>
    <row r="93" spans="2:65" s="12" customFormat="1" ht="11.25">
      <c r="B93" s="162"/>
      <c r="D93" s="134" t="s">
        <v>774</v>
      </c>
      <c r="E93" s="163" t="s">
        <v>19</v>
      </c>
      <c r="F93" s="164" t="s">
        <v>4187</v>
      </c>
      <c r="H93" s="165">
        <v>1.43</v>
      </c>
      <c r="I93" s="166"/>
      <c r="L93" s="162"/>
      <c r="M93" s="167"/>
      <c r="T93" s="168"/>
      <c r="AT93" s="163" t="s">
        <v>774</v>
      </c>
      <c r="AU93" s="163" t="s">
        <v>77</v>
      </c>
      <c r="AV93" s="12" t="s">
        <v>79</v>
      </c>
      <c r="AW93" s="12" t="s">
        <v>31</v>
      </c>
      <c r="AX93" s="12" t="s">
        <v>69</v>
      </c>
      <c r="AY93" s="163" t="s">
        <v>260</v>
      </c>
    </row>
    <row r="94" spans="2:65" s="13" customFormat="1" ht="11.25">
      <c r="B94" s="169"/>
      <c r="D94" s="134" t="s">
        <v>774</v>
      </c>
      <c r="E94" s="170" t="s">
        <v>19</v>
      </c>
      <c r="F94" s="171" t="s">
        <v>967</v>
      </c>
      <c r="H94" s="172">
        <v>1.43</v>
      </c>
      <c r="I94" s="173"/>
      <c r="L94" s="169"/>
      <c r="M94" s="174"/>
      <c r="T94" s="175"/>
      <c r="AT94" s="170" t="s">
        <v>774</v>
      </c>
      <c r="AU94" s="170" t="s">
        <v>77</v>
      </c>
      <c r="AV94" s="13" t="s">
        <v>266</v>
      </c>
      <c r="AW94" s="13" t="s">
        <v>31</v>
      </c>
      <c r="AX94" s="13" t="s">
        <v>77</v>
      </c>
      <c r="AY94" s="170" t="s">
        <v>260</v>
      </c>
    </row>
    <row r="95" spans="2:65" s="1" customFormat="1" ht="16.5" customHeight="1">
      <c r="B95" s="32"/>
      <c r="C95" s="139" t="s">
        <v>279</v>
      </c>
      <c r="D95" s="139" t="s">
        <v>273</v>
      </c>
      <c r="E95" s="140" t="s">
        <v>1628</v>
      </c>
      <c r="F95" s="141" t="s">
        <v>1754</v>
      </c>
      <c r="G95" s="142" t="s">
        <v>973</v>
      </c>
      <c r="H95" s="143">
        <v>5.4</v>
      </c>
      <c r="I95" s="144"/>
      <c r="J95" s="145">
        <f>ROUND(I95*H95,2)</f>
        <v>0</v>
      </c>
      <c r="K95" s="141" t="s">
        <v>19</v>
      </c>
      <c r="L95" s="146"/>
      <c r="M95" s="147" t="s">
        <v>19</v>
      </c>
      <c r="N95" s="148" t="s">
        <v>40</v>
      </c>
      <c r="P95" s="130">
        <f>O95*H95</f>
        <v>0</v>
      </c>
      <c r="Q95" s="130">
        <v>0</v>
      </c>
      <c r="R95" s="130">
        <f>Q95*H95</f>
        <v>0</v>
      </c>
      <c r="S95" s="130">
        <v>0</v>
      </c>
      <c r="T95" s="131">
        <f>S95*H95</f>
        <v>0</v>
      </c>
      <c r="AR95" s="132" t="s">
        <v>277</v>
      </c>
      <c r="AT95" s="132" t="s">
        <v>273</v>
      </c>
      <c r="AU95" s="132" t="s">
        <v>77</v>
      </c>
      <c r="AY95" s="17" t="s">
        <v>260</v>
      </c>
      <c r="BE95" s="133">
        <f>IF(N95="základní",J95,0)</f>
        <v>0</v>
      </c>
      <c r="BF95" s="133">
        <f>IF(N95="snížená",J95,0)</f>
        <v>0</v>
      </c>
      <c r="BG95" s="133">
        <f>IF(N95="zákl. přenesená",J95,0)</f>
        <v>0</v>
      </c>
      <c r="BH95" s="133">
        <f>IF(N95="sníž. přenesená",J95,0)</f>
        <v>0</v>
      </c>
      <c r="BI95" s="133">
        <f>IF(N95="nulová",J95,0)</f>
        <v>0</v>
      </c>
      <c r="BJ95" s="17" t="s">
        <v>77</v>
      </c>
      <c r="BK95" s="133">
        <f>ROUND(I95*H95,2)</f>
        <v>0</v>
      </c>
      <c r="BL95" s="17" t="s">
        <v>266</v>
      </c>
      <c r="BM95" s="132" t="s">
        <v>282</v>
      </c>
    </row>
    <row r="96" spans="2:65" s="1" customFormat="1" ht="11.25">
      <c r="B96" s="32"/>
      <c r="D96" s="134" t="s">
        <v>267</v>
      </c>
      <c r="F96" s="135" t="s">
        <v>1754</v>
      </c>
      <c r="I96" s="136"/>
      <c r="L96" s="32"/>
      <c r="M96" s="137"/>
      <c r="T96" s="53"/>
      <c r="AT96" s="17" t="s">
        <v>267</v>
      </c>
      <c r="AU96" s="17" t="s">
        <v>77</v>
      </c>
    </row>
    <row r="97" spans="2:65" s="1" customFormat="1" ht="29.25">
      <c r="B97" s="32"/>
      <c r="D97" s="134" t="s">
        <v>269</v>
      </c>
      <c r="F97" s="138" t="s">
        <v>1755</v>
      </c>
      <c r="I97" s="136"/>
      <c r="L97" s="32"/>
      <c r="M97" s="137"/>
      <c r="T97" s="53"/>
      <c r="AT97" s="17" t="s">
        <v>269</v>
      </c>
      <c r="AU97" s="17" t="s">
        <v>77</v>
      </c>
    </row>
    <row r="98" spans="2:65" s="12" customFormat="1" ht="11.25">
      <c r="B98" s="162"/>
      <c r="D98" s="134" t="s">
        <v>774</v>
      </c>
      <c r="E98" s="163" t="s">
        <v>19</v>
      </c>
      <c r="F98" s="164" t="s">
        <v>4188</v>
      </c>
      <c r="H98" s="165">
        <v>5.4</v>
      </c>
      <c r="I98" s="166"/>
      <c r="L98" s="162"/>
      <c r="M98" s="167"/>
      <c r="T98" s="168"/>
      <c r="AT98" s="163" t="s">
        <v>774</v>
      </c>
      <c r="AU98" s="163" t="s">
        <v>77</v>
      </c>
      <c r="AV98" s="12" t="s">
        <v>79</v>
      </c>
      <c r="AW98" s="12" t="s">
        <v>31</v>
      </c>
      <c r="AX98" s="12" t="s">
        <v>69</v>
      </c>
      <c r="AY98" s="163" t="s">
        <v>260</v>
      </c>
    </row>
    <row r="99" spans="2:65" s="13" customFormat="1" ht="11.25">
      <c r="B99" s="169"/>
      <c r="D99" s="134" t="s">
        <v>774</v>
      </c>
      <c r="E99" s="170" t="s">
        <v>19</v>
      </c>
      <c r="F99" s="171" t="s">
        <v>967</v>
      </c>
      <c r="H99" s="172">
        <v>5.4</v>
      </c>
      <c r="I99" s="173"/>
      <c r="L99" s="169"/>
      <c r="M99" s="174"/>
      <c r="T99" s="175"/>
      <c r="AT99" s="170" t="s">
        <v>774</v>
      </c>
      <c r="AU99" s="170" t="s">
        <v>77</v>
      </c>
      <c r="AV99" s="13" t="s">
        <v>266</v>
      </c>
      <c r="AW99" s="13" t="s">
        <v>31</v>
      </c>
      <c r="AX99" s="13" t="s">
        <v>77</v>
      </c>
      <c r="AY99" s="170" t="s">
        <v>260</v>
      </c>
    </row>
    <row r="100" spans="2:65" s="1" customFormat="1" ht="16.5" customHeight="1">
      <c r="B100" s="32"/>
      <c r="C100" s="139" t="s">
        <v>266</v>
      </c>
      <c r="D100" s="139" t="s">
        <v>273</v>
      </c>
      <c r="E100" s="140" t="s">
        <v>1756</v>
      </c>
      <c r="F100" s="141" t="s">
        <v>1757</v>
      </c>
      <c r="G100" s="142" t="s">
        <v>929</v>
      </c>
      <c r="H100" s="143">
        <v>5</v>
      </c>
      <c r="I100" s="144"/>
      <c r="J100" s="145">
        <f>ROUND(I100*H100,2)</f>
        <v>0</v>
      </c>
      <c r="K100" s="141" t="s">
        <v>19</v>
      </c>
      <c r="L100" s="146"/>
      <c r="M100" s="147" t="s">
        <v>19</v>
      </c>
      <c r="N100" s="148" t="s">
        <v>40</v>
      </c>
      <c r="P100" s="130">
        <f>O100*H100</f>
        <v>0</v>
      </c>
      <c r="Q100" s="130">
        <v>0</v>
      </c>
      <c r="R100" s="130">
        <f>Q100*H100</f>
        <v>0</v>
      </c>
      <c r="S100" s="130">
        <v>0</v>
      </c>
      <c r="T100" s="131">
        <f>S100*H100</f>
        <v>0</v>
      </c>
      <c r="AR100" s="132" t="s">
        <v>277</v>
      </c>
      <c r="AT100" s="132" t="s">
        <v>273</v>
      </c>
      <c r="AU100" s="132" t="s">
        <v>77</v>
      </c>
      <c r="AY100" s="17" t="s">
        <v>260</v>
      </c>
      <c r="BE100" s="133">
        <f>IF(N100="základní",J100,0)</f>
        <v>0</v>
      </c>
      <c r="BF100" s="133">
        <f>IF(N100="snížená",J100,0)</f>
        <v>0</v>
      </c>
      <c r="BG100" s="133">
        <f>IF(N100="zákl. přenesená",J100,0)</f>
        <v>0</v>
      </c>
      <c r="BH100" s="133">
        <f>IF(N100="sníž. přenesená",J100,0)</f>
        <v>0</v>
      </c>
      <c r="BI100" s="133">
        <f>IF(N100="nulová",J100,0)</f>
        <v>0</v>
      </c>
      <c r="BJ100" s="17" t="s">
        <v>77</v>
      </c>
      <c r="BK100" s="133">
        <f>ROUND(I100*H100,2)</f>
        <v>0</v>
      </c>
      <c r="BL100" s="17" t="s">
        <v>266</v>
      </c>
      <c r="BM100" s="132" t="s">
        <v>277</v>
      </c>
    </row>
    <row r="101" spans="2:65" s="1" customFormat="1" ht="11.25">
      <c r="B101" s="32"/>
      <c r="D101" s="134" t="s">
        <v>267</v>
      </c>
      <c r="F101" s="135" t="s">
        <v>1757</v>
      </c>
      <c r="I101" s="136"/>
      <c r="L101" s="32"/>
      <c r="M101" s="137"/>
      <c r="T101" s="53"/>
      <c r="AT101" s="17" t="s">
        <v>267</v>
      </c>
      <c r="AU101" s="17" t="s">
        <v>77</v>
      </c>
    </row>
    <row r="102" spans="2:65" s="1" customFormat="1" ht="19.5">
      <c r="B102" s="32"/>
      <c r="D102" s="134" t="s">
        <v>269</v>
      </c>
      <c r="F102" s="138" t="s">
        <v>306</v>
      </c>
      <c r="I102" s="136"/>
      <c r="L102" s="32"/>
      <c r="M102" s="137"/>
      <c r="T102" s="53"/>
      <c r="AT102" s="17" t="s">
        <v>269</v>
      </c>
      <c r="AU102" s="17" t="s">
        <v>77</v>
      </c>
    </row>
    <row r="103" spans="2:65" s="1" customFormat="1" ht="16.5" customHeight="1">
      <c r="B103" s="32"/>
      <c r="C103" s="139" t="s">
        <v>258</v>
      </c>
      <c r="D103" s="139" t="s">
        <v>273</v>
      </c>
      <c r="E103" s="140" t="s">
        <v>1300</v>
      </c>
      <c r="F103" s="141" t="s">
        <v>1301</v>
      </c>
      <c r="G103" s="142" t="s">
        <v>1067</v>
      </c>
      <c r="H103" s="143">
        <v>0.4</v>
      </c>
      <c r="I103" s="144"/>
      <c r="J103" s="145">
        <f>ROUND(I103*H103,2)</f>
        <v>0</v>
      </c>
      <c r="K103" s="141" t="s">
        <v>265</v>
      </c>
      <c r="L103" s="146"/>
      <c r="M103" s="147" t="s">
        <v>19</v>
      </c>
      <c r="N103" s="148" t="s">
        <v>40</v>
      </c>
      <c r="P103" s="130">
        <f>O103*H103</f>
        <v>0</v>
      </c>
      <c r="Q103" s="130">
        <v>2.234</v>
      </c>
      <c r="R103" s="130">
        <f>Q103*H103</f>
        <v>0.89360000000000006</v>
      </c>
      <c r="S103" s="130">
        <v>0</v>
      </c>
      <c r="T103" s="131">
        <f>S103*H103</f>
        <v>0</v>
      </c>
      <c r="AR103" s="132" t="s">
        <v>277</v>
      </c>
      <c r="AT103" s="132" t="s">
        <v>273</v>
      </c>
      <c r="AU103" s="132" t="s">
        <v>77</v>
      </c>
      <c r="AY103" s="17" t="s">
        <v>260</v>
      </c>
      <c r="BE103" s="133">
        <f>IF(N103="základní",J103,0)</f>
        <v>0</v>
      </c>
      <c r="BF103" s="133">
        <f>IF(N103="snížená",J103,0)</f>
        <v>0</v>
      </c>
      <c r="BG103" s="133">
        <f>IF(N103="zákl. přenesená",J103,0)</f>
        <v>0</v>
      </c>
      <c r="BH103" s="133">
        <f>IF(N103="sníž. přenesená",J103,0)</f>
        <v>0</v>
      </c>
      <c r="BI103" s="133">
        <f>IF(N103="nulová",J103,0)</f>
        <v>0</v>
      </c>
      <c r="BJ103" s="17" t="s">
        <v>77</v>
      </c>
      <c r="BK103" s="133">
        <f>ROUND(I103*H103,2)</f>
        <v>0</v>
      </c>
      <c r="BL103" s="17" t="s">
        <v>266</v>
      </c>
      <c r="BM103" s="132" t="s">
        <v>289</v>
      </c>
    </row>
    <row r="104" spans="2:65" s="1" customFormat="1" ht="11.25">
      <c r="B104" s="32"/>
      <c r="D104" s="134" t="s">
        <v>267</v>
      </c>
      <c r="F104" s="135" t="s">
        <v>1301</v>
      </c>
      <c r="I104" s="136"/>
      <c r="L104" s="32"/>
      <c r="M104" s="137"/>
      <c r="T104" s="53"/>
      <c r="AT104" s="17" t="s">
        <v>267</v>
      </c>
      <c r="AU104" s="17" t="s">
        <v>77</v>
      </c>
    </row>
    <row r="105" spans="2:65" s="1" customFormat="1" ht="29.25">
      <c r="B105" s="32"/>
      <c r="D105" s="134" t="s">
        <v>269</v>
      </c>
      <c r="F105" s="138" t="s">
        <v>1758</v>
      </c>
      <c r="I105" s="136"/>
      <c r="L105" s="32"/>
      <c r="M105" s="137"/>
      <c r="T105" s="53"/>
      <c r="AT105" s="17" t="s">
        <v>269</v>
      </c>
      <c r="AU105" s="17" t="s">
        <v>77</v>
      </c>
    </row>
    <row r="106" spans="2:65" s="12" customFormat="1" ht="11.25">
      <c r="B106" s="162"/>
      <c r="D106" s="134" t="s">
        <v>774</v>
      </c>
      <c r="E106" s="163" t="s">
        <v>19</v>
      </c>
      <c r="F106" s="164" t="s">
        <v>4189</v>
      </c>
      <c r="H106" s="165">
        <v>0.4</v>
      </c>
      <c r="I106" s="166"/>
      <c r="L106" s="162"/>
      <c r="M106" s="167"/>
      <c r="T106" s="168"/>
      <c r="AT106" s="163" t="s">
        <v>774</v>
      </c>
      <c r="AU106" s="163" t="s">
        <v>77</v>
      </c>
      <c r="AV106" s="12" t="s">
        <v>79</v>
      </c>
      <c r="AW106" s="12" t="s">
        <v>31</v>
      </c>
      <c r="AX106" s="12" t="s">
        <v>69</v>
      </c>
      <c r="AY106" s="163" t="s">
        <v>260</v>
      </c>
    </row>
    <row r="107" spans="2:65" s="13" customFormat="1" ht="11.25">
      <c r="B107" s="169"/>
      <c r="D107" s="134" t="s">
        <v>774</v>
      </c>
      <c r="E107" s="170" t="s">
        <v>19</v>
      </c>
      <c r="F107" s="171" t="s">
        <v>967</v>
      </c>
      <c r="H107" s="172">
        <v>0.4</v>
      </c>
      <c r="I107" s="173"/>
      <c r="L107" s="169"/>
      <c r="M107" s="174"/>
      <c r="T107" s="175"/>
      <c r="AT107" s="170" t="s">
        <v>774</v>
      </c>
      <c r="AU107" s="170" t="s">
        <v>77</v>
      </c>
      <c r="AV107" s="13" t="s">
        <v>266</v>
      </c>
      <c r="AW107" s="13" t="s">
        <v>31</v>
      </c>
      <c r="AX107" s="13" t="s">
        <v>77</v>
      </c>
      <c r="AY107" s="170" t="s">
        <v>260</v>
      </c>
    </row>
    <row r="108" spans="2:65" s="1" customFormat="1" ht="16.5" customHeight="1">
      <c r="B108" s="32"/>
      <c r="C108" s="139" t="s">
        <v>282</v>
      </c>
      <c r="D108" s="139" t="s">
        <v>273</v>
      </c>
      <c r="E108" s="140" t="s">
        <v>1252</v>
      </c>
      <c r="F108" s="141" t="s">
        <v>1253</v>
      </c>
      <c r="G108" s="142" t="s">
        <v>973</v>
      </c>
      <c r="H108" s="143">
        <v>0.63900000000000001</v>
      </c>
      <c r="I108" s="144"/>
      <c r="J108" s="145">
        <f>ROUND(I108*H108,2)</f>
        <v>0</v>
      </c>
      <c r="K108" s="141" t="s">
        <v>265</v>
      </c>
      <c r="L108" s="146"/>
      <c r="M108" s="147" t="s">
        <v>19</v>
      </c>
      <c r="N108" s="148" t="s">
        <v>40</v>
      </c>
      <c r="P108" s="130">
        <f>O108*H108</f>
        <v>0</v>
      </c>
      <c r="Q108" s="130">
        <v>1</v>
      </c>
      <c r="R108" s="130">
        <f>Q108*H108</f>
        <v>0.63900000000000001</v>
      </c>
      <c r="S108" s="130">
        <v>0</v>
      </c>
      <c r="T108" s="131">
        <f>S108*H108</f>
        <v>0</v>
      </c>
      <c r="AR108" s="132" t="s">
        <v>277</v>
      </c>
      <c r="AT108" s="132" t="s">
        <v>273</v>
      </c>
      <c r="AU108" s="132" t="s">
        <v>77</v>
      </c>
      <c r="AY108" s="17" t="s">
        <v>260</v>
      </c>
      <c r="BE108" s="133">
        <f>IF(N108="základní",J108,0)</f>
        <v>0</v>
      </c>
      <c r="BF108" s="133">
        <f>IF(N108="snížená",J108,0)</f>
        <v>0</v>
      </c>
      <c r="BG108" s="133">
        <f>IF(N108="zákl. přenesená",J108,0)</f>
        <v>0</v>
      </c>
      <c r="BH108" s="133">
        <f>IF(N108="sníž. přenesená",J108,0)</f>
        <v>0</v>
      </c>
      <c r="BI108" s="133">
        <f>IF(N108="nulová",J108,0)</f>
        <v>0</v>
      </c>
      <c r="BJ108" s="17" t="s">
        <v>77</v>
      </c>
      <c r="BK108" s="133">
        <f>ROUND(I108*H108,2)</f>
        <v>0</v>
      </c>
      <c r="BL108" s="17" t="s">
        <v>266</v>
      </c>
      <c r="BM108" s="132" t="s">
        <v>8</v>
      </c>
    </row>
    <row r="109" spans="2:65" s="1" customFormat="1" ht="11.25">
      <c r="B109" s="32"/>
      <c r="D109" s="134" t="s">
        <v>267</v>
      </c>
      <c r="F109" s="135" t="s">
        <v>1253</v>
      </c>
      <c r="I109" s="136"/>
      <c r="L109" s="32"/>
      <c r="M109" s="137"/>
      <c r="T109" s="53"/>
      <c r="AT109" s="17" t="s">
        <v>267</v>
      </c>
      <c r="AU109" s="17" t="s">
        <v>77</v>
      </c>
    </row>
    <row r="110" spans="2:65" s="1" customFormat="1" ht="29.25">
      <c r="B110" s="32"/>
      <c r="D110" s="134" t="s">
        <v>269</v>
      </c>
      <c r="F110" s="138" t="s">
        <v>1760</v>
      </c>
      <c r="I110" s="136"/>
      <c r="L110" s="32"/>
      <c r="M110" s="137"/>
      <c r="T110" s="53"/>
      <c r="AT110" s="17" t="s">
        <v>269</v>
      </c>
      <c r="AU110" s="17" t="s">
        <v>77</v>
      </c>
    </row>
    <row r="111" spans="2:65" s="12" customFormat="1" ht="11.25">
      <c r="B111" s="162"/>
      <c r="D111" s="134" t="s">
        <v>774</v>
      </c>
      <c r="E111" s="163" t="s">
        <v>19</v>
      </c>
      <c r="F111" s="164" t="s">
        <v>4190</v>
      </c>
      <c r="H111" s="165">
        <v>0.63900000000000001</v>
      </c>
      <c r="I111" s="166"/>
      <c r="L111" s="162"/>
      <c r="M111" s="167"/>
      <c r="T111" s="168"/>
      <c r="AT111" s="163" t="s">
        <v>774</v>
      </c>
      <c r="AU111" s="163" t="s">
        <v>77</v>
      </c>
      <c r="AV111" s="12" t="s">
        <v>79</v>
      </c>
      <c r="AW111" s="12" t="s">
        <v>31</v>
      </c>
      <c r="AX111" s="12" t="s">
        <v>69</v>
      </c>
      <c r="AY111" s="163" t="s">
        <v>260</v>
      </c>
    </row>
    <row r="112" spans="2:65" s="13" customFormat="1" ht="11.25">
      <c r="B112" s="169"/>
      <c r="D112" s="134" t="s">
        <v>774</v>
      </c>
      <c r="E112" s="170" t="s">
        <v>19</v>
      </c>
      <c r="F112" s="171" t="s">
        <v>967</v>
      </c>
      <c r="H112" s="172">
        <v>0.63900000000000001</v>
      </c>
      <c r="I112" s="173"/>
      <c r="L112" s="169"/>
      <c r="M112" s="174"/>
      <c r="T112" s="175"/>
      <c r="AT112" s="170" t="s">
        <v>774</v>
      </c>
      <c r="AU112" s="170" t="s">
        <v>77</v>
      </c>
      <c r="AV112" s="13" t="s">
        <v>266</v>
      </c>
      <c r="AW112" s="13" t="s">
        <v>31</v>
      </c>
      <c r="AX112" s="13" t="s">
        <v>77</v>
      </c>
      <c r="AY112" s="170" t="s">
        <v>260</v>
      </c>
    </row>
    <row r="113" spans="2:65" s="10" customFormat="1" ht="25.9" customHeight="1">
      <c r="B113" s="111"/>
      <c r="D113" s="112" t="s">
        <v>68</v>
      </c>
      <c r="E113" s="113" t="s">
        <v>79</v>
      </c>
      <c r="F113" s="113" t="s">
        <v>834</v>
      </c>
      <c r="I113" s="114"/>
      <c r="J113" s="115">
        <f>BK113</f>
        <v>0</v>
      </c>
      <c r="L113" s="111"/>
      <c r="M113" s="116"/>
      <c r="P113" s="117">
        <f>SUM(P114:P140)</f>
        <v>0</v>
      </c>
      <c r="R113" s="117">
        <f>SUM(R114:R140)</f>
        <v>0</v>
      </c>
      <c r="T113" s="118">
        <f>SUM(T114:T140)</f>
        <v>0</v>
      </c>
      <c r="AR113" s="112" t="s">
        <v>77</v>
      </c>
      <c r="AT113" s="119" t="s">
        <v>68</v>
      </c>
      <c r="AU113" s="119" t="s">
        <v>69</v>
      </c>
      <c r="AY113" s="112" t="s">
        <v>260</v>
      </c>
      <c r="BK113" s="120">
        <f>SUM(BK114:BK140)</f>
        <v>0</v>
      </c>
    </row>
    <row r="114" spans="2:65" s="1" customFormat="1" ht="16.5" customHeight="1">
      <c r="B114" s="32"/>
      <c r="C114" s="121" t="s">
        <v>271</v>
      </c>
      <c r="D114" s="121" t="s">
        <v>261</v>
      </c>
      <c r="E114" s="122" t="s">
        <v>1662</v>
      </c>
      <c r="F114" s="123" t="s">
        <v>1663</v>
      </c>
      <c r="G114" s="124" t="s">
        <v>545</v>
      </c>
      <c r="H114" s="125">
        <v>2.64</v>
      </c>
      <c r="I114" s="126"/>
      <c r="J114" s="127">
        <f>ROUND(I114*H114,2)</f>
        <v>0</v>
      </c>
      <c r="K114" s="123" t="s">
        <v>265</v>
      </c>
      <c r="L114" s="32"/>
      <c r="M114" s="128" t="s">
        <v>19</v>
      </c>
      <c r="N114" s="129" t="s">
        <v>40</v>
      </c>
      <c r="P114" s="130">
        <f>O114*H114</f>
        <v>0</v>
      </c>
      <c r="Q114" s="130">
        <v>0</v>
      </c>
      <c r="R114" s="130">
        <f>Q114*H114</f>
        <v>0</v>
      </c>
      <c r="S114" s="130">
        <v>0</v>
      </c>
      <c r="T114" s="131">
        <f>S114*H114</f>
        <v>0</v>
      </c>
      <c r="AR114" s="132" t="s">
        <v>266</v>
      </c>
      <c r="AT114" s="132" t="s">
        <v>261</v>
      </c>
      <c r="AU114" s="132" t="s">
        <v>77</v>
      </c>
      <c r="AY114" s="17" t="s">
        <v>260</v>
      </c>
      <c r="BE114" s="133">
        <f>IF(N114="základní",J114,0)</f>
        <v>0</v>
      </c>
      <c r="BF114" s="133">
        <f>IF(N114="snížená",J114,0)</f>
        <v>0</v>
      </c>
      <c r="BG114" s="133">
        <f>IF(N114="zákl. přenesená",J114,0)</f>
        <v>0</v>
      </c>
      <c r="BH114" s="133">
        <f>IF(N114="sníž. přenesená",J114,0)</f>
        <v>0</v>
      </c>
      <c r="BI114" s="133">
        <f>IF(N114="nulová",J114,0)</f>
        <v>0</v>
      </c>
      <c r="BJ114" s="17" t="s">
        <v>77</v>
      </c>
      <c r="BK114" s="133">
        <f>ROUND(I114*H114,2)</f>
        <v>0</v>
      </c>
      <c r="BL114" s="17" t="s">
        <v>266</v>
      </c>
      <c r="BM114" s="132" t="s">
        <v>296</v>
      </c>
    </row>
    <row r="115" spans="2:65" s="1" customFormat="1" ht="19.5">
      <c r="B115" s="32"/>
      <c r="D115" s="134" t="s">
        <v>267</v>
      </c>
      <c r="F115" s="135" t="s">
        <v>1664</v>
      </c>
      <c r="I115" s="136"/>
      <c r="L115" s="32"/>
      <c r="M115" s="137"/>
      <c r="T115" s="53"/>
      <c r="AT115" s="17" t="s">
        <v>267</v>
      </c>
      <c r="AU115" s="17" t="s">
        <v>77</v>
      </c>
    </row>
    <row r="116" spans="2:65" s="1" customFormat="1" ht="19.5">
      <c r="B116" s="32"/>
      <c r="D116" s="134" t="s">
        <v>269</v>
      </c>
      <c r="F116" s="138" t="s">
        <v>306</v>
      </c>
      <c r="I116" s="136"/>
      <c r="L116" s="32"/>
      <c r="M116" s="137"/>
      <c r="T116" s="53"/>
      <c r="AT116" s="17" t="s">
        <v>269</v>
      </c>
      <c r="AU116" s="17" t="s">
        <v>77</v>
      </c>
    </row>
    <row r="117" spans="2:65" s="1" customFormat="1" ht="16.5" customHeight="1">
      <c r="B117" s="32"/>
      <c r="C117" s="121" t="s">
        <v>277</v>
      </c>
      <c r="D117" s="121" t="s">
        <v>261</v>
      </c>
      <c r="E117" s="122" t="s">
        <v>1666</v>
      </c>
      <c r="F117" s="123" t="s">
        <v>1667</v>
      </c>
      <c r="G117" s="124" t="s">
        <v>363</v>
      </c>
      <c r="H117" s="125">
        <v>12</v>
      </c>
      <c r="I117" s="126"/>
      <c r="J117" s="127">
        <f>ROUND(I117*H117,2)</f>
        <v>0</v>
      </c>
      <c r="K117" s="123" t="s">
        <v>265</v>
      </c>
      <c r="L117" s="32"/>
      <c r="M117" s="128" t="s">
        <v>19</v>
      </c>
      <c r="N117" s="129" t="s">
        <v>40</v>
      </c>
      <c r="P117" s="130">
        <f>O117*H117</f>
        <v>0</v>
      </c>
      <c r="Q117" s="130">
        <v>0</v>
      </c>
      <c r="R117" s="130">
        <f>Q117*H117</f>
        <v>0</v>
      </c>
      <c r="S117" s="130">
        <v>0</v>
      </c>
      <c r="T117" s="131">
        <f>S117*H117</f>
        <v>0</v>
      </c>
      <c r="AR117" s="132" t="s">
        <v>266</v>
      </c>
      <c r="AT117" s="132" t="s">
        <v>261</v>
      </c>
      <c r="AU117" s="132" t="s">
        <v>77</v>
      </c>
      <c r="AY117" s="17" t="s">
        <v>260</v>
      </c>
      <c r="BE117" s="133">
        <f>IF(N117="základní",J117,0)</f>
        <v>0</v>
      </c>
      <c r="BF117" s="133">
        <f>IF(N117="snížená",J117,0)</f>
        <v>0</v>
      </c>
      <c r="BG117" s="133">
        <f>IF(N117="zákl. přenesená",J117,0)</f>
        <v>0</v>
      </c>
      <c r="BH117" s="133">
        <f>IF(N117="sníž. přenesená",J117,0)</f>
        <v>0</v>
      </c>
      <c r="BI117" s="133">
        <f>IF(N117="nulová",J117,0)</f>
        <v>0</v>
      </c>
      <c r="BJ117" s="17" t="s">
        <v>77</v>
      </c>
      <c r="BK117" s="133">
        <f>ROUND(I117*H117,2)</f>
        <v>0</v>
      </c>
      <c r="BL117" s="17" t="s">
        <v>266</v>
      </c>
      <c r="BM117" s="132" t="s">
        <v>300</v>
      </c>
    </row>
    <row r="118" spans="2:65" s="1" customFormat="1" ht="19.5">
      <c r="B118" s="32"/>
      <c r="D118" s="134" t="s">
        <v>267</v>
      </c>
      <c r="F118" s="135" t="s">
        <v>1668</v>
      </c>
      <c r="I118" s="136"/>
      <c r="L118" s="32"/>
      <c r="M118" s="137"/>
      <c r="T118" s="53"/>
      <c r="AT118" s="17" t="s">
        <v>267</v>
      </c>
      <c r="AU118" s="17" t="s">
        <v>77</v>
      </c>
    </row>
    <row r="119" spans="2:65" s="1" customFormat="1" ht="29.25">
      <c r="B119" s="32"/>
      <c r="D119" s="134" t="s">
        <v>269</v>
      </c>
      <c r="F119" s="138" t="s">
        <v>1669</v>
      </c>
      <c r="I119" s="136"/>
      <c r="L119" s="32"/>
      <c r="M119" s="137"/>
      <c r="T119" s="53"/>
      <c r="AT119" s="17" t="s">
        <v>269</v>
      </c>
      <c r="AU119" s="17" t="s">
        <v>77</v>
      </c>
    </row>
    <row r="120" spans="2:65" s="1" customFormat="1" ht="16.5" customHeight="1">
      <c r="B120" s="32"/>
      <c r="C120" s="121" t="s">
        <v>302</v>
      </c>
      <c r="D120" s="121" t="s">
        <v>261</v>
      </c>
      <c r="E120" s="122" t="s">
        <v>3402</v>
      </c>
      <c r="F120" s="123" t="s">
        <v>3403</v>
      </c>
      <c r="G120" s="124" t="s">
        <v>545</v>
      </c>
      <c r="H120" s="125">
        <v>6</v>
      </c>
      <c r="I120" s="126"/>
      <c r="J120" s="127">
        <f>ROUND(I120*H120,2)</f>
        <v>0</v>
      </c>
      <c r="K120" s="123" t="s">
        <v>265</v>
      </c>
      <c r="L120" s="32"/>
      <c r="M120" s="128" t="s">
        <v>19</v>
      </c>
      <c r="N120" s="129" t="s">
        <v>40</v>
      </c>
      <c r="P120" s="130">
        <f>O120*H120</f>
        <v>0</v>
      </c>
      <c r="Q120" s="130">
        <v>0</v>
      </c>
      <c r="R120" s="130">
        <f>Q120*H120</f>
        <v>0</v>
      </c>
      <c r="S120" s="130">
        <v>0</v>
      </c>
      <c r="T120" s="131">
        <f>S120*H120</f>
        <v>0</v>
      </c>
      <c r="AR120" s="132" t="s">
        <v>266</v>
      </c>
      <c r="AT120" s="132" t="s">
        <v>261</v>
      </c>
      <c r="AU120" s="132" t="s">
        <v>77</v>
      </c>
      <c r="AY120" s="17" t="s">
        <v>260</v>
      </c>
      <c r="BE120" s="133">
        <f>IF(N120="základní",J120,0)</f>
        <v>0</v>
      </c>
      <c r="BF120" s="133">
        <f>IF(N120="snížená",J120,0)</f>
        <v>0</v>
      </c>
      <c r="BG120" s="133">
        <f>IF(N120="zákl. přenesená",J120,0)</f>
        <v>0</v>
      </c>
      <c r="BH120" s="133">
        <f>IF(N120="sníž. přenesená",J120,0)</f>
        <v>0</v>
      </c>
      <c r="BI120" s="133">
        <f>IF(N120="nulová",J120,0)</f>
        <v>0</v>
      </c>
      <c r="BJ120" s="17" t="s">
        <v>77</v>
      </c>
      <c r="BK120" s="133">
        <f>ROUND(I120*H120,2)</f>
        <v>0</v>
      </c>
      <c r="BL120" s="17" t="s">
        <v>266</v>
      </c>
      <c r="BM120" s="132" t="s">
        <v>305</v>
      </c>
    </row>
    <row r="121" spans="2:65" s="1" customFormat="1" ht="19.5">
      <c r="B121" s="32"/>
      <c r="D121" s="134" t="s">
        <v>267</v>
      </c>
      <c r="F121" s="135" t="s">
        <v>3404</v>
      </c>
      <c r="I121" s="136"/>
      <c r="L121" s="32"/>
      <c r="M121" s="137"/>
      <c r="T121" s="53"/>
      <c r="AT121" s="17" t="s">
        <v>267</v>
      </c>
      <c r="AU121" s="17" t="s">
        <v>77</v>
      </c>
    </row>
    <row r="122" spans="2:65" s="1" customFormat="1" ht="19.5">
      <c r="B122" s="32"/>
      <c r="D122" s="134" t="s">
        <v>269</v>
      </c>
      <c r="F122" s="138" t="s">
        <v>306</v>
      </c>
      <c r="I122" s="136"/>
      <c r="L122" s="32"/>
      <c r="M122" s="137"/>
      <c r="T122" s="53"/>
      <c r="AT122" s="17" t="s">
        <v>269</v>
      </c>
      <c r="AU122" s="17" t="s">
        <v>77</v>
      </c>
    </row>
    <row r="123" spans="2:65" s="1" customFormat="1" ht="16.5" customHeight="1">
      <c r="B123" s="32"/>
      <c r="C123" s="121" t="s">
        <v>289</v>
      </c>
      <c r="D123" s="121" t="s">
        <v>261</v>
      </c>
      <c r="E123" s="122" t="s">
        <v>1701</v>
      </c>
      <c r="F123" s="123" t="s">
        <v>1702</v>
      </c>
      <c r="G123" s="124" t="s">
        <v>1067</v>
      </c>
      <c r="H123" s="125">
        <v>10</v>
      </c>
      <c r="I123" s="126"/>
      <c r="J123" s="127">
        <f>ROUND(I123*H123,2)</f>
        <v>0</v>
      </c>
      <c r="K123" s="123" t="s">
        <v>265</v>
      </c>
      <c r="L123" s="32"/>
      <c r="M123" s="128" t="s">
        <v>19</v>
      </c>
      <c r="N123" s="129" t="s">
        <v>40</v>
      </c>
      <c r="P123" s="130">
        <f>O123*H123</f>
        <v>0</v>
      </c>
      <c r="Q123" s="130">
        <v>0</v>
      </c>
      <c r="R123" s="130">
        <f>Q123*H123</f>
        <v>0</v>
      </c>
      <c r="S123" s="130">
        <v>0</v>
      </c>
      <c r="T123" s="131">
        <f>S123*H123</f>
        <v>0</v>
      </c>
      <c r="AR123" s="132" t="s">
        <v>266</v>
      </c>
      <c r="AT123" s="132" t="s">
        <v>261</v>
      </c>
      <c r="AU123" s="132" t="s">
        <v>77</v>
      </c>
      <c r="AY123" s="17" t="s">
        <v>260</v>
      </c>
      <c r="BE123" s="133">
        <f>IF(N123="základní",J123,0)</f>
        <v>0</v>
      </c>
      <c r="BF123" s="133">
        <f>IF(N123="snížená",J123,0)</f>
        <v>0</v>
      </c>
      <c r="BG123" s="133">
        <f>IF(N123="zákl. přenesená",J123,0)</f>
        <v>0</v>
      </c>
      <c r="BH123" s="133">
        <f>IF(N123="sníž. přenesená",J123,0)</f>
        <v>0</v>
      </c>
      <c r="BI123" s="133">
        <f>IF(N123="nulová",J123,0)</f>
        <v>0</v>
      </c>
      <c r="BJ123" s="17" t="s">
        <v>77</v>
      </c>
      <c r="BK123" s="133">
        <f>ROUND(I123*H123,2)</f>
        <v>0</v>
      </c>
      <c r="BL123" s="17" t="s">
        <v>266</v>
      </c>
      <c r="BM123" s="132" t="s">
        <v>310</v>
      </c>
    </row>
    <row r="124" spans="2:65" s="1" customFormat="1" ht="19.5">
      <c r="B124" s="32"/>
      <c r="D124" s="134" t="s">
        <v>267</v>
      </c>
      <c r="F124" s="135" t="s">
        <v>1703</v>
      </c>
      <c r="I124" s="136"/>
      <c r="L124" s="32"/>
      <c r="M124" s="137"/>
      <c r="T124" s="53"/>
      <c r="AT124" s="17" t="s">
        <v>267</v>
      </c>
      <c r="AU124" s="17" t="s">
        <v>77</v>
      </c>
    </row>
    <row r="125" spans="2:65" s="1" customFormat="1" ht="29.25">
      <c r="B125" s="32"/>
      <c r="D125" s="134" t="s">
        <v>269</v>
      </c>
      <c r="F125" s="138" t="s">
        <v>4191</v>
      </c>
      <c r="I125" s="136"/>
      <c r="L125" s="32"/>
      <c r="M125" s="137"/>
      <c r="T125" s="53"/>
      <c r="AT125" s="17" t="s">
        <v>269</v>
      </c>
      <c r="AU125" s="17" t="s">
        <v>77</v>
      </c>
    </row>
    <row r="126" spans="2:65" s="12" customFormat="1" ht="11.25">
      <c r="B126" s="162"/>
      <c r="D126" s="134" t="s">
        <v>774</v>
      </c>
      <c r="E126" s="163" t="s">
        <v>19</v>
      </c>
      <c r="F126" s="164" t="s">
        <v>4192</v>
      </c>
      <c r="H126" s="165">
        <v>10</v>
      </c>
      <c r="I126" s="166"/>
      <c r="L126" s="162"/>
      <c r="M126" s="167"/>
      <c r="T126" s="168"/>
      <c r="AT126" s="163" t="s">
        <v>774</v>
      </c>
      <c r="AU126" s="163" t="s">
        <v>77</v>
      </c>
      <c r="AV126" s="12" t="s">
        <v>79</v>
      </c>
      <c r="AW126" s="12" t="s">
        <v>31</v>
      </c>
      <c r="AX126" s="12" t="s">
        <v>69</v>
      </c>
      <c r="AY126" s="163" t="s">
        <v>260</v>
      </c>
    </row>
    <row r="127" spans="2:65" s="13" customFormat="1" ht="11.25">
      <c r="B127" s="169"/>
      <c r="D127" s="134" t="s">
        <v>774</v>
      </c>
      <c r="E127" s="170" t="s">
        <v>19</v>
      </c>
      <c r="F127" s="171" t="s">
        <v>967</v>
      </c>
      <c r="H127" s="172">
        <v>10</v>
      </c>
      <c r="I127" s="173"/>
      <c r="L127" s="169"/>
      <c r="M127" s="174"/>
      <c r="T127" s="175"/>
      <c r="AT127" s="170" t="s">
        <v>774</v>
      </c>
      <c r="AU127" s="170" t="s">
        <v>77</v>
      </c>
      <c r="AV127" s="13" t="s">
        <v>266</v>
      </c>
      <c r="AW127" s="13" t="s">
        <v>31</v>
      </c>
      <c r="AX127" s="13" t="s">
        <v>77</v>
      </c>
      <c r="AY127" s="170" t="s">
        <v>260</v>
      </c>
    </row>
    <row r="128" spans="2:65" s="1" customFormat="1" ht="16.5" customHeight="1">
      <c r="B128" s="32"/>
      <c r="C128" s="121" t="s">
        <v>312</v>
      </c>
      <c r="D128" s="121" t="s">
        <v>261</v>
      </c>
      <c r="E128" s="122" t="s">
        <v>1368</v>
      </c>
      <c r="F128" s="123" t="s">
        <v>1369</v>
      </c>
      <c r="G128" s="124" t="s">
        <v>1067</v>
      </c>
      <c r="H128" s="125">
        <v>5.5</v>
      </c>
      <c r="I128" s="126"/>
      <c r="J128" s="127">
        <f>ROUND(I128*H128,2)</f>
        <v>0</v>
      </c>
      <c r="K128" s="123" t="s">
        <v>265</v>
      </c>
      <c r="L128" s="32"/>
      <c r="M128" s="128" t="s">
        <v>19</v>
      </c>
      <c r="N128" s="129" t="s">
        <v>40</v>
      </c>
      <c r="P128" s="130">
        <f>O128*H128</f>
        <v>0</v>
      </c>
      <c r="Q128" s="130">
        <v>0</v>
      </c>
      <c r="R128" s="130">
        <f>Q128*H128</f>
        <v>0</v>
      </c>
      <c r="S128" s="130">
        <v>0</v>
      </c>
      <c r="T128" s="131">
        <f>S128*H128</f>
        <v>0</v>
      </c>
      <c r="AR128" s="132" t="s">
        <v>266</v>
      </c>
      <c r="AT128" s="132" t="s">
        <v>261</v>
      </c>
      <c r="AU128" s="132" t="s">
        <v>77</v>
      </c>
      <c r="AY128" s="17" t="s">
        <v>260</v>
      </c>
      <c r="BE128" s="133">
        <f>IF(N128="základní",J128,0)</f>
        <v>0</v>
      </c>
      <c r="BF128" s="133">
        <f>IF(N128="snížená",J128,0)</f>
        <v>0</v>
      </c>
      <c r="BG128" s="133">
        <f>IF(N128="zákl. přenesená",J128,0)</f>
        <v>0</v>
      </c>
      <c r="BH128" s="133">
        <f>IF(N128="sníž. přenesená",J128,0)</f>
        <v>0</v>
      </c>
      <c r="BI128" s="133">
        <f>IF(N128="nulová",J128,0)</f>
        <v>0</v>
      </c>
      <c r="BJ128" s="17" t="s">
        <v>77</v>
      </c>
      <c r="BK128" s="133">
        <f>ROUND(I128*H128,2)</f>
        <v>0</v>
      </c>
      <c r="BL128" s="17" t="s">
        <v>266</v>
      </c>
      <c r="BM128" s="132" t="s">
        <v>315</v>
      </c>
    </row>
    <row r="129" spans="2:65" s="1" customFormat="1" ht="19.5">
      <c r="B129" s="32"/>
      <c r="D129" s="134" t="s">
        <v>267</v>
      </c>
      <c r="F129" s="135" t="s">
        <v>1370</v>
      </c>
      <c r="I129" s="136"/>
      <c r="L129" s="32"/>
      <c r="M129" s="137"/>
      <c r="T129" s="53"/>
      <c r="AT129" s="17" t="s">
        <v>267</v>
      </c>
      <c r="AU129" s="17" t="s">
        <v>77</v>
      </c>
    </row>
    <row r="130" spans="2:65" s="1" customFormat="1" ht="29.25">
      <c r="B130" s="32"/>
      <c r="D130" s="134" t="s">
        <v>269</v>
      </c>
      <c r="F130" s="138" t="s">
        <v>1758</v>
      </c>
      <c r="I130" s="136"/>
      <c r="L130" s="32"/>
      <c r="M130" s="137"/>
      <c r="T130" s="53"/>
      <c r="AT130" s="17" t="s">
        <v>269</v>
      </c>
      <c r="AU130" s="17" t="s">
        <v>77</v>
      </c>
    </row>
    <row r="131" spans="2:65" s="12" customFormat="1" ht="11.25">
      <c r="B131" s="162"/>
      <c r="D131" s="134" t="s">
        <v>774</v>
      </c>
      <c r="E131" s="163" t="s">
        <v>19</v>
      </c>
      <c r="F131" s="164" t="s">
        <v>4193</v>
      </c>
      <c r="H131" s="165">
        <v>5.5</v>
      </c>
      <c r="I131" s="166"/>
      <c r="L131" s="162"/>
      <c r="M131" s="167"/>
      <c r="T131" s="168"/>
      <c r="AT131" s="163" t="s">
        <v>774</v>
      </c>
      <c r="AU131" s="163" t="s">
        <v>77</v>
      </c>
      <c r="AV131" s="12" t="s">
        <v>79</v>
      </c>
      <c r="AW131" s="12" t="s">
        <v>31</v>
      </c>
      <c r="AX131" s="12" t="s">
        <v>69</v>
      </c>
      <c r="AY131" s="163" t="s">
        <v>260</v>
      </c>
    </row>
    <row r="132" spans="2:65" s="13" customFormat="1" ht="11.25">
      <c r="B132" s="169"/>
      <c r="D132" s="134" t="s">
        <v>774</v>
      </c>
      <c r="E132" s="170" t="s">
        <v>19</v>
      </c>
      <c r="F132" s="171" t="s">
        <v>967</v>
      </c>
      <c r="H132" s="172">
        <v>5.5</v>
      </c>
      <c r="I132" s="173"/>
      <c r="L132" s="169"/>
      <c r="M132" s="174"/>
      <c r="T132" s="175"/>
      <c r="AT132" s="170" t="s">
        <v>774</v>
      </c>
      <c r="AU132" s="170" t="s">
        <v>77</v>
      </c>
      <c r="AV132" s="13" t="s">
        <v>266</v>
      </c>
      <c r="AW132" s="13" t="s">
        <v>31</v>
      </c>
      <c r="AX132" s="13" t="s">
        <v>77</v>
      </c>
      <c r="AY132" s="170" t="s">
        <v>260</v>
      </c>
    </row>
    <row r="133" spans="2:65" s="1" customFormat="1" ht="16.5" customHeight="1">
      <c r="B133" s="32"/>
      <c r="C133" s="121" t="s">
        <v>8</v>
      </c>
      <c r="D133" s="121" t="s">
        <v>261</v>
      </c>
      <c r="E133" s="122" t="s">
        <v>3406</v>
      </c>
      <c r="F133" s="123" t="s">
        <v>3407</v>
      </c>
      <c r="G133" s="124" t="s">
        <v>1297</v>
      </c>
      <c r="H133" s="125">
        <v>13</v>
      </c>
      <c r="I133" s="126"/>
      <c r="J133" s="127">
        <f>ROUND(I133*H133,2)</f>
        <v>0</v>
      </c>
      <c r="K133" s="123" t="s">
        <v>19</v>
      </c>
      <c r="L133" s="32"/>
      <c r="M133" s="128" t="s">
        <v>19</v>
      </c>
      <c r="N133" s="129" t="s">
        <v>40</v>
      </c>
      <c r="P133" s="130">
        <f>O133*H133</f>
        <v>0</v>
      </c>
      <c r="Q133" s="130">
        <v>0</v>
      </c>
      <c r="R133" s="130">
        <f>Q133*H133</f>
        <v>0</v>
      </c>
      <c r="S133" s="130">
        <v>0</v>
      </c>
      <c r="T133" s="131">
        <f>S133*H133</f>
        <v>0</v>
      </c>
      <c r="AR133" s="132" t="s">
        <v>266</v>
      </c>
      <c r="AT133" s="132" t="s">
        <v>261</v>
      </c>
      <c r="AU133" s="132" t="s">
        <v>77</v>
      </c>
      <c r="AY133" s="17" t="s">
        <v>260</v>
      </c>
      <c r="BE133" s="133">
        <f>IF(N133="základní",J133,0)</f>
        <v>0</v>
      </c>
      <c r="BF133" s="133">
        <f>IF(N133="snížená",J133,0)</f>
        <v>0</v>
      </c>
      <c r="BG133" s="133">
        <f>IF(N133="zákl. přenesená",J133,0)</f>
        <v>0</v>
      </c>
      <c r="BH133" s="133">
        <f>IF(N133="sníž. přenesená",J133,0)</f>
        <v>0</v>
      </c>
      <c r="BI133" s="133">
        <f>IF(N133="nulová",J133,0)</f>
        <v>0</v>
      </c>
      <c r="BJ133" s="17" t="s">
        <v>77</v>
      </c>
      <c r="BK133" s="133">
        <f>ROUND(I133*H133,2)</f>
        <v>0</v>
      </c>
      <c r="BL133" s="17" t="s">
        <v>266</v>
      </c>
      <c r="BM133" s="132" t="s">
        <v>320</v>
      </c>
    </row>
    <row r="134" spans="2:65" s="1" customFormat="1" ht="11.25">
      <c r="B134" s="32"/>
      <c r="D134" s="134" t="s">
        <v>267</v>
      </c>
      <c r="F134" s="135" t="s">
        <v>3407</v>
      </c>
      <c r="I134" s="136"/>
      <c r="L134" s="32"/>
      <c r="M134" s="137"/>
      <c r="T134" s="53"/>
      <c r="AT134" s="17" t="s">
        <v>267</v>
      </c>
      <c r="AU134" s="17" t="s">
        <v>77</v>
      </c>
    </row>
    <row r="135" spans="2:65" s="1" customFormat="1" ht="29.25">
      <c r="B135" s="32"/>
      <c r="D135" s="134" t="s">
        <v>269</v>
      </c>
      <c r="F135" s="138" t="s">
        <v>1769</v>
      </c>
      <c r="I135" s="136"/>
      <c r="L135" s="32"/>
      <c r="M135" s="137"/>
      <c r="T135" s="53"/>
      <c r="AT135" s="17" t="s">
        <v>269</v>
      </c>
      <c r="AU135" s="17" t="s">
        <v>77</v>
      </c>
    </row>
    <row r="136" spans="2:65" s="12" customFormat="1" ht="11.25">
      <c r="B136" s="162"/>
      <c r="D136" s="134" t="s">
        <v>774</v>
      </c>
      <c r="E136" s="163" t="s">
        <v>19</v>
      </c>
      <c r="F136" s="164" t="s">
        <v>322</v>
      </c>
      <c r="H136" s="165">
        <v>13</v>
      </c>
      <c r="I136" s="166"/>
      <c r="L136" s="162"/>
      <c r="M136" s="167"/>
      <c r="T136" s="168"/>
      <c r="AT136" s="163" t="s">
        <v>774</v>
      </c>
      <c r="AU136" s="163" t="s">
        <v>77</v>
      </c>
      <c r="AV136" s="12" t="s">
        <v>79</v>
      </c>
      <c r="AW136" s="12" t="s">
        <v>31</v>
      </c>
      <c r="AX136" s="12" t="s">
        <v>69</v>
      </c>
      <c r="AY136" s="163" t="s">
        <v>260</v>
      </c>
    </row>
    <row r="137" spans="2:65" s="13" customFormat="1" ht="11.25">
      <c r="B137" s="169"/>
      <c r="D137" s="134" t="s">
        <v>774</v>
      </c>
      <c r="E137" s="170" t="s">
        <v>19</v>
      </c>
      <c r="F137" s="171" t="s">
        <v>967</v>
      </c>
      <c r="H137" s="172">
        <v>13</v>
      </c>
      <c r="I137" s="173"/>
      <c r="L137" s="169"/>
      <c r="M137" s="174"/>
      <c r="T137" s="175"/>
      <c r="AT137" s="170" t="s">
        <v>774</v>
      </c>
      <c r="AU137" s="170" t="s">
        <v>77</v>
      </c>
      <c r="AV137" s="13" t="s">
        <v>266</v>
      </c>
      <c r="AW137" s="13" t="s">
        <v>31</v>
      </c>
      <c r="AX137" s="13" t="s">
        <v>77</v>
      </c>
      <c r="AY137" s="170" t="s">
        <v>260</v>
      </c>
    </row>
    <row r="138" spans="2:65" s="1" customFormat="1" ht="16.5" customHeight="1">
      <c r="B138" s="32"/>
      <c r="C138" s="121" t="s">
        <v>322</v>
      </c>
      <c r="D138" s="121" t="s">
        <v>261</v>
      </c>
      <c r="E138" s="122" t="s">
        <v>1771</v>
      </c>
      <c r="F138" s="123" t="s">
        <v>1772</v>
      </c>
      <c r="G138" s="124" t="s">
        <v>545</v>
      </c>
      <c r="H138" s="125">
        <v>5</v>
      </c>
      <c r="I138" s="126"/>
      <c r="J138" s="127">
        <f>ROUND(I138*H138,2)</f>
        <v>0</v>
      </c>
      <c r="K138" s="123" t="s">
        <v>19</v>
      </c>
      <c r="L138" s="32"/>
      <c r="M138" s="128" t="s">
        <v>19</v>
      </c>
      <c r="N138" s="129" t="s">
        <v>40</v>
      </c>
      <c r="P138" s="130">
        <f>O138*H138</f>
        <v>0</v>
      </c>
      <c r="Q138" s="130">
        <v>0</v>
      </c>
      <c r="R138" s="130">
        <f>Q138*H138</f>
        <v>0</v>
      </c>
      <c r="S138" s="130">
        <v>0</v>
      </c>
      <c r="T138" s="131">
        <f>S138*H138</f>
        <v>0</v>
      </c>
      <c r="AR138" s="132" t="s">
        <v>266</v>
      </c>
      <c r="AT138" s="132" t="s">
        <v>261</v>
      </c>
      <c r="AU138" s="132" t="s">
        <v>77</v>
      </c>
      <c r="AY138" s="17" t="s">
        <v>260</v>
      </c>
      <c r="BE138" s="133">
        <f>IF(N138="základní",J138,0)</f>
        <v>0</v>
      </c>
      <c r="BF138" s="133">
        <f>IF(N138="snížená",J138,0)</f>
        <v>0</v>
      </c>
      <c r="BG138" s="133">
        <f>IF(N138="zákl. přenesená",J138,0)</f>
        <v>0</v>
      </c>
      <c r="BH138" s="133">
        <f>IF(N138="sníž. přenesená",J138,0)</f>
        <v>0</v>
      </c>
      <c r="BI138" s="133">
        <f>IF(N138="nulová",J138,0)</f>
        <v>0</v>
      </c>
      <c r="BJ138" s="17" t="s">
        <v>77</v>
      </c>
      <c r="BK138" s="133">
        <f>ROUND(I138*H138,2)</f>
        <v>0</v>
      </c>
      <c r="BL138" s="17" t="s">
        <v>266</v>
      </c>
      <c r="BM138" s="132" t="s">
        <v>326</v>
      </c>
    </row>
    <row r="139" spans="2:65" s="1" customFormat="1" ht="11.25">
      <c r="B139" s="32"/>
      <c r="D139" s="134" t="s">
        <v>267</v>
      </c>
      <c r="F139" s="135" t="s">
        <v>1772</v>
      </c>
      <c r="I139" s="136"/>
      <c r="L139" s="32"/>
      <c r="M139" s="137"/>
      <c r="T139" s="53"/>
      <c r="AT139" s="17" t="s">
        <v>267</v>
      </c>
      <c r="AU139" s="17" t="s">
        <v>77</v>
      </c>
    </row>
    <row r="140" spans="2:65" s="1" customFormat="1" ht="29.25">
      <c r="B140" s="32"/>
      <c r="D140" s="134" t="s">
        <v>269</v>
      </c>
      <c r="F140" s="138" t="s">
        <v>1773</v>
      </c>
      <c r="I140" s="136"/>
      <c r="L140" s="32"/>
      <c r="M140" s="137"/>
      <c r="T140" s="53"/>
      <c r="AT140" s="17" t="s">
        <v>269</v>
      </c>
      <c r="AU140" s="17" t="s">
        <v>77</v>
      </c>
    </row>
    <row r="141" spans="2:65" s="10" customFormat="1" ht="25.9" customHeight="1">
      <c r="B141" s="111"/>
      <c r="D141" s="112" t="s">
        <v>68</v>
      </c>
      <c r="E141" s="113" t="s">
        <v>279</v>
      </c>
      <c r="F141" s="113" t="s">
        <v>1161</v>
      </c>
      <c r="I141" s="114"/>
      <c r="J141" s="115">
        <f>BK141</f>
        <v>0</v>
      </c>
      <c r="L141" s="111"/>
      <c r="M141" s="116"/>
      <c r="P141" s="117">
        <f>SUM(P142:P174)</f>
        <v>0</v>
      </c>
      <c r="R141" s="117">
        <f>SUM(R142:R174)</f>
        <v>0</v>
      </c>
      <c r="T141" s="118">
        <f>SUM(T142:T174)</f>
        <v>0</v>
      </c>
      <c r="AR141" s="112" t="s">
        <v>77</v>
      </c>
      <c r="AT141" s="119" t="s">
        <v>68</v>
      </c>
      <c r="AU141" s="119" t="s">
        <v>69</v>
      </c>
      <c r="AY141" s="112" t="s">
        <v>260</v>
      </c>
      <c r="BK141" s="120">
        <f>SUM(BK142:BK174)</f>
        <v>0</v>
      </c>
    </row>
    <row r="142" spans="2:65" s="1" customFormat="1" ht="24.2" customHeight="1">
      <c r="B142" s="32"/>
      <c r="C142" s="121" t="s">
        <v>296</v>
      </c>
      <c r="D142" s="121" t="s">
        <v>261</v>
      </c>
      <c r="E142" s="122" t="s">
        <v>1170</v>
      </c>
      <c r="F142" s="123" t="s">
        <v>1171</v>
      </c>
      <c r="G142" s="124" t="s">
        <v>973</v>
      </c>
      <c r="H142" s="125">
        <v>6.0389999999999997</v>
      </c>
      <c r="I142" s="126"/>
      <c r="J142" s="127">
        <f>ROUND(I142*H142,2)</f>
        <v>0</v>
      </c>
      <c r="K142" s="123" t="s">
        <v>265</v>
      </c>
      <c r="L142" s="32"/>
      <c r="M142" s="128" t="s">
        <v>19</v>
      </c>
      <c r="N142" s="129" t="s">
        <v>40</v>
      </c>
      <c r="P142" s="130">
        <f>O142*H142</f>
        <v>0</v>
      </c>
      <c r="Q142" s="130">
        <v>0</v>
      </c>
      <c r="R142" s="130">
        <f>Q142*H142</f>
        <v>0</v>
      </c>
      <c r="S142" s="130">
        <v>0</v>
      </c>
      <c r="T142" s="131">
        <f>S142*H142</f>
        <v>0</v>
      </c>
      <c r="AR142" s="132" t="s">
        <v>266</v>
      </c>
      <c r="AT142" s="132" t="s">
        <v>261</v>
      </c>
      <c r="AU142" s="132" t="s">
        <v>77</v>
      </c>
      <c r="AY142" s="17" t="s">
        <v>260</v>
      </c>
      <c r="BE142" s="133">
        <f>IF(N142="základní",J142,0)</f>
        <v>0</v>
      </c>
      <c r="BF142" s="133">
        <f>IF(N142="snížená",J142,0)</f>
        <v>0</v>
      </c>
      <c r="BG142" s="133">
        <f>IF(N142="zákl. přenesená",J142,0)</f>
        <v>0</v>
      </c>
      <c r="BH142" s="133">
        <f>IF(N142="sníž. přenesená",J142,0)</f>
        <v>0</v>
      </c>
      <c r="BI142" s="133">
        <f>IF(N142="nulová",J142,0)</f>
        <v>0</v>
      </c>
      <c r="BJ142" s="17" t="s">
        <v>77</v>
      </c>
      <c r="BK142" s="133">
        <f>ROUND(I142*H142,2)</f>
        <v>0</v>
      </c>
      <c r="BL142" s="17" t="s">
        <v>266</v>
      </c>
      <c r="BM142" s="132" t="s">
        <v>330</v>
      </c>
    </row>
    <row r="143" spans="2:65" s="1" customFormat="1" ht="48.75">
      <c r="B143" s="32"/>
      <c r="D143" s="134" t="s">
        <v>267</v>
      </c>
      <c r="F143" s="135" t="s">
        <v>1173</v>
      </c>
      <c r="I143" s="136"/>
      <c r="L143" s="32"/>
      <c r="M143" s="137"/>
      <c r="T143" s="53"/>
      <c r="AT143" s="17" t="s">
        <v>267</v>
      </c>
      <c r="AU143" s="17" t="s">
        <v>77</v>
      </c>
    </row>
    <row r="144" spans="2:65" s="1" customFormat="1" ht="29.25">
      <c r="B144" s="32"/>
      <c r="D144" s="134" t="s">
        <v>269</v>
      </c>
      <c r="F144" s="138" t="s">
        <v>1714</v>
      </c>
      <c r="I144" s="136"/>
      <c r="L144" s="32"/>
      <c r="M144" s="137"/>
      <c r="T144" s="53"/>
      <c r="AT144" s="17" t="s">
        <v>269</v>
      </c>
      <c r="AU144" s="17" t="s">
        <v>77</v>
      </c>
    </row>
    <row r="145" spans="2:65" s="12" customFormat="1" ht="11.25">
      <c r="B145" s="162"/>
      <c r="D145" s="134" t="s">
        <v>774</v>
      </c>
      <c r="E145" s="163" t="s">
        <v>19</v>
      </c>
      <c r="F145" s="164" t="s">
        <v>4194</v>
      </c>
      <c r="H145" s="165">
        <v>6.0389999999999997</v>
      </c>
      <c r="I145" s="166"/>
      <c r="L145" s="162"/>
      <c r="M145" s="167"/>
      <c r="T145" s="168"/>
      <c r="AT145" s="163" t="s">
        <v>774</v>
      </c>
      <c r="AU145" s="163" t="s">
        <v>77</v>
      </c>
      <c r="AV145" s="12" t="s">
        <v>79</v>
      </c>
      <c r="AW145" s="12" t="s">
        <v>31</v>
      </c>
      <c r="AX145" s="12" t="s">
        <v>69</v>
      </c>
      <c r="AY145" s="163" t="s">
        <v>260</v>
      </c>
    </row>
    <row r="146" spans="2:65" s="13" customFormat="1" ht="11.25">
      <c r="B146" s="169"/>
      <c r="D146" s="134" t="s">
        <v>774</v>
      </c>
      <c r="E146" s="170" t="s">
        <v>19</v>
      </c>
      <c r="F146" s="171" t="s">
        <v>967</v>
      </c>
      <c r="H146" s="172">
        <v>6.0389999999999997</v>
      </c>
      <c r="I146" s="173"/>
      <c r="L146" s="169"/>
      <c r="M146" s="174"/>
      <c r="T146" s="175"/>
      <c r="AT146" s="170" t="s">
        <v>774</v>
      </c>
      <c r="AU146" s="170" t="s">
        <v>77</v>
      </c>
      <c r="AV146" s="13" t="s">
        <v>266</v>
      </c>
      <c r="AW146" s="13" t="s">
        <v>31</v>
      </c>
      <c r="AX146" s="13" t="s">
        <v>77</v>
      </c>
      <c r="AY146" s="170" t="s">
        <v>260</v>
      </c>
    </row>
    <row r="147" spans="2:65" s="1" customFormat="1" ht="24.2" customHeight="1">
      <c r="B147" s="32"/>
      <c r="C147" s="121" t="s">
        <v>332</v>
      </c>
      <c r="D147" s="121" t="s">
        <v>261</v>
      </c>
      <c r="E147" s="122" t="s">
        <v>1716</v>
      </c>
      <c r="F147" s="123" t="s">
        <v>1717</v>
      </c>
      <c r="G147" s="124" t="s">
        <v>973</v>
      </c>
      <c r="H147" s="125">
        <v>1.43</v>
      </c>
      <c r="I147" s="126"/>
      <c r="J147" s="127">
        <f>ROUND(I147*H147,2)</f>
        <v>0</v>
      </c>
      <c r="K147" s="123" t="s">
        <v>265</v>
      </c>
      <c r="L147" s="32"/>
      <c r="M147" s="128" t="s">
        <v>19</v>
      </c>
      <c r="N147" s="129" t="s">
        <v>40</v>
      </c>
      <c r="P147" s="130">
        <f>O147*H147</f>
        <v>0</v>
      </c>
      <c r="Q147" s="130">
        <v>0</v>
      </c>
      <c r="R147" s="130">
        <f>Q147*H147</f>
        <v>0</v>
      </c>
      <c r="S147" s="130">
        <v>0</v>
      </c>
      <c r="T147" s="131">
        <f>S147*H147</f>
        <v>0</v>
      </c>
      <c r="AR147" s="132" t="s">
        <v>266</v>
      </c>
      <c r="AT147" s="132" t="s">
        <v>261</v>
      </c>
      <c r="AU147" s="132" t="s">
        <v>77</v>
      </c>
      <c r="AY147" s="17" t="s">
        <v>260</v>
      </c>
      <c r="BE147" s="133">
        <f>IF(N147="základní",J147,0)</f>
        <v>0</v>
      </c>
      <c r="BF147" s="133">
        <f>IF(N147="snížená",J147,0)</f>
        <v>0</v>
      </c>
      <c r="BG147" s="133">
        <f>IF(N147="zákl. přenesená",J147,0)</f>
        <v>0</v>
      </c>
      <c r="BH147" s="133">
        <f>IF(N147="sníž. přenesená",J147,0)</f>
        <v>0</v>
      </c>
      <c r="BI147" s="133">
        <f>IF(N147="nulová",J147,0)</f>
        <v>0</v>
      </c>
      <c r="BJ147" s="17" t="s">
        <v>77</v>
      </c>
      <c r="BK147" s="133">
        <f>ROUND(I147*H147,2)</f>
        <v>0</v>
      </c>
      <c r="BL147" s="17" t="s">
        <v>266</v>
      </c>
      <c r="BM147" s="132" t="s">
        <v>335</v>
      </c>
    </row>
    <row r="148" spans="2:65" s="1" customFormat="1" ht="48.75">
      <c r="B148" s="32"/>
      <c r="D148" s="134" t="s">
        <v>267</v>
      </c>
      <c r="F148" s="135" t="s">
        <v>1718</v>
      </c>
      <c r="I148" s="136"/>
      <c r="L148" s="32"/>
      <c r="M148" s="137"/>
      <c r="T148" s="53"/>
      <c r="AT148" s="17" t="s">
        <v>267</v>
      </c>
      <c r="AU148" s="17" t="s">
        <v>77</v>
      </c>
    </row>
    <row r="149" spans="2:65" s="1" customFormat="1" ht="29.25">
      <c r="B149" s="32"/>
      <c r="D149" s="134" t="s">
        <v>269</v>
      </c>
      <c r="F149" s="138" t="s">
        <v>3409</v>
      </c>
      <c r="I149" s="136"/>
      <c r="L149" s="32"/>
      <c r="M149" s="137"/>
      <c r="T149" s="53"/>
      <c r="AT149" s="17" t="s">
        <v>269</v>
      </c>
      <c r="AU149" s="17" t="s">
        <v>77</v>
      </c>
    </row>
    <row r="150" spans="2:65" s="12" customFormat="1" ht="11.25">
      <c r="B150" s="162"/>
      <c r="D150" s="134" t="s">
        <v>774</v>
      </c>
      <c r="E150" s="163" t="s">
        <v>19</v>
      </c>
      <c r="F150" s="164" t="s">
        <v>4195</v>
      </c>
      <c r="H150" s="165">
        <v>1.43</v>
      </c>
      <c r="I150" s="166"/>
      <c r="L150" s="162"/>
      <c r="M150" s="167"/>
      <c r="T150" s="168"/>
      <c r="AT150" s="163" t="s">
        <v>774</v>
      </c>
      <c r="AU150" s="163" t="s">
        <v>77</v>
      </c>
      <c r="AV150" s="12" t="s">
        <v>79</v>
      </c>
      <c r="AW150" s="12" t="s">
        <v>31</v>
      </c>
      <c r="AX150" s="12" t="s">
        <v>69</v>
      </c>
      <c r="AY150" s="163" t="s">
        <v>260</v>
      </c>
    </row>
    <row r="151" spans="2:65" s="13" customFormat="1" ht="11.25">
      <c r="B151" s="169"/>
      <c r="D151" s="134" t="s">
        <v>774</v>
      </c>
      <c r="E151" s="170" t="s">
        <v>19</v>
      </c>
      <c r="F151" s="171" t="s">
        <v>967</v>
      </c>
      <c r="H151" s="172">
        <v>1.43</v>
      </c>
      <c r="I151" s="173"/>
      <c r="L151" s="169"/>
      <c r="M151" s="174"/>
      <c r="T151" s="175"/>
      <c r="AT151" s="170" t="s">
        <v>774</v>
      </c>
      <c r="AU151" s="170" t="s">
        <v>77</v>
      </c>
      <c r="AV151" s="13" t="s">
        <v>266</v>
      </c>
      <c r="AW151" s="13" t="s">
        <v>31</v>
      </c>
      <c r="AX151" s="13" t="s">
        <v>77</v>
      </c>
      <c r="AY151" s="170" t="s">
        <v>260</v>
      </c>
    </row>
    <row r="152" spans="2:65" s="1" customFormat="1" ht="24.2" customHeight="1">
      <c r="B152" s="32"/>
      <c r="C152" s="121" t="s">
        <v>300</v>
      </c>
      <c r="D152" s="121" t="s">
        <v>261</v>
      </c>
      <c r="E152" s="122" t="s">
        <v>1721</v>
      </c>
      <c r="F152" s="123" t="s">
        <v>1722</v>
      </c>
      <c r="G152" s="124" t="s">
        <v>973</v>
      </c>
      <c r="H152" s="125">
        <v>1.675</v>
      </c>
      <c r="I152" s="126"/>
      <c r="J152" s="127">
        <f>ROUND(I152*H152,2)</f>
        <v>0</v>
      </c>
      <c r="K152" s="123" t="s">
        <v>265</v>
      </c>
      <c r="L152" s="32"/>
      <c r="M152" s="128" t="s">
        <v>19</v>
      </c>
      <c r="N152" s="129" t="s">
        <v>40</v>
      </c>
      <c r="P152" s="130">
        <f>O152*H152</f>
        <v>0</v>
      </c>
      <c r="Q152" s="130">
        <v>0</v>
      </c>
      <c r="R152" s="130">
        <f>Q152*H152</f>
        <v>0</v>
      </c>
      <c r="S152" s="130">
        <v>0</v>
      </c>
      <c r="T152" s="131">
        <f>S152*H152</f>
        <v>0</v>
      </c>
      <c r="AR152" s="132" t="s">
        <v>266</v>
      </c>
      <c r="AT152" s="132" t="s">
        <v>261</v>
      </c>
      <c r="AU152" s="132" t="s">
        <v>77</v>
      </c>
      <c r="AY152" s="17" t="s">
        <v>260</v>
      </c>
      <c r="BE152" s="133">
        <f>IF(N152="základní",J152,0)</f>
        <v>0</v>
      </c>
      <c r="BF152" s="133">
        <f>IF(N152="snížená",J152,0)</f>
        <v>0</v>
      </c>
      <c r="BG152" s="133">
        <f>IF(N152="zákl. přenesená",J152,0)</f>
        <v>0</v>
      </c>
      <c r="BH152" s="133">
        <f>IF(N152="sníž. přenesená",J152,0)</f>
        <v>0</v>
      </c>
      <c r="BI152" s="133">
        <f>IF(N152="nulová",J152,0)</f>
        <v>0</v>
      </c>
      <c r="BJ152" s="17" t="s">
        <v>77</v>
      </c>
      <c r="BK152" s="133">
        <f>ROUND(I152*H152,2)</f>
        <v>0</v>
      </c>
      <c r="BL152" s="17" t="s">
        <v>266</v>
      </c>
      <c r="BM152" s="132" t="s">
        <v>339</v>
      </c>
    </row>
    <row r="153" spans="2:65" s="1" customFormat="1" ht="48.75">
      <c r="B153" s="32"/>
      <c r="D153" s="134" t="s">
        <v>267</v>
      </c>
      <c r="F153" s="135" t="s">
        <v>1723</v>
      </c>
      <c r="I153" s="136"/>
      <c r="L153" s="32"/>
      <c r="M153" s="137"/>
      <c r="T153" s="53"/>
      <c r="AT153" s="17" t="s">
        <v>267</v>
      </c>
      <c r="AU153" s="17" t="s">
        <v>77</v>
      </c>
    </row>
    <row r="154" spans="2:65" s="1" customFormat="1" ht="29.25">
      <c r="B154" s="32"/>
      <c r="D154" s="134" t="s">
        <v>269</v>
      </c>
      <c r="F154" s="138" t="s">
        <v>4196</v>
      </c>
      <c r="I154" s="136"/>
      <c r="L154" s="32"/>
      <c r="M154" s="137"/>
      <c r="T154" s="53"/>
      <c r="AT154" s="17" t="s">
        <v>269</v>
      </c>
      <c r="AU154" s="17" t="s">
        <v>77</v>
      </c>
    </row>
    <row r="155" spans="2:65" s="12" customFormat="1" ht="11.25">
      <c r="B155" s="162"/>
      <c r="D155" s="134" t="s">
        <v>774</v>
      </c>
      <c r="E155" s="163" t="s">
        <v>19</v>
      </c>
      <c r="F155" s="164" t="s">
        <v>4197</v>
      </c>
      <c r="H155" s="165">
        <v>1.675</v>
      </c>
      <c r="I155" s="166"/>
      <c r="L155" s="162"/>
      <c r="M155" s="167"/>
      <c r="T155" s="168"/>
      <c r="AT155" s="163" t="s">
        <v>774</v>
      </c>
      <c r="AU155" s="163" t="s">
        <v>77</v>
      </c>
      <c r="AV155" s="12" t="s">
        <v>79</v>
      </c>
      <c r="AW155" s="12" t="s">
        <v>31</v>
      </c>
      <c r="AX155" s="12" t="s">
        <v>69</v>
      </c>
      <c r="AY155" s="163" t="s">
        <v>260</v>
      </c>
    </row>
    <row r="156" spans="2:65" s="13" customFormat="1" ht="11.25">
      <c r="B156" s="169"/>
      <c r="D156" s="134" t="s">
        <v>774</v>
      </c>
      <c r="E156" s="170" t="s">
        <v>19</v>
      </c>
      <c r="F156" s="171" t="s">
        <v>967</v>
      </c>
      <c r="H156" s="172">
        <v>1.675</v>
      </c>
      <c r="I156" s="173"/>
      <c r="L156" s="169"/>
      <c r="M156" s="174"/>
      <c r="T156" s="175"/>
      <c r="AT156" s="170" t="s">
        <v>774</v>
      </c>
      <c r="AU156" s="170" t="s">
        <v>77</v>
      </c>
      <c r="AV156" s="13" t="s">
        <v>266</v>
      </c>
      <c r="AW156" s="13" t="s">
        <v>31</v>
      </c>
      <c r="AX156" s="13" t="s">
        <v>77</v>
      </c>
      <c r="AY156" s="170" t="s">
        <v>260</v>
      </c>
    </row>
    <row r="157" spans="2:65" s="1" customFormat="1" ht="24.2" customHeight="1">
      <c r="B157" s="32"/>
      <c r="C157" s="121" t="s">
        <v>341</v>
      </c>
      <c r="D157" s="121" t="s">
        <v>261</v>
      </c>
      <c r="E157" s="122" t="s">
        <v>1716</v>
      </c>
      <c r="F157" s="123" t="s">
        <v>1717</v>
      </c>
      <c r="G157" s="124" t="s">
        <v>973</v>
      </c>
      <c r="H157" s="125">
        <v>0.88</v>
      </c>
      <c r="I157" s="126"/>
      <c r="J157" s="127">
        <f>ROUND(I157*H157,2)</f>
        <v>0</v>
      </c>
      <c r="K157" s="123" t="s">
        <v>265</v>
      </c>
      <c r="L157" s="32"/>
      <c r="M157" s="128" t="s">
        <v>19</v>
      </c>
      <c r="N157" s="129" t="s">
        <v>40</v>
      </c>
      <c r="P157" s="130">
        <f>O157*H157</f>
        <v>0</v>
      </c>
      <c r="Q157" s="130">
        <v>0</v>
      </c>
      <c r="R157" s="130">
        <f>Q157*H157</f>
        <v>0</v>
      </c>
      <c r="S157" s="130">
        <v>0</v>
      </c>
      <c r="T157" s="131">
        <f>S157*H157</f>
        <v>0</v>
      </c>
      <c r="AR157" s="132" t="s">
        <v>266</v>
      </c>
      <c r="AT157" s="132" t="s">
        <v>261</v>
      </c>
      <c r="AU157" s="132" t="s">
        <v>77</v>
      </c>
      <c r="AY157" s="17" t="s">
        <v>260</v>
      </c>
      <c r="BE157" s="133">
        <f>IF(N157="základní",J157,0)</f>
        <v>0</v>
      </c>
      <c r="BF157" s="133">
        <f>IF(N157="snížená",J157,0)</f>
        <v>0</v>
      </c>
      <c r="BG157" s="133">
        <f>IF(N157="zákl. přenesená",J157,0)</f>
        <v>0</v>
      </c>
      <c r="BH157" s="133">
        <f>IF(N157="sníž. přenesená",J157,0)</f>
        <v>0</v>
      </c>
      <c r="BI157" s="133">
        <f>IF(N157="nulová",J157,0)</f>
        <v>0</v>
      </c>
      <c r="BJ157" s="17" t="s">
        <v>77</v>
      </c>
      <c r="BK157" s="133">
        <f>ROUND(I157*H157,2)</f>
        <v>0</v>
      </c>
      <c r="BL157" s="17" t="s">
        <v>266</v>
      </c>
      <c r="BM157" s="132" t="s">
        <v>344</v>
      </c>
    </row>
    <row r="158" spans="2:65" s="1" customFormat="1" ht="48.75">
      <c r="B158" s="32"/>
      <c r="D158" s="134" t="s">
        <v>267</v>
      </c>
      <c r="F158" s="135" t="s">
        <v>1718</v>
      </c>
      <c r="I158" s="136"/>
      <c r="L158" s="32"/>
      <c r="M158" s="137"/>
      <c r="T158" s="53"/>
      <c r="AT158" s="17" t="s">
        <v>267</v>
      </c>
      <c r="AU158" s="17" t="s">
        <v>77</v>
      </c>
    </row>
    <row r="159" spans="2:65" s="1" customFormat="1" ht="29.25">
      <c r="B159" s="32"/>
      <c r="D159" s="134" t="s">
        <v>269</v>
      </c>
      <c r="F159" s="138" t="s">
        <v>1726</v>
      </c>
      <c r="I159" s="136"/>
      <c r="L159" s="32"/>
      <c r="M159" s="137"/>
      <c r="T159" s="53"/>
      <c r="AT159" s="17" t="s">
        <v>269</v>
      </c>
      <c r="AU159" s="17" t="s">
        <v>77</v>
      </c>
    </row>
    <row r="160" spans="2:65" s="12" customFormat="1" ht="11.25">
      <c r="B160" s="162"/>
      <c r="D160" s="134" t="s">
        <v>774</v>
      </c>
      <c r="E160" s="163" t="s">
        <v>19</v>
      </c>
      <c r="F160" s="164" t="s">
        <v>4198</v>
      </c>
      <c r="H160" s="165">
        <v>0.88</v>
      </c>
      <c r="I160" s="166"/>
      <c r="L160" s="162"/>
      <c r="M160" s="167"/>
      <c r="T160" s="168"/>
      <c r="AT160" s="163" t="s">
        <v>774</v>
      </c>
      <c r="AU160" s="163" t="s">
        <v>77</v>
      </c>
      <c r="AV160" s="12" t="s">
        <v>79</v>
      </c>
      <c r="AW160" s="12" t="s">
        <v>31</v>
      </c>
      <c r="AX160" s="12" t="s">
        <v>69</v>
      </c>
      <c r="AY160" s="163" t="s">
        <v>260</v>
      </c>
    </row>
    <row r="161" spans="2:65" s="13" customFormat="1" ht="11.25">
      <c r="B161" s="169"/>
      <c r="D161" s="134" t="s">
        <v>774</v>
      </c>
      <c r="E161" s="170" t="s">
        <v>19</v>
      </c>
      <c r="F161" s="171" t="s">
        <v>967</v>
      </c>
      <c r="H161" s="172">
        <v>0.88</v>
      </c>
      <c r="I161" s="173"/>
      <c r="L161" s="169"/>
      <c r="M161" s="174"/>
      <c r="T161" s="175"/>
      <c r="AT161" s="170" t="s">
        <v>774</v>
      </c>
      <c r="AU161" s="170" t="s">
        <v>77</v>
      </c>
      <c r="AV161" s="13" t="s">
        <v>266</v>
      </c>
      <c r="AW161" s="13" t="s">
        <v>31</v>
      </c>
      <c r="AX161" s="13" t="s">
        <v>77</v>
      </c>
      <c r="AY161" s="170" t="s">
        <v>260</v>
      </c>
    </row>
    <row r="162" spans="2:65" s="1" customFormat="1" ht="24.2" customHeight="1">
      <c r="B162" s="32"/>
      <c r="C162" s="121" t="s">
        <v>305</v>
      </c>
      <c r="D162" s="121" t="s">
        <v>261</v>
      </c>
      <c r="E162" s="122" t="s">
        <v>1397</v>
      </c>
      <c r="F162" s="123" t="s">
        <v>1398</v>
      </c>
      <c r="G162" s="124" t="s">
        <v>973</v>
      </c>
      <c r="H162" s="125">
        <v>27.9</v>
      </c>
      <c r="I162" s="126"/>
      <c r="J162" s="127">
        <f>ROUND(I162*H162,2)</f>
        <v>0</v>
      </c>
      <c r="K162" s="123" t="s">
        <v>265</v>
      </c>
      <c r="L162" s="32"/>
      <c r="M162" s="128" t="s">
        <v>19</v>
      </c>
      <c r="N162" s="129" t="s">
        <v>40</v>
      </c>
      <c r="P162" s="130">
        <f>O162*H162</f>
        <v>0</v>
      </c>
      <c r="Q162" s="130">
        <v>0</v>
      </c>
      <c r="R162" s="130">
        <f>Q162*H162</f>
        <v>0</v>
      </c>
      <c r="S162" s="130">
        <v>0</v>
      </c>
      <c r="T162" s="131">
        <f>S162*H162</f>
        <v>0</v>
      </c>
      <c r="AR162" s="132" t="s">
        <v>266</v>
      </c>
      <c r="AT162" s="132" t="s">
        <v>261</v>
      </c>
      <c r="AU162" s="132" t="s">
        <v>77</v>
      </c>
      <c r="AY162" s="17" t="s">
        <v>260</v>
      </c>
      <c r="BE162" s="133">
        <f>IF(N162="základní",J162,0)</f>
        <v>0</v>
      </c>
      <c r="BF162" s="133">
        <f>IF(N162="snížená",J162,0)</f>
        <v>0</v>
      </c>
      <c r="BG162" s="133">
        <f>IF(N162="zákl. přenesená",J162,0)</f>
        <v>0</v>
      </c>
      <c r="BH162" s="133">
        <f>IF(N162="sníž. přenesená",J162,0)</f>
        <v>0</v>
      </c>
      <c r="BI162" s="133">
        <f>IF(N162="nulová",J162,0)</f>
        <v>0</v>
      </c>
      <c r="BJ162" s="17" t="s">
        <v>77</v>
      </c>
      <c r="BK162" s="133">
        <f>ROUND(I162*H162,2)</f>
        <v>0</v>
      </c>
      <c r="BL162" s="17" t="s">
        <v>266</v>
      </c>
      <c r="BM162" s="132" t="s">
        <v>348</v>
      </c>
    </row>
    <row r="163" spans="2:65" s="1" customFormat="1" ht="29.25">
      <c r="B163" s="32"/>
      <c r="D163" s="134" t="s">
        <v>267</v>
      </c>
      <c r="F163" s="135" t="s">
        <v>1399</v>
      </c>
      <c r="I163" s="136"/>
      <c r="L163" s="32"/>
      <c r="M163" s="137"/>
      <c r="T163" s="53"/>
      <c r="AT163" s="17" t="s">
        <v>267</v>
      </c>
      <c r="AU163" s="17" t="s">
        <v>77</v>
      </c>
    </row>
    <row r="164" spans="2:65" s="1" customFormat="1" ht="29.25">
      <c r="B164" s="32"/>
      <c r="D164" s="134" t="s">
        <v>269</v>
      </c>
      <c r="F164" s="138" t="s">
        <v>1740</v>
      </c>
      <c r="I164" s="136"/>
      <c r="L164" s="32"/>
      <c r="M164" s="137"/>
      <c r="T164" s="53"/>
      <c r="AT164" s="17" t="s">
        <v>269</v>
      </c>
      <c r="AU164" s="17" t="s">
        <v>77</v>
      </c>
    </row>
    <row r="165" spans="2:65" s="12" customFormat="1" ht="11.25">
      <c r="B165" s="162"/>
      <c r="D165" s="134" t="s">
        <v>774</v>
      </c>
      <c r="E165" s="163" t="s">
        <v>19</v>
      </c>
      <c r="F165" s="164" t="s">
        <v>4199</v>
      </c>
      <c r="H165" s="165">
        <v>27.9</v>
      </c>
      <c r="I165" s="166"/>
      <c r="L165" s="162"/>
      <c r="M165" s="167"/>
      <c r="T165" s="168"/>
      <c r="AT165" s="163" t="s">
        <v>774</v>
      </c>
      <c r="AU165" s="163" t="s">
        <v>77</v>
      </c>
      <c r="AV165" s="12" t="s">
        <v>79</v>
      </c>
      <c r="AW165" s="12" t="s">
        <v>31</v>
      </c>
      <c r="AX165" s="12" t="s">
        <v>69</v>
      </c>
      <c r="AY165" s="163" t="s">
        <v>260</v>
      </c>
    </row>
    <row r="166" spans="2:65" s="13" customFormat="1" ht="11.25">
      <c r="B166" s="169"/>
      <c r="D166" s="134" t="s">
        <v>774</v>
      </c>
      <c r="E166" s="170" t="s">
        <v>19</v>
      </c>
      <c r="F166" s="171" t="s">
        <v>967</v>
      </c>
      <c r="H166" s="172">
        <v>27.9</v>
      </c>
      <c r="I166" s="173"/>
      <c r="L166" s="169"/>
      <c r="M166" s="174"/>
      <c r="T166" s="175"/>
      <c r="AT166" s="170" t="s">
        <v>774</v>
      </c>
      <c r="AU166" s="170" t="s">
        <v>77</v>
      </c>
      <c r="AV166" s="13" t="s">
        <v>266</v>
      </c>
      <c r="AW166" s="13" t="s">
        <v>31</v>
      </c>
      <c r="AX166" s="13" t="s">
        <v>77</v>
      </c>
      <c r="AY166" s="170" t="s">
        <v>260</v>
      </c>
    </row>
    <row r="167" spans="2:65" s="1" customFormat="1" ht="24.2" customHeight="1">
      <c r="B167" s="32"/>
      <c r="C167" s="121" t="s">
        <v>350</v>
      </c>
      <c r="D167" s="121" t="s">
        <v>261</v>
      </c>
      <c r="E167" s="122" t="s">
        <v>1397</v>
      </c>
      <c r="F167" s="123" t="s">
        <v>1398</v>
      </c>
      <c r="G167" s="124" t="s">
        <v>973</v>
      </c>
      <c r="H167" s="125">
        <v>1.34</v>
      </c>
      <c r="I167" s="126"/>
      <c r="J167" s="127">
        <f>ROUND(I167*H167,2)</f>
        <v>0</v>
      </c>
      <c r="K167" s="123" t="s">
        <v>265</v>
      </c>
      <c r="L167" s="32"/>
      <c r="M167" s="128" t="s">
        <v>19</v>
      </c>
      <c r="N167" s="129" t="s">
        <v>40</v>
      </c>
      <c r="P167" s="130">
        <f>O167*H167</f>
        <v>0</v>
      </c>
      <c r="Q167" s="130">
        <v>0</v>
      </c>
      <c r="R167" s="130">
        <f>Q167*H167</f>
        <v>0</v>
      </c>
      <c r="S167" s="130">
        <v>0</v>
      </c>
      <c r="T167" s="131">
        <f>S167*H167</f>
        <v>0</v>
      </c>
      <c r="AR167" s="132" t="s">
        <v>266</v>
      </c>
      <c r="AT167" s="132" t="s">
        <v>261</v>
      </c>
      <c r="AU167" s="132" t="s">
        <v>77</v>
      </c>
      <c r="AY167" s="17" t="s">
        <v>260</v>
      </c>
      <c r="BE167" s="133">
        <f>IF(N167="základní",J167,0)</f>
        <v>0</v>
      </c>
      <c r="BF167" s="133">
        <f>IF(N167="snížená",J167,0)</f>
        <v>0</v>
      </c>
      <c r="BG167" s="133">
        <f>IF(N167="zákl. přenesená",J167,0)</f>
        <v>0</v>
      </c>
      <c r="BH167" s="133">
        <f>IF(N167="sníž. přenesená",J167,0)</f>
        <v>0</v>
      </c>
      <c r="BI167" s="133">
        <f>IF(N167="nulová",J167,0)</f>
        <v>0</v>
      </c>
      <c r="BJ167" s="17" t="s">
        <v>77</v>
      </c>
      <c r="BK167" s="133">
        <f>ROUND(I167*H167,2)</f>
        <v>0</v>
      </c>
      <c r="BL167" s="17" t="s">
        <v>266</v>
      </c>
      <c r="BM167" s="132" t="s">
        <v>353</v>
      </c>
    </row>
    <row r="168" spans="2:65" s="1" customFormat="1" ht="29.25">
      <c r="B168" s="32"/>
      <c r="D168" s="134" t="s">
        <v>267</v>
      </c>
      <c r="F168" s="135" t="s">
        <v>1399</v>
      </c>
      <c r="I168" s="136"/>
      <c r="L168" s="32"/>
      <c r="M168" s="137"/>
      <c r="T168" s="53"/>
      <c r="AT168" s="17" t="s">
        <v>267</v>
      </c>
      <c r="AU168" s="17" t="s">
        <v>77</v>
      </c>
    </row>
    <row r="169" spans="2:65" s="1" customFormat="1" ht="19.5">
      <c r="B169" s="32"/>
      <c r="D169" s="134" t="s">
        <v>269</v>
      </c>
      <c r="F169" s="138" t="s">
        <v>4200</v>
      </c>
      <c r="I169" s="136"/>
      <c r="L169" s="32"/>
      <c r="M169" s="137"/>
      <c r="T169" s="53"/>
      <c r="AT169" s="17" t="s">
        <v>269</v>
      </c>
      <c r="AU169" s="17" t="s">
        <v>77</v>
      </c>
    </row>
    <row r="170" spans="2:65" s="12" customFormat="1" ht="11.25">
      <c r="B170" s="162"/>
      <c r="D170" s="134" t="s">
        <v>774</v>
      </c>
      <c r="E170" s="163" t="s">
        <v>19</v>
      </c>
      <c r="F170" s="164" t="s">
        <v>4201</v>
      </c>
      <c r="H170" s="165">
        <v>1.34</v>
      </c>
      <c r="I170" s="166"/>
      <c r="L170" s="162"/>
      <c r="M170" s="167"/>
      <c r="T170" s="168"/>
      <c r="AT170" s="163" t="s">
        <v>774</v>
      </c>
      <c r="AU170" s="163" t="s">
        <v>77</v>
      </c>
      <c r="AV170" s="12" t="s">
        <v>79</v>
      </c>
      <c r="AW170" s="12" t="s">
        <v>31</v>
      </c>
      <c r="AX170" s="12" t="s">
        <v>69</v>
      </c>
      <c r="AY170" s="163" t="s">
        <v>260</v>
      </c>
    </row>
    <row r="171" spans="2:65" s="13" customFormat="1" ht="11.25">
      <c r="B171" s="169"/>
      <c r="D171" s="134" t="s">
        <v>774</v>
      </c>
      <c r="E171" s="170" t="s">
        <v>19</v>
      </c>
      <c r="F171" s="171" t="s">
        <v>967</v>
      </c>
      <c r="H171" s="172">
        <v>1.34</v>
      </c>
      <c r="I171" s="173"/>
      <c r="L171" s="169"/>
      <c r="M171" s="174"/>
      <c r="T171" s="175"/>
      <c r="AT171" s="170" t="s">
        <v>774</v>
      </c>
      <c r="AU171" s="170" t="s">
        <v>77</v>
      </c>
      <c r="AV171" s="13" t="s">
        <v>266</v>
      </c>
      <c r="AW171" s="13" t="s">
        <v>31</v>
      </c>
      <c r="AX171" s="13" t="s">
        <v>77</v>
      </c>
      <c r="AY171" s="170" t="s">
        <v>260</v>
      </c>
    </row>
    <row r="172" spans="2:65" s="1" customFormat="1" ht="24.2" customHeight="1">
      <c r="B172" s="32"/>
      <c r="C172" s="121" t="s">
        <v>310</v>
      </c>
      <c r="D172" s="121" t="s">
        <v>261</v>
      </c>
      <c r="E172" s="122" t="s">
        <v>4202</v>
      </c>
      <c r="F172" s="123" t="s">
        <v>4203</v>
      </c>
      <c r="G172" s="124" t="s">
        <v>363</v>
      </c>
      <c r="H172" s="125">
        <v>1</v>
      </c>
      <c r="I172" s="126"/>
      <c r="J172" s="127">
        <f>ROUND(I172*H172,2)</f>
        <v>0</v>
      </c>
      <c r="K172" s="123" t="s">
        <v>265</v>
      </c>
      <c r="L172" s="32"/>
      <c r="M172" s="128" t="s">
        <v>19</v>
      </c>
      <c r="N172" s="129" t="s">
        <v>40</v>
      </c>
      <c r="P172" s="130">
        <f>O172*H172</f>
        <v>0</v>
      </c>
      <c r="Q172" s="130">
        <v>0</v>
      </c>
      <c r="R172" s="130">
        <f>Q172*H172</f>
        <v>0</v>
      </c>
      <c r="S172" s="130">
        <v>0</v>
      </c>
      <c r="T172" s="131">
        <f>S172*H172</f>
        <v>0</v>
      </c>
      <c r="AR172" s="132" t="s">
        <v>266</v>
      </c>
      <c r="AT172" s="132" t="s">
        <v>261</v>
      </c>
      <c r="AU172" s="132" t="s">
        <v>77</v>
      </c>
      <c r="AY172" s="17" t="s">
        <v>260</v>
      </c>
      <c r="BE172" s="133">
        <f>IF(N172="základní",J172,0)</f>
        <v>0</v>
      </c>
      <c r="BF172" s="133">
        <f>IF(N172="snížená",J172,0)</f>
        <v>0</v>
      </c>
      <c r="BG172" s="133">
        <f>IF(N172="zákl. přenesená",J172,0)</f>
        <v>0</v>
      </c>
      <c r="BH172" s="133">
        <f>IF(N172="sníž. přenesená",J172,0)</f>
        <v>0</v>
      </c>
      <c r="BI172" s="133">
        <f>IF(N172="nulová",J172,0)</f>
        <v>0</v>
      </c>
      <c r="BJ172" s="17" t="s">
        <v>77</v>
      </c>
      <c r="BK172" s="133">
        <f>ROUND(I172*H172,2)</f>
        <v>0</v>
      </c>
      <c r="BL172" s="17" t="s">
        <v>266</v>
      </c>
      <c r="BM172" s="132" t="s">
        <v>358</v>
      </c>
    </row>
    <row r="173" spans="2:65" s="1" customFormat="1" ht="39">
      <c r="B173" s="32"/>
      <c r="D173" s="134" t="s">
        <v>267</v>
      </c>
      <c r="F173" s="135" t="s">
        <v>4204</v>
      </c>
      <c r="I173" s="136"/>
      <c r="L173" s="32"/>
      <c r="M173" s="137"/>
      <c r="T173" s="53"/>
      <c r="AT173" s="17" t="s">
        <v>267</v>
      </c>
      <c r="AU173" s="17" t="s">
        <v>77</v>
      </c>
    </row>
    <row r="174" spans="2:65" s="1" customFormat="1" ht="29.25">
      <c r="B174" s="32"/>
      <c r="D174" s="134" t="s">
        <v>269</v>
      </c>
      <c r="F174" s="138" t="s">
        <v>4205</v>
      </c>
      <c r="I174" s="136"/>
      <c r="L174" s="32"/>
      <c r="M174" s="137"/>
      <c r="T174" s="53"/>
      <c r="AT174" s="17" t="s">
        <v>269</v>
      </c>
      <c r="AU174" s="17" t="s">
        <v>77</v>
      </c>
    </row>
    <row r="175" spans="2:65" s="10" customFormat="1" ht="25.9" customHeight="1">
      <c r="B175" s="111"/>
      <c r="D175" s="112" t="s">
        <v>68</v>
      </c>
      <c r="E175" s="113" t="s">
        <v>266</v>
      </c>
      <c r="F175" s="113" t="s">
        <v>1221</v>
      </c>
      <c r="I175" s="114"/>
      <c r="J175" s="115">
        <f>BK175</f>
        <v>0</v>
      </c>
      <c r="L175" s="111"/>
      <c r="M175" s="116"/>
      <c r="P175" s="117">
        <f>SUM(P176:P184)</f>
        <v>0</v>
      </c>
      <c r="R175" s="117">
        <f>SUM(R176:R184)</f>
        <v>0</v>
      </c>
      <c r="T175" s="118">
        <f>SUM(T176:T184)</f>
        <v>0</v>
      </c>
      <c r="AR175" s="112" t="s">
        <v>77</v>
      </c>
      <c r="AT175" s="119" t="s">
        <v>68</v>
      </c>
      <c r="AU175" s="119" t="s">
        <v>69</v>
      </c>
      <c r="AY175" s="112" t="s">
        <v>260</v>
      </c>
      <c r="BK175" s="120">
        <f>SUM(BK176:BK184)</f>
        <v>0</v>
      </c>
    </row>
    <row r="176" spans="2:65" s="1" customFormat="1" ht="16.5" customHeight="1">
      <c r="B176" s="32"/>
      <c r="C176" s="121" t="s">
        <v>7</v>
      </c>
      <c r="D176" s="121" t="s">
        <v>261</v>
      </c>
      <c r="E176" s="122" t="s">
        <v>989</v>
      </c>
      <c r="F176" s="123" t="s">
        <v>990</v>
      </c>
      <c r="G176" s="124" t="s">
        <v>973</v>
      </c>
      <c r="H176" s="125">
        <v>27.9</v>
      </c>
      <c r="I176" s="126"/>
      <c r="J176" s="127">
        <f>ROUND(I176*H176,2)</f>
        <v>0</v>
      </c>
      <c r="K176" s="123" t="s">
        <v>265</v>
      </c>
      <c r="L176" s="32"/>
      <c r="M176" s="128" t="s">
        <v>19</v>
      </c>
      <c r="N176" s="129" t="s">
        <v>40</v>
      </c>
      <c r="P176" s="130">
        <f>O176*H176</f>
        <v>0</v>
      </c>
      <c r="Q176" s="130">
        <v>0</v>
      </c>
      <c r="R176" s="130">
        <f>Q176*H176</f>
        <v>0</v>
      </c>
      <c r="S176" s="130">
        <v>0</v>
      </c>
      <c r="T176" s="131">
        <f>S176*H176</f>
        <v>0</v>
      </c>
      <c r="AR176" s="132" t="s">
        <v>266</v>
      </c>
      <c r="AT176" s="132" t="s">
        <v>261</v>
      </c>
      <c r="AU176" s="132" t="s">
        <v>77</v>
      </c>
      <c r="AY176" s="17" t="s">
        <v>260</v>
      </c>
      <c r="BE176" s="133">
        <f>IF(N176="základní",J176,0)</f>
        <v>0</v>
      </c>
      <c r="BF176" s="133">
        <f>IF(N176="snížená",J176,0)</f>
        <v>0</v>
      </c>
      <c r="BG176" s="133">
        <f>IF(N176="zákl. přenesená",J176,0)</f>
        <v>0</v>
      </c>
      <c r="BH176" s="133">
        <f>IF(N176="sníž. přenesená",J176,0)</f>
        <v>0</v>
      </c>
      <c r="BI176" s="133">
        <f>IF(N176="nulová",J176,0)</f>
        <v>0</v>
      </c>
      <c r="BJ176" s="17" t="s">
        <v>77</v>
      </c>
      <c r="BK176" s="133">
        <f>ROUND(I176*H176,2)</f>
        <v>0</v>
      </c>
      <c r="BL176" s="17" t="s">
        <v>266</v>
      </c>
      <c r="BM176" s="132" t="s">
        <v>364</v>
      </c>
    </row>
    <row r="177" spans="2:65" s="1" customFormat="1" ht="29.25">
      <c r="B177" s="32"/>
      <c r="D177" s="134" t="s">
        <v>267</v>
      </c>
      <c r="F177" s="135" t="s">
        <v>991</v>
      </c>
      <c r="I177" s="136"/>
      <c r="L177" s="32"/>
      <c r="M177" s="137"/>
      <c r="T177" s="53"/>
      <c r="AT177" s="17" t="s">
        <v>267</v>
      </c>
      <c r="AU177" s="17" t="s">
        <v>77</v>
      </c>
    </row>
    <row r="178" spans="2:65" s="1" customFormat="1" ht="29.25">
      <c r="B178" s="32"/>
      <c r="D178" s="134" t="s">
        <v>269</v>
      </c>
      <c r="F178" s="138" t="s">
        <v>1742</v>
      </c>
      <c r="I178" s="136"/>
      <c r="L178" s="32"/>
      <c r="M178" s="137"/>
      <c r="T178" s="53"/>
      <c r="AT178" s="17" t="s">
        <v>269</v>
      </c>
      <c r="AU178" s="17" t="s">
        <v>77</v>
      </c>
    </row>
    <row r="179" spans="2:65" s="1" customFormat="1" ht="16.5" customHeight="1">
      <c r="B179" s="32"/>
      <c r="C179" s="121" t="s">
        <v>315</v>
      </c>
      <c r="D179" s="121" t="s">
        <v>261</v>
      </c>
      <c r="E179" s="122" t="s">
        <v>985</v>
      </c>
      <c r="F179" s="123" t="s">
        <v>986</v>
      </c>
      <c r="G179" s="124" t="s">
        <v>973</v>
      </c>
      <c r="H179" s="125">
        <v>1.34</v>
      </c>
      <c r="I179" s="126"/>
      <c r="J179" s="127">
        <f>ROUND(I179*H179,2)</f>
        <v>0</v>
      </c>
      <c r="K179" s="123" t="s">
        <v>265</v>
      </c>
      <c r="L179" s="32"/>
      <c r="M179" s="128" t="s">
        <v>19</v>
      </c>
      <c r="N179" s="129" t="s">
        <v>40</v>
      </c>
      <c r="P179" s="130">
        <f>O179*H179</f>
        <v>0</v>
      </c>
      <c r="Q179" s="130">
        <v>0</v>
      </c>
      <c r="R179" s="130">
        <f>Q179*H179</f>
        <v>0</v>
      </c>
      <c r="S179" s="130">
        <v>0</v>
      </c>
      <c r="T179" s="131">
        <f>S179*H179</f>
        <v>0</v>
      </c>
      <c r="AR179" s="132" t="s">
        <v>266</v>
      </c>
      <c r="AT179" s="132" t="s">
        <v>261</v>
      </c>
      <c r="AU179" s="132" t="s">
        <v>77</v>
      </c>
      <c r="AY179" s="17" t="s">
        <v>260</v>
      </c>
      <c r="BE179" s="133">
        <f>IF(N179="základní",J179,0)</f>
        <v>0</v>
      </c>
      <c r="BF179" s="133">
        <f>IF(N179="snížená",J179,0)</f>
        <v>0</v>
      </c>
      <c r="BG179" s="133">
        <f>IF(N179="zákl. přenesená",J179,0)</f>
        <v>0</v>
      </c>
      <c r="BH179" s="133">
        <f>IF(N179="sníž. přenesená",J179,0)</f>
        <v>0</v>
      </c>
      <c r="BI179" s="133">
        <f>IF(N179="nulová",J179,0)</f>
        <v>0</v>
      </c>
      <c r="BJ179" s="17" t="s">
        <v>77</v>
      </c>
      <c r="BK179" s="133">
        <f>ROUND(I179*H179,2)</f>
        <v>0</v>
      </c>
      <c r="BL179" s="17" t="s">
        <v>266</v>
      </c>
      <c r="BM179" s="132" t="s">
        <v>368</v>
      </c>
    </row>
    <row r="180" spans="2:65" s="1" customFormat="1" ht="29.25">
      <c r="B180" s="32"/>
      <c r="D180" s="134" t="s">
        <v>267</v>
      </c>
      <c r="F180" s="135" t="s">
        <v>987</v>
      </c>
      <c r="I180" s="136"/>
      <c r="L180" s="32"/>
      <c r="M180" s="137"/>
      <c r="T180" s="53"/>
      <c r="AT180" s="17" t="s">
        <v>267</v>
      </c>
      <c r="AU180" s="17" t="s">
        <v>77</v>
      </c>
    </row>
    <row r="181" spans="2:65" s="1" customFormat="1" ht="29.25">
      <c r="B181" s="32"/>
      <c r="D181" s="134" t="s">
        <v>269</v>
      </c>
      <c r="F181" s="138" t="s">
        <v>1758</v>
      </c>
      <c r="I181" s="136"/>
      <c r="L181" s="32"/>
      <c r="M181" s="137"/>
      <c r="T181" s="53"/>
      <c r="AT181" s="17" t="s">
        <v>269</v>
      </c>
      <c r="AU181" s="17" t="s">
        <v>77</v>
      </c>
    </row>
    <row r="182" spans="2:65" s="1" customFormat="1" ht="16.5" customHeight="1">
      <c r="B182" s="32"/>
      <c r="C182" s="121" t="s">
        <v>370</v>
      </c>
      <c r="D182" s="121" t="s">
        <v>261</v>
      </c>
      <c r="E182" s="122" t="s">
        <v>1786</v>
      </c>
      <c r="F182" s="123" t="s">
        <v>1787</v>
      </c>
      <c r="G182" s="124" t="s">
        <v>973</v>
      </c>
      <c r="H182" s="125">
        <v>0.05</v>
      </c>
      <c r="I182" s="126"/>
      <c r="J182" s="127">
        <f>ROUND(I182*H182,2)</f>
        <v>0</v>
      </c>
      <c r="K182" s="123" t="s">
        <v>265</v>
      </c>
      <c r="L182" s="32"/>
      <c r="M182" s="128" t="s">
        <v>19</v>
      </c>
      <c r="N182" s="129" t="s">
        <v>40</v>
      </c>
      <c r="P182" s="130">
        <f>O182*H182</f>
        <v>0</v>
      </c>
      <c r="Q182" s="130">
        <v>0</v>
      </c>
      <c r="R182" s="130">
        <f>Q182*H182</f>
        <v>0</v>
      </c>
      <c r="S182" s="130">
        <v>0</v>
      </c>
      <c r="T182" s="131">
        <f>S182*H182</f>
        <v>0</v>
      </c>
      <c r="AR182" s="132" t="s">
        <v>266</v>
      </c>
      <c r="AT182" s="132" t="s">
        <v>261</v>
      </c>
      <c r="AU182" s="132" t="s">
        <v>77</v>
      </c>
      <c r="AY182" s="17" t="s">
        <v>260</v>
      </c>
      <c r="BE182" s="133">
        <f>IF(N182="základní",J182,0)</f>
        <v>0</v>
      </c>
      <c r="BF182" s="133">
        <f>IF(N182="snížená",J182,0)</f>
        <v>0</v>
      </c>
      <c r="BG182" s="133">
        <f>IF(N182="zákl. přenesená",J182,0)</f>
        <v>0</v>
      </c>
      <c r="BH182" s="133">
        <f>IF(N182="sníž. přenesená",J182,0)</f>
        <v>0</v>
      </c>
      <c r="BI182" s="133">
        <f>IF(N182="nulová",J182,0)</f>
        <v>0</v>
      </c>
      <c r="BJ182" s="17" t="s">
        <v>77</v>
      </c>
      <c r="BK182" s="133">
        <f>ROUND(I182*H182,2)</f>
        <v>0</v>
      </c>
      <c r="BL182" s="17" t="s">
        <v>266</v>
      </c>
      <c r="BM182" s="132" t="s">
        <v>373</v>
      </c>
    </row>
    <row r="183" spans="2:65" s="1" customFormat="1" ht="29.25">
      <c r="B183" s="32"/>
      <c r="D183" s="134" t="s">
        <v>267</v>
      </c>
      <c r="F183" s="135" t="s">
        <v>1788</v>
      </c>
      <c r="I183" s="136"/>
      <c r="L183" s="32"/>
      <c r="M183" s="137"/>
      <c r="T183" s="53"/>
      <c r="AT183" s="17" t="s">
        <v>267</v>
      </c>
      <c r="AU183" s="17" t="s">
        <v>77</v>
      </c>
    </row>
    <row r="184" spans="2:65" s="1" customFormat="1" ht="29.25">
      <c r="B184" s="32"/>
      <c r="D184" s="134" t="s">
        <v>269</v>
      </c>
      <c r="F184" s="138" t="s">
        <v>4206</v>
      </c>
      <c r="I184" s="136"/>
      <c r="L184" s="32"/>
      <c r="M184" s="149"/>
      <c r="N184" s="150"/>
      <c r="O184" s="150"/>
      <c r="P184" s="150"/>
      <c r="Q184" s="150"/>
      <c r="R184" s="150"/>
      <c r="S184" s="150"/>
      <c r="T184" s="151"/>
      <c r="AT184" s="17" t="s">
        <v>269</v>
      </c>
      <c r="AU184" s="17" t="s">
        <v>77</v>
      </c>
    </row>
    <row r="185" spans="2:65" s="1" customFormat="1" ht="6.95" customHeight="1">
      <c r="B185" s="41"/>
      <c r="C185" s="42"/>
      <c r="D185" s="42"/>
      <c r="E185" s="42"/>
      <c r="F185" s="42"/>
      <c r="G185" s="42"/>
      <c r="H185" s="42"/>
      <c r="I185" s="42"/>
      <c r="J185" s="42"/>
      <c r="K185" s="42"/>
      <c r="L185" s="32"/>
    </row>
  </sheetData>
  <sheetProtection algorithmName="SHA-512" hashValue="gYmB3P6JNvkl0p5xPhwWHBCn3cE78Bmd3G6zW4OGcWIyg7Y7xZOQ68JeZ+4SdSsDDbqQ0hKJG0rNrahzeJ57UA==" saltValue="69huVKoVGwUCNM0UX06s+f6dC97bzDl0JkcKk4jXa9izI2lPkJ5rUaMaqKHO9syh50b4UuIbD/M2RSTReJSFVw==" spinCount="100000" sheet="1" objects="1" scenarios="1" formatColumns="0" formatRows="0" autoFilter="0"/>
  <autoFilter ref="C82:K184" xr:uid="{00000000-0009-0000-0000-000025000000}"/>
  <mergeCells count="9">
    <mergeCell ref="E50:H50"/>
    <mergeCell ref="E73:H73"/>
    <mergeCell ref="E75:H75"/>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pageSetUpPr fitToPage="1"/>
  </sheetPr>
  <dimension ref="B2:BM223"/>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190</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4207</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ROUND(J83,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ROUND((SUM(BE83:BE222)),  2)</f>
        <v>0</v>
      </c>
      <c r="I33" s="89">
        <v>0.21</v>
      </c>
      <c r="J33" s="88">
        <f>ROUND(((SUM(BE83:BE222))*I33),  2)</f>
        <v>0</v>
      </c>
      <c r="L33" s="32"/>
    </row>
    <row r="34" spans="2:12" s="1" customFormat="1" ht="14.45" customHeight="1">
      <c r="B34" s="32"/>
      <c r="E34" s="27" t="s">
        <v>41</v>
      </c>
      <c r="F34" s="88">
        <f>ROUND((SUM(BF83:BF222)),  2)</f>
        <v>0</v>
      </c>
      <c r="I34" s="89">
        <v>0.12</v>
      </c>
      <c r="J34" s="88">
        <f>ROUND(((SUM(BF83:BF222))*I34),  2)</f>
        <v>0</v>
      </c>
      <c r="L34" s="32"/>
    </row>
    <row r="35" spans="2:12" s="1" customFormat="1" ht="14.45" hidden="1" customHeight="1">
      <c r="B35" s="32"/>
      <c r="E35" s="27" t="s">
        <v>42</v>
      </c>
      <c r="F35" s="88">
        <f>ROUND((SUM(BG83:BG222)),  2)</f>
        <v>0</v>
      </c>
      <c r="I35" s="89">
        <v>0.21</v>
      </c>
      <c r="J35" s="88">
        <f>0</f>
        <v>0</v>
      </c>
      <c r="L35" s="32"/>
    </row>
    <row r="36" spans="2:12" s="1" customFormat="1" ht="14.45" hidden="1" customHeight="1">
      <c r="B36" s="32"/>
      <c r="E36" s="27" t="s">
        <v>43</v>
      </c>
      <c r="F36" s="88">
        <f>ROUND((SUM(BH83:BH222)),  2)</f>
        <v>0</v>
      </c>
      <c r="I36" s="89">
        <v>0.12</v>
      </c>
      <c r="J36" s="88">
        <f>0</f>
        <v>0</v>
      </c>
      <c r="L36" s="32"/>
    </row>
    <row r="37" spans="2:12" s="1" customFormat="1" ht="14.45" hidden="1" customHeight="1">
      <c r="B37" s="32"/>
      <c r="E37" s="27" t="s">
        <v>44</v>
      </c>
      <c r="F37" s="88">
        <f>ROUND((SUM(BI83:BI222)),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04-13-02 - Přejezd P5551 v ev. km 34,067</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J83</f>
        <v>0</v>
      </c>
      <c r="L59" s="32"/>
      <c r="AU59" s="17" t="s">
        <v>242</v>
      </c>
    </row>
    <row r="60" spans="2:47" s="8" customFormat="1" ht="24.95" customHeight="1">
      <c r="B60" s="99"/>
      <c r="D60" s="100" t="s">
        <v>765</v>
      </c>
      <c r="E60" s="101"/>
      <c r="F60" s="101"/>
      <c r="G60" s="101"/>
      <c r="H60" s="101"/>
      <c r="I60" s="101"/>
      <c r="J60" s="102">
        <f>J84</f>
        <v>0</v>
      </c>
      <c r="L60" s="99"/>
    </row>
    <row r="61" spans="2:47" s="8" customFormat="1" ht="24.95" customHeight="1">
      <c r="B61" s="99"/>
      <c r="D61" s="100" t="s">
        <v>766</v>
      </c>
      <c r="E61" s="101"/>
      <c r="F61" s="101"/>
      <c r="G61" s="101"/>
      <c r="H61" s="101"/>
      <c r="I61" s="101"/>
      <c r="J61" s="102">
        <f>J121</f>
        <v>0</v>
      </c>
      <c r="L61" s="99"/>
    </row>
    <row r="62" spans="2:47" s="8" customFormat="1" ht="24.95" customHeight="1">
      <c r="B62" s="99"/>
      <c r="D62" s="100" t="s">
        <v>994</v>
      </c>
      <c r="E62" s="101"/>
      <c r="F62" s="101"/>
      <c r="G62" s="101"/>
      <c r="H62" s="101"/>
      <c r="I62" s="101"/>
      <c r="J62" s="102">
        <f>J171</f>
        <v>0</v>
      </c>
      <c r="L62" s="99"/>
    </row>
    <row r="63" spans="2:47" s="8" customFormat="1" ht="24.95" customHeight="1">
      <c r="B63" s="99"/>
      <c r="D63" s="100" t="s">
        <v>995</v>
      </c>
      <c r="E63" s="101"/>
      <c r="F63" s="101"/>
      <c r="G63" s="101"/>
      <c r="H63" s="101"/>
      <c r="I63" s="101"/>
      <c r="J63" s="102">
        <f>J207</f>
        <v>0</v>
      </c>
      <c r="L63" s="99"/>
    </row>
    <row r="64" spans="2:47" s="1" customFormat="1" ht="21.75" customHeight="1">
      <c r="B64" s="32"/>
      <c r="L64" s="32"/>
    </row>
    <row r="65" spans="2:12" s="1" customFormat="1" ht="6.95" customHeight="1">
      <c r="B65" s="41"/>
      <c r="C65" s="42"/>
      <c r="D65" s="42"/>
      <c r="E65" s="42"/>
      <c r="F65" s="42"/>
      <c r="G65" s="42"/>
      <c r="H65" s="42"/>
      <c r="I65" s="42"/>
      <c r="J65" s="42"/>
      <c r="K65" s="42"/>
      <c r="L65" s="32"/>
    </row>
    <row r="69" spans="2:12" s="1" customFormat="1" ht="6.95" customHeight="1">
      <c r="B69" s="43"/>
      <c r="C69" s="44"/>
      <c r="D69" s="44"/>
      <c r="E69" s="44"/>
      <c r="F69" s="44"/>
      <c r="G69" s="44"/>
      <c r="H69" s="44"/>
      <c r="I69" s="44"/>
      <c r="J69" s="44"/>
      <c r="K69" s="44"/>
      <c r="L69" s="32"/>
    </row>
    <row r="70" spans="2:12" s="1" customFormat="1" ht="24.95" customHeight="1">
      <c r="B70" s="32"/>
      <c r="C70" s="21" t="s">
        <v>245</v>
      </c>
      <c r="L70" s="32"/>
    </row>
    <row r="71" spans="2:12" s="1" customFormat="1" ht="6.95" customHeight="1">
      <c r="B71" s="32"/>
      <c r="L71" s="32"/>
    </row>
    <row r="72" spans="2:12" s="1" customFormat="1" ht="12" customHeight="1">
      <c r="B72" s="32"/>
      <c r="C72" s="27" t="s">
        <v>16</v>
      </c>
      <c r="L72" s="32"/>
    </row>
    <row r="73" spans="2:12" s="1" customFormat="1" ht="16.5" customHeight="1">
      <c r="B73" s="32"/>
      <c r="E73" s="309" t="str">
        <f>E7</f>
        <v>Oprava trati v úseku Tanvald - Kořenov</v>
      </c>
      <c r="F73" s="310"/>
      <c r="G73" s="310"/>
      <c r="H73" s="310"/>
      <c r="L73" s="32"/>
    </row>
    <row r="74" spans="2:12" s="1" customFormat="1" ht="12" customHeight="1">
      <c r="B74" s="32"/>
      <c r="C74" s="27" t="s">
        <v>237</v>
      </c>
      <c r="L74" s="32"/>
    </row>
    <row r="75" spans="2:12" s="1" customFormat="1" ht="16.5" customHeight="1">
      <c r="B75" s="32"/>
      <c r="E75" s="305" t="str">
        <f>E9</f>
        <v>SO 04-13-02 - Přejezd P5551 v ev. km 34,067</v>
      </c>
      <c r="F75" s="311"/>
      <c r="G75" s="311"/>
      <c r="H75" s="311"/>
      <c r="L75" s="32"/>
    </row>
    <row r="76" spans="2:12" s="1" customFormat="1" ht="6.95" customHeight="1">
      <c r="B76" s="32"/>
      <c r="L76" s="32"/>
    </row>
    <row r="77" spans="2:12" s="1" customFormat="1" ht="12" customHeight="1">
      <c r="B77" s="32"/>
      <c r="C77" s="27" t="s">
        <v>21</v>
      </c>
      <c r="F77" s="25" t="str">
        <f>F12</f>
        <v xml:space="preserve"> </v>
      </c>
      <c r="I77" s="27" t="s">
        <v>23</v>
      </c>
      <c r="J77" s="49" t="str">
        <f>IF(J12="","",J12)</f>
        <v>14. 6. 2023</v>
      </c>
      <c r="L77" s="32"/>
    </row>
    <row r="78" spans="2:12" s="1" customFormat="1" ht="6.95" customHeight="1">
      <c r="B78" s="32"/>
      <c r="L78" s="32"/>
    </row>
    <row r="79" spans="2:12" s="1" customFormat="1" ht="15.2" customHeight="1">
      <c r="B79" s="32"/>
      <c r="C79" s="27" t="s">
        <v>25</v>
      </c>
      <c r="F79" s="25" t="str">
        <f>E15</f>
        <v xml:space="preserve"> </v>
      </c>
      <c r="I79" s="27" t="s">
        <v>30</v>
      </c>
      <c r="J79" s="30" t="str">
        <f>E21</f>
        <v xml:space="preserve"> </v>
      </c>
      <c r="L79" s="32"/>
    </row>
    <row r="80" spans="2:12" s="1" customFormat="1" ht="15.2" customHeight="1">
      <c r="B80" s="32"/>
      <c r="C80" s="27" t="s">
        <v>28</v>
      </c>
      <c r="F80" s="25" t="str">
        <f>IF(E18="","",E18)</f>
        <v>Vyplň údaj</v>
      </c>
      <c r="I80" s="27" t="s">
        <v>32</v>
      </c>
      <c r="J80" s="30" t="str">
        <f>E24</f>
        <v xml:space="preserve"> </v>
      </c>
      <c r="L80" s="32"/>
    </row>
    <row r="81" spans="2:65" s="1" customFormat="1" ht="10.35" customHeight="1">
      <c r="B81" s="32"/>
      <c r="L81" s="32"/>
    </row>
    <row r="82" spans="2:65" s="9" customFormat="1" ht="29.25" customHeight="1">
      <c r="B82" s="103"/>
      <c r="C82" s="104" t="s">
        <v>246</v>
      </c>
      <c r="D82" s="105" t="s">
        <v>54</v>
      </c>
      <c r="E82" s="105" t="s">
        <v>50</v>
      </c>
      <c r="F82" s="105" t="s">
        <v>51</v>
      </c>
      <c r="G82" s="105" t="s">
        <v>247</v>
      </c>
      <c r="H82" s="105" t="s">
        <v>248</v>
      </c>
      <c r="I82" s="105" t="s">
        <v>249</v>
      </c>
      <c r="J82" s="105" t="s">
        <v>241</v>
      </c>
      <c r="K82" s="106" t="s">
        <v>250</v>
      </c>
      <c r="L82" s="103"/>
      <c r="M82" s="56" t="s">
        <v>19</v>
      </c>
      <c r="N82" s="57" t="s">
        <v>39</v>
      </c>
      <c r="O82" s="57" t="s">
        <v>251</v>
      </c>
      <c r="P82" s="57" t="s">
        <v>252</v>
      </c>
      <c r="Q82" s="57" t="s">
        <v>253</v>
      </c>
      <c r="R82" s="57" t="s">
        <v>254</v>
      </c>
      <c r="S82" s="57" t="s">
        <v>255</v>
      </c>
      <c r="T82" s="58" t="s">
        <v>256</v>
      </c>
    </row>
    <row r="83" spans="2:65" s="1" customFormat="1" ht="22.9" customHeight="1">
      <c r="B83" s="32"/>
      <c r="C83" s="61" t="s">
        <v>257</v>
      </c>
      <c r="J83" s="107">
        <f>BK83</f>
        <v>0</v>
      </c>
      <c r="L83" s="32"/>
      <c r="M83" s="59"/>
      <c r="N83" s="50"/>
      <c r="O83" s="50"/>
      <c r="P83" s="108">
        <f>P84+P121+P171+P207</f>
        <v>0</v>
      </c>
      <c r="Q83" s="50"/>
      <c r="R83" s="108">
        <f>R84+R121+R171+R207</f>
        <v>18.851999999999997</v>
      </c>
      <c r="S83" s="50"/>
      <c r="T83" s="109">
        <f>T84+T121+T171+T207</f>
        <v>0</v>
      </c>
      <c r="AT83" s="17" t="s">
        <v>68</v>
      </c>
      <c r="AU83" s="17" t="s">
        <v>242</v>
      </c>
      <c r="BK83" s="110">
        <f>BK84+BK121+BK171+BK207</f>
        <v>0</v>
      </c>
    </row>
    <row r="84" spans="2:65" s="10" customFormat="1" ht="25.9" customHeight="1">
      <c r="B84" s="111"/>
      <c r="D84" s="112" t="s">
        <v>68</v>
      </c>
      <c r="E84" s="113" t="s">
        <v>77</v>
      </c>
      <c r="F84" s="113" t="s">
        <v>767</v>
      </c>
      <c r="I84" s="114"/>
      <c r="J84" s="115">
        <f>BK84</f>
        <v>0</v>
      </c>
      <c r="L84" s="111"/>
      <c r="M84" s="116"/>
      <c r="P84" s="117">
        <f>SUM(P85:P120)</f>
        <v>0</v>
      </c>
      <c r="R84" s="117">
        <f>SUM(R85:R120)</f>
        <v>18.851999999999997</v>
      </c>
      <c r="T84" s="118">
        <f>SUM(T85:T120)</f>
        <v>0</v>
      </c>
      <c r="AR84" s="112" t="s">
        <v>77</v>
      </c>
      <c r="AT84" s="119" t="s">
        <v>68</v>
      </c>
      <c r="AU84" s="119" t="s">
        <v>69</v>
      </c>
      <c r="AY84" s="112" t="s">
        <v>260</v>
      </c>
      <c r="BK84" s="120">
        <f>SUM(BK85:BK120)</f>
        <v>0</v>
      </c>
    </row>
    <row r="85" spans="2:65" s="1" customFormat="1" ht="16.5" customHeight="1">
      <c r="B85" s="32"/>
      <c r="C85" s="139" t="s">
        <v>77</v>
      </c>
      <c r="D85" s="139" t="s">
        <v>273</v>
      </c>
      <c r="E85" s="140" t="s">
        <v>1615</v>
      </c>
      <c r="F85" s="141" t="s">
        <v>1616</v>
      </c>
      <c r="G85" s="142" t="s">
        <v>545</v>
      </c>
      <c r="H85" s="143">
        <v>7.04</v>
      </c>
      <c r="I85" s="144"/>
      <c r="J85" s="145">
        <f>ROUND(I85*H85,2)</f>
        <v>0</v>
      </c>
      <c r="K85" s="141" t="s">
        <v>265</v>
      </c>
      <c r="L85" s="146"/>
      <c r="M85" s="147" t="s">
        <v>19</v>
      </c>
      <c r="N85" s="148" t="s">
        <v>40</v>
      </c>
      <c r="P85" s="130">
        <f>O85*H85</f>
        <v>0</v>
      </c>
      <c r="Q85" s="130">
        <v>0</v>
      </c>
      <c r="R85" s="130">
        <f>Q85*H85</f>
        <v>0</v>
      </c>
      <c r="S85" s="130">
        <v>0</v>
      </c>
      <c r="T85" s="131">
        <f>S85*H85</f>
        <v>0</v>
      </c>
      <c r="AR85" s="132" t="s">
        <v>277</v>
      </c>
      <c r="AT85" s="132" t="s">
        <v>273</v>
      </c>
      <c r="AU85" s="132" t="s">
        <v>77</v>
      </c>
      <c r="AY85" s="17" t="s">
        <v>260</v>
      </c>
      <c r="BE85" s="133">
        <f>IF(N85="základní",J85,0)</f>
        <v>0</v>
      </c>
      <c r="BF85" s="133">
        <f>IF(N85="snížená",J85,0)</f>
        <v>0</v>
      </c>
      <c r="BG85" s="133">
        <f>IF(N85="zákl. přenesená",J85,0)</f>
        <v>0</v>
      </c>
      <c r="BH85" s="133">
        <f>IF(N85="sníž. přenesená",J85,0)</f>
        <v>0</v>
      </c>
      <c r="BI85" s="133">
        <f>IF(N85="nulová",J85,0)</f>
        <v>0</v>
      </c>
      <c r="BJ85" s="17" t="s">
        <v>77</v>
      </c>
      <c r="BK85" s="133">
        <f>ROUND(I85*H85,2)</f>
        <v>0</v>
      </c>
      <c r="BL85" s="17" t="s">
        <v>266</v>
      </c>
      <c r="BM85" s="132" t="s">
        <v>79</v>
      </c>
    </row>
    <row r="86" spans="2:65" s="1" customFormat="1" ht="11.25">
      <c r="B86" s="32"/>
      <c r="D86" s="134" t="s">
        <v>267</v>
      </c>
      <c r="F86" s="135" t="s">
        <v>1616</v>
      </c>
      <c r="I86" s="136"/>
      <c r="L86" s="32"/>
      <c r="M86" s="137"/>
      <c r="T86" s="53"/>
      <c r="AT86" s="17" t="s">
        <v>267</v>
      </c>
      <c r="AU86" s="17" t="s">
        <v>77</v>
      </c>
    </row>
    <row r="87" spans="2:65" s="1" customFormat="1" ht="19.5">
      <c r="B87" s="32"/>
      <c r="D87" s="134" t="s">
        <v>269</v>
      </c>
      <c r="F87" s="138" t="s">
        <v>306</v>
      </c>
      <c r="I87" s="136"/>
      <c r="L87" s="32"/>
      <c r="M87" s="137"/>
      <c r="T87" s="53"/>
      <c r="AT87" s="17" t="s">
        <v>269</v>
      </c>
      <c r="AU87" s="17" t="s">
        <v>77</v>
      </c>
    </row>
    <row r="88" spans="2:65" s="12" customFormat="1" ht="11.25">
      <c r="B88" s="162"/>
      <c r="D88" s="134" t="s">
        <v>774</v>
      </c>
      <c r="E88" s="163" t="s">
        <v>19</v>
      </c>
      <c r="F88" s="164" t="s">
        <v>4208</v>
      </c>
      <c r="H88" s="165">
        <v>7.04</v>
      </c>
      <c r="I88" s="166"/>
      <c r="L88" s="162"/>
      <c r="M88" s="167"/>
      <c r="T88" s="168"/>
      <c r="AT88" s="163" t="s">
        <v>774</v>
      </c>
      <c r="AU88" s="163" t="s">
        <v>77</v>
      </c>
      <c r="AV88" s="12" t="s">
        <v>79</v>
      </c>
      <c r="AW88" s="12" t="s">
        <v>31</v>
      </c>
      <c r="AX88" s="12" t="s">
        <v>69</v>
      </c>
      <c r="AY88" s="163" t="s">
        <v>260</v>
      </c>
    </row>
    <row r="89" spans="2:65" s="13" customFormat="1" ht="11.25">
      <c r="B89" s="169"/>
      <c r="D89" s="134" t="s">
        <v>774</v>
      </c>
      <c r="E89" s="170" t="s">
        <v>19</v>
      </c>
      <c r="F89" s="171" t="s">
        <v>967</v>
      </c>
      <c r="H89" s="172">
        <v>7.04</v>
      </c>
      <c r="I89" s="173"/>
      <c r="L89" s="169"/>
      <c r="M89" s="174"/>
      <c r="T89" s="175"/>
      <c r="AT89" s="170" t="s">
        <v>774</v>
      </c>
      <c r="AU89" s="170" t="s">
        <v>77</v>
      </c>
      <c r="AV89" s="13" t="s">
        <v>266</v>
      </c>
      <c r="AW89" s="13" t="s">
        <v>31</v>
      </c>
      <c r="AX89" s="13" t="s">
        <v>77</v>
      </c>
      <c r="AY89" s="170" t="s">
        <v>260</v>
      </c>
    </row>
    <row r="90" spans="2:65" s="1" customFormat="1" ht="16.5" customHeight="1">
      <c r="B90" s="32"/>
      <c r="C90" s="139" t="s">
        <v>79</v>
      </c>
      <c r="D90" s="139" t="s">
        <v>273</v>
      </c>
      <c r="E90" s="140" t="s">
        <v>1618</v>
      </c>
      <c r="F90" s="141" t="s">
        <v>1619</v>
      </c>
      <c r="G90" s="142" t="s">
        <v>973</v>
      </c>
      <c r="H90" s="143">
        <v>2.2000000000000002</v>
      </c>
      <c r="I90" s="144"/>
      <c r="J90" s="145">
        <f>ROUND(I90*H90,2)</f>
        <v>0</v>
      </c>
      <c r="K90" s="141" t="s">
        <v>265</v>
      </c>
      <c r="L90" s="146"/>
      <c r="M90" s="147" t="s">
        <v>19</v>
      </c>
      <c r="N90" s="148" t="s">
        <v>40</v>
      </c>
      <c r="P90" s="130">
        <f>O90*H90</f>
        <v>0</v>
      </c>
      <c r="Q90" s="130">
        <v>1</v>
      </c>
      <c r="R90" s="130">
        <f>Q90*H90</f>
        <v>2.2000000000000002</v>
      </c>
      <c r="S90" s="130">
        <v>0</v>
      </c>
      <c r="T90" s="131">
        <f>S90*H90</f>
        <v>0</v>
      </c>
      <c r="AR90" s="132" t="s">
        <v>277</v>
      </c>
      <c r="AT90" s="132" t="s">
        <v>273</v>
      </c>
      <c r="AU90" s="132" t="s">
        <v>77</v>
      </c>
      <c r="AY90" s="17" t="s">
        <v>260</v>
      </c>
      <c r="BE90" s="133">
        <f>IF(N90="základní",J90,0)</f>
        <v>0</v>
      </c>
      <c r="BF90" s="133">
        <f>IF(N90="snížená",J90,0)</f>
        <v>0</v>
      </c>
      <c r="BG90" s="133">
        <f>IF(N90="zákl. přenesená",J90,0)</f>
        <v>0</v>
      </c>
      <c r="BH90" s="133">
        <f>IF(N90="sníž. přenesená",J90,0)</f>
        <v>0</v>
      </c>
      <c r="BI90" s="133">
        <f>IF(N90="nulová",J90,0)</f>
        <v>0</v>
      </c>
      <c r="BJ90" s="17" t="s">
        <v>77</v>
      </c>
      <c r="BK90" s="133">
        <f>ROUND(I90*H90,2)</f>
        <v>0</v>
      </c>
      <c r="BL90" s="17" t="s">
        <v>266</v>
      </c>
      <c r="BM90" s="132" t="s">
        <v>266</v>
      </c>
    </row>
    <row r="91" spans="2:65" s="1" customFormat="1" ht="11.25">
      <c r="B91" s="32"/>
      <c r="D91" s="134" t="s">
        <v>267</v>
      </c>
      <c r="F91" s="135" t="s">
        <v>1619</v>
      </c>
      <c r="I91" s="136"/>
      <c r="L91" s="32"/>
      <c r="M91" s="137"/>
      <c r="T91" s="53"/>
      <c r="AT91" s="17" t="s">
        <v>267</v>
      </c>
      <c r="AU91" s="17" t="s">
        <v>77</v>
      </c>
    </row>
    <row r="92" spans="2:65" s="1" customFormat="1" ht="19.5">
      <c r="B92" s="32"/>
      <c r="D92" s="134" t="s">
        <v>269</v>
      </c>
      <c r="F92" s="138" t="s">
        <v>306</v>
      </c>
      <c r="I92" s="136"/>
      <c r="L92" s="32"/>
      <c r="M92" s="137"/>
      <c r="T92" s="53"/>
      <c r="AT92" s="17" t="s">
        <v>269</v>
      </c>
      <c r="AU92" s="17" t="s">
        <v>77</v>
      </c>
    </row>
    <row r="93" spans="2:65" s="12" customFormat="1" ht="11.25">
      <c r="B93" s="162"/>
      <c r="D93" s="134" t="s">
        <v>774</v>
      </c>
      <c r="E93" s="163" t="s">
        <v>19</v>
      </c>
      <c r="F93" s="164" t="s">
        <v>4209</v>
      </c>
      <c r="H93" s="165">
        <v>2.2000000000000002</v>
      </c>
      <c r="I93" s="166"/>
      <c r="L93" s="162"/>
      <c r="M93" s="167"/>
      <c r="T93" s="168"/>
      <c r="AT93" s="163" t="s">
        <v>774</v>
      </c>
      <c r="AU93" s="163" t="s">
        <v>77</v>
      </c>
      <c r="AV93" s="12" t="s">
        <v>79</v>
      </c>
      <c r="AW93" s="12" t="s">
        <v>31</v>
      </c>
      <c r="AX93" s="12" t="s">
        <v>69</v>
      </c>
      <c r="AY93" s="163" t="s">
        <v>260</v>
      </c>
    </row>
    <row r="94" spans="2:65" s="13" customFormat="1" ht="11.25">
      <c r="B94" s="169"/>
      <c r="D94" s="134" t="s">
        <v>774</v>
      </c>
      <c r="E94" s="170" t="s">
        <v>19</v>
      </c>
      <c r="F94" s="171" t="s">
        <v>967</v>
      </c>
      <c r="H94" s="172">
        <v>2.2000000000000002</v>
      </c>
      <c r="I94" s="173"/>
      <c r="L94" s="169"/>
      <c r="M94" s="174"/>
      <c r="T94" s="175"/>
      <c r="AT94" s="170" t="s">
        <v>774</v>
      </c>
      <c r="AU94" s="170" t="s">
        <v>77</v>
      </c>
      <c r="AV94" s="13" t="s">
        <v>266</v>
      </c>
      <c r="AW94" s="13" t="s">
        <v>31</v>
      </c>
      <c r="AX94" s="13" t="s">
        <v>77</v>
      </c>
      <c r="AY94" s="170" t="s">
        <v>260</v>
      </c>
    </row>
    <row r="95" spans="2:65" s="1" customFormat="1" ht="16.5" customHeight="1">
      <c r="B95" s="32"/>
      <c r="C95" s="139" t="s">
        <v>279</v>
      </c>
      <c r="D95" s="139" t="s">
        <v>273</v>
      </c>
      <c r="E95" s="140" t="s">
        <v>1622</v>
      </c>
      <c r="F95" s="141" t="s">
        <v>1623</v>
      </c>
      <c r="G95" s="142" t="s">
        <v>973</v>
      </c>
      <c r="H95" s="143">
        <v>3.3</v>
      </c>
      <c r="I95" s="144"/>
      <c r="J95" s="145">
        <f>ROUND(I95*H95,2)</f>
        <v>0</v>
      </c>
      <c r="K95" s="141" t="s">
        <v>265</v>
      </c>
      <c r="L95" s="146"/>
      <c r="M95" s="147" t="s">
        <v>19</v>
      </c>
      <c r="N95" s="148" t="s">
        <v>40</v>
      </c>
      <c r="P95" s="130">
        <f>O95*H95</f>
        <v>0</v>
      </c>
      <c r="Q95" s="130">
        <v>1</v>
      </c>
      <c r="R95" s="130">
        <f>Q95*H95</f>
        <v>3.3</v>
      </c>
      <c r="S95" s="130">
        <v>0</v>
      </c>
      <c r="T95" s="131">
        <f>S95*H95</f>
        <v>0</v>
      </c>
      <c r="AR95" s="132" t="s">
        <v>277</v>
      </c>
      <c r="AT95" s="132" t="s">
        <v>273</v>
      </c>
      <c r="AU95" s="132" t="s">
        <v>77</v>
      </c>
      <c r="AY95" s="17" t="s">
        <v>260</v>
      </c>
      <c r="BE95" s="133">
        <f>IF(N95="základní",J95,0)</f>
        <v>0</v>
      </c>
      <c r="BF95" s="133">
        <f>IF(N95="snížená",J95,0)</f>
        <v>0</v>
      </c>
      <c r="BG95" s="133">
        <f>IF(N95="zákl. přenesená",J95,0)</f>
        <v>0</v>
      </c>
      <c r="BH95" s="133">
        <f>IF(N95="sníž. přenesená",J95,0)</f>
        <v>0</v>
      </c>
      <c r="BI95" s="133">
        <f>IF(N95="nulová",J95,0)</f>
        <v>0</v>
      </c>
      <c r="BJ95" s="17" t="s">
        <v>77</v>
      </c>
      <c r="BK95" s="133">
        <f>ROUND(I95*H95,2)</f>
        <v>0</v>
      </c>
      <c r="BL95" s="17" t="s">
        <v>266</v>
      </c>
      <c r="BM95" s="132" t="s">
        <v>282</v>
      </c>
    </row>
    <row r="96" spans="2:65" s="1" customFormat="1" ht="11.25">
      <c r="B96" s="32"/>
      <c r="D96" s="134" t="s">
        <v>267</v>
      </c>
      <c r="F96" s="135" t="s">
        <v>1623</v>
      </c>
      <c r="I96" s="136"/>
      <c r="L96" s="32"/>
      <c r="M96" s="137"/>
      <c r="T96" s="53"/>
      <c r="AT96" s="17" t="s">
        <v>267</v>
      </c>
      <c r="AU96" s="17" t="s">
        <v>77</v>
      </c>
    </row>
    <row r="97" spans="2:65" s="1" customFormat="1" ht="29.25">
      <c r="B97" s="32"/>
      <c r="D97" s="134" t="s">
        <v>269</v>
      </c>
      <c r="F97" s="138" t="s">
        <v>1620</v>
      </c>
      <c r="I97" s="136"/>
      <c r="L97" s="32"/>
      <c r="M97" s="137"/>
      <c r="T97" s="53"/>
      <c r="AT97" s="17" t="s">
        <v>269</v>
      </c>
      <c r="AU97" s="17" t="s">
        <v>77</v>
      </c>
    </row>
    <row r="98" spans="2:65" s="1" customFormat="1" ht="16.5" customHeight="1">
      <c r="B98" s="32"/>
      <c r="C98" s="139" t="s">
        <v>266</v>
      </c>
      <c r="D98" s="139" t="s">
        <v>273</v>
      </c>
      <c r="E98" s="140" t="s">
        <v>1625</v>
      </c>
      <c r="F98" s="141" t="s">
        <v>1626</v>
      </c>
      <c r="G98" s="142" t="s">
        <v>973</v>
      </c>
      <c r="H98" s="143">
        <v>2.75</v>
      </c>
      <c r="I98" s="144"/>
      <c r="J98" s="145">
        <f>ROUND(I98*H98,2)</f>
        <v>0</v>
      </c>
      <c r="K98" s="141" t="s">
        <v>265</v>
      </c>
      <c r="L98" s="146"/>
      <c r="M98" s="147" t="s">
        <v>19</v>
      </c>
      <c r="N98" s="148" t="s">
        <v>40</v>
      </c>
      <c r="P98" s="130">
        <f>O98*H98</f>
        <v>0</v>
      </c>
      <c r="Q98" s="130">
        <v>1</v>
      </c>
      <c r="R98" s="130">
        <f>Q98*H98</f>
        <v>2.75</v>
      </c>
      <c r="S98" s="130">
        <v>0</v>
      </c>
      <c r="T98" s="131">
        <f>S98*H98</f>
        <v>0</v>
      </c>
      <c r="AR98" s="132" t="s">
        <v>277</v>
      </c>
      <c r="AT98" s="132" t="s">
        <v>273</v>
      </c>
      <c r="AU98" s="132" t="s">
        <v>77</v>
      </c>
      <c r="AY98" s="17" t="s">
        <v>260</v>
      </c>
      <c r="BE98" s="133">
        <f>IF(N98="základní",J98,0)</f>
        <v>0</v>
      </c>
      <c r="BF98" s="133">
        <f>IF(N98="snížená",J98,0)</f>
        <v>0</v>
      </c>
      <c r="BG98" s="133">
        <f>IF(N98="zákl. přenesená",J98,0)</f>
        <v>0</v>
      </c>
      <c r="BH98" s="133">
        <f>IF(N98="sníž. přenesená",J98,0)</f>
        <v>0</v>
      </c>
      <c r="BI98" s="133">
        <f>IF(N98="nulová",J98,0)</f>
        <v>0</v>
      </c>
      <c r="BJ98" s="17" t="s">
        <v>77</v>
      </c>
      <c r="BK98" s="133">
        <f>ROUND(I98*H98,2)</f>
        <v>0</v>
      </c>
      <c r="BL98" s="17" t="s">
        <v>266</v>
      </c>
      <c r="BM98" s="132" t="s">
        <v>277</v>
      </c>
    </row>
    <row r="99" spans="2:65" s="1" customFormat="1" ht="11.25">
      <c r="B99" s="32"/>
      <c r="D99" s="134" t="s">
        <v>267</v>
      </c>
      <c r="F99" s="135" t="s">
        <v>1626</v>
      </c>
      <c r="I99" s="136"/>
      <c r="L99" s="32"/>
      <c r="M99" s="137"/>
      <c r="T99" s="53"/>
      <c r="AT99" s="17" t="s">
        <v>267</v>
      </c>
      <c r="AU99" s="17" t="s">
        <v>77</v>
      </c>
    </row>
    <row r="100" spans="2:65" s="1" customFormat="1" ht="29.25">
      <c r="B100" s="32"/>
      <c r="D100" s="134" t="s">
        <v>269</v>
      </c>
      <c r="F100" s="138" t="s">
        <v>1620</v>
      </c>
      <c r="I100" s="136"/>
      <c r="L100" s="32"/>
      <c r="M100" s="137"/>
      <c r="T100" s="53"/>
      <c r="AT100" s="17" t="s">
        <v>269</v>
      </c>
      <c r="AU100" s="17" t="s">
        <v>77</v>
      </c>
    </row>
    <row r="101" spans="2:65" s="12" customFormat="1" ht="11.25">
      <c r="B101" s="162"/>
      <c r="D101" s="134" t="s">
        <v>774</v>
      </c>
      <c r="E101" s="163" t="s">
        <v>19</v>
      </c>
      <c r="F101" s="164" t="s">
        <v>3395</v>
      </c>
      <c r="H101" s="165">
        <v>2.75</v>
      </c>
      <c r="I101" s="166"/>
      <c r="L101" s="162"/>
      <c r="M101" s="167"/>
      <c r="T101" s="168"/>
      <c r="AT101" s="163" t="s">
        <v>774</v>
      </c>
      <c r="AU101" s="163" t="s">
        <v>77</v>
      </c>
      <c r="AV101" s="12" t="s">
        <v>79</v>
      </c>
      <c r="AW101" s="12" t="s">
        <v>31</v>
      </c>
      <c r="AX101" s="12" t="s">
        <v>69</v>
      </c>
      <c r="AY101" s="163" t="s">
        <v>260</v>
      </c>
    </row>
    <row r="102" spans="2:65" s="13" customFormat="1" ht="11.25">
      <c r="B102" s="169"/>
      <c r="D102" s="134" t="s">
        <v>774</v>
      </c>
      <c r="E102" s="170" t="s">
        <v>19</v>
      </c>
      <c r="F102" s="171" t="s">
        <v>967</v>
      </c>
      <c r="H102" s="172">
        <v>2.75</v>
      </c>
      <c r="I102" s="173"/>
      <c r="L102" s="169"/>
      <c r="M102" s="174"/>
      <c r="T102" s="175"/>
      <c r="AT102" s="170" t="s">
        <v>774</v>
      </c>
      <c r="AU102" s="170" t="s">
        <v>77</v>
      </c>
      <c r="AV102" s="13" t="s">
        <v>266</v>
      </c>
      <c r="AW102" s="13" t="s">
        <v>31</v>
      </c>
      <c r="AX102" s="13" t="s">
        <v>77</v>
      </c>
      <c r="AY102" s="170" t="s">
        <v>260</v>
      </c>
    </row>
    <row r="103" spans="2:65" s="1" customFormat="1" ht="16.5" customHeight="1">
      <c r="B103" s="32"/>
      <c r="C103" s="139" t="s">
        <v>258</v>
      </c>
      <c r="D103" s="139" t="s">
        <v>273</v>
      </c>
      <c r="E103" s="140" t="s">
        <v>1628</v>
      </c>
      <c r="F103" s="141" t="s">
        <v>1629</v>
      </c>
      <c r="G103" s="142" t="s">
        <v>973</v>
      </c>
      <c r="H103" s="143">
        <v>6.75</v>
      </c>
      <c r="I103" s="144"/>
      <c r="J103" s="145">
        <f>ROUND(I103*H103,2)</f>
        <v>0</v>
      </c>
      <c r="K103" s="141" t="s">
        <v>19</v>
      </c>
      <c r="L103" s="146"/>
      <c r="M103" s="147" t="s">
        <v>19</v>
      </c>
      <c r="N103" s="148" t="s">
        <v>40</v>
      </c>
      <c r="P103" s="130">
        <f>O103*H103</f>
        <v>0</v>
      </c>
      <c r="Q103" s="130">
        <v>0</v>
      </c>
      <c r="R103" s="130">
        <f>Q103*H103</f>
        <v>0</v>
      </c>
      <c r="S103" s="130">
        <v>0</v>
      </c>
      <c r="T103" s="131">
        <f>S103*H103</f>
        <v>0</v>
      </c>
      <c r="AR103" s="132" t="s">
        <v>277</v>
      </c>
      <c r="AT103" s="132" t="s">
        <v>273</v>
      </c>
      <c r="AU103" s="132" t="s">
        <v>77</v>
      </c>
      <c r="AY103" s="17" t="s">
        <v>260</v>
      </c>
      <c r="BE103" s="133">
        <f>IF(N103="základní",J103,0)</f>
        <v>0</v>
      </c>
      <c r="BF103" s="133">
        <f>IF(N103="snížená",J103,0)</f>
        <v>0</v>
      </c>
      <c r="BG103" s="133">
        <f>IF(N103="zákl. přenesená",J103,0)</f>
        <v>0</v>
      </c>
      <c r="BH103" s="133">
        <f>IF(N103="sníž. přenesená",J103,0)</f>
        <v>0</v>
      </c>
      <c r="BI103" s="133">
        <f>IF(N103="nulová",J103,0)</f>
        <v>0</v>
      </c>
      <c r="BJ103" s="17" t="s">
        <v>77</v>
      </c>
      <c r="BK103" s="133">
        <f>ROUND(I103*H103,2)</f>
        <v>0</v>
      </c>
      <c r="BL103" s="17" t="s">
        <v>266</v>
      </c>
      <c r="BM103" s="132" t="s">
        <v>289</v>
      </c>
    </row>
    <row r="104" spans="2:65" s="1" customFormat="1" ht="11.25">
      <c r="B104" s="32"/>
      <c r="D104" s="134" t="s">
        <v>267</v>
      </c>
      <c r="F104" s="135" t="s">
        <v>1629</v>
      </c>
      <c r="I104" s="136"/>
      <c r="L104" s="32"/>
      <c r="M104" s="137"/>
      <c r="T104" s="53"/>
      <c r="AT104" s="17" t="s">
        <v>267</v>
      </c>
      <c r="AU104" s="17" t="s">
        <v>77</v>
      </c>
    </row>
    <row r="105" spans="2:65" s="1" customFormat="1" ht="29.25">
      <c r="B105" s="32"/>
      <c r="D105" s="134" t="s">
        <v>269</v>
      </c>
      <c r="F105" s="138" t="s">
        <v>1630</v>
      </c>
      <c r="I105" s="136"/>
      <c r="L105" s="32"/>
      <c r="M105" s="137"/>
      <c r="T105" s="53"/>
      <c r="AT105" s="17" t="s">
        <v>269</v>
      </c>
      <c r="AU105" s="17" t="s">
        <v>77</v>
      </c>
    </row>
    <row r="106" spans="2:65" s="12" customFormat="1" ht="11.25">
      <c r="B106" s="162"/>
      <c r="D106" s="134" t="s">
        <v>774</v>
      </c>
      <c r="E106" s="163" t="s">
        <v>19</v>
      </c>
      <c r="F106" s="164" t="s">
        <v>4210</v>
      </c>
      <c r="H106" s="165">
        <v>6.75</v>
      </c>
      <c r="I106" s="166"/>
      <c r="L106" s="162"/>
      <c r="M106" s="167"/>
      <c r="T106" s="168"/>
      <c r="AT106" s="163" t="s">
        <v>774</v>
      </c>
      <c r="AU106" s="163" t="s">
        <v>77</v>
      </c>
      <c r="AV106" s="12" t="s">
        <v>79</v>
      </c>
      <c r="AW106" s="12" t="s">
        <v>31</v>
      </c>
      <c r="AX106" s="12" t="s">
        <v>69</v>
      </c>
      <c r="AY106" s="163" t="s">
        <v>260</v>
      </c>
    </row>
    <row r="107" spans="2:65" s="13" customFormat="1" ht="11.25">
      <c r="B107" s="169"/>
      <c r="D107" s="134" t="s">
        <v>774</v>
      </c>
      <c r="E107" s="170" t="s">
        <v>19</v>
      </c>
      <c r="F107" s="171" t="s">
        <v>967</v>
      </c>
      <c r="H107" s="172">
        <v>6.75</v>
      </c>
      <c r="I107" s="173"/>
      <c r="L107" s="169"/>
      <c r="M107" s="174"/>
      <c r="T107" s="175"/>
      <c r="AT107" s="170" t="s">
        <v>774</v>
      </c>
      <c r="AU107" s="170" t="s">
        <v>77</v>
      </c>
      <c r="AV107" s="13" t="s">
        <v>266</v>
      </c>
      <c r="AW107" s="13" t="s">
        <v>31</v>
      </c>
      <c r="AX107" s="13" t="s">
        <v>77</v>
      </c>
      <c r="AY107" s="170" t="s">
        <v>260</v>
      </c>
    </row>
    <row r="108" spans="2:65" s="1" customFormat="1" ht="16.5" customHeight="1">
      <c r="B108" s="32"/>
      <c r="C108" s="139" t="s">
        <v>282</v>
      </c>
      <c r="D108" s="139" t="s">
        <v>273</v>
      </c>
      <c r="E108" s="140" t="s">
        <v>1632</v>
      </c>
      <c r="F108" s="141" t="s">
        <v>1633</v>
      </c>
      <c r="G108" s="142" t="s">
        <v>973</v>
      </c>
      <c r="H108" s="143">
        <v>6.75</v>
      </c>
      <c r="I108" s="144"/>
      <c r="J108" s="145">
        <f>ROUND(I108*H108,2)</f>
        <v>0</v>
      </c>
      <c r="K108" s="141" t="s">
        <v>19</v>
      </c>
      <c r="L108" s="146"/>
      <c r="M108" s="147" t="s">
        <v>19</v>
      </c>
      <c r="N108" s="148" t="s">
        <v>40</v>
      </c>
      <c r="P108" s="130">
        <f>O108*H108</f>
        <v>0</v>
      </c>
      <c r="Q108" s="130">
        <v>0</v>
      </c>
      <c r="R108" s="130">
        <f>Q108*H108</f>
        <v>0</v>
      </c>
      <c r="S108" s="130">
        <v>0</v>
      </c>
      <c r="T108" s="131">
        <f>S108*H108</f>
        <v>0</v>
      </c>
      <c r="AR108" s="132" t="s">
        <v>277</v>
      </c>
      <c r="AT108" s="132" t="s">
        <v>273</v>
      </c>
      <c r="AU108" s="132" t="s">
        <v>77</v>
      </c>
      <c r="AY108" s="17" t="s">
        <v>260</v>
      </c>
      <c r="BE108" s="133">
        <f>IF(N108="základní",J108,0)</f>
        <v>0</v>
      </c>
      <c r="BF108" s="133">
        <f>IF(N108="snížená",J108,0)</f>
        <v>0</v>
      </c>
      <c r="BG108" s="133">
        <f>IF(N108="zákl. přenesená",J108,0)</f>
        <v>0</v>
      </c>
      <c r="BH108" s="133">
        <f>IF(N108="sníž. přenesená",J108,0)</f>
        <v>0</v>
      </c>
      <c r="BI108" s="133">
        <f>IF(N108="nulová",J108,0)</f>
        <v>0</v>
      </c>
      <c r="BJ108" s="17" t="s">
        <v>77</v>
      </c>
      <c r="BK108" s="133">
        <f>ROUND(I108*H108,2)</f>
        <v>0</v>
      </c>
      <c r="BL108" s="17" t="s">
        <v>266</v>
      </c>
      <c r="BM108" s="132" t="s">
        <v>8</v>
      </c>
    </row>
    <row r="109" spans="2:65" s="1" customFormat="1" ht="11.25">
      <c r="B109" s="32"/>
      <c r="D109" s="134" t="s">
        <v>267</v>
      </c>
      <c r="F109" s="135" t="s">
        <v>1633</v>
      </c>
      <c r="I109" s="136"/>
      <c r="L109" s="32"/>
      <c r="M109" s="137"/>
      <c r="T109" s="53"/>
      <c r="AT109" s="17" t="s">
        <v>267</v>
      </c>
      <c r="AU109" s="17" t="s">
        <v>77</v>
      </c>
    </row>
    <row r="110" spans="2:65" s="1" customFormat="1" ht="29.25">
      <c r="B110" s="32"/>
      <c r="D110" s="134" t="s">
        <v>269</v>
      </c>
      <c r="F110" s="138" t="s">
        <v>1630</v>
      </c>
      <c r="I110" s="136"/>
      <c r="L110" s="32"/>
      <c r="M110" s="137"/>
      <c r="T110" s="53"/>
      <c r="AT110" s="17" t="s">
        <v>269</v>
      </c>
      <c r="AU110" s="17" t="s">
        <v>77</v>
      </c>
    </row>
    <row r="111" spans="2:65" s="12" customFormat="1" ht="11.25">
      <c r="B111" s="162"/>
      <c r="D111" s="134" t="s">
        <v>774</v>
      </c>
      <c r="E111" s="163" t="s">
        <v>19</v>
      </c>
      <c r="F111" s="164" t="s">
        <v>4210</v>
      </c>
      <c r="H111" s="165">
        <v>6.75</v>
      </c>
      <c r="I111" s="166"/>
      <c r="L111" s="162"/>
      <c r="M111" s="167"/>
      <c r="T111" s="168"/>
      <c r="AT111" s="163" t="s">
        <v>774</v>
      </c>
      <c r="AU111" s="163" t="s">
        <v>77</v>
      </c>
      <c r="AV111" s="12" t="s">
        <v>79</v>
      </c>
      <c r="AW111" s="12" t="s">
        <v>31</v>
      </c>
      <c r="AX111" s="12" t="s">
        <v>69</v>
      </c>
      <c r="AY111" s="163" t="s">
        <v>260</v>
      </c>
    </row>
    <row r="112" spans="2:65" s="13" customFormat="1" ht="11.25">
      <c r="B112" s="169"/>
      <c r="D112" s="134" t="s">
        <v>774</v>
      </c>
      <c r="E112" s="170" t="s">
        <v>19</v>
      </c>
      <c r="F112" s="171" t="s">
        <v>967</v>
      </c>
      <c r="H112" s="172">
        <v>6.75</v>
      </c>
      <c r="I112" s="173"/>
      <c r="L112" s="169"/>
      <c r="M112" s="174"/>
      <c r="T112" s="175"/>
      <c r="AT112" s="170" t="s">
        <v>774</v>
      </c>
      <c r="AU112" s="170" t="s">
        <v>77</v>
      </c>
      <c r="AV112" s="13" t="s">
        <v>266</v>
      </c>
      <c r="AW112" s="13" t="s">
        <v>31</v>
      </c>
      <c r="AX112" s="13" t="s">
        <v>77</v>
      </c>
      <c r="AY112" s="170" t="s">
        <v>260</v>
      </c>
    </row>
    <row r="113" spans="2:65" s="1" customFormat="1" ht="16.5" customHeight="1">
      <c r="B113" s="32"/>
      <c r="C113" s="139" t="s">
        <v>271</v>
      </c>
      <c r="D113" s="139" t="s">
        <v>273</v>
      </c>
      <c r="E113" s="140" t="s">
        <v>1659</v>
      </c>
      <c r="F113" s="141" t="s">
        <v>1660</v>
      </c>
      <c r="G113" s="142" t="s">
        <v>363</v>
      </c>
      <c r="H113" s="143">
        <v>9</v>
      </c>
      <c r="I113" s="144"/>
      <c r="J113" s="145">
        <f>ROUND(I113*H113,2)</f>
        <v>0</v>
      </c>
      <c r="K113" s="141" t="s">
        <v>265</v>
      </c>
      <c r="L113" s="146"/>
      <c r="M113" s="147" t="s">
        <v>19</v>
      </c>
      <c r="N113" s="148" t="s">
        <v>40</v>
      </c>
      <c r="P113" s="130">
        <f>O113*H113</f>
        <v>0</v>
      </c>
      <c r="Q113" s="130">
        <v>1.1000000000000001</v>
      </c>
      <c r="R113" s="130">
        <f>Q113*H113</f>
        <v>9.9</v>
      </c>
      <c r="S113" s="130">
        <v>0</v>
      </c>
      <c r="T113" s="131">
        <f>S113*H113</f>
        <v>0</v>
      </c>
      <c r="AR113" s="132" t="s">
        <v>277</v>
      </c>
      <c r="AT113" s="132" t="s">
        <v>273</v>
      </c>
      <c r="AU113" s="132" t="s">
        <v>77</v>
      </c>
      <c r="AY113" s="17" t="s">
        <v>260</v>
      </c>
      <c r="BE113" s="133">
        <f>IF(N113="základní",J113,0)</f>
        <v>0</v>
      </c>
      <c r="BF113" s="133">
        <f>IF(N113="snížená",J113,0)</f>
        <v>0</v>
      </c>
      <c r="BG113" s="133">
        <f>IF(N113="zákl. přenesená",J113,0)</f>
        <v>0</v>
      </c>
      <c r="BH113" s="133">
        <f>IF(N113="sníž. přenesená",J113,0)</f>
        <v>0</v>
      </c>
      <c r="BI113" s="133">
        <f>IF(N113="nulová",J113,0)</f>
        <v>0</v>
      </c>
      <c r="BJ113" s="17" t="s">
        <v>77</v>
      </c>
      <c r="BK113" s="133">
        <f>ROUND(I113*H113,2)</f>
        <v>0</v>
      </c>
      <c r="BL113" s="17" t="s">
        <v>266</v>
      </c>
      <c r="BM113" s="132" t="s">
        <v>296</v>
      </c>
    </row>
    <row r="114" spans="2:65" s="1" customFormat="1" ht="11.25">
      <c r="B114" s="32"/>
      <c r="D114" s="134" t="s">
        <v>267</v>
      </c>
      <c r="F114" s="135" t="s">
        <v>1660</v>
      </c>
      <c r="I114" s="136"/>
      <c r="L114" s="32"/>
      <c r="M114" s="137"/>
      <c r="T114" s="53"/>
      <c r="AT114" s="17" t="s">
        <v>267</v>
      </c>
      <c r="AU114" s="17" t="s">
        <v>77</v>
      </c>
    </row>
    <row r="115" spans="2:65" s="1" customFormat="1" ht="29.25">
      <c r="B115" s="32"/>
      <c r="D115" s="134" t="s">
        <v>269</v>
      </c>
      <c r="F115" s="138" t="s">
        <v>1661</v>
      </c>
      <c r="I115" s="136"/>
      <c r="L115" s="32"/>
      <c r="M115" s="137"/>
      <c r="T115" s="53"/>
      <c r="AT115" s="17" t="s">
        <v>269</v>
      </c>
      <c r="AU115" s="17" t="s">
        <v>77</v>
      </c>
    </row>
    <row r="116" spans="2:65" s="1" customFormat="1" ht="16.5" customHeight="1">
      <c r="B116" s="32"/>
      <c r="C116" s="139" t="s">
        <v>277</v>
      </c>
      <c r="D116" s="139" t="s">
        <v>273</v>
      </c>
      <c r="E116" s="140" t="s">
        <v>1252</v>
      </c>
      <c r="F116" s="141" t="s">
        <v>1253</v>
      </c>
      <c r="G116" s="142" t="s">
        <v>973</v>
      </c>
      <c r="H116" s="143">
        <v>0.70199999999999996</v>
      </c>
      <c r="I116" s="144"/>
      <c r="J116" s="145">
        <f>ROUND(I116*H116,2)</f>
        <v>0</v>
      </c>
      <c r="K116" s="141" t="s">
        <v>265</v>
      </c>
      <c r="L116" s="146"/>
      <c r="M116" s="147" t="s">
        <v>19</v>
      </c>
      <c r="N116" s="148" t="s">
        <v>40</v>
      </c>
      <c r="P116" s="130">
        <f>O116*H116</f>
        <v>0</v>
      </c>
      <c r="Q116" s="130">
        <v>1</v>
      </c>
      <c r="R116" s="130">
        <f>Q116*H116</f>
        <v>0.70199999999999996</v>
      </c>
      <c r="S116" s="130">
        <v>0</v>
      </c>
      <c r="T116" s="131">
        <f>S116*H116</f>
        <v>0</v>
      </c>
      <c r="AR116" s="132" t="s">
        <v>277</v>
      </c>
      <c r="AT116" s="132" t="s">
        <v>273</v>
      </c>
      <c r="AU116" s="132" t="s">
        <v>77</v>
      </c>
      <c r="AY116" s="17" t="s">
        <v>260</v>
      </c>
      <c r="BE116" s="133">
        <f>IF(N116="základní",J116,0)</f>
        <v>0</v>
      </c>
      <c r="BF116" s="133">
        <f>IF(N116="snížená",J116,0)</f>
        <v>0</v>
      </c>
      <c r="BG116" s="133">
        <f>IF(N116="zákl. přenesená",J116,0)</f>
        <v>0</v>
      </c>
      <c r="BH116" s="133">
        <f>IF(N116="sníž. přenesená",J116,0)</f>
        <v>0</v>
      </c>
      <c r="BI116" s="133">
        <f>IF(N116="nulová",J116,0)</f>
        <v>0</v>
      </c>
      <c r="BJ116" s="17" t="s">
        <v>77</v>
      </c>
      <c r="BK116" s="133">
        <f>ROUND(I116*H116,2)</f>
        <v>0</v>
      </c>
      <c r="BL116" s="17" t="s">
        <v>266</v>
      </c>
      <c r="BM116" s="132" t="s">
        <v>300</v>
      </c>
    </row>
    <row r="117" spans="2:65" s="1" customFormat="1" ht="11.25">
      <c r="B117" s="32"/>
      <c r="D117" s="134" t="s">
        <v>267</v>
      </c>
      <c r="F117" s="135" t="s">
        <v>1253</v>
      </c>
      <c r="I117" s="136"/>
      <c r="L117" s="32"/>
      <c r="M117" s="137"/>
      <c r="T117" s="53"/>
      <c r="AT117" s="17" t="s">
        <v>267</v>
      </c>
      <c r="AU117" s="17" t="s">
        <v>77</v>
      </c>
    </row>
    <row r="118" spans="2:65" s="1" customFormat="1" ht="29.25">
      <c r="B118" s="32"/>
      <c r="D118" s="134" t="s">
        <v>269</v>
      </c>
      <c r="F118" s="138" t="s">
        <v>3397</v>
      </c>
      <c r="I118" s="136"/>
      <c r="L118" s="32"/>
      <c r="M118" s="137"/>
      <c r="T118" s="53"/>
      <c r="AT118" s="17" t="s">
        <v>269</v>
      </c>
      <c r="AU118" s="17" t="s">
        <v>77</v>
      </c>
    </row>
    <row r="119" spans="2:65" s="12" customFormat="1" ht="11.25">
      <c r="B119" s="162"/>
      <c r="D119" s="134" t="s">
        <v>774</v>
      </c>
      <c r="E119" s="163" t="s">
        <v>19</v>
      </c>
      <c r="F119" s="164" t="s">
        <v>4211</v>
      </c>
      <c r="H119" s="165">
        <v>0.70199999999999996</v>
      </c>
      <c r="I119" s="166"/>
      <c r="L119" s="162"/>
      <c r="M119" s="167"/>
      <c r="T119" s="168"/>
      <c r="AT119" s="163" t="s">
        <v>774</v>
      </c>
      <c r="AU119" s="163" t="s">
        <v>77</v>
      </c>
      <c r="AV119" s="12" t="s">
        <v>79</v>
      </c>
      <c r="AW119" s="12" t="s">
        <v>31</v>
      </c>
      <c r="AX119" s="12" t="s">
        <v>69</v>
      </c>
      <c r="AY119" s="163" t="s">
        <v>260</v>
      </c>
    </row>
    <row r="120" spans="2:65" s="13" customFormat="1" ht="11.25">
      <c r="B120" s="169"/>
      <c r="D120" s="134" t="s">
        <v>774</v>
      </c>
      <c r="E120" s="170" t="s">
        <v>19</v>
      </c>
      <c r="F120" s="171" t="s">
        <v>967</v>
      </c>
      <c r="H120" s="172">
        <v>0.70199999999999996</v>
      </c>
      <c r="I120" s="173"/>
      <c r="L120" s="169"/>
      <c r="M120" s="174"/>
      <c r="T120" s="175"/>
      <c r="AT120" s="170" t="s">
        <v>774</v>
      </c>
      <c r="AU120" s="170" t="s">
        <v>77</v>
      </c>
      <c r="AV120" s="13" t="s">
        <v>266</v>
      </c>
      <c r="AW120" s="13" t="s">
        <v>31</v>
      </c>
      <c r="AX120" s="13" t="s">
        <v>77</v>
      </c>
      <c r="AY120" s="170" t="s">
        <v>260</v>
      </c>
    </row>
    <row r="121" spans="2:65" s="10" customFormat="1" ht="25.9" customHeight="1">
      <c r="B121" s="111"/>
      <c r="D121" s="112" t="s">
        <v>68</v>
      </c>
      <c r="E121" s="113" t="s">
        <v>79</v>
      </c>
      <c r="F121" s="113" t="s">
        <v>834</v>
      </c>
      <c r="I121" s="114"/>
      <c r="J121" s="115">
        <f>BK121</f>
        <v>0</v>
      </c>
      <c r="L121" s="111"/>
      <c r="M121" s="116"/>
      <c r="P121" s="117">
        <f>SUM(P122:P170)</f>
        <v>0</v>
      </c>
      <c r="R121" s="117">
        <f>SUM(R122:R170)</f>
        <v>0</v>
      </c>
      <c r="T121" s="118">
        <f>SUM(T122:T170)</f>
        <v>0</v>
      </c>
      <c r="AR121" s="112" t="s">
        <v>77</v>
      </c>
      <c r="AT121" s="119" t="s">
        <v>68</v>
      </c>
      <c r="AU121" s="119" t="s">
        <v>69</v>
      </c>
      <c r="AY121" s="112" t="s">
        <v>260</v>
      </c>
      <c r="BK121" s="120">
        <f>SUM(BK122:BK170)</f>
        <v>0</v>
      </c>
    </row>
    <row r="122" spans="2:65" s="1" customFormat="1" ht="16.5" customHeight="1">
      <c r="B122" s="32"/>
      <c r="C122" s="121" t="s">
        <v>302</v>
      </c>
      <c r="D122" s="121" t="s">
        <v>261</v>
      </c>
      <c r="E122" s="122" t="s">
        <v>1662</v>
      </c>
      <c r="F122" s="123" t="s">
        <v>1663</v>
      </c>
      <c r="G122" s="124" t="s">
        <v>545</v>
      </c>
      <c r="H122" s="125">
        <v>7.04</v>
      </c>
      <c r="I122" s="126"/>
      <c r="J122" s="127">
        <f>ROUND(I122*H122,2)</f>
        <v>0</v>
      </c>
      <c r="K122" s="123" t="s">
        <v>265</v>
      </c>
      <c r="L122" s="32"/>
      <c r="M122" s="128" t="s">
        <v>19</v>
      </c>
      <c r="N122" s="129" t="s">
        <v>40</v>
      </c>
      <c r="P122" s="130">
        <f>O122*H122</f>
        <v>0</v>
      </c>
      <c r="Q122" s="130">
        <v>0</v>
      </c>
      <c r="R122" s="130">
        <f>Q122*H122</f>
        <v>0</v>
      </c>
      <c r="S122" s="130">
        <v>0</v>
      </c>
      <c r="T122" s="131">
        <f>S122*H122</f>
        <v>0</v>
      </c>
      <c r="AR122" s="132" t="s">
        <v>266</v>
      </c>
      <c r="AT122" s="132" t="s">
        <v>261</v>
      </c>
      <c r="AU122" s="132" t="s">
        <v>77</v>
      </c>
      <c r="AY122" s="17" t="s">
        <v>260</v>
      </c>
      <c r="BE122" s="133">
        <f>IF(N122="základní",J122,0)</f>
        <v>0</v>
      </c>
      <c r="BF122" s="133">
        <f>IF(N122="snížená",J122,0)</f>
        <v>0</v>
      </c>
      <c r="BG122" s="133">
        <f>IF(N122="zákl. přenesená",J122,0)</f>
        <v>0</v>
      </c>
      <c r="BH122" s="133">
        <f>IF(N122="sníž. přenesená",J122,0)</f>
        <v>0</v>
      </c>
      <c r="BI122" s="133">
        <f>IF(N122="nulová",J122,0)</f>
        <v>0</v>
      </c>
      <c r="BJ122" s="17" t="s">
        <v>77</v>
      </c>
      <c r="BK122" s="133">
        <f>ROUND(I122*H122,2)</f>
        <v>0</v>
      </c>
      <c r="BL122" s="17" t="s">
        <v>266</v>
      </c>
      <c r="BM122" s="132" t="s">
        <v>305</v>
      </c>
    </row>
    <row r="123" spans="2:65" s="1" customFormat="1" ht="19.5">
      <c r="B123" s="32"/>
      <c r="D123" s="134" t="s">
        <v>267</v>
      </c>
      <c r="F123" s="135" t="s">
        <v>1664</v>
      </c>
      <c r="I123" s="136"/>
      <c r="L123" s="32"/>
      <c r="M123" s="137"/>
      <c r="T123" s="53"/>
      <c r="AT123" s="17" t="s">
        <v>267</v>
      </c>
      <c r="AU123" s="17" t="s">
        <v>77</v>
      </c>
    </row>
    <row r="124" spans="2:65" s="1" customFormat="1" ht="19.5">
      <c r="B124" s="32"/>
      <c r="D124" s="134" t="s">
        <v>269</v>
      </c>
      <c r="F124" s="138" t="s">
        <v>306</v>
      </c>
      <c r="I124" s="136"/>
      <c r="L124" s="32"/>
      <c r="M124" s="137"/>
      <c r="T124" s="53"/>
      <c r="AT124" s="17" t="s">
        <v>269</v>
      </c>
      <c r="AU124" s="17" t="s">
        <v>77</v>
      </c>
    </row>
    <row r="125" spans="2:65" s="12" customFormat="1" ht="11.25">
      <c r="B125" s="162"/>
      <c r="D125" s="134" t="s">
        <v>774</v>
      </c>
      <c r="E125" s="163" t="s">
        <v>19</v>
      </c>
      <c r="F125" s="164" t="s">
        <v>4208</v>
      </c>
      <c r="H125" s="165">
        <v>7.04</v>
      </c>
      <c r="I125" s="166"/>
      <c r="L125" s="162"/>
      <c r="M125" s="167"/>
      <c r="T125" s="168"/>
      <c r="AT125" s="163" t="s">
        <v>774</v>
      </c>
      <c r="AU125" s="163" t="s">
        <v>77</v>
      </c>
      <c r="AV125" s="12" t="s">
        <v>79</v>
      </c>
      <c r="AW125" s="12" t="s">
        <v>31</v>
      </c>
      <c r="AX125" s="12" t="s">
        <v>69</v>
      </c>
      <c r="AY125" s="163" t="s">
        <v>260</v>
      </c>
    </row>
    <row r="126" spans="2:65" s="13" customFormat="1" ht="11.25">
      <c r="B126" s="169"/>
      <c r="D126" s="134" t="s">
        <v>774</v>
      </c>
      <c r="E126" s="170" t="s">
        <v>19</v>
      </c>
      <c r="F126" s="171" t="s">
        <v>967</v>
      </c>
      <c r="H126" s="172">
        <v>7.04</v>
      </c>
      <c r="I126" s="173"/>
      <c r="L126" s="169"/>
      <c r="M126" s="174"/>
      <c r="T126" s="175"/>
      <c r="AT126" s="170" t="s">
        <v>774</v>
      </c>
      <c r="AU126" s="170" t="s">
        <v>77</v>
      </c>
      <c r="AV126" s="13" t="s">
        <v>266</v>
      </c>
      <c r="AW126" s="13" t="s">
        <v>31</v>
      </c>
      <c r="AX126" s="13" t="s">
        <v>77</v>
      </c>
      <c r="AY126" s="170" t="s">
        <v>260</v>
      </c>
    </row>
    <row r="127" spans="2:65" s="1" customFormat="1" ht="16.5" customHeight="1">
      <c r="B127" s="32"/>
      <c r="C127" s="121" t="s">
        <v>289</v>
      </c>
      <c r="D127" s="121" t="s">
        <v>261</v>
      </c>
      <c r="E127" s="122" t="s">
        <v>1666</v>
      </c>
      <c r="F127" s="123" t="s">
        <v>1667</v>
      </c>
      <c r="G127" s="124" t="s">
        <v>363</v>
      </c>
      <c r="H127" s="125">
        <v>12</v>
      </c>
      <c r="I127" s="126"/>
      <c r="J127" s="127">
        <f>ROUND(I127*H127,2)</f>
        <v>0</v>
      </c>
      <c r="K127" s="123" t="s">
        <v>265</v>
      </c>
      <c r="L127" s="32"/>
      <c r="M127" s="128" t="s">
        <v>19</v>
      </c>
      <c r="N127" s="129" t="s">
        <v>40</v>
      </c>
      <c r="P127" s="130">
        <f>O127*H127</f>
        <v>0</v>
      </c>
      <c r="Q127" s="130">
        <v>0</v>
      </c>
      <c r="R127" s="130">
        <f>Q127*H127</f>
        <v>0</v>
      </c>
      <c r="S127" s="130">
        <v>0</v>
      </c>
      <c r="T127" s="131">
        <f>S127*H127</f>
        <v>0</v>
      </c>
      <c r="AR127" s="132" t="s">
        <v>266</v>
      </c>
      <c r="AT127" s="132" t="s">
        <v>261</v>
      </c>
      <c r="AU127" s="132" t="s">
        <v>77</v>
      </c>
      <c r="AY127" s="17" t="s">
        <v>260</v>
      </c>
      <c r="BE127" s="133">
        <f>IF(N127="základní",J127,0)</f>
        <v>0</v>
      </c>
      <c r="BF127" s="133">
        <f>IF(N127="snížená",J127,0)</f>
        <v>0</v>
      </c>
      <c r="BG127" s="133">
        <f>IF(N127="zákl. přenesená",J127,0)</f>
        <v>0</v>
      </c>
      <c r="BH127" s="133">
        <f>IF(N127="sníž. přenesená",J127,0)</f>
        <v>0</v>
      </c>
      <c r="BI127" s="133">
        <f>IF(N127="nulová",J127,0)</f>
        <v>0</v>
      </c>
      <c r="BJ127" s="17" t="s">
        <v>77</v>
      </c>
      <c r="BK127" s="133">
        <f>ROUND(I127*H127,2)</f>
        <v>0</v>
      </c>
      <c r="BL127" s="17" t="s">
        <v>266</v>
      </c>
      <c r="BM127" s="132" t="s">
        <v>310</v>
      </c>
    </row>
    <row r="128" spans="2:65" s="1" customFormat="1" ht="19.5">
      <c r="B128" s="32"/>
      <c r="D128" s="134" t="s">
        <v>267</v>
      </c>
      <c r="F128" s="135" t="s">
        <v>1668</v>
      </c>
      <c r="I128" s="136"/>
      <c r="L128" s="32"/>
      <c r="M128" s="137"/>
      <c r="T128" s="53"/>
      <c r="AT128" s="17" t="s">
        <v>267</v>
      </c>
      <c r="AU128" s="17" t="s">
        <v>77</v>
      </c>
    </row>
    <row r="129" spans="2:65" s="1" customFormat="1" ht="29.25">
      <c r="B129" s="32"/>
      <c r="D129" s="134" t="s">
        <v>269</v>
      </c>
      <c r="F129" s="138" t="s">
        <v>1669</v>
      </c>
      <c r="I129" s="136"/>
      <c r="L129" s="32"/>
      <c r="M129" s="137"/>
      <c r="T129" s="53"/>
      <c r="AT129" s="17" t="s">
        <v>269</v>
      </c>
      <c r="AU129" s="17" t="s">
        <v>77</v>
      </c>
    </row>
    <row r="130" spans="2:65" s="12" customFormat="1" ht="11.25">
      <c r="B130" s="162"/>
      <c r="D130" s="134" t="s">
        <v>774</v>
      </c>
      <c r="E130" s="163" t="s">
        <v>19</v>
      </c>
      <c r="F130" s="164" t="s">
        <v>8</v>
      </c>
      <c r="H130" s="165">
        <v>12</v>
      </c>
      <c r="I130" s="166"/>
      <c r="L130" s="162"/>
      <c r="M130" s="167"/>
      <c r="T130" s="168"/>
      <c r="AT130" s="163" t="s">
        <v>774</v>
      </c>
      <c r="AU130" s="163" t="s">
        <v>77</v>
      </c>
      <c r="AV130" s="12" t="s">
        <v>79</v>
      </c>
      <c r="AW130" s="12" t="s">
        <v>31</v>
      </c>
      <c r="AX130" s="12" t="s">
        <v>69</v>
      </c>
      <c r="AY130" s="163" t="s">
        <v>260</v>
      </c>
    </row>
    <row r="131" spans="2:65" s="13" customFormat="1" ht="11.25">
      <c r="B131" s="169"/>
      <c r="D131" s="134" t="s">
        <v>774</v>
      </c>
      <c r="E131" s="170" t="s">
        <v>19</v>
      </c>
      <c r="F131" s="171" t="s">
        <v>967</v>
      </c>
      <c r="H131" s="172">
        <v>12</v>
      </c>
      <c r="I131" s="173"/>
      <c r="L131" s="169"/>
      <c r="M131" s="174"/>
      <c r="T131" s="175"/>
      <c r="AT131" s="170" t="s">
        <v>774</v>
      </c>
      <c r="AU131" s="170" t="s">
        <v>77</v>
      </c>
      <c r="AV131" s="13" t="s">
        <v>266</v>
      </c>
      <c r="AW131" s="13" t="s">
        <v>31</v>
      </c>
      <c r="AX131" s="13" t="s">
        <v>77</v>
      </c>
      <c r="AY131" s="170" t="s">
        <v>260</v>
      </c>
    </row>
    <row r="132" spans="2:65" s="1" customFormat="1" ht="16.5" customHeight="1">
      <c r="B132" s="32"/>
      <c r="C132" s="121" t="s">
        <v>312</v>
      </c>
      <c r="D132" s="121" t="s">
        <v>261</v>
      </c>
      <c r="E132" s="122" t="s">
        <v>1670</v>
      </c>
      <c r="F132" s="123" t="s">
        <v>1671</v>
      </c>
      <c r="G132" s="124" t="s">
        <v>363</v>
      </c>
      <c r="H132" s="125">
        <v>2</v>
      </c>
      <c r="I132" s="126"/>
      <c r="J132" s="127">
        <f>ROUND(I132*H132,2)</f>
        <v>0</v>
      </c>
      <c r="K132" s="123" t="s">
        <v>265</v>
      </c>
      <c r="L132" s="32"/>
      <c r="M132" s="128" t="s">
        <v>19</v>
      </c>
      <c r="N132" s="129" t="s">
        <v>40</v>
      </c>
      <c r="P132" s="130">
        <f>O132*H132</f>
        <v>0</v>
      </c>
      <c r="Q132" s="130">
        <v>0</v>
      </c>
      <c r="R132" s="130">
        <f>Q132*H132</f>
        <v>0</v>
      </c>
      <c r="S132" s="130">
        <v>0</v>
      </c>
      <c r="T132" s="131">
        <f>S132*H132</f>
        <v>0</v>
      </c>
      <c r="AR132" s="132" t="s">
        <v>266</v>
      </c>
      <c r="AT132" s="132" t="s">
        <v>261</v>
      </c>
      <c r="AU132" s="132" t="s">
        <v>77</v>
      </c>
      <c r="AY132" s="17" t="s">
        <v>260</v>
      </c>
      <c r="BE132" s="133">
        <f>IF(N132="základní",J132,0)</f>
        <v>0</v>
      </c>
      <c r="BF132" s="133">
        <f>IF(N132="snížená",J132,0)</f>
        <v>0</v>
      </c>
      <c r="BG132" s="133">
        <f>IF(N132="zákl. přenesená",J132,0)</f>
        <v>0</v>
      </c>
      <c r="BH132" s="133">
        <f>IF(N132="sníž. přenesená",J132,0)</f>
        <v>0</v>
      </c>
      <c r="BI132" s="133">
        <f>IF(N132="nulová",J132,0)</f>
        <v>0</v>
      </c>
      <c r="BJ132" s="17" t="s">
        <v>77</v>
      </c>
      <c r="BK132" s="133">
        <f>ROUND(I132*H132,2)</f>
        <v>0</v>
      </c>
      <c r="BL132" s="17" t="s">
        <v>266</v>
      </c>
      <c r="BM132" s="132" t="s">
        <v>315</v>
      </c>
    </row>
    <row r="133" spans="2:65" s="1" customFormat="1" ht="19.5">
      <c r="B133" s="32"/>
      <c r="D133" s="134" t="s">
        <v>267</v>
      </c>
      <c r="F133" s="135" t="s">
        <v>1672</v>
      </c>
      <c r="I133" s="136"/>
      <c r="L133" s="32"/>
      <c r="M133" s="137"/>
      <c r="T133" s="53"/>
      <c r="AT133" s="17" t="s">
        <v>267</v>
      </c>
      <c r="AU133" s="17" t="s">
        <v>77</v>
      </c>
    </row>
    <row r="134" spans="2:65" s="1" customFormat="1" ht="19.5">
      <c r="B134" s="32"/>
      <c r="D134" s="134" t="s">
        <v>269</v>
      </c>
      <c r="F134" s="138" t="s">
        <v>306</v>
      </c>
      <c r="I134" s="136"/>
      <c r="L134" s="32"/>
      <c r="M134" s="137"/>
      <c r="T134" s="53"/>
      <c r="AT134" s="17" t="s">
        <v>269</v>
      </c>
      <c r="AU134" s="17" t="s">
        <v>77</v>
      </c>
    </row>
    <row r="135" spans="2:65" s="12" customFormat="1" ht="11.25">
      <c r="B135" s="162"/>
      <c r="D135" s="134" t="s">
        <v>774</v>
      </c>
      <c r="E135" s="163" t="s">
        <v>19</v>
      </c>
      <c r="F135" s="164" t="s">
        <v>79</v>
      </c>
      <c r="H135" s="165">
        <v>2</v>
      </c>
      <c r="I135" s="166"/>
      <c r="L135" s="162"/>
      <c r="M135" s="167"/>
      <c r="T135" s="168"/>
      <c r="AT135" s="163" t="s">
        <v>774</v>
      </c>
      <c r="AU135" s="163" t="s">
        <v>77</v>
      </c>
      <c r="AV135" s="12" t="s">
        <v>79</v>
      </c>
      <c r="AW135" s="12" t="s">
        <v>31</v>
      </c>
      <c r="AX135" s="12" t="s">
        <v>69</v>
      </c>
      <c r="AY135" s="163" t="s">
        <v>260</v>
      </c>
    </row>
    <row r="136" spans="2:65" s="13" customFormat="1" ht="11.25">
      <c r="B136" s="169"/>
      <c r="D136" s="134" t="s">
        <v>774</v>
      </c>
      <c r="E136" s="170" t="s">
        <v>19</v>
      </c>
      <c r="F136" s="171" t="s">
        <v>967</v>
      </c>
      <c r="H136" s="172">
        <v>2</v>
      </c>
      <c r="I136" s="173"/>
      <c r="L136" s="169"/>
      <c r="M136" s="174"/>
      <c r="T136" s="175"/>
      <c r="AT136" s="170" t="s">
        <v>774</v>
      </c>
      <c r="AU136" s="170" t="s">
        <v>77</v>
      </c>
      <c r="AV136" s="13" t="s">
        <v>266</v>
      </c>
      <c r="AW136" s="13" t="s">
        <v>31</v>
      </c>
      <c r="AX136" s="13" t="s">
        <v>77</v>
      </c>
      <c r="AY136" s="170" t="s">
        <v>260</v>
      </c>
    </row>
    <row r="137" spans="2:65" s="1" customFormat="1" ht="16.5" customHeight="1">
      <c r="B137" s="32"/>
      <c r="C137" s="121" t="s">
        <v>8</v>
      </c>
      <c r="D137" s="121" t="s">
        <v>261</v>
      </c>
      <c r="E137" s="122" t="s">
        <v>1796</v>
      </c>
      <c r="F137" s="123" t="s">
        <v>1797</v>
      </c>
      <c r="G137" s="124" t="s">
        <v>363</v>
      </c>
      <c r="H137" s="125">
        <v>2</v>
      </c>
      <c r="I137" s="126"/>
      <c r="J137" s="127">
        <f>ROUND(I137*H137,2)</f>
        <v>0</v>
      </c>
      <c r="K137" s="123" t="s">
        <v>265</v>
      </c>
      <c r="L137" s="32"/>
      <c r="M137" s="128" t="s">
        <v>19</v>
      </c>
      <c r="N137" s="129" t="s">
        <v>40</v>
      </c>
      <c r="P137" s="130">
        <f>O137*H137</f>
        <v>0</v>
      </c>
      <c r="Q137" s="130">
        <v>0</v>
      </c>
      <c r="R137" s="130">
        <f>Q137*H137</f>
        <v>0</v>
      </c>
      <c r="S137" s="130">
        <v>0</v>
      </c>
      <c r="T137" s="131">
        <f>S137*H137</f>
        <v>0</v>
      </c>
      <c r="AR137" s="132" t="s">
        <v>266</v>
      </c>
      <c r="AT137" s="132" t="s">
        <v>261</v>
      </c>
      <c r="AU137" s="132" t="s">
        <v>77</v>
      </c>
      <c r="AY137" s="17" t="s">
        <v>260</v>
      </c>
      <c r="BE137" s="133">
        <f>IF(N137="základní",J137,0)</f>
        <v>0</v>
      </c>
      <c r="BF137" s="133">
        <f>IF(N137="snížená",J137,0)</f>
        <v>0</v>
      </c>
      <c r="BG137" s="133">
        <f>IF(N137="zákl. přenesená",J137,0)</f>
        <v>0</v>
      </c>
      <c r="BH137" s="133">
        <f>IF(N137="sníž. přenesená",J137,0)</f>
        <v>0</v>
      </c>
      <c r="BI137" s="133">
        <f>IF(N137="nulová",J137,0)</f>
        <v>0</v>
      </c>
      <c r="BJ137" s="17" t="s">
        <v>77</v>
      </c>
      <c r="BK137" s="133">
        <f>ROUND(I137*H137,2)</f>
        <v>0</v>
      </c>
      <c r="BL137" s="17" t="s">
        <v>266</v>
      </c>
      <c r="BM137" s="132" t="s">
        <v>320</v>
      </c>
    </row>
    <row r="138" spans="2:65" s="1" customFormat="1" ht="19.5">
      <c r="B138" s="32"/>
      <c r="D138" s="134" t="s">
        <v>267</v>
      </c>
      <c r="F138" s="135" t="s">
        <v>1798</v>
      </c>
      <c r="I138" s="136"/>
      <c r="L138" s="32"/>
      <c r="M138" s="137"/>
      <c r="T138" s="53"/>
      <c r="AT138" s="17" t="s">
        <v>267</v>
      </c>
      <c r="AU138" s="17" t="s">
        <v>77</v>
      </c>
    </row>
    <row r="139" spans="2:65" s="1" customFormat="1" ht="19.5">
      <c r="B139" s="32"/>
      <c r="D139" s="134" t="s">
        <v>269</v>
      </c>
      <c r="F139" s="138" t="s">
        <v>306</v>
      </c>
      <c r="I139" s="136"/>
      <c r="L139" s="32"/>
      <c r="M139" s="137"/>
      <c r="T139" s="53"/>
      <c r="AT139" s="17" t="s">
        <v>269</v>
      </c>
      <c r="AU139" s="17" t="s">
        <v>77</v>
      </c>
    </row>
    <row r="140" spans="2:65" s="1" customFormat="1" ht="16.5" customHeight="1">
      <c r="B140" s="32"/>
      <c r="C140" s="121" t="s">
        <v>322</v>
      </c>
      <c r="D140" s="121" t="s">
        <v>261</v>
      </c>
      <c r="E140" s="122" t="s">
        <v>1799</v>
      </c>
      <c r="F140" s="123" t="s">
        <v>1800</v>
      </c>
      <c r="G140" s="124" t="s">
        <v>363</v>
      </c>
      <c r="H140" s="125">
        <v>12</v>
      </c>
      <c r="I140" s="126"/>
      <c r="J140" s="127">
        <f>ROUND(I140*H140,2)</f>
        <v>0</v>
      </c>
      <c r="K140" s="123" t="s">
        <v>265</v>
      </c>
      <c r="L140" s="32"/>
      <c r="M140" s="128" t="s">
        <v>19</v>
      </c>
      <c r="N140" s="129" t="s">
        <v>40</v>
      </c>
      <c r="P140" s="130">
        <f>O140*H140</f>
        <v>0</v>
      </c>
      <c r="Q140" s="130">
        <v>0</v>
      </c>
      <c r="R140" s="130">
        <f>Q140*H140</f>
        <v>0</v>
      </c>
      <c r="S140" s="130">
        <v>0</v>
      </c>
      <c r="T140" s="131">
        <f>S140*H140</f>
        <v>0</v>
      </c>
      <c r="AR140" s="132" t="s">
        <v>266</v>
      </c>
      <c r="AT140" s="132" t="s">
        <v>261</v>
      </c>
      <c r="AU140" s="132" t="s">
        <v>77</v>
      </c>
      <c r="AY140" s="17" t="s">
        <v>260</v>
      </c>
      <c r="BE140" s="133">
        <f>IF(N140="základní",J140,0)</f>
        <v>0</v>
      </c>
      <c r="BF140" s="133">
        <f>IF(N140="snížená",J140,0)</f>
        <v>0</v>
      </c>
      <c r="BG140" s="133">
        <f>IF(N140="zákl. přenesená",J140,0)</f>
        <v>0</v>
      </c>
      <c r="BH140" s="133">
        <f>IF(N140="sníž. přenesená",J140,0)</f>
        <v>0</v>
      </c>
      <c r="BI140" s="133">
        <f>IF(N140="nulová",J140,0)</f>
        <v>0</v>
      </c>
      <c r="BJ140" s="17" t="s">
        <v>77</v>
      </c>
      <c r="BK140" s="133">
        <f>ROUND(I140*H140,2)</f>
        <v>0</v>
      </c>
      <c r="BL140" s="17" t="s">
        <v>266</v>
      </c>
      <c r="BM140" s="132" t="s">
        <v>326</v>
      </c>
    </row>
    <row r="141" spans="2:65" s="1" customFormat="1" ht="19.5">
      <c r="B141" s="32"/>
      <c r="D141" s="134" t="s">
        <v>267</v>
      </c>
      <c r="F141" s="135" t="s">
        <v>1801</v>
      </c>
      <c r="I141" s="136"/>
      <c r="L141" s="32"/>
      <c r="M141" s="137"/>
      <c r="T141" s="53"/>
      <c r="AT141" s="17" t="s">
        <v>267</v>
      </c>
      <c r="AU141" s="17" t="s">
        <v>77</v>
      </c>
    </row>
    <row r="142" spans="2:65" s="1" customFormat="1" ht="19.5">
      <c r="B142" s="32"/>
      <c r="D142" s="134" t="s">
        <v>269</v>
      </c>
      <c r="F142" s="138" t="s">
        <v>306</v>
      </c>
      <c r="I142" s="136"/>
      <c r="L142" s="32"/>
      <c r="M142" s="137"/>
      <c r="T142" s="53"/>
      <c r="AT142" s="17" t="s">
        <v>269</v>
      </c>
      <c r="AU142" s="17" t="s">
        <v>77</v>
      </c>
    </row>
    <row r="143" spans="2:65" s="1" customFormat="1" ht="16.5" customHeight="1">
      <c r="B143" s="32"/>
      <c r="C143" s="121" t="s">
        <v>296</v>
      </c>
      <c r="D143" s="121" t="s">
        <v>261</v>
      </c>
      <c r="E143" s="122" t="s">
        <v>1677</v>
      </c>
      <c r="F143" s="123" t="s">
        <v>1678</v>
      </c>
      <c r="G143" s="124" t="s">
        <v>545</v>
      </c>
      <c r="H143" s="125">
        <v>11</v>
      </c>
      <c r="I143" s="126"/>
      <c r="J143" s="127">
        <f>ROUND(I143*H143,2)</f>
        <v>0</v>
      </c>
      <c r="K143" s="123" t="s">
        <v>265</v>
      </c>
      <c r="L143" s="32"/>
      <c r="M143" s="128" t="s">
        <v>19</v>
      </c>
      <c r="N143" s="129" t="s">
        <v>40</v>
      </c>
      <c r="P143" s="130">
        <f>O143*H143</f>
        <v>0</v>
      </c>
      <c r="Q143" s="130">
        <v>0</v>
      </c>
      <c r="R143" s="130">
        <f>Q143*H143</f>
        <v>0</v>
      </c>
      <c r="S143" s="130">
        <v>0</v>
      </c>
      <c r="T143" s="131">
        <f>S143*H143</f>
        <v>0</v>
      </c>
      <c r="AR143" s="132" t="s">
        <v>266</v>
      </c>
      <c r="AT143" s="132" t="s">
        <v>261</v>
      </c>
      <c r="AU143" s="132" t="s">
        <v>77</v>
      </c>
      <c r="AY143" s="17" t="s">
        <v>260</v>
      </c>
      <c r="BE143" s="133">
        <f>IF(N143="základní",J143,0)</f>
        <v>0</v>
      </c>
      <c r="BF143" s="133">
        <f>IF(N143="snížená",J143,0)</f>
        <v>0</v>
      </c>
      <c r="BG143" s="133">
        <f>IF(N143="zákl. přenesená",J143,0)</f>
        <v>0</v>
      </c>
      <c r="BH143" s="133">
        <f>IF(N143="sníž. přenesená",J143,0)</f>
        <v>0</v>
      </c>
      <c r="BI143" s="133">
        <f>IF(N143="nulová",J143,0)</f>
        <v>0</v>
      </c>
      <c r="BJ143" s="17" t="s">
        <v>77</v>
      </c>
      <c r="BK143" s="133">
        <f>ROUND(I143*H143,2)</f>
        <v>0</v>
      </c>
      <c r="BL143" s="17" t="s">
        <v>266</v>
      </c>
      <c r="BM143" s="132" t="s">
        <v>330</v>
      </c>
    </row>
    <row r="144" spans="2:65" s="1" customFormat="1" ht="11.25">
      <c r="B144" s="32"/>
      <c r="D144" s="134" t="s">
        <v>267</v>
      </c>
      <c r="F144" s="135" t="s">
        <v>1679</v>
      </c>
      <c r="I144" s="136"/>
      <c r="L144" s="32"/>
      <c r="M144" s="137"/>
      <c r="T144" s="53"/>
      <c r="AT144" s="17" t="s">
        <v>267</v>
      </c>
      <c r="AU144" s="17" t="s">
        <v>77</v>
      </c>
    </row>
    <row r="145" spans="2:65" s="1" customFormat="1" ht="19.5">
      <c r="B145" s="32"/>
      <c r="D145" s="134" t="s">
        <v>269</v>
      </c>
      <c r="F145" s="138" t="s">
        <v>306</v>
      </c>
      <c r="I145" s="136"/>
      <c r="L145" s="32"/>
      <c r="M145" s="137"/>
      <c r="T145" s="53"/>
      <c r="AT145" s="17" t="s">
        <v>269</v>
      </c>
      <c r="AU145" s="17" t="s">
        <v>77</v>
      </c>
    </row>
    <row r="146" spans="2:65" s="12" customFormat="1" ht="11.25">
      <c r="B146" s="162"/>
      <c r="D146" s="134" t="s">
        <v>774</v>
      </c>
      <c r="E146" s="163" t="s">
        <v>19</v>
      </c>
      <c r="F146" s="164" t="s">
        <v>312</v>
      </c>
      <c r="H146" s="165">
        <v>11</v>
      </c>
      <c r="I146" s="166"/>
      <c r="L146" s="162"/>
      <c r="M146" s="167"/>
      <c r="T146" s="168"/>
      <c r="AT146" s="163" t="s">
        <v>774</v>
      </c>
      <c r="AU146" s="163" t="s">
        <v>77</v>
      </c>
      <c r="AV146" s="12" t="s">
        <v>79</v>
      </c>
      <c r="AW146" s="12" t="s">
        <v>31</v>
      </c>
      <c r="AX146" s="12" t="s">
        <v>69</v>
      </c>
      <c r="AY146" s="163" t="s">
        <v>260</v>
      </c>
    </row>
    <row r="147" spans="2:65" s="13" customFormat="1" ht="11.25">
      <c r="B147" s="169"/>
      <c r="D147" s="134" t="s">
        <v>774</v>
      </c>
      <c r="E147" s="170" t="s">
        <v>19</v>
      </c>
      <c r="F147" s="171" t="s">
        <v>967</v>
      </c>
      <c r="H147" s="172">
        <v>11</v>
      </c>
      <c r="I147" s="173"/>
      <c r="L147" s="169"/>
      <c r="M147" s="174"/>
      <c r="T147" s="175"/>
      <c r="AT147" s="170" t="s">
        <v>774</v>
      </c>
      <c r="AU147" s="170" t="s">
        <v>77</v>
      </c>
      <c r="AV147" s="13" t="s">
        <v>266</v>
      </c>
      <c r="AW147" s="13" t="s">
        <v>31</v>
      </c>
      <c r="AX147" s="13" t="s">
        <v>77</v>
      </c>
      <c r="AY147" s="170" t="s">
        <v>260</v>
      </c>
    </row>
    <row r="148" spans="2:65" s="1" customFormat="1" ht="16.5" customHeight="1">
      <c r="B148" s="32"/>
      <c r="C148" s="121" t="s">
        <v>332</v>
      </c>
      <c r="D148" s="121" t="s">
        <v>261</v>
      </c>
      <c r="E148" s="122" t="s">
        <v>1681</v>
      </c>
      <c r="F148" s="123" t="s">
        <v>1682</v>
      </c>
      <c r="G148" s="124" t="s">
        <v>1297</v>
      </c>
      <c r="H148" s="125">
        <v>34.5</v>
      </c>
      <c r="I148" s="126"/>
      <c r="J148" s="127">
        <f>ROUND(I148*H148,2)</f>
        <v>0</v>
      </c>
      <c r="K148" s="123" t="s">
        <v>265</v>
      </c>
      <c r="L148" s="32"/>
      <c r="M148" s="128" t="s">
        <v>19</v>
      </c>
      <c r="N148" s="129" t="s">
        <v>40</v>
      </c>
      <c r="P148" s="130">
        <f>O148*H148</f>
        <v>0</v>
      </c>
      <c r="Q148" s="130">
        <v>0</v>
      </c>
      <c r="R148" s="130">
        <f>Q148*H148</f>
        <v>0</v>
      </c>
      <c r="S148" s="130">
        <v>0</v>
      </c>
      <c r="T148" s="131">
        <f>S148*H148</f>
        <v>0</v>
      </c>
      <c r="AR148" s="132" t="s">
        <v>266</v>
      </c>
      <c r="AT148" s="132" t="s">
        <v>261</v>
      </c>
      <c r="AU148" s="132" t="s">
        <v>77</v>
      </c>
      <c r="AY148" s="17" t="s">
        <v>260</v>
      </c>
      <c r="BE148" s="133">
        <f>IF(N148="základní",J148,0)</f>
        <v>0</v>
      </c>
      <c r="BF148" s="133">
        <f>IF(N148="snížená",J148,0)</f>
        <v>0</v>
      </c>
      <c r="BG148" s="133">
        <f>IF(N148="zákl. přenesená",J148,0)</f>
        <v>0</v>
      </c>
      <c r="BH148" s="133">
        <f>IF(N148="sníž. přenesená",J148,0)</f>
        <v>0</v>
      </c>
      <c r="BI148" s="133">
        <f>IF(N148="nulová",J148,0)</f>
        <v>0</v>
      </c>
      <c r="BJ148" s="17" t="s">
        <v>77</v>
      </c>
      <c r="BK148" s="133">
        <f>ROUND(I148*H148,2)</f>
        <v>0</v>
      </c>
      <c r="BL148" s="17" t="s">
        <v>266</v>
      </c>
      <c r="BM148" s="132" t="s">
        <v>335</v>
      </c>
    </row>
    <row r="149" spans="2:65" s="1" customFormat="1" ht="19.5">
      <c r="B149" s="32"/>
      <c r="D149" s="134" t="s">
        <v>267</v>
      </c>
      <c r="F149" s="135" t="s">
        <v>1683</v>
      </c>
      <c r="I149" s="136"/>
      <c r="L149" s="32"/>
      <c r="M149" s="137"/>
      <c r="T149" s="53"/>
      <c r="AT149" s="17" t="s">
        <v>267</v>
      </c>
      <c r="AU149" s="17" t="s">
        <v>77</v>
      </c>
    </row>
    <row r="150" spans="2:65" s="1" customFormat="1" ht="29.25">
      <c r="B150" s="32"/>
      <c r="D150" s="134" t="s">
        <v>269</v>
      </c>
      <c r="F150" s="138" t="s">
        <v>1803</v>
      </c>
      <c r="I150" s="136"/>
      <c r="L150" s="32"/>
      <c r="M150" s="137"/>
      <c r="T150" s="53"/>
      <c r="AT150" s="17" t="s">
        <v>269</v>
      </c>
      <c r="AU150" s="17" t="s">
        <v>77</v>
      </c>
    </row>
    <row r="151" spans="2:65" s="12" customFormat="1" ht="11.25">
      <c r="B151" s="162"/>
      <c r="D151" s="134" t="s">
        <v>774</v>
      </c>
      <c r="E151" s="163" t="s">
        <v>19</v>
      </c>
      <c r="F151" s="164" t="s">
        <v>4212</v>
      </c>
      <c r="H151" s="165">
        <v>34.5</v>
      </c>
      <c r="I151" s="166"/>
      <c r="L151" s="162"/>
      <c r="M151" s="167"/>
      <c r="T151" s="168"/>
      <c r="AT151" s="163" t="s">
        <v>774</v>
      </c>
      <c r="AU151" s="163" t="s">
        <v>77</v>
      </c>
      <c r="AV151" s="12" t="s">
        <v>79</v>
      </c>
      <c r="AW151" s="12" t="s">
        <v>31</v>
      </c>
      <c r="AX151" s="12" t="s">
        <v>69</v>
      </c>
      <c r="AY151" s="163" t="s">
        <v>260</v>
      </c>
    </row>
    <row r="152" spans="2:65" s="13" customFormat="1" ht="11.25">
      <c r="B152" s="169"/>
      <c r="D152" s="134" t="s">
        <v>774</v>
      </c>
      <c r="E152" s="170" t="s">
        <v>19</v>
      </c>
      <c r="F152" s="171" t="s">
        <v>967</v>
      </c>
      <c r="H152" s="172">
        <v>34.5</v>
      </c>
      <c r="I152" s="173"/>
      <c r="L152" s="169"/>
      <c r="M152" s="174"/>
      <c r="T152" s="175"/>
      <c r="AT152" s="170" t="s">
        <v>774</v>
      </c>
      <c r="AU152" s="170" t="s">
        <v>77</v>
      </c>
      <c r="AV152" s="13" t="s">
        <v>266</v>
      </c>
      <c r="AW152" s="13" t="s">
        <v>31</v>
      </c>
      <c r="AX152" s="13" t="s">
        <v>77</v>
      </c>
      <c r="AY152" s="170" t="s">
        <v>260</v>
      </c>
    </row>
    <row r="153" spans="2:65" s="1" customFormat="1" ht="16.5" customHeight="1">
      <c r="B153" s="32"/>
      <c r="C153" s="121" t="s">
        <v>300</v>
      </c>
      <c r="D153" s="121" t="s">
        <v>261</v>
      </c>
      <c r="E153" s="122" t="s">
        <v>1701</v>
      </c>
      <c r="F153" s="123" t="s">
        <v>1702</v>
      </c>
      <c r="G153" s="124" t="s">
        <v>1067</v>
      </c>
      <c r="H153" s="125">
        <v>8.625</v>
      </c>
      <c r="I153" s="126"/>
      <c r="J153" s="127">
        <f>ROUND(I153*H153,2)</f>
        <v>0</v>
      </c>
      <c r="K153" s="123" t="s">
        <v>265</v>
      </c>
      <c r="L153" s="32"/>
      <c r="M153" s="128" t="s">
        <v>19</v>
      </c>
      <c r="N153" s="129" t="s">
        <v>40</v>
      </c>
      <c r="P153" s="130">
        <f>O153*H153</f>
        <v>0</v>
      </c>
      <c r="Q153" s="130">
        <v>0</v>
      </c>
      <c r="R153" s="130">
        <f>Q153*H153</f>
        <v>0</v>
      </c>
      <c r="S153" s="130">
        <v>0</v>
      </c>
      <c r="T153" s="131">
        <f>S153*H153</f>
        <v>0</v>
      </c>
      <c r="AR153" s="132" t="s">
        <v>266</v>
      </c>
      <c r="AT153" s="132" t="s">
        <v>261</v>
      </c>
      <c r="AU153" s="132" t="s">
        <v>77</v>
      </c>
      <c r="AY153" s="17" t="s">
        <v>260</v>
      </c>
      <c r="BE153" s="133">
        <f>IF(N153="základní",J153,0)</f>
        <v>0</v>
      </c>
      <c r="BF153" s="133">
        <f>IF(N153="snížená",J153,0)</f>
        <v>0</v>
      </c>
      <c r="BG153" s="133">
        <f>IF(N153="zákl. přenesená",J153,0)</f>
        <v>0</v>
      </c>
      <c r="BH153" s="133">
        <f>IF(N153="sníž. přenesená",J153,0)</f>
        <v>0</v>
      </c>
      <c r="BI153" s="133">
        <f>IF(N153="nulová",J153,0)</f>
        <v>0</v>
      </c>
      <c r="BJ153" s="17" t="s">
        <v>77</v>
      </c>
      <c r="BK153" s="133">
        <f>ROUND(I153*H153,2)</f>
        <v>0</v>
      </c>
      <c r="BL153" s="17" t="s">
        <v>266</v>
      </c>
      <c r="BM153" s="132" t="s">
        <v>339</v>
      </c>
    </row>
    <row r="154" spans="2:65" s="1" customFormat="1" ht="19.5">
      <c r="B154" s="32"/>
      <c r="D154" s="134" t="s">
        <v>267</v>
      </c>
      <c r="F154" s="135" t="s">
        <v>1703</v>
      </c>
      <c r="I154" s="136"/>
      <c r="L154" s="32"/>
      <c r="M154" s="137"/>
      <c r="T154" s="53"/>
      <c r="AT154" s="17" t="s">
        <v>267</v>
      </c>
      <c r="AU154" s="17" t="s">
        <v>77</v>
      </c>
    </row>
    <row r="155" spans="2:65" s="1" customFormat="1" ht="29.25">
      <c r="B155" s="32"/>
      <c r="D155" s="134" t="s">
        <v>269</v>
      </c>
      <c r="F155" s="138" t="s">
        <v>1769</v>
      </c>
      <c r="I155" s="136"/>
      <c r="L155" s="32"/>
      <c r="M155" s="137"/>
      <c r="T155" s="53"/>
      <c r="AT155" s="17" t="s">
        <v>269</v>
      </c>
      <c r="AU155" s="17" t="s">
        <v>77</v>
      </c>
    </row>
    <row r="156" spans="2:65" s="12" customFormat="1" ht="11.25">
      <c r="B156" s="162"/>
      <c r="D156" s="134" t="s">
        <v>774</v>
      </c>
      <c r="E156" s="163" t="s">
        <v>19</v>
      </c>
      <c r="F156" s="164" t="s">
        <v>4213</v>
      </c>
      <c r="H156" s="165">
        <v>8.625</v>
      </c>
      <c r="I156" s="166"/>
      <c r="L156" s="162"/>
      <c r="M156" s="167"/>
      <c r="T156" s="168"/>
      <c r="AT156" s="163" t="s">
        <v>774</v>
      </c>
      <c r="AU156" s="163" t="s">
        <v>77</v>
      </c>
      <c r="AV156" s="12" t="s">
        <v>79</v>
      </c>
      <c r="AW156" s="12" t="s">
        <v>31</v>
      </c>
      <c r="AX156" s="12" t="s">
        <v>69</v>
      </c>
      <c r="AY156" s="163" t="s">
        <v>260</v>
      </c>
    </row>
    <row r="157" spans="2:65" s="13" customFormat="1" ht="11.25">
      <c r="B157" s="169"/>
      <c r="D157" s="134" t="s">
        <v>774</v>
      </c>
      <c r="E157" s="170" t="s">
        <v>19</v>
      </c>
      <c r="F157" s="171" t="s">
        <v>967</v>
      </c>
      <c r="H157" s="172">
        <v>8.625</v>
      </c>
      <c r="I157" s="173"/>
      <c r="L157" s="169"/>
      <c r="M157" s="174"/>
      <c r="T157" s="175"/>
      <c r="AT157" s="170" t="s">
        <v>774</v>
      </c>
      <c r="AU157" s="170" t="s">
        <v>77</v>
      </c>
      <c r="AV157" s="13" t="s">
        <v>266</v>
      </c>
      <c r="AW157" s="13" t="s">
        <v>31</v>
      </c>
      <c r="AX157" s="13" t="s">
        <v>77</v>
      </c>
      <c r="AY157" s="170" t="s">
        <v>260</v>
      </c>
    </row>
    <row r="158" spans="2:65" s="1" customFormat="1" ht="24.2" customHeight="1">
      <c r="B158" s="32"/>
      <c r="C158" s="121" t="s">
        <v>341</v>
      </c>
      <c r="D158" s="121" t="s">
        <v>261</v>
      </c>
      <c r="E158" s="122" t="s">
        <v>1686</v>
      </c>
      <c r="F158" s="123" t="s">
        <v>1687</v>
      </c>
      <c r="G158" s="124" t="s">
        <v>1297</v>
      </c>
      <c r="H158" s="125">
        <v>25</v>
      </c>
      <c r="I158" s="126"/>
      <c r="J158" s="127">
        <f>ROUND(I158*H158,2)</f>
        <v>0</v>
      </c>
      <c r="K158" s="123" t="s">
        <v>265</v>
      </c>
      <c r="L158" s="32"/>
      <c r="M158" s="128" t="s">
        <v>19</v>
      </c>
      <c r="N158" s="129" t="s">
        <v>40</v>
      </c>
      <c r="P158" s="130">
        <f>O158*H158</f>
        <v>0</v>
      </c>
      <c r="Q158" s="130">
        <v>0</v>
      </c>
      <c r="R158" s="130">
        <f>Q158*H158</f>
        <v>0</v>
      </c>
      <c r="S158" s="130">
        <v>0</v>
      </c>
      <c r="T158" s="131">
        <f>S158*H158</f>
        <v>0</v>
      </c>
      <c r="AR158" s="132" t="s">
        <v>266</v>
      </c>
      <c r="AT158" s="132" t="s">
        <v>261</v>
      </c>
      <c r="AU158" s="132" t="s">
        <v>77</v>
      </c>
      <c r="AY158" s="17" t="s">
        <v>260</v>
      </c>
      <c r="BE158" s="133">
        <f>IF(N158="základní",J158,0)</f>
        <v>0</v>
      </c>
      <c r="BF158" s="133">
        <f>IF(N158="snížená",J158,0)</f>
        <v>0</v>
      </c>
      <c r="BG158" s="133">
        <f>IF(N158="zákl. přenesená",J158,0)</f>
        <v>0</v>
      </c>
      <c r="BH158" s="133">
        <f>IF(N158="sníž. přenesená",J158,0)</f>
        <v>0</v>
      </c>
      <c r="BI158" s="133">
        <f>IF(N158="nulová",J158,0)</f>
        <v>0</v>
      </c>
      <c r="BJ158" s="17" t="s">
        <v>77</v>
      </c>
      <c r="BK158" s="133">
        <f>ROUND(I158*H158,2)</f>
        <v>0</v>
      </c>
      <c r="BL158" s="17" t="s">
        <v>266</v>
      </c>
      <c r="BM158" s="132" t="s">
        <v>344</v>
      </c>
    </row>
    <row r="159" spans="2:65" s="1" customFormat="1" ht="29.25">
      <c r="B159" s="32"/>
      <c r="D159" s="134" t="s">
        <v>267</v>
      </c>
      <c r="F159" s="135" t="s">
        <v>1688</v>
      </c>
      <c r="I159" s="136"/>
      <c r="L159" s="32"/>
      <c r="M159" s="137"/>
      <c r="T159" s="53"/>
      <c r="AT159" s="17" t="s">
        <v>267</v>
      </c>
      <c r="AU159" s="17" t="s">
        <v>77</v>
      </c>
    </row>
    <row r="160" spans="2:65" s="1" customFormat="1" ht="29.25">
      <c r="B160" s="32"/>
      <c r="D160" s="134" t="s">
        <v>269</v>
      </c>
      <c r="F160" s="138" t="s">
        <v>1689</v>
      </c>
      <c r="I160" s="136"/>
      <c r="L160" s="32"/>
      <c r="M160" s="137"/>
      <c r="T160" s="53"/>
      <c r="AT160" s="17" t="s">
        <v>269</v>
      </c>
      <c r="AU160" s="17" t="s">
        <v>77</v>
      </c>
    </row>
    <row r="161" spans="2:65" s="1" customFormat="1" ht="16.5" customHeight="1">
      <c r="B161" s="32"/>
      <c r="C161" s="121" t="s">
        <v>305</v>
      </c>
      <c r="D161" s="121" t="s">
        <v>261</v>
      </c>
      <c r="E161" s="122" t="s">
        <v>1706</v>
      </c>
      <c r="F161" s="123" t="s">
        <v>1707</v>
      </c>
      <c r="G161" s="124" t="s">
        <v>1297</v>
      </c>
      <c r="H161" s="125">
        <v>27</v>
      </c>
      <c r="I161" s="126"/>
      <c r="J161" s="127">
        <f>ROUND(I161*H161,2)</f>
        <v>0</v>
      </c>
      <c r="K161" s="123" t="s">
        <v>265</v>
      </c>
      <c r="L161" s="32"/>
      <c r="M161" s="128" t="s">
        <v>19</v>
      </c>
      <c r="N161" s="129" t="s">
        <v>40</v>
      </c>
      <c r="P161" s="130">
        <f>O161*H161</f>
        <v>0</v>
      </c>
      <c r="Q161" s="130">
        <v>0</v>
      </c>
      <c r="R161" s="130">
        <f>Q161*H161</f>
        <v>0</v>
      </c>
      <c r="S161" s="130">
        <v>0</v>
      </c>
      <c r="T161" s="131">
        <f>S161*H161</f>
        <v>0</v>
      </c>
      <c r="AR161" s="132" t="s">
        <v>266</v>
      </c>
      <c r="AT161" s="132" t="s">
        <v>261</v>
      </c>
      <c r="AU161" s="132" t="s">
        <v>77</v>
      </c>
      <c r="AY161" s="17" t="s">
        <v>260</v>
      </c>
      <c r="BE161" s="133">
        <f>IF(N161="základní",J161,0)</f>
        <v>0</v>
      </c>
      <c r="BF161" s="133">
        <f>IF(N161="snížená",J161,0)</f>
        <v>0</v>
      </c>
      <c r="BG161" s="133">
        <f>IF(N161="zákl. přenesená",J161,0)</f>
        <v>0</v>
      </c>
      <c r="BH161" s="133">
        <f>IF(N161="sníž. přenesená",J161,0)</f>
        <v>0</v>
      </c>
      <c r="BI161" s="133">
        <f>IF(N161="nulová",J161,0)</f>
        <v>0</v>
      </c>
      <c r="BJ161" s="17" t="s">
        <v>77</v>
      </c>
      <c r="BK161" s="133">
        <f>ROUND(I161*H161,2)</f>
        <v>0</v>
      </c>
      <c r="BL161" s="17" t="s">
        <v>266</v>
      </c>
      <c r="BM161" s="132" t="s">
        <v>348</v>
      </c>
    </row>
    <row r="162" spans="2:65" s="1" customFormat="1" ht="19.5">
      <c r="B162" s="32"/>
      <c r="D162" s="134" t="s">
        <v>267</v>
      </c>
      <c r="F162" s="135" t="s">
        <v>1708</v>
      </c>
      <c r="I162" s="136"/>
      <c r="L162" s="32"/>
      <c r="M162" s="137"/>
      <c r="T162" s="53"/>
      <c r="AT162" s="17" t="s">
        <v>267</v>
      </c>
      <c r="AU162" s="17" t="s">
        <v>77</v>
      </c>
    </row>
    <row r="163" spans="2:65" s="1" customFormat="1" ht="29.25">
      <c r="B163" s="32"/>
      <c r="D163" s="134" t="s">
        <v>269</v>
      </c>
      <c r="F163" s="138" t="s">
        <v>1709</v>
      </c>
      <c r="I163" s="136"/>
      <c r="L163" s="32"/>
      <c r="M163" s="137"/>
      <c r="T163" s="53"/>
      <c r="AT163" s="17" t="s">
        <v>269</v>
      </c>
      <c r="AU163" s="17" t="s">
        <v>77</v>
      </c>
    </row>
    <row r="164" spans="2:65" s="12" customFormat="1" ht="11.25">
      <c r="B164" s="162"/>
      <c r="D164" s="134" t="s">
        <v>774</v>
      </c>
      <c r="E164" s="163" t="s">
        <v>19</v>
      </c>
      <c r="F164" s="164" t="s">
        <v>1710</v>
      </c>
      <c r="H164" s="165">
        <v>27</v>
      </c>
      <c r="I164" s="166"/>
      <c r="L164" s="162"/>
      <c r="M164" s="167"/>
      <c r="T164" s="168"/>
      <c r="AT164" s="163" t="s">
        <v>774</v>
      </c>
      <c r="AU164" s="163" t="s">
        <v>77</v>
      </c>
      <c r="AV164" s="12" t="s">
        <v>79</v>
      </c>
      <c r="AW164" s="12" t="s">
        <v>31</v>
      </c>
      <c r="AX164" s="12" t="s">
        <v>69</v>
      </c>
      <c r="AY164" s="163" t="s">
        <v>260</v>
      </c>
    </row>
    <row r="165" spans="2:65" s="13" customFormat="1" ht="11.25">
      <c r="B165" s="169"/>
      <c r="D165" s="134" t="s">
        <v>774</v>
      </c>
      <c r="E165" s="170" t="s">
        <v>19</v>
      </c>
      <c r="F165" s="171" t="s">
        <v>967</v>
      </c>
      <c r="H165" s="172">
        <v>27</v>
      </c>
      <c r="I165" s="173"/>
      <c r="L165" s="169"/>
      <c r="M165" s="174"/>
      <c r="T165" s="175"/>
      <c r="AT165" s="170" t="s">
        <v>774</v>
      </c>
      <c r="AU165" s="170" t="s">
        <v>77</v>
      </c>
      <c r="AV165" s="13" t="s">
        <v>266</v>
      </c>
      <c r="AW165" s="13" t="s">
        <v>31</v>
      </c>
      <c r="AX165" s="13" t="s">
        <v>77</v>
      </c>
      <c r="AY165" s="170" t="s">
        <v>260</v>
      </c>
    </row>
    <row r="166" spans="2:65" s="1" customFormat="1" ht="16.5" customHeight="1">
      <c r="B166" s="32"/>
      <c r="C166" s="121" t="s">
        <v>350</v>
      </c>
      <c r="D166" s="121" t="s">
        <v>261</v>
      </c>
      <c r="E166" s="122" t="s">
        <v>1711</v>
      </c>
      <c r="F166" s="123" t="s">
        <v>1712</v>
      </c>
      <c r="G166" s="124" t="s">
        <v>1297</v>
      </c>
      <c r="H166" s="125">
        <v>27</v>
      </c>
      <c r="I166" s="126"/>
      <c r="J166" s="127">
        <f>ROUND(I166*H166,2)</f>
        <v>0</v>
      </c>
      <c r="K166" s="123" t="s">
        <v>265</v>
      </c>
      <c r="L166" s="32"/>
      <c r="M166" s="128" t="s">
        <v>19</v>
      </c>
      <c r="N166" s="129" t="s">
        <v>40</v>
      </c>
      <c r="P166" s="130">
        <f>O166*H166</f>
        <v>0</v>
      </c>
      <c r="Q166" s="130">
        <v>0</v>
      </c>
      <c r="R166" s="130">
        <f>Q166*H166</f>
        <v>0</v>
      </c>
      <c r="S166" s="130">
        <v>0</v>
      </c>
      <c r="T166" s="131">
        <f>S166*H166</f>
        <v>0</v>
      </c>
      <c r="AR166" s="132" t="s">
        <v>266</v>
      </c>
      <c r="AT166" s="132" t="s">
        <v>261</v>
      </c>
      <c r="AU166" s="132" t="s">
        <v>77</v>
      </c>
      <c r="AY166" s="17" t="s">
        <v>260</v>
      </c>
      <c r="BE166" s="133">
        <f>IF(N166="základní",J166,0)</f>
        <v>0</v>
      </c>
      <c r="BF166" s="133">
        <f>IF(N166="snížená",J166,0)</f>
        <v>0</v>
      </c>
      <c r="BG166" s="133">
        <f>IF(N166="zákl. přenesená",J166,0)</f>
        <v>0</v>
      </c>
      <c r="BH166" s="133">
        <f>IF(N166="sníž. přenesená",J166,0)</f>
        <v>0</v>
      </c>
      <c r="BI166" s="133">
        <f>IF(N166="nulová",J166,0)</f>
        <v>0</v>
      </c>
      <c r="BJ166" s="17" t="s">
        <v>77</v>
      </c>
      <c r="BK166" s="133">
        <f>ROUND(I166*H166,2)</f>
        <v>0</v>
      </c>
      <c r="BL166" s="17" t="s">
        <v>266</v>
      </c>
      <c r="BM166" s="132" t="s">
        <v>353</v>
      </c>
    </row>
    <row r="167" spans="2:65" s="1" customFormat="1" ht="19.5">
      <c r="B167" s="32"/>
      <c r="D167" s="134" t="s">
        <v>267</v>
      </c>
      <c r="F167" s="135" t="s">
        <v>1713</v>
      </c>
      <c r="I167" s="136"/>
      <c r="L167" s="32"/>
      <c r="M167" s="137"/>
      <c r="T167" s="53"/>
      <c r="AT167" s="17" t="s">
        <v>267</v>
      </c>
      <c r="AU167" s="17" t="s">
        <v>77</v>
      </c>
    </row>
    <row r="168" spans="2:65" s="1" customFormat="1" ht="29.25">
      <c r="B168" s="32"/>
      <c r="D168" s="134" t="s">
        <v>269</v>
      </c>
      <c r="F168" s="138" t="s">
        <v>1709</v>
      </c>
      <c r="I168" s="136"/>
      <c r="L168" s="32"/>
      <c r="M168" s="137"/>
      <c r="T168" s="53"/>
      <c r="AT168" s="17" t="s">
        <v>269</v>
      </c>
      <c r="AU168" s="17" t="s">
        <v>77</v>
      </c>
    </row>
    <row r="169" spans="2:65" s="12" customFormat="1" ht="11.25">
      <c r="B169" s="162"/>
      <c r="D169" s="134" t="s">
        <v>774</v>
      </c>
      <c r="E169" s="163" t="s">
        <v>19</v>
      </c>
      <c r="F169" s="164" t="s">
        <v>1710</v>
      </c>
      <c r="H169" s="165">
        <v>27</v>
      </c>
      <c r="I169" s="166"/>
      <c r="L169" s="162"/>
      <c r="M169" s="167"/>
      <c r="T169" s="168"/>
      <c r="AT169" s="163" t="s">
        <v>774</v>
      </c>
      <c r="AU169" s="163" t="s">
        <v>77</v>
      </c>
      <c r="AV169" s="12" t="s">
        <v>79</v>
      </c>
      <c r="AW169" s="12" t="s">
        <v>31</v>
      </c>
      <c r="AX169" s="12" t="s">
        <v>69</v>
      </c>
      <c r="AY169" s="163" t="s">
        <v>260</v>
      </c>
    </row>
    <row r="170" spans="2:65" s="13" customFormat="1" ht="11.25">
      <c r="B170" s="169"/>
      <c r="D170" s="134" t="s">
        <v>774</v>
      </c>
      <c r="E170" s="170" t="s">
        <v>19</v>
      </c>
      <c r="F170" s="171" t="s">
        <v>967</v>
      </c>
      <c r="H170" s="172">
        <v>27</v>
      </c>
      <c r="I170" s="173"/>
      <c r="L170" s="169"/>
      <c r="M170" s="174"/>
      <c r="T170" s="175"/>
      <c r="AT170" s="170" t="s">
        <v>774</v>
      </c>
      <c r="AU170" s="170" t="s">
        <v>77</v>
      </c>
      <c r="AV170" s="13" t="s">
        <v>266</v>
      </c>
      <c r="AW170" s="13" t="s">
        <v>31</v>
      </c>
      <c r="AX170" s="13" t="s">
        <v>77</v>
      </c>
      <c r="AY170" s="170" t="s">
        <v>260</v>
      </c>
    </row>
    <row r="171" spans="2:65" s="10" customFormat="1" ht="25.9" customHeight="1">
      <c r="B171" s="111"/>
      <c r="D171" s="112" t="s">
        <v>68</v>
      </c>
      <c r="E171" s="113" t="s">
        <v>279</v>
      </c>
      <c r="F171" s="113" t="s">
        <v>1161</v>
      </c>
      <c r="I171" s="114"/>
      <c r="J171" s="115">
        <f>BK171</f>
        <v>0</v>
      </c>
      <c r="L171" s="111"/>
      <c r="M171" s="116"/>
      <c r="P171" s="117">
        <f>SUM(P172:P206)</f>
        <v>0</v>
      </c>
      <c r="R171" s="117">
        <f>SUM(R172:R206)</f>
        <v>0</v>
      </c>
      <c r="T171" s="118">
        <f>SUM(T172:T206)</f>
        <v>0</v>
      </c>
      <c r="AR171" s="112" t="s">
        <v>77</v>
      </c>
      <c r="AT171" s="119" t="s">
        <v>68</v>
      </c>
      <c r="AU171" s="119" t="s">
        <v>69</v>
      </c>
      <c r="AY171" s="112" t="s">
        <v>260</v>
      </c>
      <c r="BK171" s="120">
        <f>SUM(BK172:BK206)</f>
        <v>0</v>
      </c>
    </row>
    <row r="172" spans="2:65" s="1" customFormat="1" ht="24.2" customHeight="1">
      <c r="B172" s="32"/>
      <c r="C172" s="121" t="s">
        <v>310</v>
      </c>
      <c r="D172" s="121" t="s">
        <v>261</v>
      </c>
      <c r="E172" s="122" t="s">
        <v>1170</v>
      </c>
      <c r="F172" s="123" t="s">
        <v>1171</v>
      </c>
      <c r="G172" s="124" t="s">
        <v>973</v>
      </c>
      <c r="H172" s="125">
        <v>14.202</v>
      </c>
      <c r="I172" s="126"/>
      <c r="J172" s="127">
        <f>ROUND(I172*H172,2)</f>
        <v>0</v>
      </c>
      <c r="K172" s="123" t="s">
        <v>265</v>
      </c>
      <c r="L172" s="32"/>
      <c r="M172" s="128" t="s">
        <v>19</v>
      </c>
      <c r="N172" s="129" t="s">
        <v>40</v>
      </c>
      <c r="P172" s="130">
        <f>O172*H172</f>
        <v>0</v>
      </c>
      <c r="Q172" s="130">
        <v>0</v>
      </c>
      <c r="R172" s="130">
        <f>Q172*H172</f>
        <v>0</v>
      </c>
      <c r="S172" s="130">
        <v>0</v>
      </c>
      <c r="T172" s="131">
        <f>S172*H172</f>
        <v>0</v>
      </c>
      <c r="AR172" s="132" t="s">
        <v>266</v>
      </c>
      <c r="AT172" s="132" t="s">
        <v>261</v>
      </c>
      <c r="AU172" s="132" t="s">
        <v>77</v>
      </c>
      <c r="AY172" s="17" t="s">
        <v>260</v>
      </c>
      <c r="BE172" s="133">
        <f>IF(N172="základní",J172,0)</f>
        <v>0</v>
      </c>
      <c r="BF172" s="133">
        <f>IF(N172="snížená",J172,0)</f>
        <v>0</v>
      </c>
      <c r="BG172" s="133">
        <f>IF(N172="zákl. přenesená",J172,0)</f>
        <v>0</v>
      </c>
      <c r="BH172" s="133">
        <f>IF(N172="sníž. přenesená",J172,0)</f>
        <v>0</v>
      </c>
      <c r="BI172" s="133">
        <f>IF(N172="nulová",J172,0)</f>
        <v>0</v>
      </c>
      <c r="BJ172" s="17" t="s">
        <v>77</v>
      </c>
      <c r="BK172" s="133">
        <f>ROUND(I172*H172,2)</f>
        <v>0</v>
      </c>
      <c r="BL172" s="17" t="s">
        <v>266</v>
      </c>
      <c r="BM172" s="132" t="s">
        <v>358</v>
      </c>
    </row>
    <row r="173" spans="2:65" s="1" customFormat="1" ht="48.75">
      <c r="B173" s="32"/>
      <c r="D173" s="134" t="s">
        <v>267</v>
      </c>
      <c r="F173" s="135" t="s">
        <v>1173</v>
      </c>
      <c r="I173" s="136"/>
      <c r="L173" s="32"/>
      <c r="M173" s="137"/>
      <c r="T173" s="53"/>
      <c r="AT173" s="17" t="s">
        <v>267</v>
      </c>
      <c r="AU173" s="17" t="s">
        <v>77</v>
      </c>
    </row>
    <row r="174" spans="2:65" s="1" customFormat="1" ht="29.25">
      <c r="B174" s="32"/>
      <c r="D174" s="134" t="s">
        <v>269</v>
      </c>
      <c r="F174" s="138" t="s">
        <v>1714</v>
      </c>
      <c r="I174" s="136"/>
      <c r="L174" s="32"/>
      <c r="M174" s="137"/>
      <c r="T174" s="53"/>
      <c r="AT174" s="17" t="s">
        <v>269</v>
      </c>
      <c r="AU174" s="17" t="s">
        <v>77</v>
      </c>
    </row>
    <row r="175" spans="2:65" s="12" customFormat="1" ht="11.25">
      <c r="B175" s="162"/>
      <c r="D175" s="134" t="s">
        <v>774</v>
      </c>
      <c r="E175" s="163" t="s">
        <v>19</v>
      </c>
      <c r="F175" s="164" t="s">
        <v>4214</v>
      </c>
      <c r="H175" s="165">
        <v>14.202</v>
      </c>
      <c r="I175" s="166"/>
      <c r="L175" s="162"/>
      <c r="M175" s="167"/>
      <c r="T175" s="168"/>
      <c r="AT175" s="163" t="s">
        <v>774</v>
      </c>
      <c r="AU175" s="163" t="s">
        <v>77</v>
      </c>
      <c r="AV175" s="12" t="s">
        <v>79</v>
      </c>
      <c r="AW175" s="12" t="s">
        <v>31</v>
      </c>
      <c r="AX175" s="12" t="s">
        <v>69</v>
      </c>
      <c r="AY175" s="163" t="s">
        <v>260</v>
      </c>
    </row>
    <row r="176" spans="2:65" s="13" customFormat="1" ht="11.25">
      <c r="B176" s="169"/>
      <c r="D176" s="134" t="s">
        <v>774</v>
      </c>
      <c r="E176" s="170" t="s">
        <v>19</v>
      </c>
      <c r="F176" s="171" t="s">
        <v>967</v>
      </c>
      <c r="H176" s="172">
        <v>14.202</v>
      </c>
      <c r="I176" s="173"/>
      <c r="L176" s="169"/>
      <c r="M176" s="174"/>
      <c r="T176" s="175"/>
      <c r="AT176" s="170" t="s">
        <v>774</v>
      </c>
      <c r="AU176" s="170" t="s">
        <v>77</v>
      </c>
      <c r="AV176" s="13" t="s">
        <v>266</v>
      </c>
      <c r="AW176" s="13" t="s">
        <v>31</v>
      </c>
      <c r="AX176" s="13" t="s">
        <v>77</v>
      </c>
      <c r="AY176" s="170" t="s">
        <v>260</v>
      </c>
    </row>
    <row r="177" spans="2:65" s="1" customFormat="1" ht="24.2" customHeight="1">
      <c r="B177" s="32"/>
      <c r="C177" s="121" t="s">
        <v>7</v>
      </c>
      <c r="D177" s="121" t="s">
        <v>261</v>
      </c>
      <c r="E177" s="122" t="s">
        <v>1716</v>
      </c>
      <c r="F177" s="123" t="s">
        <v>1717</v>
      </c>
      <c r="G177" s="124" t="s">
        <v>973</v>
      </c>
      <c r="H177" s="125">
        <v>8.25</v>
      </c>
      <c r="I177" s="126"/>
      <c r="J177" s="127">
        <f>ROUND(I177*H177,2)</f>
        <v>0</v>
      </c>
      <c r="K177" s="123" t="s">
        <v>265</v>
      </c>
      <c r="L177" s="32"/>
      <c r="M177" s="128" t="s">
        <v>19</v>
      </c>
      <c r="N177" s="129" t="s">
        <v>40</v>
      </c>
      <c r="P177" s="130">
        <f>O177*H177</f>
        <v>0</v>
      </c>
      <c r="Q177" s="130">
        <v>0</v>
      </c>
      <c r="R177" s="130">
        <f>Q177*H177</f>
        <v>0</v>
      </c>
      <c r="S177" s="130">
        <v>0</v>
      </c>
      <c r="T177" s="131">
        <f>S177*H177</f>
        <v>0</v>
      </c>
      <c r="AR177" s="132" t="s">
        <v>266</v>
      </c>
      <c r="AT177" s="132" t="s">
        <v>261</v>
      </c>
      <c r="AU177" s="132" t="s">
        <v>77</v>
      </c>
      <c r="AY177" s="17" t="s">
        <v>260</v>
      </c>
      <c r="BE177" s="133">
        <f>IF(N177="základní",J177,0)</f>
        <v>0</v>
      </c>
      <c r="BF177" s="133">
        <f>IF(N177="snížená",J177,0)</f>
        <v>0</v>
      </c>
      <c r="BG177" s="133">
        <f>IF(N177="zákl. přenesená",J177,0)</f>
        <v>0</v>
      </c>
      <c r="BH177" s="133">
        <f>IF(N177="sníž. přenesená",J177,0)</f>
        <v>0</v>
      </c>
      <c r="BI177" s="133">
        <f>IF(N177="nulová",J177,0)</f>
        <v>0</v>
      </c>
      <c r="BJ177" s="17" t="s">
        <v>77</v>
      </c>
      <c r="BK177" s="133">
        <f>ROUND(I177*H177,2)</f>
        <v>0</v>
      </c>
      <c r="BL177" s="17" t="s">
        <v>266</v>
      </c>
      <c r="BM177" s="132" t="s">
        <v>364</v>
      </c>
    </row>
    <row r="178" spans="2:65" s="1" customFormat="1" ht="48.75">
      <c r="B178" s="32"/>
      <c r="D178" s="134" t="s">
        <v>267</v>
      </c>
      <c r="F178" s="135" t="s">
        <v>1718</v>
      </c>
      <c r="I178" s="136"/>
      <c r="L178" s="32"/>
      <c r="M178" s="137"/>
      <c r="T178" s="53"/>
      <c r="AT178" s="17" t="s">
        <v>267</v>
      </c>
      <c r="AU178" s="17" t="s">
        <v>77</v>
      </c>
    </row>
    <row r="179" spans="2:65" s="1" customFormat="1" ht="29.25">
      <c r="B179" s="32"/>
      <c r="D179" s="134" t="s">
        <v>269</v>
      </c>
      <c r="F179" s="138" t="s">
        <v>1719</v>
      </c>
      <c r="I179" s="136"/>
      <c r="L179" s="32"/>
      <c r="M179" s="137"/>
      <c r="T179" s="53"/>
      <c r="AT179" s="17" t="s">
        <v>269</v>
      </c>
      <c r="AU179" s="17" t="s">
        <v>77</v>
      </c>
    </row>
    <row r="180" spans="2:65" s="12" customFormat="1" ht="11.25">
      <c r="B180" s="162"/>
      <c r="D180" s="134" t="s">
        <v>774</v>
      </c>
      <c r="E180" s="163" t="s">
        <v>19</v>
      </c>
      <c r="F180" s="164" t="s">
        <v>4215</v>
      </c>
      <c r="H180" s="165">
        <v>8.25</v>
      </c>
      <c r="I180" s="166"/>
      <c r="L180" s="162"/>
      <c r="M180" s="167"/>
      <c r="T180" s="168"/>
      <c r="AT180" s="163" t="s">
        <v>774</v>
      </c>
      <c r="AU180" s="163" t="s">
        <v>77</v>
      </c>
      <c r="AV180" s="12" t="s">
        <v>79</v>
      </c>
      <c r="AW180" s="12" t="s">
        <v>31</v>
      </c>
      <c r="AX180" s="12" t="s">
        <v>69</v>
      </c>
      <c r="AY180" s="163" t="s">
        <v>260</v>
      </c>
    </row>
    <row r="181" spans="2:65" s="13" customFormat="1" ht="11.25">
      <c r="B181" s="169"/>
      <c r="D181" s="134" t="s">
        <v>774</v>
      </c>
      <c r="E181" s="170" t="s">
        <v>19</v>
      </c>
      <c r="F181" s="171" t="s">
        <v>967</v>
      </c>
      <c r="H181" s="172">
        <v>8.25</v>
      </c>
      <c r="I181" s="173"/>
      <c r="L181" s="169"/>
      <c r="M181" s="174"/>
      <c r="T181" s="175"/>
      <c r="AT181" s="170" t="s">
        <v>774</v>
      </c>
      <c r="AU181" s="170" t="s">
        <v>77</v>
      </c>
      <c r="AV181" s="13" t="s">
        <v>266</v>
      </c>
      <c r="AW181" s="13" t="s">
        <v>31</v>
      </c>
      <c r="AX181" s="13" t="s">
        <v>77</v>
      </c>
      <c r="AY181" s="170" t="s">
        <v>260</v>
      </c>
    </row>
    <row r="182" spans="2:65" s="1" customFormat="1" ht="24.2" customHeight="1">
      <c r="B182" s="32"/>
      <c r="C182" s="121" t="s">
        <v>315</v>
      </c>
      <c r="D182" s="121" t="s">
        <v>261</v>
      </c>
      <c r="E182" s="122" t="s">
        <v>1721</v>
      </c>
      <c r="F182" s="123" t="s">
        <v>1722</v>
      </c>
      <c r="G182" s="124" t="s">
        <v>973</v>
      </c>
      <c r="H182" s="125">
        <v>9.9</v>
      </c>
      <c r="I182" s="126"/>
      <c r="J182" s="127">
        <f>ROUND(I182*H182,2)</f>
        <v>0</v>
      </c>
      <c r="K182" s="123" t="s">
        <v>265</v>
      </c>
      <c r="L182" s="32"/>
      <c r="M182" s="128" t="s">
        <v>19</v>
      </c>
      <c r="N182" s="129" t="s">
        <v>40</v>
      </c>
      <c r="P182" s="130">
        <f>O182*H182</f>
        <v>0</v>
      </c>
      <c r="Q182" s="130">
        <v>0</v>
      </c>
      <c r="R182" s="130">
        <f>Q182*H182</f>
        <v>0</v>
      </c>
      <c r="S182" s="130">
        <v>0</v>
      </c>
      <c r="T182" s="131">
        <f>S182*H182</f>
        <v>0</v>
      </c>
      <c r="AR182" s="132" t="s">
        <v>266</v>
      </c>
      <c r="AT182" s="132" t="s">
        <v>261</v>
      </c>
      <c r="AU182" s="132" t="s">
        <v>77</v>
      </c>
      <c r="AY182" s="17" t="s">
        <v>260</v>
      </c>
      <c r="BE182" s="133">
        <f>IF(N182="základní",J182,0)</f>
        <v>0</v>
      </c>
      <c r="BF182" s="133">
        <f>IF(N182="snížená",J182,0)</f>
        <v>0</v>
      </c>
      <c r="BG182" s="133">
        <f>IF(N182="zákl. přenesená",J182,0)</f>
        <v>0</v>
      </c>
      <c r="BH182" s="133">
        <f>IF(N182="sníž. přenesená",J182,0)</f>
        <v>0</v>
      </c>
      <c r="BI182" s="133">
        <f>IF(N182="nulová",J182,0)</f>
        <v>0</v>
      </c>
      <c r="BJ182" s="17" t="s">
        <v>77</v>
      </c>
      <c r="BK182" s="133">
        <f>ROUND(I182*H182,2)</f>
        <v>0</v>
      </c>
      <c r="BL182" s="17" t="s">
        <v>266</v>
      </c>
      <c r="BM182" s="132" t="s">
        <v>368</v>
      </c>
    </row>
    <row r="183" spans="2:65" s="1" customFormat="1" ht="48.75">
      <c r="B183" s="32"/>
      <c r="D183" s="134" t="s">
        <v>267</v>
      </c>
      <c r="F183" s="135" t="s">
        <v>1723</v>
      </c>
      <c r="I183" s="136"/>
      <c r="L183" s="32"/>
      <c r="M183" s="137"/>
      <c r="T183" s="53"/>
      <c r="AT183" s="17" t="s">
        <v>267</v>
      </c>
      <c r="AU183" s="17" t="s">
        <v>77</v>
      </c>
    </row>
    <row r="184" spans="2:65" s="1" customFormat="1" ht="29.25">
      <c r="B184" s="32"/>
      <c r="D184" s="134" t="s">
        <v>269</v>
      </c>
      <c r="F184" s="138" t="s">
        <v>4216</v>
      </c>
      <c r="I184" s="136"/>
      <c r="L184" s="32"/>
      <c r="M184" s="137"/>
      <c r="T184" s="53"/>
      <c r="AT184" s="17" t="s">
        <v>269</v>
      </c>
      <c r="AU184" s="17" t="s">
        <v>77</v>
      </c>
    </row>
    <row r="185" spans="2:65" s="12" customFormat="1" ht="11.25">
      <c r="B185" s="162"/>
      <c r="D185" s="134" t="s">
        <v>774</v>
      </c>
      <c r="E185" s="163" t="s">
        <v>19</v>
      </c>
      <c r="F185" s="164" t="s">
        <v>4217</v>
      </c>
      <c r="H185" s="165">
        <v>9.9</v>
      </c>
      <c r="I185" s="166"/>
      <c r="L185" s="162"/>
      <c r="M185" s="167"/>
      <c r="T185" s="168"/>
      <c r="AT185" s="163" t="s">
        <v>774</v>
      </c>
      <c r="AU185" s="163" t="s">
        <v>77</v>
      </c>
      <c r="AV185" s="12" t="s">
        <v>79</v>
      </c>
      <c r="AW185" s="12" t="s">
        <v>31</v>
      </c>
      <c r="AX185" s="12" t="s">
        <v>69</v>
      </c>
      <c r="AY185" s="163" t="s">
        <v>260</v>
      </c>
    </row>
    <row r="186" spans="2:65" s="13" customFormat="1" ht="11.25">
      <c r="B186" s="169"/>
      <c r="D186" s="134" t="s">
        <v>774</v>
      </c>
      <c r="E186" s="170" t="s">
        <v>19</v>
      </c>
      <c r="F186" s="171" t="s">
        <v>967</v>
      </c>
      <c r="H186" s="172">
        <v>9.9</v>
      </c>
      <c r="I186" s="173"/>
      <c r="L186" s="169"/>
      <c r="M186" s="174"/>
      <c r="T186" s="175"/>
      <c r="AT186" s="170" t="s">
        <v>774</v>
      </c>
      <c r="AU186" s="170" t="s">
        <v>77</v>
      </c>
      <c r="AV186" s="13" t="s">
        <v>266</v>
      </c>
      <c r="AW186" s="13" t="s">
        <v>31</v>
      </c>
      <c r="AX186" s="13" t="s">
        <v>77</v>
      </c>
      <c r="AY186" s="170" t="s">
        <v>260</v>
      </c>
    </row>
    <row r="187" spans="2:65" s="1" customFormat="1" ht="24.2" customHeight="1">
      <c r="B187" s="32"/>
      <c r="C187" s="121" t="s">
        <v>370</v>
      </c>
      <c r="D187" s="121" t="s">
        <v>261</v>
      </c>
      <c r="E187" s="122" t="s">
        <v>1397</v>
      </c>
      <c r="F187" s="123" t="s">
        <v>1398</v>
      </c>
      <c r="G187" s="124" t="s">
        <v>973</v>
      </c>
      <c r="H187" s="125">
        <v>15.525</v>
      </c>
      <c r="I187" s="126"/>
      <c r="J187" s="127">
        <f>ROUND(I187*H187,2)</f>
        <v>0</v>
      </c>
      <c r="K187" s="123" t="s">
        <v>265</v>
      </c>
      <c r="L187" s="32"/>
      <c r="M187" s="128" t="s">
        <v>19</v>
      </c>
      <c r="N187" s="129" t="s">
        <v>40</v>
      </c>
      <c r="P187" s="130">
        <f>O187*H187</f>
        <v>0</v>
      </c>
      <c r="Q187" s="130">
        <v>0</v>
      </c>
      <c r="R187" s="130">
        <f>Q187*H187</f>
        <v>0</v>
      </c>
      <c r="S187" s="130">
        <v>0</v>
      </c>
      <c r="T187" s="131">
        <f>S187*H187</f>
        <v>0</v>
      </c>
      <c r="AR187" s="132" t="s">
        <v>266</v>
      </c>
      <c r="AT187" s="132" t="s">
        <v>261</v>
      </c>
      <c r="AU187" s="132" t="s">
        <v>77</v>
      </c>
      <c r="AY187" s="17" t="s">
        <v>260</v>
      </c>
      <c r="BE187" s="133">
        <f>IF(N187="základní",J187,0)</f>
        <v>0</v>
      </c>
      <c r="BF187" s="133">
        <f>IF(N187="snížená",J187,0)</f>
        <v>0</v>
      </c>
      <c r="BG187" s="133">
        <f>IF(N187="zákl. přenesená",J187,0)</f>
        <v>0</v>
      </c>
      <c r="BH187" s="133">
        <f>IF(N187="sníž. přenesená",J187,0)</f>
        <v>0</v>
      </c>
      <c r="BI187" s="133">
        <f>IF(N187="nulová",J187,0)</f>
        <v>0</v>
      </c>
      <c r="BJ187" s="17" t="s">
        <v>77</v>
      </c>
      <c r="BK187" s="133">
        <f>ROUND(I187*H187,2)</f>
        <v>0</v>
      </c>
      <c r="BL187" s="17" t="s">
        <v>266</v>
      </c>
      <c r="BM187" s="132" t="s">
        <v>373</v>
      </c>
    </row>
    <row r="188" spans="2:65" s="1" customFormat="1" ht="29.25">
      <c r="B188" s="32"/>
      <c r="D188" s="134" t="s">
        <v>267</v>
      </c>
      <c r="F188" s="135" t="s">
        <v>1399</v>
      </c>
      <c r="I188" s="136"/>
      <c r="L188" s="32"/>
      <c r="M188" s="137"/>
      <c r="T188" s="53"/>
      <c r="AT188" s="17" t="s">
        <v>267</v>
      </c>
      <c r="AU188" s="17" t="s">
        <v>77</v>
      </c>
    </row>
    <row r="189" spans="2:65" s="1" customFormat="1" ht="29.25">
      <c r="B189" s="32"/>
      <c r="D189" s="134" t="s">
        <v>269</v>
      </c>
      <c r="F189" s="138" t="s">
        <v>1740</v>
      </c>
      <c r="I189" s="136"/>
      <c r="L189" s="32"/>
      <c r="M189" s="137"/>
      <c r="T189" s="53"/>
      <c r="AT189" s="17" t="s">
        <v>269</v>
      </c>
      <c r="AU189" s="17" t="s">
        <v>77</v>
      </c>
    </row>
    <row r="190" spans="2:65" s="12" customFormat="1" ht="11.25">
      <c r="B190" s="162"/>
      <c r="D190" s="134" t="s">
        <v>774</v>
      </c>
      <c r="E190" s="163" t="s">
        <v>19</v>
      </c>
      <c r="F190" s="164" t="s">
        <v>4218</v>
      </c>
      <c r="H190" s="165">
        <v>15.525</v>
      </c>
      <c r="I190" s="166"/>
      <c r="L190" s="162"/>
      <c r="M190" s="167"/>
      <c r="T190" s="168"/>
      <c r="AT190" s="163" t="s">
        <v>774</v>
      </c>
      <c r="AU190" s="163" t="s">
        <v>77</v>
      </c>
      <c r="AV190" s="12" t="s">
        <v>79</v>
      </c>
      <c r="AW190" s="12" t="s">
        <v>31</v>
      </c>
      <c r="AX190" s="12" t="s">
        <v>69</v>
      </c>
      <c r="AY190" s="163" t="s">
        <v>260</v>
      </c>
    </row>
    <row r="191" spans="2:65" s="13" customFormat="1" ht="11.25">
      <c r="B191" s="169"/>
      <c r="D191" s="134" t="s">
        <v>774</v>
      </c>
      <c r="E191" s="170" t="s">
        <v>19</v>
      </c>
      <c r="F191" s="171" t="s">
        <v>967</v>
      </c>
      <c r="H191" s="172">
        <v>15.525</v>
      </c>
      <c r="I191" s="173"/>
      <c r="L191" s="169"/>
      <c r="M191" s="174"/>
      <c r="T191" s="175"/>
      <c r="AT191" s="170" t="s">
        <v>774</v>
      </c>
      <c r="AU191" s="170" t="s">
        <v>77</v>
      </c>
      <c r="AV191" s="13" t="s">
        <v>266</v>
      </c>
      <c r="AW191" s="13" t="s">
        <v>31</v>
      </c>
      <c r="AX191" s="13" t="s">
        <v>77</v>
      </c>
      <c r="AY191" s="170" t="s">
        <v>260</v>
      </c>
    </row>
    <row r="192" spans="2:65" s="1" customFormat="1" ht="24.2" customHeight="1">
      <c r="B192" s="32"/>
      <c r="C192" s="121" t="s">
        <v>320</v>
      </c>
      <c r="D192" s="121" t="s">
        <v>261</v>
      </c>
      <c r="E192" s="122" t="s">
        <v>1397</v>
      </c>
      <c r="F192" s="123" t="s">
        <v>1398</v>
      </c>
      <c r="G192" s="124" t="s">
        <v>973</v>
      </c>
      <c r="H192" s="125">
        <v>15.18</v>
      </c>
      <c r="I192" s="126"/>
      <c r="J192" s="127">
        <f>ROUND(I192*H192,2)</f>
        <v>0</v>
      </c>
      <c r="K192" s="123" t="s">
        <v>265</v>
      </c>
      <c r="L192" s="32"/>
      <c r="M192" s="128" t="s">
        <v>19</v>
      </c>
      <c r="N192" s="129" t="s">
        <v>40</v>
      </c>
      <c r="P192" s="130">
        <f>O192*H192</f>
        <v>0</v>
      </c>
      <c r="Q192" s="130">
        <v>0</v>
      </c>
      <c r="R192" s="130">
        <f>Q192*H192</f>
        <v>0</v>
      </c>
      <c r="S192" s="130">
        <v>0</v>
      </c>
      <c r="T192" s="131">
        <f>S192*H192</f>
        <v>0</v>
      </c>
      <c r="AR192" s="132" t="s">
        <v>266</v>
      </c>
      <c r="AT192" s="132" t="s">
        <v>261</v>
      </c>
      <c r="AU192" s="132" t="s">
        <v>77</v>
      </c>
      <c r="AY192" s="17" t="s">
        <v>260</v>
      </c>
      <c r="BE192" s="133">
        <f>IF(N192="základní",J192,0)</f>
        <v>0</v>
      </c>
      <c r="BF192" s="133">
        <f>IF(N192="snížená",J192,0)</f>
        <v>0</v>
      </c>
      <c r="BG192" s="133">
        <f>IF(N192="zákl. přenesená",J192,0)</f>
        <v>0</v>
      </c>
      <c r="BH192" s="133">
        <f>IF(N192="sníž. přenesená",J192,0)</f>
        <v>0</v>
      </c>
      <c r="BI192" s="133">
        <f>IF(N192="nulová",J192,0)</f>
        <v>0</v>
      </c>
      <c r="BJ192" s="17" t="s">
        <v>77</v>
      </c>
      <c r="BK192" s="133">
        <f>ROUND(I192*H192,2)</f>
        <v>0</v>
      </c>
      <c r="BL192" s="17" t="s">
        <v>266</v>
      </c>
      <c r="BM192" s="132" t="s">
        <v>378</v>
      </c>
    </row>
    <row r="193" spans="2:65" s="1" customFormat="1" ht="29.25">
      <c r="B193" s="32"/>
      <c r="D193" s="134" t="s">
        <v>267</v>
      </c>
      <c r="F193" s="135" t="s">
        <v>1399</v>
      </c>
      <c r="I193" s="136"/>
      <c r="L193" s="32"/>
      <c r="M193" s="137"/>
      <c r="T193" s="53"/>
      <c r="AT193" s="17" t="s">
        <v>267</v>
      </c>
      <c r="AU193" s="17" t="s">
        <v>77</v>
      </c>
    </row>
    <row r="194" spans="2:65" s="1" customFormat="1" ht="29.25">
      <c r="B194" s="32"/>
      <c r="D194" s="134" t="s">
        <v>269</v>
      </c>
      <c r="F194" s="138" t="s">
        <v>1732</v>
      </c>
      <c r="I194" s="136"/>
      <c r="L194" s="32"/>
      <c r="M194" s="137"/>
      <c r="T194" s="53"/>
      <c r="AT194" s="17" t="s">
        <v>269</v>
      </c>
      <c r="AU194" s="17" t="s">
        <v>77</v>
      </c>
    </row>
    <row r="195" spans="2:65" s="12" customFormat="1" ht="11.25">
      <c r="B195" s="162"/>
      <c r="D195" s="134" t="s">
        <v>774</v>
      </c>
      <c r="E195" s="163" t="s">
        <v>19</v>
      </c>
      <c r="F195" s="164" t="s">
        <v>4219</v>
      </c>
      <c r="H195" s="165">
        <v>15.18</v>
      </c>
      <c r="I195" s="166"/>
      <c r="L195" s="162"/>
      <c r="M195" s="167"/>
      <c r="T195" s="168"/>
      <c r="AT195" s="163" t="s">
        <v>774</v>
      </c>
      <c r="AU195" s="163" t="s">
        <v>77</v>
      </c>
      <c r="AV195" s="12" t="s">
        <v>79</v>
      </c>
      <c r="AW195" s="12" t="s">
        <v>31</v>
      </c>
      <c r="AX195" s="12" t="s">
        <v>69</v>
      </c>
      <c r="AY195" s="163" t="s">
        <v>260</v>
      </c>
    </row>
    <row r="196" spans="2:65" s="13" customFormat="1" ht="11.25">
      <c r="B196" s="169"/>
      <c r="D196" s="134" t="s">
        <v>774</v>
      </c>
      <c r="E196" s="170" t="s">
        <v>19</v>
      </c>
      <c r="F196" s="171" t="s">
        <v>967</v>
      </c>
      <c r="H196" s="172">
        <v>15.18</v>
      </c>
      <c r="I196" s="173"/>
      <c r="L196" s="169"/>
      <c r="M196" s="174"/>
      <c r="T196" s="175"/>
      <c r="AT196" s="170" t="s">
        <v>774</v>
      </c>
      <c r="AU196" s="170" t="s">
        <v>77</v>
      </c>
      <c r="AV196" s="13" t="s">
        <v>266</v>
      </c>
      <c r="AW196" s="13" t="s">
        <v>31</v>
      </c>
      <c r="AX196" s="13" t="s">
        <v>77</v>
      </c>
      <c r="AY196" s="170" t="s">
        <v>260</v>
      </c>
    </row>
    <row r="197" spans="2:65" s="1" customFormat="1" ht="24.2" customHeight="1">
      <c r="B197" s="32"/>
      <c r="C197" s="121" t="s">
        <v>381</v>
      </c>
      <c r="D197" s="121" t="s">
        <v>261</v>
      </c>
      <c r="E197" s="122" t="s">
        <v>4220</v>
      </c>
      <c r="F197" s="123" t="s">
        <v>4221</v>
      </c>
      <c r="G197" s="124" t="s">
        <v>973</v>
      </c>
      <c r="H197" s="125">
        <v>1.63</v>
      </c>
      <c r="I197" s="126"/>
      <c r="J197" s="127">
        <f>ROUND(I197*H197,2)</f>
        <v>0</v>
      </c>
      <c r="K197" s="123" t="s">
        <v>265</v>
      </c>
      <c r="L197" s="32"/>
      <c r="M197" s="128" t="s">
        <v>19</v>
      </c>
      <c r="N197" s="129" t="s">
        <v>40</v>
      </c>
      <c r="P197" s="130">
        <f>O197*H197</f>
        <v>0</v>
      </c>
      <c r="Q197" s="130">
        <v>0</v>
      </c>
      <c r="R197" s="130">
        <f>Q197*H197</f>
        <v>0</v>
      </c>
      <c r="S197" s="130">
        <v>0</v>
      </c>
      <c r="T197" s="131">
        <f>S197*H197</f>
        <v>0</v>
      </c>
      <c r="AR197" s="132" t="s">
        <v>266</v>
      </c>
      <c r="AT197" s="132" t="s">
        <v>261</v>
      </c>
      <c r="AU197" s="132" t="s">
        <v>77</v>
      </c>
      <c r="AY197" s="17" t="s">
        <v>260</v>
      </c>
      <c r="BE197" s="133">
        <f>IF(N197="základní",J197,0)</f>
        <v>0</v>
      </c>
      <c r="BF197" s="133">
        <f>IF(N197="snížená",J197,0)</f>
        <v>0</v>
      </c>
      <c r="BG197" s="133">
        <f>IF(N197="zákl. přenesená",J197,0)</f>
        <v>0</v>
      </c>
      <c r="BH197" s="133">
        <f>IF(N197="sníž. přenesená",J197,0)</f>
        <v>0</v>
      </c>
      <c r="BI197" s="133">
        <f>IF(N197="nulová",J197,0)</f>
        <v>0</v>
      </c>
      <c r="BJ197" s="17" t="s">
        <v>77</v>
      </c>
      <c r="BK197" s="133">
        <f>ROUND(I197*H197,2)</f>
        <v>0</v>
      </c>
      <c r="BL197" s="17" t="s">
        <v>266</v>
      </c>
      <c r="BM197" s="132" t="s">
        <v>384</v>
      </c>
    </row>
    <row r="198" spans="2:65" s="1" customFormat="1" ht="39">
      <c r="B198" s="32"/>
      <c r="D198" s="134" t="s">
        <v>267</v>
      </c>
      <c r="F198" s="135" t="s">
        <v>4222</v>
      </c>
      <c r="I198" s="136"/>
      <c r="L198" s="32"/>
      <c r="M198" s="137"/>
      <c r="T198" s="53"/>
      <c r="AT198" s="17" t="s">
        <v>267</v>
      </c>
      <c r="AU198" s="17" t="s">
        <v>77</v>
      </c>
    </row>
    <row r="199" spans="2:65" s="1" customFormat="1" ht="29.25">
      <c r="B199" s="32"/>
      <c r="D199" s="134" t="s">
        <v>269</v>
      </c>
      <c r="F199" s="138" t="s">
        <v>1816</v>
      </c>
      <c r="I199" s="136"/>
      <c r="L199" s="32"/>
      <c r="M199" s="137"/>
      <c r="T199" s="53"/>
      <c r="AT199" s="17" t="s">
        <v>269</v>
      </c>
      <c r="AU199" s="17" t="s">
        <v>77</v>
      </c>
    </row>
    <row r="200" spans="2:65" s="12" customFormat="1" ht="11.25">
      <c r="B200" s="162"/>
      <c r="D200" s="134" t="s">
        <v>774</v>
      </c>
      <c r="E200" s="163" t="s">
        <v>19</v>
      </c>
      <c r="F200" s="164" t="s">
        <v>4223</v>
      </c>
      <c r="H200" s="165">
        <v>1.63</v>
      </c>
      <c r="I200" s="166"/>
      <c r="L200" s="162"/>
      <c r="M200" s="167"/>
      <c r="T200" s="168"/>
      <c r="AT200" s="163" t="s">
        <v>774</v>
      </c>
      <c r="AU200" s="163" t="s">
        <v>77</v>
      </c>
      <c r="AV200" s="12" t="s">
        <v>79</v>
      </c>
      <c r="AW200" s="12" t="s">
        <v>31</v>
      </c>
      <c r="AX200" s="12" t="s">
        <v>69</v>
      </c>
      <c r="AY200" s="163" t="s">
        <v>260</v>
      </c>
    </row>
    <row r="201" spans="2:65" s="13" customFormat="1" ht="11.25">
      <c r="B201" s="169"/>
      <c r="D201" s="134" t="s">
        <v>774</v>
      </c>
      <c r="E201" s="170" t="s">
        <v>19</v>
      </c>
      <c r="F201" s="171" t="s">
        <v>967</v>
      </c>
      <c r="H201" s="172">
        <v>1.63</v>
      </c>
      <c r="I201" s="173"/>
      <c r="L201" s="169"/>
      <c r="M201" s="174"/>
      <c r="T201" s="175"/>
      <c r="AT201" s="170" t="s">
        <v>774</v>
      </c>
      <c r="AU201" s="170" t="s">
        <v>77</v>
      </c>
      <c r="AV201" s="13" t="s">
        <v>266</v>
      </c>
      <c r="AW201" s="13" t="s">
        <v>31</v>
      </c>
      <c r="AX201" s="13" t="s">
        <v>77</v>
      </c>
      <c r="AY201" s="170" t="s">
        <v>260</v>
      </c>
    </row>
    <row r="202" spans="2:65" s="1" customFormat="1" ht="24.2" customHeight="1">
      <c r="B202" s="32"/>
      <c r="C202" s="121" t="s">
        <v>326</v>
      </c>
      <c r="D202" s="121" t="s">
        <v>261</v>
      </c>
      <c r="E202" s="122" t="s">
        <v>4220</v>
      </c>
      <c r="F202" s="123" t="s">
        <v>4221</v>
      </c>
      <c r="G202" s="124" t="s">
        <v>973</v>
      </c>
      <c r="H202" s="125">
        <v>9.9</v>
      </c>
      <c r="I202" s="126"/>
      <c r="J202" s="127">
        <f>ROUND(I202*H202,2)</f>
        <v>0</v>
      </c>
      <c r="K202" s="123" t="s">
        <v>265</v>
      </c>
      <c r="L202" s="32"/>
      <c r="M202" s="128" t="s">
        <v>19</v>
      </c>
      <c r="N202" s="129" t="s">
        <v>40</v>
      </c>
      <c r="P202" s="130">
        <f>O202*H202</f>
        <v>0</v>
      </c>
      <c r="Q202" s="130">
        <v>0</v>
      </c>
      <c r="R202" s="130">
        <f>Q202*H202</f>
        <v>0</v>
      </c>
      <c r="S202" s="130">
        <v>0</v>
      </c>
      <c r="T202" s="131">
        <f>S202*H202</f>
        <v>0</v>
      </c>
      <c r="AR202" s="132" t="s">
        <v>266</v>
      </c>
      <c r="AT202" s="132" t="s">
        <v>261</v>
      </c>
      <c r="AU202" s="132" t="s">
        <v>77</v>
      </c>
      <c r="AY202" s="17" t="s">
        <v>260</v>
      </c>
      <c r="BE202" s="133">
        <f>IF(N202="základní",J202,0)</f>
        <v>0</v>
      </c>
      <c r="BF202" s="133">
        <f>IF(N202="snížená",J202,0)</f>
        <v>0</v>
      </c>
      <c r="BG202" s="133">
        <f>IF(N202="zákl. přenesená",J202,0)</f>
        <v>0</v>
      </c>
      <c r="BH202" s="133">
        <f>IF(N202="sníž. přenesená",J202,0)</f>
        <v>0</v>
      </c>
      <c r="BI202" s="133">
        <f>IF(N202="nulová",J202,0)</f>
        <v>0</v>
      </c>
      <c r="BJ202" s="17" t="s">
        <v>77</v>
      </c>
      <c r="BK202" s="133">
        <f>ROUND(I202*H202,2)</f>
        <v>0</v>
      </c>
      <c r="BL202" s="17" t="s">
        <v>266</v>
      </c>
      <c r="BM202" s="132" t="s">
        <v>389</v>
      </c>
    </row>
    <row r="203" spans="2:65" s="1" customFormat="1" ht="39">
      <c r="B203" s="32"/>
      <c r="D203" s="134" t="s">
        <v>267</v>
      </c>
      <c r="F203" s="135" t="s">
        <v>4222</v>
      </c>
      <c r="I203" s="136"/>
      <c r="L203" s="32"/>
      <c r="M203" s="137"/>
      <c r="T203" s="53"/>
      <c r="AT203" s="17" t="s">
        <v>267</v>
      </c>
      <c r="AU203" s="17" t="s">
        <v>77</v>
      </c>
    </row>
    <row r="204" spans="2:65" s="1" customFormat="1" ht="29.25">
      <c r="B204" s="32"/>
      <c r="D204" s="134" t="s">
        <v>269</v>
      </c>
      <c r="F204" s="138" t="s">
        <v>4224</v>
      </c>
      <c r="I204" s="136"/>
      <c r="L204" s="32"/>
      <c r="M204" s="137"/>
      <c r="T204" s="53"/>
      <c r="AT204" s="17" t="s">
        <v>269</v>
      </c>
      <c r="AU204" s="17" t="s">
        <v>77</v>
      </c>
    </row>
    <row r="205" spans="2:65" s="12" customFormat="1" ht="11.25">
      <c r="B205" s="162"/>
      <c r="D205" s="134" t="s">
        <v>774</v>
      </c>
      <c r="E205" s="163" t="s">
        <v>19</v>
      </c>
      <c r="F205" s="164" t="s">
        <v>4225</v>
      </c>
      <c r="H205" s="165">
        <v>9.9</v>
      </c>
      <c r="I205" s="166"/>
      <c r="L205" s="162"/>
      <c r="M205" s="167"/>
      <c r="T205" s="168"/>
      <c r="AT205" s="163" t="s">
        <v>774</v>
      </c>
      <c r="AU205" s="163" t="s">
        <v>77</v>
      </c>
      <c r="AV205" s="12" t="s">
        <v>79</v>
      </c>
      <c r="AW205" s="12" t="s">
        <v>31</v>
      </c>
      <c r="AX205" s="12" t="s">
        <v>69</v>
      </c>
      <c r="AY205" s="163" t="s">
        <v>260</v>
      </c>
    </row>
    <row r="206" spans="2:65" s="13" customFormat="1" ht="11.25">
      <c r="B206" s="169"/>
      <c r="D206" s="134" t="s">
        <v>774</v>
      </c>
      <c r="E206" s="170" t="s">
        <v>19</v>
      </c>
      <c r="F206" s="171" t="s">
        <v>967</v>
      </c>
      <c r="H206" s="172">
        <v>9.9</v>
      </c>
      <c r="I206" s="173"/>
      <c r="L206" s="169"/>
      <c r="M206" s="174"/>
      <c r="T206" s="175"/>
      <c r="AT206" s="170" t="s">
        <v>774</v>
      </c>
      <c r="AU206" s="170" t="s">
        <v>77</v>
      </c>
      <c r="AV206" s="13" t="s">
        <v>266</v>
      </c>
      <c r="AW206" s="13" t="s">
        <v>31</v>
      </c>
      <c r="AX206" s="13" t="s">
        <v>77</v>
      </c>
      <c r="AY206" s="170" t="s">
        <v>260</v>
      </c>
    </row>
    <row r="207" spans="2:65" s="10" customFormat="1" ht="25.9" customHeight="1">
      <c r="B207" s="111"/>
      <c r="D207" s="112" t="s">
        <v>68</v>
      </c>
      <c r="E207" s="113" t="s">
        <v>266</v>
      </c>
      <c r="F207" s="113" t="s">
        <v>1221</v>
      </c>
      <c r="I207" s="114"/>
      <c r="J207" s="115">
        <f>BK207</f>
        <v>0</v>
      </c>
      <c r="L207" s="111"/>
      <c r="M207" s="116"/>
      <c r="P207" s="117">
        <f>SUM(P208:P222)</f>
        <v>0</v>
      </c>
      <c r="R207" s="117">
        <f>SUM(R208:R222)</f>
        <v>0</v>
      </c>
      <c r="T207" s="118">
        <f>SUM(T208:T222)</f>
        <v>0</v>
      </c>
      <c r="AR207" s="112" t="s">
        <v>77</v>
      </c>
      <c r="AT207" s="119" t="s">
        <v>68</v>
      </c>
      <c r="AU207" s="119" t="s">
        <v>69</v>
      </c>
      <c r="AY207" s="112" t="s">
        <v>260</v>
      </c>
      <c r="BK207" s="120">
        <f>SUM(BK208:BK222)</f>
        <v>0</v>
      </c>
    </row>
    <row r="208" spans="2:65" s="1" customFormat="1" ht="16.5" customHeight="1">
      <c r="B208" s="32"/>
      <c r="C208" s="121" t="s">
        <v>392</v>
      </c>
      <c r="D208" s="121" t="s">
        <v>261</v>
      </c>
      <c r="E208" s="122" t="s">
        <v>989</v>
      </c>
      <c r="F208" s="123" t="s">
        <v>990</v>
      </c>
      <c r="G208" s="124" t="s">
        <v>973</v>
      </c>
      <c r="H208" s="125">
        <v>15.525</v>
      </c>
      <c r="I208" s="126"/>
      <c r="J208" s="127">
        <f>ROUND(I208*H208,2)</f>
        <v>0</v>
      </c>
      <c r="K208" s="123" t="s">
        <v>265</v>
      </c>
      <c r="L208" s="32"/>
      <c r="M208" s="128" t="s">
        <v>19</v>
      </c>
      <c r="N208" s="129" t="s">
        <v>40</v>
      </c>
      <c r="P208" s="130">
        <f>O208*H208</f>
        <v>0</v>
      </c>
      <c r="Q208" s="130">
        <v>0</v>
      </c>
      <c r="R208" s="130">
        <f>Q208*H208</f>
        <v>0</v>
      </c>
      <c r="S208" s="130">
        <v>0</v>
      </c>
      <c r="T208" s="131">
        <f>S208*H208</f>
        <v>0</v>
      </c>
      <c r="AR208" s="132" t="s">
        <v>266</v>
      </c>
      <c r="AT208" s="132" t="s">
        <v>261</v>
      </c>
      <c r="AU208" s="132" t="s">
        <v>77</v>
      </c>
      <c r="AY208" s="17" t="s">
        <v>260</v>
      </c>
      <c r="BE208" s="133">
        <f>IF(N208="základní",J208,0)</f>
        <v>0</v>
      </c>
      <c r="BF208" s="133">
        <f>IF(N208="snížená",J208,0)</f>
        <v>0</v>
      </c>
      <c r="BG208" s="133">
        <f>IF(N208="zákl. přenesená",J208,0)</f>
        <v>0</v>
      </c>
      <c r="BH208" s="133">
        <f>IF(N208="sníž. přenesená",J208,0)</f>
        <v>0</v>
      </c>
      <c r="BI208" s="133">
        <f>IF(N208="nulová",J208,0)</f>
        <v>0</v>
      </c>
      <c r="BJ208" s="17" t="s">
        <v>77</v>
      </c>
      <c r="BK208" s="133">
        <f>ROUND(I208*H208,2)</f>
        <v>0</v>
      </c>
      <c r="BL208" s="17" t="s">
        <v>266</v>
      </c>
      <c r="BM208" s="132" t="s">
        <v>395</v>
      </c>
    </row>
    <row r="209" spans="2:65" s="1" customFormat="1" ht="29.25">
      <c r="B209" s="32"/>
      <c r="D209" s="134" t="s">
        <v>267</v>
      </c>
      <c r="F209" s="135" t="s">
        <v>991</v>
      </c>
      <c r="I209" s="136"/>
      <c r="L209" s="32"/>
      <c r="M209" s="137"/>
      <c r="T209" s="53"/>
      <c r="AT209" s="17" t="s">
        <v>267</v>
      </c>
      <c r="AU209" s="17" t="s">
        <v>77</v>
      </c>
    </row>
    <row r="210" spans="2:65" s="1" customFormat="1" ht="29.25">
      <c r="B210" s="32"/>
      <c r="D210" s="134" t="s">
        <v>269</v>
      </c>
      <c r="F210" s="138" t="s">
        <v>1742</v>
      </c>
      <c r="I210" s="136"/>
      <c r="L210" s="32"/>
      <c r="M210" s="137"/>
      <c r="T210" s="53"/>
      <c r="AT210" s="17" t="s">
        <v>269</v>
      </c>
      <c r="AU210" s="17" t="s">
        <v>77</v>
      </c>
    </row>
    <row r="211" spans="2:65" s="12" customFormat="1" ht="11.25">
      <c r="B211" s="162"/>
      <c r="D211" s="134" t="s">
        <v>774</v>
      </c>
      <c r="E211" s="163" t="s">
        <v>19</v>
      </c>
      <c r="F211" s="164" t="s">
        <v>4226</v>
      </c>
      <c r="H211" s="165">
        <v>15.525</v>
      </c>
      <c r="I211" s="166"/>
      <c r="L211" s="162"/>
      <c r="M211" s="167"/>
      <c r="T211" s="168"/>
      <c r="AT211" s="163" t="s">
        <v>774</v>
      </c>
      <c r="AU211" s="163" t="s">
        <v>77</v>
      </c>
      <c r="AV211" s="12" t="s">
        <v>79</v>
      </c>
      <c r="AW211" s="12" t="s">
        <v>31</v>
      </c>
      <c r="AX211" s="12" t="s">
        <v>69</v>
      </c>
      <c r="AY211" s="163" t="s">
        <v>260</v>
      </c>
    </row>
    <row r="212" spans="2:65" s="13" customFormat="1" ht="11.25">
      <c r="B212" s="169"/>
      <c r="D212" s="134" t="s">
        <v>774</v>
      </c>
      <c r="E212" s="170" t="s">
        <v>19</v>
      </c>
      <c r="F212" s="171" t="s">
        <v>967</v>
      </c>
      <c r="H212" s="172">
        <v>15.525</v>
      </c>
      <c r="I212" s="173"/>
      <c r="L212" s="169"/>
      <c r="M212" s="174"/>
      <c r="T212" s="175"/>
      <c r="AT212" s="170" t="s">
        <v>774</v>
      </c>
      <c r="AU212" s="170" t="s">
        <v>77</v>
      </c>
      <c r="AV212" s="13" t="s">
        <v>266</v>
      </c>
      <c r="AW212" s="13" t="s">
        <v>31</v>
      </c>
      <c r="AX212" s="13" t="s">
        <v>77</v>
      </c>
      <c r="AY212" s="170" t="s">
        <v>260</v>
      </c>
    </row>
    <row r="213" spans="2:65" s="1" customFormat="1" ht="16.5" customHeight="1">
      <c r="B213" s="32"/>
      <c r="C213" s="121" t="s">
        <v>330</v>
      </c>
      <c r="D213" s="121" t="s">
        <v>261</v>
      </c>
      <c r="E213" s="122" t="s">
        <v>1744</v>
      </c>
      <c r="F213" s="123" t="s">
        <v>1745</v>
      </c>
      <c r="G213" s="124" t="s">
        <v>973</v>
      </c>
      <c r="H213" s="125">
        <v>1.62</v>
      </c>
      <c r="I213" s="126"/>
      <c r="J213" s="127">
        <f>ROUND(I213*H213,2)</f>
        <v>0</v>
      </c>
      <c r="K213" s="123" t="s">
        <v>265</v>
      </c>
      <c r="L213" s="32"/>
      <c r="M213" s="128" t="s">
        <v>19</v>
      </c>
      <c r="N213" s="129" t="s">
        <v>40</v>
      </c>
      <c r="P213" s="130">
        <f>O213*H213</f>
        <v>0</v>
      </c>
      <c r="Q213" s="130">
        <v>0</v>
      </c>
      <c r="R213" s="130">
        <f>Q213*H213</f>
        <v>0</v>
      </c>
      <c r="S213" s="130">
        <v>0</v>
      </c>
      <c r="T213" s="131">
        <f>S213*H213</f>
        <v>0</v>
      </c>
      <c r="AR213" s="132" t="s">
        <v>266</v>
      </c>
      <c r="AT213" s="132" t="s">
        <v>261</v>
      </c>
      <c r="AU213" s="132" t="s">
        <v>77</v>
      </c>
      <c r="AY213" s="17" t="s">
        <v>260</v>
      </c>
      <c r="BE213" s="133">
        <f>IF(N213="základní",J213,0)</f>
        <v>0</v>
      </c>
      <c r="BF213" s="133">
        <f>IF(N213="snížená",J213,0)</f>
        <v>0</v>
      </c>
      <c r="BG213" s="133">
        <f>IF(N213="zákl. přenesená",J213,0)</f>
        <v>0</v>
      </c>
      <c r="BH213" s="133">
        <f>IF(N213="sníž. přenesená",J213,0)</f>
        <v>0</v>
      </c>
      <c r="BI213" s="133">
        <f>IF(N213="nulová",J213,0)</f>
        <v>0</v>
      </c>
      <c r="BJ213" s="17" t="s">
        <v>77</v>
      </c>
      <c r="BK213" s="133">
        <f>ROUND(I213*H213,2)</f>
        <v>0</v>
      </c>
      <c r="BL213" s="17" t="s">
        <v>266</v>
      </c>
      <c r="BM213" s="132" t="s">
        <v>399</v>
      </c>
    </row>
    <row r="214" spans="2:65" s="1" customFormat="1" ht="29.25">
      <c r="B214" s="32"/>
      <c r="D214" s="134" t="s">
        <v>267</v>
      </c>
      <c r="F214" s="135" t="s">
        <v>1746</v>
      </c>
      <c r="I214" s="136"/>
      <c r="L214" s="32"/>
      <c r="M214" s="137"/>
      <c r="T214" s="53"/>
      <c r="AT214" s="17" t="s">
        <v>267</v>
      </c>
      <c r="AU214" s="17" t="s">
        <v>77</v>
      </c>
    </row>
    <row r="215" spans="2:65" s="1" customFormat="1" ht="29.25">
      <c r="B215" s="32"/>
      <c r="D215" s="134" t="s">
        <v>269</v>
      </c>
      <c r="F215" s="138" t="s">
        <v>1823</v>
      </c>
      <c r="I215" s="136"/>
      <c r="L215" s="32"/>
      <c r="M215" s="137"/>
      <c r="T215" s="53"/>
      <c r="AT215" s="17" t="s">
        <v>269</v>
      </c>
      <c r="AU215" s="17" t="s">
        <v>77</v>
      </c>
    </row>
    <row r="216" spans="2:65" s="12" customFormat="1" ht="11.25">
      <c r="B216" s="162"/>
      <c r="D216" s="134" t="s">
        <v>774</v>
      </c>
      <c r="E216" s="163" t="s">
        <v>19</v>
      </c>
      <c r="F216" s="164" t="s">
        <v>4227</v>
      </c>
      <c r="H216" s="165">
        <v>1.62</v>
      </c>
      <c r="I216" s="166"/>
      <c r="L216" s="162"/>
      <c r="M216" s="167"/>
      <c r="T216" s="168"/>
      <c r="AT216" s="163" t="s">
        <v>774</v>
      </c>
      <c r="AU216" s="163" t="s">
        <v>77</v>
      </c>
      <c r="AV216" s="12" t="s">
        <v>79</v>
      </c>
      <c r="AW216" s="12" t="s">
        <v>31</v>
      </c>
      <c r="AX216" s="12" t="s">
        <v>69</v>
      </c>
      <c r="AY216" s="163" t="s">
        <v>260</v>
      </c>
    </row>
    <row r="217" spans="2:65" s="13" customFormat="1" ht="11.25">
      <c r="B217" s="169"/>
      <c r="D217" s="134" t="s">
        <v>774</v>
      </c>
      <c r="E217" s="170" t="s">
        <v>19</v>
      </c>
      <c r="F217" s="171" t="s">
        <v>967</v>
      </c>
      <c r="H217" s="172">
        <v>1.62</v>
      </c>
      <c r="I217" s="173"/>
      <c r="L217" s="169"/>
      <c r="M217" s="174"/>
      <c r="T217" s="175"/>
      <c r="AT217" s="170" t="s">
        <v>774</v>
      </c>
      <c r="AU217" s="170" t="s">
        <v>77</v>
      </c>
      <c r="AV217" s="13" t="s">
        <v>266</v>
      </c>
      <c r="AW217" s="13" t="s">
        <v>31</v>
      </c>
      <c r="AX217" s="13" t="s">
        <v>77</v>
      </c>
      <c r="AY217" s="170" t="s">
        <v>260</v>
      </c>
    </row>
    <row r="218" spans="2:65" s="1" customFormat="1" ht="16.5" customHeight="1">
      <c r="B218" s="32"/>
      <c r="C218" s="121" t="s">
        <v>401</v>
      </c>
      <c r="D218" s="121" t="s">
        <v>261</v>
      </c>
      <c r="E218" s="122" t="s">
        <v>1744</v>
      </c>
      <c r="F218" s="123" t="s">
        <v>1745</v>
      </c>
      <c r="G218" s="124" t="s">
        <v>973</v>
      </c>
      <c r="H218" s="125">
        <v>15.18</v>
      </c>
      <c r="I218" s="126"/>
      <c r="J218" s="127">
        <f>ROUND(I218*H218,2)</f>
        <v>0</v>
      </c>
      <c r="K218" s="123" t="s">
        <v>265</v>
      </c>
      <c r="L218" s="32"/>
      <c r="M218" s="128" t="s">
        <v>19</v>
      </c>
      <c r="N218" s="129" t="s">
        <v>40</v>
      </c>
      <c r="P218" s="130">
        <f>O218*H218</f>
        <v>0</v>
      </c>
      <c r="Q218" s="130">
        <v>0</v>
      </c>
      <c r="R218" s="130">
        <f>Q218*H218</f>
        <v>0</v>
      </c>
      <c r="S218" s="130">
        <v>0</v>
      </c>
      <c r="T218" s="131">
        <f>S218*H218</f>
        <v>0</v>
      </c>
      <c r="AR218" s="132" t="s">
        <v>266</v>
      </c>
      <c r="AT218" s="132" t="s">
        <v>261</v>
      </c>
      <c r="AU218" s="132" t="s">
        <v>77</v>
      </c>
      <c r="AY218" s="17" t="s">
        <v>260</v>
      </c>
      <c r="BE218" s="133">
        <f>IF(N218="základní",J218,0)</f>
        <v>0</v>
      </c>
      <c r="BF218" s="133">
        <f>IF(N218="snížená",J218,0)</f>
        <v>0</v>
      </c>
      <c r="BG218" s="133">
        <f>IF(N218="zákl. přenesená",J218,0)</f>
        <v>0</v>
      </c>
      <c r="BH218" s="133">
        <f>IF(N218="sníž. přenesená",J218,0)</f>
        <v>0</v>
      </c>
      <c r="BI218" s="133">
        <f>IF(N218="nulová",J218,0)</f>
        <v>0</v>
      </c>
      <c r="BJ218" s="17" t="s">
        <v>77</v>
      </c>
      <c r="BK218" s="133">
        <f>ROUND(I218*H218,2)</f>
        <v>0</v>
      </c>
      <c r="BL218" s="17" t="s">
        <v>266</v>
      </c>
      <c r="BM218" s="132" t="s">
        <v>404</v>
      </c>
    </row>
    <row r="219" spans="2:65" s="1" customFormat="1" ht="29.25">
      <c r="B219" s="32"/>
      <c r="D219" s="134" t="s">
        <v>267</v>
      </c>
      <c r="F219" s="135" t="s">
        <v>1746</v>
      </c>
      <c r="I219" s="136"/>
      <c r="L219" s="32"/>
      <c r="M219" s="137"/>
      <c r="T219" s="53"/>
      <c r="AT219" s="17" t="s">
        <v>267</v>
      </c>
      <c r="AU219" s="17" t="s">
        <v>77</v>
      </c>
    </row>
    <row r="220" spans="2:65" s="1" customFormat="1" ht="29.25">
      <c r="B220" s="32"/>
      <c r="D220" s="134" t="s">
        <v>269</v>
      </c>
      <c r="F220" s="138" t="s">
        <v>1747</v>
      </c>
      <c r="I220" s="136"/>
      <c r="L220" s="32"/>
      <c r="M220" s="137"/>
      <c r="T220" s="53"/>
      <c r="AT220" s="17" t="s">
        <v>269</v>
      </c>
      <c r="AU220" s="17" t="s">
        <v>77</v>
      </c>
    </row>
    <row r="221" spans="2:65" s="12" customFormat="1" ht="11.25">
      <c r="B221" s="162"/>
      <c r="D221" s="134" t="s">
        <v>774</v>
      </c>
      <c r="E221" s="163" t="s">
        <v>19</v>
      </c>
      <c r="F221" s="164" t="s">
        <v>4228</v>
      </c>
      <c r="H221" s="165">
        <v>15.18</v>
      </c>
      <c r="I221" s="166"/>
      <c r="L221" s="162"/>
      <c r="M221" s="167"/>
      <c r="T221" s="168"/>
      <c r="AT221" s="163" t="s">
        <v>774</v>
      </c>
      <c r="AU221" s="163" t="s">
        <v>77</v>
      </c>
      <c r="AV221" s="12" t="s">
        <v>79</v>
      </c>
      <c r="AW221" s="12" t="s">
        <v>31</v>
      </c>
      <c r="AX221" s="12" t="s">
        <v>69</v>
      </c>
      <c r="AY221" s="163" t="s">
        <v>260</v>
      </c>
    </row>
    <row r="222" spans="2:65" s="13" customFormat="1" ht="11.25">
      <c r="B222" s="169"/>
      <c r="D222" s="134" t="s">
        <v>774</v>
      </c>
      <c r="E222" s="170" t="s">
        <v>19</v>
      </c>
      <c r="F222" s="171" t="s">
        <v>967</v>
      </c>
      <c r="H222" s="172">
        <v>15.18</v>
      </c>
      <c r="I222" s="173"/>
      <c r="L222" s="169"/>
      <c r="M222" s="178"/>
      <c r="N222" s="179"/>
      <c r="O222" s="179"/>
      <c r="P222" s="179"/>
      <c r="Q222" s="179"/>
      <c r="R222" s="179"/>
      <c r="S222" s="179"/>
      <c r="T222" s="180"/>
      <c r="AT222" s="170" t="s">
        <v>774</v>
      </c>
      <c r="AU222" s="170" t="s">
        <v>77</v>
      </c>
      <c r="AV222" s="13" t="s">
        <v>266</v>
      </c>
      <c r="AW222" s="13" t="s">
        <v>31</v>
      </c>
      <c r="AX222" s="13" t="s">
        <v>77</v>
      </c>
      <c r="AY222" s="170" t="s">
        <v>260</v>
      </c>
    </row>
    <row r="223" spans="2:65" s="1" customFormat="1" ht="6.95" customHeight="1">
      <c r="B223" s="41"/>
      <c r="C223" s="42"/>
      <c r="D223" s="42"/>
      <c r="E223" s="42"/>
      <c r="F223" s="42"/>
      <c r="G223" s="42"/>
      <c r="H223" s="42"/>
      <c r="I223" s="42"/>
      <c r="J223" s="42"/>
      <c r="K223" s="42"/>
      <c r="L223" s="32"/>
    </row>
  </sheetData>
  <sheetProtection algorithmName="SHA-512" hashValue="kHqbVDZk2htZ4+z0ZLduxeYzB+N1WZCrl6djWjkAQDBoYESUrexG0UAvygPujaPcVQ78zgROApIGwO3M0gKEdw==" saltValue="u84KFVk7PlUjur80tP9ykQNRawQZ71M0BT09ii7QbMdUuo8XQPM81veKW9GzxCDtoLva38sMFIgo+8kQyb4XIA==" spinCount="100000" sheet="1" objects="1" scenarios="1" formatColumns="0" formatRows="0" autoFilter="0"/>
  <autoFilter ref="C82:K222" xr:uid="{00000000-0009-0000-0000-000026000000}"/>
  <mergeCells count="9">
    <mergeCell ref="E50:H50"/>
    <mergeCell ref="E73:H73"/>
    <mergeCell ref="E75:H75"/>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pageSetUpPr fitToPage="1"/>
  </sheetPr>
  <dimension ref="B2:BM277"/>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193</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4229</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ROUND(J87,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ROUND((SUM(BE87:BE276)),  2)</f>
        <v>0</v>
      </c>
      <c r="I33" s="89">
        <v>0.21</v>
      </c>
      <c r="J33" s="88">
        <f>ROUND(((SUM(BE87:BE276))*I33),  2)</f>
        <v>0</v>
      </c>
      <c r="L33" s="32"/>
    </row>
    <row r="34" spans="2:12" s="1" customFormat="1" ht="14.45" customHeight="1">
      <c r="B34" s="32"/>
      <c r="E34" s="27" t="s">
        <v>41</v>
      </c>
      <c r="F34" s="88">
        <f>ROUND((SUM(BF87:BF276)),  2)</f>
        <v>0</v>
      </c>
      <c r="I34" s="89">
        <v>0.12</v>
      </c>
      <c r="J34" s="88">
        <f>ROUND(((SUM(BF87:BF276))*I34),  2)</f>
        <v>0</v>
      </c>
      <c r="L34" s="32"/>
    </row>
    <row r="35" spans="2:12" s="1" customFormat="1" ht="14.45" hidden="1" customHeight="1">
      <c r="B35" s="32"/>
      <c r="E35" s="27" t="s">
        <v>42</v>
      </c>
      <c r="F35" s="88">
        <f>ROUND((SUM(BG87:BG276)),  2)</f>
        <v>0</v>
      </c>
      <c r="I35" s="89">
        <v>0.21</v>
      </c>
      <c r="J35" s="88">
        <f>0</f>
        <v>0</v>
      </c>
      <c r="L35" s="32"/>
    </row>
    <row r="36" spans="2:12" s="1" customFormat="1" ht="14.45" hidden="1" customHeight="1">
      <c r="B36" s="32"/>
      <c r="E36" s="27" t="s">
        <v>43</v>
      </c>
      <c r="F36" s="88">
        <f>ROUND((SUM(BH87:BH276)),  2)</f>
        <v>0</v>
      </c>
      <c r="I36" s="89">
        <v>0.12</v>
      </c>
      <c r="J36" s="88">
        <f>0</f>
        <v>0</v>
      </c>
      <c r="L36" s="32"/>
    </row>
    <row r="37" spans="2:12" s="1" customFormat="1" ht="14.45" hidden="1" customHeight="1">
      <c r="B37" s="32"/>
      <c r="E37" s="27" t="s">
        <v>44</v>
      </c>
      <c r="F37" s="88">
        <f>ROUND((SUM(BI87:BI276)),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04-14-01 - Most v ev. km 30,922</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J87</f>
        <v>0</v>
      </c>
      <c r="L59" s="32"/>
      <c r="AU59" s="17" t="s">
        <v>242</v>
      </c>
    </row>
    <row r="60" spans="2:47" s="8" customFormat="1" ht="24.95" customHeight="1">
      <c r="B60" s="99"/>
      <c r="D60" s="100" t="s">
        <v>1827</v>
      </c>
      <c r="E60" s="101"/>
      <c r="F60" s="101"/>
      <c r="G60" s="101"/>
      <c r="H60" s="101"/>
      <c r="I60" s="101"/>
      <c r="J60" s="102">
        <f>J88</f>
        <v>0</v>
      </c>
      <c r="L60" s="99"/>
    </row>
    <row r="61" spans="2:47" s="8" customFormat="1" ht="24.95" customHeight="1">
      <c r="B61" s="99"/>
      <c r="D61" s="100" t="s">
        <v>1828</v>
      </c>
      <c r="E61" s="101"/>
      <c r="F61" s="101"/>
      <c r="G61" s="101"/>
      <c r="H61" s="101"/>
      <c r="I61" s="101"/>
      <c r="J61" s="102">
        <f>J149</f>
        <v>0</v>
      </c>
      <c r="L61" s="99"/>
    </row>
    <row r="62" spans="2:47" s="8" customFormat="1" ht="24.95" customHeight="1">
      <c r="B62" s="99"/>
      <c r="D62" s="100" t="s">
        <v>1829</v>
      </c>
      <c r="E62" s="101"/>
      <c r="F62" s="101"/>
      <c r="G62" s="101"/>
      <c r="H62" s="101"/>
      <c r="I62" s="101"/>
      <c r="J62" s="102">
        <f>J168</f>
        <v>0</v>
      </c>
      <c r="L62" s="99"/>
    </row>
    <row r="63" spans="2:47" s="8" customFormat="1" ht="24.95" customHeight="1">
      <c r="B63" s="99"/>
      <c r="D63" s="100" t="s">
        <v>1830</v>
      </c>
      <c r="E63" s="101"/>
      <c r="F63" s="101"/>
      <c r="G63" s="101"/>
      <c r="H63" s="101"/>
      <c r="I63" s="101"/>
      <c r="J63" s="102">
        <f>J173</f>
        <v>0</v>
      </c>
      <c r="L63" s="99"/>
    </row>
    <row r="64" spans="2:47" s="8" customFormat="1" ht="24.95" customHeight="1">
      <c r="B64" s="99"/>
      <c r="D64" s="100" t="s">
        <v>1831</v>
      </c>
      <c r="E64" s="101"/>
      <c r="F64" s="101"/>
      <c r="G64" s="101"/>
      <c r="H64" s="101"/>
      <c r="I64" s="101"/>
      <c r="J64" s="102">
        <f>J178</f>
        <v>0</v>
      </c>
      <c r="L64" s="99"/>
    </row>
    <row r="65" spans="2:12" s="8" customFormat="1" ht="24.95" customHeight="1">
      <c r="B65" s="99"/>
      <c r="D65" s="100" t="s">
        <v>1833</v>
      </c>
      <c r="E65" s="101"/>
      <c r="F65" s="101"/>
      <c r="G65" s="101"/>
      <c r="H65" s="101"/>
      <c r="I65" s="101"/>
      <c r="J65" s="102">
        <f>J211</f>
        <v>0</v>
      </c>
      <c r="L65" s="99"/>
    </row>
    <row r="66" spans="2:12" s="8" customFormat="1" ht="24.95" customHeight="1">
      <c r="B66" s="99"/>
      <c r="D66" s="100" t="s">
        <v>1834</v>
      </c>
      <c r="E66" s="101"/>
      <c r="F66" s="101"/>
      <c r="G66" s="101"/>
      <c r="H66" s="101"/>
      <c r="I66" s="101"/>
      <c r="J66" s="102">
        <f>J259</f>
        <v>0</v>
      </c>
      <c r="L66" s="99"/>
    </row>
    <row r="67" spans="2:12" s="8" customFormat="1" ht="24.95" customHeight="1">
      <c r="B67" s="99"/>
      <c r="D67" s="100" t="s">
        <v>1835</v>
      </c>
      <c r="E67" s="101"/>
      <c r="F67" s="101"/>
      <c r="G67" s="101"/>
      <c r="H67" s="101"/>
      <c r="I67" s="101"/>
      <c r="J67" s="102">
        <f>J273</f>
        <v>0</v>
      </c>
      <c r="L67" s="99"/>
    </row>
    <row r="68" spans="2:12" s="1" customFormat="1" ht="21.75" customHeight="1">
      <c r="B68" s="32"/>
      <c r="L68" s="32"/>
    </row>
    <row r="69" spans="2:12" s="1" customFormat="1" ht="6.95" customHeight="1">
      <c r="B69" s="41"/>
      <c r="C69" s="42"/>
      <c r="D69" s="42"/>
      <c r="E69" s="42"/>
      <c r="F69" s="42"/>
      <c r="G69" s="42"/>
      <c r="H69" s="42"/>
      <c r="I69" s="42"/>
      <c r="J69" s="42"/>
      <c r="K69" s="42"/>
      <c r="L69" s="32"/>
    </row>
    <row r="73" spans="2:12" s="1" customFormat="1" ht="6.95" customHeight="1">
      <c r="B73" s="43"/>
      <c r="C73" s="44"/>
      <c r="D73" s="44"/>
      <c r="E73" s="44"/>
      <c r="F73" s="44"/>
      <c r="G73" s="44"/>
      <c r="H73" s="44"/>
      <c r="I73" s="44"/>
      <c r="J73" s="44"/>
      <c r="K73" s="44"/>
      <c r="L73" s="32"/>
    </row>
    <row r="74" spans="2:12" s="1" customFormat="1" ht="24.95" customHeight="1">
      <c r="B74" s="32"/>
      <c r="C74" s="21" t="s">
        <v>245</v>
      </c>
      <c r="L74" s="32"/>
    </row>
    <row r="75" spans="2:12" s="1" customFormat="1" ht="6.95" customHeight="1">
      <c r="B75" s="32"/>
      <c r="L75" s="32"/>
    </row>
    <row r="76" spans="2:12" s="1" customFormat="1" ht="12" customHeight="1">
      <c r="B76" s="32"/>
      <c r="C76" s="27" t="s">
        <v>16</v>
      </c>
      <c r="L76" s="32"/>
    </row>
    <row r="77" spans="2:12" s="1" customFormat="1" ht="16.5" customHeight="1">
      <c r="B77" s="32"/>
      <c r="E77" s="309" t="str">
        <f>E7</f>
        <v>Oprava trati v úseku Tanvald - Kořenov</v>
      </c>
      <c r="F77" s="310"/>
      <c r="G77" s="310"/>
      <c r="H77" s="310"/>
      <c r="L77" s="32"/>
    </row>
    <row r="78" spans="2:12" s="1" customFormat="1" ht="12" customHeight="1">
      <c r="B78" s="32"/>
      <c r="C78" s="27" t="s">
        <v>237</v>
      </c>
      <c r="L78" s="32"/>
    </row>
    <row r="79" spans="2:12" s="1" customFormat="1" ht="16.5" customHeight="1">
      <c r="B79" s="32"/>
      <c r="E79" s="305" t="str">
        <f>E9</f>
        <v>SO 04-14-01 - Most v ev. km 30,922</v>
      </c>
      <c r="F79" s="311"/>
      <c r="G79" s="311"/>
      <c r="H79" s="311"/>
      <c r="L79" s="32"/>
    </row>
    <row r="80" spans="2:12" s="1" customFormat="1" ht="6.95" customHeight="1">
      <c r="B80" s="32"/>
      <c r="L80" s="32"/>
    </row>
    <row r="81" spans="2:65" s="1" customFormat="1" ht="12" customHeight="1">
      <c r="B81" s="32"/>
      <c r="C81" s="27" t="s">
        <v>21</v>
      </c>
      <c r="F81" s="25" t="str">
        <f>F12</f>
        <v xml:space="preserve"> </v>
      </c>
      <c r="I81" s="27" t="s">
        <v>23</v>
      </c>
      <c r="J81" s="49" t="str">
        <f>IF(J12="","",J12)</f>
        <v>14. 6. 2023</v>
      </c>
      <c r="L81" s="32"/>
    </row>
    <row r="82" spans="2:65" s="1" customFormat="1" ht="6.95" customHeight="1">
      <c r="B82" s="32"/>
      <c r="L82" s="32"/>
    </row>
    <row r="83" spans="2:65" s="1" customFormat="1" ht="15.2" customHeight="1">
      <c r="B83" s="32"/>
      <c r="C83" s="27" t="s">
        <v>25</v>
      </c>
      <c r="F83" s="25" t="str">
        <f>E15</f>
        <v xml:space="preserve"> </v>
      </c>
      <c r="I83" s="27" t="s">
        <v>30</v>
      </c>
      <c r="J83" s="30" t="str">
        <f>E21</f>
        <v xml:space="preserve"> </v>
      </c>
      <c r="L83" s="32"/>
    </row>
    <row r="84" spans="2:65" s="1" customFormat="1" ht="15.2" customHeight="1">
      <c r="B84" s="32"/>
      <c r="C84" s="27" t="s">
        <v>28</v>
      </c>
      <c r="F84" s="25" t="str">
        <f>IF(E18="","",E18)</f>
        <v>Vyplň údaj</v>
      </c>
      <c r="I84" s="27" t="s">
        <v>32</v>
      </c>
      <c r="J84" s="30" t="str">
        <f>E24</f>
        <v xml:space="preserve"> </v>
      </c>
      <c r="L84" s="32"/>
    </row>
    <row r="85" spans="2:65" s="1" customFormat="1" ht="10.35" customHeight="1">
      <c r="B85" s="32"/>
      <c r="L85" s="32"/>
    </row>
    <row r="86" spans="2:65" s="9" customFormat="1" ht="29.25" customHeight="1">
      <c r="B86" s="103"/>
      <c r="C86" s="104" t="s">
        <v>246</v>
      </c>
      <c r="D86" s="105" t="s">
        <v>54</v>
      </c>
      <c r="E86" s="105" t="s">
        <v>50</v>
      </c>
      <c r="F86" s="105" t="s">
        <v>51</v>
      </c>
      <c r="G86" s="105" t="s">
        <v>247</v>
      </c>
      <c r="H86" s="105" t="s">
        <v>248</v>
      </c>
      <c r="I86" s="105" t="s">
        <v>249</v>
      </c>
      <c r="J86" s="105" t="s">
        <v>241</v>
      </c>
      <c r="K86" s="106" t="s">
        <v>250</v>
      </c>
      <c r="L86" s="103"/>
      <c r="M86" s="56" t="s">
        <v>19</v>
      </c>
      <c r="N86" s="57" t="s">
        <v>39</v>
      </c>
      <c r="O86" s="57" t="s">
        <v>251</v>
      </c>
      <c r="P86" s="57" t="s">
        <v>252</v>
      </c>
      <c r="Q86" s="57" t="s">
        <v>253</v>
      </c>
      <c r="R86" s="57" t="s">
        <v>254</v>
      </c>
      <c r="S86" s="57" t="s">
        <v>255</v>
      </c>
      <c r="T86" s="58" t="s">
        <v>256</v>
      </c>
    </row>
    <row r="87" spans="2:65" s="1" customFormat="1" ht="22.9" customHeight="1">
      <c r="B87" s="32"/>
      <c r="C87" s="61" t="s">
        <v>257</v>
      </c>
      <c r="J87" s="107">
        <f>BK87</f>
        <v>0</v>
      </c>
      <c r="L87" s="32"/>
      <c r="M87" s="59"/>
      <c r="N87" s="50"/>
      <c r="O87" s="50"/>
      <c r="P87" s="108">
        <f>P88+P149+P168+P173+P178+P211+P259+P273</f>
        <v>0</v>
      </c>
      <c r="Q87" s="50"/>
      <c r="R87" s="108">
        <f>R88+R149+R168+R173+R178+R211+R259+R273</f>
        <v>373.63549909999995</v>
      </c>
      <c r="S87" s="50"/>
      <c r="T87" s="109">
        <f>T88+T149+T168+T173+T178+T211+T259+T273</f>
        <v>11.327562999999998</v>
      </c>
      <c r="AT87" s="17" t="s">
        <v>68</v>
      </c>
      <c r="AU87" s="17" t="s">
        <v>242</v>
      </c>
      <c r="BK87" s="110">
        <f>BK88+BK149+BK168+BK173+BK178+BK211+BK259+BK273</f>
        <v>0</v>
      </c>
    </row>
    <row r="88" spans="2:65" s="10" customFormat="1" ht="25.9" customHeight="1">
      <c r="B88" s="111"/>
      <c r="D88" s="112" t="s">
        <v>68</v>
      </c>
      <c r="E88" s="113" t="s">
        <v>77</v>
      </c>
      <c r="F88" s="113" t="s">
        <v>1836</v>
      </c>
      <c r="I88" s="114"/>
      <c r="J88" s="115">
        <f>BK88</f>
        <v>0</v>
      </c>
      <c r="L88" s="111"/>
      <c r="M88" s="116"/>
      <c r="P88" s="117">
        <f>SUM(P89:P148)</f>
        <v>0</v>
      </c>
      <c r="R88" s="117">
        <f>SUM(R89:R148)</f>
        <v>329.88094999999998</v>
      </c>
      <c r="T88" s="118">
        <f>SUM(T89:T148)</f>
        <v>0</v>
      </c>
      <c r="AR88" s="112" t="s">
        <v>77</v>
      </c>
      <c r="AT88" s="119" t="s">
        <v>68</v>
      </c>
      <c r="AU88" s="119" t="s">
        <v>69</v>
      </c>
      <c r="AY88" s="112" t="s">
        <v>260</v>
      </c>
      <c r="BK88" s="120">
        <f>SUM(BK89:BK148)</f>
        <v>0</v>
      </c>
    </row>
    <row r="89" spans="2:65" s="1" customFormat="1" ht="24.2" customHeight="1">
      <c r="B89" s="32"/>
      <c r="C89" s="121" t="s">
        <v>77</v>
      </c>
      <c r="D89" s="121" t="s">
        <v>261</v>
      </c>
      <c r="E89" s="122" t="s">
        <v>4230</v>
      </c>
      <c r="F89" s="123" t="s">
        <v>4231</v>
      </c>
      <c r="G89" s="124" t="s">
        <v>264</v>
      </c>
      <c r="H89" s="125">
        <v>136.5</v>
      </c>
      <c r="I89" s="126"/>
      <c r="J89" s="127">
        <f>ROUND(I89*H89,2)</f>
        <v>0</v>
      </c>
      <c r="K89" s="123" t="s">
        <v>1258</v>
      </c>
      <c r="L89" s="32"/>
      <c r="M89" s="128" t="s">
        <v>19</v>
      </c>
      <c r="N89" s="129" t="s">
        <v>40</v>
      </c>
      <c r="P89" s="130">
        <f>O89*H89</f>
        <v>0</v>
      </c>
      <c r="Q89" s="130">
        <v>0</v>
      </c>
      <c r="R89" s="130">
        <f>Q89*H89</f>
        <v>0</v>
      </c>
      <c r="S89" s="130">
        <v>0</v>
      </c>
      <c r="T89" s="131">
        <f>S89*H89</f>
        <v>0</v>
      </c>
      <c r="AR89" s="132" t="s">
        <v>266</v>
      </c>
      <c r="AT89" s="132" t="s">
        <v>261</v>
      </c>
      <c r="AU89" s="132" t="s">
        <v>77</v>
      </c>
      <c r="AY89" s="17" t="s">
        <v>260</v>
      </c>
      <c r="BE89" s="133">
        <f>IF(N89="základní",J89,0)</f>
        <v>0</v>
      </c>
      <c r="BF89" s="133">
        <f>IF(N89="snížená",J89,0)</f>
        <v>0</v>
      </c>
      <c r="BG89" s="133">
        <f>IF(N89="zákl. přenesená",J89,0)</f>
        <v>0</v>
      </c>
      <c r="BH89" s="133">
        <f>IF(N89="sníž. přenesená",J89,0)</f>
        <v>0</v>
      </c>
      <c r="BI89" s="133">
        <f>IF(N89="nulová",J89,0)</f>
        <v>0</v>
      </c>
      <c r="BJ89" s="17" t="s">
        <v>77</v>
      </c>
      <c r="BK89" s="133">
        <f>ROUND(I89*H89,2)</f>
        <v>0</v>
      </c>
      <c r="BL89" s="17" t="s">
        <v>266</v>
      </c>
      <c r="BM89" s="132" t="s">
        <v>79</v>
      </c>
    </row>
    <row r="90" spans="2:65" s="1" customFormat="1" ht="19.5">
      <c r="B90" s="32"/>
      <c r="D90" s="134" t="s">
        <v>267</v>
      </c>
      <c r="F90" s="135" t="s">
        <v>4232</v>
      </c>
      <c r="I90" s="136"/>
      <c r="L90" s="32"/>
      <c r="M90" s="137"/>
      <c r="T90" s="53"/>
      <c r="AT90" s="17" t="s">
        <v>267</v>
      </c>
      <c r="AU90" s="17" t="s">
        <v>77</v>
      </c>
    </row>
    <row r="91" spans="2:65" s="1" customFormat="1" ht="11.25">
      <c r="B91" s="32"/>
      <c r="D91" s="176" t="s">
        <v>1416</v>
      </c>
      <c r="F91" s="177" t="s">
        <v>4233</v>
      </c>
      <c r="I91" s="136"/>
      <c r="L91" s="32"/>
      <c r="M91" s="137"/>
      <c r="T91" s="53"/>
      <c r="AT91" s="17" t="s">
        <v>1416</v>
      </c>
      <c r="AU91" s="17" t="s">
        <v>77</v>
      </c>
    </row>
    <row r="92" spans="2:65" s="1" customFormat="1" ht="39">
      <c r="B92" s="32"/>
      <c r="D92" s="134" t="s">
        <v>269</v>
      </c>
      <c r="F92" s="138" t="s">
        <v>1841</v>
      </c>
      <c r="I92" s="136"/>
      <c r="L92" s="32"/>
      <c r="M92" s="137"/>
      <c r="T92" s="53"/>
      <c r="AT92" s="17" t="s">
        <v>269</v>
      </c>
      <c r="AU92" s="17" t="s">
        <v>77</v>
      </c>
    </row>
    <row r="93" spans="2:65" s="12" customFormat="1" ht="11.25">
      <c r="B93" s="162"/>
      <c r="D93" s="134" t="s">
        <v>774</v>
      </c>
      <c r="E93" s="163" t="s">
        <v>19</v>
      </c>
      <c r="F93" s="164" t="s">
        <v>4234</v>
      </c>
      <c r="H93" s="165">
        <v>136.5</v>
      </c>
      <c r="I93" s="166"/>
      <c r="L93" s="162"/>
      <c r="M93" s="167"/>
      <c r="T93" s="168"/>
      <c r="AT93" s="163" t="s">
        <v>774</v>
      </c>
      <c r="AU93" s="163" t="s">
        <v>77</v>
      </c>
      <c r="AV93" s="12" t="s">
        <v>79</v>
      </c>
      <c r="AW93" s="12" t="s">
        <v>31</v>
      </c>
      <c r="AX93" s="12" t="s">
        <v>69</v>
      </c>
      <c r="AY93" s="163" t="s">
        <v>260</v>
      </c>
    </row>
    <row r="94" spans="2:65" s="13" customFormat="1" ht="11.25">
      <c r="B94" s="169"/>
      <c r="D94" s="134" t="s">
        <v>774</v>
      </c>
      <c r="E94" s="170" t="s">
        <v>19</v>
      </c>
      <c r="F94" s="171" t="s">
        <v>967</v>
      </c>
      <c r="H94" s="172">
        <v>136.5</v>
      </c>
      <c r="I94" s="173"/>
      <c r="L94" s="169"/>
      <c r="M94" s="174"/>
      <c r="T94" s="175"/>
      <c r="AT94" s="170" t="s">
        <v>774</v>
      </c>
      <c r="AU94" s="170" t="s">
        <v>77</v>
      </c>
      <c r="AV94" s="13" t="s">
        <v>266</v>
      </c>
      <c r="AW94" s="13" t="s">
        <v>31</v>
      </c>
      <c r="AX94" s="13" t="s">
        <v>77</v>
      </c>
      <c r="AY94" s="170" t="s">
        <v>260</v>
      </c>
    </row>
    <row r="95" spans="2:65" s="1" customFormat="1" ht="24.2" customHeight="1">
      <c r="B95" s="32"/>
      <c r="C95" s="121" t="s">
        <v>79</v>
      </c>
      <c r="D95" s="121" t="s">
        <v>261</v>
      </c>
      <c r="E95" s="122" t="s">
        <v>1843</v>
      </c>
      <c r="F95" s="123" t="s">
        <v>1844</v>
      </c>
      <c r="G95" s="124" t="s">
        <v>264</v>
      </c>
      <c r="H95" s="125">
        <v>136.5</v>
      </c>
      <c r="I95" s="126"/>
      <c r="J95" s="127">
        <f>ROUND(I95*H95,2)</f>
        <v>0</v>
      </c>
      <c r="K95" s="123" t="s">
        <v>1258</v>
      </c>
      <c r="L95" s="32"/>
      <c r="M95" s="128" t="s">
        <v>19</v>
      </c>
      <c r="N95" s="129" t="s">
        <v>40</v>
      </c>
      <c r="P95" s="130">
        <f>O95*H95</f>
        <v>0</v>
      </c>
      <c r="Q95" s="130">
        <v>0</v>
      </c>
      <c r="R95" s="130">
        <f>Q95*H95</f>
        <v>0</v>
      </c>
      <c r="S95" s="130">
        <v>0</v>
      </c>
      <c r="T95" s="131">
        <f>S95*H95</f>
        <v>0</v>
      </c>
      <c r="AR95" s="132" t="s">
        <v>266</v>
      </c>
      <c r="AT95" s="132" t="s">
        <v>261</v>
      </c>
      <c r="AU95" s="132" t="s">
        <v>77</v>
      </c>
      <c r="AY95" s="17" t="s">
        <v>260</v>
      </c>
      <c r="BE95" s="133">
        <f>IF(N95="základní",J95,0)</f>
        <v>0</v>
      </c>
      <c r="BF95" s="133">
        <f>IF(N95="snížená",J95,0)</f>
        <v>0</v>
      </c>
      <c r="BG95" s="133">
        <f>IF(N95="zákl. přenesená",J95,0)</f>
        <v>0</v>
      </c>
      <c r="BH95" s="133">
        <f>IF(N95="sníž. přenesená",J95,0)</f>
        <v>0</v>
      </c>
      <c r="BI95" s="133">
        <f>IF(N95="nulová",J95,0)</f>
        <v>0</v>
      </c>
      <c r="BJ95" s="17" t="s">
        <v>77</v>
      </c>
      <c r="BK95" s="133">
        <f>ROUND(I95*H95,2)</f>
        <v>0</v>
      </c>
      <c r="BL95" s="17" t="s">
        <v>266</v>
      </c>
      <c r="BM95" s="132" t="s">
        <v>266</v>
      </c>
    </row>
    <row r="96" spans="2:65" s="1" customFormat="1" ht="19.5">
      <c r="B96" s="32"/>
      <c r="D96" s="134" t="s">
        <v>267</v>
      </c>
      <c r="F96" s="135" t="s">
        <v>1845</v>
      </c>
      <c r="I96" s="136"/>
      <c r="L96" s="32"/>
      <c r="M96" s="137"/>
      <c r="T96" s="53"/>
      <c r="AT96" s="17" t="s">
        <v>267</v>
      </c>
      <c r="AU96" s="17" t="s">
        <v>77</v>
      </c>
    </row>
    <row r="97" spans="2:65" s="1" customFormat="1" ht="11.25">
      <c r="B97" s="32"/>
      <c r="D97" s="176" t="s">
        <v>1416</v>
      </c>
      <c r="F97" s="177" t="s">
        <v>1846</v>
      </c>
      <c r="I97" s="136"/>
      <c r="L97" s="32"/>
      <c r="M97" s="137"/>
      <c r="T97" s="53"/>
      <c r="AT97" s="17" t="s">
        <v>1416</v>
      </c>
      <c r="AU97" s="17" t="s">
        <v>77</v>
      </c>
    </row>
    <row r="98" spans="2:65" s="12" customFormat="1" ht="11.25">
      <c r="B98" s="162"/>
      <c r="D98" s="134" t="s">
        <v>774</v>
      </c>
      <c r="E98" s="163" t="s">
        <v>19</v>
      </c>
      <c r="F98" s="164" t="s">
        <v>4234</v>
      </c>
      <c r="H98" s="165">
        <v>136.5</v>
      </c>
      <c r="I98" s="166"/>
      <c r="L98" s="162"/>
      <c r="M98" s="167"/>
      <c r="T98" s="168"/>
      <c r="AT98" s="163" t="s">
        <v>774</v>
      </c>
      <c r="AU98" s="163" t="s">
        <v>77</v>
      </c>
      <c r="AV98" s="12" t="s">
        <v>79</v>
      </c>
      <c r="AW98" s="12" t="s">
        <v>31</v>
      </c>
      <c r="AX98" s="12" t="s">
        <v>69</v>
      </c>
      <c r="AY98" s="163" t="s">
        <v>260</v>
      </c>
    </row>
    <row r="99" spans="2:65" s="13" customFormat="1" ht="11.25">
      <c r="B99" s="169"/>
      <c r="D99" s="134" t="s">
        <v>774</v>
      </c>
      <c r="E99" s="170" t="s">
        <v>19</v>
      </c>
      <c r="F99" s="171" t="s">
        <v>967</v>
      </c>
      <c r="H99" s="172">
        <v>136.5</v>
      </c>
      <c r="I99" s="173"/>
      <c r="L99" s="169"/>
      <c r="M99" s="174"/>
      <c r="T99" s="175"/>
      <c r="AT99" s="170" t="s">
        <v>774</v>
      </c>
      <c r="AU99" s="170" t="s">
        <v>77</v>
      </c>
      <c r="AV99" s="13" t="s">
        <v>266</v>
      </c>
      <c r="AW99" s="13" t="s">
        <v>31</v>
      </c>
      <c r="AX99" s="13" t="s">
        <v>77</v>
      </c>
      <c r="AY99" s="170" t="s">
        <v>260</v>
      </c>
    </row>
    <row r="100" spans="2:65" s="1" customFormat="1" ht="21.75" customHeight="1">
      <c r="B100" s="32"/>
      <c r="C100" s="121" t="s">
        <v>279</v>
      </c>
      <c r="D100" s="121" t="s">
        <v>261</v>
      </c>
      <c r="E100" s="122" t="s">
        <v>1847</v>
      </c>
      <c r="F100" s="123" t="s">
        <v>1848</v>
      </c>
      <c r="G100" s="124" t="s">
        <v>264</v>
      </c>
      <c r="H100" s="125">
        <v>136.5</v>
      </c>
      <c r="I100" s="126"/>
      <c r="J100" s="127">
        <f>ROUND(I100*H100,2)</f>
        <v>0</v>
      </c>
      <c r="K100" s="123" t="s">
        <v>1258</v>
      </c>
      <c r="L100" s="32"/>
      <c r="M100" s="128" t="s">
        <v>19</v>
      </c>
      <c r="N100" s="129" t="s">
        <v>40</v>
      </c>
      <c r="P100" s="130">
        <f>O100*H100</f>
        <v>0</v>
      </c>
      <c r="Q100" s="130">
        <v>0</v>
      </c>
      <c r="R100" s="130">
        <f>Q100*H100</f>
        <v>0</v>
      </c>
      <c r="S100" s="130">
        <v>0</v>
      </c>
      <c r="T100" s="131">
        <f>S100*H100</f>
        <v>0</v>
      </c>
      <c r="AR100" s="132" t="s">
        <v>266</v>
      </c>
      <c r="AT100" s="132" t="s">
        <v>261</v>
      </c>
      <c r="AU100" s="132" t="s">
        <v>77</v>
      </c>
      <c r="AY100" s="17" t="s">
        <v>260</v>
      </c>
      <c r="BE100" s="133">
        <f>IF(N100="základní",J100,0)</f>
        <v>0</v>
      </c>
      <c r="BF100" s="133">
        <f>IF(N100="snížená",J100,0)</f>
        <v>0</v>
      </c>
      <c r="BG100" s="133">
        <f>IF(N100="zákl. přenesená",J100,0)</f>
        <v>0</v>
      </c>
      <c r="BH100" s="133">
        <f>IF(N100="sníž. přenesená",J100,0)</f>
        <v>0</v>
      </c>
      <c r="BI100" s="133">
        <f>IF(N100="nulová",J100,0)</f>
        <v>0</v>
      </c>
      <c r="BJ100" s="17" t="s">
        <v>77</v>
      </c>
      <c r="BK100" s="133">
        <f>ROUND(I100*H100,2)</f>
        <v>0</v>
      </c>
      <c r="BL100" s="17" t="s">
        <v>266</v>
      </c>
      <c r="BM100" s="132" t="s">
        <v>282</v>
      </c>
    </row>
    <row r="101" spans="2:65" s="1" customFormat="1" ht="19.5">
      <c r="B101" s="32"/>
      <c r="D101" s="134" t="s">
        <v>267</v>
      </c>
      <c r="F101" s="135" t="s">
        <v>1849</v>
      </c>
      <c r="I101" s="136"/>
      <c r="L101" s="32"/>
      <c r="M101" s="137"/>
      <c r="T101" s="53"/>
      <c r="AT101" s="17" t="s">
        <v>267</v>
      </c>
      <c r="AU101" s="17" t="s">
        <v>77</v>
      </c>
    </row>
    <row r="102" spans="2:65" s="1" customFormat="1" ht="11.25">
      <c r="B102" s="32"/>
      <c r="D102" s="176" t="s">
        <v>1416</v>
      </c>
      <c r="F102" s="177" t="s">
        <v>1850</v>
      </c>
      <c r="I102" s="136"/>
      <c r="L102" s="32"/>
      <c r="M102" s="137"/>
      <c r="T102" s="53"/>
      <c r="AT102" s="17" t="s">
        <v>1416</v>
      </c>
      <c r="AU102" s="17" t="s">
        <v>77</v>
      </c>
    </row>
    <row r="103" spans="2:65" s="12" customFormat="1" ht="11.25">
      <c r="B103" s="162"/>
      <c r="D103" s="134" t="s">
        <v>774</v>
      </c>
      <c r="E103" s="163" t="s">
        <v>19</v>
      </c>
      <c r="F103" s="164" t="s">
        <v>4234</v>
      </c>
      <c r="H103" s="165">
        <v>136.5</v>
      </c>
      <c r="I103" s="166"/>
      <c r="L103" s="162"/>
      <c r="M103" s="167"/>
      <c r="T103" s="168"/>
      <c r="AT103" s="163" t="s">
        <v>774</v>
      </c>
      <c r="AU103" s="163" t="s">
        <v>77</v>
      </c>
      <c r="AV103" s="12" t="s">
        <v>79</v>
      </c>
      <c r="AW103" s="12" t="s">
        <v>31</v>
      </c>
      <c r="AX103" s="12" t="s">
        <v>69</v>
      </c>
      <c r="AY103" s="163" t="s">
        <v>260</v>
      </c>
    </row>
    <row r="104" spans="2:65" s="13" customFormat="1" ht="11.25">
      <c r="B104" s="169"/>
      <c r="D104" s="134" t="s">
        <v>774</v>
      </c>
      <c r="E104" s="170" t="s">
        <v>19</v>
      </c>
      <c r="F104" s="171" t="s">
        <v>967</v>
      </c>
      <c r="H104" s="172">
        <v>136.5</v>
      </c>
      <c r="I104" s="173"/>
      <c r="L104" s="169"/>
      <c r="M104" s="174"/>
      <c r="T104" s="175"/>
      <c r="AT104" s="170" t="s">
        <v>774</v>
      </c>
      <c r="AU104" s="170" t="s">
        <v>77</v>
      </c>
      <c r="AV104" s="13" t="s">
        <v>266</v>
      </c>
      <c r="AW104" s="13" t="s">
        <v>31</v>
      </c>
      <c r="AX104" s="13" t="s">
        <v>77</v>
      </c>
      <c r="AY104" s="170" t="s">
        <v>260</v>
      </c>
    </row>
    <row r="105" spans="2:65" s="1" customFormat="1" ht="24.2" customHeight="1">
      <c r="B105" s="32"/>
      <c r="C105" s="121" t="s">
        <v>266</v>
      </c>
      <c r="D105" s="121" t="s">
        <v>261</v>
      </c>
      <c r="E105" s="122" t="s">
        <v>1851</v>
      </c>
      <c r="F105" s="123" t="s">
        <v>1852</v>
      </c>
      <c r="G105" s="124" t="s">
        <v>264</v>
      </c>
      <c r="H105" s="125">
        <v>682.5</v>
      </c>
      <c r="I105" s="126"/>
      <c r="J105" s="127">
        <f>ROUND(I105*H105,2)</f>
        <v>0</v>
      </c>
      <c r="K105" s="123" t="s">
        <v>1258</v>
      </c>
      <c r="L105" s="32"/>
      <c r="M105" s="128" t="s">
        <v>19</v>
      </c>
      <c r="N105" s="129" t="s">
        <v>40</v>
      </c>
      <c r="P105" s="130">
        <f>O105*H105</f>
        <v>0</v>
      </c>
      <c r="Q105" s="130">
        <v>0</v>
      </c>
      <c r="R105" s="130">
        <f>Q105*H105</f>
        <v>0</v>
      </c>
      <c r="S105" s="130">
        <v>0</v>
      </c>
      <c r="T105" s="131">
        <f>S105*H105</f>
        <v>0</v>
      </c>
      <c r="AR105" s="132" t="s">
        <v>266</v>
      </c>
      <c r="AT105" s="132" t="s">
        <v>261</v>
      </c>
      <c r="AU105" s="132" t="s">
        <v>77</v>
      </c>
      <c r="AY105" s="17" t="s">
        <v>260</v>
      </c>
      <c r="BE105" s="133">
        <f>IF(N105="základní",J105,0)</f>
        <v>0</v>
      </c>
      <c r="BF105" s="133">
        <f>IF(N105="snížená",J105,0)</f>
        <v>0</v>
      </c>
      <c r="BG105" s="133">
        <f>IF(N105="zákl. přenesená",J105,0)</f>
        <v>0</v>
      </c>
      <c r="BH105" s="133">
        <f>IF(N105="sníž. přenesená",J105,0)</f>
        <v>0</v>
      </c>
      <c r="BI105" s="133">
        <f>IF(N105="nulová",J105,0)</f>
        <v>0</v>
      </c>
      <c r="BJ105" s="17" t="s">
        <v>77</v>
      </c>
      <c r="BK105" s="133">
        <f>ROUND(I105*H105,2)</f>
        <v>0</v>
      </c>
      <c r="BL105" s="17" t="s">
        <v>266</v>
      </c>
      <c r="BM105" s="132" t="s">
        <v>277</v>
      </c>
    </row>
    <row r="106" spans="2:65" s="1" customFormat="1" ht="19.5">
      <c r="B106" s="32"/>
      <c r="D106" s="134" t="s">
        <v>267</v>
      </c>
      <c r="F106" s="135" t="s">
        <v>1853</v>
      </c>
      <c r="I106" s="136"/>
      <c r="L106" s="32"/>
      <c r="M106" s="137"/>
      <c r="T106" s="53"/>
      <c r="AT106" s="17" t="s">
        <v>267</v>
      </c>
      <c r="AU106" s="17" t="s">
        <v>77</v>
      </c>
    </row>
    <row r="107" spans="2:65" s="1" customFormat="1" ht="11.25">
      <c r="B107" s="32"/>
      <c r="D107" s="176" t="s">
        <v>1416</v>
      </c>
      <c r="F107" s="177" t="s">
        <v>1854</v>
      </c>
      <c r="I107" s="136"/>
      <c r="L107" s="32"/>
      <c r="M107" s="137"/>
      <c r="T107" s="53"/>
      <c r="AT107" s="17" t="s">
        <v>1416</v>
      </c>
      <c r="AU107" s="17" t="s">
        <v>77</v>
      </c>
    </row>
    <row r="108" spans="2:65" s="1" customFormat="1" ht="39">
      <c r="B108" s="32"/>
      <c r="D108" s="134" t="s">
        <v>269</v>
      </c>
      <c r="F108" s="138" t="s">
        <v>1855</v>
      </c>
      <c r="I108" s="136"/>
      <c r="L108" s="32"/>
      <c r="M108" s="137"/>
      <c r="T108" s="53"/>
      <c r="AT108" s="17" t="s">
        <v>269</v>
      </c>
      <c r="AU108" s="17" t="s">
        <v>77</v>
      </c>
    </row>
    <row r="109" spans="2:65" s="12" customFormat="1" ht="11.25">
      <c r="B109" s="162"/>
      <c r="D109" s="134" t="s">
        <v>774</v>
      </c>
      <c r="E109" s="163" t="s">
        <v>19</v>
      </c>
      <c r="F109" s="164" t="s">
        <v>4235</v>
      </c>
      <c r="H109" s="165">
        <v>682.5</v>
      </c>
      <c r="I109" s="166"/>
      <c r="L109" s="162"/>
      <c r="M109" s="167"/>
      <c r="T109" s="168"/>
      <c r="AT109" s="163" t="s">
        <v>774</v>
      </c>
      <c r="AU109" s="163" t="s">
        <v>77</v>
      </c>
      <c r="AV109" s="12" t="s">
        <v>79</v>
      </c>
      <c r="AW109" s="12" t="s">
        <v>31</v>
      </c>
      <c r="AX109" s="12" t="s">
        <v>69</v>
      </c>
      <c r="AY109" s="163" t="s">
        <v>260</v>
      </c>
    </row>
    <row r="110" spans="2:65" s="13" customFormat="1" ht="11.25">
      <c r="B110" s="169"/>
      <c r="D110" s="134" t="s">
        <v>774</v>
      </c>
      <c r="E110" s="170" t="s">
        <v>19</v>
      </c>
      <c r="F110" s="171" t="s">
        <v>967</v>
      </c>
      <c r="H110" s="172">
        <v>682.5</v>
      </c>
      <c r="I110" s="173"/>
      <c r="L110" s="169"/>
      <c r="M110" s="174"/>
      <c r="T110" s="175"/>
      <c r="AT110" s="170" t="s">
        <v>774</v>
      </c>
      <c r="AU110" s="170" t="s">
        <v>77</v>
      </c>
      <c r="AV110" s="13" t="s">
        <v>266</v>
      </c>
      <c r="AW110" s="13" t="s">
        <v>31</v>
      </c>
      <c r="AX110" s="13" t="s">
        <v>77</v>
      </c>
      <c r="AY110" s="170" t="s">
        <v>260</v>
      </c>
    </row>
    <row r="111" spans="2:65" s="1" customFormat="1" ht="16.5" customHeight="1">
      <c r="B111" s="32"/>
      <c r="C111" s="121" t="s">
        <v>258</v>
      </c>
      <c r="D111" s="121" t="s">
        <v>261</v>
      </c>
      <c r="E111" s="122" t="s">
        <v>1474</v>
      </c>
      <c r="F111" s="123" t="s">
        <v>1475</v>
      </c>
      <c r="G111" s="124" t="s">
        <v>2848</v>
      </c>
      <c r="H111" s="125">
        <v>259.35000000000002</v>
      </c>
      <c r="I111" s="126"/>
      <c r="J111" s="127">
        <f>ROUND(I111*H111,2)</f>
        <v>0</v>
      </c>
      <c r="K111" s="123" t="s">
        <v>1258</v>
      </c>
      <c r="L111" s="32"/>
      <c r="M111" s="128" t="s">
        <v>19</v>
      </c>
      <c r="N111" s="129" t="s">
        <v>40</v>
      </c>
      <c r="P111" s="130">
        <f>O111*H111</f>
        <v>0</v>
      </c>
      <c r="Q111" s="130">
        <v>0</v>
      </c>
      <c r="R111" s="130">
        <f>Q111*H111</f>
        <v>0</v>
      </c>
      <c r="S111" s="130">
        <v>0</v>
      </c>
      <c r="T111" s="131">
        <f>S111*H111</f>
        <v>0</v>
      </c>
      <c r="AR111" s="132" t="s">
        <v>266</v>
      </c>
      <c r="AT111" s="132" t="s">
        <v>261</v>
      </c>
      <c r="AU111" s="132" t="s">
        <v>77</v>
      </c>
      <c r="AY111" s="17" t="s">
        <v>260</v>
      </c>
      <c r="BE111" s="133">
        <f>IF(N111="základní",J111,0)</f>
        <v>0</v>
      </c>
      <c r="BF111" s="133">
        <f>IF(N111="snížená",J111,0)</f>
        <v>0</v>
      </c>
      <c r="BG111" s="133">
        <f>IF(N111="zákl. přenesená",J111,0)</f>
        <v>0</v>
      </c>
      <c r="BH111" s="133">
        <f>IF(N111="sníž. přenesená",J111,0)</f>
        <v>0</v>
      </c>
      <c r="BI111" s="133">
        <f>IF(N111="nulová",J111,0)</f>
        <v>0</v>
      </c>
      <c r="BJ111" s="17" t="s">
        <v>77</v>
      </c>
      <c r="BK111" s="133">
        <f>ROUND(I111*H111,2)</f>
        <v>0</v>
      </c>
      <c r="BL111" s="17" t="s">
        <v>266</v>
      </c>
      <c r="BM111" s="132" t="s">
        <v>289</v>
      </c>
    </row>
    <row r="112" spans="2:65" s="1" customFormat="1" ht="11.25">
      <c r="B112" s="32"/>
      <c r="D112" s="134" t="s">
        <v>267</v>
      </c>
      <c r="F112" s="135" t="s">
        <v>1477</v>
      </c>
      <c r="I112" s="136"/>
      <c r="L112" s="32"/>
      <c r="M112" s="137"/>
      <c r="T112" s="53"/>
      <c r="AT112" s="17" t="s">
        <v>267</v>
      </c>
      <c r="AU112" s="17" t="s">
        <v>77</v>
      </c>
    </row>
    <row r="113" spans="2:65" s="1" customFormat="1" ht="11.25">
      <c r="B113" s="32"/>
      <c r="D113" s="176" t="s">
        <v>1416</v>
      </c>
      <c r="F113" s="177" t="s">
        <v>1478</v>
      </c>
      <c r="I113" s="136"/>
      <c r="L113" s="32"/>
      <c r="M113" s="137"/>
      <c r="T113" s="53"/>
      <c r="AT113" s="17" t="s">
        <v>1416</v>
      </c>
      <c r="AU113" s="17" t="s">
        <v>77</v>
      </c>
    </row>
    <row r="114" spans="2:65" s="12" customFormat="1" ht="11.25">
      <c r="B114" s="162"/>
      <c r="D114" s="134" t="s">
        <v>774</v>
      </c>
      <c r="E114" s="163" t="s">
        <v>19</v>
      </c>
      <c r="F114" s="164" t="s">
        <v>4236</v>
      </c>
      <c r="H114" s="165">
        <v>259.35000000000002</v>
      </c>
      <c r="I114" s="166"/>
      <c r="L114" s="162"/>
      <c r="M114" s="167"/>
      <c r="T114" s="168"/>
      <c r="AT114" s="163" t="s">
        <v>774</v>
      </c>
      <c r="AU114" s="163" t="s">
        <v>77</v>
      </c>
      <c r="AV114" s="12" t="s">
        <v>79</v>
      </c>
      <c r="AW114" s="12" t="s">
        <v>31</v>
      </c>
      <c r="AX114" s="12" t="s">
        <v>69</v>
      </c>
      <c r="AY114" s="163" t="s">
        <v>260</v>
      </c>
    </row>
    <row r="115" spans="2:65" s="13" customFormat="1" ht="11.25">
      <c r="B115" s="169"/>
      <c r="D115" s="134" t="s">
        <v>774</v>
      </c>
      <c r="E115" s="170" t="s">
        <v>19</v>
      </c>
      <c r="F115" s="171" t="s">
        <v>967</v>
      </c>
      <c r="H115" s="172">
        <v>259.35000000000002</v>
      </c>
      <c r="I115" s="173"/>
      <c r="L115" s="169"/>
      <c r="M115" s="174"/>
      <c r="T115" s="175"/>
      <c r="AT115" s="170" t="s">
        <v>774</v>
      </c>
      <c r="AU115" s="170" t="s">
        <v>77</v>
      </c>
      <c r="AV115" s="13" t="s">
        <v>266</v>
      </c>
      <c r="AW115" s="13" t="s">
        <v>31</v>
      </c>
      <c r="AX115" s="13" t="s">
        <v>77</v>
      </c>
      <c r="AY115" s="170" t="s">
        <v>260</v>
      </c>
    </row>
    <row r="116" spans="2:65" s="1" customFormat="1" ht="16.5" customHeight="1">
      <c r="B116" s="32"/>
      <c r="C116" s="121" t="s">
        <v>282</v>
      </c>
      <c r="D116" s="121" t="s">
        <v>261</v>
      </c>
      <c r="E116" s="122" t="s">
        <v>1858</v>
      </c>
      <c r="F116" s="123" t="s">
        <v>1859</v>
      </c>
      <c r="G116" s="124" t="s">
        <v>264</v>
      </c>
      <c r="H116" s="125">
        <v>136.5</v>
      </c>
      <c r="I116" s="126"/>
      <c r="J116" s="127">
        <f>ROUND(I116*H116,2)</f>
        <v>0</v>
      </c>
      <c r="K116" s="123" t="s">
        <v>1258</v>
      </c>
      <c r="L116" s="32"/>
      <c r="M116" s="128" t="s">
        <v>19</v>
      </c>
      <c r="N116" s="129" t="s">
        <v>40</v>
      </c>
      <c r="P116" s="130">
        <f>O116*H116</f>
        <v>0</v>
      </c>
      <c r="Q116" s="130">
        <v>0</v>
      </c>
      <c r="R116" s="130">
        <f>Q116*H116</f>
        <v>0</v>
      </c>
      <c r="S116" s="130">
        <v>0</v>
      </c>
      <c r="T116" s="131">
        <f>S116*H116</f>
        <v>0</v>
      </c>
      <c r="AR116" s="132" t="s">
        <v>266</v>
      </c>
      <c r="AT116" s="132" t="s">
        <v>261</v>
      </c>
      <c r="AU116" s="132" t="s">
        <v>77</v>
      </c>
      <c r="AY116" s="17" t="s">
        <v>260</v>
      </c>
      <c r="BE116" s="133">
        <f>IF(N116="základní",J116,0)</f>
        <v>0</v>
      </c>
      <c r="BF116" s="133">
        <f>IF(N116="snížená",J116,0)</f>
        <v>0</v>
      </c>
      <c r="BG116" s="133">
        <f>IF(N116="zákl. přenesená",J116,0)</f>
        <v>0</v>
      </c>
      <c r="BH116" s="133">
        <f>IF(N116="sníž. přenesená",J116,0)</f>
        <v>0</v>
      </c>
      <c r="BI116" s="133">
        <f>IF(N116="nulová",J116,0)</f>
        <v>0</v>
      </c>
      <c r="BJ116" s="17" t="s">
        <v>77</v>
      </c>
      <c r="BK116" s="133">
        <f>ROUND(I116*H116,2)</f>
        <v>0</v>
      </c>
      <c r="BL116" s="17" t="s">
        <v>266</v>
      </c>
      <c r="BM116" s="132" t="s">
        <v>8</v>
      </c>
    </row>
    <row r="117" spans="2:65" s="1" customFormat="1" ht="11.25">
      <c r="B117" s="32"/>
      <c r="D117" s="134" t="s">
        <v>267</v>
      </c>
      <c r="F117" s="135" t="s">
        <v>1860</v>
      </c>
      <c r="I117" s="136"/>
      <c r="L117" s="32"/>
      <c r="M117" s="137"/>
      <c r="T117" s="53"/>
      <c r="AT117" s="17" t="s">
        <v>267</v>
      </c>
      <c r="AU117" s="17" t="s">
        <v>77</v>
      </c>
    </row>
    <row r="118" spans="2:65" s="1" customFormat="1" ht="11.25">
      <c r="B118" s="32"/>
      <c r="D118" s="176" t="s">
        <v>1416</v>
      </c>
      <c r="F118" s="177" t="s">
        <v>1861</v>
      </c>
      <c r="I118" s="136"/>
      <c r="L118" s="32"/>
      <c r="M118" s="137"/>
      <c r="T118" s="53"/>
      <c r="AT118" s="17" t="s">
        <v>1416</v>
      </c>
      <c r="AU118" s="17" t="s">
        <v>77</v>
      </c>
    </row>
    <row r="119" spans="2:65" s="12" customFormat="1" ht="11.25">
      <c r="B119" s="162"/>
      <c r="D119" s="134" t="s">
        <v>774</v>
      </c>
      <c r="E119" s="163" t="s">
        <v>19</v>
      </c>
      <c r="F119" s="164" t="s">
        <v>4234</v>
      </c>
      <c r="H119" s="165">
        <v>136.5</v>
      </c>
      <c r="I119" s="166"/>
      <c r="L119" s="162"/>
      <c r="M119" s="167"/>
      <c r="T119" s="168"/>
      <c r="AT119" s="163" t="s">
        <v>774</v>
      </c>
      <c r="AU119" s="163" t="s">
        <v>77</v>
      </c>
      <c r="AV119" s="12" t="s">
        <v>79</v>
      </c>
      <c r="AW119" s="12" t="s">
        <v>31</v>
      </c>
      <c r="AX119" s="12" t="s">
        <v>69</v>
      </c>
      <c r="AY119" s="163" t="s">
        <v>260</v>
      </c>
    </row>
    <row r="120" spans="2:65" s="13" customFormat="1" ht="11.25">
      <c r="B120" s="169"/>
      <c r="D120" s="134" t="s">
        <v>774</v>
      </c>
      <c r="E120" s="170" t="s">
        <v>19</v>
      </c>
      <c r="F120" s="171" t="s">
        <v>967</v>
      </c>
      <c r="H120" s="172">
        <v>136.5</v>
      </c>
      <c r="I120" s="173"/>
      <c r="L120" s="169"/>
      <c r="M120" s="174"/>
      <c r="T120" s="175"/>
      <c r="AT120" s="170" t="s">
        <v>774</v>
      </c>
      <c r="AU120" s="170" t="s">
        <v>77</v>
      </c>
      <c r="AV120" s="13" t="s">
        <v>266</v>
      </c>
      <c r="AW120" s="13" t="s">
        <v>31</v>
      </c>
      <c r="AX120" s="13" t="s">
        <v>77</v>
      </c>
      <c r="AY120" s="170" t="s">
        <v>260</v>
      </c>
    </row>
    <row r="121" spans="2:65" s="1" customFormat="1" ht="16.5" customHeight="1">
      <c r="B121" s="32"/>
      <c r="C121" s="121" t="s">
        <v>271</v>
      </c>
      <c r="D121" s="121" t="s">
        <v>261</v>
      </c>
      <c r="E121" s="122" t="s">
        <v>1863</v>
      </c>
      <c r="F121" s="123" t="s">
        <v>1864</v>
      </c>
      <c r="G121" s="124" t="s">
        <v>264</v>
      </c>
      <c r="H121" s="125">
        <v>157.08000000000001</v>
      </c>
      <c r="I121" s="126"/>
      <c r="J121" s="127">
        <f>ROUND(I121*H121,2)</f>
        <v>0</v>
      </c>
      <c r="K121" s="123" t="s">
        <v>1258</v>
      </c>
      <c r="L121" s="32"/>
      <c r="M121" s="128" t="s">
        <v>19</v>
      </c>
      <c r="N121" s="129" t="s">
        <v>40</v>
      </c>
      <c r="P121" s="130">
        <f>O121*H121</f>
        <v>0</v>
      </c>
      <c r="Q121" s="130">
        <v>0</v>
      </c>
      <c r="R121" s="130">
        <f>Q121*H121</f>
        <v>0</v>
      </c>
      <c r="S121" s="130">
        <v>0</v>
      </c>
      <c r="T121" s="131">
        <f>S121*H121</f>
        <v>0</v>
      </c>
      <c r="AR121" s="132" t="s">
        <v>266</v>
      </c>
      <c r="AT121" s="132" t="s">
        <v>261</v>
      </c>
      <c r="AU121" s="132" t="s">
        <v>77</v>
      </c>
      <c r="AY121" s="17" t="s">
        <v>260</v>
      </c>
      <c r="BE121" s="133">
        <f>IF(N121="základní",J121,0)</f>
        <v>0</v>
      </c>
      <c r="BF121" s="133">
        <f>IF(N121="snížená",J121,0)</f>
        <v>0</v>
      </c>
      <c r="BG121" s="133">
        <f>IF(N121="zákl. přenesená",J121,0)</f>
        <v>0</v>
      </c>
      <c r="BH121" s="133">
        <f>IF(N121="sníž. přenesená",J121,0)</f>
        <v>0</v>
      </c>
      <c r="BI121" s="133">
        <f>IF(N121="nulová",J121,0)</f>
        <v>0</v>
      </c>
      <c r="BJ121" s="17" t="s">
        <v>77</v>
      </c>
      <c r="BK121" s="133">
        <f>ROUND(I121*H121,2)</f>
        <v>0</v>
      </c>
      <c r="BL121" s="17" t="s">
        <v>266</v>
      </c>
      <c r="BM121" s="132" t="s">
        <v>296</v>
      </c>
    </row>
    <row r="122" spans="2:65" s="1" customFormat="1" ht="19.5">
      <c r="B122" s="32"/>
      <c r="D122" s="134" t="s">
        <v>267</v>
      </c>
      <c r="F122" s="135" t="s">
        <v>1865</v>
      </c>
      <c r="I122" s="136"/>
      <c r="L122" s="32"/>
      <c r="M122" s="137"/>
      <c r="T122" s="53"/>
      <c r="AT122" s="17" t="s">
        <v>267</v>
      </c>
      <c r="AU122" s="17" t="s">
        <v>77</v>
      </c>
    </row>
    <row r="123" spans="2:65" s="1" customFormat="1" ht="11.25">
      <c r="B123" s="32"/>
      <c r="D123" s="176" t="s">
        <v>1416</v>
      </c>
      <c r="F123" s="177" t="s">
        <v>1866</v>
      </c>
      <c r="I123" s="136"/>
      <c r="L123" s="32"/>
      <c r="M123" s="137"/>
      <c r="T123" s="53"/>
      <c r="AT123" s="17" t="s">
        <v>1416</v>
      </c>
      <c r="AU123" s="17" t="s">
        <v>77</v>
      </c>
    </row>
    <row r="124" spans="2:65" s="1" customFormat="1" ht="16.5" customHeight="1">
      <c r="B124" s="32"/>
      <c r="C124" s="139" t="s">
        <v>277</v>
      </c>
      <c r="D124" s="139" t="s">
        <v>273</v>
      </c>
      <c r="E124" s="140" t="s">
        <v>1867</v>
      </c>
      <c r="F124" s="141" t="s">
        <v>1868</v>
      </c>
      <c r="G124" s="142" t="s">
        <v>2848</v>
      </c>
      <c r="H124" s="143">
        <v>329.86799999999999</v>
      </c>
      <c r="I124" s="144"/>
      <c r="J124" s="145">
        <f>ROUND(I124*H124,2)</f>
        <v>0</v>
      </c>
      <c r="K124" s="141" t="s">
        <v>1258</v>
      </c>
      <c r="L124" s="146"/>
      <c r="M124" s="147" t="s">
        <v>19</v>
      </c>
      <c r="N124" s="148" t="s">
        <v>40</v>
      </c>
      <c r="P124" s="130">
        <f>O124*H124</f>
        <v>0</v>
      </c>
      <c r="Q124" s="130">
        <v>1</v>
      </c>
      <c r="R124" s="130">
        <f>Q124*H124</f>
        <v>329.86799999999999</v>
      </c>
      <c r="S124" s="130">
        <v>0</v>
      </c>
      <c r="T124" s="131">
        <f>S124*H124</f>
        <v>0</v>
      </c>
      <c r="AR124" s="132" t="s">
        <v>277</v>
      </c>
      <c r="AT124" s="132" t="s">
        <v>273</v>
      </c>
      <c r="AU124" s="132" t="s">
        <v>77</v>
      </c>
      <c r="AY124" s="17" t="s">
        <v>260</v>
      </c>
      <c r="BE124" s="133">
        <f>IF(N124="základní",J124,0)</f>
        <v>0</v>
      </c>
      <c r="BF124" s="133">
        <f>IF(N124="snížená",J124,0)</f>
        <v>0</v>
      </c>
      <c r="BG124" s="133">
        <f>IF(N124="zákl. přenesená",J124,0)</f>
        <v>0</v>
      </c>
      <c r="BH124" s="133">
        <f>IF(N124="sníž. přenesená",J124,0)</f>
        <v>0</v>
      </c>
      <c r="BI124" s="133">
        <f>IF(N124="nulová",J124,0)</f>
        <v>0</v>
      </c>
      <c r="BJ124" s="17" t="s">
        <v>77</v>
      </c>
      <c r="BK124" s="133">
        <f>ROUND(I124*H124,2)</f>
        <v>0</v>
      </c>
      <c r="BL124" s="17" t="s">
        <v>266</v>
      </c>
      <c r="BM124" s="132" t="s">
        <v>300</v>
      </c>
    </row>
    <row r="125" spans="2:65" s="1" customFormat="1" ht="11.25">
      <c r="B125" s="32"/>
      <c r="D125" s="134" t="s">
        <v>267</v>
      </c>
      <c r="F125" s="135" t="s">
        <v>1868</v>
      </c>
      <c r="I125" s="136"/>
      <c r="L125" s="32"/>
      <c r="M125" s="137"/>
      <c r="T125" s="53"/>
      <c r="AT125" s="17" t="s">
        <v>267</v>
      </c>
      <c r="AU125" s="17" t="s">
        <v>77</v>
      </c>
    </row>
    <row r="126" spans="2:65" s="1" customFormat="1" ht="24.2" customHeight="1">
      <c r="B126" s="32"/>
      <c r="C126" s="121" t="s">
        <v>302</v>
      </c>
      <c r="D126" s="121" t="s">
        <v>261</v>
      </c>
      <c r="E126" s="122" t="s">
        <v>1869</v>
      </c>
      <c r="F126" s="123" t="s">
        <v>1870</v>
      </c>
      <c r="G126" s="124" t="s">
        <v>1061</v>
      </c>
      <c r="H126" s="125">
        <v>10</v>
      </c>
      <c r="I126" s="126"/>
      <c r="J126" s="127">
        <f>ROUND(I126*H126,2)</f>
        <v>0</v>
      </c>
      <c r="K126" s="123" t="s">
        <v>19</v>
      </c>
      <c r="L126" s="32"/>
      <c r="M126" s="128" t="s">
        <v>19</v>
      </c>
      <c r="N126" s="129" t="s">
        <v>40</v>
      </c>
      <c r="P126" s="130">
        <f>O126*H126</f>
        <v>0</v>
      </c>
      <c r="Q126" s="130">
        <v>0</v>
      </c>
      <c r="R126" s="130">
        <f>Q126*H126</f>
        <v>0</v>
      </c>
      <c r="S126" s="130">
        <v>0</v>
      </c>
      <c r="T126" s="131">
        <f>S126*H126</f>
        <v>0</v>
      </c>
      <c r="AR126" s="132" t="s">
        <v>266</v>
      </c>
      <c r="AT126" s="132" t="s">
        <v>261</v>
      </c>
      <c r="AU126" s="132" t="s">
        <v>77</v>
      </c>
      <c r="AY126" s="17" t="s">
        <v>260</v>
      </c>
      <c r="BE126" s="133">
        <f>IF(N126="základní",J126,0)</f>
        <v>0</v>
      </c>
      <c r="BF126" s="133">
        <f>IF(N126="snížená",J126,0)</f>
        <v>0</v>
      </c>
      <c r="BG126" s="133">
        <f>IF(N126="zákl. přenesená",J126,0)</f>
        <v>0</v>
      </c>
      <c r="BH126" s="133">
        <f>IF(N126="sníž. přenesená",J126,0)</f>
        <v>0</v>
      </c>
      <c r="BI126" s="133">
        <f>IF(N126="nulová",J126,0)</f>
        <v>0</v>
      </c>
      <c r="BJ126" s="17" t="s">
        <v>77</v>
      </c>
      <c r="BK126" s="133">
        <f>ROUND(I126*H126,2)</f>
        <v>0</v>
      </c>
      <c r="BL126" s="17" t="s">
        <v>266</v>
      </c>
      <c r="BM126" s="132" t="s">
        <v>305</v>
      </c>
    </row>
    <row r="127" spans="2:65" s="1" customFormat="1" ht="11.25">
      <c r="B127" s="32"/>
      <c r="D127" s="134" t="s">
        <v>267</v>
      </c>
      <c r="F127" s="135" t="s">
        <v>1870</v>
      </c>
      <c r="I127" s="136"/>
      <c r="L127" s="32"/>
      <c r="M127" s="137"/>
      <c r="T127" s="53"/>
      <c r="AT127" s="17" t="s">
        <v>267</v>
      </c>
      <c r="AU127" s="17" t="s">
        <v>77</v>
      </c>
    </row>
    <row r="128" spans="2:65" s="12" customFormat="1" ht="11.25">
      <c r="B128" s="162"/>
      <c r="D128" s="134" t="s">
        <v>774</v>
      </c>
      <c r="E128" s="163" t="s">
        <v>19</v>
      </c>
      <c r="F128" s="164" t="s">
        <v>1871</v>
      </c>
      <c r="H128" s="165">
        <v>10</v>
      </c>
      <c r="I128" s="166"/>
      <c r="L128" s="162"/>
      <c r="M128" s="167"/>
      <c r="T128" s="168"/>
      <c r="AT128" s="163" t="s">
        <v>774</v>
      </c>
      <c r="AU128" s="163" t="s">
        <v>77</v>
      </c>
      <c r="AV128" s="12" t="s">
        <v>79</v>
      </c>
      <c r="AW128" s="12" t="s">
        <v>31</v>
      </c>
      <c r="AX128" s="12" t="s">
        <v>69</v>
      </c>
      <c r="AY128" s="163" t="s">
        <v>260</v>
      </c>
    </row>
    <row r="129" spans="2:65" s="13" customFormat="1" ht="11.25">
      <c r="B129" s="169"/>
      <c r="D129" s="134" t="s">
        <v>774</v>
      </c>
      <c r="E129" s="170" t="s">
        <v>19</v>
      </c>
      <c r="F129" s="171" t="s">
        <v>967</v>
      </c>
      <c r="H129" s="172">
        <v>10</v>
      </c>
      <c r="I129" s="173"/>
      <c r="L129" s="169"/>
      <c r="M129" s="174"/>
      <c r="T129" s="175"/>
      <c r="AT129" s="170" t="s">
        <v>774</v>
      </c>
      <c r="AU129" s="170" t="s">
        <v>77</v>
      </c>
      <c r="AV129" s="13" t="s">
        <v>266</v>
      </c>
      <c r="AW129" s="13" t="s">
        <v>31</v>
      </c>
      <c r="AX129" s="13" t="s">
        <v>77</v>
      </c>
      <c r="AY129" s="170" t="s">
        <v>260</v>
      </c>
    </row>
    <row r="130" spans="2:65" s="1" customFormat="1" ht="16.5" customHeight="1">
      <c r="B130" s="32"/>
      <c r="C130" s="121" t="s">
        <v>289</v>
      </c>
      <c r="D130" s="121" t="s">
        <v>261</v>
      </c>
      <c r="E130" s="122" t="s">
        <v>1872</v>
      </c>
      <c r="F130" s="123" t="s">
        <v>1873</v>
      </c>
      <c r="G130" s="124" t="s">
        <v>1061</v>
      </c>
      <c r="H130" s="125">
        <v>10</v>
      </c>
      <c r="I130" s="126"/>
      <c r="J130" s="127">
        <f>ROUND(I130*H130,2)</f>
        <v>0</v>
      </c>
      <c r="K130" s="123" t="s">
        <v>1258</v>
      </c>
      <c r="L130" s="32"/>
      <c r="M130" s="128" t="s">
        <v>19</v>
      </c>
      <c r="N130" s="129" t="s">
        <v>40</v>
      </c>
      <c r="P130" s="130">
        <f>O130*H130</f>
        <v>0</v>
      </c>
      <c r="Q130" s="130">
        <v>1.2700000000000001E-3</v>
      </c>
      <c r="R130" s="130">
        <f>Q130*H130</f>
        <v>1.2700000000000001E-2</v>
      </c>
      <c r="S130" s="130">
        <v>0</v>
      </c>
      <c r="T130" s="131">
        <f>S130*H130</f>
        <v>0</v>
      </c>
      <c r="AR130" s="132" t="s">
        <v>266</v>
      </c>
      <c r="AT130" s="132" t="s">
        <v>261</v>
      </c>
      <c r="AU130" s="132" t="s">
        <v>77</v>
      </c>
      <c r="AY130" s="17" t="s">
        <v>260</v>
      </c>
      <c r="BE130" s="133">
        <f>IF(N130="základní",J130,0)</f>
        <v>0</v>
      </c>
      <c r="BF130" s="133">
        <f>IF(N130="snížená",J130,0)</f>
        <v>0</v>
      </c>
      <c r="BG130" s="133">
        <f>IF(N130="zákl. přenesená",J130,0)</f>
        <v>0</v>
      </c>
      <c r="BH130" s="133">
        <f>IF(N130="sníž. přenesená",J130,0)</f>
        <v>0</v>
      </c>
      <c r="BI130" s="133">
        <f>IF(N130="nulová",J130,0)</f>
        <v>0</v>
      </c>
      <c r="BJ130" s="17" t="s">
        <v>77</v>
      </c>
      <c r="BK130" s="133">
        <f>ROUND(I130*H130,2)</f>
        <v>0</v>
      </c>
      <c r="BL130" s="17" t="s">
        <v>266</v>
      </c>
      <c r="BM130" s="132" t="s">
        <v>310</v>
      </c>
    </row>
    <row r="131" spans="2:65" s="1" customFormat="1" ht="11.25">
      <c r="B131" s="32"/>
      <c r="D131" s="134" t="s">
        <v>267</v>
      </c>
      <c r="F131" s="135" t="s">
        <v>1873</v>
      </c>
      <c r="I131" s="136"/>
      <c r="L131" s="32"/>
      <c r="M131" s="137"/>
      <c r="T131" s="53"/>
      <c r="AT131" s="17" t="s">
        <v>267</v>
      </c>
      <c r="AU131" s="17" t="s">
        <v>77</v>
      </c>
    </row>
    <row r="132" spans="2:65" s="1" customFormat="1" ht="11.25">
      <c r="B132" s="32"/>
      <c r="D132" s="176" t="s">
        <v>1416</v>
      </c>
      <c r="F132" s="177" t="s">
        <v>1874</v>
      </c>
      <c r="I132" s="136"/>
      <c r="L132" s="32"/>
      <c r="M132" s="137"/>
      <c r="T132" s="53"/>
      <c r="AT132" s="17" t="s">
        <v>1416</v>
      </c>
      <c r="AU132" s="17" t="s">
        <v>77</v>
      </c>
    </row>
    <row r="133" spans="2:65" s="12" customFormat="1" ht="11.25">
      <c r="B133" s="162"/>
      <c r="D133" s="134" t="s">
        <v>774</v>
      </c>
      <c r="E133" s="163" t="s">
        <v>19</v>
      </c>
      <c r="F133" s="164" t="s">
        <v>1871</v>
      </c>
      <c r="H133" s="165">
        <v>10</v>
      </c>
      <c r="I133" s="166"/>
      <c r="L133" s="162"/>
      <c r="M133" s="167"/>
      <c r="T133" s="168"/>
      <c r="AT133" s="163" t="s">
        <v>774</v>
      </c>
      <c r="AU133" s="163" t="s">
        <v>77</v>
      </c>
      <c r="AV133" s="12" t="s">
        <v>79</v>
      </c>
      <c r="AW133" s="12" t="s">
        <v>31</v>
      </c>
      <c r="AX133" s="12" t="s">
        <v>69</v>
      </c>
      <c r="AY133" s="163" t="s">
        <v>260</v>
      </c>
    </row>
    <row r="134" spans="2:65" s="13" customFormat="1" ht="11.25">
      <c r="B134" s="169"/>
      <c r="D134" s="134" t="s">
        <v>774</v>
      </c>
      <c r="E134" s="170" t="s">
        <v>19</v>
      </c>
      <c r="F134" s="171" t="s">
        <v>967</v>
      </c>
      <c r="H134" s="172">
        <v>10</v>
      </c>
      <c r="I134" s="173"/>
      <c r="L134" s="169"/>
      <c r="M134" s="174"/>
      <c r="T134" s="175"/>
      <c r="AT134" s="170" t="s">
        <v>774</v>
      </c>
      <c r="AU134" s="170" t="s">
        <v>77</v>
      </c>
      <c r="AV134" s="13" t="s">
        <v>266</v>
      </c>
      <c r="AW134" s="13" t="s">
        <v>31</v>
      </c>
      <c r="AX134" s="13" t="s">
        <v>77</v>
      </c>
      <c r="AY134" s="170" t="s">
        <v>260</v>
      </c>
    </row>
    <row r="135" spans="2:65" s="1" customFormat="1" ht="16.5" customHeight="1">
      <c r="B135" s="32"/>
      <c r="C135" s="139" t="s">
        <v>312</v>
      </c>
      <c r="D135" s="139" t="s">
        <v>273</v>
      </c>
      <c r="E135" s="140" t="s">
        <v>1875</v>
      </c>
      <c r="F135" s="141" t="s">
        <v>1876</v>
      </c>
      <c r="G135" s="142" t="s">
        <v>3568</v>
      </c>
      <c r="H135" s="143">
        <v>0.25</v>
      </c>
      <c r="I135" s="144"/>
      <c r="J135" s="145">
        <f>ROUND(I135*H135,2)</f>
        <v>0</v>
      </c>
      <c r="K135" s="141" t="s">
        <v>1258</v>
      </c>
      <c r="L135" s="146"/>
      <c r="M135" s="147" t="s">
        <v>19</v>
      </c>
      <c r="N135" s="148" t="s">
        <v>40</v>
      </c>
      <c r="P135" s="130">
        <f>O135*H135</f>
        <v>0</v>
      </c>
      <c r="Q135" s="130">
        <v>1E-3</v>
      </c>
      <c r="R135" s="130">
        <f>Q135*H135</f>
        <v>2.5000000000000001E-4</v>
      </c>
      <c r="S135" s="130">
        <v>0</v>
      </c>
      <c r="T135" s="131">
        <f>S135*H135</f>
        <v>0</v>
      </c>
      <c r="AR135" s="132" t="s">
        <v>277</v>
      </c>
      <c r="AT135" s="132" t="s">
        <v>273</v>
      </c>
      <c r="AU135" s="132" t="s">
        <v>77</v>
      </c>
      <c r="AY135" s="17" t="s">
        <v>260</v>
      </c>
      <c r="BE135" s="133">
        <f>IF(N135="základní",J135,0)</f>
        <v>0</v>
      </c>
      <c r="BF135" s="133">
        <f>IF(N135="snížená",J135,0)</f>
        <v>0</v>
      </c>
      <c r="BG135" s="133">
        <f>IF(N135="zákl. přenesená",J135,0)</f>
        <v>0</v>
      </c>
      <c r="BH135" s="133">
        <f>IF(N135="sníž. přenesená",J135,0)</f>
        <v>0</v>
      </c>
      <c r="BI135" s="133">
        <f>IF(N135="nulová",J135,0)</f>
        <v>0</v>
      </c>
      <c r="BJ135" s="17" t="s">
        <v>77</v>
      </c>
      <c r="BK135" s="133">
        <f>ROUND(I135*H135,2)</f>
        <v>0</v>
      </c>
      <c r="BL135" s="17" t="s">
        <v>266</v>
      </c>
      <c r="BM135" s="132" t="s">
        <v>315</v>
      </c>
    </row>
    <row r="136" spans="2:65" s="1" customFormat="1" ht="11.25">
      <c r="B136" s="32"/>
      <c r="D136" s="134" t="s">
        <v>267</v>
      </c>
      <c r="F136" s="135" t="s">
        <v>1876</v>
      </c>
      <c r="I136" s="136"/>
      <c r="L136" s="32"/>
      <c r="M136" s="137"/>
      <c r="T136" s="53"/>
      <c r="AT136" s="17" t="s">
        <v>267</v>
      </c>
      <c r="AU136" s="17" t="s">
        <v>77</v>
      </c>
    </row>
    <row r="137" spans="2:65" s="12" customFormat="1" ht="11.25">
      <c r="B137" s="162"/>
      <c r="D137" s="134" t="s">
        <v>774</v>
      </c>
      <c r="E137" s="163" t="s">
        <v>19</v>
      </c>
      <c r="F137" s="164" t="s">
        <v>1877</v>
      </c>
      <c r="H137" s="165">
        <v>0.25</v>
      </c>
      <c r="I137" s="166"/>
      <c r="L137" s="162"/>
      <c r="M137" s="167"/>
      <c r="T137" s="168"/>
      <c r="AT137" s="163" t="s">
        <v>774</v>
      </c>
      <c r="AU137" s="163" t="s">
        <v>77</v>
      </c>
      <c r="AV137" s="12" t="s">
        <v>79</v>
      </c>
      <c r="AW137" s="12" t="s">
        <v>31</v>
      </c>
      <c r="AX137" s="12" t="s">
        <v>69</v>
      </c>
      <c r="AY137" s="163" t="s">
        <v>260</v>
      </c>
    </row>
    <row r="138" spans="2:65" s="13" customFormat="1" ht="11.25">
      <c r="B138" s="169"/>
      <c r="D138" s="134" t="s">
        <v>774</v>
      </c>
      <c r="E138" s="170" t="s">
        <v>19</v>
      </c>
      <c r="F138" s="171" t="s">
        <v>967</v>
      </c>
      <c r="H138" s="172">
        <v>0.25</v>
      </c>
      <c r="I138" s="173"/>
      <c r="L138" s="169"/>
      <c r="M138" s="174"/>
      <c r="T138" s="175"/>
      <c r="AT138" s="170" t="s">
        <v>774</v>
      </c>
      <c r="AU138" s="170" t="s">
        <v>77</v>
      </c>
      <c r="AV138" s="13" t="s">
        <v>266</v>
      </c>
      <c r="AW138" s="13" t="s">
        <v>31</v>
      </c>
      <c r="AX138" s="13" t="s">
        <v>77</v>
      </c>
      <c r="AY138" s="170" t="s">
        <v>260</v>
      </c>
    </row>
    <row r="139" spans="2:65" s="1" customFormat="1" ht="16.5" customHeight="1">
      <c r="B139" s="32"/>
      <c r="C139" s="121" t="s">
        <v>8</v>
      </c>
      <c r="D139" s="121" t="s">
        <v>261</v>
      </c>
      <c r="E139" s="122" t="s">
        <v>1878</v>
      </c>
      <c r="F139" s="123" t="s">
        <v>1879</v>
      </c>
      <c r="G139" s="124" t="s">
        <v>1061</v>
      </c>
      <c r="H139" s="125">
        <v>10</v>
      </c>
      <c r="I139" s="126"/>
      <c r="J139" s="127">
        <f>ROUND(I139*H139,2)</f>
        <v>0</v>
      </c>
      <c r="K139" s="123" t="s">
        <v>1258</v>
      </c>
      <c r="L139" s="32"/>
      <c r="M139" s="128" t="s">
        <v>19</v>
      </c>
      <c r="N139" s="129" t="s">
        <v>40</v>
      </c>
      <c r="P139" s="130">
        <f>O139*H139</f>
        <v>0</v>
      </c>
      <c r="Q139" s="130">
        <v>0</v>
      </c>
      <c r="R139" s="130">
        <f>Q139*H139</f>
        <v>0</v>
      </c>
      <c r="S139" s="130">
        <v>0</v>
      </c>
      <c r="T139" s="131">
        <f>S139*H139</f>
        <v>0</v>
      </c>
      <c r="AR139" s="132" t="s">
        <v>266</v>
      </c>
      <c r="AT139" s="132" t="s">
        <v>261</v>
      </c>
      <c r="AU139" s="132" t="s">
        <v>77</v>
      </c>
      <c r="AY139" s="17" t="s">
        <v>260</v>
      </c>
      <c r="BE139" s="133">
        <f>IF(N139="základní",J139,0)</f>
        <v>0</v>
      </c>
      <c r="BF139" s="133">
        <f>IF(N139="snížená",J139,0)</f>
        <v>0</v>
      </c>
      <c r="BG139" s="133">
        <f>IF(N139="zákl. přenesená",J139,0)</f>
        <v>0</v>
      </c>
      <c r="BH139" s="133">
        <f>IF(N139="sníž. přenesená",J139,0)</f>
        <v>0</v>
      </c>
      <c r="BI139" s="133">
        <f>IF(N139="nulová",J139,0)</f>
        <v>0</v>
      </c>
      <c r="BJ139" s="17" t="s">
        <v>77</v>
      </c>
      <c r="BK139" s="133">
        <f>ROUND(I139*H139,2)</f>
        <v>0</v>
      </c>
      <c r="BL139" s="17" t="s">
        <v>266</v>
      </c>
      <c r="BM139" s="132" t="s">
        <v>320</v>
      </c>
    </row>
    <row r="140" spans="2:65" s="1" customFormat="1" ht="11.25">
      <c r="B140" s="32"/>
      <c r="D140" s="134" t="s">
        <v>267</v>
      </c>
      <c r="F140" s="135" t="s">
        <v>1880</v>
      </c>
      <c r="I140" s="136"/>
      <c r="L140" s="32"/>
      <c r="M140" s="137"/>
      <c r="T140" s="53"/>
      <c r="AT140" s="17" t="s">
        <v>267</v>
      </c>
      <c r="AU140" s="17" t="s">
        <v>77</v>
      </c>
    </row>
    <row r="141" spans="2:65" s="1" customFormat="1" ht="11.25">
      <c r="B141" s="32"/>
      <c r="D141" s="176" t="s">
        <v>1416</v>
      </c>
      <c r="F141" s="177" t="s">
        <v>1881</v>
      </c>
      <c r="I141" s="136"/>
      <c r="L141" s="32"/>
      <c r="M141" s="137"/>
      <c r="T141" s="53"/>
      <c r="AT141" s="17" t="s">
        <v>1416</v>
      </c>
      <c r="AU141" s="17" t="s">
        <v>77</v>
      </c>
    </row>
    <row r="142" spans="2:65" s="12" customFormat="1" ht="11.25">
      <c r="B142" s="162"/>
      <c r="D142" s="134" t="s">
        <v>774</v>
      </c>
      <c r="E142" s="163" t="s">
        <v>19</v>
      </c>
      <c r="F142" s="164" t="s">
        <v>1871</v>
      </c>
      <c r="H142" s="165">
        <v>10</v>
      </c>
      <c r="I142" s="166"/>
      <c r="L142" s="162"/>
      <c r="M142" s="167"/>
      <c r="T142" s="168"/>
      <c r="AT142" s="163" t="s">
        <v>774</v>
      </c>
      <c r="AU142" s="163" t="s">
        <v>77</v>
      </c>
      <c r="AV142" s="12" t="s">
        <v>79</v>
      </c>
      <c r="AW142" s="12" t="s">
        <v>31</v>
      </c>
      <c r="AX142" s="12" t="s">
        <v>69</v>
      </c>
      <c r="AY142" s="163" t="s">
        <v>260</v>
      </c>
    </row>
    <row r="143" spans="2:65" s="13" customFormat="1" ht="11.25">
      <c r="B143" s="169"/>
      <c r="D143" s="134" t="s">
        <v>774</v>
      </c>
      <c r="E143" s="170" t="s">
        <v>19</v>
      </c>
      <c r="F143" s="171" t="s">
        <v>967</v>
      </c>
      <c r="H143" s="172">
        <v>10</v>
      </c>
      <c r="I143" s="173"/>
      <c r="L143" s="169"/>
      <c r="M143" s="174"/>
      <c r="T143" s="175"/>
      <c r="AT143" s="170" t="s">
        <v>774</v>
      </c>
      <c r="AU143" s="170" t="s">
        <v>77</v>
      </c>
      <c r="AV143" s="13" t="s">
        <v>266</v>
      </c>
      <c r="AW143" s="13" t="s">
        <v>31</v>
      </c>
      <c r="AX143" s="13" t="s">
        <v>77</v>
      </c>
      <c r="AY143" s="170" t="s">
        <v>260</v>
      </c>
    </row>
    <row r="144" spans="2:65" s="1" customFormat="1" ht="16.5" customHeight="1">
      <c r="B144" s="32"/>
      <c r="C144" s="121" t="s">
        <v>322</v>
      </c>
      <c r="D144" s="121" t="s">
        <v>261</v>
      </c>
      <c r="E144" s="122" t="s">
        <v>1882</v>
      </c>
      <c r="F144" s="123" t="s">
        <v>1883</v>
      </c>
      <c r="G144" s="124" t="s">
        <v>264</v>
      </c>
      <c r="H144" s="125">
        <v>1</v>
      </c>
      <c r="I144" s="126"/>
      <c r="J144" s="127">
        <f>ROUND(I144*H144,2)</f>
        <v>0</v>
      </c>
      <c r="K144" s="123" t="s">
        <v>1258</v>
      </c>
      <c r="L144" s="32"/>
      <c r="M144" s="128" t="s">
        <v>19</v>
      </c>
      <c r="N144" s="129" t="s">
        <v>40</v>
      </c>
      <c r="P144" s="130">
        <f>O144*H144</f>
        <v>0</v>
      </c>
      <c r="Q144" s="130">
        <v>0</v>
      </c>
      <c r="R144" s="130">
        <f>Q144*H144</f>
        <v>0</v>
      </c>
      <c r="S144" s="130">
        <v>0</v>
      </c>
      <c r="T144" s="131">
        <f>S144*H144</f>
        <v>0</v>
      </c>
      <c r="AR144" s="132" t="s">
        <v>266</v>
      </c>
      <c r="AT144" s="132" t="s">
        <v>261</v>
      </c>
      <c r="AU144" s="132" t="s">
        <v>77</v>
      </c>
      <c r="AY144" s="17" t="s">
        <v>260</v>
      </c>
      <c r="BE144" s="133">
        <f>IF(N144="základní",J144,0)</f>
        <v>0</v>
      </c>
      <c r="BF144" s="133">
        <f>IF(N144="snížená",J144,0)</f>
        <v>0</v>
      </c>
      <c r="BG144" s="133">
        <f>IF(N144="zákl. přenesená",J144,0)</f>
        <v>0</v>
      </c>
      <c r="BH144" s="133">
        <f>IF(N144="sníž. přenesená",J144,0)</f>
        <v>0</v>
      </c>
      <c r="BI144" s="133">
        <f>IF(N144="nulová",J144,0)</f>
        <v>0</v>
      </c>
      <c r="BJ144" s="17" t="s">
        <v>77</v>
      </c>
      <c r="BK144" s="133">
        <f>ROUND(I144*H144,2)</f>
        <v>0</v>
      </c>
      <c r="BL144" s="17" t="s">
        <v>266</v>
      </c>
      <c r="BM144" s="132" t="s">
        <v>326</v>
      </c>
    </row>
    <row r="145" spans="2:65" s="1" customFormat="1" ht="11.25">
      <c r="B145" s="32"/>
      <c r="D145" s="134" t="s">
        <v>267</v>
      </c>
      <c r="F145" s="135" t="s">
        <v>1884</v>
      </c>
      <c r="I145" s="136"/>
      <c r="L145" s="32"/>
      <c r="M145" s="137"/>
      <c r="T145" s="53"/>
      <c r="AT145" s="17" t="s">
        <v>267</v>
      </c>
      <c r="AU145" s="17" t="s">
        <v>77</v>
      </c>
    </row>
    <row r="146" spans="2:65" s="1" customFormat="1" ht="11.25">
      <c r="B146" s="32"/>
      <c r="D146" s="176" t="s">
        <v>1416</v>
      </c>
      <c r="F146" s="177" t="s">
        <v>1885</v>
      </c>
      <c r="I146" s="136"/>
      <c r="L146" s="32"/>
      <c r="M146" s="137"/>
      <c r="T146" s="53"/>
      <c r="AT146" s="17" t="s">
        <v>1416</v>
      </c>
      <c r="AU146" s="17" t="s">
        <v>77</v>
      </c>
    </row>
    <row r="147" spans="2:65" s="12" customFormat="1" ht="11.25">
      <c r="B147" s="162"/>
      <c r="D147" s="134" t="s">
        <v>774</v>
      </c>
      <c r="E147" s="163" t="s">
        <v>19</v>
      </c>
      <c r="F147" s="164" t="s">
        <v>1886</v>
      </c>
      <c r="H147" s="165">
        <v>1</v>
      </c>
      <c r="I147" s="166"/>
      <c r="L147" s="162"/>
      <c r="M147" s="167"/>
      <c r="T147" s="168"/>
      <c r="AT147" s="163" t="s">
        <v>774</v>
      </c>
      <c r="AU147" s="163" t="s">
        <v>77</v>
      </c>
      <c r="AV147" s="12" t="s">
        <v>79</v>
      </c>
      <c r="AW147" s="12" t="s">
        <v>31</v>
      </c>
      <c r="AX147" s="12" t="s">
        <v>69</v>
      </c>
      <c r="AY147" s="163" t="s">
        <v>260</v>
      </c>
    </row>
    <row r="148" spans="2:65" s="13" customFormat="1" ht="11.25">
      <c r="B148" s="169"/>
      <c r="D148" s="134" t="s">
        <v>774</v>
      </c>
      <c r="E148" s="170" t="s">
        <v>19</v>
      </c>
      <c r="F148" s="171" t="s">
        <v>967</v>
      </c>
      <c r="H148" s="172">
        <v>1</v>
      </c>
      <c r="I148" s="173"/>
      <c r="L148" s="169"/>
      <c r="M148" s="174"/>
      <c r="T148" s="175"/>
      <c r="AT148" s="170" t="s">
        <v>774</v>
      </c>
      <c r="AU148" s="170" t="s">
        <v>77</v>
      </c>
      <c r="AV148" s="13" t="s">
        <v>266</v>
      </c>
      <c r="AW148" s="13" t="s">
        <v>31</v>
      </c>
      <c r="AX148" s="13" t="s">
        <v>77</v>
      </c>
      <c r="AY148" s="170" t="s">
        <v>260</v>
      </c>
    </row>
    <row r="149" spans="2:65" s="10" customFormat="1" ht="25.9" customHeight="1">
      <c r="B149" s="111"/>
      <c r="D149" s="112" t="s">
        <v>68</v>
      </c>
      <c r="E149" s="113" t="s">
        <v>79</v>
      </c>
      <c r="F149" s="113" t="s">
        <v>1887</v>
      </c>
      <c r="I149" s="114"/>
      <c r="J149" s="115">
        <f>BK149</f>
        <v>0</v>
      </c>
      <c r="L149" s="111"/>
      <c r="M149" s="116"/>
      <c r="P149" s="117">
        <f>SUM(P150:P167)</f>
        <v>0</v>
      </c>
      <c r="R149" s="117">
        <f>SUM(R150:R167)</f>
        <v>5.3276988000000003</v>
      </c>
      <c r="T149" s="118">
        <f>SUM(T150:T167)</f>
        <v>0</v>
      </c>
      <c r="AR149" s="112" t="s">
        <v>77</v>
      </c>
      <c r="AT149" s="119" t="s">
        <v>68</v>
      </c>
      <c r="AU149" s="119" t="s">
        <v>69</v>
      </c>
      <c r="AY149" s="112" t="s">
        <v>260</v>
      </c>
      <c r="BK149" s="120">
        <f>SUM(BK150:BK167)</f>
        <v>0</v>
      </c>
    </row>
    <row r="150" spans="2:65" s="1" customFormat="1" ht="16.5" customHeight="1">
      <c r="B150" s="32"/>
      <c r="C150" s="121" t="s">
        <v>296</v>
      </c>
      <c r="D150" s="121" t="s">
        <v>261</v>
      </c>
      <c r="E150" s="122" t="s">
        <v>1888</v>
      </c>
      <c r="F150" s="123" t="s">
        <v>1889</v>
      </c>
      <c r="G150" s="124" t="s">
        <v>276</v>
      </c>
      <c r="H150" s="125">
        <v>4</v>
      </c>
      <c r="I150" s="126"/>
      <c r="J150" s="127">
        <f>ROUND(I150*H150,2)</f>
        <v>0</v>
      </c>
      <c r="K150" s="123" t="s">
        <v>1258</v>
      </c>
      <c r="L150" s="32"/>
      <c r="M150" s="128" t="s">
        <v>19</v>
      </c>
      <c r="N150" s="129" t="s">
        <v>40</v>
      </c>
      <c r="P150" s="130">
        <f>O150*H150</f>
        <v>0</v>
      </c>
      <c r="Q150" s="130">
        <v>0.15704000000000001</v>
      </c>
      <c r="R150" s="130">
        <f>Q150*H150</f>
        <v>0.62816000000000005</v>
      </c>
      <c r="S150" s="130">
        <v>0</v>
      </c>
      <c r="T150" s="131">
        <f>S150*H150</f>
        <v>0</v>
      </c>
      <c r="AR150" s="132" t="s">
        <v>266</v>
      </c>
      <c r="AT150" s="132" t="s">
        <v>261</v>
      </c>
      <c r="AU150" s="132" t="s">
        <v>77</v>
      </c>
      <c r="AY150" s="17" t="s">
        <v>260</v>
      </c>
      <c r="BE150" s="133">
        <f>IF(N150="základní",J150,0)</f>
        <v>0</v>
      </c>
      <c r="BF150" s="133">
        <f>IF(N150="snížená",J150,0)</f>
        <v>0</v>
      </c>
      <c r="BG150" s="133">
        <f>IF(N150="zákl. přenesená",J150,0)</f>
        <v>0</v>
      </c>
      <c r="BH150" s="133">
        <f>IF(N150="sníž. přenesená",J150,0)</f>
        <v>0</v>
      </c>
      <c r="BI150" s="133">
        <f>IF(N150="nulová",J150,0)</f>
        <v>0</v>
      </c>
      <c r="BJ150" s="17" t="s">
        <v>77</v>
      </c>
      <c r="BK150" s="133">
        <f>ROUND(I150*H150,2)</f>
        <v>0</v>
      </c>
      <c r="BL150" s="17" t="s">
        <v>266</v>
      </c>
      <c r="BM150" s="132" t="s">
        <v>330</v>
      </c>
    </row>
    <row r="151" spans="2:65" s="1" customFormat="1" ht="11.25">
      <c r="B151" s="32"/>
      <c r="D151" s="134" t="s">
        <v>267</v>
      </c>
      <c r="F151" s="135" t="s">
        <v>1890</v>
      </c>
      <c r="I151" s="136"/>
      <c r="L151" s="32"/>
      <c r="M151" s="137"/>
      <c r="T151" s="53"/>
      <c r="AT151" s="17" t="s">
        <v>267</v>
      </c>
      <c r="AU151" s="17" t="s">
        <v>77</v>
      </c>
    </row>
    <row r="152" spans="2:65" s="1" customFormat="1" ht="11.25">
      <c r="B152" s="32"/>
      <c r="D152" s="176" t="s">
        <v>1416</v>
      </c>
      <c r="F152" s="177" t="s">
        <v>1891</v>
      </c>
      <c r="I152" s="136"/>
      <c r="L152" s="32"/>
      <c r="M152" s="137"/>
      <c r="T152" s="53"/>
      <c r="AT152" s="17" t="s">
        <v>1416</v>
      </c>
      <c r="AU152" s="17" t="s">
        <v>77</v>
      </c>
    </row>
    <row r="153" spans="2:65" s="1" customFormat="1" ht="24.2" customHeight="1">
      <c r="B153" s="32"/>
      <c r="C153" s="121" t="s">
        <v>332</v>
      </c>
      <c r="D153" s="121" t="s">
        <v>261</v>
      </c>
      <c r="E153" s="122" t="s">
        <v>1892</v>
      </c>
      <c r="F153" s="123" t="s">
        <v>1893</v>
      </c>
      <c r="G153" s="124" t="s">
        <v>273</v>
      </c>
      <c r="H153" s="125">
        <v>16.399999999999999</v>
      </c>
      <c r="I153" s="126"/>
      <c r="J153" s="127">
        <f>ROUND(I153*H153,2)</f>
        <v>0</v>
      </c>
      <c r="K153" s="123" t="s">
        <v>1258</v>
      </c>
      <c r="L153" s="32"/>
      <c r="M153" s="128" t="s">
        <v>19</v>
      </c>
      <c r="N153" s="129" t="s">
        <v>40</v>
      </c>
      <c r="P153" s="130">
        <f>O153*H153</f>
        <v>0</v>
      </c>
      <c r="Q153" s="130">
        <v>0.27844000000000002</v>
      </c>
      <c r="R153" s="130">
        <f>Q153*H153</f>
        <v>4.5664160000000003</v>
      </c>
      <c r="S153" s="130">
        <v>0</v>
      </c>
      <c r="T153" s="131">
        <f>S153*H153</f>
        <v>0</v>
      </c>
      <c r="AR153" s="132" t="s">
        <v>266</v>
      </c>
      <c r="AT153" s="132" t="s">
        <v>261</v>
      </c>
      <c r="AU153" s="132" t="s">
        <v>77</v>
      </c>
      <c r="AY153" s="17" t="s">
        <v>260</v>
      </c>
      <c r="BE153" s="133">
        <f>IF(N153="základní",J153,0)</f>
        <v>0</v>
      </c>
      <c r="BF153" s="133">
        <f>IF(N153="snížená",J153,0)</f>
        <v>0</v>
      </c>
      <c r="BG153" s="133">
        <f>IF(N153="zákl. přenesená",J153,0)</f>
        <v>0</v>
      </c>
      <c r="BH153" s="133">
        <f>IF(N153="sníž. přenesená",J153,0)</f>
        <v>0</v>
      </c>
      <c r="BI153" s="133">
        <f>IF(N153="nulová",J153,0)</f>
        <v>0</v>
      </c>
      <c r="BJ153" s="17" t="s">
        <v>77</v>
      </c>
      <c r="BK153" s="133">
        <f>ROUND(I153*H153,2)</f>
        <v>0</v>
      </c>
      <c r="BL153" s="17" t="s">
        <v>266</v>
      </c>
      <c r="BM153" s="132" t="s">
        <v>335</v>
      </c>
    </row>
    <row r="154" spans="2:65" s="1" customFormat="1" ht="19.5">
      <c r="B154" s="32"/>
      <c r="D154" s="134" t="s">
        <v>267</v>
      </c>
      <c r="F154" s="135" t="s">
        <v>1894</v>
      </c>
      <c r="I154" s="136"/>
      <c r="L154" s="32"/>
      <c r="M154" s="137"/>
      <c r="T154" s="53"/>
      <c r="AT154" s="17" t="s">
        <v>267</v>
      </c>
      <c r="AU154" s="17" t="s">
        <v>77</v>
      </c>
    </row>
    <row r="155" spans="2:65" s="1" customFormat="1" ht="11.25">
      <c r="B155" s="32"/>
      <c r="D155" s="176" t="s">
        <v>1416</v>
      </c>
      <c r="F155" s="177" t="s">
        <v>1895</v>
      </c>
      <c r="I155" s="136"/>
      <c r="L155" s="32"/>
      <c r="M155" s="137"/>
      <c r="T155" s="53"/>
      <c r="AT155" s="17" t="s">
        <v>1416</v>
      </c>
      <c r="AU155" s="17" t="s">
        <v>77</v>
      </c>
    </row>
    <row r="156" spans="2:65" s="12" customFormat="1" ht="11.25">
      <c r="B156" s="162"/>
      <c r="D156" s="134" t="s">
        <v>774</v>
      </c>
      <c r="E156" s="163" t="s">
        <v>19</v>
      </c>
      <c r="F156" s="164" t="s">
        <v>4237</v>
      </c>
      <c r="H156" s="165">
        <v>16.399999999999999</v>
      </c>
      <c r="I156" s="166"/>
      <c r="L156" s="162"/>
      <c r="M156" s="167"/>
      <c r="T156" s="168"/>
      <c r="AT156" s="163" t="s">
        <v>774</v>
      </c>
      <c r="AU156" s="163" t="s">
        <v>77</v>
      </c>
      <c r="AV156" s="12" t="s">
        <v>79</v>
      </c>
      <c r="AW156" s="12" t="s">
        <v>31</v>
      </c>
      <c r="AX156" s="12" t="s">
        <v>69</v>
      </c>
      <c r="AY156" s="163" t="s">
        <v>260</v>
      </c>
    </row>
    <row r="157" spans="2:65" s="13" customFormat="1" ht="11.25">
      <c r="B157" s="169"/>
      <c r="D157" s="134" t="s">
        <v>774</v>
      </c>
      <c r="E157" s="170" t="s">
        <v>19</v>
      </c>
      <c r="F157" s="171" t="s">
        <v>967</v>
      </c>
      <c r="H157" s="172">
        <v>16.399999999999999</v>
      </c>
      <c r="I157" s="173"/>
      <c r="L157" s="169"/>
      <c r="M157" s="174"/>
      <c r="T157" s="175"/>
      <c r="AT157" s="170" t="s">
        <v>774</v>
      </c>
      <c r="AU157" s="170" t="s">
        <v>77</v>
      </c>
      <c r="AV157" s="13" t="s">
        <v>266</v>
      </c>
      <c r="AW157" s="13" t="s">
        <v>31</v>
      </c>
      <c r="AX157" s="13" t="s">
        <v>77</v>
      </c>
      <c r="AY157" s="170" t="s">
        <v>260</v>
      </c>
    </row>
    <row r="158" spans="2:65" s="1" customFormat="1" ht="16.5" customHeight="1">
      <c r="B158" s="32"/>
      <c r="C158" s="121" t="s">
        <v>300</v>
      </c>
      <c r="D158" s="121" t="s">
        <v>261</v>
      </c>
      <c r="E158" s="122" t="s">
        <v>1503</v>
      </c>
      <c r="F158" s="123" t="s">
        <v>1504</v>
      </c>
      <c r="G158" s="124" t="s">
        <v>1061</v>
      </c>
      <c r="H158" s="125">
        <v>87.5</v>
      </c>
      <c r="I158" s="126"/>
      <c r="J158" s="127">
        <f>ROUND(I158*H158,2)</f>
        <v>0</v>
      </c>
      <c r="K158" s="123" t="s">
        <v>1258</v>
      </c>
      <c r="L158" s="32"/>
      <c r="M158" s="128" t="s">
        <v>19</v>
      </c>
      <c r="N158" s="129" t="s">
        <v>40</v>
      </c>
      <c r="P158" s="130">
        <f>O158*H158</f>
        <v>0</v>
      </c>
      <c r="Q158" s="130">
        <v>1E-4</v>
      </c>
      <c r="R158" s="130">
        <f>Q158*H158</f>
        <v>8.7500000000000008E-3</v>
      </c>
      <c r="S158" s="130">
        <v>0</v>
      </c>
      <c r="T158" s="131">
        <f>S158*H158</f>
        <v>0</v>
      </c>
      <c r="AR158" s="132" t="s">
        <v>266</v>
      </c>
      <c r="AT158" s="132" t="s">
        <v>261</v>
      </c>
      <c r="AU158" s="132" t="s">
        <v>77</v>
      </c>
      <c r="AY158" s="17" t="s">
        <v>260</v>
      </c>
      <c r="BE158" s="133">
        <f>IF(N158="základní",J158,0)</f>
        <v>0</v>
      </c>
      <c r="BF158" s="133">
        <f>IF(N158="snížená",J158,0)</f>
        <v>0</v>
      </c>
      <c r="BG158" s="133">
        <f>IF(N158="zákl. přenesená",J158,0)</f>
        <v>0</v>
      </c>
      <c r="BH158" s="133">
        <f>IF(N158="sníž. přenesená",J158,0)</f>
        <v>0</v>
      </c>
      <c r="BI158" s="133">
        <f>IF(N158="nulová",J158,0)</f>
        <v>0</v>
      </c>
      <c r="BJ158" s="17" t="s">
        <v>77</v>
      </c>
      <c r="BK158" s="133">
        <f>ROUND(I158*H158,2)</f>
        <v>0</v>
      </c>
      <c r="BL158" s="17" t="s">
        <v>266</v>
      </c>
      <c r="BM158" s="132" t="s">
        <v>339</v>
      </c>
    </row>
    <row r="159" spans="2:65" s="1" customFormat="1" ht="19.5">
      <c r="B159" s="32"/>
      <c r="D159" s="134" t="s">
        <v>267</v>
      </c>
      <c r="F159" s="135" t="s">
        <v>1506</v>
      </c>
      <c r="I159" s="136"/>
      <c r="L159" s="32"/>
      <c r="M159" s="137"/>
      <c r="T159" s="53"/>
      <c r="AT159" s="17" t="s">
        <v>267</v>
      </c>
      <c r="AU159" s="17" t="s">
        <v>77</v>
      </c>
    </row>
    <row r="160" spans="2:65" s="1" customFormat="1" ht="11.25">
      <c r="B160" s="32"/>
      <c r="D160" s="176" t="s">
        <v>1416</v>
      </c>
      <c r="F160" s="177" t="s">
        <v>1507</v>
      </c>
      <c r="I160" s="136"/>
      <c r="L160" s="32"/>
      <c r="M160" s="137"/>
      <c r="T160" s="53"/>
      <c r="AT160" s="17" t="s">
        <v>1416</v>
      </c>
      <c r="AU160" s="17" t="s">
        <v>77</v>
      </c>
    </row>
    <row r="161" spans="2:65" s="1" customFormat="1" ht="39">
      <c r="B161" s="32"/>
      <c r="D161" s="134" t="s">
        <v>269</v>
      </c>
      <c r="F161" s="138" t="s">
        <v>3576</v>
      </c>
      <c r="I161" s="136"/>
      <c r="L161" s="32"/>
      <c r="M161" s="137"/>
      <c r="T161" s="53"/>
      <c r="AT161" s="17" t="s">
        <v>269</v>
      </c>
      <c r="AU161" s="17" t="s">
        <v>77</v>
      </c>
    </row>
    <row r="162" spans="2:65" s="12" customFormat="1" ht="11.25">
      <c r="B162" s="162"/>
      <c r="D162" s="134" t="s">
        <v>774</v>
      </c>
      <c r="E162" s="163" t="s">
        <v>19</v>
      </c>
      <c r="F162" s="164" t="s">
        <v>4238</v>
      </c>
      <c r="H162" s="165">
        <v>87.5</v>
      </c>
      <c r="I162" s="166"/>
      <c r="L162" s="162"/>
      <c r="M162" s="167"/>
      <c r="T162" s="168"/>
      <c r="AT162" s="163" t="s">
        <v>774</v>
      </c>
      <c r="AU162" s="163" t="s">
        <v>77</v>
      </c>
      <c r="AV162" s="12" t="s">
        <v>79</v>
      </c>
      <c r="AW162" s="12" t="s">
        <v>31</v>
      </c>
      <c r="AX162" s="12" t="s">
        <v>69</v>
      </c>
      <c r="AY162" s="163" t="s">
        <v>260</v>
      </c>
    </row>
    <row r="163" spans="2:65" s="13" customFormat="1" ht="11.25">
      <c r="B163" s="169"/>
      <c r="D163" s="134" t="s">
        <v>774</v>
      </c>
      <c r="E163" s="170" t="s">
        <v>19</v>
      </c>
      <c r="F163" s="171" t="s">
        <v>967</v>
      </c>
      <c r="H163" s="172">
        <v>87.5</v>
      </c>
      <c r="I163" s="173"/>
      <c r="L163" s="169"/>
      <c r="M163" s="174"/>
      <c r="T163" s="175"/>
      <c r="AT163" s="170" t="s">
        <v>774</v>
      </c>
      <c r="AU163" s="170" t="s">
        <v>77</v>
      </c>
      <c r="AV163" s="13" t="s">
        <v>266</v>
      </c>
      <c r="AW163" s="13" t="s">
        <v>31</v>
      </c>
      <c r="AX163" s="13" t="s">
        <v>77</v>
      </c>
      <c r="AY163" s="170" t="s">
        <v>260</v>
      </c>
    </row>
    <row r="164" spans="2:65" s="1" customFormat="1" ht="16.5" customHeight="1">
      <c r="B164" s="32"/>
      <c r="C164" s="139" t="s">
        <v>341</v>
      </c>
      <c r="D164" s="139" t="s">
        <v>273</v>
      </c>
      <c r="E164" s="140" t="s">
        <v>4239</v>
      </c>
      <c r="F164" s="141" t="s">
        <v>4240</v>
      </c>
      <c r="G164" s="142" t="s">
        <v>1061</v>
      </c>
      <c r="H164" s="143">
        <v>103.64400000000001</v>
      </c>
      <c r="I164" s="144"/>
      <c r="J164" s="145">
        <f>ROUND(I164*H164,2)</f>
        <v>0</v>
      </c>
      <c r="K164" s="141" t="s">
        <v>1258</v>
      </c>
      <c r="L164" s="146"/>
      <c r="M164" s="147" t="s">
        <v>19</v>
      </c>
      <c r="N164" s="148" t="s">
        <v>40</v>
      </c>
      <c r="P164" s="130">
        <f>O164*H164</f>
        <v>0</v>
      </c>
      <c r="Q164" s="130">
        <v>1.1999999999999999E-3</v>
      </c>
      <c r="R164" s="130">
        <f>Q164*H164</f>
        <v>0.12437279999999999</v>
      </c>
      <c r="S164" s="130">
        <v>0</v>
      </c>
      <c r="T164" s="131">
        <f>S164*H164</f>
        <v>0</v>
      </c>
      <c r="AR164" s="132" t="s">
        <v>277</v>
      </c>
      <c r="AT164" s="132" t="s">
        <v>273</v>
      </c>
      <c r="AU164" s="132" t="s">
        <v>77</v>
      </c>
      <c r="AY164" s="17" t="s">
        <v>260</v>
      </c>
      <c r="BE164" s="133">
        <f>IF(N164="základní",J164,0)</f>
        <v>0</v>
      </c>
      <c r="BF164" s="133">
        <f>IF(N164="snížená",J164,0)</f>
        <v>0</v>
      </c>
      <c r="BG164" s="133">
        <f>IF(N164="zákl. přenesená",J164,0)</f>
        <v>0</v>
      </c>
      <c r="BH164" s="133">
        <f>IF(N164="sníž. přenesená",J164,0)</f>
        <v>0</v>
      </c>
      <c r="BI164" s="133">
        <f>IF(N164="nulová",J164,0)</f>
        <v>0</v>
      </c>
      <c r="BJ164" s="17" t="s">
        <v>77</v>
      </c>
      <c r="BK164" s="133">
        <f>ROUND(I164*H164,2)</f>
        <v>0</v>
      </c>
      <c r="BL164" s="17" t="s">
        <v>266</v>
      </c>
      <c r="BM164" s="132" t="s">
        <v>344</v>
      </c>
    </row>
    <row r="165" spans="2:65" s="1" customFormat="1" ht="11.25">
      <c r="B165" s="32"/>
      <c r="D165" s="134" t="s">
        <v>267</v>
      </c>
      <c r="F165" s="135" t="s">
        <v>4240</v>
      </c>
      <c r="I165" s="136"/>
      <c r="L165" s="32"/>
      <c r="M165" s="137"/>
      <c r="T165" s="53"/>
      <c r="AT165" s="17" t="s">
        <v>267</v>
      </c>
      <c r="AU165" s="17" t="s">
        <v>77</v>
      </c>
    </row>
    <row r="166" spans="2:65" s="12" customFormat="1" ht="11.25">
      <c r="B166" s="162"/>
      <c r="D166" s="134" t="s">
        <v>774</v>
      </c>
      <c r="E166" s="163" t="s">
        <v>19</v>
      </c>
      <c r="F166" s="164" t="s">
        <v>4241</v>
      </c>
      <c r="H166" s="165">
        <v>103.64400000000001</v>
      </c>
      <c r="I166" s="166"/>
      <c r="L166" s="162"/>
      <c r="M166" s="167"/>
      <c r="T166" s="168"/>
      <c r="AT166" s="163" t="s">
        <v>774</v>
      </c>
      <c r="AU166" s="163" t="s">
        <v>77</v>
      </c>
      <c r="AV166" s="12" t="s">
        <v>79</v>
      </c>
      <c r="AW166" s="12" t="s">
        <v>31</v>
      </c>
      <c r="AX166" s="12" t="s">
        <v>69</v>
      </c>
      <c r="AY166" s="163" t="s">
        <v>260</v>
      </c>
    </row>
    <row r="167" spans="2:65" s="13" customFormat="1" ht="11.25">
      <c r="B167" s="169"/>
      <c r="D167" s="134" t="s">
        <v>774</v>
      </c>
      <c r="E167" s="170" t="s">
        <v>19</v>
      </c>
      <c r="F167" s="171" t="s">
        <v>967</v>
      </c>
      <c r="H167" s="172">
        <v>103.64400000000001</v>
      </c>
      <c r="I167" s="173"/>
      <c r="L167" s="169"/>
      <c r="M167" s="174"/>
      <c r="T167" s="175"/>
      <c r="AT167" s="170" t="s">
        <v>774</v>
      </c>
      <c r="AU167" s="170" t="s">
        <v>77</v>
      </c>
      <c r="AV167" s="13" t="s">
        <v>266</v>
      </c>
      <c r="AW167" s="13" t="s">
        <v>31</v>
      </c>
      <c r="AX167" s="13" t="s">
        <v>77</v>
      </c>
      <c r="AY167" s="170" t="s">
        <v>260</v>
      </c>
    </row>
    <row r="168" spans="2:65" s="10" customFormat="1" ht="25.9" customHeight="1">
      <c r="B168" s="111"/>
      <c r="D168" s="112" t="s">
        <v>68</v>
      </c>
      <c r="E168" s="113" t="s">
        <v>279</v>
      </c>
      <c r="F168" s="113" t="s">
        <v>1897</v>
      </c>
      <c r="I168" s="114"/>
      <c r="J168" s="115">
        <f>BK168</f>
        <v>0</v>
      </c>
      <c r="L168" s="111"/>
      <c r="M168" s="116"/>
      <c r="P168" s="117">
        <f>SUM(P169:P172)</f>
        <v>0</v>
      </c>
      <c r="R168" s="117">
        <f>SUM(R169:R172)</f>
        <v>0</v>
      </c>
      <c r="T168" s="118">
        <f>SUM(T169:T172)</f>
        <v>0</v>
      </c>
      <c r="AR168" s="112" t="s">
        <v>77</v>
      </c>
      <c r="AT168" s="119" t="s">
        <v>68</v>
      </c>
      <c r="AU168" s="119" t="s">
        <v>69</v>
      </c>
      <c r="AY168" s="112" t="s">
        <v>260</v>
      </c>
      <c r="BK168" s="120">
        <f>SUM(BK169:BK172)</f>
        <v>0</v>
      </c>
    </row>
    <row r="169" spans="2:65" s="1" customFormat="1" ht="16.5" customHeight="1">
      <c r="B169" s="32"/>
      <c r="C169" s="121" t="s">
        <v>305</v>
      </c>
      <c r="D169" s="121" t="s">
        <v>261</v>
      </c>
      <c r="E169" s="122" t="s">
        <v>1927</v>
      </c>
      <c r="F169" s="123" t="s">
        <v>1928</v>
      </c>
      <c r="G169" s="124" t="s">
        <v>273</v>
      </c>
      <c r="H169" s="125">
        <v>19.600000000000001</v>
      </c>
      <c r="I169" s="126"/>
      <c r="J169" s="127">
        <f>ROUND(I169*H169,2)</f>
        <v>0</v>
      </c>
      <c r="K169" s="123" t="s">
        <v>19</v>
      </c>
      <c r="L169" s="32"/>
      <c r="M169" s="128" t="s">
        <v>19</v>
      </c>
      <c r="N169" s="129" t="s">
        <v>40</v>
      </c>
      <c r="P169" s="130">
        <f>O169*H169</f>
        <v>0</v>
      </c>
      <c r="Q169" s="130">
        <v>0</v>
      </c>
      <c r="R169" s="130">
        <f>Q169*H169</f>
        <v>0</v>
      </c>
      <c r="S169" s="130">
        <v>0</v>
      </c>
      <c r="T169" s="131">
        <f>S169*H169</f>
        <v>0</v>
      </c>
      <c r="AR169" s="132" t="s">
        <v>266</v>
      </c>
      <c r="AT169" s="132" t="s">
        <v>261</v>
      </c>
      <c r="AU169" s="132" t="s">
        <v>77</v>
      </c>
      <c r="AY169" s="17" t="s">
        <v>260</v>
      </c>
      <c r="BE169" s="133">
        <f>IF(N169="základní",J169,0)</f>
        <v>0</v>
      </c>
      <c r="BF169" s="133">
        <f>IF(N169="snížená",J169,0)</f>
        <v>0</v>
      </c>
      <c r="BG169" s="133">
        <f>IF(N169="zákl. přenesená",J169,0)</f>
        <v>0</v>
      </c>
      <c r="BH169" s="133">
        <f>IF(N169="sníž. přenesená",J169,0)</f>
        <v>0</v>
      </c>
      <c r="BI169" s="133">
        <f>IF(N169="nulová",J169,0)</f>
        <v>0</v>
      </c>
      <c r="BJ169" s="17" t="s">
        <v>77</v>
      </c>
      <c r="BK169" s="133">
        <f>ROUND(I169*H169,2)</f>
        <v>0</v>
      </c>
      <c r="BL169" s="17" t="s">
        <v>266</v>
      </c>
      <c r="BM169" s="132" t="s">
        <v>348</v>
      </c>
    </row>
    <row r="170" spans="2:65" s="1" customFormat="1" ht="11.25">
      <c r="B170" s="32"/>
      <c r="D170" s="134" t="s">
        <v>267</v>
      </c>
      <c r="F170" s="135" t="s">
        <v>1928</v>
      </c>
      <c r="I170" s="136"/>
      <c r="L170" s="32"/>
      <c r="M170" s="137"/>
      <c r="T170" s="53"/>
      <c r="AT170" s="17" t="s">
        <v>267</v>
      </c>
      <c r="AU170" s="17" t="s">
        <v>77</v>
      </c>
    </row>
    <row r="171" spans="2:65" s="12" customFormat="1" ht="11.25">
      <c r="B171" s="162"/>
      <c r="D171" s="134" t="s">
        <v>774</v>
      </c>
      <c r="E171" s="163" t="s">
        <v>19</v>
      </c>
      <c r="F171" s="164" t="s">
        <v>4242</v>
      </c>
      <c r="H171" s="165">
        <v>19.600000000000001</v>
      </c>
      <c r="I171" s="166"/>
      <c r="L171" s="162"/>
      <c r="M171" s="167"/>
      <c r="T171" s="168"/>
      <c r="AT171" s="163" t="s">
        <v>774</v>
      </c>
      <c r="AU171" s="163" t="s">
        <v>77</v>
      </c>
      <c r="AV171" s="12" t="s">
        <v>79</v>
      </c>
      <c r="AW171" s="12" t="s">
        <v>31</v>
      </c>
      <c r="AX171" s="12" t="s">
        <v>69</v>
      </c>
      <c r="AY171" s="163" t="s">
        <v>260</v>
      </c>
    </row>
    <row r="172" spans="2:65" s="13" customFormat="1" ht="11.25">
      <c r="B172" s="169"/>
      <c r="D172" s="134" t="s">
        <v>774</v>
      </c>
      <c r="E172" s="170" t="s">
        <v>19</v>
      </c>
      <c r="F172" s="171" t="s">
        <v>967</v>
      </c>
      <c r="H172" s="172">
        <v>19.600000000000001</v>
      </c>
      <c r="I172" s="173"/>
      <c r="L172" s="169"/>
      <c r="M172" s="174"/>
      <c r="T172" s="175"/>
      <c r="AT172" s="170" t="s">
        <v>774</v>
      </c>
      <c r="AU172" s="170" t="s">
        <v>77</v>
      </c>
      <c r="AV172" s="13" t="s">
        <v>266</v>
      </c>
      <c r="AW172" s="13" t="s">
        <v>31</v>
      </c>
      <c r="AX172" s="13" t="s">
        <v>77</v>
      </c>
      <c r="AY172" s="170" t="s">
        <v>260</v>
      </c>
    </row>
    <row r="173" spans="2:65" s="10" customFormat="1" ht="25.9" customHeight="1">
      <c r="B173" s="111"/>
      <c r="D173" s="112" t="s">
        <v>68</v>
      </c>
      <c r="E173" s="113" t="s">
        <v>266</v>
      </c>
      <c r="F173" s="113" t="s">
        <v>1930</v>
      </c>
      <c r="I173" s="114"/>
      <c r="J173" s="115">
        <f>BK173</f>
        <v>0</v>
      </c>
      <c r="L173" s="111"/>
      <c r="M173" s="116"/>
      <c r="P173" s="117">
        <f>SUM(P174:P177)</f>
        <v>0</v>
      </c>
      <c r="R173" s="117">
        <f>SUM(R174:R177)</f>
        <v>22.785122699999999</v>
      </c>
      <c r="T173" s="118">
        <f>SUM(T174:T177)</f>
        <v>0</v>
      </c>
      <c r="AR173" s="112" t="s">
        <v>77</v>
      </c>
      <c r="AT173" s="119" t="s">
        <v>68</v>
      </c>
      <c r="AU173" s="119" t="s">
        <v>69</v>
      </c>
      <c r="AY173" s="112" t="s">
        <v>260</v>
      </c>
      <c r="BK173" s="120">
        <f>SUM(BK174:BK177)</f>
        <v>0</v>
      </c>
    </row>
    <row r="174" spans="2:65" s="1" customFormat="1" ht="16.5" customHeight="1">
      <c r="B174" s="32"/>
      <c r="C174" s="121" t="s">
        <v>350</v>
      </c>
      <c r="D174" s="121" t="s">
        <v>261</v>
      </c>
      <c r="E174" s="122" t="s">
        <v>1931</v>
      </c>
      <c r="F174" s="123" t="s">
        <v>1932</v>
      </c>
      <c r="G174" s="124" t="s">
        <v>264</v>
      </c>
      <c r="H174" s="125">
        <v>9.8849999999999998</v>
      </c>
      <c r="I174" s="126"/>
      <c r="J174" s="127">
        <f>ROUND(I174*H174,2)</f>
        <v>0</v>
      </c>
      <c r="K174" s="123" t="s">
        <v>1258</v>
      </c>
      <c r="L174" s="32"/>
      <c r="M174" s="128" t="s">
        <v>19</v>
      </c>
      <c r="N174" s="129" t="s">
        <v>40</v>
      </c>
      <c r="P174" s="130">
        <f>O174*H174</f>
        <v>0</v>
      </c>
      <c r="Q174" s="130">
        <v>2.3050199999999998</v>
      </c>
      <c r="R174" s="130">
        <f>Q174*H174</f>
        <v>22.785122699999999</v>
      </c>
      <c r="S174" s="130">
        <v>0</v>
      </c>
      <c r="T174" s="131">
        <f>S174*H174</f>
        <v>0</v>
      </c>
      <c r="AR174" s="132" t="s">
        <v>266</v>
      </c>
      <c r="AT174" s="132" t="s">
        <v>261</v>
      </c>
      <c r="AU174" s="132" t="s">
        <v>77</v>
      </c>
      <c r="AY174" s="17" t="s">
        <v>260</v>
      </c>
      <c r="BE174" s="133">
        <f>IF(N174="základní",J174,0)</f>
        <v>0</v>
      </c>
      <c r="BF174" s="133">
        <f>IF(N174="snížená",J174,0)</f>
        <v>0</v>
      </c>
      <c r="BG174" s="133">
        <f>IF(N174="zákl. přenesená",J174,0)</f>
        <v>0</v>
      </c>
      <c r="BH174" s="133">
        <f>IF(N174="sníž. přenesená",J174,0)</f>
        <v>0</v>
      </c>
      <c r="BI174" s="133">
        <f>IF(N174="nulová",J174,0)</f>
        <v>0</v>
      </c>
      <c r="BJ174" s="17" t="s">
        <v>77</v>
      </c>
      <c r="BK174" s="133">
        <f>ROUND(I174*H174,2)</f>
        <v>0</v>
      </c>
      <c r="BL174" s="17" t="s">
        <v>266</v>
      </c>
      <c r="BM174" s="132" t="s">
        <v>353</v>
      </c>
    </row>
    <row r="175" spans="2:65" s="1" customFormat="1" ht="11.25">
      <c r="B175" s="32"/>
      <c r="D175" s="134" t="s">
        <v>267</v>
      </c>
      <c r="F175" s="135" t="s">
        <v>1933</v>
      </c>
      <c r="I175" s="136"/>
      <c r="L175" s="32"/>
      <c r="M175" s="137"/>
      <c r="T175" s="53"/>
      <c r="AT175" s="17" t="s">
        <v>267</v>
      </c>
      <c r="AU175" s="17" t="s">
        <v>77</v>
      </c>
    </row>
    <row r="176" spans="2:65" s="1" customFormat="1" ht="11.25">
      <c r="B176" s="32"/>
      <c r="D176" s="176" t="s">
        <v>1416</v>
      </c>
      <c r="F176" s="177" t="s">
        <v>1934</v>
      </c>
      <c r="I176" s="136"/>
      <c r="L176" s="32"/>
      <c r="M176" s="137"/>
      <c r="T176" s="53"/>
      <c r="AT176" s="17" t="s">
        <v>1416</v>
      </c>
      <c r="AU176" s="17" t="s">
        <v>77</v>
      </c>
    </row>
    <row r="177" spans="2:65" s="1" customFormat="1" ht="87.75">
      <c r="B177" s="32"/>
      <c r="D177" s="134" t="s">
        <v>269</v>
      </c>
      <c r="F177" s="138" t="s">
        <v>1935</v>
      </c>
      <c r="I177" s="136"/>
      <c r="L177" s="32"/>
      <c r="M177" s="137"/>
      <c r="T177" s="53"/>
      <c r="AT177" s="17" t="s">
        <v>269</v>
      </c>
      <c r="AU177" s="17" t="s">
        <v>77</v>
      </c>
    </row>
    <row r="178" spans="2:65" s="10" customFormat="1" ht="25.9" customHeight="1">
      <c r="B178" s="111"/>
      <c r="D178" s="112" t="s">
        <v>68</v>
      </c>
      <c r="E178" s="113" t="s">
        <v>1941</v>
      </c>
      <c r="F178" s="113" t="s">
        <v>1942</v>
      </c>
      <c r="I178" s="114"/>
      <c r="J178" s="115">
        <f>BK178</f>
        <v>0</v>
      </c>
      <c r="L178" s="111"/>
      <c r="M178" s="116"/>
      <c r="P178" s="117">
        <f>SUM(P179:P210)</f>
        <v>0</v>
      </c>
      <c r="R178" s="117">
        <f>SUM(R179:R210)</f>
        <v>0.60326740000000001</v>
      </c>
      <c r="T178" s="118">
        <f>SUM(T179:T210)</f>
        <v>0</v>
      </c>
      <c r="AR178" s="112" t="s">
        <v>79</v>
      </c>
      <c r="AT178" s="119" t="s">
        <v>68</v>
      </c>
      <c r="AU178" s="119" t="s">
        <v>69</v>
      </c>
      <c r="AY178" s="112" t="s">
        <v>260</v>
      </c>
      <c r="BK178" s="120">
        <f>SUM(BK179:BK210)</f>
        <v>0</v>
      </c>
    </row>
    <row r="179" spans="2:65" s="1" customFormat="1" ht="16.5" customHeight="1">
      <c r="B179" s="32"/>
      <c r="C179" s="121" t="s">
        <v>310</v>
      </c>
      <c r="D179" s="121" t="s">
        <v>261</v>
      </c>
      <c r="E179" s="122" t="s">
        <v>1943</v>
      </c>
      <c r="F179" s="123" t="s">
        <v>1944</v>
      </c>
      <c r="G179" s="124" t="s">
        <v>1061</v>
      </c>
      <c r="H179" s="125">
        <v>87.5</v>
      </c>
      <c r="I179" s="126"/>
      <c r="J179" s="127">
        <f>ROUND(I179*H179,2)</f>
        <v>0</v>
      </c>
      <c r="K179" s="123" t="s">
        <v>1258</v>
      </c>
      <c r="L179" s="32"/>
      <c r="M179" s="128" t="s">
        <v>19</v>
      </c>
      <c r="N179" s="129" t="s">
        <v>40</v>
      </c>
      <c r="P179" s="130">
        <f>O179*H179</f>
        <v>0</v>
      </c>
      <c r="Q179" s="130">
        <v>4.0000000000000002E-4</v>
      </c>
      <c r="R179" s="130">
        <f>Q179*H179</f>
        <v>3.5000000000000003E-2</v>
      </c>
      <c r="S179" s="130">
        <v>0</v>
      </c>
      <c r="T179" s="131">
        <f>S179*H179</f>
        <v>0</v>
      </c>
      <c r="AR179" s="132" t="s">
        <v>300</v>
      </c>
      <c r="AT179" s="132" t="s">
        <v>261</v>
      </c>
      <c r="AU179" s="132" t="s">
        <v>77</v>
      </c>
      <c r="AY179" s="17" t="s">
        <v>260</v>
      </c>
      <c r="BE179" s="133">
        <f>IF(N179="základní",J179,0)</f>
        <v>0</v>
      </c>
      <c r="BF179" s="133">
        <f>IF(N179="snížená",J179,0)</f>
        <v>0</v>
      </c>
      <c r="BG179" s="133">
        <f>IF(N179="zákl. přenesená",J179,0)</f>
        <v>0</v>
      </c>
      <c r="BH179" s="133">
        <f>IF(N179="sníž. přenesená",J179,0)</f>
        <v>0</v>
      </c>
      <c r="BI179" s="133">
        <f>IF(N179="nulová",J179,0)</f>
        <v>0</v>
      </c>
      <c r="BJ179" s="17" t="s">
        <v>77</v>
      </c>
      <c r="BK179" s="133">
        <f>ROUND(I179*H179,2)</f>
        <v>0</v>
      </c>
      <c r="BL179" s="17" t="s">
        <v>300</v>
      </c>
      <c r="BM179" s="132" t="s">
        <v>358</v>
      </c>
    </row>
    <row r="180" spans="2:65" s="1" customFormat="1" ht="11.25">
      <c r="B180" s="32"/>
      <c r="D180" s="134" t="s">
        <v>267</v>
      </c>
      <c r="F180" s="135" t="s">
        <v>1945</v>
      </c>
      <c r="I180" s="136"/>
      <c r="L180" s="32"/>
      <c r="M180" s="137"/>
      <c r="T180" s="53"/>
      <c r="AT180" s="17" t="s">
        <v>267</v>
      </c>
      <c r="AU180" s="17" t="s">
        <v>77</v>
      </c>
    </row>
    <row r="181" spans="2:65" s="1" customFormat="1" ht="11.25">
      <c r="B181" s="32"/>
      <c r="D181" s="176" t="s">
        <v>1416</v>
      </c>
      <c r="F181" s="177" t="s">
        <v>1946</v>
      </c>
      <c r="I181" s="136"/>
      <c r="L181" s="32"/>
      <c r="M181" s="137"/>
      <c r="T181" s="53"/>
      <c r="AT181" s="17" t="s">
        <v>1416</v>
      </c>
      <c r="AU181" s="17" t="s">
        <v>77</v>
      </c>
    </row>
    <row r="182" spans="2:65" s="1" customFormat="1" ht="19.5">
      <c r="B182" s="32"/>
      <c r="D182" s="134" t="s">
        <v>269</v>
      </c>
      <c r="F182" s="138" t="s">
        <v>1947</v>
      </c>
      <c r="I182" s="136"/>
      <c r="L182" s="32"/>
      <c r="M182" s="137"/>
      <c r="T182" s="53"/>
      <c r="AT182" s="17" t="s">
        <v>269</v>
      </c>
      <c r="AU182" s="17" t="s">
        <v>77</v>
      </c>
    </row>
    <row r="183" spans="2:65" s="12" customFormat="1" ht="11.25">
      <c r="B183" s="162"/>
      <c r="D183" s="134" t="s">
        <v>774</v>
      </c>
      <c r="E183" s="163" t="s">
        <v>19</v>
      </c>
      <c r="F183" s="164" t="s">
        <v>4238</v>
      </c>
      <c r="H183" s="165">
        <v>87.5</v>
      </c>
      <c r="I183" s="166"/>
      <c r="L183" s="162"/>
      <c r="M183" s="167"/>
      <c r="T183" s="168"/>
      <c r="AT183" s="163" t="s">
        <v>774</v>
      </c>
      <c r="AU183" s="163" t="s">
        <v>77</v>
      </c>
      <c r="AV183" s="12" t="s">
        <v>79</v>
      </c>
      <c r="AW183" s="12" t="s">
        <v>31</v>
      </c>
      <c r="AX183" s="12" t="s">
        <v>69</v>
      </c>
      <c r="AY183" s="163" t="s">
        <v>260</v>
      </c>
    </row>
    <row r="184" spans="2:65" s="13" customFormat="1" ht="11.25">
      <c r="B184" s="169"/>
      <c r="D184" s="134" t="s">
        <v>774</v>
      </c>
      <c r="E184" s="170" t="s">
        <v>19</v>
      </c>
      <c r="F184" s="171" t="s">
        <v>967</v>
      </c>
      <c r="H184" s="172">
        <v>87.5</v>
      </c>
      <c r="I184" s="173"/>
      <c r="L184" s="169"/>
      <c r="M184" s="174"/>
      <c r="T184" s="175"/>
      <c r="AT184" s="170" t="s">
        <v>774</v>
      </c>
      <c r="AU184" s="170" t="s">
        <v>77</v>
      </c>
      <c r="AV184" s="13" t="s">
        <v>266</v>
      </c>
      <c r="AW184" s="13" t="s">
        <v>31</v>
      </c>
      <c r="AX184" s="13" t="s">
        <v>77</v>
      </c>
      <c r="AY184" s="170" t="s">
        <v>260</v>
      </c>
    </row>
    <row r="185" spans="2:65" s="1" customFormat="1" ht="24.2" customHeight="1">
      <c r="B185" s="32"/>
      <c r="C185" s="139" t="s">
        <v>7</v>
      </c>
      <c r="D185" s="139" t="s">
        <v>273</v>
      </c>
      <c r="E185" s="140" t="s">
        <v>1949</v>
      </c>
      <c r="F185" s="141" t="s">
        <v>1950</v>
      </c>
      <c r="G185" s="142" t="s">
        <v>1061</v>
      </c>
      <c r="H185" s="143">
        <v>101.98099999999999</v>
      </c>
      <c r="I185" s="144"/>
      <c r="J185" s="145">
        <f>ROUND(I185*H185,2)</f>
        <v>0</v>
      </c>
      <c r="K185" s="141" t="s">
        <v>1258</v>
      </c>
      <c r="L185" s="146"/>
      <c r="M185" s="147" t="s">
        <v>19</v>
      </c>
      <c r="N185" s="148" t="s">
        <v>40</v>
      </c>
      <c r="P185" s="130">
        <f>O185*H185</f>
        <v>0</v>
      </c>
      <c r="Q185" s="130">
        <v>5.4000000000000003E-3</v>
      </c>
      <c r="R185" s="130">
        <f>Q185*H185</f>
        <v>0.5506974</v>
      </c>
      <c r="S185" s="130">
        <v>0</v>
      </c>
      <c r="T185" s="131">
        <f>S185*H185</f>
        <v>0</v>
      </c>
      <c r="AR185" s="132" t="s">
        <v>339</v>
      </c>
      <c r="AT185" s="132" t="s">
        <v>273</v>
      </c>
      <c r="AU185" s="132" t="s">
        <v>77</v>
      </c>
      <c r="AY185" s="17" t="s">
        <v>260</v>
      </c>
      <c r="BE185" s="133">
        <f>IF(N185="základní",J185,0)</f>
        <v>0</v>
      </c>
      <c r="BF185" s="133">
        <f>IF(N185="snížená",J185,0)</f>
        <v>0</v>
      </c>
      <c r="BG185" s="133">
        <f>IF(N185="zákl. přenesená",J185,0)</f>
        <v>0</v>
      </c>
      <c r="BH185" s="133">
        <f>IF(N185="sníž. přenesená",J185,0)</f>
        <v>0</v>
      </c>
      <c r="BI185" s="133">
        <f>IF(N185="nulová",J185,0)</f>
        <v>0</v>
      </c>
      <c r="BJ185" s="17" t="s">
        <v>77</v>
      </c>
      <c r="BK185" s="133">
        <f>ROUND(I185*H185,2)</f>
        <v>0</v>
      </c>
      <c r="BL185" s="17" t="s">
        <v>300</v>
      </c>
      <c r="BM185" s="132" t="s">
        <v>364</v>
      </c>
    </row>
    <row r="186" spans="2:65" s="1" customFormat="1" ht="19.5">
      <c r="B186" s="32"/>
      <c r="D186" s="134" t="s">
        <v>267</v>
      </c>
      <c r="F186" s="135" t="s">
        <v>1950</v>
      </c>
      <c r="I186" s="136"/>
      <c r="L186" s="32"/>
      <c r="M186" s="137"/>
      <c r="T186" s="53"/>
      <c r="AT186" s="17" t="s">
        <v>267</v>
      </c>
      <c r="AU186" s="17" t="s">
        <v>77</v>
      </c>
    </row>
    <row r="187" spans="2:65" s="1" customFormat="1" ht="16.5" customHeight="1">
      <c r="B187" s="32"/>
      <c r="C187" s="121" t="s">
        <v>315</v>
      </c>
      <c r="D187" s="121" t="s">
        <v>261</v>
      </c>
      <c r="E187" s="122" t="s">
        <v>1957</v>
      </c>
      <c r="F187" s="123" t="s">
        <v>1958</v>
      </c>
      <c r="G187" s="124" t="s">
        <v>273</v>
      </c>
      <c r="H187" s="125">
        <v>19.600000000000001</v>
      </c>
      <c r="I187" s="126"/>
      <c r="J187" s="127">
        <f>ROUND(I187*H187,2)</f>
        <v>0</v>
      </c>
      <c r="K187" s="123" t="s">
        <v>1258</v>
      </c>
      <c r="L187" s="32"/>
      <c r="M187" s="128" t="s">
        <v>19</v>
      </c>
      <c r="N187" s="129" t="s">
        <v>40</v>
      </c>
      <c r="P187" s="130">
        <f>O187*H187</f>
        <v>0</v>
      </c>
      <c r="Q187" s="130">
        <v>1.1E-4</v>
      </c>
      <c r="R187" s="130">
        <f>Q187*H187</f>
        <v>2.1560000000000004E-3</v>
      </c>
      <c r="S187" s="130">
        <v>0</v>
      </c>
      <c r="T187" s="131">
        <f>S187*H187</f>
        <v>0</v>
      </c>
      <c r="AR187" s="132" t="s">
        <v>300</v>
      </c>
      <c r="AT187" s="132" t="s">
        <v>261</v>
      </c>
      <c r="AU187" s="132" t="s">
        <v>77</v>
      </c>
      <c r="AY187" s="17" t="s">
        <v>260</v>
      </c>
      <c r="BE187" s="133">
        <f>IF(N187="základní",J187,0)</f>
        <v>0</v>
      </c>
      <c r="BF187" s="133">
        <f>IF(N187="snížená",J187,0)</f>
        <v>0</v>
      </c>
      <c r="BG187" s="133">
        <f>IF(N187="zákl. přenesená",J187,0)</f>
        <v>0</v>
      </c>
      <c r="BH187" s="133">
        <f>IF(N187="sníž. přenesená",J187,0)</f>
        <v>0</v>
      </c>
      <c r="BI187" s="133">
        <f>IF(N187="nulová",J187,0)</f>
        <v>0</v>
      </c>
      <c r="BJ187" s="17" t="s">
        <v>77</v>
      </c>
      <c r="BK187" s="133">
        <f>ROUND(I187*H187,2)</f>
        <v>0</v>
      </c>
      <c r="BL187" s="17" t="s">
        <v>300</v>
      </c>
      <c r="BM187" s="132" t="s">
        <v>368</v>
      </c>
    </row>
    <row r="188" spans="2:65" s="1" customFormat="1" ht="11.25">
      <c r="B188" s="32"/>
      <c r="D188" s="134" t="s">
        <v>267</v>
      </c>
      <c r="F188" s="135" t="s">
        <v>1959</v>
      </c>
      <c r="I188" s="136"/>
      <c r="L188" s="32"/>
      <c r="M188" s="137"/>
      <c r="T188" s="53"/>
      <c r="AT188" s="17" t="s">
        <v>267</v>
      </c>
      <c r="AU188" s="17" t="s">
        <v>77</v>
      </c>
    </row>
    <row r="189" spans="2:65" s="1" customFormat="1" ht="11.25">
      <c r="B189" s="32"/>
      <c r="D189" s="176" t="s">
        <v>1416</v>
      </c>
      <c r="F189" s="177" t="s">
        <v>1960</v>
      </c>
      <c r="I189" s="136"/>
      <c r="L189" s="32"/>
      <c r="M189" s="137"/>
      <c r="T189" s="53"/>
      <c r="AT189" s="17" t="s">
        <v>1416</v>
      </c>
      <c r="AU189" s="17" t="s">
        <v>77</v>
      </c>
    </row>
    <row r="190" spans="2:65" s="1" customFormat="1" ht="19.5">
      <c r="B190" s="32"/>
      <c r="D190" s="134" t="s">
        <v>269</v>
      </c>
      <c r="F190" s="138" t="s">
        <v>1961</v>
      </c>
      <c r="I190" s="136"/>
      <c r="L190" s="32"/>
      <c r="M190" s="137"/>
      <c r="T190" s="53"/>
      <c r="AT190" s="17" t="s">
        <v>269</v>
      </c>
      <c r="AU190" s="17" t="s">
        <v>77</v>
      </c>
    </row>
    <row r="191" spans="2:65" s="12" customFormat="1" ht="11.25">
      <c r="B191" s="162"/>
      <c r="D191" s="134" t="s">
        <v>774</v>
      </c>
      <c r="E191" s="163" t="s">
        <v>19</v>
      </c>
      <c r="F191" s="164" t="s">
        <v>4242</v>
      </c>
      <c r="H191" s="165">
        <v>19.600000000000001</v>
      </c>
      <c r="I191" s="166"/>
      <c r="L191" s="162"/>
      <c r="M191" s="167"/>
      <c r="T191" s="168"/>
      <c r="AT191" s="163" t="s">
        <v>774</v>
      </c>
      <c r="AU191" s="163" t="s">
        <v>77</v>
      </c>
      <c r="AV191" s="12" t="s">
        <v>79</v>
      </c>
      <c r="AW191" s="12" t="s">
        <v>31</v>
      </c>
      <c r="AX191" s="12" t="s">
        <v>69</v>
      </c>
      <c r="AY191" s="163" t="s">
        <v>260</v>
      </c>
    </row>
    <row r="192" spans="2:65" s="13" customFormat="1" ht="11.25">
      <c r="B192" s="169"/>
      <c r="D192" s="134" t="s">
        <v>774</v>
      </c>
      <c r="E192" s="170" t="s">
        <v>19</v>
      </c>
      <c r="F192" s="171" t="s">
        <v>967</v>
      </c>
      <c r="H192" s="172">
        <v>19.600000000000001</v>
      </c>
      <c r="I192" s="173"/>
      <c r="L192" s="169"/>
      <c r="M192" s="174"/>
      <c r="T192" s="175"/>
      <c r="AT192" s="170" t="s">
        <v>774</v>
      </c>
      <c r="AU192" s="170" t="s">
        <v>77</v>
      </c>
      <c r="AV192" s="13" t="s">
        <v>266</v>
      </c>
      <c r="AW192" s="13" t="s">
        <v>31</v>
      </c>
      <c r="AX192" s="13" t="s">
        <v>77</v>
      </c>
      <c r="AY192" s="170" t="s">
        <v>260</v>
      </c>
    </row>
    <row r="193" spans="2:65" s="1" customFormat="1" ht="16.5" customHeight="1">
      <c r="B193" s="32"/>
      <c r="C193" s="139" t="s">
        <v>370</v>
      </c>
      <c r="D193" s="139" t="s">
        <v>273</v>
      </c>
      <c r="E193" s="140" t="s">
        <v>2248</v>
      </c>
      <c r="F193" s="141" t="s">
        <v>2249</v>
      </c>
      <c r="G193" s="142" t="s">
        <v>273</v>
      </c>
      <c r="H193" s="143">
        <v>19.600000000000001</v>
      </c>
      <c r="I193" s="144"/>
      <c r="J193" s="145">
        <f>ROUND(I193*H193,2)</f>
        <v>0</v>
      </c>
      <c r="K193" s="141" t="s">
        <v>1258</v>
      </c>
      <c r="L193" s="146"/>
      <c r="M193" s="147" t="s">
        <v>19</v>
      </c>
      <c r="N193" s="148" t="s">
        <v>40</v>
      </c>
      <c r="P193" s="130">
        <f>O193*H193</f>
        <v>0</v>
      </c>
      <c r="Q193" s="130">
        <v>1.8000000000000001E-4</v>
      </c>
      <c r="R193" s="130">
        <f>Q193*H193</f>
        <v>3.5280000000000003E-3</v>
      </c>
      <c r="S193" s="130">
        <v>0</v>
      </c>
      <c r="T193" s="131">
        <f>S193*H193</f>
        <v>0</v>
      </c>
      <c r="AR193" s="132" t="s">
        <v>339</v>
      </c>
      <c r="AT193" s="132" t="s">
        <v>273</v>
      </c>
      <c r="AU193" s="132" t="s">
        <v>77</v>
      </c>
      <c r="AY193" s="17" t="s">
        <v>260</v>
      </c>
      <c r="BE193" s="133">
        <f>IF(N193="základní",J193,0)</f>
        <v>0</v>
      </c>
      <c r="BF193" s="133">
        <f>IF(N193="snížená",J193,0)</f>
        <v>0</v>
      </c>
      <c r="BG193" s="133">
        <f>IF(N193="zákl. přenesená",J193,0)</f>
        <v>0</v>
      </c>
      <c r="BH193" s="133">
        <f>IF(N193="sníž. přenesená",J193,0)</f>
        <v>0</v>
      </c>
      <c r="BI193" s="133">
        <f>IF(N193="nulová",J193,0)</f>
        <v>0</v>
      </c>
      <c r="BJ193" s="17" t="s">
        <v>77</v>
      </c>
      <c r="BK193" s="133">
        <f>ROUND(I193*H193,2)</f>
        <v>0</v>
      </c>
      <c r="BL193" s="17" t="s">
        <v>300</v>
      </c>
      <c r="BM193" s="132" t="s">
        <v>373</v>
      </c>
    </row>
    <row r="194" spans="2:65" s="1" customFormat="1" ht="11.25">
      <c r="B194" s="32"/>
      <c r="D194" s="134" t="s">
        <v>267</v>
      </c>
      <c r="F194" s="135" t="s">
        <v>2249</v>
      </c>
      <c r="I194" s="136"/>
      <c r="L194" s="32"/>
      <c r="M194" s="137"/>
      <c r="T194" s="53"/>
      <c r="AT194" s="17" t="s">
        <v>267</v>
      </c>
      <c r="AU194" s="17" t="s">
        <v>77</v>
      </c>
    </row>
    <row r="195" spans="2:65" s="1" customFormat="1" ht="16.5" customHeight="1">
      <c r="B195" s="32"/>
      <c r="C195" s="139" t="s">
        <v>320</v>
      </c>
      <c r="D195" s="139" t="s">
        <v>273</v>
      </c>
      <c r="E195" s="140" t="s">
        <v>2250</v>
      </c>
      <c r="F195" s="141" t="s">
        <v>2251</v>
      </c>
      <c r="G195" s="142" t="s">
        <v>276</v>
      </c>
      <c r="H195" s="143">
        <v>66</v>
      </c>
      <c r="I195" s="144"/>
      <c r="J195" s="145">
        <f>ROUND(I195*H195,2)</f>
        <v>0</v>
      </c>
      <c r="K195" s="141" t="s">
        <v>1258</v>
      </c>
      <c r="L195" s="146"/>
      <c r="M195" s="147" t="s">
        <v>19</v>
      </c>
      <c r="N195" s="148" t="s">
        <v>40</v>
      </c>
      <c r="P195" s="130">
        <f>O195*H195</f>
        <v>0</v>
      </c>
      <c r="Q195" s="130">
        <v>2.0000000000000002E-5</v>
      </c>
      <c r="R195" s="130">
        <f>Q195*H195</f>
        <v>1.3200000000000002E-3</v>
      </c>
      <c r="S195" s="130">
        <v>0</v>
      </c>
      <c r="T195" s="131">
        <f>S195*H195</f>
        <v>0</v>
      </c>
      <c r="AR195" s="132" t="s">
        <v>339</v>
      </c>
      <c r="AT195" s="132" t="s">
        <v>273</v>
      </c>
      <c r="AU195" s="132" t="s">
        <v>77</v>
      </c>
      <c r="AY195" s="17" t="s">
        <v>260</v>
      </c>
      <c r="BE195" s="133">
        <f>IF(N195="základní",J195,0)</f>
        <v>0</v>
      </c>
      <c r="BF195" s="133">
        <f>IF(N195="snížená",J195,0)</f>
        <v>0</v>
      </c>
      <c r="BG195" s="133">
        <f>IF(N195="zákl. přenesená",J195,0)</f>
        <v>0</v>
      </c>
      <c r="BH195" s="133">
        <f>IF(N195="sníž. přenesená",J195,0)</f>
        <v>0</v>
      </c>
      <c r="BI195" s="133">
        <f>IF(N195="nulová",J195,0)</f>
        <v>0</v>
      </c>
      <c r="BJ195" s="17" t="s">
        <v>77</v>
      </c>
      <c r="BK195" s="133">
        <f>ROUND(I195*H195,2)</f>
        <v>0</v>
      </c>
      <c r="BL195" s="17" t="s">
        <v>300</v>
      </c>
      <c r="BM195" s="132" t="s">
        <v>378</v>
      </c>
    </row>
    <row r="196" spans="2:65" s="1" customFormat="1" ht="11.25">
      <c r="B196" s="32"/>
      <c r="D196" s="134" t="s">
        <v>267</v>
      </c>
      <c r="F196" s="135" t="s">
        <v>2251</v>
      </c>
      <c r="I196" s="136"/>
      <c r="L196" s="32"/>
      <c r="M196" s="137"/>
      <c r="T196" s="53"/>
      <c r="AT196" s="17" t="s">
        <v>267</v>
      </c>
      <c r="AU196" s="17" t="s">
        <v>77</v>
      </c>
    </row>
    <row r="197" spans="2:65" s="1" customFormat="1" ht="16.5" customHeight="1">
      <c r="B197" s="32"/>
      <c r="C197" s="121" t="s">
        <v>381</v>
      </c>
      <c r="D197" s="121" t="s">
        <v>261</v>
      </c>
      <c r="E197" s="122" t="s">
        <v>1971</v>
      </c>
      <c r="F197" s="123" t="s">
        <v>1972</v>
      </c>
      <c r="G197" s="124" t="s">
        <v>2848</v>
      </c>
      <c r="H197" s="125">
        <v>0.60299999999999998</v>
      </c>
      <c r="I197" s="126"/>
      <c r="J197" s="127">
        <f>ROUND(I197*H197,2)</f>
        <v>0</v>
      </c>
      <c r="K197" s="123" t="s">
        <v>1258</v>
      </c>
      <c r="L197" s="32"/>
      <c r="M197" s="128" t="s">
        <v>19</v>
      </c>
      <c r="N197" s="129" t="s">
        <v>40</v>
      </c>
      <c r="P197" s="130">
        <f>O197*H197</f>
        <v>0</v>
      </c>
      <c r="Q197" s="130">
        <v>0</v>
      </c>
      <c r="R197" s="130">
        <f>Q197*H197</f>
        <v>0</v>
      </c>
      <c r="S197" s="130">
        <v>0</v>
      </c>
      <c r="T197" s="131">
        <f>S197*H197</f>
        <v>0</v>
      </c>
      <c r="AR197" s="132" t="s">
        <v>300</v>
      </c>
      <c r="AT197" s="132" t="s">
        <v>261</v>
      </c>
      <c r="AU197" s="132" t="s">
        <v>77</v>
      </c>
      <c r="AY197" s="17" t="s">
        <v>260</v>
      </c>
      <c r="BE197" s="133">
        <f>IF(N197="základní",J197,0)</f>
        <v>0</v>
      </c>
      <c r="BF197" s="133">
        <f>IF(N197="snížená",J197,0)</f>
        <v>0</v>
      </c>
      <c r="BG197" s="133">
        <f>IF(N197="zákl. přenesená",J197,0)</f>
        <v>0</v>
      </c>
      <c r="BH197" s="133">
        <f>IF(N197="sníž. přenesená",J197,0)</f>
        <v>0</v>
      </c>
      <c r="BI197" s="133">
        <f>IF(N197="nulová",J197,0)</f>
        <v>0</v>
      </c>
      <c r="BJ197" s="17" t="s">
        <v>77</v>
      </c>
      <c r="BK197" s="133">
        <f>ROUND(I197*H197,2)</f>
        <v>0</v>
      </c>
      <c r="BL197" s="17" t="s">
        <v>300</v>
      </c>
      <c r="BM197" s="132" t="s">
        <v>384</v>
      </c>
    </row>
    <row r="198" spans="2:65" s="1" customFormat="1" ht="19.5">
      <c r="B198" s="32"/>
      <c r="D198" s="134" t="s">
        <v>267</v>
      </c>
      <c r="F198" s="135" t="s">
        <v>1973</v>
      </c>
      <c r="I198" s="136"/>
      <c r="L198" s="32"/>
      <c r="M198" s="137"/>
      <c r="T198" s="53"/>
      <c r="AT198" s="17" t="s">
        <v>267</v>
      </c>
      <c r="AU198" s="17" t="s">
        <v>77</v>
      </c>
    </row>
    <row r="199" spans="2:65" s="1" customFormat="1" ht="11.25">
      <c r="B199" s="32"/>
      <c r="D199" s="176" t="s">
        <v>1416</v>
      </c>
      <c r="F199" s="177" t="s">
        <v>1974</v>
      </c>
      <c r="I199" s="136"/>
      <c r="L199" s="32"/>
      <c r="M199" s="137"/>
      <c r="T199" s="53"/>
      <c r="AT199" s="17" t="s">
        <v>1416</v>
      </c>
      <c r="AU199" s="17" t="s">
        <v>77</v>
      </c>
    </row>
    <row r="200" spans="2:65" s="1" customFormat="1" ht="16.5" customHeight="1">
      <c r="B200" s="32"/>
      <c r="C200" s="121" t="s">
        <v>326</v>
      </c>
      <c r="D200" s="121" t="s">
        <v>261</v>
      </c>
      <c r="E200" s="122" t="s">
        <v>1975</v>
      </c>
      <c r="F200" s="123" t="s">
        <v>1976</v>
      </c>
      <c r="G200" s="124" t="s">
        <v>2848</v>
      </c>
      <c r="H200" s="125">
        <v>11.457000000000001</v>
      </c>
      <c r="I200" s="126"/>
      <c r="J200" s="127">
        <f>ROUND(I200*H200,2)</f>
        <v>0</v>
      </c>
      <c r="K200" s="123" t="s">
        <v>1258</v>
      </c>
      <c r="L200" s="32"/>
      <c r="M200" s="128" t="s">
        <v>19</v>
      </c>
      <c r="N200" s="129" t="s">
        <v>40</v>
      </c>
      <c r="P200" s="130">
        <f>O200*H200</f>
        <v>0</v>
      </c>
      <c r="Q200" s="130">
        <v>0</v>
      </c>
      <c r="R200" s="130">
        <f>Q200*H200</f>
        <v>0</v>
      </c>
      <c r="S200" s="130">
        <v>0</v>
      </c>
      <c r="T200" s="131">
        <f>S200*H200</f>
        <v>0</v>
      </c>
      <c r="AR200" s="132" t="s">
        <v>300</v>
      </c>
      <c r="AT200" s="132" t="s">
        <v>261</v>
      </c>
      <c r="AU200" s="132" t="s">
        <v>77</v>
      </c>
      <c r="AY200" s="17" t="s">
        <v>260</v>
      </c>
      <c r="BE200" s="133">
        <f>IF(N200="základní",J200,0)</f>
        <v>0</v>
      </c>
      <c r="BF200" s="133">
        <f>IF(N200="snížená",J200,0)</f>
        <v>0</v>
      </c>
      <c r="BG200" s="133">
        <f>IF(N200="zákl. přenesená",J200,0)</f>
        <v>0</v>
      </c>
      <c r="BH200" s="133">
        <f>IF(N200="sníž. přenesená",J200,0)</f>
        <v>0</v>
      </c>
      <c r="BI200" s="133">
        <f>IF(N200="nulová",J200,0)</f>
        <v>0</v>
      </c>
      <c r="BJ200" s="17" t="s">
        <v>77</v>
      </c>
      <c r="BK200" s="133">
        <f>ROUND(I200*H200,2)</f>
        <v>0</v>
      </c>
      <c r="BL200" s="17" t="s">
        <v>300</v>
      </c>
      <c r="BM200" s="132" t="s">
        <v>389</v>
      </c>
    </row>
    <row r="201" spans="2:65" s="1" customFormat="1" ht="19.5">
      <c r="B201" s="32"/>
      <c r="D201" s="134" t="s">
        <v>267</v>
      </c>
      <c r="F201" s="135" t="s">
        <v>1977</v>
      </c>
      <c r="I201" s="136"/>
      <c r="L201" s="32"/>
      <c r="M201" s="137"/>
      <c r="T201" s="53"/>
      <c r="AT201" s="17" t="s">
        <v>267</v>
      </c>
      <c r="AU201" s="17" t="s">
        <v>77</v>
      </c>
    </row>
    <row r="202" spans="2:65" s="1" customFormat="1" ht="11.25">
      <c r="B202" s="32"/>
      <c r="D202" s="176" t="s">
        <v>1416</v>
      </c>
      <c r="F202" s="177" t="s">
        <v>1978</v>
      </c>
      <c r="I202" s="136"/>
      <c r="L202" s="32"/>
      <c r="M202" s="137"/>
      <c r="T202" s="53"/>
      <c r="AT202" s="17" t="s">
        <v>1416</v>
      </c>
      <c r="AU202" s="17" t="s">
        <v>77</v>
      </c>
    </row>
    <row r="203" spans="2:65" s="12" customFormat="1" ht="11.25">
      <c r="B203" s="162"/>
      <c r="D203" s="134" t="s">
        <v>774</v>
      </c>
      <c r="E203" s="163" t="s">
        <v>19</v>
      </c>
      <c r="F203" s="164" t="s">
        <v>4243</v>
      </c>
      <c r="H203" s="165">
        <v>11.457000000000001</v>
      </c>
      <c r="I203" s="166"/>
      <c r="L203" s="162"/>
      <c r="M203" s="167"/>
      <c r="T203" s="168"/>
      <c r="AT203" s="163" t="s">
        <v>774</v>
      </c>
      <c r="AU203" s="163" t="s">
        <v>77</v>
      </c>
      <c r="AV203" s="12" t="s">
        <v>79</v>
      </c>
      <c r="AW203" s="12" t="s">
        <v>31</v>
      </c>
      <c r="AX203" s="12" t="s">
        <v>69</v>
      </c>
      <c r="AY203" s="163" t="s">
        <v>260</v>
      </c>
    </row>
    <row r="204" spans="2:65" s="13" customFormat="1" ht="11.25">
      <c r="B204" s="169"/>
      <c r="D204" s="134" t="s">
        <v>774</v>
      </c>
      <c r="E204" s="170" t="s">
        <v>19</v>
      </c>
      <c r="F204" s="171" t="s">
        <v>967</v>
      </c>
      <c r="H204" s="172">
        <v>11.457000000000001</v>
      </c>
      <c r="I204" s="173"/>
      <c r="L204" s="169"/>
      <c r="M204" s="174"/>
      <c r="T204" s="175"/>
      <c r="AT204" s="170" t="s">
        <v>774</v>
      </c>
      <c r="AU204" s="170" t="s">
        <v>77</v>
      </c>
      <c r="AV204" s="13" t="s">
        <v>266</v>
      </c>
      <c r="AW204" s="13" t="s">
        <v>31</v>
      </c>
      <c r="AX204" s="13" t="s">
        <v>77</v>
      </c>
      <c r="AY204" s="170" t="s">
        <v>260</v>
      </c>
    </row>
    <row r="205" spans="2:65" s="1" customFormat="1" ht="16.5" customHeight="1">
      <c r="B205" s="32"/>
      <c r="C205" s="121" t="s">
        <v>680</v>
      </c>
      <c r="D205" s="121" t="s">
        <v>261</v>
      </c>
      <c r="E205" s="122" t="s">
        <v>1980</v>
      </c>
      <c r="F205" s="123" t="s">
        <v>1981</v>
      </c>
      <c r="G205" s="124" t="s">
        <v>1297</v>
      </c>
      <c r="H205" s="125">
        <v>87.5</v>
      </c>
      <c r="I205" s="126"/>
      <c r="J205" s="127">
        <f>ROUND(I205*H205,2)</f>
        <v>0</v>
      </c>
      <c r="K205" s="123" t="s">
        <v>3767</v>
      </c>
      <c r="L205" s="32"/>
      <c r="M205" s="128" t="s">
        <v>19</v>
      </c>
      <c r="N205" s="129" t="s">
        <v>40</v>
      </c>
      <c r="P205" s="130">
        <f>O205*H205</f>
        <v>0</v>
      </c>
      <c r="Q205" s="130">
        <v>0</v>
      </c>
      <c r="R205" s="130">
        <f>Q205*H205</f>
        <v>0</v>
      </c>
      <c r="S205" s="130">
        <v>0</v>
      </c>
      <c r="T205" s="131">
        <f>S205*H205</f>
        <v>0</v>
      </c>
      <c r="AR205" s="132" t="s">
        <v>300</v>
      </c>
      <c r="AT205" s="132" t="s">
        <v>261</v>
      </c>
      <c r="AU205" s="132" t="s">
        <v>77</v>
      </c>
      <c r="AY205" s="17" t="s">
        <v>260</v>
      </c>
      <c r="BE205" s="133">
        <f>IF(N205="základní",J205,0)</f>
        <v>0</v>
      </c>
      <c r="BF205" s="133">
        <f>IF(N205="snížená",J205,0)</f>
        <v>0</v>
      </c>
      <c r="BG205" s="133">
        <f>IF(N205="zákl. přenesená",J205,0)</f>
        <v>0</v>
      </c>
      <c r="BH205" s="133">
        <f>IF(N205="sníž. přenesená",J205,0)</f>
        <v>0</v>
      </c>
      <c r="BI205" s="133">
        <f>IF(N205="nulová",J205,0)</f>
        <v>0</v>
      </c>
      <c r="BJ205" s="17" t="s">
        <v>77</v>
      </c>
      <c r="BK205" s="133">
        <f>ROUND(I205*H205,2)</f>
        <v>0</v>
      </c>
      <c r="BL205" s="17" t="s">
        <v>300</v>
      </c>
      <c r="BM205" s="132" t="s">
        <v>4244</v>
      </c>
    </row>
    <row r="206" spans="2:65" s="1" customFormat="1" ht="11.25">
      <c r="B206" s="32"/>
      <c r="D206" s="134" t="s">
        <v>267</v>
      </c>
      <c r="F206" s="135" t="s">
        <v>1983</v>
      </c>
      <c r="I206" s="136"/>
      <c r="L206" s="32"/>
      <c r="M206" s="137"/>
      <c r="T206" s="53"/>
      <c r="AT206" s="17" t="s">
        <v>267</v>
      </c>
      <c r="AU206" s="17" t="s">
        <v>77</v>
      </c>
    </row>
    <row r="207" spans="2:65" s="1" customFormat="1" ht="11.25">
      <c r="B207" s="32"/>
      <c r="D207" s="176" t="s">
        <v>1416</v>
      </c>
      <c r="F207" s="177" t="s">
        <v>4245</v>
      </c>
      <c r="I207" s="136"/>
      <c r="L207" s="32"/>
      <c r="M207" s="137"/>
      <c r="T207" s="53"/>
      <c r="AT207" s="17" t="s">
        <v>1416</v>
      </c>
      <c r="AU207" s="17" t="s">
        <v>77</v>
      </c>
    </row>
    <row r="208" spans="2:65" s="1" customFormat="1" ht="16.5" customHeight="1">
      <c r="B208" s="32"/>
      <c r="C208" s="139" t="s">
        <v>364</v>
      </c>
      <c r="D208" s="139" t="s">
        <v>273</v>
      </c>
      <c r="E208" s="140" t="s">
        <v>1985</v>
      </c>
      <c r="F208" s="141" t="s">
        <v>1986</v>
      </c>
      <c r="G208" s="142" t="s">
        <v>1487</v>
      </c>
      <c r="H208" s="143">
        <v>10.566000000000001</v>
      </c>
      <c r="I208" s="144"/>
      <c r="J208" s="145">
        <f>ROUND(I208*H208,2)</f>
        <v>0</v>
      </c>
      <c r="K208" s="141" t="s">
        <v>3767</v>
      </c>
      <c r="L208" s="146"/>
      <c r="M208" s="147" t="s">
        <v>19</v>
      </c>
      <c r="N208" s="148" t="s">
        <v>40</v>
      </c>
      <c r="P208" s="130">
        <f>O208*H208</f>
        <v>0</v>
      </c>
      <c r="Q208" s="130">
        <v>1E-3</v>
      </c>
      <c r="R208" s="130">
        <f>Q208*H208</f>
        <v>1.0566000000000001E-2</v>
      </c>
      <c r="S208" s="130">
        <v>0</v>
      </c>
      <c r="T208" s="131">
        <f>S208*H208</f>
        <v>0</v>
      </c>
      <c r="AR208" s="132" t="s">
        <v>339</v>
      </c>
      <c r="AT208" s="132" t="s">
        <v>273</v>
      </c>
      <c r="AU208" s="132" t="s">
        <v>77</v>
      </c>
      <c r="AY208" s="17" t="s">
        <v>260</v>
      </c>
      <c r="BE208" s="133">
        <f>IF(N208="základní",J208,0)</f>
        <v>0</v>
      </c>
      <c r="BF208" s="133">
        <f>IF(N208="snížená",J208,0)</f>
        <v>0</v>
      </c>
      <c r="BG208" s="133">
        <f>IF(N208="zákl. přenesená",J208,0)</f>
        <v>0</v>
      </c>
      <c r="BH208" s="133">
        <f>IF(N208="sníž. přenesená",J208,0)</f>
        <v>0</v>
      </c>
      <c r="BI208" s="133">
        <f>IF(N208="nulová",J208,0)</f>
        <v>0</v>
      </c>
      <c r="BJ208" s="17" t="s">
        <v>77</v>
      </c>
      <c r="BK208" s="133">
        <f>ROUND(I208*H208,2)</f>
        <v>0</v>
      </c>
      <c r="BL208" s="17" t="s">
        <v>300</v>
      </c>
      <c r="BM208" s="132" t="s">
        <v>4246</v>
      </c>
    </row>
    <row r="209" spans="2:65" s="1" customFormat="1" ht="11.25">
      <c r="B209" s="32"/>
      <c r="D209" s="134" t="s">
        <v>267</v>
      </c>
      <c r="F209" s="135" t="s">
        <v>1986</v>
      </c>
      <c r="I209" s="136"/>
      <c r="L209" s="32"/>
      <c r="M209" s="137"/>
      <c r="T209" s="53"/>
      <c r="AT209" s="17" t="s">
        <v>267</v>
      </c>
      <c r="AU209" s="17" t="s">
        <v>77</v>
      </c>
    </row>
    <row r="210" spans="2:65" s="12" customFormat="1" ht="11.25">
      <c r="B210" s="162"/>
      <c r="D210" s="134" t="s">
        <v>774</v>
      </c>
      <c r="F210" s="164" t="s">
        <v>4247</v>
      </c>
      <c r="H210" s="165">
        <v>10.566000000000001</v>
      </c>
      <c r="I210" s="166"/>
      <c r="L210" s="162"/>
      <c r="M210" s="167"/>
      <c r="T210" s="168"/>
      <c r="AT210" s="163" t="s">
        <v>774</v>
      </c>
      <c r="AU210" s="163" t="s">
        <v>77</v>
      </c>
      <c r="AV210" s="12" t="s">
        <v>79</v>
      </c>
      <c r="AW210" s="12" t="s">
        <v>4</v>
      </c>
      <c r="AX210" s="12" t="s">
        <v>77</v>
      </c>
      <c r="AY210" s="163" t="s">
        <v>260</v>
      </c>
    </row>
    <row r="211" spans="2:65" s="10" customFormat="1" ht="25.9" customHeight="1">
      <c r="B211" s="111"/>
      <c r="D211" s="112" t="s">
        <v>68</v>
      </c>
      <c r="E211" s="113" t="s">
        <v>302</v>
      </c>
      <c r="F211" s="113" t="s">
        <v>2012</v>
      </c>
      <c r="I211" s="114"/>
      <c r="J211" s="115">
        <f>BK211</f>
        <v>0</v>
      </c>
      <c r="L211" s="111"/>
      <c r="M211" s="116"/>
      <c r="P211" s="117">
        <f>SUM(P212:P258)</f>
        <v>0</v>
      </c>
      <c r="R211" s="117">
        <f>SUM(R212:R258)</f>
        <v>15.038460199999999</v>
      </c>
      <c r="T211" s="118">
        <f>SUM(T212:T258)</f>
        <v>11.327562999999998</v>
      </c>
      <c r="AR211" s="112" t="s">
        <v>77</v>
      </c>
      <c r="AT211" s="119" t="s">
        <v>68</v>
      </c>
      <c r="AU211" s="119" t="s">
        <v>69</v>
      </c>
      <c r="AY211" s="112" t="s">
        <v>260</v>
      </c>
      <c r="BK211" s="120">
        <f>SUM(BK212:BK258)</f>
        <v>0</v>
      </c>
    </row>
    <row r="212" spans="2:65" s="1" customFormat="1" ht="16.5" customHeight="1">
      <c r="B212" s="32"/>
      <c r="C212" s="121" t="s">
        <v>392</v>
      </c>
      <c r="D212" s="121" t="s">
        <v>261</v>
      </c>
      <c r="E212" s="122" t="s">
        <v>3713</v>
      </c>
      <c r="F212" s="123" t="s">
        <v>3714</v>
      </c>
      <c r="G212" s="124" t="s">
        <v>273</v>
      </c>
      <c r="H212" s="125">
        <v>16.399999999999999</v>
      </c>
      <c r="I212" s="126"/>
      <c r="J212" s="127">
        <f>ROUND(I212*H212,2)</f>
        <v>0</v>
      </c>
      <c r="K212" s="123" t="s">
        <v>1258</v>
      </c>
      <c r="L212" s="32"/>
      <c r="M212" s="128" t="s">
        <v>19</v>
      </c>
      <c r="N212" s="129" t="s">
        <v>40</v>
      </c>
      <c r="P212" s="130">
        <f>O212*H212</f>
        <v>0</v>
      </c>
      <c r="Q212" s="130">
        <v>0</v>
      </c>
      <c r="R212" s="130">
        <f>Q212*H212</f>
        <v>0</v>
      </c>
      <c r="S212" s="130">
        <v>0</v>
      </c>
      <c r="T212" s="131">
        <f>S212*H212</f>
        <v>0</v>
      </c>
      <c r="AR212" s="132" t="s">
        <v>266</v>
      </c>
      <c r="AT212" s="132" t="s">
        <v>261</v>
      </c>
      <c r="AU212" s="132" t="s">
        <v>77</v>
      </c>
      <c r="AY212" s="17" t="s">
        <v>260</v>
      </c>
      <c r="BE212" s="133">
        <f>IF(N212="základní",J212,0)</f>
        <v>0</v>
      </c>
      <c r="BF212" s="133">
        <f>IF(N212="snížená",J212,0)</f>
        <v>0</v>
      </c>
      <c r="BG212" s="133">
        <f>IF(N212="zákl. přenesená",J212,0)</f>
        <v>0</v>
      </c>
      <c r="BH212" s="133">
        <f>IF(N212="sníž. přenesená",J212,0)</f>
        <v>0</v>
      </c>
      <c r="BI212" s="133">
        <f>IF(N212="nulová",J212,0)</f>
        <v>0</v>
      </c>
      <c r="BJ212" s="17" t="s">
        <v>77</v>
      </c>
      <c r="BK212" s="133">
        <f>ROUND(I212*H212,2)</f>
        <v>0</v>
      </c>
      <c r="BL212" s="17" t="s">
        <v>266</v>
      </c>
      <c r="BM212" s="132" t="s">
        <v>395</v>
      </c>
    </row>
    <row r="213" spans="2:65" s="1" customFormat="1" ht="11.25">
      <c r="B213" s="32"/>
      <c r="D213" s="134" t="s">
        <v>267</v>
      </c>
      <c r="F213" s="135" t="s">
        <v>3716</v>
      </c>
      <c r="I213" s="136"/>
      <c r="L213" s="32"/>
      <c r="M213" s="137"/>
      <c r="T213" s="53"/>
      <c r="AT213" s="17" t="s">
        <v>267</v>
      </c>
      <c r="AU213" s="17" t="s">
        <v>77</v>
      </c>
    </row>
    <row r="214" spans="2:65" s="1" customFormat="1" ht="11.25">
      <c r="B214" s="32"/>
      <c r="D214" s="176" t="s">
        <v>1416</v>
      </c>
      <c r="F214" s="177" t="s">
        <v>3717</v>
      </c>
      <c r="I214" s="136"/>
      <c r="L214" s="32"/>
      <c r="M214" s="137"/>
      <c r="T214" s="53"/>
      <c r="AT214" s="17" t="s">
        <v>1416</v>
      </c>
      <c r="AU214" s="17" t="s">
        <v>77</v>
      </c>
    </row>
    <row r="215" spans="2:65" s="1" customFormat="1" ht="107.25">
      <c r="B215" s="32"/>
      <c r="D215" s="134" t="s">
        <v>269</v>
      </c>
      <c r="F215" s="138" t="s">
        <v>3718</v>
      </c>
      <c r="I215" s="136"/>
      <c r="L215" s="32"/>
      <c r="M215" s="137"/>
      <c r="T215" s="53"/>
      <c r="AT215" s="17" t="s">
        <v>269</v>
      </c>
      <c r="AU215" s="17" t="s">
        <v>77</v>
      </c>
    </row>
    <row r="216" spans="2:65" s="12" customFormat="1" ht="11.25">
      <c r="B216" s="162"/>
      <c r="D216" s="134" t="s">
        <v>774</v>
      </c>
      <c r="E216" s="163" t="s">
        <v>19</v>
      </c>
      <c r="F216" s="164" t="s">
        <v>4237</v>
      </c>
      <c r="H216" s="165">
        <v>16.399999999999999</v>
      </c>
      <c r="I216" s="166"/>
      <c r="L216" s="162"/>
      <c r="M216" s="167"/>
      <c r="T216" s="168"/>
      <c r="AT216" s="163" t="s">
        <v>774</v>
      </c>
      <c r="AU216" s="163" t="s">
        <v>77</v>
      </c>
      <c r="AV216" s="12" t="s">
        <v>79</v>
      </c>
      <c r="AW216" s="12" t="s">
        <v>31</v>
      </c>
      <c r="AX216" s="12" t="s">
        <v>69</v>
      </c>
      <c r="AY216" s="163" t="s">
        <v>260</v>
      </c>
    </row>
    <row r="217" spans="2:65" s="13" customFormat="1" ht="11.25">
      <c r="B217" s="169"/>
      <c r="D217" s="134" t="s">
        <v>774</v>
      </c>
      <c r="E217" s="170" t="s">
        <v>19</v>
      </c>
      <c r="F217" s="171" t="s">
        <v>967</v>
      </c>
      <c r="H217" s="172">
        <v>16.399999999999999</v>
      </c>
      <c r="I217" s="173"/>
      <c r="L217" s="169"/>
      <c r="M217" s="174"/>
      <c r="T217" s="175"/>
      <c r="AT217" s="170" t="s">
        <v>774</v>
      </c>
      <c r="AU217" s="170" t="s">
        <v>77</v>
      </c>
      <c r="AV217" s="13" t="s">
        <v>266</v>
      </c>
      <c r="AW217" s="13" t="s">
        <v>31</v>
      </c>
      <c r="AX217" s="13" t="s">
        <v>77</v>
      </c>
      <c r="AY217" s="170" t="s">
        <v>260</v>
      </c>
    </row>
    <row r="218" spans="2:65" s="1" customFormat="1" ht="16.5" customHeight="1">
      <c r="B218" s="32"/>
      <c r="C218" s="139" t="s">
        <v>330</v>
      </c>
      <c r="D218" s="139" t="s">
        <v>273</v>
      </c>
      <c r="E218" s="140" t="s">
        <v>3720</v>
      </c>
      <c r="F218" s="141" t="s">
        <v>3721</v>
      </c>
      <c r="G218" s="142" t="s">
        <v>273</v>
      </c>
      <c r="H218" s="143">
        <v>16.399999999999999</v>
      </c>
      <c r="I218" s="144"/>
      <c r="J218" s="145">
        <f>ROUND(I218*H218,2)</f>
        <v>0</v>
      </c>
      <c r="K218" s="141" t="s">
        <v>1258</v>
      </c>
      <c r="L218" s="146"/>
      <c r="M218" s="147" t="s">
        <v>19</v>
      </c>
      <c r="N218" s="148" t="s">
        <v>40</v>
      </c>
      <c r="P218" s="130">
        <f>O218*H218</f>
        <v>0</v>
      </c>
      <c r="Q218" s="130">
        <v>2.8500000000000001E-3</v>
      </c>
      <c r="R218" s="130">
        <f>Q218*H218</f>
        <v>4.6739999999999997E-2</v>
      </c>
      <c r="S218" s="130">
        <v>0</v>
      </c>
      <c r="T218" s="131">
        <f>S218*H218</f>
        <v>0</v>
      </c>
      <c r="AR218" s="132" t="s">
        <v>277</v>
      </c>
      <c r="AT218" s="132" t="s">
        <v>273</v>
      </c>
      <c r="AU218" s="132" t="s">
        <v>77</v>
      </c>
      <c r="AY218" s="17" t="s">
        <v>260</v>
      </c>
      <c r="BE218" s="133">
        <f>IF(N218="základní",J218,0)</f>
        <v>0</v>
      </c>
      <c r="BF218" s="133">
        <f>IF(N218="snížená",J218,0)</f>
        <v>0</v>
      </c>
      <c r="BG218" s="133">
        <f>IF(N218="zákl. přenesená",J218,0)</f>
        <v>0</v>
      </c>
      <c r="BH218" s="133">
        <f>IF(N218="sníž. přenesená",J218,0)</f>
        <v>0</v>
      </c>
      <c r="BI218" s="133">
        <f>IF(N218="nulová",J218,0)</f>
        <v>0</v>
      </c>
      <c r="BJ218" s="17" t="s">
        <v>77</v>
      </c>
      <c r="BK218" s="133">
        <f>ROUND(I218*H218,2)</f>
        <v>0</v>
      </c>
      <c r="BL218" s="17" t="s">
        <v>266</v>
      </c>
      <c r="BM218" s="132" t="s">
        <v>399</v>
      </c>
    </row>
    <row r="219" spans="2:65" s="1" customFormat="1" ht="11.25">
      <c r="B219" s="32"/>
      <c r="D219" s="134" t="s">
        <v>267</v>
      </c>
      <c r="F219" s="135" t="s">
        <v>3721</v>
      </c>
      <c r="I219" s="136"/>
      <c r="L219" s="32"/>
      <c r="M219" s="137"/>
      <c r="T219" s="53"/>
      <c r="AT219" s="17" t="s">
        <v>267</v>
      </c>
      <c r="AU219" s="17" t="s">
        <v>77</v>
      </c>
    </row>
    <row r="220" spans="2:65" s="1" customFormat="1" ht="16.5" customHeight="1">
      <c r="B220" s="32"/>
      <c r="C220" s="121" t="s">
        <v>401</v>
      </c>
      <c r="D220" s="121" t="s">
        <v>261</v>
      </c>
      <c r="E220" s="122" t="s">
        <v>2022</v>
      </c>
      <c r="F220" s="123" t="s">
        <v>2023</v>
      </c>
      <c r="G220" s="124" t="s">
        <v>1061</v>
      </c>
      <c r="H220" s="125">
        <v>225.21</v>
      </c>
      <c r="I220" s="126"/>
      <c r="J220" s="127">
        <f>ROUND(I220*H220,2)</f>
        <v>0</v>
      </c>
      <c r="K220" s="123" t="s">
        <v>1258</v>
      </c>
      <c r="L220" s="32"/>
      <c r="M220" s="128" t="s">
        <v>19</v>
      </c>
      <c r="N220" s="129" t="s">
        <v>40</v>
      </c>
      <c r="P220" s="130">
        <f>O220*H220</f>
        <v>0</v>
      </c>
      <c r="Q220" s="130">
        <v>0</v>
      </c>
      <c r="R220" s="130">
        <f>Q220*H220</f>
        <v>0</v>
      </c>
      <c r="S220" s="130">
        <v>2.9999999999999997E-4</v>
      </c>
      <c r="T220" s="131">
        <f>S220*H220</f>
        <v>6.7562999999999998E-2</v>
      </c>
      <c r="AR220" s="132" t="s">
        <v>266</v>
      </c>
      <c r="AT220" s="132" t="s">
        <v>261</v>
      </c>
      <c r="AU220" s="132" t="s">
        <v>77</v>
      </c>
      <c r="AY220" s="17" t="s">
        <v>260</v>
      </c>
      <c r="BE220" s="133">
        <f>IF(N220="základní",J220,0)</f>
        <v>0</v>
      </c>
      <c r="BF220" s="133">
        <f>IF(N220="snížená",J220,0)</f>
        <v>0</v>
      </c>
      <c r="BG220" s="133">
        <f>IF(N220="zákl. přenesená",J220,0)</f>
        <v>0</v>
      </c>
      <c r="BH220" s="133">
        <f>IF(N220="sníž. přenesená",J220,0)</f>
        <v>0</v>
      </c>
      <c r="BI220" s="133">
        <f>IF(N220="nulová",J220,0)</f>
        <v>0</v>
      </c>
      <c r="BJ220" s="17" t="s">
        <v>77</v>
      </c>
      <c r="BK220" s="133">
        <f>ROUND(I220*H220,2)</f>
        <v>0</v>
      </c>
      <c r="BL220" s="17" t="s">
        <v>266</v>
      </c>
      <c r="BM220" s="132" t="s">
        <v>404</v>
      </c>
    </row>
    <row r="221" spans="2:65" s="1" customFormat="1" ht="11.25">
      <c r="B221" s="32"/>
      <c r="D221" s="134" t="s">
        <v>267</v>
      </c>
      <c r="F221" s="135" t="s">
        <v>2023</v>
      </c>
      <c r="I221" s="136"/>
      <c r="L221" s="32"/>
      <c r="M221" s="137"/>
      <c r="T221" s="53"/>
      <c r="AT221" s="17" t="s">
        <v>267</v>
      </c>
      <c r="AU221" s="17" t="s">
        <v>77</v>
      </c>
    </row>
    <row r="222" spans="2:65" s="1" customFormat="1" ht="11.25">
      <c r="B222" s="32"/>
      <c r="D222" s="176" t="s">
        <v>1416</v>
      </c>
      <c r="F222" s="177" t="s">
        <v>2024</v>
      </c>
      <c r="I222" s="136"/>
      <c r="L222" s="32"/>
      <c r="M222" s="137"/>
      <c r="T222" s="53"/>
      <c r="AT222" s="17" t="s">
        <v>1416</v>
      </c>
      <c r="AU222" s="17" t="s">
        <v>77</v>
      </c>
    </row>
    <row r="223" spans="2:65" s="1" customFormat="1" ht="19.5">
      <c r="B223" s="32"/>
      <c r="D223" s="134" t="s">
        <v>269</v>
      </c>
      <c r="F223" s="138" t="s">
        <v>2025</v>
      </c>
      <c r="I223" s="136"/>
      <c r="L223" s="32"/>
      <c r="M223" s="137"/>
      <c r="T223" s="53"/>
      <c r="AT223" s="17" t="s">
        <v>269</v>
      </c>
      <c r="AU223" s="17" t="s">
        <v>77</v>
      </c>
    </row>
    <row r="224" spans="2:65" s="12" customFormat="1" ht="11.25">
      <c r="B224" s="162"/>
      <c r="D224" s="134" t="s">
        <v>774</v>
      </c>
      <c r="E224" s="163" t="s">
        <v>19</v>
      </c>
      <c r="F224" s="164" t="s">
        <v>4248</v>
      </c>
      <c r="H224" s="165">
        <v>225.21</v>
      </c>
      <c r="I224" s="166"/>
      <c r="L224" s="162"/>
      <c r="M224" s="167"/>
      <c r="T224" s="168"/>
      <c r="AT224" s="163" t="s">
        <v>774</v>
      </c>
      <c r="AU224" s="163" t="s">
        <v>77</v>
      </c>
      <c r="AV224" s="12" t="s">
        <v>79</v>
      </c>
      <c r="AW224" s="12" t="s">
        <v>31</v>
      </c>
      <c r="AX224" s="12" t="s">
        <v>69</v>
      </c>
      <c r="AY224" s="163" t="s">
        <v>260</v>
      </c>
    </row>
    <row r="225" spans="2:65" s="13" customFormat="1" ht="11.25">
      <c r="B225" s="169"/>
      <c r="D225" s="134" t="s">
        <v>774</v>
      </c>
      <c r="E225" s="170" t="s">
        <v>19</v>
      </c>
      <c r="F225" s="171" t="s">
        <v>967</v>
      </c>
      <c r="H225" s="172">
        <v>225.21</v>
      </c>
      <c r="I225" s="173"/>
      <c r="L225" s="169"/>
      <c r="M225" s="174"/>
      <c r="T225" s="175"/>
      <c r="AT225" s="170" t="s">
        <v>774</v>
      </c>
      <c r="AU225" s="170" t="s">
        <v>77</v>
      </c>
      <c r="AV225" s="13" t="s">
        <v>266</v>
      </c>
      <c r="AW225" s="13" t="s">
        <v>31</v>
      </c>
      <c r="AX225" s="13" t="s">
        <v>77</v>
      </c>
      <c r="AY225" s="170" t="s">
        <v>260</v>
      </c>
    </row>
    <row r="226" spans="2:65" s="1" customFormat="1" ht="16.5" customHeight="1">
      <c r="B226" s="32"/>
      <c r="C226" s="121" t="s">
        <v>335</v>
      </c>
      <c r="D226" s="121" t="s">
        <v>261</v>
      </c>
      <c r="E226" s="122" t="s">
        <v>2038</v>
      </c>
      <c r="F226" s="123" t="s">
        <v>2039</v>
      </c>
      <c r="G226" s="124" t="s">
        <v>264</v>
      </c>
      <c r="H226" s="125">
        <v>4.5039999999999996</v>
      </c>
      <c r="I226" s="126"/>
      <c r="J226" s="127">
        <f>ROUND(I226*H226,2)</f>
        <v>0</v>
      </c>
      <c r="K226" s="123" t="s">
        <v>1258</v>
      </c>
      <c r="L226" s="32"/>
      <c r="M226" s="128" t="s">
        <v>19</v>
      </c>
      <c r="N226" s="129" t="s">
        <v>40</v>
      </c>
      <c r="P226" s="130">
        <f>O226*H226</f>
        <v>0</v>
      </c>
      <c r="Q226" s="130">
        <v>0.50375000000000003</v>
      </c>
      <c r="R226" s="130">
        <f>Q226*H226</f>
        <v>2.2688899999999999</v>
      </c>
      <c r="S226" s="130">
        <v>2.5</v>
      </c>
      <c r="T226" s="131">
        <f>S226*H226</f>
        <v>11.259999999999998</v>
      </c>
      <c r="AR226" s="132" t="s">
        <v>266</v>
      </c>
      <c r="AT226" s="132" t="s">
        <v>261</v>
      </c>
      <c r="AU226" s="132" t="s">
        <v>77</v>
      </c>
      <c r="AY226" s="17" t="s">
        <v>260</v>
      </c>
      <c r="BE226" s="133">
        <f>IF(N226="základní",J226,0)</f>
        <v>0</v>
      </c>
      <c r="BF226" s="133">
        <f>IF(N226="snížená",J226,0)</f>
        <v>0</v>
      </c>
      <c r="BG226" s="133">
        <f>IF(N226="zákl. přenesená",J226,0)</f>
        <v>0</v>
      </c>
      <c r="BH226" s="133">
        <f>IF(N226="sníž. přenesená",J226,0)</f>
        <v>0</v>
      </c>
      <c r="BI226" s="133">
        <f>IF(N226="nulová",J226,0)</f>
        <v>0</v>
      </c>
      <c r="BJ226" s="17" t="s">
        <v>77</v>
      </c>
      <c r="BK226" s="133">
        <f>ROUND(I226*H226,2)</f>
        <v>0</v>
      </c>
      <c r="BL226" s="17" t="s">
        <v>266</v>
      </c>
      <c r="BM226" s="132" t="s">
        <v>409</v>
      </c>
    </row>
    <row r="227" spans="2:65" s="1" customFormat="1" ht="11.25">
      <c r="B227" s="32"/>
      <c r="D227" s="134" t="s">
        <v>267</v>
      </c>
      <c r="F227" s="135" t="s">
        <v>2040</v>
      </c>
      <c r="I227" s="136"/>
      <c r="L227" s="32"/>
      <c r="M227" s="137"/>
      <c r="T227" s="53"/>
      <c r="AT227" s="17" t="s">
        <v>267</v>
      </c>
      <c r="AU227" s="17" t="s">
        <v>77</v>
      </c>
    </row>
    <row r="228" spans="2:65" s="1" customFormat="1" ht="11.25">
      <c r="B228" s="32"/>
      <c r="D228" s="176" t="s">
        <v>1416</v>
      </c>
      <c r="F228" s="177" t="s">
        <v>2041</v>
      </c>
      <c r="I228" s="136"/>
      <c r="L228" s="32"/>
      <c r="M228" s="137"/>
      <c r="T228" s="53"/>
      <c r="AT228" s="17" t="s">
        <v>1416</v>
      </c>
      <c r="AU228" s="17" t="s">
        <v>77</v>
      </c>
    </row>
    <row r="229" spans="2:65" s="1" customFormat="1" ht="48.75">
      <c r="B229" s="32"/>
      <c r="D229" s="134" t="s">
        <v>269</v>
      </c>
      <c r="F229" s="138" t="s">
        <v>2042</v>
      </c>
      <c r="I229" s="136"/>
      <c r="L229" s="32"/>
      <c r="M229" s="137"/>
      <c r="T229" s="53"/>
      <c r="AT229" s="17" t="s">
        <v>269</v>
      </c>
      <c r="AU229" s="17" t="s">
        <v>77</v>
      </c>
    </row>
    <row r="230" spans="2:65" s="12" customFormat="1" ht="11.25">
      <c r="B230" s="162"/>
      <c r="D230" s="134" t="s">
        <v>774</v>
      </c>
      <c r="E230" s="163" t="s">
        <v>19</v>
      </c>
      <c r="F230" s="164" t="s">
        <v>4249</v>
      </c>
      <c r="H230" s="165">
        <v>4.5039999999999996</v>
      </c>
      <c r="I230" s="166"/>
      <c r="L230" s="162"/>
      <c r="M230" s="167"/>
      <c r="T230" s="168"/>
      <c r="AT230" s="163" t="s">
        <v>774</v>
      </c>
      <c r="AU230" s="163" t="s">
        <v>77</v>
      </c>
      <c r="AV230" s="12" t="s">
        <v>79</v>
      </c>
      <c r="AW230" s="12" t="s">
        <v>31</v>
      </c>
      <c r="AX230" s="12" t="s">
        <v>69</v>
      </c>
      <c r="AY230" s="163" t="s">
        <v>260</v>
      </c>
    </row>
    <row r="231" spans="2:65" s="13" customFormat="1" ht="11.25">
      <c r="B231" s="169"/>
      <c r="D231" s="134" t="s">
        <v>774</v>
      </c>
      <c r="E231" s="170" t="s">
        <v>19</v>
      </c>
      <c r="F231" s="171" t="s">
        <v>967</v>
      </c>
      <c r="H231" s="172">
        <v>4.5039999999999996</v>
      </c>
      <c r="I231" s="173"/>
      <c r="L231" s="169"/>
      <c r="M231" s="174"/>
      <c r="T231" s="175"/>
      <c r="AT231" s="170" t="s">
        <v>774</v>
      </c>
      <c r="AU231" s="170" t="s">
        <v>77</v>
      </c>
      <c r="AV231" s="13" t="s">
        <v>266</v>
      </c>
      <c r="AW231" s="13" t="s">
        <v>31</v>
      </c>
      <c r="AX231" s="13" t="s">
        <v>77</v>
      </c>
      <c r="AY231" s="170" t="s">
        <v>260</v>
      </c>
    </row>
    <row r="232" spans="2:65" s="1" customFormat="1" ht="16.5" customHeight="1">
      <c r="B232" s="32"/>
      <c r="C232" s="139" t="s">
        <v>412</v>
      </c>
      <c r="D232" s="139" t="s">
        <v>273</v>
      </c>
      <c r="E232" s="140" t="s">
        <v>1498</v>
      </c>
      <c r="F232" s="141" t="s">
        <v>1499</v>
      </c>
      <c r="G232" s="142" t="s">
        <v>2848</v>
      </c>
      <c r="H232" s="143">
        <v>9.4580000000000002</v>
      </c>
      <c r="I232" s="144"/>
      <c r="J232" s="145">
        <f>ROUND(I232*H232,2)</f>
        <v>0</v>
      </c>
      <c r="K232" s="141" t="s">
        <v>1258</v>
      </c>
      <c r="L232" s="146"/>
      <c r="M232" s="147" t="s">
        <v>19</v>
      </c>
      <c r="N232" s="148" t="s">
        <v>40</v>
      </c>
      <c r="P232" s="130">
        <f>O232*H232</f>
        <v>0</v>
      </c>
      <c r="Q232" s="130">
        <v>1</v>
      </c>
      <c r="R232" s="130">
        <f>Q232*H232</f>
        <v>9.4580000000000002</v>
      </c>
      <c r="S232" s="130">
        <v>0</v>
      </c>
      <c r="T232" s="131">
        <f>S232*H232</f>
        <v>0</v>
      </c>
      <c r="AR232" s="132" t="s">
        <v>277</v>
      </c>
      <c r="AT232" s="132" t="s">
        <v>273</v>
      </c>
      <c r="AU232" s="132" t="s">
        <v>77</v>
      </c>
      <c r="AY232" s="17" t="s">
        <v>260</v>
      </c>
      <c r="BE232" s="133">
        <f>IF(N232="základní",J232,0)</f>
        <v>0</v>
      </c>
      <c r="BF232" s="133">
        <f>IF(N232="snížená",J232,0)</f>
        <v>0</v>
      </c>
      <c r="BG232" s="133">
        <f>IF(N232="zákl. přenesená",J232,0)</f>
        <v>0</v>
      </c>
      <c r="BH232" s="133">
        <f>IF(N232="sníž. přenesená",J232,0)</f>
        <v>0</v>
      </c>
      <c r="BI232" s="133">
        <f>IF(N232="nulová",J232,0)</f>
        <v>0</v>
      </c>
      <c r="BJ232" s="17" t="s">
        <v>77</v>
      </c>
      <c r="BK232" s="133">
        <f>ROUND(I232*H232,2)</f>
        <v>0</v>
      </c>
      <c r="BL232" s="17" t="s">
        <v>266</v>
      </c>
      <c r="BM232" s="132" t="s">
        <v>415</v>
      </c>
    </row>
    <row r="233" spans="2:65" s="1" customFormat="1" ht="11.25">
      <c r="B233" s="32"/>
      <c r="D233" s="134" t="s">
        <v>267</v>
      </c>
      <c r="F233" s="135" t="s">
        <v>1499</v>
      </c>
      <c r="I233" s="136"/>
      <c r="L233" s="32"/>
      <c r="M233" s="137"/>
      <c r="T233" s="53"/>
      <c r="AT233" s="17" t="s">
        <v>267</v>
      </c>
      <c r="AU233" s="17" t="s">
        <v>77</v>
      </c>
    </row>
    <row r="234" spans="2:65" s="12" customFormat="1" ht="11.25">
      <c r="B234" s="162"/>
      <c r="D234" s="134" t="s">
        <v>774</v>
      </c>
      <c r="E234" s="163" t="s">
        <v>19</v>
      </c>
      <c r="F234" s="164" t="s">
        <v>4250</v>
      </c>
      <c r="H234" s="165">
        <v>9.4580000000000002</v>
      </c>
      <c r="I234" s="166"/>
      <c r="L234" s="162"/>
      <c r="M234" s="167"/>
      <c r="T234" s="168"/>
      <c r="AT234" s="163" t="s">
        <v>774</v>
      </c>
      <c r="AU234" s="163" t="s">
        <v>77</v>
      </c>
      <c r="AV234" s="12" t="s">
        <v>79</v>
      </c>
      <c r="AW234" s="12" t="s">
        <v>31</v>
      </c>
      <c r="AX234" s="12" t="s">
        <v>69</v>
      </c>
      <c r="AY234" s="163" t="s">
        <v>260</v>
      </c>
    </row>
    <row r="235" spans="2:65" s="13" customFormat="1" ht="11.25">
      <c r="B235" s="169"/>
      <c r="D235" s="134" t="s">
        <v>774</v>
      </c>
      <c r="E235" s="170" t="s">
        <v>19</v>
      </c>
      <c r="F235" s="171" t="s">
        <v>967</v>
      </c>
      <c r="H235" s="172">
        <v>9.4580000000000002</v>
      </c>
      <c r="I235" s="173"/>
      <c r="L235" s="169"/>
      <c r="M235" s="174"/>
      <c r="T235" s="175"/>
      <c r="AT235" s="170" t="s">
        <v>774</v>
      </c>
      <c r="AU235" s="170" t="s">
        <v>77</v>
      </c>
      <c r="AV235" s="13" t="s">
        <v>266</v>
      </c>
      <c r="AW235" s="13" t="s">
        <v>31</v>
      </c>
      <c r="AX235" s="13" t="s">
        <v>77</v>
      </c>
      <c r="AY235" s="170" t="s">
        <v>260</v>
      </c>
    </row>
    <row r="236" spans="2:65" s="1" customFormat="1" ht="16.5" customHeight="1">
      <c r="B236" s="32"/>
      <c r="C236" s="121" t="s">
        <v>339</v>
      </c>
      <c r="D236" s="121" t="s">
        <v>261</v>
      </c>
      <c r="E236" s="122" t="s">
        <v>2045</v>
      </c>
      <c r="F236" s="123" t="s">
        <v>2046</v>
      </c>
      <c r="G236" s="124" t="s">
        <v>1061</v>
      </c>
      <c r="H236" s="125">
        <v>225.21</v>
      </c>
      <c r="I236" s="126"/>
      <c r="J236" s="127">
        <f>ROUND(I236*H236,2)</f>
        <v>0</v>
      </c>
      <c r="K236" s="123" t="s">
        <v>1258</v>
      </c>
      <c r="L236" s="32"/>
      <c r="M236" s="128" t="s">
        <v>19</v>
      </c>
      <c r="N236" s="129" t="s">
        <v>40</v>
      </c>
      <c r="P236" s="130">
        <f>O236*H236</f>
        <v>0</v>
      </c>
      <c r="Q236" s="130">
        <v>1.162E-2</v>
      </c>
      <c r="R236" s="130">
        <f>Q236*H236</f>
        <v>2.6169402000000002</v>
      </c>
      <c r="S236" s="130">
        <v>0</v>
      </c>
      <c r="T236" s="131">
        <f>S236*H236</f>
        <v>0</v>
      </c>
      <c r="AR236" s="132" t="s">
        <v>266</v>
      </c>
      <c r="AT236" s="132" t="s">
        <v>261</v>
      </c>
      <c r="AU236" s="132" t="s">
        <v>77</v>
      </c>
      <c r="AY236" s="17" t="s">
        <v>260</v>
      </c>
      <c r="BE236" s="133">
        <f>IF(N236="základní",J236,0)</f>
        <v>0</v>
      </c>
      <c r="BF236" s="133">
        <f>IF(N236="snížená",J236,0)</f>
        <v>0</v>
      </c>
      <c r="BG236" s="133">
        <f>IF(N236="zákl. přenesená",J236,0)</f>
        <v>0</v>
      </c>
      <c r="BH236" s="133">
        <f>IF(N236="sníž. přenesená",J236,0)</f>
        <v>0</v>
      </c>
      <c r="BI236" s="133">
        <f>IF(N236="nulová",J236,0)</f>
        <v>0</v>
      </c>
      <c r="BJ236" s="17" t="s">
        <v>77</v>
      </c>
      <c r="BK236" s="133">
        <f>ROUND(I236*H236,2)</f>
        <v>0</v>
      </c>
      <c r="BL236" s="17" t="s">
        <v>266</v>
      </c>
      <c r="BM236" s="132" t="s">
        <v>419</v>
      </c>
    </row>
    <row r="237" spans="2:65" s="1" customFormat="1" ht="11.25">
      <c r="B237" s="32"/>
      <c r="D237" s="134" t="s">
        <v>267</v>
      </c>
      <c r="F237" s="135" t="s">
        <v>2047</v>
      </c>
      <c r="I237" s="136"/>
      <c r="L237" s="32"/>
      <c r="M237" s="137"/>
      <c r="T237" s="53"/>
      <c r="AT237" s="17" t="s">
        <v>267</v>
      </c>
      <c r="AU237" s="17" t="s">
        <v>77</v>
      </c>
    </row>
    <row r="238" spans="2:65" s="1" customFormat="1" ht="11.25">
      <c r="B238" s="32"/>
      <c r="D238" s="176" t="s">
        <v>1416</v>
      </c>
      <c r="F238" s="177" t="s">
        <v>2048</v>
      </c>
      <c r="I238" s="136"/>
      <c r="L238" s="32"/>
      <c r="M238" s="137"/>
      <c r="T238" s="53"/>
      <c r="AT238" s="17" t="s">
        <v>1416</v>
      </c>
      <c r="AU238" s="17" t="s">
        <v>77</v>
      </c>
    </row>
    <row r="239" spans="2:65" s="1" customFormat="1" ht="68.25">
      <c r="B239" s="32"/>
      <c r="D239" s="134" t="s">
        <v>269</v>
      </c>
      <c r="F239" s="138" t="s">
        <v>2049</v>
      </c>
      <c r="I239" s="136"/>
      <c r="L239" s="32"/>
      <c r="M239" s="137"/>
      <c r="T239" s="53"/>
      <c r="AT239" s="17" t="s">
        <v>269</v>
      </c>
      <c r="AU239" s="17" t="s">
        <v>77</v>
      </c>
    </row>
    <row r="240" spans="2:65" s="12" customFormat="1" ht="11.25">
      <c r="B240" s="162"/>
      <c r="D240" s="134" t="s">
        <v>774</v>
      </c>
      <c r="E240" s="163" t="s">
        <v>19</v>
      </c>
      <c r="F240" s="164" t="s">
        <v>4248</v>
      </c>
      <c r="H240" s="165">
        <v>225.21</v>
      </c>
      <c r="I240" s="166"/>
      <c r="L240" s="162"/>
      <c r="M240" s="167"/>
      <c r="T240" s="168"/>
      <c r="AT240" s="163" t="s">
        <v>774</v>
      </c>
      <c r="AU240" s="163" t="s">
        <v>77</v>
      </c>
      <c r="AV240" s="12" t="s">
        <v>79</v>
      </c>
      <c r="AW240" s="12" t="s">
        <v>31</v>
      </c>
      <c r="AX240" s="12" t="s">
        <v>69</v>
      </c>
      <c r="AY240" s="163" t="s">
        <v>260</v>
      </c>
    </row>
    <row r="241" spans="2:65" s="13" customFormat="1" ht="11.25">
      <c r="B241" s="169"/>
      <c r="D241" s="134" t="s">
        <v>774</v>
      </c>
      <c r="E241" s="170" t="s">
        <v>19</v>
      </c>
      <c r="F241" s="171" t="s">
        <v>967</v>
      </c>
      <c r="H241" s="172">
        <v>225.21</v>
      </c>
      <c r="I241" s="173"/>
      <c r="L241" s="169"/>
      <c r="M241" s="174"/>
      <c r="T241" s="175"/>
      <c r="AT241" s="170" t="s">
        <v>774</v>
      </c>
      <c r="AU241" s="170" t="s">
        <v>77</v>
      </c>
      <c r="AV241" s="13" t="s">
        <v>266</v>
      </c>
      <c r="AW241" s="13" t="s">
        <v>31</v>
      </c>
      <c r="AX241" s="13" t="s">
        <v>77</v>
      </c>
      <c r="AY241" s="170" t="s">
        <v>260</v>
      </c>
    </row>
    <row r="242" spans="2:65" s="1" customFormat="1" ht="21.75" customHeight="1">
      <c r="B242" s="32"/>
      <c r="C242" s="121" t="s">
        <v>422</v>
      </c>
      <c r="D242" s="121" t="s">
        <v>261</v>
      </c>
      <c r="E242" s="122" t="s">
        <v>2139</v>
      </c>
      <c r="F242" s="123" t="s">
        <v>2140</v>
      </c>
      <c r="G242" s="124" t="s">
        <v>273</v>
      </c>
      <c r="H242" s="125">
        <v>20</v>
      </c>
      <c r="I242" s="126"/>
      <c r="J242" s="127">
        <f>ROUND(I242*H242,2)</f>
        <v>0</v>
      </c>
      <c r="K242" s="123" t="s">
        <v>1258</v>
      </c>
      <c r="L242" s="32"/>
      <c r="M242" s="128" t="s">
        <v>19</v>
      </c>
      <c r="N242" s="129" t="s">
        <v>40</v>
      </c>
      <c r="P242" s="130">
        <f>O242*H242</f>
        <v>0</v>
      </c>
      <c r="Q242" s="130">
        <v>1.2239999999999999E-2</v>
      </c>
      <c r="R242" s="130">
        <f>Q242*H242</f>
        <v>0.24479999999999999</v>
      </c>
      <c r="S242" s="130">
        <v>0</v>
      </c>
      <c r="T242" s="131">
        <f>S242*H242</f>
        <v>0</v>
      </c>
      <c r="AR242" s="132" t="s">
        <v>266</v>
      </c>
      <c r="AT242" s="132" t="s">
        <v>261</v>
      </c>
      <c r="AU242" s="132" t="s">
        <v>77</v>
      </c>
      <c r="AY242" s="17" t="s">
        <v>260</v>
      </c>
      <c r="BE242" s="133">
        <f>IF(N242="základní",J242,0)</f>
        <v>0</v>
      </c>
      <c r="BF242" s="133">
        <f>IF(N242="snížená",J242,0)</f>
        <v>0</v>
      </c>
      <c r="BG242" s="133">
        <f>IF(N242="zákl. přenesená",J242,0)</f>
        <v>0</v>
      </c>
      <c r="BH242" s="133">
        <f>IF(N242="sníž. přenesená",J242,0)</f>
        <v>0</v>
      </c>
      <c r="BI242" s="133">
        <f>IF(N242="nulová",J242,0)</f>
        <v>0</v>
      </c>
      <c r="BJ242" s="17" t="s">
        <v>77</v>
      </c>
      <c r="BK242" s="133">
        <f>ROUND(I242*H242,2)</f>
        <v>0</v>
      </c>
      <c r="BL242" s="17" t="s">
        <v>266</v>
      </c>
      <c r="BM242" s="132" t="s">
        <v>425</v>
      </c>
    </row>
    <row r="243" spans="2:65" s="1" customFormat="1" ht="19.5">
      <c r="B243" s="32"/>
      <c r="D243" s="134" t="s">
        <v>267</v>
      </c>
      <c r="F243" s="135" t="s">
        <v>2142</v>
      </c>
      <c r="I243" s="136"/>
      <c r="L243" s="32"/>
      <c r="M243" s="137"/>
      <c r="T243" s="53"/>
      <c r="AT243" s="17" t="s">
        <v>267</v>
      </c>
      <c r="AU243" s="17" t="s">
        <v>77</v>
      </c>
    </row>
    <row r="244" spans="2:65" s="1" customFormat="1" ht="11.25">
      <c r="B244" s="32"/>
      <c r="D244" s="176" t="s">
        <v>1416</v>
      </c>
      <c r="F244" s="177" t="s">
        <v>2143</v>
      </c>
      <c r="I244" s="136"/>
      <c r="L244" s="32"/>
      <c r="M244" s="137"/>
      <c r="T244" s="53"/>
      <c r="AT244" s="17" t="s">
        <v>1416</v>
      </c>
      <c r="AU244" s="17" t="s">
        <v>77</v>
      </c>
    </row>
    <row r="245" spans="2:65" s="1" customFormat="1" ht="58.5">
      <c r="B245" s="32"/>
      <c r="D245" s="134" t="s">
        <v>269</v>
      </c>
      <c r="F245" s="138" t="s">
        <v>2144</v>
      </c>
      <c r="I245" s="136"/>
      <c r="L245" s="32"/>
      <c r="M245" s="137"/>
      <c r="T245" s="53"/>
      <c r="AT245" s="17" t="s">
        <v>269</v>
      </c>
      <c r="AU245" s="17" t="s">
        <v>77</v>
      </c>
    </row>
    <row r="246" spans="2:65" s="12" customFormat="1" ht="11.25">
      <c r="B246" s="162"/>
      <c r="D246" s="134" t="s">
        <v>774</v>
      </c>
      <c r="E246" s="163" t="s">
        <v>19</v>
      </c>
      <c r="F246" s="164" t="s">
        <v>3747</v>
      </c>
      <c r="H246" s="165">
        <v>20</v>
      </c>
      <c r="I246" s="166"/>
      <c r="L246" s="162"/>
      <c r="M246" s="167"/>
      <c r="T246" s="168"/>
      <c r="AT246" s="163" t="s">
        <v>774</v>
      </c>
      <c r="AU246" s="163" t="s">
        <v>77</v>
      </c>
      <c r="AV246" s="12" t="s">
        <v>79</v>
      </c>
      <c r="AW246" s="12" t="s">
        <v>31</v>
      </c>
      <c r="AX246" s="12" t="s">
        <v>69</v>
      </c>
      <c r="AY246" s="163" t="s">
        <v>260</v>
      </c>
    </row>
    <row r="247" spans="2:65" s="13" customFormat="1" ht="11.25">
      <c r="B247" s="169"/>
      <c r="D247" s="134" t="s">
        <v>774</v>
      </c>
      <c r="E247" s="170" t="s">
        <v>19</v>
      </c>
      <c r="F247" s="171" t="s">
        <v>967</v>
      </c>
      <c r="H247" s="172">
        <v>20</v>
      </c>
      <c r="I247" s="173"/>
      <c r="L247" s="169"/>
      <c r="M247" s="174"/>
      <c r="T247" s="175"/>
      <c r="AT247" s="170" t="s">
        <v>774</v>
      </c>
      <c r="AU247" s="170" t="s">
        <v>77</v>
      </c>
      <c r="AV247" s="13" t="s">
        <v>266</v>
      </c>
      <c r="AW247" s="13" t="s">
        <v>31</v>
      </c>
      <c r="AX247" s="13" t="s">
        <v>77</v>
      </c>
      <c r="AY247" s="170" t="s">
        <v>260</v>
      </c>
    </row>
    <row r="248" spans="2:65" s="1" customFormat="1" ht="21.75" customHeight="1">
      <c r="B248" s="32"/>
      <c r="C248" s="121" t="s">
        <v>344</v>
      </c>
      <c r="D248" s="121" t="s">
        <v>261</v>
      </c>
      <c r="E248" s="122" t="s">
        <v>2146</v>
      </c>
      <c r="F248" s="123" t="s">
        <v>2147</v>
      </c>
      <c r="G248" s="124" t="s">
        <v>273</v>
      </c>
      <c r="H248" s="125">
        <v>20</v>
      </c>
      <c r="I248" s="126"/>
      <c r="J248" s="127">
        <f>ROUND(I248*H248,2)</f>
        <v>0</v>
      </c>
      <c r="K248" s="123" t="s">
        <v>1258</v>
      </c>
      <c r="L248" s="32"/>
      <c r="M248" s="128" t="s">
        <v>19</v>
      </c>
      <c r="N248" s="129" t="s">
        <v>40</v>
      </c>
      <c r="P248" s="130">
        <f>O248*H248</f>
        <v>0</v>
      </c>
      <c r="Q248" s="130">
        <v>1.983E-2</v>
      </c>
      <c r="R248" s="130">
        <f>Q248*H248</f>
        <v>0.39660000000000001</v>
      </c>
      <c r="S248" s="130">
        <v>0</v>
      </c>
      <c r="T248" s="131">
        <f>S248*H248</f>
        <v>0</v>
      </c>
      <c r="AR248" s="132" t="s">
        <v>266</v>
      </c>
      <c r="AT248" s="132" t="s">
        <v>261</v>
      </c>
      <c r="AU248" s="132" t="s">
        <v>77</v>
      </c>
      <c r="AY248" s="17" t="s">
        <v>260</v>
      </c>
      <c r="BE248" s="133">
        <f>IF(N248="základní",J248,0)</f>
        <v>0</v>
      </c>
      <c r="BF248" s="133">
        <f>IF(N248="snížená",J248,0)</f>
        <v>0</v>
      </c>
      <c r="BG248" s="133">
        <f>IF(N248="zákl. přenesená",J248,0)</f>
        <v>0</v>
      </c>
      <c r="BH248" s="133">
        <f>IF(N248="sníž. přenesená",J248,0)</f>
        <v>0</v>
      </c>
      <c r="BI248" s="133">
        <f>IF(N248="nulová",J248,0)</f>
        <v>0</v>
      </c>
      <c r="BJ248" s="17" t="s">
        <v>77</v>
      </c>
      <c r="BK248" s="133">
        <f>ROUND(I248*H248,2)</f>
        <v>0</v>
      </c>
      <c r="BL248" s="17" t="s">
        <v>266</v>
      </c>
      <c r="BM248" s="132" t="s">
        <v>430</v>
      </c>
    </row>
    <row r="249" spans="2:65" s="1" customFormat="1" ht="19.5">
      <c r="B249" s="32"/>
      <c r="D249" s="134" t="s">
        <v>267</v>
      </c>
      <c r="F249" s="135" t="s">
        <v>2149</v>
      </c>
      <c r="I249" s="136"/>
      <c r="L249" s="32"/>
      <c r="M249" s="137"/>
      <c r="T249" s="53"/>
      <c r="AT249" s="17" t="s">
        <v>267</v>
      </c>
      <c r="AU249" s="17" t="s">
        <v>77</v>
      </c>
    </row>
    <row r="250" spans="2:65" s="1" customFormat="1" ht="11.25">
      <c r="B250" s="32"/>
      <c r="D250" s="176" t="s">
        <v>1416</v>
      </c>
      <c r="F250" s="177" t="s">
        <v>2150</v>
      </c>
      <c r="I250" s="136"/>
      <c r="L250" s="32"/>
      <c r="M250" s="137"/>
      <c r="T250" s="53"/>
      <c r="AT250" s="17" t="s">
        <v>1416</v>
      </c>
      <c r="AU250" s="17" t="s">
        <v>77</v>
      </c>
    </row>
    <row r="251" spans="2:65" s="1" customFormat="1" ht="58.5">
      <c r="B251" s="32"/>
      <c r="D251" s="134" t="s">
        <v>269</v>
      </c>
      <c r="F251" s="138" t="s">
        <v>2144</v>
      </c>
      <c r="I251" s="136"/>
      <c r="L251" s="32"/>
      <c r="M251" s="137"/>
      <c r="T251" s="53"/>
      <c r="AT251" s="17" t="s">
        <v>269</v>
      </c>
      <c r="AU251" s="17" t="s">
        <v>77</v>
      </c>
    </row>
    <row r="252" spans="2:65" s="12" customFormat="1" ht="11.25">
      <c r="B252" s="162"/>
      <c r="D252" s="134" t="s">
        <v>774</v>
      </c>
      <c r="E252" s="163" t="s">
        <v>19</v>
      </c>
      <c r="F252" s="164" t="s">
        <v>3747</v>
      </c>
      <c r="H252" s="165">
        <v>20</v>
      </c>
      <c r="I252" s="166"/>
      <c r="L252" s="162"/>
      <c r="M252" s="167"/>
      <c r="T252" s="168"/>
      <c r="AT252" s="163" t="s">
        <v>774</v>
      </c>
      <c r="AU252" s="163" t="s">
        <v>77</v>
      </c>
      <c r="AV252" s="12" t="s">
        <v>79</v>
      </c>
      <c r="AW252" s="12" t="s">
        <v>31</v>
      </c>
      <c r="AX252" s="12" t="s">
        <v>69</v>
      </c>
      <c r="AY252" s="163" t="s">
        <v>260</v>
      </c>
    </row>
    <row r="253" spans="2:65" s="13" customFormat="1" ht="11.25">
      <c r="B253" s="169"/>
      <c r="D253" s="134" t="s">
        <v>774</v>
      </c>
      <c r="E253" s="170" t="s">
        <v>19</v>
      </c>
      <c r="F253" s="171" t="s">
        <v>967</v>
      </c>
      <c r="H253" s="172">
        <v>20</v>
      </c>
      <c r="I253" s="173"/>
      <c r="L253" s="169"/>
      <c r="M253" s="174"/>
      <c r="T253" s="175"/>
      <c r="AT253" s="170" t="s">
        <v>774</v>
      </c>
      <c r="AU253" s="170" t="s">
        <v>77</v>
      </c>
      <c r="AV253" s="13" t="s">
        <v>266</v>
      </c>
      <c r="AW253" s="13" t="s">
        <v>31</v>
      </c>
      <c r="AX253" s="13" t="s">
        <v>77</v>
      </c>
      <c r="AY253" s="170" t="s">
        <v>260</v>
      </c>
    </row>
    <row r="254" spans="2:65" s="1" customFormat="1" ht="16.5" customHeight="1">
      <c r="B254" s="32"/>
      <c r="C254" s="139" t="s">
        <v>433</v>
      </c>
      <c r="D254" s="139" t="s">
        <v>273</v>
      </c>
      <c r="E254" s="140" t="s">
        <v>2058</v>
      </c>
      <c r="F254" s="141" t="s">
        <v>2059</v>
      </c>
      <c r="G254" s="142" t="s">
        <v>276</v>
      </c>
      <c r="H254" s="143">
        <v>2</v>
      </c>
      <c r="I254" s="144"/>
      <c r="J254" s="145">
        <f>ROUND(I254*H254,2)</f>
        <v>0</v>
      </c>
      <c r="K254" s="141" t="s">
        <v>19</v>
      </c>
      <c r="L254" s="146"/>
      <c r="M254" s="147" t="s">
        <v>19</v>
      </c>
      <c r="N254" s="148" t="s">
        <v>40</v>
      </c>
      <c r="P254" s="130">
        <f>O254*H254</f>
        <v>0</v>
      </c>
      <c r="Q254" s="130">
        <v>0</v>
      </c>
      <c r="R254" s="130">
        <f>Q254*H254</f>
        <v>0</v>
      </c>
      <c r="S254" s="130">
        <v>0</v>
      </c>
      <c r="T254" s="131">
        <f>S254*H254</f>
        <v>0</v>
      </c>
      <c r="AR254" s="132" t="s">
        <v>277</v>
      </c>
      <c r="AT254" s="132" t="s">
        <v>273</v>
      </c>
      <c r="AU254" s="132" t="s">
        <v>77</v>
      </c>
      <c r="AY254" s="17" t="s">
        <v>260</v>
      </c>
      <c r="BE254" s="133">
        <f>IF(N254="základní",J254,0)</f>
        <v>0</v>
      </c>
      <c r="BF254" s="133">
        <f>IF(N254="snížená",J254,0)</f>
        <v>0</v>
      </c>
      <c r="BG254" s="133">
        <f>IF(N254="zákl. přenesená",J254,0)</f>
        <v>0</v>
      </c>
      <c r="BH254" s="133">
        <f>IF(N254="sníž. přenesená",J254,0)</f>
        <v>0</v>
      </c>
      <c r="BI254" s="133">
        <f>IF(N254="nulová",J254,0)</f>
        <v>0</v>
      </c>
      <c r="BJ254" s="17" t="s">
        <v>77</v>
      </c>
      <c r="BK254" s="133">
        <f>ROUND(I254*H254,2)</f>
        <v>0</v>
      </c>
      <c r="BL254" s="17" t="s">
        <v>266</v>
      </c>
      <c r="BM254" s="132" t="s">
        <v>653</v>
      </c>
    </row>
    <row r="255" spans="2:65" s="1" customFormat="1" ht="11.25">
      <c r="B255" s="32"/>
      <c r="D255" s="134" t="s">
        <v>267</v>
      </c>
      <c r="F255" s="135" t="s">
        <v>2059</v>
      </c>
      <c r="I255" s="136"/>
      <c r="L255" s="32"/>
      <c r="M255" s="137"/>
      <c r="T255" s="53"/>
      <c r="AT255" s="17" t="s">
        <v>267</v>
      </c>
      <c r="AU255" s="17" t="s">
        <v>77</v>
      </c>
    </row>
    <row r="256" spans="2:65" s="1" customFormat="1" ht="16.5" customHeight="1">
      <c r="B256" s="32"/>
      <c r="C256" s="121" t="s">
        <v>348</v>
      </c>
      <c r="D256" s="121" t="s">
        <v>261</v>
      </c>
      <c r="E256" s="122" t="s">
        <v>2060</v>
      </c>
      <c r="F256" s="123" t="s">
        <v>2061</v>
      </c>
      <c r="G256" s="124" t="s">
        <v>276</v>
      </c>
      <c r="H256" s="125">
        <v>1</v>
      </c>
      <c r="I256" s="126"/>
      <c r="J256" s="127">
        <f>ROUND(I256*H256,2)</f>
        <v>0</v>
      </c>
      <c r="K256" s="123" t="s">
        <v>1258</v>
      </c>
      <c r="L256" s="32"/>
      <c r="M256" s="128" t="s">
        <v>19</v>
      </c>
      <c r="N256" s="129" t="s">
        <v>40</v>
      </c>
      <c r="P256" s="130">
        <f>O256*H256</f>
        <v>0</v>
      </c>
      <c r="Q256" s="130">
        <v>6.4900000000000001E-3</v>
      </c>
      <c r="R256" s="130">
        <f>Q256*H256</f>
        <v>6.4900000000000001E-3</v>
      </c>
      <c r="S256" s="130">
        <v>0</v>
      </c>
      <c r="T256" s="131">
        <f>S256*H256</f>
        <v>0</v>
      </c>
      <c r="AR256" s="132" t="s">
        <v>266</v>
      </c>
      <c r="AT256" s="132" t="s">
        <v>261</v>
      </c>
      <c r="AU256" s="132" t="s">
        <v>77</v>
      </c>
      <c r="AY256" s="17" t="s">
        <v>260</v>
      </c>
      <c r="BE256" s="133">
        <f>IF(N256="základní",J256,0)</f>
        <v>0</v>
      </c>
      <c r="BF256" s="133">
        <f>IF(N256="snížená",J256,0)</f>
        <v>0</v>
      </c>
      <c r="BG256" s="133">
        <f>IF(N256="zákl. přenesená",J256,0)</f>
        <v>0</v>
      </c>
      <c r="BH256" s="133">
        <f>IF(N256="sníž. přenesená",J256,0)</f>
        <v>0</v>
      </c>
      <c r="BI256" s="133">
        <f>IF(N256="nulová",J256,0)</f>
        <v>0</v>
      </c>
      <c r="BJ256" s="17" t="s">
        <v>77</v>
      </c>
      <c r="BK256" s="133">
        <f>ROUND(I256*H256,2)</f>
        <v>0</v>
      </c>
      <c r="BL256" s="17" t="s">
        <v>266</v>
      </c>
      <c r="BM256" s="132" t="s">
        <v>441</v>
      </c>
    </row>
    <row r="257" spans="2:65" s="1" customFormat="1" ht="11.25">
      <c r="B257" s="32"/>
      <c r="D257" s="134" t="s">
        <v>267</v>
      </c>
      <c r="F257" s="135" t="s">
        <v>2062</v>
      </c>
      <c r="I257" s="136"/>
      <c r="L257" s="32"/>
      <c r="M257" s="137"/>
      <c r="T257" s="53"/>
      <c r="AT257" s="17" t="s">
        <v>267</v>
      </c>
      <c r="AU257" s="17" t="s">
        <v>77</v>
      </c>
    </row>
    <row r="258" spans="2:65" s="1" customFormat="1" ht="11.25">
      <c r="B258" s="32"/>
      <c r="D258" s="176" t="s">
        <v>1416</v>
      </c>
      <c r="F258" s="177" t="s">
        <v>2063</v>
      </c>
      <c r="I258" s="136"/>
      <c r="L258" s="32"/>
      <c r="M258" s="137"/>
      <c r="T258" s="53"/>
      <c r="AT258" s="17" t="s">
        <v>1416</v>
      </c>
      <c r="AU258" s="17" t="s">
        <v>77</v>
      </c>
    </row>
    <row r="259" spans="2:65" s="10" customFormat="1" ht="25.9" customHeight="1">
      <c r="B259" s="111"/>
      <c r="D259" s="112" t="s">
        <v>68</v>
      </c>
      <c r="E259" s="113" t="s">
        <v>2074</v>
      </c>
      <c r="F259" s="113" t="s">
        <v>2075</v>
      </c>
      <c r="I259" s="114"/>
      <c r="J259" s="115">
        <f>BK259</f>
        <v>0</v>
      </c>
      <c r="L259" s="111"/>
      <c r="M259" s="116"/>
      <c r="P259" s="117">
        <f>SUM(P260:P272)</f>
        <v>0</v>
      </c>
      <c r="R259" s="117">
        <f>SUM(R260:R272)</f>
        <v>0</v>
      </c>
      <c r="T259" s="118">
        <f>SUM(T260:T272)</f>
        <v>0</v>
      </c>
      <c r="AR259" s="112" t="s">
        <v>77</v>
      </c>
      <c r="AT259" s="119" t="s">
        <v>68</v>
      </c>
      <c r="AU259" s="119" t="s">
        <v>69</v>
      </c>
      <c r="AY259" s="112" t="s">
        <v>260</v>
      </c>
      <c r="BK259" s="120">
        <f>SUM(BK260:BK272)</f>
        <v>0</v>
      </c>
    </row>
    <row r="260" spans="2:65" s="1" customFormat="1" ht="24.2" customHeight="1">
      <c r="B260" s="32"/>
      <c r="C260" s="121" t="s">
        <v>665</v>
      </c>
      <c r="D260" s="121" t="s">
        <v>261</v>
      </c>
      <c r="E260" s="122" t="s">
        <v>2081</v>
      </c>
      <c r="F260" s="123" t="s">
        <v>2082</v>
      </c>
      <c r="G260" s="124" t="s">
        <v>2848</v>
      </c>
      <c r="H260" s="125">
        <v>11.327999999999999</v>
      </c>
      <c r="I260" s="126"/>
      <c r="J260" s="127">
        <f>ROUND(I260*H260,2)</f>
        <v>0</v>
      </c>
      <c r="K260" s="123" t="s">
        <v>1258</v>
      </c>
      <c r="L260" s="32"/>
      <c r="M260" s="128" t="s">
        <v>19</v>
      </c>
      <c r="N260" s="129" t="s">
        <v>40</v>
      </c>
      <c r="P260" s="130">
        <f>O260*H260</f>
        <v>0</v>
      </c>
      <c r="Q260" s="130">
        <v>0</v>
      </c>
      <c r="R260" s="130">
        <f>Q260*H260</f>
        <v>0</v>
      </c>
      <c r="S260" s="130">
        <v>0</v>
      </c>
      <c r="T260" s="131">
        <f>S260*H260</f>
        <v>0</v>
      </c>
      <c r="AR260" s="132" t="s">
        <v>266</v>
      </c>
      <c r="AT260" s="132" t="s">
        <v>261</v>
      </c>
      <c r="AU260" s="132" t="s">
        <v>77</v>
      </c>
      <c r="AY260" s="17" t="s">
        <v>260</v>
      </c>
      <c r="BE260" s="133">
        <f>IF(N260="základní",J260,0)</f>
        <v>0</v>
      </c>
      <c r="BF260" s="133">
        <f>IF(N260="snížená",J260,0)</f>
        <v>0</v>
      </c>
      <c r="BG260" s="133">
        <f>IF(N260="zákl. přenesená",J260,0)</f>
        <v>0</v>
      </c>
      <c r="BH260" s="133">
        <f>IF(N260="sníž. přenesená",J260,0)</f>
        <v>0</v>
      </c>
      <c r="BI260" s="133">
        <f>IF(N260="nulová",J260,0)</f>
        <v>0</v>
      </c>
      <c r="BJ260" s="17" t="s">
        <v>77</v>
      </c>
      <c r="BK260" s="133">
        <f>ROUND(I260*H260,2)</f>
        <v>0</v>
      </c>
      <c r="BL260" s="17" t="s">
        <v>266</v>
      </c>
      <c r="BM260" s="132" t="s">
        <v>662</v>
      </c>
    </row>
    <row r="261" spans="2:65" s="1" customFormat="1" ht="19.5">
      <c r="B261" s="32"/>
      <c r="D261" s="134" t="s">
        <v>267</v>
      </c>
      <c r="F261" s="135" t="s">
        <v>2083</v>
      </c>
      <c r="I261" s="136"/>
      <c r="L261" s="32"/>
      <c r="M261" s="137"/>
      <c r="T261" s="53"/>
      <c r="AT261" s="17" t="s">
        <v>267</v>
      </c>
      <c r="AU261" s="17" t="s">
        <v>77</v>
      </c>
    </row>
    <row r="262" spans="2:65" s="1" customFormat="1" ht="11.25">
      <c r="B262" s="32"/>
      <c r="D262" s="176" t="s">
        <v>1416</v>
      </c>
      <c r="F262" s="177" t="s">
        <v>2084</v>
      </c>
      <c r="I262" s="136"/>
      <c r="L262" s="32"/>
      <c r="M262" s="137"/>
      <c r="T262" s="53"/>
      <c r="AT262" s="17" t="s">
        <v>1416</v>
      </c>
      <c r="AU262" s="17" t="s">
        <v>77</v>
      </c>
    </row>
    <row r="263" spans="2:65" s="12" customFormat="1" ht="11.25">
      <c r="B263" s="162"/>
      <c r="D263" s="134" t="s">
        <v>774</v>
      </c>
      <c r="E263" s="163" t="s">
        <v>19</v>
      </c>
      <c r="F263" s="164" t="s">
        <v>4251</v>
      </c>
      <c r="H263" s="165">
        <v>11.327999999999999</v>
      </c>
      <c r="I263" s="166"/>
      <c r="L263" s="162"/>
      <c r="M263" s="167"/>
      <c r="T263" s="168"/>
      <c r="AT263" s="163" t="s">
        <v>774</v>
      </c>
      <c r="AU263" s="163" t="s">
        <v>77</v>
      </c>
      <c r="AV263" s="12" t="s">
        <v>79</v>
      </c>
      <c r="AW263" s="12" t="s">
        <v>31</v>
      </c>
      <c r="AX263" s="12" t="s">
        <v>69</v>
      </c>
      <c r="AY263" s="163" t="s">
        <v>260</v>
      </c>
    </row>
    <row r="264" spans="2:65" s="13" customFormat="1" ht="11.25">
      <c r="B264" s="169"/>
      <c r="D264" s="134" t="s">
        <v>774</v>
      </c>
      <c r="E264" s="170" t="s">
        <v>19</v>
      </c>
      <c r="F264" s="171" t="s">
        <v>967</v>
      </c>
      <c r="H264" s="172">
        <v>11.327999999999999</v>
      </c>
      <c r="I264" s="173"/>
      <c r="L264" s="169"/>
      <c r="M264" s="174"/>
      <c r="T264" s="175"/>
      <c r="AT264" s="170" t="s">
        <v>774</v>
      </c>
      <c r="AU264" s="170" t="s">
        <v>77</v>
      </c>
      <c r="AV264" s="13" t="s">
        <v>266</v>
      </c>
      <c r="AW264" s="13" t="s">
        <v>31</v>
      </c>
      <c r="AX264" s="13" t="s">
        <v>77</v>
      </c>
      <c r="AY264" s="170" t="s">
        <v>260</v>
      </c>
    </row>
    <row r="265" spans="2:65" s="1" customFormat="1" ht="16.5" customHeight="1">
      <c r="B265" s="32"/>
      <c r="C265" s="121" t="s">
        <v>353</v>
      </c>
      <c r="D265" s="121" t="s">
        <v>261</v>
      </c>
      <c r="E265" s="122" t="s">
        <v>2086</v>
      </c>
      <c r="F265" s="123" t="s">
        <v>2087</v>
      </c>
      <c r="G265" s="124" t="s">
        <v>2848</v>
      </c>
      <c r="H265" s="125">
        <v>11.327999999999999</v>
      </c>
      <c r="I265" s="126"/>
      <c r="J265" s="127">
        <f>ROUND(I265*H265,2)</f>
        <v>0</v>
      </c>
      <c r="K265" s="123" t="s">
        <v>1258</v>
      </c>
      <c r="L265" s="32"/>
      <c r="M265" s="128" t="s">
        <v>19</v>
      </c>
      <c r="N265" s="129" t="s">
        <v>40</v>
      </c>
      <c r="P265" s="130">
        <f>O265*H265</f>
        <v>0</v>
      </c>
      <c r="Q265" s="130">
        <v>0</v>
      </c>
      <c r="R265" s="130">
        <f>Q265*H265</f>
        <v>0</v>
      </c>
      <c r="S265" s="130">
        <v>0</v>
      </c>
      <c r="T265" s="131">
        <f>S265*H265</f>
        <v>0</v>
      </c>
      <c r="AR265" s="132" t="s">
        <v>266</v>
      </c>
      <c r="AT265" s="132" t="s">
        <v>261</v>
      </c>
      <c r="AU265" s="132" t="s">
        <v>77</v>
      </c>
      <c r="AY265" s="17" t="s">
        <v>260</v>
      </c>
      <c r="BE265" s="133">
        <f>IF(N265="základní",J265,0)</f>
        <v>0</v>
      </c>
      <c r="BF265" s="133">
        <f>IF(N265="snížená",J265,0)</f>
        <v>0</v>
      </c>
      <c r="BG265" s="133">
        <f>IF(N265="zákl. přenesená",J265,0)</f>
        <v>0</v>
      </c>
      <c r="BH265" s="133">
        <f>IF(N265="sníž. přenesená",J265,0)</f>
        <v>0</v>
      </c>
      <c r="BI265" s="133">
        <f>IF(N265="nulová",J265,0)</f>
        <v>0</v>
      </c>
      <c r="BJ265" s="17" t="s">
        <v>77</v>
      </c>
      <c r="BK265" s="133">
        <f>ROUND(I265*H265,2)</f>
        <v>0</v>
      </c>
      <c r="BL265" s="17" t="s">
        <v>266</v>
      </c>
      <c r="BM265" s="132" t="s">
        <v>668</v>
      </c>
    </row>
    <row r="266" spans="2:65" s="1" customFormat="1" ht="11.25">
      <c r="B266" s="32"/>
      <c r="D266" s="134" t="s">
        <v>267</v>
      </c>
      <c r="F266" s="135" t="s">
        <v>2088</v>
      </c>
      <c r="I266" s="136"/>
      <c r="L266" s="32"/>
      <c r="M266" s="137"/>
      <c r="T266" s="53"/>
      <c r="AT266" s="17" t="s">
        <v>267</v>
      </c>
      <c r="AU266" s="17" t="s">
        <v>77</v>
      </c>
    </row>
    <row r="267" spans="2:65" s="1" customFormat="1" ht="11.25">
      <c r="B267" s="32"/>
      <c r="D267" s="176" t="s">
        <v>1416</v>
      </c>
      <c r="F267" s="177" t="s">
        <v>2089</v>
      </c>
      <c r="I267" s="136"/>
      <c r="L267" s="32"/>
      <c r="M267" s="137"/>
      <c r="T267" s="53"/>
      <c r="AT267" s="17" t="s">
        <v>1416</v>
      </c>
      <c r="AU267" s="17" t="s">
        <v>77</v>
      </c>
    </row>
    <row r="268" spans="2:65" s="1" customFormat="1" ht="16.5" customHeight="1">
      <c r="B268" s="32"/>
      <c r="C268" s="121" t="s">
        <v>674</v>
      </c>
      <c r="D268" s="121" t="s">
        <v>261</v>
      </c>
      <c r="E268" s="122" t="s">
        <v>2090</v>
      </c>
      <c r="F268" s="123" t="s">
        <v>2091</v>
      </c>
      <c r="G268" s="124" t="s">
        <v>2848</v>
      </c>
      <c r="H268" s="125">
        <v>215.232</v>
      </c>
      <c r="I268" s="126"/>
      <c r="J268" s="127">
        <f>ROUND(I268*H268,2)</f>
        <v>0</v>
      </c>
      <c r="K268" s="123" t="s">
        <v>1258</v>
      </c>
      <c r="L268" s="32"/>
      <c r="M268" s="128" t="s">
        <v>19</v>
      </c>
      <c r="N268" s="129" t="s">
        <v>40</v>
      </c>
      <c r="P268" s="130">
        <f>O268*H268</f>
        <v>0</v>
      </c>
      <c r="Q268" s="130">
        <v>0</v>
      </c>
      <c r="R268" s="130">
        <f>Q268*H268</f>
        <v>0</v>
      </c>
      <c r="S268" s="130">
        <v>0</v>
      </c>
      <c r="T268" s="131">
        <f>S268*H268</f>
        <v>0</v>
      </c>
      <c r="AR268" s="132" t="s">
        <v>266</v>
      </c>
      <c r="AT268" s="132" t="s">
        <v>261</v>
      </c>
      <c r="AU268" s="132" t="s">
        <v>77</v>
      </c>
      <c r="AY268" s="17" t="s">
        <v>260</v>
      </c>
      <c r="BE268" s="133">
        <f>IF(N268="základní",J268,0)</f>
        <v>0</v>
      </c>
      <c r="BF268" s="133">
        <f>IF(N268="snížená",J268,0)</f>
        <v>0</v>
      </c>
      <c r="BG268" s="133">
        <f>IF(N268="zákl. přenesená",J268,0)</f>
        <v>0</v>
      </c>
      <c r="BH268" s="133">
        <f>IF(N268="sníž. přenesená",J268,0)</f>
        <v>0</v>
      </c>
      <c r="BI268" s="133">
        <f>IF(N268="nulová",J268,0)</f>
        <v>0</v>
      </c>
      <c r="BJ268" s="17" t="s">
        <v>77</v>
      </c>
      <c r="BK268" s="133">
        <f>ROUND(I268*H268,2)</f>
        <v>0</v>
      </c>
      <c r="BL268" s="17" t="s">
        <v>266</v>
      </c>
      <c r="BM268" s="132" t="s">
        <v>671</v>
      </c>
    </row>
    <row r="269" spans="2:65" s="1" customFormat="1" ht="19.5">
      <c r="B269" s="32"/>
      <c r="D269" s="134" t="s">
        <v>267</v>
      </c>
      <c r="F269" s="135" t="s">
        <v>2092</v>
      </c>
      <c r="I269" s="136"/>
      <c r="L269" s="32"/>
      <c r="M269" s="137"/>
      <c r="T269" s="53"/>
      <c r="AT269" s="17" t="s">
        <v>267</v>
      </c>
      <c r="AU269" s="17" t="s">
        <v>77</v>
      </c>
    </row>
    <row r="270" spans="2:65" s="1" customFormat="1" ht="11.25">
      <c r="B270" s="32"/>
      <c r="D270" s="176" t="s">
        <v>1416</v>
      </c>
      <c r="F270" s="177" t="s">
        <v>2093</v>
      </c>
      <c r="I270" s="136"/>
      <c r="L270" s="32"/>
      <c r="M270" s="137"/>
      <c r="T270" s="53"/>
      <c r="AT270" s="17" t="s">
        <v>1416</v>
      </c>
      <c r="AU270" s="17" t="s">
        <v>77</v>
      </c>
    </row>
    <row r="271" spans="2:65" s="12" customFormat="1" ht="11.25">
      <c r="B271" s="162"/>
      <c r="D271" s="134" t="s">
        <v>774</v>
      </c>
      <c r="E271" s="163" t="s">
        <v>19</v>
      </c>
      <c r="F271" s="164" t="s">
        <v>4252</v>
      </c>
      <c r="H271" s="165">
        <v>215.232</v>
      </c>
      <c r="I271" s="166"/>
      <c r="L271" s="162"/>
      <c r="M271" s="167"/>
      <c r="T271" s="168"/>
      <c r="AT271" s="163" t="s">
        <v>774</v>
      </c>
      <c r="AU271" s="163" t="s">
        <v>77</v>
      </c>
      <c r="AV271" s="12" t="s">
        <v>79</v>
      </c>
      <c r="AW271" s="12" t="s">
        <v>31</v>
      </c>
      <c r="AX271" s="12" t="s">
        <v>69</v>
      </c>
      <c r="AY271" s="163" t="s">
        <v>260</v>
      </c>
    </row>
    <row r="272" spans="2:65" s="13" customFormat="1" ht="11.25">
      <c r="B272" s="169"/>
      <c r="D272" s="134" t="s">
        <v>774</v>
      </c>
      <c r="E272" s="170" t="s">
        <v>19</v>
      </c>
      <c r="F272" s="171" t="s">
        <v>967</v>
      </c>
      <c r="H272" s="172">
        <v>215.232</v>
      </c>
      <c r="I272" s="173"/>
      <c r="L272" s="169"/>
      <c r="M272" s="174"/>
      <c r="T272" s="175"/>
      <c r="AT272" s="170" t="s">
        <v>774</v>
      </c>
      <c r="AU272" s="170" t="s">
        <v>77</v>
      </c>
      <c r="AV272" s="13" t="s">
        <v>266</v>
      </c>
      <c r="AW272" s="13" t="s">
        <v>31</v>
      </c>
      <c r="AX272" s="13" t="s">
        <v>77</v>
      </c>
      <c r="AY272" s="170" t="s">
        <v>260</v>
      </c>
    </row>
    <row r="273" spans="2:65" s="10" customFormat="1" ht="25.9" customHeight="1">
      <c r="B273" s="111"/>
      <c r="D273" s="112" t="s">
        <v>68</v>
      </c>
      <c r="E273" s="113" t="s">
        <v>2095</v>
      </c>
      <c r="F273" s="113" t="s">
        <v>2096</v>
      </c>
      <c r="I273" s="114"/>
      <c r="J273" s="115">
        <f>BK273</f>
        <v>0</v>
      </c>
      <c r="L273" s="111"/>
      <c r="M273" s="116"/>
      <c r="P273" s="117">
        <f>SUM(P274:P276)</f>
        <v>0</v>
      </c>
      <c r="R273" s="117">
        <f>SUM(R274:R276)</f>
        <v>0</v>
      </c>
      <c r="T273" s="118">
        <f>SUM(T274:T276)</f>
        <v>0</v>
      </c>
      <c r="AR273" s="112" t="s">
        <v>77</v>
      </c>
      <c r="AT273" s="119" t="s">
        <v>68</v>
      </c>
      <c r="AU273" s="119" t="s">
        <v>69</v>
      </c>
      <c r="AY273" s="112" t="s">
        <v>260</v>
      </c>
      <c r="BK273" s="120">
        <f>SUM(BK274:BK276)</f>
        <v>0</v>
      </c>
    </row>
    <row r="274" spans="2:65" s="1" customFormat="1" ht="16.5" customHeight="1">
      <c r="B274" s="32"/>
      <c r="C274" s="121" t="s">
        <v>358</v>
      </c>
      <c r="D274" s="121" t="s">
        <v>261</v>
      </c>
      <c r="E274" s="122" t="s">
        <v>2097</v>
      </c>
      <c r="F274" s="123" t="s">
        <v>2098</v>
      </c>
      <c r="G274" s="124" t="s">
        <v>2848</v>
      </c>
      <c r="H274" s="125">
        <v>350.851</v>
      </c>
      <c r="I274" s="126"/>
      <c r="J274" s="127">
        <f>ROUND(I274*H274,2)</f>
        <v>0</v>
      </c>
      <c r="K274" s="123" t="s">
        <v>1258</v>
      </c>
      <c r="L274" s="32"/>
      <c r="M274" s="128" t="s">
        <v>19</v>
      </c>
      <c r="N274" s="129" t="s">
        <v>40</v>
      </c>
      <c r="P274" s="130">
        <f>O274*H274</f>
        <v>0</v>
      </c>
      <c r="Q274" s="130">
        <v>0</v>
      </c>
      <c r="R274" s="130">
        <f>Q274*H274</f>
        <v>0</v>
      </c>
      <c r="S274" s="130">
        <v>0</v>
      </c>
      <c r="T274" s="131">
        <f>S274*H274</f>
        <v>0</v>
      </c>
      <c r="AR274" s="132" t="s">
        <v>266</v>
      </c>
      <c r="AT274" s="132" t="s">
        <v>261</v>
      </c>
      <c r="AU274" s="132" t="s">
        <v>77</v>
      </c>
      <c r="AY274" s="17" t="s">
        <v>260</v>
      </c>
      <c r="BE274" s="133">
        <f>IF(N274="základní",J274,0)</f>
        <v>0</v>
      </c>
      <c r="BF274" s="133">
        <f>IF(N274="snížená",J274,0)</f>
        <v>0</v>
      </c>
      <c r="BG274" s="133">
        <f>IF(N274="zákl. přenesená",J274,0)</f>
        <v>0</v>
      </c>
      <c r="BH274" s="133">
        <f>IF(N274="sníž. přenesená",J274,0)</f>
        <v>0</v>
      </c>
      <c r="BI274" s="133">
        <f>IF(N274="nulová",J274,0)</f>
        <v>0</v>
      </c>
      <c r="BJ274" s="17" t="s">
        <v>77</v>
      </c>
      <c r="BK274" s="133">
        <f>ROUND(I274*H274,2)</f>
        <v>0</v>
      </c>
      <c r="BL274" s="17" t="s">
        <v>266</v>
      </c>
      <c r="BM274" s="132" t="s">
        <v>865</v>
      </c>
    </row>
    <row r="275" spans="2:65" s="1" customFormat="1" ht="19.5">
      <c r="B275" s="32"/>
      <c r="D275" s="134" t="s">
        <v>267</v>
      </c>
      <c r="F275" s="135" t="s">
        <v>2099</v>
      </c>
      <c r="I275" s="136"/>
      <c r="L275" s="32"/>
      <c r="M275" s="137"/>
      <c r="T275" s="53"/>
      <c r="AT275" s="17" t="s">
        <v>267</v>
      </c>
      <c r="AU275" s="17" t="s">
        <v>77</v>
      </c>
    </row>
    <row r="276" spans="2:65" s="1" customFormat="1" ht="11.25">
      <c r="B276" s="32"/>
      <c r="D276" s="176" t="s">
        <v>1416</v>
      </c>
      <c r="F276" s="177" t="s">
        <v>2100</v>
      </c>
      <c r="I276" s="136"/>
      <c r="L276" s="32"/>
      <c r="M276" s="149"/>
      <c r="N276" s="150"/>
      <c r="O276" s="150"/>
      <c r="P276" s="150"/>
      <c r="Q276" s="150"/>
      <c r="R276" s="150"/>
      <c r="S276" s="150"/>
      <c r="T276" s="151"/>
      <c r="AT276" s="17" t="s">
        <v>1416</v>
      </c>
      <c r="AU276" s="17" t="s">
        <v>77</v>
      </c>
    </row>
    <row r="277" spans="2:65" s="1" customFormat="1" ht="6.95" customHeight="1">
      <c r="B277" s="41"/>
      <c r="C277" s="42"/>
      <c r="D277" s="42"/>
      <c r="E277" s="42"/>
      <c r="F277" s="42"/>
      <c r="G277" s="42"/>
      <c r="H277" s="42"/>
      <c r="I277" s="42"/>
      <c r="J277" s="42"/>
      <c r="K277" s="42"/>
      <c r="L277" s="32"/>
    </row>
  </sheetData>
  <sheetProtection algorithmName="SHA-512" hashValue="RTxY46GqIhcTTacy+LfywNoVKfkAcyvGxK4ZpxL40YtUfI90QYw+72V0guqRQZa4PADIP6vmlxSnF9riBJji8Q==" saltValue="sGNrq2XKFWyxcuyl3QmkY7XaMTLXdyYc+m1CkByGeI6CENw/HMM3sqIxqf065heEAoAEshAkjTvB8J/MxKm/nQ==" spinCount="100000" sheet="1" objects="1" scenarios="1" formatColumns="0" formatRows="0" autoFilter="0"/>
  <autoFilter ref="C86:K276" xr:uid="{00000000-0009-0000-0000-000027000000}"/>
  <mergeCells count="9">
    <mergeCell ref="E50:H50"/>
    <mergeCell ref="E77:H77"/>
    <mergeCell ref="E79:H79"/>
    <mergeCell ref="L2:V2"/>
    <mergeCell ref="E7:H7"/>
    <mergeCell ref="E9:H9"/>
    <mergeCell ref="E18:H18"/>
    <mergeCell ref="E27:H27"/>
    <mergeCell ref="E48:H48"/>
  </mergeCells>
  <hyperlinks>
    <hyperlink ref="F91" r:id="rId1" xr:uid="{00000000-0004-0000-2700-000000000000}"/>
    <hyperlink ref="F97" r:id="rId2" xr:uid="{00000000-0004-0000-2700-000001000000}"/>
    <hyperlink ref="F102" r:id="rId3" xr:uid="{00000000-0004-0000-2700-000002000000}"/>
    <hyperlink ref="F107" r:id="rId4" xr:uid="{00000000-0004-0000-2700-000003000000}"/>
    <hyperlink ref="F113" r:id="rId5" xr:uid="{00000000-0004-0000-2700-000004000000}"/>
    <hyperlink ref="F118" r:id="rId6" xr:uid="{00000000-0004-0000-2700-000005000000}"/>
    <hyperlink ref="F123" r:id="rId7" xr:uid="{00000000-0004-0000-2700-000006000000}"/>
    <hyperlink ref="F132" r:id="rId8" xr:uid="{00000000-0004-0000-2700-000007000000}"/>
    <hyperlink ref="F141" r:id="rId9" xr:uid="{00000000-0004-0000-2700-000008000000}"/>
    <hyperlink ref="F146" r:id="rId10" xr:uid="{00000000-0004-0000-2700-000009000000}"/>
    <hyperlink ref="F152" r:id="rId11" xr:uid="{00000000-0004-0000-2700-00000A000000}"/>
    <hyperlink ref="F155" r:id="rId12" xr:uid="{00000000-0004-0000-2700-00000B000000}"/>
    <hyperlink ref="F160" r:id="rId13" xr:uid="{00000000-0004-0000-2700-00000C000000}"/>
    <hyperlink ref="F176" r:id="rId14" xr:uid="{00000000-0004-0000-2700-00000D000000}"/>
    <hyperlink ref="F181" r:id="rId15" xr:uid="{00000000-0004-0000-2700-00000E000000}"/>
    <hyperlink ref="F189" r:id="rId16" xr:uid="{00000000-0004-0000-2700-00000F000000}"/>
    <hyperlink ref="F199" r:id="rId17" xr:uid="{00000000-0004-0000-2700-000010000000}"/>
    <hyperlink ref="F202" r:id="rId18" xr:uid="{00000000-0004-0000-2700-000011000000}"/>
    <hyperlink ref="F207" r:id="rId19" xr:uid="{00000000-0004-0000-2700-000012000000}"/>
    <hyperlink ref="F214" r:id="rId20" xr:uid="{00000000-0004-0000-2700-000013000000}"/>
    <hyperlink ref="F222" r:id="rId21" xr:uid="{00000000-0004-0000-2700-000014000000}"/>
    <hyperlink ref="F228" r:id="rId22" xr:uid="{00000000-0004-0000-2700-000015000000}"/>
    <hyperlink ref="F238" r:id="rId23" xr:uid="{00000000-0004-0000-2700-000016000000}"/>
    <hyperlink ref="F244" r:id="rId24" xr:uid="{00000000-0004-0000-2700-000017000000}"/>
    <hyperlink ref="F250" r:id="rId25" xr:uid="{00000000-0004-0000-2700-000018000000}"/>
    <hyperlink ref="F258" r:id="rId26" xr:uid="{00000000-0004-0000-2700-000019000000}"/>
    <hyperlink ref="F262" r:id="rId27" xr:uid="{00000000-0004-0000-2700-00001A000000}"/>
    <hyperlink ref="F267" r:id="rId28" xr:uid="{00000000-0004-0000-2700-00001B000000}"/>
    <hyperlink ref="F270" r:id="rId29" xr:uid="{00000000-0004-0000-2700-00001C000000}"/>
    <hyperlink ref="F276" r:id="rId30" xr:uid="{00000000-0004-0000-2700-00001D000000}"/>
  </hyperlinks>
  <pageMargins left="0.39374999999999999" right="0.39374999999999999" top="0.39374999999999999" bottom="0.39374999999999999" header="0" footer="0"/>
  <pageSetup paperSize="9" fitToHeight="100" orientation="landscape" blackAndWhite="1"/>
  <headerFooter>
    <oddFooter>&amp;CStrana &amp;P z &amp;N</oddFooter>
  </headerFooter>
  <drawing r:id="rId3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pageSetUpPr fitToPage="1"/>
  </sheetPr>
  <dimension ref="B2:BM354"/>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196</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4253</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ROUND(J86,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ROUND((SUM(BE86:BE353)),  2)</f>
        <v>0</v>
      </c>
      <c r="I33" s="89">
        <v>0.21</v>
      </c>
      <c r="J33" s="88">
        <f>ROUND(((SUM(BE86:BE353))*I33),  2)</f>
        <v>0</v>
      </c>
      <c r="L33" s="32"/>
    </row>
    <row r="34" spans="2:12" s="1" customFormat="1" ht="14.45" customHeight="1">
      <c r="B34" s="32"/>
      <c r="E34" s="27" t="s">
        <v>41</v>
      </c>
      <c r="F34" s="88">
        <f>ROUND((SUM(BF86:BF353)),  2)</f>
        <v>0</v>
      </c>
      <c r="I34" s="89">
        <v>0.12</v>
      </c>
      <c r="J34" s="88">
        <f>ROUND(((SUM(BF86:BF353))*I34),  2)</f>
        <v>0</v>
      </c>
      <c r="L34" s="32"/>
    </row>
    <row r="35" spans="2:12" s="1" customFormat="1" ht="14.45" hidden="1" customHeight="1">
      <c r="B35" s="32"/>
      <c r="E35" s="27" t="s">
        <v>42</v>
      </c>
      <c r="F35" s="88">
        <f>ROUND((SUM(BG86:BG353)),  2)</f>
        <v>0</v>
      </c>
      <c r="I35" s="89">
        <v>0.21</v>
      </c>
      <c r="J35" s="88">
        <f>0</f>
        <v>0</v>
      </c>
      <c r="L35" s="32"/>
    </row>
    <row r="36" spans="2:12" s="1" customFormat="1" ht="14.45" hidden="1" customHeight="1">
      <c r="B36" s="32"/>
      <c r="E36" s="27" t="s">
        <v>43</v>
      </c>
      <c r="F36" s="88">
        <f>ROUND((SUM(BH86:BH353)),  2)</f>
        <v>0</v>
      </c>
      <c r="I36" s="89">
        <v>0.12</v>
      </c>
      <c r="J36" s="88">
        <f>0</f>
        <v>0</v>
      </c>
      <c r="L36" s="32"/>
    </row>
    <row r="37" spans="2:12" s="1" customFormat="1" ht="14.45" hidden="1" customHeight="1">
      <c r="B37" s="32"/>
      <c r="E37" s="27" t="s">
        <v>44</v>
      </c>
      <c r="F37" s="88">
        <f>ROUND((SUM(BI86:BI353)),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04-14-02 - Propustek v ev. km 31,076</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J86</f>
        <v>0</v>
      </c>
      <c r="L59" s="32"/>
      <c r="AU59" s="17" t="s">
        <v>242</v>
      </c>
    </row>
    <row r="60" spans="2:47" s="8" customFormat="1" ht="24.95" customHeight="1">
      <c r="B60" s="99"/>
      <c r="D60" s="100" t="s">
        <v>1827</v>
      </c>
      <c r="E60" s="101"/>
      <c r="F60" s="101"/>
      <c r="G60" s="101"/>
      <c r="H60" s="101"/>
      <c r="I60" s="101"/>
      <c r="J60" s="102">
        <f>J87</f>
        <v>0</v>
      </c>
      <c r="L60" s="99"/>
    </row>
    <row r="61" spans="2:47" s="8" customFormat="1" ht="24.95" customHeight="1">
      <c r="B61" s="99"/>
      <c r="D61" s="100" t="s">
        <v>1828</v>
      </c>
      <c r="E61" s="101"/>
      <c r="F61" s="101"/>
      <c r="G61" s="101"/>
      <c r="H61" s="101"/>
      <c r="I61" s="101"/>
      <c r="J61" s="102">
        <f>J148</f>
        <v>0</v>
      </c>
      <c r="L61" s="99"/>
    </row>
    <row r="62" spans="2:47" s="8" customFormat="1" ht="24.95" customHeight="1">
      <c r="B62" s="99"/>
      <c r="D62" s="100" t="s">
        <v>1831</v>
      </c>
      <c r="E62" s="101"/>
      <c r="F62" s="101"/>
      <c r="G62" s="101"/>
      <c r="H62" s="101"/>
      <c r="I62" s="101"/>
      <c r="J62" s="102">
        <f>J258</f>
        <v>0</v>
      </c>
      <c r="L62" s="99"/>
    </row>
    <row r="63" spans="2:47" s="8" customFormat="1" ht="24.95" customHeight="1">
      <c r="B63" s="99"/>
      <c r="D63" s="100" t="s">
        <v>2173</v>
      </c>
      <c r="E63" s="101"/>
      <c r="F63" s="101"/>
      <c r="G63" s="101"/>
      <c r="H63" s="101"/>
      <c r="I63" s="101"/>
      <c r="J63" s="102">
        <f>J291</f>
        <v>0</v>
      </c>
      <c r="L63" s="99"/>
    </row>
    <row r="64" spans="2:47" s="8" customFormat="1" ht="24.95" customHeight="1">
      <c r="B64" s="99"/>
      <c r="D64" s="100" t="s">
        <v>1833</v>
      </c>
      <c r="E64" s="101"/>
      <c r="F64" s="101"/>
      <c r="G64" s="101"/>
      <c r="H64" s="101"/>
      <c r="I64" s="101"/>
      <c r="J64" s="102">
        <f>J309</f>
        <v>0</v>
      </c>
      <c r="L64" s="99"/>
    </row>
    <row r="65" spans="2:12" s="8" customFormat="1" ht="24.95" customHeight="1">
      <c r="B65" s="99"/>
      <c r="D65" s="100" t="s">
        <v>1834</v>
      </c>
      <c r="E65" s="101"/>
      <c r="F65" s="101"/>
      <c r="G65" s="101"/>
      <c r="H65" s="101"/>
      <c r="I65" s="101"/>
      <c r="J65" s="102">
        <f>J334</f>
        <v>0</v>
      </c>
      <c r="L65" s="99"/>
    </row>
    <row r="66" spans="2:12" s="8" customFormat="1" ht="24.95" customHeight="1">
      <c r="B66" s="99"/>
      <c r="D66" s="100" t="s">
        <v>1835</v>
      </c>
      <c r="E66" s="101"/>
      <c r="F66" s="101"/>
      <c r="G66" s="101"/>
      <c r="H66" s="101"/>
      <c r="I66" s="101"/>
      <c r="J66" s="102">
        <f>J350</f>
        <v>0</v>
      </c>
      <c r="L66" s="99"/>
    </row>
    <row r="67" spans="2:12" s="1" customFormat="1" ht="21.75" customHeight="1">
      <c r="B67" s="32"/>
      <c r="L67" s="32"/>
    </row>
    <row r="68" spans="2:12" s="1" customFormat="1" ht="6.95" customHeight="1">
      <c r="B68" s="41"/>
      <c r="C68" s="42"/>
      <c r="D68" s="42"/>
      <c r="E68" s="42"/>
      <c r="F68" s="42"/>
      <c r="G68" s="42"/>
      <c r="H68" s="42"/>
      <c r="I68" s="42"/>
      <c r="J68" s="42"/>
      <c r="K68" s="42"/>
      <c r="L68" s="32"/>
    </row>
    <row r="72" spans="2:12" s="1" customFormat="1" ht="6.95" customHeight="1">
      <c r="B72" s="43"/>
      <c r="C72" s="44"/>
      <c r="D72" s="44"/>
      <c r="E72" s="44"/>
      <c r="F72" s="44"/>
      <c r="G72" s="44"/>
      <c r="H72" s="44"/>
      <c r="I72" s="44"/>
      <c r="J72" s="44"/>
      <c r="K72" s="44"/>
      <c r="L72" s="32"/>
    </row>
    <row r="73" spans="2:12" s="1" customFormat="1" ht="24.95" customHeight="1">
      <c r="B73" s="32"/>
      <c r="C73" s="21" t="s">
        <v>245</v>
      </c>
      <c r="L73" s="32"/>
    </row>
    <row r="74" spans="2:12" s="1" customFormat="1" ht="6.95" customHeight="1">
      <c r="B74" s="32"/>
      <c r="L74" s="32"/>
    </row>
    <row r="75" spans="2:12" s="1" customFormat="1" ht="12" customHeight="1">
      <c r="B75" s="32"/>
      <c r="C75" s="27" t="s">
        <v>16</v>
      </c>
      <c r="L75" s="32"/>
    </row>
    <row r="76" spans="2:12" s="1" customFormat="1" ht="16.5" customHeight="1">
      <c r="B76" s="32"/>
      <c r="E76" s="309" t="str">
        <f>E7</f>
        <v>Oprava trati v úseku Tanvald - Kořenov</v>
      </c>
      <c r="F76" s="310"/>
      <c r="G76" s="310"/>
      <c r="H76" s="310"/>
      <c r="L76" s="32"/>
    </row>
    <row r="77" spans="2:12" s="1" customFormat="1" ht="12" customHeight="1">
      <c r="B77" s="32"/>
      <c r="C77" s="27" t="s">
        <v>237</v>
      </c>
      <c r="L77" s="32"/>
    </row>
    <row r="78" spans="2:12" s="1" customFormat="1" ht="16.5" customHeight="1">
      <c r="B78" s="32"/>
      <c r="E78" s="305" t="str">
        <f>E9</f>
        <v>SO 04-14-02 - Propustek v ev. km 31,076</v>
      </c>
      <c r="F78" s="311"/>
      <c r="G78" s="311"/>
      <c r="H78" s="311"/>
      <c r="L78" s="32"/>
    </row>
    <row r="79" spans="2:12" s="1" customFormat="1" ht="6.95" customHeight="1">
      <c r="B79" s="32"/>
      <c r="L79" s="32"/>
    </row>
    <row r="80" spans="2:12" s="1" customFormat="1" ht="12" customHeight="1">
      <c r="B80" s="32"/>
      <c r="C80" s="27" t="s">
        <v>21</v>
      </c>
      <c r="F80" s="25" t="str">
        <f>F12</f>
        <v xml:space="preserve"> </v>
      </c>
      <c r="I80" s="27" t="s">
        <v>23</v>
      </c>
      <c r="J80" s="49" t="str">
        <f>IF(J12="","",J12)</f>
        <v>14. 6. 2023</v>
      </c>
      <c r="L80" s="32"/>
    </row>
    <row r="81" spans="2:65" s="1" customFormat="1" ht="6.95" customHeight="1">
      <c r="B81" s="32"/>
      <c r="L81" s="32"/>
    </row>
    <row r="82" spans="2:65" s="1" customFormat="1" ht="15.2" customHeight="1">
      <c r="B82" s="32"/>
      <c r="C82" s="27" t="s">
        <v>25</v>
      </c>
      <c r="F82" s="25" t="str">
        <f>E15</f>
        <v xml:space="preserve"> </v>
      </c>
      <c r="I82" s="27" t="s">
        <v>30</v>
      </c>
      <c r="J82" s="30" t="str">
        <f>E21</f>
        <v xml:space="preserve"> </v>
      </c>
      <c r="L82" s="32"/>
    </row>
    <row r="83" spans="2:65" s="1" customFormat="1" ht="15.2" customHeight="1">
      <c r="B83" s="32"/>
      <c r="C83" s="27" t="s">
        <v>28</v>
      </c>
      <c r="F83" s="25" t="str">
        <f>IF(E18="","",E18)</f>
        <v>Vyplň údaj</v>
      </c>
      <c r="I83" s="27" t="s">
        <v>32</v>
      </c>
      <c r="J83" s="30" t="str">
        <f>E24</f>
        <v xml:space="preserve"> </v>
      </c>
      <c r="L83" s="32"/>
    </row>
    <row r="84" spans="2:65" s="1" customFormat="1" ht="10.35" customHeight="1">
      <c r="B84" s="32"/>
      <c r="L84" s="32"/>
    </row>
    <row r="85" spans="2:65" s="9" customFormat="1" ht="29.25" customHeight="1">
      <c r="B85" s="103"/>
      <c r="C85" s="104" t="s">
        <v>246</v>
      </c>
      <c r="D85" s="105" t="s">
        <v>54</v>
      </c>
      <c r="E85" s="105" t="s">
        <v>50</v>
      </c>
      <c r="F85" s="105" t="s">
        <v>51</v>
      </c>
      <c r="G85" s="105" t="s">
        <v>247</v>
      </c>
      <c r="H85" s="105" t="s">
        <v>248</v>
      </c>
      <c r="I85" s="105" t="s">
        <v>249</v>
      </c>
      <c r="J85" s="105" t="s">
        <v>241</v>
      </c>
      <c r="K85" s="106" t="s">
        <v>250</v>
      </c>
      <c r="L85" s="103"/>
      <c r="M85" s="56" t="s">
        <v>19</v>
      </c>
      <c r="N85" s="57" t="s">
        <v>39</v>
      </c>
      <c r="O85" s="57" t="s">
        <v>251</v>
      </c>
      <c r="P85" s="57" t="s">
        <v>252</v>
      </c>
      <c r="Q85" s="57" t="s">
        <v>253</v>
      </c>
      <c r="R85" s="57" t="s">
        <v>254</v>
      </c>
      <c r="S85" s="57" t="s">
        <v>255</v>
      </c>
      <c r="T85" s="58" t="s">
        <v>256</v>
      </c>
    </row>
    <row r="86" spans="2:65" s="1" customFormat="1" ht="22.9" customHeight="1">
      <c r="B86" s="32"/>
      <c r="C86" s="61" t="s">
        <v>257</v>
      </c>
      <c r="J86" s="107">
        <f>BK86</f>
        <v>0</v>
      </c>
      <c r="L86" s="32"/>
      <c r="M86" s="59"/>
      <c r="N86" s="50"/>
      <c r="O86" s="50"/>
      <c r="P86" s="108">
        <f>P87+P148+P258+P291+P309+P334+P350</f>
        <v>0</v>
      </c>
      <c r="Q86" s="50"/>
      <c r="R86" s="108">
        <f>R87+R148+R258+R291+R309+R334+R350</f>
        <v>197.73902380999999</v>
      </c>
      <c r="S86" s="50"/>
      <c r="T86" s="109">
        <f>T87+T148+T258+T291+T309+T334+T350</f>
        <v>36.586500000000001</v>
      </c>
      <c r="AT86" s="17" t="s">
        <v>68</v>
      </c>
      <c r="AU86" s="17" t="s">
        <v>242</v>
      </c>
      <c r="BK86" s="110">
        <f>BK87+BK148+BK258+BK291+BK309+BK334+BK350</f>
        <v>0</v>
      </c>
    </row>
    <row r="87" spans="2:65" s="10" customFormat="1" ht="25.9" customHeight="1">
      <c r="B87" s="111"/>
      <c r="D87" s="112" t="s">
        <v>68</v>
      </c>
      <c r="E87" s="113" t="s">
        <v>77</v>
      </c>
      <c r="F87" s="113" t="s">
        <v>1836</v>
      </c>
      <c r="I87" s="114"/>
      <c r="J87" s="115">
        <f>BK87</f>
        <v>0</v>
      </c>
      <c r="L87" s="111"/>
      <c r="M87" s="116"/>
      <c r="P87" s="117">
        <f>SUM(P88:P147)</f>
        <v>0</v>
      </c>
      <c r="R87" s="117">
        <f>SUM(R88:R147)</f>
        <v>104.20585</v>
      </c>
      <c r="T87" s="118">
        <f>SUM(T88:T147)</f>
        <v>0</v>
      </c>
      <c r="AR87" s="112" t="s">
        <v>77</v>
      </c>
      <c r="AT87" s="119" t="s">
        <v>68</v>
      </c>
      <c r="AU87" s="119" t="s">
        <v>69</v>
      </c>
      <c r="AY87" s="112" t="s">
        <v>260</v>
      </c>
      <c r="BK87" s="120">
        <f>SUM(BK88:BK147)</f>
        <v>0</v>
      </c>
    </row>
    <row r="88" spans="2:65" s="1" customFormat="1" ht="16.5" customHeight="1">
      <c r="B88" s="32"/>
      <c r="C88" s="121" t="s">
        <v>77</v>
      </c>
      <c r="D88" s="121" t="s">
        <v>261</v>
      </c>
      <c r="E88" s="122" t="s">
        <v>2174</v>
      </c>
      <c r="F88" s="123" t="s">
        <v>2175</v>
      </c>
      <c r="G88" s="124" t="s">
        <v>1067</v>
      </c>
      <c r="H88" s="125">
        <v>76.5</v>
      </c>
      <c r="I88" s="126"/>
      <c r="J88" s="127">
        <f>ROUND(I88*H88,2)</f>
        <v>0</v>
      </c>
      <c r="K88" s="123" t="s">
        <v>1258</v>
      </c>
      <c r="L88" s="32"/>
      <c r="M88" s="128" t="s">
        <v>19</v>
      </c>
      <c r="N88" s="129" t="s">
        <v>40</v>
      </c>
      <c r="P88" s="130">
        <f>O88*H88</f>
        <v>0</v>
      </c>
      <c r="Q88" s="130">
        <v>0</v>
      </c>
      <c r="R88" s="130">
        <f>Q88*H88</f>
        <v>0</v>
      </c>
      <c r="S88" s="130">
        <v>0</v>
      </c>
      <c r="T88" s="131">
        <f>S88*H88</f>
        <v>0</v>
      </c>
      <c r="AR88" s="132" t="s">
        <v>266</v>
      </c>
      <c r="AT88" s="132" t="s">
        <v>261</v>
      </c>
      <c r="AU88" s="132" t="s">
        <v>77</v>
      </c>
      <c r="AY88" s="17" t="s">
        <v>260</v>
      </c>
      <c r="BE88" s="133">
        <f>IF(N88="základní",J88,0)</f>
        <v>0</v>
      </c>
      <c r="BF88" s="133">
        <f>IF(N88="snížená",J88,0)</f>
        <v>0</v>
      </c>
      <c r="BG88" s="133">
        <f>IF(N88="zákl. přenesená",J88,0)</f>
        <v>0</v>
      </c>
      <c r="BH88" s="133">
        <f>IF(N88="sníž. přenesená",J88,0)</f>
        <v>0</v>
      </c>
      <c r="BI88" s="133">
        <f>IF(N88="nulová",J88,0)</f>
        <v>0</v>
      </c>
      <c r="BJ88" s="17" t="s">
        <v>77</v>
      </c>
      <c r="BK88" s="133">
        <f>ROUND(I88*H88,2)</f>
        <v>0</v>
      </c>
      <c r="BL88" s="17" t="s">
        <v>266</v>
      </c>
      <c r="BM88" s="132" t="s">
        <v>79</v>
      </c>
    </row>
    <row r="89" spans="2:65" s="1" customFormat="1" ht="19.5">
      <c r="B89" s="32"/>
      <c r="D89" s="134" t="s">
        <v>267</v>
      </c>
      <c r="F89" s="135" t="s">
        <v>2176</v>
      </c>
      <c r="I89" s="136"/>
      <c r="L89" s="32"/>
      <c r="M89" s="137"/>
      <c r="T89" s="53"/>
      <c r="AT89" s="17" t="s">
        <v>267</v>
      </c>
      <c r="AU89" s="17" t="s">
        <v>77</v>
      </c>
    </row>
    <row r="90" spans="2:65" s="1" customFormat="1" ht="11.25">
      <c r="B90" s="32"/>
      <c r="D90" s="176" t="s">
        <v>1416</v>
      </c>
      <c r="F90" s="177" t="s">
        <v>2177</v>
      </c>
      <c r="I90" s="136"/>
      <c r="L90" s="32"/>
      <c r="M90" s="137"/>
      <c r="T90" s="53"/>
      <c r="AT90" s="17" t="s">
        <v>1416</v>
      </c>
      <c r="AU90" s="17" t="s">
        <v>77</v>
      </c>
    </row>
    <row r="91" spans="2:65" s="12" customFormat="1" ht="11.25">
      <c r="B91" s="162"/>
      <c r="D91" s="134" t="s">
        <v>774</v>
      </c>
      <c r="E91" s="163" t="s">
        <v>19</v>
      </c>
      <c r="F91" s="164" t="s">
        <v>4254</v>
      </c>
      <c r="H91" s="165">
        <v>76.5</v>
      </c>
      <c r="I91" s="166"/>
      <c r="L91" s="162"/>
      <c r="M91" s="167"/>
      <c r="T91" s="168"/>
      <c r="AT91" s="163" t="s">
        <v>774</v>
      </c>
      <c r="AU91" s="163" t="s">
        <v>77</v>
      </c>
      <c r="AV91" s="12" t="s">
        <v>79</v>
      </c>
      <c r="AW91" s="12" t="s">
        <v>31</v>
      </c>
      <c r="AX91" s="12" t="s">
        <v>69</v>
      </c>
      <c r="AY91" s="163" t="s">
        <v>260</v>
      </c>
    </row>
    <row r="92" spans="2:65" s="13" customFormat="1" ht="11.25">
      <c r="B92" s="169"/>
      <c r="D92" s="134" t="s">
        <v>774</v>
      </c>
      <c r="E92" s="170" t="s">
        <v>19</v>
      </c>
      <c r="F92" s="171" t="s">
        <v>967</v>
      </c>
      <c r="H92" s="172">
        <v>76.5</v>
      </c>
      <c r="I92" s="173"/>
      <c r="L92" s="169"/>
      <c r="M92" s="174"/>
      <c r="T92" s="175"/>
      <c r="AT92" s="170" t="s">
        <v>774</v>
      </c>
      <c r="AU92" s="170" t="s">
        <v>77</v>
      </c>
      <c r="AV92" s="13" t="s">
        <v>266</v>
      </c>
      <c r="AW92" s="13" t="s">
        <v>31</v>
      </c>
      <c r="AX92" s="13" t="s">
        <v>77</v>
      </c>
      <c r="AY92" s="170" t="s">
        <v>260</v>
      </c>
    </row>
    <row r="93" spans="2:65" s="1" customFormat="1" ht="16.5" customHeight="1">
      <c r="B93" s="32"/>
      <c r="C93" s="121" t="s">
        <v>79</v>
      </c>
      <c r="D93" s="121" t="s">
        <v>261</v>
      </c>
      <c r="E93" s="122" t="s">
        <v>2179</v>
      </c>
      <c r="F93" s="123" t="s">
        <v>2180</v>
      </c>
      <c r="G93" s="124" t="s">
        <v>545</v>
      </c>
      <c r="H93" s="125">
        <v>46</v>
      </c>
      <c r="I93" s="126"/>
      <c r="J93" s="127">
        <f>ROUND(I93*H93,2)</f>
        <v>0</v>
      </c>
      <c r="K93" s="123" t="s">
        <v>1258</v>
      </c>
      <c r="L93" s="32"/>
      <c r="M93" s="128" t="s">
        <v>19</v>
      </c>
      <c r="N93" s="129" t="s">
        <v>40</v>
      </c>
      <c r="P93" s="130">
        <f>O93*H93</f>
        <v>0</v>
      </c>
      <c r="Q93" s="130">
        <v>1.0200000000000001E-3</v>
      </c>
      <c r="R93" s="130">
        <f>Q93*H93</f>
        <v>4.6920000000000003E-2</v>
      </c>
      <c r="S93" s="130">
        <v>0</v>
      </c>
      <c r="T93" s="131">
        <f>S93*H93</f>
        <v>0</v>
      </c>
      <c r="AR93" s="132" t="s">
        <v>266</v>
      </c>
      <c r="AT93" s="132" t="s">
        <v>261</v>
      </c>
      <c r="AU93" s="132" t="s">
        <v>77</v>
      </c>
      <c r="AY93" s="17" t="s">
        <v>260</v>
      </c>
      <c r="BE93" s="133">
        <f>IF(N93="základní",J93,0)</f>
        <v>0</v>
      </c>
      <c r="BF93" s="133">
        <f>IF(N93="snížená",J93,0)</f>
        <v>0</v>
      </c>
      <c r="BG93" s="133">
        <f>IF(N93="zákl. přenesená",J93,0)</f>
        <v>0</v>
      </c>
      <c r="BH93" s="133">
        <f>IF(N93="sníž. přenesená",J93,0)</f>
        <v>0</v>
      </c>
      <c r="BI93" s="133">
        <f>IF(N93="nulová",J93,0)</f>
        <v>0</v>
      </c>
      <c r="BJ93" s="17" t="s">
        <v>77</v>
      </c>
      <c r="BK93" s="133">
        <f>ROUND(I93*H93,2)</f>
        <v>0</v>
      </c>
      <c r="BL93" s="17" t="s">
        <v>266</v>
      </c>
      <c r="BM93" s="132" t="s">
        <v>266</v>
      </c>
    </row>
    <row r="94" spans="2:65" s="1" customFormat="1" ht="19.5">
      <c r="B94" s="32"/>
      <c r="D94" s="134" t="s">
        <v>267</v>
      </c>
      <c r="F94" s="135" t="s">
        <v>2181</v>
      </c>
      <c r="I94" s="136"/>
      <c r="L94" s="32"/>
      <c r="M94" s="137"/>
      <c r="T94" s="53"/>
      <c r="AT94" s="17" t="s">
        <v>267</v>
      </c>
      <c r="AU94" s="17" t="s">
        <v>77</v>
      </c>
    </row>
    <row r="95" spans="2:65" s="1" customFormat="1" ht="11.25">
      <c r="B95" s="32"/>
      <c r="D95" s="176" t="s">
        <v>1416</v>
      </c>
      <c r="F95" s="177" t="s">
        <v>2182</v>
      </c>
      <c r="I95" s="136"/>
      <c r="L95" s="32"/>
      <c r="M95" s="137"/>
      <c r="T95" s="53"/>
      <c r="AT95" s="17" t="s">
        <v>1416</v>
      </c>
      <c r="AU95" s="17" t="s">
        <v>77</v>
      </c>
    </row>
    <row r="96" spans="2:65" s="12" customFormat="1" ht="11.25">
      <c r="B96" s="162"/>
      <c r="D96" s="134" t="s">
        <v>774</v>
      </c>
      <c r="E96" s="163" t="s">
        <v>19</v>
      </c>
      <c r="F96" s="164" t="s">
        <v>3420</v>
      </c>
      <c r="H96" s="165">
        <v>46</v>
      </c>
      <c r="I96" s="166"/>
      <c r="L96" s="162"/>
      <c r="M96" s="167"/>
      <c r="T96" s="168"/>
      <c r="AT96" s="163" t="s">
        <v>774</v>
      </c>
      <c r="AU96" s="163" t="s">
        <v>77</v>
      </c>
      <c r="AV96" s="12" t="s">
        <v>79</v>
      </c>
      <c r="AW96" s="12" t="s">
        <v>31</v>
      </c>
      <c r="AX96" s="12" t="s">
        <v>69</v>
      </c>
      <c r="AY96" s="163" t="s">
        <v>260</v>
      </c>
    </row>
    <row r="97" spans="2:65" s="13" customFormat="1" ht="11.25">
      <c r="B97" s="169"/>
      <c r="D97" s="134" t="s">
        <v>774</v>
      </c>
      <c r="E97" s="170" t="s">
        <v>19</v>
      </c>
      <c r="F97" s="171" t="s">
        <v>967</v>
      </c>
      <c r="H97" s="172">
        <v>46</v>
      </c>
      <c r="I97" s="173"/>
      <c r="L97" s="169"/>
      <c r="M97" s="174"/>
      <c r="T97" s="175"/>
      <c r="AT97" s="170" t="s">
        <v>774</v>
      </c>
      <c r="AU97" s="170" t="s">
        <v>77</v>
      </c>
      <c r="AV97" s="13" t="s">
        <v>266</v>
      </c>
      <c r="AW97" s="13" t="s">
        <v>31</v>
      </c>
      <c r="AX97" s="13" t="s">
        <v>77</v>
      </c>
      <c r="AY97" s="170" t="s">
        <v>260</v>
      </c>
    </row>
    <row r="98" spans="2:65" s="1" customFormat="1" ht="16.5" customHeight="1">
      <c r="B98" s="32"/>
      <c r="C98" s="139" t="s">
        <v>279</v>
      </c>
      <c r="D98" s="139" t="s">
        <v>273</v>
      </c>
      <c r="E98" s="140" t="s">
        <v>2184</v>
      </c>
      <c r="F98" s="141" t="s">
        <v>2185</v>
      </c>
      <c r="G98" s="142" t="s">
        <v>973</v>
      </c>
      <c r="H98" s="143">
        <v>1.5549999999999999</v>
      </c>
      <c r="I98" s="144"/>
      <c r="J98" s="145">
        <f>ROUND(I98*H98,2)</f>
        <v>0</v>
      </c>
      <c r="K98" s="141" t="s">
        <v>1258</v>
      </c>
      <c r="L98" s="146"/>
      <c r="M98" s="147" t="s">
        <v>19</v>
      </c>
      <c r="N98" s="148" t="s">
        <v>40</v>
      </c>
      <c r="P98" s="130">
        <f>O98*H98</f>
        <v>0</v>
      </c>
      <c r="Q98" s="130">
        <v>1</v>
      </c>
      <c r="R98" s="130">
        <f>Q98*H98</f>
        <v>1.5549999999999999</v>
      </c>
      <c r="S98" s="130">
        <v>0</v>
      </c>
      <c r="T98" s="131">
        <f>S98*H98</f>
        <v>0</v>
      </c>
      <c r="AR98" s="132" t="s">
        <v>277</v>
      </c>
      <c r="AT98" s="132" t="s">
        <v>273</v>
      </c>
      <c r="AU98" s="132" t="s">
        <v>77</v>
      </c>
      <c r="AY98" s="17" t="s">
        <v>260</v>
      </c>
      <c r="BE98" s="133">
        <f>IF(N98="základní",J98,0)</f>
        <v>0</v>
      </c>
      <c r="BF98" s="133">
        <f>IF(N98="snížená",J98,0)</f>
        <v>0</v>
      </c>
      <c r="BG98" s="133">
        <f>IF(N98="zákl. přenesená",J98,0)</f>
        <v>0</v>
      </c>
      <c r="BH98" s="133">
        <f>IF(N98="sníž. přenesená",J98,0)</f>
        <v>0</v>
      </c>
      <c r="BI98" s="133">
        <f>IF(N98="nulová",J98,0)</f>
        <v>0</v>
      </c>
      <c r="BJ98" s="17" t="s">
        <v>77</v>
      </c>
      <c r="BK98" s="133">
        <f>ROUND(I98*H98,2)</f>
        <v>0</v>
      </c>
      <c r="BL98" s="17" t="s">
        <v>266</v>
      </c>
      <c r="BM98" s="132" t="s">
        <v>282</v>
      </c>
    </row>
    <row r="99" spans="2:65" s="1" customFormat="1" ht="11.25">
      <c r="B99" s="32"/>
      <c r="D99" s="134" t="s">
        <v>267</v>
      </c>
      <c r="F99" s="135" t="s">
        <v>2185</v>
      </c>
      <c r="I99" s="136"/>
      <c r="L99" s="32"/>
      <c r="M99" s="137"/>
      <c r="T99" s="53"/>
      <c r="AT99" s="17" t="s">
        <v>267</v>
      </c>
      <c r="AU99" s="17" t="s">
        <v>77</v>
      </c>
    </row>
    <row r="100" spans="2:65" s="12" customFormat="1" ht="11.25">
      <c r="B100" s="162"/>
      <c r="D100" s="134" t="s">
        <v>774</v>
      </c>
      <c r="E100" s="163" t="s">
        <v>19</v>
      </c>
      <c r="F100" s="164" t="s">
        <v>3421</v>
      </c>
      <c r="H100" s="165">
        <v>1.5549999999999999</v>
      </c>
      <c r="I100" s="166"/>
      <c r="L100" s="162"/>
      <c r="M100" s="167"/>
      <c r="T100" s="168"/>
      <c r="AT100" s="163" t="s">
        <v>774</v>
      </c>
      <c r="AU100" s="163" t="s">
        <v>77</v>
      </c>
      <c r="AV100" s="12" t="s">
        <v>79</v>
      </c>
      <c r="AW100" s="12" t="s">
        <v>31</v>
      </c>
      <c r="AX100" s="12" t="s">
        <v>69</v>
      </c>
      <c r="AY100" s="163" t="s">
        <v>260</v>
      </c>
    </row>
    <row r="101" spans="2:65" s="13" customFormat="1" ht="11.25">
      <c r="B101" s="169"/>
      <c r="D101" s="134" t="s">
        <v>774</v>
      </c>
      <c r="E101" s="170" t="s">
        <v>19</v>
      </c>
      <c r="F101" s="171" t="s">
        <v>967</v>
      </c>
      <c r="H101" s="172">
        <v>1.5549999999999999</v>
      </c>
      <c r="I101" s="173"/>
      <c r="L101" s="169"/>
      <c r="M101" s="174"/>
      <c r="T101" s="175"/>
      <c r="AT101" s="170" t="s">
        <v>774</v>
      </c>
      <c r="AU101" s="170" t="s">
        <v>77</v>
      </c>
      <c r="AV101" s="13" t="s">
        <v>266</v>
      </c>
      <c r="AW101" s="13" t="s">
        <v>31</v>
      </c>
      <c r="AX101" s="13" t="s">
        <v>77</v>
      </c>
      <c r="AY101" s="170" t="s">
        <v>260</v>
      </c>
    </row>
    <row r="102" spans="2:65" s="1" customFormat="1" ht="16.5" customHeight="1">
      <c r="B102" s="32"/>
      <c r="C102" s="121" t="s">
        <v>266</v>
      </c>
      <c r="D102" s="121" t="s">
        <v>261</v>
      </c>
      <c r="E102" s="122" t="s">
        <v>2187</v>
      </c>
      <c r="F102" s="123" t="s">
        <v>2188</v>
      </c>
      <c r="G102" s="124" t="s">
        <v>545</v>
      </c>
      <c r="H102" s="125">
        <v>46</v>
      </c>
      <c r="I102" s="126"/>
      <c r="J102" s="127">
        <f>ROUND(I102*H102,2)</f>
        <v>0</v>
      </c>
      <c r="K102" s="123" t="s">
        <v>1258</v>
      </c>
      <c r="L102" s="32"/>
      <c r="M102" s="128" t="s">
        <v>19</v>
      </c>
      <c r="N102" s="129" t="s">
        <v>40</v>
      </c>
      <c r="P102" s="130">
        <f>O102*H102</f>
        <v>0</v>
      </c>
      <c r="Q102" s="130">
        <v>0</v>
      </c>
      <c r="R102" s="130">
        <f>Q102*H102</f>
        <v>0</v>
      </c>
      <c r="S102" s="130">
        <v>0</v>
      </c>
      <c r="T102" s="131">
        <f>S102*H102</f>
        <v>0</v>
      </c>
      <c r="AR102" s="132" t="s">
        <v>266</v>
      </c>
      <c r="AT102" s="132" t="s">
        <v>261</v>
      </c>
      <c r="AU102" s="132" t="s">
        <v>77</v>
      </c>
      <c r="AY102" s="17" t="s">
        <v>260</v>
      </c>
      <c r="BE102" s="133">
        <f>IF(N102="základní",J102,0)</f>
        <v>0</v>
      </c>
      <c r="BF102" s="133">
        <f>IF(N102="snížená",J102,0)</f>
        <v>0</v>
      </c>
      <c r="BG102" s="133">
        <f>IF(N102="zákl. přenesená",J102,0)</f>
        <v>0</v>
      </c>
      <c r="BH102" s="133">
        <f>IF(N102="sníž. přenesená",J102,0)</f>
        <v>0</v>
      </c>
      <c r="BI102" s="133">
        <f>IF(N102="nulová",J102,0)</f>
        <v>0</v>
      </c>
      <c r="BJ102" s="17" t="s">
        <v>77</v>
      </c>
      <c r="BK102" s="133">
        <f>ROUND(I102*H102,2)</f>
        <v>0</v>
      </c>
      <c r="BL102" s="17" t="s">
        <v>266</v>
      </c>
      <c r="BM102" s="132" t="s">
        <v>277</v>
      </c>
    </row>
    <row r="103" spans="2:65" s="1" customFormat="1" ht="11.25">
      <c r="B103" s="32"/>
      <c r="D103" s="134" t="s">
        <v>267</v>
      </c>
      <c r="F103" s="135" t="s">
        <v>2189</v>
      </c>
      <c r="I103" s="136"/>
      <c r="L103" s="32"/>
      <c r="M103" s="137"/>
      <c r="T103" s="53"/>
      <c r="AT103" s="17" t="s">
        <v>267</v>
      </c>
      <c r="AU103" s="17" t="s">
        <v>77</v>
      </c>
    </row>
    <row r="104" spans="2:65" s="1" customFormat="1" ht="11.25">
      <c r="B104" s="32"/>
      <c r="D104" s="176" t="s">
        <v>1416</v>
      </c>
      <c r="F104" s="177" t="s">
        <v>2190</v>
      </c>
      <c r="I104" s="136"/>
      <c r="L104" s="32"/>
      <c r="M104" s="137"/>
      <c r="T104" s="53"/>
      <c r="AT104" s="17" t="s">
        <v>1416</v>
      </c>
      <c r="AU104" s="17" t="s">
        <v>77</v>
      </c>
    </row>
    <row r="105" spans="2:65" s="12" customFormat="1" ht="11.25">
      <c r="B105" s="162"/>
      <c r="D105" s="134" t="s">
        <v>774</v>
      </c>
      <c r="E105" s="163" t="s">
        <v>19</v>
      </c>
      <c r="F105" s="164" t="s">
        <v>3420</v>
      </c>
      <c r="H105" s="165">
        <v>46</v>
      </c>
      <c r="I105" s="166"/>
      <c r="L105" s="162"/>
      <c r="M105" s="167"/>
      <c r="T105" s="168"/>
      <c r="AT105" s="163" t="s">
        <v>774</v>
      </c>
      <c r="AU105" s="163" t="s">
        <v>77</v>
      </c>
      <c r="AV105" s="12" t="s">
        <v>79</v>
      </c>
      <c r="AW105" s="12" t="s">
        <v>31</v>
      </c>
      <c r="AX105" s="12" t="s">
        <v>69</v>
      </c>
      <c r="AY105" s="163" t="s">
        <v>260</v>
      </c>
    </row>
    <row r="106" spans="2:65" s="13" customFormat="1" ht="11.25">
      <c r="B106" s="169"/>
      <c r="D106" s="134" t="s">
        <v>774</v>
      </c>
      <c r="E106" s="170" t="s">
        <v>19</v>
      </c>
      <c r="F106" s="171" t="s">
        <v>967</v>
      </c>
      <c r="H106" s="172">
        <v>46</v>
      </c>
      <c r="I106" s="173"/>
      <c r="L106" s="169"/>
      <c r="M106" s="174"/>
      <c r="T106" s="175"/>
      <c r="AT106" s="170" t="s">
        <v>774</v>
      </c>
      <c r="AU106" s="170" t="s">
        <v>77</v>
      </c>
      <c r="AV106" s="13" t="s">
        <v>266</v>
      </c>
      <c r="AW106" s="13" t="s">
        <v>31</v>
      </c>
      <c r="AX106" s="13" t="s">
        <v>77</v>
      </c>
      <c r="AY106" s="170" t="s">
        <v>260</v>
      </c>
    </row>
    <row r="107" spans="2:65" s="1" customFormat="1" ht="16.5" customHeight="1">
      <c r="B107" s="32"/>
      <c r="C107" s="121" t="s">
        <v>258</v>
      </c>
      <c r="D107" s="121" t="s">
        <v>261</v>
      </c>
      <c r="E107" s="122" t="s">
        <v>2191</v>
      </c>
      <c r="F107" s="123" t="s">
        <v>2192</v>
      </c>
      <c r="G107" s="124" t="s">
        <v>545</v>
      </c>
      <c r="H107" s="125">
        <v>13.5</v>
      </c>
      <c r="I107" s="126"/>
      <c r="J107" s="127">
        <f>ROUND(I107*H107,2)</f>
        <v>0</v>
      </c>
      <c r="K107" s="123" t="s">
        <v>1258</v>
      </c>
      <c r="L107" s="32"/>
      <c r="M107" s="128" t="s">
        <v>19</v>
      </c>
      <c r="N107" s="129" t="s">
        <v>40</v>
      </c>
      <c r="P107" s="130">
        <f>O107*H107</f>
        <v>0</v>
      </c>
      <c r="Q107" s="130">
        <v>0.15478</v>
      </c>
      <c r="R107" s="130">
        <f>Q107*H107</f>
        <v>2.0895299999999999</v>
      </c>
      <c r="S107" s="130">
        <v>0</v>
      </c>
      <c r="T107" s="131">
        <f>S107*H107</f>
        <v>0</v>
      </c>
      <c r="AR107" s="132" t="s">
        <v>266</v>
      </c>
      <c r="AT107" s="132" t="s">
        <v>261</v>
      </c>
      <c r="AU107" s="132" t="s">
        <v>77</v>
      </c>
      <c r="AY107" s="17" t="s">
        <v>260</v>
      </c>
      <c r="BE107" s="133">
        <f>IF(N107="základní",J107,0)</f>
        <v>0</v>
      </c>
      <c r="BF107" s="133">
        <f>IF(N107="snížená",J107,0)</f>
        <v>0</v>
      </c>
      <c r="BG107" s="133">
        <f>IF(N107="zákl. přenesená",J107,0)</f>
        <v>0</v>
      </c>
      <c r="BH107" s="133">
        <f>IF(N107="sníž. přenesená",J107,0)</f>
        <v>0</v>
      </c>
      <c r="BI107" s="133">
        <f>IF(N107="nulová",J107,0)</f>
        <v>0</v>
      </c>
      <c r="BJ107" s="17" t="s">
        <v>77</v>
      </c>
      <c r="BK107" s="133">
        <f>ROUND(I107*H107,2)</f>
        <v>0</v>
      </c>
      <c r="BL107" s="17" t="s">
        <v>266</v>
      </c>
      <c r="BM107" s="132" t="s">
        <v>289</v>
      </c>
    </row>
    <row r="108" spans="2:65" s="1" customFormat="1" ht="11.25">
      <c r="B108" s="32"/>
      <c r="D108" s="134" t="s">
        <v>267</v>
      </c>
      <c r="F108" s="135" t="s">
        <v>2193</v>
      </c>
      <c r="I108" s="136"/>
      <c r="L108" s="32"/>
      <c r="M108" s="137"/>
      <c r="T108" s="53"/>
      <c r="AT108" s="17" t="s">
        <v>267</v>
      </c>
      <c r="AU108" s="17" t="s">
        <v>77</v>
      </c>
    </row>
    <row r="109" spans="2:65" s="1" customFormat="1" ht="11.25">
      <c r="B109" s="32"/>
      <c r="D109" s="176" t="s">
        <v>1416</v>
      </c>
      <c r="F109" s="177" t="s">
        <v>2194</v>
      </c>
      <c r="I109" s="136"/>
      <c r="L109" s="32"/>
      <c r="M109" s="137"/>
      <c r="T109" s="53"/>
      <c r="AT109" s="17" t="s">
        <v>1416</v>
      </c>
      <c r="AU109" s="17" t="s">
        <v>77</v>
      </c>
    </row>
    <row r="110" spans="2:65" s="12" customFormat="1" ht="11.25">
      <c r="B110" s="162"/>
      <c r="D110" s="134" t="s">
        <v>774</v>
      </c>
      <c r="E110" s="163" t="s">
        <v>19</v>
      </c>
      <c r="F110" s="164" t="s">
        <v>3422</v>
      </c>
      <c r="H110" s="165">
        <v>13.5</v>
      </c>
      <c r="I110" s="166"/>
      <c r="L110" s="162"/>
      <c r="M110" s="167"/>
      <c r="T110" s="168"/>
      <c r="AT110" s="163" t="s">
        <v>774</v>
      </c>
      <c r="AU110" s="163" t="s">
        <v>77</v>
      </c>
      <c r="AV110" s="12" t="s">
        <v>79</v>
      </c>
      <c r="AW110" s="12" t="s">
        <v>31</v>
      </c>
      <c r="AX110" s="12" t="s">
        <v>69</v>
      </c>
      <c r="AY110" s="163" t="s">
        <v>260</v>
      </c>
    </row>
    <row r="111" spans="2:65" s="13" customFormat="1" ht="11.25">
      <c r="B111" s="169"/>
      <c r="D111" s="134" t="s">
        <v>774</v>
      </c>
      <c r="E111" s="170" t="s">
        <v>19</v>
      </c>
      <c r="F111" s="171" t="s">
        <v>967</v>
      </c>
      <c r="H111" s="172">
        <v>13.5</v>
      </c>
      <c r="I111" s="173"/>
      <c r="L111" s="169"/>
      <c r="M111" s="174"/>
      <c r="T111" s="175"/>
      <c r="AT111" s="170" t="s">
        <v>774</v>
      </c>
      <c r="AU111" s="170" t="s">
        <v>77</v>
      </c>
      <c r="AV111" s="13" t="s">
        <v>266</v>
      </c>
      <c r="AW111" s="13" t="s">
        <v>31</v>
      </c>
      <c r="AX111" s="13" t="s">
        <v>77</v>
      </c>
      <c r="AY111" s="170" t="s">
        <v>260</v>
      </c>
    </row>
    <row r="112" spans="2:65" s="1" customFormat="1" ht="16.5" customHeight="1">
      <c r="B112" s="32"/>
      <c r="C112" s="121" t="s">
        <v>282</v>
      </c>
      <c r="D112" s="121" t="s">
        <v>261</v>
      </c>
      <c r="E112" s="122" t="s">
        <v>2196</v>
      </c>
      <c r="F112" s="123" t="s">
        <v>2197</v>
      </c>
      <c r="G112" s="124" t="s">
        <v>545</v>
      </c>
      <c r="H112" s="125">
        <v>13.5</v>
      </c>
      <c r="I112" s="126"/>
      <c r="J112" s="127">
        <f>ROUND(I112*H112,2)</f>
        <v>0</v>
      </c>
      <c r="K112" s="123" t="s">
        <v>1258</v>
      </c>
      <c r="L112" s="32"/>
      <c r="M112" s="128" t="s">
        <v>19</v>
      </c>
      <c r="N112" s="129" t="s">
        <v>40</v>
      </c>
      <c r="P112" s="130">
        <f>O112*H112</f>
        <v>0</v>
      </c>
      <c r="Q112" s="130">
        <v>0</v>
      </c>
      <c r="R112" s="130">
        <f>Q112*H112</f>
        <v>0</v>
      </c>
      <c r="S112" s="130">
        <v>0</v>
      </c>
      <c r="T112" s="131">
        <f>S112*H112</f>
        <v>0</v>
      </c>
      <c r="AR112" s="132" t="s">
        <v>266</v>
      </c>
      <c r="AT112" s="132" t="s">
        <v>261</v>
      </c>
      <c r="AU112" s="132" t="s">
        <v>77</v>
      </c>
      <c r="AY112" s="17" t="s">
        <v>260</v>
      </c>
      <c r="BE112" s="133">
        <f>IF(N112="základní",J112,0)</f>
        <v>0</v>
      </c>
      <c r="BF112" s="133">
        <f>IF(N112="snížená",J112,0)</f>
        <v>0</v>
      </c>
      <c r="BG112" s="133">
        <f>IF(N112="zákl. přenesená",J112,0)</f>
        <v>0</v>
      </c>
      <c r="BH112" s="133">
        <f>IF(N112="sníž. přenesená",J112,0)</f>
        <v>0</v>
      </c>
      <c r="BI112" s="133">
        <f>IF(N112="nulová",J112,0)</f>
        <v>0</v>
      </c>
      <c r="BJ112" s="17" t="s">
        <v>77</v>
      </c>
      <c r="BK112" s="133">
        <f>ROUND(I112*H112,2)</f>
        <v>0</v>
      </c>
      <c r="BL112" s="17" t="s">
        <v>266</v>
      </c>
      <c r="BM112" s="132" t="s">
        <v>8</v>
      </c>
    </row>
    <row r="113" spans="2:65" s="1" customFormat="1" ht="11.25">
      <c r="B113" s="32"/>
      <c r="D113" s="134" t="s">
        <v>267</v>
      </c>
      <c r="F113" s="135" t="s">
        <v>2198</v>
      </c>
      <c r="I113" s="136"/>
      <c r="L113" s="32"/>
      <c r="M113" s="137"/>
      <c r="T113" s="53"/>
      <c r="AT113" s="17" t="s">
        <v>267</v>
      </c>
      <c r="AU113" s="17" t="s">
        <v>77</v>
      </c>
    </row>
    <row r="114" spans="2:65" s="1" customFormat="1" ht="11.25">
      <c r="B114" s="32"/>
      <c r="D114" s="176" t="s">
        <v>1416</v>
      </c>
      <c r="F114" s="177" t="s">
        <v>2199</v>
      </c>
      <c r="I114" s="136"/>
      <c r="L114" s="32"/>
      <c r="M114" s="137"/>
      <c r="T114" s="53"/>
      <c r="AT114" s="17" t="s">
        <v>1416</v>
      </c>
      <c r="AU114" s="17" t="s">
        <v>77</v>
      </c>
    </row>
    <row r="115" spans="2:65" s="1" customFormat="1" ht="16.5" customHeight="1">
      <c r="B115" s="32"/>
      <c r="C115" s="121" t="s">
        <v>271</v>
      </c>
      <c r="D115" s="121" t="s">
        <v>261</v>
      </c>
      <c r="E115" s="122" t="s">
        <v>2200</v>
      </c>
      <c r="F115" s="123" t="s">
        <v>2201</v>
      </c>
      <c r="G115" s="124" t="s">
        <v>1297</v>
      </c>
      <c r="H115" s="125">
        <v>21</v>
      </c>
      <c r="I115" s="126"/>
      <c r="J115" s="127">
        <f>ROUND(I115*H115,2)</f>
        <v>0</v>
      </c>
      <c r="K115" s="123" t="s">
        <v>1258</v>
      </c>
      <c r="L115" s="32"/>
      <c r="M115" s="128" t="s">
        <v>19</v>
      </c>
      <c r="N115" s="129" t="s">
        <v>40</v>
      </c>
      <c r="P115" s="130">
        <f>O115*H115</f>
        <v>0</v>
      </c>
      <c r="Q115" s="130">
        <v>2.64E-2</v>
      </c>
      <c r="R115" s="130">
        <f>Q115*H115</f>
        <v>0.5544</v>
      </c>
      <c r="S115" s="130">
        <v>0</v>
      </c>
      <c r="T115" s="131">
        <f>S115*H115</f>
        <v>0</v>
      </c>
      <c r="AR115" s="132" t="s">
        <v>266</v>
      </c>
      <c r="AT115" s="132" t="s">
        <v>261</v>
      </c>
      <c r="AU115" s="132" t="s">
        <v>77</v>
      </c>
      <c r="AY115" s="17" t="s">
        <v>260</v>
      </c>
      <c r="BE115" s="133">
        <f>IF(N115="základní",J115,0)</f>
        <v>0</v>
      </c>
      <c r="BF115" s="133">
        <f>IF(N115="snížená",J115,0)</f>
        <v>0</v>
      </c>
      <c r="BG115" s="133">
        <f>IF(N115="zákl. přenesená",J115,0)</f>
        <v>0</v>
      </c>
      <c r="BH115" s="133">
        <f>IF(N115="sníž. přenesená",J115,0)</f>
        <v>0</v>
      </c>
      <c r="BI115" s="133">
        <f>IF(N115="nulová",J115,0)</f>
        <v>0</v>
      </c>
      <c r="BJ115" s="17" t="s">
        <v>77</v>
      </c>
      <c r="BK115" s="133">
        <f>ROUND(I115*H115,2)</f>
        <v>0</v>
      </c>
      <c r="BL115" s="17" t="s">
        <v>266</v>
      </c>
      <c r="BM115" s="132" t="s">
        <v>296</v>
      </c>
    </row>
    <row r="116" spans="2:65" s="1" customFormat="1" ht="11.25">
      <c r="B116" s="32"/>
      <c r="D116" s="134" t="s">
        <v>267</v>
      </c>
      <c r="F116" s="135" t="s">
        <v>2202</v>
      </c>
      <c r="I116" s="136"/>
      <c r="L116" s="32"/>
      <c r="M116" s="137"/>
      <c r="T116" s="53"/>
      <c r="AT116" s="17" t="s">
        <v>267</v>
      </c>
      <c r="AU116" s="17" t="s">
        <v>77</v>
      </c>
    </row>
    <row r="117" spans="2:65" s="1" customFormat="1" ht="11.25">
      <c r="B117" s="32"/>
      <c r="D117" s="176" t="s">
        <v>1416</v>
      </c>
      <c r="F117" s="177" t="s">
        <v>2203</v>
      </c>
      <c r="I117" s="136"/>
      <c r="L117" s="32"/>
      <c r="M117" s="137"/>
      <c r="T117" s="53"/>
      <c r="AT117" s="17" t="s">
        <v>1416</v>
      </c>
      <c r="AU117" s="17" t="s">
        <v>77</v>
      </c>
    </row>
    <row r="118" spans="2:65" s="12" customFormat="1" ht="11.25">
      <c r="B118" s="162"/>
      <c r="D118" s="134" t="s">
        <v>774</v>
      </c>
      <c r="E118" s="163" t="s">
        <v>19</v>
      </c>
      <c r="F118" s="164" t="s">
        <v>3423</v>
      </c>
      <c r="H118" s="165">
        <v>21</v>
      </c>
      <c r="I118" s="166"/>
      <c r="L118" s="162"/>
      <c r="M118" s="167"/>
      <c r="T118" s="168"/>
      <c r="AT118" s="163" t="s">
        <v>774</v>
      </c>
      <c r="AU118" s="163" t="s">
        <v>77</v>
      </c>
      <c r="AV118" s="12" t="s">
        <v>79</v>
      </c>
      <c r="AW118" s="12" t="s">
        <v>31</v>
      </c>
      <c r="AX118" s="12" t="s">
        <v>69</v>
      </c>
      <c r="AY118" s="163" t="s">
        <v>260</v>
      </c>
    </row>
    <row r="119" spans="2:65" s="13" customFormat="1" ht="11.25">
      <c r="B119" s="169"/>
      <c r="D119" s="134" t="s">
        <v>774</v>
      </c>
      <c r="E119" s="170" t="s">
        <v>19</v>
      </c>
      <c r="F119" s="171" t="s">
        <v>967</v>
      </c>
      <c r="H119" s="172">
        <v>21</v>
      </c>
      <c r="I119" s="173"/>
      <c r="L119" s="169"/>
      <c r="M119" s="174"/>
      <c r="T119" s="175"/>
      <c r="AT119" s="170" t="s">
        <v>774</v>
      </c>
      <c r="AU119" s="170" t="s">
        <v>77</v>
      </c>
      <c r="AV119" s="13" t="s">
        <v>266</v>
      </c>
      <c r="AW119" s="13" t="s">
        <v>31</v>
      </c>
      <c r="AX119" s="13" t="s">
        <v>77</v>
      </c>
      <c r="AY119" s="170" t="s">
        <v>260</v>
      </c>
    </row>
    <row r="120" spans="2:65" s="1" customFormat="1" ht="21.75" customHeight="1">
      <c r="B120" s="32"/>
      <c r="C120" s="121" t="s">
        <v>277</v>
      </c>
      <c r="D120" s="121" t="s">
        <v>261</v>
      </c>
      <c r="E120" s="122" t="s">
        <v>1847</v>
      </c>
      <c r="F120" s="123" t="s">
        <v>1848</v>
      </c>
      <c r="G120" s="124" t="s">
        <v>1067</v>
      </c>
      <c r="H120" s="125">
        <v>76.5</v>
      </c>
      <c r="I120" s="126"/>
      <c r="J120" s="127">
        <f>ROUND(I120*H120,2)</f>
        <v>0</v>
      </c>
      <c r="K120" s="123" t="s">
        <v>1258</v>
      </c>
      <c r="L120" s="32"/>
      <c r="M120" s="128" t="s">
        <v>19</v>
      </c>
      <c r="N120" s="129" t="s">
        <v>40</v>
      </c>
      <c r="P120" s="130">
        <f>O120*H120</f>
        <v>0</v>
      </c>
      <c r="Q120" s="130">
        <v>0</v>
      </c>
      <c r="R120" s="130">
        <f>Q120*H120</f>
        <v>0</v>
      </c>
      <c r="S120" s="130">
        <v>0</v>
      </c>
      <c r="T120" s="131">
        <f>S120*H120</f>
        <v>0</v>
      </c>
      <c r="AR120" s="132" t="s">
        <v>266</v>
      </c>
      <c r="AT120" s="132" t="s">
        <v>261</v>
      </c>
      <c r="AU120" s="132" t="s">
        <v>77</v>
      </c>
      <c r="AY120" s="17" t="s">
        <v>260</v>
      </c>
      <c r="BE120" s="133">
        <f>IF(N120="základní",J120,0)</f>
        <v>0</v>
      </c>
      <c r="BF120" s="133">
        <f>IF(N120="snížená",J120,0)</f>
        <v>0</v>
      </c>
      <c r="BG120" s="133">
        <f>IF(N120="zákl. přenesená",J120,0)</f>
        <v>0</v>
      </c>
      <c r="BH120" s="133">
        <f>IF(N120="sníž. přenesená",J120,0)</f>
        <v>0</v>
      </c>
      <c r="BI120" s="133">
        <f>IF(N120="nulová",J120,0)</f>
        <v>0</v>
      </c>
      <c r="BJ120" s="17" t="s">
        <v>77</v>
      </c>
      <c r="BK120" s="133">
        <f>ROUND(I120*H120,2)</f>
        <v>0</v>
      </c>
      <c r="BL120" s="17" t="s">
        <v>266</v>
      </c>
      <c r="BM120" s="132" t="s">
        <v>300</v>
      </c>
    </row>
    <row r="121" spans="2:65" s="1" customFormat="1" ht="19.5">
      <c r="B121" s="32"/>
      <c r="D121" s="134" t="s">
        <v>267</v>
      </c>
      <c r="F121" s="135" t="s">
        <v>1849</v>
      </c>
      <c r="I121" s="136"/>
      <c r="L121" s="32"/>
      <c r="M121" s="137"/>
      <c r="T121" s="53"/>
      <c r="AT121" s="17" t="s">
        <v>267</v>
      </c>
      <c r="AU121" s="17" t="s">
        <v>77</v>
      </c>
    </row>
    <row r="122" spans="2:65" s="1" customFormat="1" ht="11.25">
      <c r="B122" s="32"/>
      <c r="D122" s="176" t="s">
        <v>1416</v>
      </c>
      <c r="F122" s="177" t="s">
        <v>1850</v>
      </c>
      <c r="I122" s="136"/>
      <c r="L122" s="32"/>
      <c r="M122" s="137"/>
      <c r="T122" s="53"/>
      <c r="AT122" s="17" t="s">
        <v>1416</v>
      </c>
      <c r="AU122" s="17" t="s">
        <v>77</v>
      </c>
    </row>
    <row r="123" spans="2:65" s="12" customFormat="1" ht="11.25">
      <c r="B123" s="162"/>
      <c r="D123" s="134" t="s">
        <v>774</v>
      </c>
      <c r="E123" s="163" t="s">
        <v>19</v>
      </c>
      <c r="F123" s="164" t="s">
        <v>4254</v>
      </c>
      <c r="H123" s="165">
        <v>76.5</v>
      </c>
      <c r="I123" s="166"/>
      <c r="L123" s="162"/>
      <c r="M123" s="167"/>
      <c r="T123" s="168"/>
      <c r="AT123" s="163" t="s">
        <v>774</v>
      </c>
      <c r="AU123" s="163" t="s">
        <v>77</v>
      </c>
      <c r="AV123" s="12" t="s">
        <v>79</v>
      </c>
      <c r="AW123" s="12" t="s">
        <v>31</v>
      </c>
      <c r="AX123" s="12" t="s">
        <v>69</v>
      </c>
      <c r="AY123" s="163" t="s">
        <v>260</v>
      </c>
    </row>
    <row r="124" spans="2:65" s="13" customFormat="1" ht="11.25">
      <c r="B124" s="169"/>
      <c r="D124" s="134" t="s">
        <v>774</v>
      </c>
      <c r="E124" s="170" t="s">
        <v>19</v>
      </c>
      <c r="F124" s="171" t="s">
        <v>967</v>
      </c>
      <c r="H124" s="172">
        <v>76.5</v>
      </c>
      <c r="I124" s="173"/>
      <c r="L124" s="169"/>
      <c r="M124" s="174"/>
      <c r="T124" s="175"/>
      <c r="AT124" s="170" t="s">
        <v>774</v>
      </c>
      <c r="AU124" s="170" t="s">
        <v>77</v>
      </c>
      <c r="AV124" s="13" t="s">
        <v>266</v>
      </c>
      <c r="AW124" s="13" t="s">
        <v>31</v>
      </c>
      <c r="AX124" s="13" t="s">
        <v>77</v>
      </c>
      <c r="AY124" s="170" t="s">
        <v>260</v>
      </c>
    </row>
    <row r="125" spans="2:65" s="1" customFormat="1" ht="24.2" customHeight="1">
      <c r="B125" s="32"/>
      <c r="C125" s="121" t="s">
        <v>302</v>
      </c>
      <c r="D125" s="121" t="s">
        <v>261</v>
      </c>
      <c r="E125" s="122" t="s">
        <v>1851</v>
      </c>
      <c r="F125" s="123" t="s">
        <v>1852</v>
      </c>
      <c r="G125" s="124" t="s">
        <v>1067</v>
      </c>
      <c r="H125" s="125">
        <v>382.5</v>
      </c>
      <c r="I125" s="126"/>
      <c r="J125" s="127">
        <f>ROUND(I125*H125,2)</f>
        <v>0</v>
      </c>
      <c r="K125" s="123" t="s">
        <v>1258</v>
      </c>
      <c r="L125" s="32"/>
      <c r="M125" s="128" t="s">
        <v>19</v>
      </c>
      <c r="N125" s="129" t="s">
        <v>40</v>
      </c>
      <c r="P125" s="130">
        <f>O125*H125</f>
        <v>0</v>
      </c>
      <c r="Q125" s="130">
        <v>0</v>
      </c>
      <c r="R125" s="130">
        <f>Q125*H125</f>
        <v>0</v>
      </c>
      <c r="S125" s="130">
        <v>0</v>
      </c>
      <c r="T125" s="131">
        <f>S125*H125</f>
        <v>0</v>
      </c>
      <c r="AR125" s="132" t="s">
        <v>266</v>
      </c>
      <c r="AT125" s="132" t="s">
        <v>261</v>
      </c>
      <c r="AU125" s="132" t="s">
        <v>77</v>
      </c>
      <c r="AY125" s="17" t="s">
        <v>260</v>
      </c>
      <c r="BE125" s="133">
        <f>IF(N125="základní",J125,0)</f>
        <v>0</v>
      </c>
      <c r="BF125" s="133">
        <f>IF(N125="snížená",J125,0)</f>
        <v>0</v>
      </c>
      <c r="BG125" s="133">
        <f>IF(N125="zákl. přenesená",J125,0)</f>
        <v>0</v>
      </c>
      <c r="BH125" s="133">
        <f>IF(N125="sníž. přenesená",J125,0)</f>
        <v>0</v>
      </c>
      <c r="BI125" s="133">
        <f>IF(N125="nulová",J125,0)</f>
        <v>0</v>
      </c>
      <c r="BJ125" s="17" t="s">
        <v>77</v>
      </c>
      <c r="BK125" s="133">
        <f>ROUND(I125*H125,2)</f>
        <v>0</v>
      </c>
      <c r="BL125" s="17" t="s">
        <v>266</v>
      </c>
      <c r="BM125" s="132" t="s">
        <v>305</v>
      </c>
    </row>
    <row r="126" spans="2:65" s="1" customFormat="1" ht="19.5">
      <c r="B126" s="32"/>
      <c r="D126" s="134" t="s">
        <v>267</v>
      </c>
      <c r="F126" s="135" t="s">
        <v>1853</v>
      </c>
      <c r="I126" s="136"/>
      <c r="L126" s="32"/>
      <c r="M126" s="137"/>
      <c r="T126" s="53"/>
      <c r="AT126" s="17" t="s">
        <v>267</v>
      </c>
      <c r="AU126" s="17" t="s">
        <v>77</v>
      </c>
    </row>
    <row r="127" spans="2:65" s="1" customFormat="1" ht="11.25">
      <c r="B127" s="32"/>
      <c r="D127" s="176" t="s">
        <v>1416</v>
      </c>
      <c r="F127" s="177" t="s">
        <v>1854</v>
      </c>
      <c r="I127" s="136"/>
      <c r="L127" s="32"/>
      <c r="M127" s="137"/>
      <c r="T127" s="53"/>
      <c r="AT127" s="17" t="s">
        <v>1416</v>
      </c>
      <c r="AU127" s="17" t="s">
        <v>77</v>
      </c>
    </row>
    <row r="128" spans="2:65" s="1" customFormat="1" ht="39">
      <c r="B128" s="32"/>
      <c r="D128" s="134" t="s">
        <v>269</v>
      </c>
      <c r="F128" s="138" t="s">
        <v>1855</v>
      </c>
      <c r="I128" s="136"/>
      <c r="L128" s="32"/>
      <c r="M128" s="137"/>
      <c r="T128" s="53"/>
      <c r="AT128" s="17" t="s">
        <v>269</v>
      </c>
      <c r="AU128" s="17" t="s">
        <v>77</v>
      </c>
    </row>
    <row r="129" spans="2:65" s="12" customFormat="1" ht="11.25">
      <c r="B129" s="162"/>
      <c r="D129" s="134" t="s">
        <v>774</v>
      </c>
      <c r="E129" s="163" t="s">
        <v>19</v>
      </c>
      <c r="F129" s="164" t="s">
        <v>4255</v>
      </c>
      <c r="H129" s="165">
        <v>382.5</v>
      </c>
      <c r="I129" s="166"/>
      <c r="L129" s="162"/>
      <c r="M129" s="167"/>
      <c r="T129" s="168"/>
      <c r="AT129" s="163" t="s">
        <v>774</v>
      </c>
      <c r="AU129" s="163" t="s">
        <v>77</v>
      </c>
      <c r="AV129" s="12" t="s">
        <v>79</v>
      </c>
      <c r="AW129" s="12" t="s">
        <v>31</v>
      </c>
      <c r="AX129" s="12" t="s">
        <v>69</v>
      </c>
      <c r="AY129" s="163" t="s">
        <v>260</v>
      </c>
    </row>
    <row r="130" spans="2:65" s="13" customFormat="1" ht="11.25">
      <c r="B130" s="169"/>
      <c r="D130" s="134" t="s">
        <v>774</v>
      </c>
      <c r="E130" s="170" t="s">
        <v>19</v>
      </c>
      <c r="F130" s="171" t="s">
        <v>967</v>
      </c>
      <c r="H130" s="172">
        <v>382.5</v>
      </c>
      <c r="I130" s="173"/>
      <c r="L130" s="169"/>
      <c r="M130" s="174"/>
      <c r="T130" s="175"/>
      <c r="AT130" s="170" t="s">
        <v>774</v>
      </c>
      <c r="AU130" s="170" t="s">
        <v>77</v>
      </c>
      <c r="AV130" s="13" t="s">
        <v>266</v>
      </c>
      <c r="AW130" s="13" t="s">
        <v>31</v>
      </c>
      <c r="AX130" s="13" t="s">
        <v>77</v>
      </c>
      <c r="AY130" s="170" t="s">
        <v>260</v>
      </c>
    </row>
    <row r="131" spans="2:65" s="1" customFormat="1" ht="16.5" customHeight="1">
      <c r="B131" s="32"/>
      <c r="C131" s="121" t="s">
        <v>289</v>
      </c>
      <c r="D131" s="121" t="s">
        <v>261</v>
      </c>
      <c r="E131" s="122" t="s">
        <v>1474</v>
      </c>
      <c r="F131" s="123" t="s">
        <v>1475</v>
      </c>
      <c r="G131" s="124" t="s">
        <v>973</v>
      </c>
      <c r="H131" s="125">
        <v>145.35</v>
      </c>
      <c r="I131" s="126"/>
      <c r="J131" s="127">
        <f>ROUND(I131*H131,2)</f>
        <v>0</v>
      </c>
      <c r="K131" s="123" t="s">
        <v>1258</v>
      </c>
      <c r="L131" s="32"/>
      <c r="M131" s="128" t="s">
        <v>19</v>
      </c>
      <c r="N131" s="129" t="s">
        <v>40</v>
      </c>
      <c r="P131" s="130">
        <f>O131*H131</f>
        <v>0</v>
      </c>
      <c r="Q131" s="130">
        <v>0</v>
      </c>
      <c r="R131" s="130">
        <f>Q131*H131</f>
        <v>0</v>
      </c>
      <c r="S131" s="130">
        <v>0</v>
      </c>
      <c r="T131" s="131">
        <f>S131*H131</f>
        <v>0</v>
      </c>
      <c r="AR131" s="132" t="s">
        <v>266</v>
      </c>
      <c r="AT131" s="132" t="s">
        <v>261</v>
      </c>
      <c r="AU131" s="132" t="s">
        <v>77</v>
      </c>
      <c r="AY131" s="17" t="s">
        <v>260</v>
      </c>
      <c r="BE131" s="133">
        <f>IF(N131="základní",J131,0)</f>
        <v>0</v>
      </c>
      <c r="BF131" s="133">
        <f>IF(N131="snížená",J131,0)</f>
        <v>0</v>
      </c>
      <c r="BG131" s="133">
        <f>IF(N131="zákl. přenesená",J131,0)</f>
        <v>0</v>
      </c>
      <c r="BH131" s="133">
        <f>IF(N131="sníž. přenesená",J131,0)</f>
        <v>0</v>
      </c>
      <c r="BI131" s="133">
        <f>IF(N131="nulová",J131,0)</f>
        <v>0</v>
      </c>
      <c r="BJ131" s="17" t="s">
        <v>77</v>
      </c>
      <c r="BK131" s="133">
        <f>ROUND(I131*H131,2)</f>
        <v>0</v>
      </c>
      <c r="BL131" s="17" t="s">
        <v>266</v>
      </c>
      <c r="BM131" s="132" t="s">
        <v>310</v>
      </c>
    </row>
    <row r="132" spans="2:65" s="1" customFormat="1" ht="11.25">
      <c r="B132" s="32"/>
      <c r="D132" s="134" t="s">
        <v>267</v>
      </c>
      <c r="F132" s="135" t="s">
        <v>1477</v>
      </c>
      <c r="I132" s="136"/>
      <c r="L132" s="32"/>
      <c r="M132" s="137"/>
      <c r="T132" s="53"/>
      <c r="AT132" s="17" t="s">
        <v>267</v>
      </c>
      <c r="AU132" s="17" t="s">
        <v>77</v>
      </c>
    </row>
    <row r="133" spans="2:65" s="1" customFormat="1" ht="11.25">
      <c r="B133" s="32"/>
      <c r="D133" s="176" t="s">
        <v>1416</v>
      </c>
      <c r="F133" s="177" t="s">
        <v>1478</v>
      </c>
      <c r="I133" s="136"/>
      <c r="L133" s="32"/>
      <c r="M133" s="137"/>
      <c r="T133" s="53"/>
      <c r="AT133" s="17" t="s">
        <v>1416</v>
      </c>
      <c r="AU133" s="17" t="s">
        <v>77</v>
      </c>
    </row>
    <row r="134" spans="2:65" s="12" customFormat="1" ht="11.25">
      <c r="B134" s="162"/>
      <c r="D134" s="134" t="s">
        <v>774</v>
      </c>
      <c r="E134" s="163" t="s">
        <v>19</v>
      </c>
      <c r="F134" s="164" t="s">
        <v>4256</v>
      </c>
      <c r="H134" s="165">
        <v>145.35</v>
      </c>
      <c r="I134" s="166"/>
      <c r="L134" s="162"/>
      <c r="M134" s="167"/>
      <c r="T134" s="168"/>
      <c r="AT134" s="163" t="s">
        <v>774</v>
      </c>
      <c r="AU134" s="163" t="s">
        <v>77</v>
      </c>
      <c r="AV134" s="12" t="s">
        <v>79</v>
      </c>
      <c r="AW134" s="12" t="s">
        <v>31</v>
      </c>
      <c r="AX134" s="12" t="s">
        <v>69</v>
      </c>
      <c r="AY134" s="163" t="s">
        <v>260</v>
      </c>
    </row>
    <row r="135" spans="2:65" s="13" customFormat="1" ht="11.25">
      <c r="B135" s="169"/>
      <c r="D135" s="134" t="s">
        <v>774</v>
      </c>
      <c r="E135" s="170" t="s">
        <v>19</v>
      </c>
      <c r="F135" s="171" t="s">
        <v>967</v>
      </c>
      <c r="H135" s="172">
        <v>145.35</v>
      </c>
      <c r="I135" s="173"/>
      <c r="L135" s="169"/>
      <c r="M135" s="174"/>
      <c r="T135" s="175"/>
      <c r="AT135" s="170" t="s">
        <v>774</v>
      </c>
      <c r="AU135" s="170" t="s">
        <v>77</v>
      </c>
      <c r="AV135" s="13" t="s">
        <v>266</v>
      </c>
      <c r="AW135" s="13" t="s">
        <v>31</v>
      </c>
      <c r="AX135" s="13" t="s">
        <v>77</v>
      </c>
      <c r="AY135" s="170" t="s">
        <v>260</v>
      </c>
    </row>
    <row r="136" spans="2:65" s="1" customFormat="1" ht="16.5" customHeight="1">
      <c r="B136" s="32"/>
      <c r="C136" s="121" t="s">
        <v>312</v>
      </c>
      <c r="D136" s="121" t="s">
        <v>261</v>
      </c>
      <c r="E136" s="122" t="s">
        <v>1858</v>
      </c>
      <c r="F136" s="123" t="s">
        <v>1859</v>
      </c>
      <c r="G136" s="124" t="s">
        <v>1067</v>
      </c>
      <c r="H136" s="125">
        <v>76.5</v>
      </c>
      <c r="I136" s="126"/>
      <c r="J136" s="127">
        <f>ROUND(I136*H136,2)</f>
        <v>0</v>
      </c>
      <c r="K136" s="123" t="s">
        <v>1258</v>
      </c>
      <c r="L136" s="32"/>
      <c r="M136" s="128" t="s">
        <v>19</v>
      </c>
      <c r="N136" s="129" t="s">
        <v>40</v>
      </c>
      <c r="P136" s="130">
        <f>O136*H136</f>
        <v>0</v>
      </c>
      <c r="Q136" s="130">
        <v>0</v>
      </c>
      <c r="R136" s="130">
        <f>Q136*H136</f>
        <v>0</v>
      </c>
      <c r="S136" s="130">
        <v>0</v>
      </c>
      <c r="T136" s="131">
        <f>S136*H136</f>
        <v>0</v>
      </c>
      <c r="AR136" s="132" t="s">
        <v>266</v>
      </c>
      <c r="AT136" s="132" t="s">
        <v>261</v>
      </c>
      <c r="AU136" s="132" t="s">
        <v>77</v>
      </c>
      <c r="AY136" s="17" t="s">
        <v>260</v>
      </c>
      <c r="BE136" s="133">
        <f>IF(N136="základní",J136,0)</f>
        <v>0</v>
      </c>
      <c r="BF136" s="133">
        <f>IF(N136="snížená",J136,0)</f>
        <v>0</v>
      </c>
      <c r="BG136" s="133">
        <f>IF(N136="zákl. přenesená",J136,0)</f>
        <v>0</v>
      </c>
      <c r="BH136" s="133">
        <f>IF(N136="sníž. přenesená",J136,0)</f>
        <v>0</v>
      </c>
      <c r="BI136" s="133">
        <f>IF(N136="nulová",J136,0)</f>
        <v>0</v>
      </c>
      <c r="BJ136" s="17" t="s">
        <v>77</v>
      </c>
      <c r="BK136" s="133">
        <f>ROUND(I136*H136,2)</f>
        <v>0</v>
      </c>
      <c r="BL136" s="17" t="s">
        <v>266</v>
      </c>
      <c r="BM136" s="132" t="s">
        <v>315</v>
      </c>
    </row>
    <row r="137" spans="2:65" s="1" customFormat="1" ht="11.25">
      <c r="B137" s="32"/>
      <c r="D137" s="134" t="s">
        <v>267</v>
      </c>
      <c r="F137" s="135" t="s">
        <v>1860</v>
      </c>
      <c r="I137" s="136"/>
      <c r="L137" s="32"/>
      <c r="M137" s="137"/>
      <c r="T137" s="53"/>
      <c r="AT137" s="17" t="s">
        <v>267</v>
      </c>
      <c r="AU137" s="17" t="s">
        <v>77</v>
      </c>
    </row>
    <row r="138" spans="2:65" s="1" customFormat="1" ht="11.25">
      <c r="B138" s="32"/>
      <c r="D138" s="176" t="s">
        <v>1416</v>
      </c>
      <c r="F138" s="177" t="s">
        <v>1861</v>
      </c>
      <c r="I138" s="136"/>
      <c r="L138" s="32"/>
      <c r="M138" s="137"/>
      <c r="T138" s="53"/>
      <c r="AT138" s="17" t="s">
        <v>1416</v>
      </c>
      <c r="AU138" s="17" t="s">
        <v>77</v>
      </c>
    </row>
    <row r="139" spans="2:65" s="12" customFormat="1" ht="11.25">
      <c r="B139" s="162"/>
      <c r="D139" s="134" t="s">
        <v>774</v>
      </c>
      <c r="E139" s="163" t="s">
        <v>19</v>
      </c>
      <c r="F139" s="164" t="s">
        <v>4254</v>
      </c>
      <c r="H139" s="165">
        <v>76.5</v>
      </c>
      <c r="I139" s="166"/>
      <c r="L139" s="162"/>
      <c r="M139" s="167"/>
      <c r="T139" s="168"/>
      <c r="AT139" s="163" t="s">
        <v>774</v>
      </c>
      <c r="AU139" s="163" t="s">
        <v>77</v>
      </c>
      <c r="AV139" s="12" t="s">
        <v>79</v>
      </c>
      <c r="AW139" s="12" t="s">
        <v>31</v>
      </c>
      <c r="AX139" s="12" t="s">
        <v>69</v>
      </c>
      <c r="AY139" s="163" t="s">
        <v>260</v>
      </c>
    </row>
    <row r="140" spans="2:65" s="13" customFormat="1" ht="11.25">
      <c r="B140" s="169"/>
      <c r="D140" s="134" t="s">
        <v>774</v>
      </c>
      <c r="E140" s="170" t="s">
        <v>19</v>
      </c>
      <c r="F140" s="171" t="s">
        <v>967</v>
      </c>
      <c r="H140" s="172">
        <v>76.5</v>
      </c>
      <c r="I140" s="173"/>
      <c r="L140" s="169"/>
      <c r="M140" s="174"/>
      <c r="T140" s="175"/>
      <c r="AT140" s="170" t="s">
        <v>774</v>
      </c>
      <c r="AU140" s="170" t="s">
        <v>77</v>
      </c>
      <c r="AV140" s="13" t="s">
        <v>266</v>
      </c>
      <c r="AW140" s="13" t="s">
        <v>31</v>
      </c>
      <c r="AX140" s="13" t="s">
        <v>77</v>
      </c>
      <c r="AY140" s="170" t="s">
        <v>260</v>
      </c>
    </row>
    <row r="141" spans="2:65" s="1" customFormat="1" ht="16.5" customHeight="1">
      <c r="B141" s="32"/>
      <c r="C141" s="121" t="s">
        <v>8</v>
      </c>
      <c r="D141" s="121" t="s">
        <v>261</v>
      </c>
      <c r="E141" s="122" t="s">
        <v>1863</v>
      </c>
      <c r="F141" s="123" t="s">
        <v>1864</v>
      </c>
      <c r="G141" s="124" t="s">
        <v>1067</v>
      </c>
      <c r="H141" s="125">
        <v>47.6</v>
      </c>
      <c r="I141" s="126"/>
      <c r="J141" s="127">
        <f>ROUND(I141*H141,2)</f>
        <v>0</v>
      </c>
      <c r="K141" s="123" t="s">
        <v>1258</v>
      </c>
      <c r="L141" s="32"/>
      <c r="M141" s="128" t="s">
        <v>19</v>
      </c>
      <c r="N141" s="129" t="s">
        <v>40</v>
      </c>
      <c r="P141" s="130">
        <f>O141*H141</f>
        <v>0</v>
      </c>
      <c r="Q141" s="130">
        <v>0</v>
      </c>
      <c r="R141" s="130">
        <f>Q141*H141</f>
        <v>0</v>
      </c>
      <c r="S141" s="130">
        <v>0</v>
      </c>
      <c r="T141" s="131">
        <f>S141*H141</f>
        <v>0</v>
      </c>
      <c r="AR141" s="132" t="s">
        <v>266</v>
      </c>
      <c r="AT141" s="132" t="s">
        <v>261</v>
      </c>
      <c r="AU141" s="132" t="s">
        <v>77</v>
      </c>
      <c r="AY141" s="17" t="s">
        <v>260</v>
      </c>
      <c r="BE141" s="133">
        <f>IF(N141="základní",J141,0)</f>
        <v>0</v>
      </c>
      <c r="BF141" s="133">
        <f>IF(N141="snížená",J141,0)</f>
        <v>0</v>
      </c>
      <c r="BG141" s="133">
        <f>IF(N141="zákl. přenesená",J141,0)</f>
        <v>0</v>
      </c>
      <c r="BH141" s="133">
        <f>IF(N141="sníž. přenesená",J141,0)</f>
        <v>0</v>
      </c>
      <c r="BI141" s="133">
        <f>IF(N141="nulová",J141,0)</f>
        <v>0</v>
      </c>
      <c r="BJ141" s="17" t="s">
        <v>77</v>
      </c>
      <c r="BK141" s="133">
        <f>ROUND(I141*H141,2)</f>
        <v>0</v>
      </c>
      <c r="BL141" s="17" t="s">
        <v>266</v>
      </c>
      <c r="BM141" s="132" t="s">
        <v>320</v>
      </c>
    </row>
    <row r="142" spans="2:65" s="1" customFormat="1" ht="19.5">
      <c r="B142" s="32"/>
      <c r="D142" s="134" t="s">
        <v>267</v>
      </c>
      <c r="F142" s="135" t="s">
        <v>1865</v>
      </c>
      <c r="I142" s="136"/>
      <c r="L142" s="32"/>
      <c r="M142" s="137"/>
      <c r="T142" s="53"/>
      <c r="AT142" s="17" t="s">
        <v>267</v>
      </c>
      <c r="AU142" s="17" t="s">
        <v>77</v>
      </c>
    </row>
    <row r="143" spans="2:65" s="1" customFormat="1" ht="11.25">
      <c r="B143" s="32"/>
      <c r="D143" s="176" t="s">
        <v>1416</v>
      </c>
      <c r="F143" s="177" t="s">
        <v>1866</v>
      </c>
      <c r="I143" s="136"/>
      <c r="L143" s="32"/>
      <c r="M143" s="137"/>
      <c r="T143" s="53"/>
      <c r="AT143" s="17" t="s">
        <v>1416</v>
      </c>
      <c r="AU143" s="17" t="s">
        <v>77</v>
      </c>
    </row>
    <row r="144" spans="2:65" s="12" customFormat="1" ht="11.25">
      <c r="B144" s="162"/>
      <c r="D144" s="134" t="s">
        <v>774</v>
      </c>
      <c r="E144" s="163" t="s">
        <v>19</v>
      </c>
      <c r="F144" s="164" t="s">
        <v>4257</v>
      </c>
      <c r="H144" s="165">
        <v>47.6</v>
      </c>
      <c r="I144" s="166"/>
      <c r="L144" s="162"/>
      <c r="M144" s="167"/>
      <c r="T144" s="168"/>
      <c r="AT144" s="163" t="s">
        <v>774</v>
      </c>
      <c r="AU144" s="163" t="s">
        <v>77</v>
      </c>
      <c r="AV144" s="12" t="s">
        <v>79</v>
      </c>
      <c r="AW144" s="12" t="s">
        <v>31</v>
      </c>
      <c r="AX144" s="12" t="s">
        <v>69</v>
      </c>
      <c r="AY144" s="163" t="s">
        <v>260</v>
      </c>
    </row>
    <row r="145" spans="2:65" s="13" customFormat="1" ht="11.25">
      <c r="B145" s="169"/>
      <c r="D145" s="134" t="s">
        <v>774</v>
      </c>
      <c r="E145" s="170" t="s">
        <v>19</v>
      </c>
      <c r="F145" s="171" t="s">
        <v>967</v>
      </c>
      <c r="H145" s="172">
        <v>47.6</v>
      </c>
      <c r="I145" s="173"/>
      <c r="L145" s="169"/>
      <c r="M145" s="174"/>
      <c r="T145" s="175"/>
      <c r="AT145" s="170" t="s">
        <v>774</v>
      </c>
      <c r="AU145" s="170" t="s">
        <v>77</v>
      </c>
      <c r="AV145" s="13" t="s">
        <v>266</v>
      </c>
      <c r="AW145" s="13" t="s">
        <v>31</v>
      </c>
      <c r="AX145" s="13" t="s">
        <v>77</v>
      </c>
      <c r="AY145" s="170" t="s">
        <v>260</v>
      </c>
    </row>
    <row r="146" spans="2:65" s="1" customFormat="1" ht="16.5" customHeight="1">
      <c r="B146" s="32"/>
      <c r="C146" s="139" t="s">
        <v>322</v>
      </c>
      <c r="D146" s="139" t="s">
        <v>273</v>
      </c>
      <c r="E146" s="140" t="s">
        <v>1867</v>
      </c>
      <c r="F146" s="141" t="s">
        <v>1868</v>
      </c>
      <c r="G146" s="142" t="s">
        <v>973</v>
      </c>
      <c r="H146" s="143">
        <v>99.96</v>
      </c>
      <c r="I146" s="144"/>
      <c r="J146" s="145">
        <f>ROUND(I146*H146,2)</f>
        <v>0</v>
      </c>
      <c r="K146" s="141" t="s">
        <v>1258</v>
      </c>
      <c r="L146" s="146"/>
      <c r="M146" s="147" t="s">
        <v>19</v>
      </c>
      <c r="N146" s="148" t="s">
        <v>40</v>
      </c>
      <c r="P146" s="130">
        <f>O146*H146</f>
        <v>0</v>
      </c>
      <c r="Q146" s="130">
        <v>1</v>
      </c>
      <c r="R146" s="130">
        <f>Q146*H146</f>
        <v>99.96</v>
      </c>
      <c r="S146" s="130">
        <v>0</v>
      </c>
      <c r="T146" s="131">
        <f>S146*H146</f>
        <v>0</v>
      </c>
      <c r="AR146" s="132" t="s">
        <v>277</v>
      </c>
      <c r="AT146" s="132" t="s">
        <v>273</v>
      </c>
      <c r="AU146" s="132" t="s">
        <v>77</v>
      </c>
      <c r="AY146" s="17" t="s">
        <v>260</v>
      </c>
      <c r="BE146" s="133">
        <f>IF(N146="základní",J146,0)</f>
        <v>0</v>
      </c>
      <c r="BF146" s="133">
        <f>IF(N146="snížená",J146,0)</f>
        <v>0</v>
      </c>
      <c r="BG146" s="133">
        <f>IF(N146="zákl. přenesená",J146,0)</f>
        <v>0</v>
      </c>
      <c r="BH146" s="133">
        <f>IF(N146="sníž. přenesená",J146,0)</f>
        <v>0</v>
      </c>
      <c r="BI146" s="133">
        <f>IF(N146="nulová",J146,0)</f>
        <v>0</v>
      </c>
      <c r="BJ146" s="17" t="s">
        <v>77</v>
      </c>
      <c r="BK146" s="133">
        <f>ROUND(I146*H146,2)</f>
        <v>0</v>
      </c>
      <c r="BL146" s="17" t="s">
        <v>266</v>
      </c>
      <c r="BM146" s="132" t="s">
        <v>326</v>
      </c>
    </row>
    <row r="147" spans="2:65" s="1" customFormat="1" ht="11.25">
      <c r="B147" s="32"/>
      <c r="D147" s="134" t="s">
        <v>267</v>
      </c>
      <c r="F147" s="135" t="s">
        <v>1868</v>
      </c>
      <c r="I147" s="136"/>
      <c r="L147" s="32"/>
      <c r="M147" s="137"/>
      <c r="T147" s="53"/>
      <c r="AT147" s="17" t="s">
        <v>267</v>
      </c>
      <c r="AU147" s="17" t="s">
        <v>77</v>
      </c>
    </row>
    <row r="148" spans="2:65" s="10" customFormat="1" ht="25.9" customHeight="1">
      <c r="B148" s="111"/>
      <c r="D148" s="112" t="s">
        <v>68</v>
      </c>
      <c r="E148" s="113" t="s">
        <v>79</v>
      </c>
      <c r="F148" s="113" t="s">
        <v>1887</v>
      </c>
      <c r="I148" s="114"/>
      <c r="J148" s="115">
        <f>BK148</f>
        <v>0</v>
      </c>
      <c r="L148" s="111"/>
      <c r="M148" s="116"/>
      <c r="P148" s="117">
        <f>SUM(P149:P257)</f>
        <v>0</v>
      </c>
      <c r="R148" s="117">
        <f>SUM(R149:R257)</f>
        <v>91.621935410000006</v>
      </c>
      <c r="T148" s="118">
        <f>SUM(T149:T257)</f>
        <v>0</v>
      </c>
      <c r="AR148" s="112" t="s">
        <v>77</v>
      </c>
      <c r="AT148" s="119" t="s">
        <v>68</v>
      </c>
      <c r="AU148" s="119" t="s">
        <v>69</v>
      </c>
      <c r="AY148" s="112" t="s">
        <v>260</v>
      </c>
      <c r="BK148" s="120">
        <f>SUM(BK149:BK257)</f>
        <v>0</v>
      </c>
    </row>
    <row r="149" spans="2:65" s="1" customFormat="1" ht="16.5" customHeight="1">
      <c r="B149" s="32"/>
      <c r="C149" s="121" t="s">
        <v>296</v>
      </c>
      <c r="D149" s="121" t="s">
        <v>261</v>
      </c>
      <c r="E149" s="122" t="s">
        <v>2208</v>
      </c>
      <c r="F149" s="123" t="s">
        <v>2209</v>
      </c>
      <c r="G149" s="124" t="s">
        <v>545</v>
      </c>
      <c r="H149" s="125">
        <v>46</v>
      </c>
      <c r="I149" s="126"/>
      <c r="J149" s="127">
        <f>ROUND(I149*H149,2)</f>
        <v>0</v>
      </c>
      <c r="K149" s="123" t="s">
        <v>1258</v>
      </c>
      <c r="L149" s="32"/>
      <c r="M149" s="128" t="s">
        <v>19</v>
      </c>
      <c r="N149" s="129" t="s">
        <v>40</v>
      </c>
      <c r="P149" s="130">
        <f>O149*H149</f>
        <v>0</v>
      </c>
      <c r="Q149" s="130">
        <v>2.5999999999999998E-4</v>
      </c>
      <c r="R149" s="130">
        <f>Q149*H149</f>
        <v>1.1959999999999998E-2</v>
      </c>
      <c r="S149" s="130">
        <v>0</v>
      </c>
      <c r="T149" s="131">
        <f>S149*H149</f>
        <v>0</v>
      </c>
      <c r="AR149" s="132" t="s">
        <v>266</v>
      </c>
      <c r="AT149" s="132" t="s">
        <v>261</v>
      </c>
      <c r="AU149" s="132" t="s">
        <v>77</v>
      </c>
      <c r="AY149" s="17" t="s">
        <v>260</v>
      </c>
      <c r="BE149" s="133">
        <f>IF(N149="základní",J149,0)</f>
        <v>0</v>
      </c>
      <c r="BF149" s="133">
        <f>IF(N149="snížená",J149,0)</f>
        <v>0</v>
      </c>
      <c r="BG149" s="133">
        <f>IF(N149="zákl. přenesená",J149,0)</f>
        <v>0</v>
      </c>
      <c r="BH149" s="133">
        <f>IF(N149="sníž. přenesená",J149,0)</f>
        <v>0</v>
      </c>
      <c r="BI149" s="133">
        <f>IF(N149="nulová",J149,0)</f>
        <v>0</v>
      </c>
      <c r="BJ149" s="17" t="s">
        <v>77</v>
      </c>
      <c r="BK149" s="133">
        <f>ROUND(I149*H149,2)</f>
        <v>0</v>
      </c>
      <c r="BL149" s="17" t="s">
        <v>266</v>
      </c>
      <c r="BM149" s="132" t="s">
        <v>330</v>
      </c>
    </row>
    <row r="150" spans="2:65" s="1" customFormat="1" ht="11.25">
      <c r="B150" s="32"/>
      <c r="D150" s="134" t="s">
        <v>267</v>
      </c>
      <c r="F150" s="135" t="s">
        <v>2210</v>
      </c>
      <c r="I150" s="136"/>
      <c r="L150" s="32"/>
      <c r="M150" s="137"/>
      <c r="T150" s="53"/>
      <c r="AT150" s="17" t="s">
        <v>267</v>
      </c>
      <c r="AU150" s="17" t="s">
        <v>77</v>
      </c>
    </row>
    <row r="151" spans="2:65" s="1" customFormat="1" ht="11.25">
      <c r="B151" s="32"/>
      <c r="D151" s="176" t="s">
        <v>1416</v>
      </c>
      <c r="F151" s="177" t="s">
        <v>2211</v>
      </c>
      <c r="I151" s="136"/>
      <c r="L151" s="32"/>
      <c r="M151" s="137"/>
      <c r="T151" s="53"/>
      <c r="AT151" s="17" t="s">
        <v>1416</v>
      </c>
      <c r="AU151" s="17" t="s">
        <v>77</v>
      </c>
    </row>
    <row r="152" spans="2:65" s="12" customFormat="1" ht="11.25">
      <c r="B152" s="162"/>
      <c r="D152" s="134" t="s">
        <v>774</v>
      </c>
      <c r="E152" s="163" t="s">
        <v>19</v>
      </c>
      <c r="F152" s="164" t="s">
        <v>3420</v>
      </c>
      <c r="H152" s="165">
        <v>46</v>
      </c>
      <c r="I152" s="166"/>
      <c r="L152" s="162"/>
      <c r="M152" s="167"/>
      <c r="T152" s="168"/>
      <c r="AT152" s="163" t="s">
        <v>774</v>
      </c>
      <c r="AU152" s="163" t="s">
        <v>77</v>
      </c>
      <c r="AV152" s="12" t="s">
        <v>79</v>
      </c>
      <c r="AW152" s="12" t="s">
        <v>31</v>
      </c>
      <c r="AX152" s="12" t="s">
        <v>69</v>
      </c>
      <c r="AY152" s="163" t="s">
        <v>260</v>
      </c>
    </row>
    <row r="153" spans="2:65" s="13" customFormat="1" ht="11.25">
      <c r="B153" s="169"/>
      <c r="D153" s="134" t="s">
        <v>774</v>
      </c>
      <c r="E153" s="170" t="s">
        <v>19</v>
      </c>
      <c r="F153" s="171" t="s">
        <v>967</v>
      </c>
      <c r="H153" s="172">
        <v>46</v>
      </c>
      <c r="I153" s="173"/>
      <c r="L153" s="169"/>
      <c r="M153" s="174"/>
      <c r="T153" s="175"/>
      <c r="AT153" s="170" t="s">
        <v>774</v>
      </c>
      <c r="AU153" s="170" t="s">
        <v>77</v>
      </c>
      <c r="AV153" s="13" t="s">
        <v>266</v>
      </c>
      <c r="AW153" s="13" t="s">
        <v>31</v>
      </c>
      <c r="AX153" s="13" t="s">
        <v>77</v>
      </c>
      <c r="AY153" s="170" t="s">
        <v>260</v>
      </c>
    </row>
    <row r="154" spans="2:65" s="1" customFormat="1" ht="16.5" customHeight="1">
      <c r="B154" s="32"/>
      <c r="C154" s="121" t="s">
        <v>332</v>
      </c>
      <c r="D154" s="121" t="s">
        <v>261</v>
      </c>
      <c r="E154" s="122" t="s">
        <v>3427</v>
      </c>
      <c r="F154" s="123" t="s">
        <v>3428</v>
      </c>
      <c r="G154" s="124" t="s">
        <v>1067</v>
      </c>
      <c r="H154" s="125">
        <v>1.8859999999999999</v>
      </c>
      <c r="I154" s="126"/>
      <c r="J154" s="127">
        <f>ROUND(I154*H154,2)</f>
        <v>0</v>
      </c>
      <c r="K154" s="123" t="s">
        <v>1258</v>
      </c>
      <c r="L154" s="32"/>
      <c r="M154" s="128" t="s">
        <v>19</v>
      </c>
      <c r="N154" s="129" t="s">
        <v>40</v>
      </c>
      <c r="P154" s="130">
        <f>O154*H154</f>
        <v>0</v>
      </c>
      <c r="Q154" s="130">
        <v>2.5505399999999998</v>
      </c>
      <c r="R154" s="130">
        <f>Q154*H154</f>
        <v>4.8103184399999996</v>
      </c>
      <c r="S154" s="130">
        <v>0</v>
      </c>
      <c r="T154" s="131">
        <f>S154*H154</f>
        <v>0</v>
      </c>
      <c r="AR154" s="132" t="s">
        <v>266</v>
      </c>
      <c r="AT154" s="132" t="s">
        <v>261</v>
      </c>
      <c r="AU154" s="132" t="s">
        <v>77</v>
      </c>
      <c r="AY154" s="17" t="s">
        <v>260</v>
      </c>
      <c r="BE154" s="133">
        <f>IF(N154="základní",J154,0)</f>
        <v>0</v>
      </c>
      <c r="BF154" s="133">
        <f>IF(N154="snížená",J154,0)</f>
        <v>0</v>
      </c>
      <c r="BG154" s="133">
        <f>IF(N154="zákl. přenesená",J154,0)</f>
        <v>0</v>
      </c>
      <c r="BH154" s="133">
        <f>IF(N154="sníž. přenesená",J154,0)</f>
        <v>0</v>
      </c>
      <c r="BI154" s="133">
        <f>IF(N154="nulová",J154,0)</f>
        <v>0</v>
      </c>
      <c r="BJ154" s="17" t="s">
        <v>77</v>
      </c>
      <c r="BK154" s="133">
        <f>ROUND(I154*H154,2)</f>
        <v>0</v>
      </c>
      <c r="BL154" s="17" t="s">
        <v>266</v>
      </c>
      <c r="BM154" s="132" t="s">
        <v>335</v>
      </c>
    </row>
    <row r="155" spans="2:65" s="1" customFormat="1" ht="11.25">
      <c r="B155" s="32"/>
      <c r="D155" s="134" t="s">
        <v>267</v>
      </c>
      <c r="F155" s="135" t="s">
        <v>3429</v>
      </c>
      <c r="I155" s="136"/>
      <c r="L155" s="32"/>
      <c r="M155" s="137"/>
      <c r="T155" s="53"/>
      <c r="AT155" s="17" t="s">
        <v>267</v>
      </c>
      <c r="AU155" s="17" t="s">
        <v>77</v>
      </c>
    </row>
    <row r="156" spans="2:65" s="1" customFormat="1" ht="11.25">
      <c r="B156" s="32"/>
      <c r="D156" s="176" t="s">
        <v>1416</v>
      </c>
      <c r="F156" s="177" t="s">
        <v>3430</v>
      </c>
      <c r="I156" s="136"/>
      <c r="L156" s="32"/>
      <c r="M156" s="137"/>
      <c r="T156" s="53"/>
      <c r="AT156" s="17" t="s">
        <v>1416</v>
      </c>
      <c r="AU156" s="17" t="s">
        <v>77</v>
      </c>
    </row>
    <row r="157" spans="2:65" s="12" customFormat="1" ht="11.25">
      <c r="B157" s="162"/>
      <c r="D157" s="134" t="s">
        <v>774</v>
      </c>
      <c r="E157" s="163" t="s">
        <v>19</v>
      </c>
      <c r="F157" s="164" t="s">
        <v>3431</v>
      </c>
      <c r="H157" s="165">
        <v>1.8859999999999999</v>
      </c>
      <c r="I157" s="166"/>
      <c r="L157" s="162"/>
      <c r="M157" s="167"/>
      <c r="T157" s="168"/>
      <c r="AT157" s="163" t="s">
        <v>774</v>
      </c>
      <c r="AU157" s="163" t="s">
        <v>77</v>
      </c>
      <c r="AV157" s="12" t="s">
        <v>79</v>
      </c>
      <c r="AW157" s="12" t="s">
        <v>31</v>
      </c>
      <c r="AX157" s="12" t="s">
        <v>69</v>
      </c>
      <c r="AY157" s="163" t="s">
        <v>260</v>
      </c>
    </row>
    <row r="158" spans="2:65" s="13" customFormat="1" ht="11.25">
      <c r="B158" s="169"/>
      <c r="D158" s="134" t="s">
        <v>774</v>
      </c>
      <c r="E158" s="170" t="s">
        <v>19</v>
      </c>
      <c r="F158" s="171" t="s">
        <v>967</v>
      </c>
      <c r="H158" s="172">
        <v>1.8859999999999999</v>
      </c>
      <c r="I158" s="173"/>
      <c r="L158" s="169"/>
      <c r="M158" s="174"/>
      <c r="T158" s="175"/>
      <c r="AT158" s="170" t="s">
        <v>774</v>
      </c>
      <c r="AU158" s="170" t="s">
        <v>77</v>
      </c>
      <c r="AV158" s="13" t="s">
        <v>266</v>
      </c>
      <c r="AW158" s="13" t="s">
        <v>31</v>
      </c>
      <c r="AX158" s="13" t="s">
        <v>77</v>
      </c>
      <c r="AY158" s="170" t="s">
        <v>260</v>
      </c>
    </row>
    <row r="159" spans="2:65" s="1" customFormat="1" ht="16.5" customHeight="1">
      <c r="B159" s="32"/>
      <c r="C159" s="121" t="s">
        <v>300</v>
      </c>
      <c r="D159" s="121" t="s">
        <v>261</v>
      </c>
      <c r="E159" s="122" t="s">
        <v>3432</v>
      </c>
      <c r="F159" s="123" t="s">
        <v>3433</v>
      </c>
      <c r="G159" s="124" t="s">
        <v>1297</v>
      </c>
      <c r="H159" s="125">
        <v>1.64</v>
      </c>
      <c r="I159" s="126"/>
      <c r="J159" s="127">
        <f>ROUND(I159*H159,2)</f>
        <v>0</v>
      </c>
      <c r="K159" s="123" t="s">
        <v>1258</v>
      </c>
      <c r="L159" s="32"/>
      <c r="M159" s="128" t="s">
        <v>19</v>
      </c>
      <c r="N159" s="129" t="s">
        <v>40</v>
      </c>
      <c r="P159" s="130">
        <f>O159*H159</f>
        <v>0</v>
      </c>
      <c r="Q159" s="130">
        <v>1.4400000000000001E-3</v>
      </c>
      <c r="R159" s="130">
        <f>Q159*H159</f>
        <v>2.3616000000000002E-3</v>
      </c>
      <c r="S159" s="130">
        <v>0</v>
      </c>
      <c r="T159" s="131">
        <f>S159*H159</f>
        <v>0</v>
      </c>
      <c r="AR159" s="132" t="s">
        <v>266</v>
      </c>
      <c r="AT159" s="132" t="s">
        <v>261</v>
      </c>
      <c r="AU159" s="132" t="s">
        <v>77</v>
      </c>
      <c r="AY159" s="17" t="s">
        <v>260</v>
      </c>
      <c r="BE159" s="133">
        <f>IF(N159="základní",J159,0)</f>
        <v>0</v>
      </c>
      <c r="BF159" s="133">
        <f>IF(N159="snížená",J159,0)</f>
        <v>0</v>
      </c>
      <c r="BG159" s="133">
        <f>IF(N159="zákl. přenesená",J159,0)</f>
        <v>0</v>
      </c>
      <c r="BH159" s="133">
        <f>IF(N159="sníž. přenesená",J159,0)</f>
        <v>0</v>
      </c>
      <c r="BI159" s="133">
        <f>IF(N159="nulová",J159,0)</f>
        <v>0</v>
      </c>
      <c r="BJ159" s="17" t="s">
        <v>77</v>
      </c>
      <c r="BK159" s="133">
        <f>ROUND(I159*H159,2)</f>
        <v>0</v>
      </c>
      <c r="BL159" s="17" t="s">
        <v>266</v>
      </c>
      <c r="BM159" s="132" t="s">
        <v>339</v>
      </c>
    </row>
    <row r="160" spans="2:65" s="1" customFormat="1" ht="11.25">
      <c r="B160" s="32"/>
      <c r="D160" s="134" t="s">
        <v>267</v>
      </c>
      <c r="F160" s="135" t="s">
        <v>3434</v>
      </c>
      <c r="I160" s="136"/>
      <c r="L160" s="32"/>
      <c r="M160" s="137"/>
      <c r="T160" s="53"/>
      <c r="AT160" s="17" t="s">
        <v>267</v>
      </c>
      <c r="AU160" s="17" t="s">
        <v>77</v>
      </c>
    </row>
    <row r="161" spans="2:65" s="1" customFormat="1" ht="11.25">
      <c r="B161" s="32"/>
      <c r="D161" s="176" t="s">
        <v>1416</v>
      </c>
      <c r="F161" s="177" t="s">
        <v>3435</v>
      </c>
      <c r="I161" s="136"/>
      <c r="L161" s="32"/>
      <c r="M161" s="137"/>
      <c r="T161" s="53"/>
      <c r="AT161" s="17" t="s">
        <v>1416</v>
      </c>
      <c r="AU161" s="17" t="s">
        <v>77</v>
      </c>
    </row>
    <row r="162" spans="2:65" s="12" customFormat="1" ht="11.25">
      <c r="B162" s="162"/>
      <c r="D162" s="134" t="s">
        <v>774</v>
      </c>
      <c r="E162" s="163" t="s">
        <v>19</v>
      </c>
      <c r="F162" s="164" t="s">
        <v>3436</v>
      </c>
      <c r="H162" s="165">
        <v>1.64</v>
      </c>
      <c r="I162" s="166"/>
      <c r="L162" s="162"/>
      <c r="M162" s="167"/>
      <c r="T162" s="168"/>
      <c r="AT162" s="163" t="s">
        <v>774</v>
      </c>
      <c r="AU162" s="163" t="s">
        <v>77</v>
      </c>
      <c r="AV162" s="12" t="s">
        <v>79</v>
      </c>
      <c r="AW162" s="12" t="s">
        <v>31</v>
      </c>
      <c r="AX162" s="12" t="s">
        <v>69</v>
      </c>
      <c r="AY162" s="163" t="s">
        <v>260</v>
      </c>
    </row>
    <row r="163" spans="2:65" s="13" customFormat="1" ht="11.25">
      <c r="B163" s="169"/>
      <c r="D163" s="134" t="s">
        <v>774</v>
      </c>
      <c r="E163" s="170" t="s">
        <v>19</v>
      </c>
      <c r="F163" s="171" t="s">
        <v>967</v>
      </c>
      <c r="H163" s="172">
        <v>1.64</v>
      </c>
      <c r="I163" s="173"/>
      <c r="L163" s="169"/>
      <c r="M163" s="174"/>
      <c r="T163" s="175"/>
      <c r="AT163" s="170" t="s">
        <v>774</v>
      </c>
      <c r="AU163" s="170" t="s">
        <v>77</v>
      </c>
      <c r="AV163" s="13" t="s">
        <v>266</v>
      </c>
      <c r="AW163" s="13" t="s">
        <v>31</v>
      </c>
      <c r="AX163" s="13" t="s">
        <v>77</v>
      </c>
      <c r="AY163" s="170" t="s">
        <v>260</v>
      </c>
    </row>
    <row r="164" spans="2:65" s="1" customFormat="1" ht="16.5" customHeight="1">
      <c r="B164" s="32"/>
      <c r="C164" s="121" t="s">
        <v>341</v>
      </c>
      <c r="D164" s="121" t="s">
        <v>261</v>
      </c>
      <c r="E164" s="122" t="s">
        <v>3437</v>
      </c>
      <c r="F164" s="123" t="s">
        <v>3438</v>
      </c>
      <c r="G164" s="124" t="s">
        <v>1297</v>
      </c>
      <c r="H164" s="125">
        <v>1.64</v>
      </c>
      <c r="I164" s="126"/>
      <c r="J164" s="127">
        <f>ROUND(I164*H164,2)</f>
        <v>0</v>
      </c>
      <c r="K164" s="123" t="s">
        <v>1258</v>
      </c>
      <c r="L164" s="32"/>
      <c r="M164" s="128" t="s">
        <v>19</v>
      </c>
      <c r="N164" s="129" t="s">
        <v>40</v>
      </c>
      <c r="P164" s="130">
        <f>O164*H164</f>
        <v>0</v>
      </c>
      <c r="Q164" s="130">
        <v>4.0000000000000003E-5</v>
      </c>
      <c r="R164" s="130">
        <f>Q164*H164</f>
        <v>6.5599999999999995E-5</v>
      </c>
      <c r="S164" s="130">
        <v>0</v>
      </c>
      <c r="T164" s="131">
        <f>S164*H164</f>
        <v>0</v>
      </c>
      <c r="AR164" s="132" t="s">
        <v>266</v>
      </c>
      <c r="AT164" s="132" t="s">
        <v>261</v>
      </c>
      <c r="AU164" s="132" t="s">
        <v>77</v>
      </c>
      <c r="AY164" s="17" t="s">
        <v>260</v>
      </c>
      <c r="BE164" s="133">
        <f>IF(N164="základní",J164,0)</f>
        <v>0</v>
      </c>
      <c r="BF164" s="133">
        <f>IF(N164="snížená",J164,0)</f>
        <v>0</v>
      </c>
      <c r="BG164" s="133">
        <f>IF(N164="zákl. přenesená",J164,0)</f>
        <v>0</v>
      </c>
      <c r="BH164" s="133">
        <f>IF(N164="sníž. přenesená",J164,0)</f>
        <v>0</v>
      </c>
      <c r="BI164" s="133">
        <f>IF(N164="nulová",J164,0)</f>
        <v>0</v>
      </c>
      <c r="BJ164" s="17" t="s">
        <v>77</v>
      </c>
      <c r="BK164" s="133">
        <f>ROUND(I164*H164,2)</f>
        <v>0</v>
      </c>
      <c r="BL164" s="17" t="s">
        <v>266</v>
      </c>
      <c r="BM164" s="132" t="s">
        <v>344</v>
      </c>
    </row>
    <row r="165" spans="2:65" s="1" customFormat="1" ht="11.25">
      <c r="B165" s="32"/>
      <c r="D165" s="134" t="s">
        <v>267</v>
      </c>
      <c r="F165" s="135" t="s">
        <v>3439</v>
      </c>
      <c r="I165" s="136"/>
      <c r="L165" s="32"/>
      <c r="M165" s="137"/>
      <c r="T165" s="53"/>
      <c r="AT165" s="17" t="s">
        <v>267</v>
      </c>
      <c r="AU165" s="17" t="s">
        <v>77</v>
      </c>
    </row>
    <row r="166" spans="2:65" s="1" customFormat="1" ht="11.25">
      <c r="B166" s="32"/>
      <c r="D166" s="176" t="s">
        <v>1416</v>
      </c>
      <c r="F166" s="177" t="s">
        <v>3440</v>
      </c>
      <c r="I166" s="136"/>
      <c r="L166" s="32"/>
      <c r="M166" s="137"/>
      <c r="T166" s="53"/>
      <c r="AT166" s="17" t="s">
        <v>1416</v>
      </c>
      <c r="AU166" s="17" t="s">
        <v>77</v>
      </c>
    </row>
    <row r="167" spans="2:65" s="1" customFormat="1" ht="16.5" customHeight="1">
      <c r="B167" s="32"/>
      <c r="C167" s="121" t="s">
        <v>305</v>
      </c>
      <c r="D167" s="121" t="s">
        <v>261</v>
      </c>
      <c r="E167" s="122" t="s">
        <v>4258</v>
      </c>
      <c r="F167" s="123" t="s">
        <v>4259</v>
      </c>
      <c r="G167" s="124" t="s">
        <v>973</v>
      </c>
      <c r="H167" s="125">
        <v>0.193</v>
      </c>
      <c r="I167" s="126"/>
      <c r="J167" s="127">
        <f>ROUND(I167*H167,2)</f>
        <v>0</v>
      </c>
      <c r="K167" s="123" t="s">
        <v>1258</v>
      </c>
      <c r="L167" s="32"/>
      <c r="M167" s="128" t="s">
        <v>19</v>
      </c>
      <c r="N167" s="129" t="s">
        <v>40</v>
      </c>
      <c r="P167" s="130">
        <f>O167*H167</f>
        <v>0</v>
      </c>
      <c r="Q167" s="130">
        <v>1.0597399999999999</v>
      </c>
      <c r="R167" s="130">
        <f>Q167*H167</f>
        <v>0.20452981999999997</v>
      </c>
      <c r="S167" s="130">
        <v>0</v>
      </c>
      <c r="T167" s="131">
        <f>S167*H167</f>
        <v>0</v>
      </c>
      <c r="AR167" s="132" t="s">
        <v>266</v>
      </c>
      <c r="AT167" s="132" t="s">
        <v>261</v>
      </c>
      <c r="AU167" s="132" t="s">
        <v>77</v>
      </c>
      <c r="AY167" s="17" t="s">
        <v>260</v>
      </c>
      <c r="BE167" s="133">
        <f>IF(N167="základní",J167,0)</f>
        <v>0</v>
      </c>
      <c r="BF167" s="133">
        <f>IF(N167="snížená",J167,0)</f>
        <v>0</v>
      </c>
      <c r="BG167" s="133">
        <f>IF(N167="zákl. přenesená",J167,0)</f>
        <v>0</v>
      </c>
      <c r="BH167" s="133">
        <f>IF(N167="sníž. přenesená",J167,0)</f>
        <v>0</v>
      </c>
      <c r="BI167" s="133">
        <f>IF(N167="nulová",J167,0)</f>
        <v>0</v>
      </c>
      <c r="BJ167" s="17" t="s">
        <v>77</v>
      </c>
      <c r="BK167" s="133">
        <f>ROUND(I167*H167,2)</f>
        <v>0</v>
      </c>
      <c r="BL167" s="17" t="s">
        <v>266</v>
      </c>
      <c r="BM167" s="132" t="s">
        <v>4260</v>
      </c>
    </row>
    <row r="168" spans="2:65" s="1" customFormat="1" ht="11.25">
      <c r="B168" s="32"/>
      <c r="D168" s="134" t="s">
        <v>267</v>
      </c>
      <c r="F168" s="135" t="s">
        <v>3442</v>
      </c>
      <c r="I168" s="136"/>
      <c r="L168" s="32"/>
      <c r="M168" s="137"/>
      <c r="T168" s="53"/>
      <c r="AT168" s="17" t="s">
        <v>267</v>
      </c>
      <c r="AU168" s="17" t="s">
        <v>77</v>
      </c>
    </row>
    <row r="169" spans="2:65" s="1" customFormat="1" ht="11.25">
      <c r="B169" s="32"/>
      <c r="D169" s="176" t="s">
        <v>1416</v>
      </c>
      <c r="F169" s="177" t="s">
        <v>4261</v>
      </c>
      <c r="I169" s="136"/>
      <c r="L169" s="32"/>
      <c r="M169" s="137"/>
      <c r="T169" s="53"/>
      <c r="AT169" s="17" t="s">
        <v>1416</v>
      </c>
      <c r="AU169" s="17" t="s">
        <v>77</v>
      </c>
    </row>
    <row r="170" spans="2:65" s="1" customFormat="1" ht="16.5" customHeight="1">
      <c r="B170" s="32"/>
      <c r="C170" s="121" t="s">
        <v>350</v>
      </c>
      <c r="D170" s="121" t="s">
        <v>261</v>
      </c>
      <c r="E170" s="122" t="s">
        <v>3444</v>
      </c>
      <c r="F170" s="123" t="s">
        <v>3445</v>
      </c>
      <c r="G170" s="124" t="s">
        <v>1067</v>
      </c>
      <c r="H170" s="125">
        <v>0.18</v>
      </c>
      <c r="I170" s="126"/>
      <c r="J170" s="127">
        <f>ROUND(I170*H170,2)</f>
        <v>0</v>
      </c>
      <c r="K170" s="123" t="s">
        <v>1258</v>
      </c>
      <c r="L170" s="32"/>
      <c r="M170" s="128" t="s">
        <v>19</v>
      </c>
      <c r="N170" s="129" t="s">
        <v>40</v>
      </c>
      <c r="P170" s="130">
        <f>O170*H170</f>
        <v>0</v>
      </c>
      <c r="Q170" s="130">
        <v>2.5505399999999998</v>
      </c>
      <c r="R170" s="130">
        <f>Q170*H170</f>
        <v>0.45909719999999993</v>
      </c>
      <c r="S170" s="130">
        <v>0</v>
      </c>
      <c r="T170" s="131">
        <f>S170*H170</f>
        <v>0</v>
      </c>
      <c r="AR170" s="132" t="s">
        <v>266</v>
      </c>
      <c r="AT170" s="132" t="s">
        <v>261</v>
      </c>
      <c r="AU170" s="132" t="s">
        <v>77</v>
      </c>
      <c r="AY170" s="17" t="s">
        <v>260</v>
      </c>
      <c r="BE170" s="133">
        <f>IF(N170="základní",J170,0)</f>
        <v>0</v>
      </c>
      <c r="BF170" s="133">
        <f>IF(N170="snížená",J170,0)</f>
        <v>0</v>
      </c>
      <c r="BG170" s="133">
        <f>IF(N170="zákl. přenesená",J170,0)</f>
        <v>0</v>
      </c>
      <c r="BH170" s="133">
        <f>IF(N170="sníž. přenesená",J170,0)</f>
        <v>0</v>
      </c>
      <c r="BI170" s="133">
        <f>IF(N170="nulová",J170,0)</f>
        <v>0</v>
      </c>
      <c r="BJ170" s="17" t="s">
        <v>77</v>
      </c>
      <c r="BK170" s="133">
        <f>ROUND(I170*H170,2)</f>
        <v>0</v>
      </c>
      <c r="BL170" s="17" t="s">
        <v>266</v>
      </c>
      <c r="BM170" s="132" t="s">
        <v>353</v>
      </c>
    </row>
    <row r="171" spans="2:65" s="1" customFormat="1" ht="11.25">
      <c r="B171" s="32"/>
      <c r="D171" s="134" t="s">
        <v>267</v>
      </c>
      <c r="F171" s="135" t="s">
        <v>3446</v>
      </c>
      <c r="I171" s="136"/>
      <c r="L171" s="32"/>
      <c r="M171" s="137"/>
      <c r="T171" s="53"/>
      <c r="AT171" s="17" t="s">
        <v>267</v>
      </c>
      <c r="AU171" s="17" t="s">
        <v>77</v>
      </c>
    </row>
    <row r="172" spans="2:65" s="1" customFormat="1" ht="11.25">
      <c r="B172" s="32"/>
      <c r="D172" s="176" t="s">
        <v>1416</v>
      </c>
      <c r="F172" s="177" t="s">
        <v>3447</v>
      </c>
      <c r="I172" s="136"/>
      <c r="L172" s="32"/>
      <c r="M172" s="137"/>
      <c r="T172" s="53"/>
      <c r="AT172" s="17" t="s">
        <v>1416</v>
      </c>
      <c r="AU172" s="17" t="s">
        <v>77</v>
      </c>
    </row>
    <row r="173" spans="2:65" s="12" customFormat="1" ht="11.25">
      <c r="B173" s="162"/>
      <c r="D173" s="134" t="s">
        <v>774</v>
      </c>
      <c r="E173" s="163" t="s">
        <v>19</v>
      </c>
      <c r="F173" s="164" t="s">
        <v>4262</v>
      </c>
      <c r="H173" s="165">
        <v>0.18</v>
      </c>
      <c r="I173" s="166"/>
      <c r="L173" s="162"/>
      <c r="M173" s="167"/>
      <c r="T173" s="168"/>
      <c r="AT173" s="163" t="s">
        <v>774</v>
      </c>
      <c r="AU173" s="163" t="s">
        <v>77</v>
      </c>
      <c r="AV173" s="12" t="s">
        <v>79</v>
      </c>
      <c r="AW173" s="12" t="s">
        <v>31</v>
      </c>
      <c r="AX173" s="12" t="s">
        <v>69</v>
      </c>
      <c r="AY173" s="163" t="s">
        <v>260</v>
      </c>
    </row>
    <row r="174" spans="2:65" s="13" customFormat="1" ht="11.25">
      <c r="B174" s="169"/>
      <c r="D174" s="134" t="s">
        <v>774</v>
      </c>
      <c r="E174" s="170" t="s">
        <v>19</v>
      </c>
      <c r="F174" s="171" t="s">
        <v>967</v>
      </c>
      <c r="H174" s="172">
        <v>0.18</v>
      </c>
      <c r="I174" s="173"/>
      <c r="L174" s="169"/>
      <c r="M174" s="174"/>
      <c r="T174" s="175"/>
      <c r="AT174" s="170" t="s">
        <v>774</v>
      </c>
      <c r="AU174" s="170" t="s">
        <v>77</v>
      </c>
      <c r="AV174" s="13" t="s">
        <v>266</v>
      </c>
      <c r="AW174" s="13" t="s">
        <v>31</v>
      </c>
      <c r="AX174" s="13" t="s">
        <v>77</v>
      </c>
      <c r="AY174" s="170" t="s">
        <v>260</v>
      </c>
    </row>
    <row r="175" spans="2:65" s="1" customFormat="1" ht="16.5" customHeight="1">
      <c r="B175" s="32"/>
      <c r="C175" s="121" t="s">
        <v>310</v>
      </c>
      <c r="D175" s="121" t="s">
        <v>261</v>
      </c>
      <c r="E175" s="122" t="s">
        <v>3449</v>
      </c>
      <c r="F175" s="123" t="s">
        <v>3450</v>
      </c>
      <c r="G175" s="124" t="s">
        <v>1067</v>
      </c>
      <c r="H175" s="125">
        <v>0.18</v>
      </c>
      <c r="I175" s="126"/>
      <c r="J175" s="127">
        <f>ROUND(I175*H175,2)</f>
        <v>0</v>
      </c>
      <c r="K175" s="123" t="s">
        <v>1258</v>
      </c>
      <c r="L175" s="32"/>
      <c r="M175" s="128" t="s">
        <v>19</v>
      </c>
      <c r="N175" s="129" t="s">
        <v>40</v>
      </c>
      <c r="P175" s="130">
        <f>O175*H175</f>
        <v>0</v>
      </c>
      <c r="Q175" s="130">
        <v>4.8579999999999998E-2</v>
      </c>
      <c r="R175" s="130">
        <f>Q175*H175</f>
        <v>8.7443999999999994E-3</v>
      </c>
      <c r="S175" s="130">
        <v>0</v>
      </c>
      <c r="T175" s="131">
        <f>S175*H175</f>
        <v>0</v>
      </c>
      <c r="AR175" s="132" t="s">
        <v>266</v>
      </c>
      <c r="AT175" s="132" t="s">
        <v>261</v>
      </c>
      <c r="AU175" s="132" t="s">
        <v>77</v>
      </c>
      <c r="AY175" s="17" t="s">
        <v>260</v>
      </c>
      <c r="BE175" s="133">
        <f>IF(N175="základní",J175,0)</f>
        <v>0</v>
      </c>
      <c r="BF175" s="133">
        <f>IF(N175="snížená",J175,0)</f>
        <v>0</v>
      </c>
      <c r="BG175" s="133">
        <f>IF(N175="zákl. přenesená",J175,0)</f>
        <v>0</v>
      </c>
      <c r="BH175" s="133">
        <f>IF(N175="sníž. přenesená",J175,0)</f>
        <v>0</v>
      </c>
      <c r="BI175" s="133">
        <f>IF(N175="nulová",J175,0)</f>
        <v>0</v>
      </c>
      <c r="BJ175" s="17" t="s">
        <v>77</v>
      </c>
      <c r="BK175" s="133">
        <f>ROUND(I175*H175,2)</f>
        <v>0</v>
      </c>
      <c r="BL175" s="17" t="s">
        <v>266</v>
      </c>
      <c r="BM175" s="132" t="s">
        <v>358</v>
      </c>
    </row>
    <row r="176" spans="2:65" s="1" customFormat="1" ht="11.25">
      <c r="B176" s="32"/>
      <c r="D176" s="134" t="s">
        <v>267</v>
      </c>
      <c r="F176" s="135" t="s">
        <v>3451</v>
      </c>
      <c r="I176" s="136"/>
      <c r="L176" s="32"/>
      <c r="M176" s="137"/>
      <c r="T176" s="53"/>
      <c r="AT176" s="17" t="s">
        <v>267</v>
      </c>
      <c r="AU176" s="17" t="s">
        <v>77</v>
      </c>
    </row>
    <row r="177" spans="2:65" s="1" customFormat="1" ht="11.25">
      <c r="B177" s="32"/>
      <c r="D177" s="176" t="s">
        <v>1416</v>
      </c>
      <c r="F177" s="177" t="s">
        <v>3452</v>
      </c>
      <c r="I177" s="136"/>
      <c r="L177" s="32"/>
      <c r="M177" s="137"/>
      <c r="T177" s="53"/>
      <c r="AT177" s="17" t="s">
        <v>1416</v>
      </c>
      <c r="AU177" s="17" t="s">
        <v>77</v>
      </c>
    </row>
    <row r="178" spans="2:65" s="1" customFormat="1" ht="16.5" customHeight="1">
      <c r="B178" s="32"/>
      <c r="C178" s="121" t="s">
        <v>7</v>
      </c>
      <c r="D178" s="121" t="s">
        <v>261</v>
      </c>
      <c r="E178" s="122" t="s">
        <v>3453</v>
      </c>
      <c r="F178" s="123" t="s">
        <v>3454</v>
      </c>
      <c r="G178" s="124" t="s">
        <v>1067</v>
      </c>
      <c r="H178" s="125">
        <v>0.46</v>
      </c>
      <c r="I178" s="126"/>
      <c r="J178" s="127">
        <f>ROUND(I178*H178,2)</f>
        <v>0</v>
      </c>
      <c r="K178" s="123" t="s">
        <v>1258</v>
      </c>
      <c r="L178" s="32"/>
      <c r="M178" s="128" t="s">
        <v>19</v>
      </c>
      <c r="N178" s="129" t="s">
        <v>40</v>
      </c>
      <c r="P178" s="130">
        <f>O178*H178</f>
        <v>0</v>
      </c>
      <c r="Q178" s="130">
        <v>2.5021499999999999</v>
      </c>
      <c r="R178" s="130">
        <f>Q178*H178</f>
        <v>1.150989</v>
      </c>
      <c r="S178" s="130">
        <v>0</v>
      </c>
      <c r="T178" s="131">
        <f>S178*H178</f>
        <v>0</v>
      </c>
      <c r="AR178" s="132" t="s">
        <v>266</v>
      </c>
      <c r="AT178" s="132" t="s">
        <v>261</v>
      </c>
      <c r="AU178" s="132" t="s">
        <v>77</v>
      </c>
      <c r="AY178" s="17" t="s">
        <v>260</v>
      </c>
      <c r="BE178" s="133">
        <f>IF(N178="základní",J178,0)</f>
        <v>0</v>
      </c>
      <c r="BF178" s="133">
        <f>IF(N178="snížená",J178,0)</f>
        <v>0</v>
      </c>
      <c r="BG178" s="133">
        <f>IF(N178="zákl. přenesená",J178,0)</f>
        <v>0</v>
      </c>
      <c r="BH178" s="133">
        <f>IF(N178="sníž. přenesená",J178,0)</f>
        <v>0</v>
      </c>
      <c r="BI178" s="133">
        <f>IF(N178="nulová",J178,0)</f>
        <v>0</v>
      </c>
      <c r="BJ178" s="17" t="s">
        <v>77</v>
      </c>
      <c r="BK178" s="133">
        <f>ROUND(I178*H178,2)</f>
        <v>0</v>
      </c>
      <c r="BL178" s="17" t="s">
        <v>266</v>
      </c>
      <c r="BM178" s="132" t="s">
        <v>364</v>
      </c>
    </row>
    <row r="179" spans="2:65" s="1" customFormat="1" ht="11.25">
      <c r="B179" s="32"/>
      <c r="D179" s="134" t="s">
        <v>267</v>
      </c>
      <c r="F179" s="135" t="s">
        <v>3455</v>
      </c>
      <c r="I179" s="136"/>
      <c r="L179" s="32"/>
      <c r="M179" s="137"/>
      <c r="T179" s="53"/>
      <c r="AT179" s="17" t="s">
        <v>267</v>
      </c>
      <c r="AU179" s="17" t="s">
        <v>77</v>
      </c>
    </row>
    <row r="180" spans="2:65" s="1" customFormat="1" ht="11.25">
      <c r="B180" s="32"/>
      <c r="D180" s="176" t="s">
        <v>1416</v>
      </c>
      <c r="F180" s="177" t="s">
        <v>3456</v>
      </c>
      <c r="I180" s="136"/>
      <c r="L180" s="32"/>
      <c r="M180" s="137"/>
      <c r="T180" s="53"/>
      <c r="AT180" s="17" t="s">
        <v>1416</v>
      </c>
      <c r="AU180" s="17" t="s">
        <v>77</v>
      </c>
    </row>
    <row r="181" spans="2:65" s="1" customFormat="1" ht="39">
      <c r="B181" s="32"/>
      <c r="D181" s="134" t="s">
        <v>269</v>
      </c>
      <c r="F181" s="138" t="s">
        <v>3457</v>
      </c>
      <c r="I181" s="136"/>
      <c r="L181" s="32"/>
      <c r="M181" s="137"/>
      <c r="T181" s="53"/>
      <c r="AT181" s="17" t="s">
        <v>269</v>
      </c>
      <c r="AU181" s="17" t="s">
        <v>77</v>
      </c>
    </row>
    <row r="182" spans="2:65" s="12" customFormat="1" ht="11.25">
      <c r="B182" s="162"/>
      <c r="D182" s="134" t="s">
        <v>774</v>
      </c>
      <c r="E182" s="163" t="s">
        <v>19</v>
      </c>
      <c r="F182" s="164" t="s">
        <v>4263</v>
      </c>
      <c r="H182" s="165">
        <v>0.46</v>
      </c>
      <c r="I182" s="166"/>
      <c r="L182" s="162"/>
      <c r="M182" s="167"/>
      <c r="T182" s="168"/>
      <c r="AT182" s="163" t="s">
        <v>774</v>
      </c>
      <c r="AU182" s="163" t="s">
        <v>77</v>
      </c>
      <c r="AV182" s="12" t="s">
        <v>79</v>
      </c>
      <c r="AW182" s="12" t="s">
        <v>31</v>
      </c>
      <c r="AX182" s="12" t="s">
        <v>69</v>
      </c>
      <c r="AY182" s="163" t="s">
        <v>260</v>
      </c>
    </row>
    <row r="183" spans="2:65" s="13" customFormat="1" ht="11.25">
      <c r="B183" s="169"/>
      <c r="D183" s="134" t="s">
        <v>774</v>
      </c>
      <c r="E183" s="170" t="s">
        <v>19</v>
      </c>
      <c r="F183" s="171" t="s">
        <v>967</v>
      </c>
      <c r="H183" s="172">
        <v>0.46</v>
      </c>
      <c r="I183" s="173"/>
      <c r="L183" s="169"/>
      <c r="M183" s="174"/>
      <c r="T183" s="175"/>
      <c r="AT183" s="170" t="s">
        <v>774</v>
      </c>
      <c r="AU183" s="170" t="s">
        <v>77</v>
      </c>
      <c r="AV183" s="13" t="s">
        <v>266</v>
      </c>
      <c r="AW183" s="13" t="s">
        <v>31</v>
      </c>
      <c r="AX183" s="13" t="s">
        <v>77</v>
      </c>
      <c r="AY183" s="170" t="s">
        <v>260</v>
      </c>
    </row>
    <row r="184" spans="2:65" s="1" customFormat="1" ht="16.5" customHeight="1">
      <c r="B184" s="32"/>
      <c r="C184" s="121" t="s">
        <v>315</v>
      </c>
      <c r="D184" s="121" t="s">
        <v>261</v>
      </c>
      <c r="E184" s="122" t="s">
        <v>3459</v>
      </c>
      <c r="F184" s="123" t="s">
        <v>3460</v>
      </c>
      <c r="G184" s="124" t="s">
        <v>1067</v>
      </c>
      <c r="H184" s="125">
        <v>0.46</v>
      </c>
      <c r="I184" s="126"/>
      <c r="J184" s="127">
        <f>ROUND(I184*H184,2)</f>
        <v>0</v>
      </c>
      <c r="K184" s="123" t="s">
        <v>1258</v>
      </c>
      <c r="L184" s="32"/>
      <c r="M184" s="128" t="s">
        <v>19</v>
      </c>
      <c r="N184" s="129" t="s">
        <v>40</v>
      </c>
      <c r="P184" s="130">
        <f>O184*H184</f>
        <v>0</v>
      </c>
      <c r="Q184" s="130">
        <v>4.8579999999999998E-2</v>
      </c>
      <c r="R184" s="130">
        <f>Q184*H184</f>
        <v>2.23468E-2</v>
      </c>
      <c r="S184" s="130">
        <v>0</v>
      </c>
      <c r="T184" s="131">
        <f>S184*H184</f>
        <v>0</v>
      </c>
      <c r="AR184" s="132" t="s">
        <v>266</v>
      </c>
      <c r="AT184" s="132" t="s">
        <v>261</v>
      </c>
      <c r="AU184" s="132" t="s">
        <v>77</v>
      </c>
      <c r="AY184" s="17" t="s">
        <v>260</v>
      </c>
      <c r="BE184" s="133">
        <f>IF(N184="základní",J184,0)</f>
        <v>0</v>
      </c>
      <c r="BF184" s="133">
        <f>IF(N184="snížená",J184,0)</f>
        <v>0</v>
      </c>
      <c r="BG184" s="133">
        <f>IF(N184="zákl. přenesená",J184,0)</f>
        <v>0</v>
      </c>
      <c r="BH184" s="133">
        <f>IF(N184="sníž. přenesená",J184,0)</f>
        <v>0</v>
      </c>
      <c r="BI184" s="133">
        <f>IF(N184="nulová",J184,0)</f>
        <v>0</v>
      </c>
      <c r="BJ184" s="17" t="s">
        <v>77</v>
      </c>
      <c r="BK184" s="133">
        <f>ROUND(I184*H184,2)</f>
        <v>0</v>
      </c>
      <c r="BL184" s="17" t="s">
        <v>266</v>
      </c>
      <c r="BM184" s="132" t="s">
        <v>368</v>
      </c>
    </row>
    <row r="185" spans="2:65" s="1" customFormat="1" ht="11.25">
      <c r="B185" s="32"/>
      <c r="D185" s="134" t="s">
        <v>267</v>
      </c>
      <c r="F185" s="135" t="s">
        <v>3461</v>
      </c>
      <c r="I185" s="136"/>
      <c r="L185" s="32"/>
      <c r="M185" s="137"/>
      <c r="T185" s="53"/>
      <c r="AT185" s="17" t="s">
        <v>267</v>
      </c>
      <c r="AU185" s="17" t="s">
        <v>77</v>
      </c>
    </row>
    <row r="186" spans="2:65" s="1" customFormat="1" ht="11.25">
      <c r="B186" s="32"/>
      <c r="D186" s="176" t="s">
        <v>1416</v>
      </c>
      <c r="F186" s="177" t="s">
        <v>3462</v>
      </c>
      <c r="I186" s="136"/>
      <c r="L186" s="32"/>
      <c r="M186" s="137"/>
      <c r="T186" s="53"/>
      <c r="AT186" s="17" t="s">
        <v>1416</v>
      </c>
      <c r="AU186" s="17" t="s">
        <v>77</v>
      </c>
    </row>
    <row r="187" spans="2:65" s="1" customFormat="1" ht="39">
      <c r="B187" s="32"/>
      <c r="D187" s="134" t="s">
        <v>269</v>
      </c>
      <c r="F187" s="138" t="s">
        <v>3457</v>
      </c>
      <c r="I187" s="136"/>
      <c r="L187" s="32"/>
      <c r="M187" s="137"/>
      <c r="T187" s="53"/>
      <c r="AT187" s="17" t="s">
        <v>269</v>
      </c>
      <c r="AU187" s="17" t="s">
        <v>77</v>
      </c>
    </row>
    <row r="188" spans="2:65" s="1" customFormat="1" ht="16.5" customHeight="1">
      <c r="B188" s="32"/>
      <c r="C188" s="121" t="s">
        <v>370</v>
      </c>
      <c r="D188" s="121" t="s">
        <v>261</v>
      </c>
      <c r="E188" s="122" t="s">
        <v>3463</v>
      </c>
      <c r="F188" s="123" t="s">
        <v>3464</v>
      </c>
      <c r="G188" s="124" t="s">
        <v>1297</v>
      </c>
      <c r="H188" s="125">
        <v>2.4079999999999999</v>
      </c>
      <c r="I188" s="126"/>
      <c r="J188" s="127">
        <f>ROUND(I188*H188,2)</f>
        <v>0</v>
      </c>
      <c r="K188" s="123" t="s">
        <v>1258</v>
      </c>
      <c r="L188" s="32"/>
      <c r="M188" s="128" t="s">
        <v>19</v>
      </c>
      <c r="N188" s="129" t="s">
        <v>40</v>
      </c>
      <c r="P188" s="130">
        <f>O188*H188</f>
        <v>0</v>
      </c>
      <c r="Q188" s="130">
        <v>4.1739999999999999E-2</v>
      </c>
      <c r="R188" s="130">
        <f>Q188*H188</f>
        <v>0.10050991999999999</v>
      </c>
      <c r="S188" s="130">
        <v>0</v>
      </c>
      <c r="T188" s="131">
        <f>S188*H188</f>
        <v>0</v>
      </c>
      <c r="AR188" s="132" t="s">
        <v>266</v>
      </c>
      <c r="AT188" s="132" t="s">
        <v>261</v>
      </c>
      <c r="AU188" s="132" t="s">
        <v>77</v>
      </c>
      <c r="AY188" s="17" t="s">
        <v>260</v>
      </c>
      <c r="BE188" s="133">
        <f>IF(N188="základní",J188,0)</f>
        <v>0</v>
      </c>
      <c r="BF188" s="133">
        <f>IF(N188="snížená",J188,0)</f>
        <v>0</v>
      </c>
      <c r="BG188" s="133">
        <f>IF(N188="zákl. přenesená",J188,0)</f>
        <v>0</v>
      </c>
      <c r="BH188" s="133">
        <f>IF(N188="sníž. přenesená",J188,0)</f>
        <v>0</v>
      </c>
      <c r="BI188" s="133">
        <f>IF(N188="nulová",J188,0)</f>
        <v>0</v>
      </c>
      <c r="BJ188" s="17" t="s">
        <v>77</v>
      </c>
      <c r="BK188" s="133">
        <f>ROUND(I188*H188,2)</f>
        <v>0</v>
      </c>
      <c r="BL188" s="17" t="s">
        <v>266</v>
      </c>
      <c r="BM188" s="132" t="s">
        <v>373</v>
      </c>
    </row>
    <row r="189" spans="2:65" s="1" customFormat="1" ht="11.25">
      <c r="B189" s="32"/>
      <c r="D189" s="134" t="s">
        <v>267</v>
      </c>
      <c r="F189" s="135" t="s">
        <v>3465</v>
      </c>
      <c r="I189" s="136"/>
      <c r="L189" s="32"/>
      <c r="M189" s="137"/>
      <c r="T189" s="53"/>
      <c r="AT189" s="17" t="s">
        <v>267</v>
      </c>
      <c r="AU189" s="17" t="s">
        <v>77</v>
      </c>
    </row>
    <row r="190" spans="2:65" s="1" customFormat="1" ht="11.25">
      <c r="B190" s="32"/>
      <c r="D190" s="176" t="s">
        <v>1416</v>
      </c>
      <c r="F190" s="177" t="s">
        <v>3466</v>
      </c>
      <c r="I190" s="136"/>
      <c r="L190" s="32"/>
      <c r="M190" s="137"/>
      <c r="T190" s="53"/>
      <c r="AT190" s="17" t="s">
        <v>1416</v>
      </c>
      <c r="AU190" s="17" t="s">
        <v>77</v>
      </c>
    </row>
    <row r="191" spans="2:65" s="1" customFormat="1" ht="146.25">
      <c r="B191" s="32"/>
      <c r="D191" s="134" t="s">
        <v>269</v>
      </c>
      <c r="F191" s="138" t="s">
        <v>3467</v>
      </c>
      <c r="I191" s="136"/>
      <c r="L191" s="32"/>
      <c r="M191" s="137"/>
      <c r="T191" s="53"/>
      <c r="AT191" s="17" t="s">
        <v>269</v>
      </c>
      <c r="AU191" s="17" t="s">
        <v>77</v>
      </c>
    </row>
    <row r="192" spans="2:65" s="12" customFormat="1" ht="11.25">
      <c r="B192" s="162"/>
      <c r="D192" s="134" t="s">
        <v>774</v>
      </c>
      <c r="E192" s="163" t="s">
        <v>19</v>
      </c>
      <c r="F192" s="164" t="s">
        <v>4264</v>
      </c>
      <c r="H192" s="165">
        <v>2.4079999999999999</v>
      </c>
      <c r="I192" s="166"/>
      <c r="L192" s="162"/>
      <c r="M192" s="167"/>
      <c r="T192" s="168"/>
      <c r="AT192" s="163" t="s">
        <v>774</v>
      </c>
      <c r="AU192" s="163" t="s">
        <v>77</v>
      </c>
      <c r="AV192" s="12" t="s">
        <v>79</v>
      </c>
      <c r="AW192" s="12" t="s">
        <v>31</v>
      </c>
      <c r="AX192" s="12" t="s">
        <v>69</v>
      </c>
      <c r="AY192" s="163" t="s">
        <v>260</v>
      </c>
    </row>
    <row r="193" spans="2:65" s="13" customFormat="1" ht="11.25">
      <c r="B193" s="169"/>
      <c r="D193" s="134" t="s">
        <v>774</v>
      </c>
      <c r="E193" s="170" t="s">
        <v>19</v>
      </c>
      <c r="F193" s="171" t="s">
        <v>967</v>
      </c>
      <c r="H193" s="172">
        <v>2.4079999999999999</v>
      </c>
      <c r="I193" s="173"/>
      <c r="L193" s="169"/>
      <c r="M193" s="174"/>
      <c r="T193" s="175"/>
      <c r="AT193" s="170" t="s">
        <v>774</v>
      </c>
      <c r="AU193" s="170" t="s">
        <v>77</v>
      </c>
      <c r="AV193" s="13" t="s">
        <v>266</v>
      </c>
      <c r="AW193" s="13" t="s">
        <v>31</v>
      </c>
      <c r="AX193" s="13" t="s">
        <v>77</v>
      </c>
      <c r="AY193" s="170" t="s">
        <v>260</v>
      </c>
    </row>
    <row r="194" spans="2:65" s="1" customFormat="1" ht="16.5" customHeight="1">
      <c r="B194" s="32"/>
      <c r="C194" s="121" t="s">
        <v>320</v>
      </c>
      <c r="D194" s="121" t="s">
        <v>261</v>
      </c>
      <c r="E194" s="122" t="s">
        <v>3469</v>
      </c>
      <c r="F194" s="123" t="s">
        <v>3470</v>
      </c>
      <c r="G194" s="124" t="s">
        <v>1297</v>
      </c>
      <c r="H194" s="125">
        <v>2.4079999999999999</v>
      </c>
      <c r="I194" s="126"/>
      <c r="J194" s="127">
        <f>ROUND(I194*H194,2)</f>
        <v>0</v>
      </c>
      <c r="K194" s="123" t="s">
        <v>1258</v>
      </c>
      <c r="L194" s="32"/>
      <c r="M194" s="128" t="s">
        <v>19</v>
      </c>
      <c r="N194" s="129" t="s">
        <v>40</v>
      </c>
      <c r="P194" s="130">
        <f>O194*H194</f>
        <v>0</v>
      </c>
      <c r="Q194" s="130">
        <v>2.0000000000000002E-5</v>
      </c>
      <c r="R194" s="130">
        <f>Q194*H194</f>
        <v>4.816E-5</v>
      </c>
      <c r="S194" s="130">
        <v>0</v>
      </c>
      <c r="T194" s="131">
        <f>S194*H194</f>
        <v>0</v>
      </c>
      <c r="AR194" s="132" t="s">
        <v>266</v>
      </c>
      <c r="AT194" s="132" t="s">
        <v>261</v>
      </c>
      <c r="AU194" s="132" t="s">
        <v>77</v>
      </c>
      <c r="AY194" s="17" t="s">
        <v>260</v>
      </c>
      <c r="BE194" s="133">
        <f>IF(N194="základní",J194,0)</f>
        <v>0</v>
      </c>
      <c r="BF194" s="133">
        <f>IF(N194="snížená",J194,0)</f>
        <v>0</v>
      </c>
      <c r="BG194" s="133">
        <f>IF(N194="zákl. přenesená",J194,0)</f>
        <v>0</v>
      </c>
      <c r="BH194" s="133">
        <f>IF(N194="sníž. přenesená",J194,0)</f>
        <v>0</v>
      </c>
      <c r="BI194" s="133">
        <f>IF(N194="nulová",J194,0)</f>
        <v>0</v>
      </c>
      <c r="BJ194" s="17" t="s">
        <v>77</v>
      </c>
      <c r="BK194" s="133">
        <f>ROUND(I194*H194,2)</f>
        <v>0</v>
      </c>
      <c r="BL194" s="17" t="s">
        <v>266</v>
      </c>
      <c r="BM194" s="132" t="s">
        <v>378</v>
      </c>
    </row>
    <row r="195" spans="2:65" s="1" customFormat="1" ht="11.25">
      <c r="B195" s="32"/>
      <c r="D195" s="134" t="s">
        <v>267</v>
      </c>
      <c r="F195" s="135" t="s">
        <v>3471</v>
      </c>
      <c r="I195" s="136"/>
      <c r="L195" s="32"/>
      <c r="M195" s="137"/>
      <c r="T195" s="53"/>
      <c r="AT195" s="17" t="s">
        <v>267</v>
      </c>
      <c r="AU195" s="17" t="s">
        <v>77</v>
      </c>
    </row>
    <row r="196" spans="2:65" s="1" customFormat="1" ht="11.25">
      <c r="B196" s="32"/>
      <c r="D196" s="176" t="s">
        <v>1416</v>
      </c>
      <c r="F196" s="177" t="s">
        <v>3472</v>
      </c>
      <c r="I196" s="136"/>
      <c r="L196" s="32"/>
      <c r="M196" s="137"/>
      <c r="T196" s="53"/>
      <c r="AT196" s="17" t="s">
        <v>1416</v>
      </c>
      <c r="AU196" s="17" t="s">
        <v>77</v>
      </c>
    </row>
    <row r="197" spans="2:65" s="1" customFormat="1" ht="146.25">
      <c r="B197" s="32"/>
      <c r="D197" s="134" t="s">
        <v>269</v>
      </c>
      <c r="F197" s="138" t="s">
        <v>3467</v>
      </c>
      <c r="I197" s="136"/>
      <c r="L197" s="32"/>
      <c r="M197" s="137"/>
      <c r="T197" s="53"/>
      <c r="AT197" s="17" t="s">
        <v>269</v>
      </c>
      <c r="AU197" s="17" t="s">
        <v>77</v>
      </c>
    </row>
    <row r="198" spans="2:65" s="1" customFormat="1" ht="16.5" customHeight="1">
      <c r="B198" s="32"/>
      <c r="C198" s="121" t="s">
        <v>381</v>
      </c>
      <c r="D198" s="121" t="s">
        <v>261</v>
      </c>
      <c r="E198" s="122" t="s">
        <v>3587</v>
      </c>
      <c r="F198" s="123" t="s">
        <v>4265</v>
      </c>
      <c r="G198" s="124" t="s">
        <v>973</v>
      </c>
      <c r="H198" s="125">
        <v>4.3999999999999997E-2</v>
      </c>
      <c r="I198" s="126"/>
      <c r="J198" s="127">
        <f>ROUND(I198*H198,2)</f>
        <v>0</v>
      </c>
      <c r="K198" s="123" t="s">
        <v>1258</v>
      </c>
      <c r="L198" s="32"/>
      <c r="M198" s="128" t="s">
        <v>19</v>
      </c>
      <c r="N198" s="129" t="s">
        <v>40</v>
      </c>
      <c r="P198" s="130">
        <f>O198*H198</f>
        <v>0</v>
      </c>
      <c r="Q198" s="130">
        <v>1.04877</v>
      </c>
      <c r="R198" s="130">
        <f>Q198*H198</f>
        <v>4.6145879999999993E-2</v>
      </c>
      <c r="S198" s="130">
        <v>0</v>
      </c>
      <c r="T198" s="131">
        <f>S198*H198</f>
        <v>0</v>
      </c>
      <c r="AR198" s="132" t="s">
        <v>266</v>
      </c>
      <c r="AT198" s="132" t="s">
        <v>261</v>
      </c>
      <c r="AU198" s="132" t="s">
        <v>77</v>
      </c>
      <c r="AY198" s="17" t="s">
        <v>260</v>
      </c>
      <c r="BE198" s="133">
        <f>IF(N198="základní",J198,0)</f>
        <v>0</v>
      </c>
      <c r="BF198" s="133">
        <f>IF(N198="snížená",J198,0)</f>
        <v>0</v>
      </c>
      <c r="BG198" s="133">
        <f>IF(N198="zákl. přenesená",J198,0)</f>
        <v>0</v>
      </c>
      <c r="BH198" s="133">
        <f>IF(N198="sníž. přenesená",J198,0)</f>
        <v>0</v>
      </c>
      <c r="BI198" s="133">
        <f>IF(N198="nulová",J198,0)</f>
        <v>0</v>
      </c>
      <c r="BJ198" s="17" t="s">
        <v>77</v>
      </c>
      <c r="BK198" s="133">
        <f>ROUND(I198*H198,2)</f>
        <v>0</v>
      </c>
      <c r="BL198" s="17" t="s">
        <v>266</v>
      </c>
      <c r="BM198" s="132" t="s">
        <v>4266</v>
      </c>
    </row>
    <row r="199" spans="2:65" s="1" customFormat="1" ht="11.25">
      <c r="B199" s="32"/>
      <c r="D199" s="134" t="s">
        <v>267</v>
      </c>
      <c r="F199" s="135" t="s">
        <v>3589</v>
      </c>
      <c r="I199" s="136"/>
      <c r="L199" s="32"/>
      <c r="M199" s="137"/>
      <c r="T199" s="53"/>
      <c r="AT199" s="17" t="s">
        <v>267</v>
      </c>
      <c r="AU199" s="17" t="s">
        <v>77</v>
      </c>
    </row>
    <row r="200" spans="2:65" s="1" customFormat="1" ht="11.25">
      <c r="B200" s="32"/>
      <c r="D200" s="176" t="s">
        <v>1416</v>
      </c>
      <c r="F200" s="177" t="s">
        <v>4267</v>
      </c>
      <c r="I200" s="136"/>
      <c r="L200" s="32"/>
      <c r="M200" s="137"/>
      <c r="T200" s="53"/>
      <c r="AT200" s="17" t="s">
        <v>1416</v>
      </c>
      <c r="AU200" s="17" t="s">
        <v>77</v>
      </c>
    </row>
    <row r="201" spans="2:65" s="1" customFormat="1" ht="16.5" customHeight="1">
      <c r="B201" s="32"/>
      <c r="C201" s="121" t="s">
        <v>326</v>
      </c>
      <c r="D201" s="121" t="s">
        <v>261</v>
      </c>
      <c r="E201" s="122" t="s">
        <v>3477</v>
      </c>
      <c r="F201" s="123" t="s">
        <v>3478</v>
      </c>
      <c r="G201" s="124" t="s">
        <v>1067</v>
      </c>
      <c r="H201" s="125">
        <v>13.34</v>
      </c>
      <c r="I201" s="126"/>
      <c r="J201" s="127">
        <f>ROUND(I201*H201,2)</f>
        <v>0</v>
      </c>
      <c r="K201" s="123" t="s">
        <v>1258</v>
      </c>
      <c r="L201" s="32"/>
      <c r="M201" s="128" t="s">
        <v>19</v>
      </c>
      <c r="N201" s="129" t="s">
        <v>40</v>
      </c>
      <c r="P201" s="130">
        <f>O201*H201</f>
        <v>0</v>
      </c>
      <c r="Q201" s="130">
        <v>2.5020899999999999</v>
      </c>
      <c r="R201" s="130">
        <f>Q201*H201</f>
        <v>33.377880599999997</v>
      </c>
      <c r="S201" s="130">
        <v>0</v>
      </c>
      <c r="T201" s="131">
        <f>S201*H201</f>
        <v>0</v>
      </c>
      <c r="AR201" s="132" t="s">
        <v>266</v>
      </c>
      <c r="AT201" s="132" t="s">
        <v>261</v>
      </c>
      <c r="AU201" s="132" t="s">
        <v>77</v>
      </c>
      <c r="AY201" s="17" t="s">
        <v>260</v>
      </c>
      <c r="BE201" s="133">
        <f>IF(N201="základní",J201,0)</f>
        <v>0</v>
      </c>
      <c r="BF201" s="133">
        <f>IF(N201="snížená",J201,0)</f>
        <v>0</v>
      </c>
      <c r="BG201" s="133">
        <f>IF(N201="zákl. přenesená",J201,0)</f>
        <v>0</v>
      </c>
      <c r="BH201" s="133">
        <f>IF(N201="sníž. přenesená",J201,0)</f>
        <v>0</v>
      </c>
      <c r="BI201" s="133">
        <f>IF(N201="nulová",J201,0)</f>
        <v>0</v>
      </c>
      <c r="BJ201" s="17" t="s">
        <v>77</v>
      </c>
      <c r="BK201" s="133">
        <f>ROUND(I201*H201,2)</f>
        <v>0</v>
      </c>
      <c r="BL201" s="17" t="s">
        <v>266</v>
      </c>
      <c r="BM201" s="132" t="s">
        <v>389</v>
      </c>
    </row>
    <row r="202" spans="2:65" s="1" customFormat="1" ht="11.25">
      <c r="B202" s="32"/>
      <c r="D202" s="134" t="s">
        <v>267</v>
      </c>
      <c r="F202" s="135" t="s">
        <v>3479</v>
      </c>
      <c r="I202" s="136"/>
      <c r="L202" s="32"/>
      <c r="M202" s="137"/>
      <c r="T202" s="53"/>
      <c r="AT202" s="17" t="s">
        <v>267</v>
      </c>
      <c r="AU202" s="17" t="s">
        <v>77</v>
      </c>
    </row>
    <row r="203" spans="2:65" s="1" customFormat="1" ht="11.25">
      <c r="B203" s="32"/>
      <c r="D203" s="176" t="s">
        <v>1416</v>
      </c>
      <c r="F203" s="177" t="s">
        <v>3480</v>
      </c>
      <c r="I203" s="136"/>
      <c r="L203" s="32"/>
      <c r="M203" s="137"/>
      <c r="T203" s="53"/>
      <c r="AT203" s="17" t="s">
        <v>1416</v>
      </c>
      <c r="AU203" s="17" t="s">
        <v>77</v>
      </c>
    </row>
    <row r="204" spans="2:65" s="12" customFormat="1" ht="11.25">
      <c r="B204" s="162"/>
      <c r="D204" s="134" t="s">
        <v>774</v>
      </c>
      <c r="E204" s="163" t="s">
        <v>19</v>
      </c>
      <c r="F204" s="164" t="s">
        <v>4268</v>
      </c>
      <c r="H204" s="165">
        <v>13.34</v>
      </c>
      <c r="I204" s="166"/>
      <c r="L204" s="162"/>
      <c r="M204" s="167"/>
      <c r="T204" s="168"/>
      <c r="AT204" s="163" t="s">
        <v>774</v>
      </c>
      <c r="AU204" s="163" t="s">
        <v>77</v>
      </c>
      <c r="AV204" s="12" t="s">
        <v>79</v>
      </c>
      <c r="AW204" s="12" t="s">
        <v>31</v>
      </c>
      <c r="AX204" s="12" t="s">
        <v>69</v>
      </c>
      <c r="AY204" s="163" t="s">
        <v>260</v>
      </c>
    </row>
    <row r="205" spans="2:65" s="13" customFormat="1" ht="11.25">
      <c r="B205" s="169"/>
      <c r="D205" s="134" t="s">
        <v>774</v>
      </c>
      <c r="E205" s="170" t="s">
        <v>19</v>
      </c>
      <c r="F205" s="171" t="s">
        <v>967</v>
      </c>
      <c r="H205" s="172">
        <v>13.34</v>
      </c>
      <c r="I205" s="173"/>
      <c r="L205" s="169"/>
      <c r="M205" s="174"/>
      <c r="T205" s="175"/>
      <c r="AT205" s="170" t="s">
        <v>774</v>
      </c>
      <c r="AU205" s="170" t="s">
        <v>77</v>
      </c>
      <c r="AV205" s="13" t="s">
        <v>266</v>
      </c>
      <c r="AW205" s="13" t="s">
        <v>31</v>
      </c>
      <c r="AX205" s="13" t="s">
        <v>77</v>
      </c>
      <c r="AY205" s="170" t="s">
        <v>260</v>
      </c>
    </row>
    <row r="206" spans="2:65" s="1" customFormat="1" ht="16.5" customHeight="1">
      <c r="B206" s="32"/>
      <c r="C206" s="121" t="s">
        <v>392</v>
      </c>
      <c r="D206" s="121" t="s">
        <v>261</v>
      </c>
      <c r="E206" s="122" t="s">
        <v>3482</v>
      </c>
      <c r="F206" s="123" t="s">
        <v>3483</v>
      </c>
      <c r="G206" s="124" t="s">
        <v>1067</v>
      </c>
      <c r="H206" s="125">
        <v>13.34</v>
      </c>
      <c r="I206" s="126"/>
      <c r="J206" s="127">
        <f>ROUND(I206*H206,2)</f>
        <v>0</v>
      </c>
      <c r="K206" s="123" t="s">
        <v>1258</v>
      </c>
      <c r="L206" s="32"/>
      <c r="M206" s="128" t="s">
        <v>19</v>
      </c>
      <c r="N206" s="129" t="s">
        <v>40</v>
      </c>
      <c r="P206" s="130">
        <f>O206*H206</f>
        <v>0</v>
      </c>
      <c r="Q206" s="130">
        <v>4.8579999999999998E-2</v>
      </c>
      <c r="R206" s="130">
        <f>Q206*H206</f>
        <v>0.6480572</v>
      </c>
      <c r="S206" s="130">
        <v>0</v>
      </c>
      <c r="T206" s="131">
        <f>S206*H206</f>
        <v>0</v>
      </c>
      <c r="AR206" s="132" t="s">
        <v>266</v>
      </c>
      <c r="AT206" s="132" t="s">
        <v>261</v>
      </c>
      <c r="AU206" s="132" t="s">
        <v>77</v>
      </c>
      <c r="AY206" s="17" t="s">
        <v>260</v>
      </c>
      <c r="BE206" s="133">
        <f>IF(N206="základní",J206,0)</f>
        <v>0</v>
      </c>
      <c r="BF206" s="133">
        <f>IF(N206="snížená",J206,0)</f>
        <v>0</v>
      </c>
      <c r="BG206" s="133">
        <f>IF(N206="zákl. přenesená",J206,0)</f>
        <v>0</v>
      </c>
      <c r="BH206" s="133">
        <f>IF(N206="sníž. přenesená",J206,0)</f>
        <v>0</v>
      </c>
      <c r="BI206" s="133">
        <f>IF(N206="nulová",J206,0)</f>
        <v>0</v>
      </c>
      <c r="BJ206" s="17" t="s">
        <v>77</v>
      </c>
      <c r="BK206" s="133">
        <f>ROUND(I206*H206,2)</f>
        <v>0</v>
      </c>
      <c r="BL206" s="17" t="s">
        <v>266</v>
      </c>
      <c r="BM206" s="132" t="s">
        <v>395</v>
      </c>
    </row>
    <row r="207" spans="2:65" s="1" customFormat="1" ht="11.25">
      <c r="B207" s="32"/>
      <c r="D207" s="134" t="s">
        <v>267</v>
      </c>
      <c r="F207" s="135" t="s">
        <v>3484</v>
      </c>
      <c r="I207" s="136"/>
      <c r="L207" s="32"/>
      <c r="M207" s="137"/>
      <c r="T207" s="53"/>
      <c r="AT207" s="17" t="s">
        <v>267</v>
      </c>
      <c r="AU207" s="17" t="s">
        <v>77</v>
      </c>
    </row>
    <row r="208" spans="2:65" s="1" customFormat="1" ht="11.25">
      <c r="B208" s="32"/>
      <c r="D208" s="176" t="s">
        <v>1416</v>
      </c>
      <c r="F208" s="177" t="s">
        <v>3485</v>
      </c>
      <c r="I208" s="136"/>
      <c r="L208" s="32"/>
      <c r="M208" s="137"/>
      <c r="T208" s="53"/>
      <c r="AT208" s="17" t="s">
        <v>1416</v>
      </c>
      <c r="AU208" s="17" t="s">
        <v>77</v>
      </c>
    </row>
    <row r="209" spans="2:65" s="1" customFormat="1" ht="16.5" customHeight="1">
      <c r="B209" s="32"/>
      <c r="C209" s="121" t="s">
        <v>330</v>
      </c>
      <c r="D209" s="121" t="s">
        <v>261</v>
      </c>
      <c r="E209" s="122" t="s">
        <v>3486</v>
      </c>
      <c r="F209" s="123" t="s">
        <v>3487</v>
      </c>
      <c r="G209" s="124" t="s">
        <v>1297</v>
      </c>
      <c r="H209" s="125">
        <v>31.56</v>
      </c>
      <c r="I209" s="126"/>
      <c r="J209" s="127">
        <f>ROUND(I209*H209,2)</f>
        <v>0</v>
      </c>
      <c r="K209" s="123" t="s">
        <v>1258</v>
      </c>
      <c r="L209" s="32"/>
      <c r="M209" s="128" t="s">
        <v>19</v>
      </c>
      <c r="N209" s="129" t="s">
        <v>40</v>
      </c>
      <c r="P209" s="130">
        <f>O209*H209</f>
        <v>0</v>
      </c>
      <c r="Q209" s="130">
        <v>1.82E-3</v>
      </c>
      <c r="R209" s="130">
        <f>Q209*H209</f>
        <v>5.7439199999999996E-2</v>
      </c>
      <c r="S209" s="130">
        <v>0</v>
      </c>
      <c r="T209" s="131">
        <f>S209*H209</f>
        <v>0</v>
      </c>
      <c r="AR209" s="132" t="s">
        <v>266</v>
      </c>
      <c r="AT209" s="132" t="s">
        <v>261</v>
      </c>
      <c r="AU209" s="132" t="s">
        <v>77</v>
      </c>
      <c r="AY209" s="17" t="s">
        <v>260</v>
      </c>
      <c r="BE209" s="133">
        <f>IF(N209="základní",J209,0)</f>
        <v>0</v>
      </c>
      <c r="BF209" s="133">
        <f>IF(N209="snížená",J209,0)</f>
        <v>0</v>
      </c>
      <c r="BG209" s="133">
        <f>IF(N209="zákl. přenesená",J209,0)</f>
        <v>0</v>
      </c>
      <c r="BH209" s="133">
        <f>IF(N209="sníž. přenesená",J209,0)</f>
        <v>0</v>
      </c>
      <c r="BI209" s="133">
        <f>IF(N209="nulová",J209,0)</f>
        <v>0</v>
      </c>
      <c r="BJ209" s="17" t="s">
        <v>77</v>
      </c>
      <c r="BK209" s="133">
        <f>ROUND(I209*H209,2)</f>
        <v>0</v>
      </c>
      <c r="BL209" s="17" t="s">
        <v>266</v>
      </c>
      <c r="BM209" s="132" t="s">
        <v>399</v>
      </c>
    </row>
    <row r="210" spans="2:65" s="1" customFormat="1" ht="11.25">
      <c r="B210" s="32"/>
      <c r="D210" s="134" t="s">
        <v>267</v>
      </c>
      <c r="F210" s="135" t="s">
        <v>3488</v>
      </c>
      <c r="I210" s="136"/>
      <c r="L210" s="32"/>
      <c r="M210" s="137"/>
      <c r="T210" s="53"/>
      <c r="AT210" s="17" t="s">
        <v>267</v>
      </c>
      <c r="AU210" s="17" t="s">
        <v>77</v>
      </c>
    </row>
    <row r="211" spans="2:65" s="1" customFormat="1" ht="11.25">
      <c r="B211" s="32"/>
      <c r="D211" s="176" t="s">
        <v>1416</v>
      </c>
      <c r="F211" s="177" t="s">
        <v>3489</v>
      </c>
      <c r="I211" s="136"/>
      <c r="L211" s="32"/>
      <c r="M211" s="137"/>
      <c r="T211" s="53"/>
      <c r="AT211" s="17" t="s">
        <v>1416</v>
      </c>
      <c r="AU211" s="17" t="s">
        <v>77</v>
      </c>
    </row>
    <row r="212" spans="2:65" s="12" customFormat="1" ht="11.25">
      <c r="B212" s="162"/>
      <c r="D212" s="134" t="s">
        <v>774</v>
      </c>
      <c r="E212" s="163" t="s">
        <v>19</v>
      </c>
      <c r="F212" s="164" t="s">
        <v>4269</v>
      </c>
      <c r="H212" s="165">
        <v>31.56</v>
      </c>
      <c r="I212" s="166"/>
      <c r="L212" s="162"/>
      <c r="M212" s="167"/>
      <c r="T212" s="168"/>
      <c r="AT212" s="163" t="s">
        <v>774</v>
      </c>
      <c r="AU212" s="163" t="s">
        <v>77</v>
      </c>
      <c r="AV212" s="12" t="s">
        <v>79</v>
      </c>
      <c r="AW212" s="12" t="s">
        <v>31</v>
      </c>
      <c r="AX212" s="12" t="s">
        <v>69</v>
      </c>
      <c r="AY212" s="163" t="s">
        <v>260</v>
      </c>
    </row>
    <row r="213" spans="2:65" s="13" customFormat="1" ht="11.25">
      <c r="B213" s="169"/>
      <c r="D213" s="134" t="s">
        <v>774</v>
      </c>
      <c r="E213" s="170" t="s">
        <v>19</v>
      </c>
      <c r="F213" s="171" t="s">
        <v>967</v>
      </c>
      <c r="H213" s="172">
        <v>31.56</v>
      </c>
      <c r="I213" s="173"/>
      <c r="L213" s="169"/>
      <c r="M213" s="174"/>
      <c r="T213" s="175"/>
      <c r="AT213" s="170" t="s">
        <v>774</v>
      </c>
      <c r="AU213" s="170" t="s">
        <v>77</v>
      </c>
      <c r="AV213" s="13" t="s">
        <v>266</v>
      </c>
      <c r="AW213" s="13" t="s">
        <v>31</v>
      </c>
      <c r="AX213" s="13" t="s">
        <v>77</v>
      </c>
      <c r="AY213" s="170" t="s">
        <v>260</v>
      </c>
    </row>
    <row r="214" spans="2:65" s="1" customFormat="1" ht="16.5" customHeight="1">
      <c r="B214" s="32"/>
      <c r="C214" s="121" t="s">
        <v>401</v>
      </c>
      <c r="D214" s="121" t="s">
        <v>261</v>
      </c>
      <c r="E214" s="122" t="s">
        <v>3491</v>
      </c>
      <c r="F214" s="123" t="s">
        <v>3492</v>
      </c>
      <c r="G214" s="124" t="s">
        <v>1297</v>
      </c>
      <c r="H214" s="125">
        <v>31.56</v>
      </c>
      <c r="I214" s="126"/>
      <c r="J214" s="127">
        <f>ROUND(I214*H214,2)</f>
        <v>0</v>
      </c>
      <c r="K214" s="123" t="s">
        <v>1258</v>
      </c>
      <c r="L214" s="32"/>
      <c r="M214" s="128" t="s">
        <v>19</v>
      </c>
      <c r="N214" s="129" t="s">
        <v>40</v>
      </c>
      <c r="P214" s="130">
        <f>O214*H214</f>
        <v>0</v>
      </c>
      <c r="Q214" s="130">
        <v>4.0000000000000003E-5</v>
      </c>
      <c r="R214" s="130">
        <f>Q214*H214</f>
        <v>1.2624000000000001E-3</v>
      </c>
      <c r="S214" s="130">
        <v>0</v>
      </c>
      <c r="T214" s="131">
        <f>S214*H214</f>
        <v>0</v>
      </c>
      <c r="AR214" s="132" t="s">
        <v>266</v>
      </c>
      <c r="AT214" s="132" t="s">
        <v>261</v>
      </c>
      <c r="AU214" s="132" t="s">
        <v>77</v>
      </c>
      <c r="AY214" s="17" t="s">
        <v>260</v>
      </c>
      <c r="BE214" s="133">
        <f>IF(N214="základní",J214,0)</f>
        <v>0</v>
      </c>
      <c r="BF214" s="133">
        <f>IF(N214="snížená",J214,0)</f>
        <v>0</v>
      </c>
      <c r="BG214" s="133">
        <f>IF(N214="zákl. přenesená",J214,0)</f>
        <v>0</v>
      </c>
      <c r="BH214" s="133">
        <f>IF(N214="sníž. přenesená",J214,0)</f>
        <v>0</v>
      </c>
      <c r="BI214" s="133">
        <f>IF(N214="nulová",J214,0)</f>
        <v>0</v>
      </c>
      <c r="BJ214" s="17" t="s">
        <v>77</v>
      </c>
      <c r="BK214" s="133">
        <f>ROUND(I214*H214,2)</f>
        <v>0</v>
      </c>
      <c r="BL214" s="17" t="s">
        <v>266</v>
      </c>
      <c r="BM214" s="132" t="s">
        <v>404</v>
      </c>
    </row>
    <row r="215" spans="2:65" s="1" customFormat="1" ht="11.25">
      <c r="B215" s="32"/>
      <c r="D215" s="134" t="s">
        <v>267</v>
      </c>
      <c r="F215" s="135" t="s">
        <v>3493</v>
      </c>
      <c r="I215" s="136"/>
      <c r="L215" s="32"/>
      <c r="M215" s="137"/>
      <c r="T215" s="53"/>
      <c r="AT215" s="17" t="s">
        <v>267</v>
      </c>
      <c r="AU215" s="17" t="s">
        <v>77</v>
      </c>
    </row>
    <row r="216" spans="2:65" s="1" customFormat="1" ht="11.25">
      <c r="B216" s="32"/>
      <c r="D216" s="176" t="s">
        <v>1416</v>
      </c>
      <c r="F216" s="177" t="s">
        <v>3494</v>
      </c>
      <c r="I216" s="136"/>
      <c r="L216" s="32"/>
      <c r="M216" s="137"/>
      <c r="T216" s="53"/>
      <c r="AT216" s="17" t="s">
        <v>1416</v>
      </c>
      <c r="AU216" s="17" t="s">
        <v>77</v>
      </c>
    </row>
    <row r="217" spans="2:65" s="1" customFormat="1" ht="16.5" customHeight="1">
      <c r="B217" s="32"/>
      <c r="C217" s="121" t="s">
        <v>335</v>
      </c>
      <c r="D217" s="121" t="s">
        <v>261</v>
      </c>
      <c r="E217" s="122" t="s">
        <v>4270</v>
      </c>
      <c r="F217" s="123" t="s">
        <v>4271</v>
      </c>
      <c r="G217" s="124" t="s">
        <v>973</v>
      </c>
      <c r="H217" s="125">
        <v>1.266</v>
      </c>
      <c r="I217" s="126"/>
      <c r="J217" s="127">
        <f>ROUND(I217*H217,2)</f>
        <v>0</v>
      </c>
      <c r="K217" s="123" t="s">
        <v>1258</v>
      </c>
      <c r="L217" s="32"/>
      <c r="M217" s="128" t="s">
        <v>19</v>
      </c>
      <c r="N217" s="129" t="s">
        <v>40</v>
      </c>
      <c r="P217" s="130">
        <f>O217*H217</f>
        <v>0</v>
      </c>
      <c r="Q217" s="130">
        <v>1.07653</v>
      </c>
      <c r="R217" s="130">
        <f>Q217*H217</f>
        <v>1.3628869800000001</v>
      </c>
      <c r="S217" s="130">
        <v>0</v>
      </c>
      <c r="T217" s="131">
        <f>S217*H217</f>
        <v>0</v>
      </c>
      <c r="AR217" s="132" t="s">
        <v>266</v>
      </c>
      <c r="AT217" s="132" t="s">
        <v>261</v>
      </c>
      <c r="AU217" s="132" t="s">
        <v>77</v>
      </c>
      <c r="AY217" s="17" t="s">
        <v>260</v>
      </c>
      <c r="BE217" s="133">
        <f>IF(N217="základní",J217,0)</f>
        <v>0</v>
      </c>
      <c r="BF217" s="133">
        <f>IF(N217="snížená",J217,0)</f>
        <v>0</v>
      </c>
      <c r="BG217" s="133">
        <f>IF(N217="zákl. přenesená",J217,0)</f>
        <v>0</v>
      </c>
      <c r="BH217" s="133">
        <f>IF(N217="sníž. přenesená",J217,0)</f>
        <v>0</v>
      </c>
      <c r="BI217" s="133">
        <f>IF(N217="nulová",J217,0)</f>
        <v>0</v>
      </c>
      <c r="BJ217" s="17" t="s">
        <v>77</v>
      </c>
      <c r="BK217" s="133">
        <f>ROUND(I217*H217,2)</f>
        <v>0</v>
      </c>
      <c r="BL217" s="17" t="s">
        <v>266</v>
      </c>
      <c r="BM217" s="132" t="s">
        <v>4272</v>
      </c>
    </row>
    <row r="218" spans="2:65" s="1" customFormat="1" ht="19.5">
      <c r="B218" s="32"/>
      <c r="D218" s="134" t="s">
        <v>267</v>
      </c>
      <c r="F218" s="135" t="s">
        <v>4273</v>
      </c>
      <c r="I218" s="136"/>
      <c r="L218" s="32"/>
      <c r="M218" s="137"/>
      <c r="T218" s="53"/>
      <c r="AT218" s="17" t="s">
        <v>267</v>
      </c>
      <c r="AU218" s="17" t="s">
        <v>77</v>
      </c>
    </row>
    <row r="219" spans="2:65" s="1" customFormat="1" ht="11.25">
      <c r="B219" s="32"/>
      <c r="D219" s="176" t="s">
        <v>1416</v>
      </c>
      <c r="F219" s="177" t="s">
        <v>4274</v>
      </c>
      <c r="I219" s="136"/>
      <c r="L219" s="32"/>
      <c r="M219" s="137"/>
      <c r="T219" s="53"/>
      <c r="AT219" s="17" t="s">
        <v>1416</v>
      </c>
      <c r="AU219" s="17" t="s">
        <v>77</v>
      </c>
    </row>
    <row r="220" spans="2:65" s="1" customFormat="1" ht="21.75" customHeight="1">
      <c r="B220" s="32"/>
      <c r="C220" s="121" t="s">
        <v>412</v>
      </c>
      <c r="D220" s="121" t="s">
        <v>261</v>
      </c>
      <c r="E220" s="122" t="s">
        <v>2212</v>
      </c>
      <c r="F220" s="123" t="s">
        <v>2213</v>
      </c>
      <c r="G220" s="124" t="s">
        <v>1067</v>
      </c>
      <c r="H220" s="125">
        <v>4.032</v>
      </c>
      <c r="I220" s="126"/>
      <c r="J220" s="127">
        <f>ROUND(I220*H220,2)</f>
        <v>0</v>
      </c>
      <c r="K220" s="123" t="s">
        <v>1258</v>
      </c>
      <c r="L220" s="32"/>
      <c r="M220" s="128" t="s">
        <v>19</v>
      </c>
      <c r="N220" s="129" t="s">
        <v>40</v>
      </c>
      <c r="P220" s="130">
        <f>O220*H220</f>
        <v>0</v>
      </c>
      <c r="Q220" s="130">
        <v>2.5143</v>
      </c>
      <c r="R220" s="130">
        <f>Q220*H220</f>
        <v>10.137657600000001</v>
      </c>
      <c r="S220" s="130">
        <v>0</v>
      </c>
      <c r="T220" s="131">
        <f>S220*H220</f>
        <v>0</v>
      </c>
      <c r="AR220" s="132" t="s">
        <v>266</v>
      </c>
      <c r="AT220" s="132" t="s">
        <v>261</v>
      </c>
      <c r="AU220" s="132" t="s">
        <v>77</v>
      </c>
      <c r="AY220" s="17" t="s">
        <v>260</v>
      </c>
      <c r="BE220" s="133">
        <f>IF(N220="základní",J220,0)</f>
        <v>0</v>
      </c>
      <c r="BF220" s="133">
        <f>IF(N220="snížená",J220,0)</f>
        <v>0</v>
      </c>
      <c r="BG220" s="133">
        <f>IF(N220="zákl. přenesená",J220,0)</f>
        <v>0</v>
      </c>
      <c r="BH220" s="133">
        <f>IF(N220="sníž. přenesená",J220,0)</f>
        <v>0</v>
      </c>
      <c r="BI220" s="133">
        <f>IF(N220="nulová",J220,0)</f>
        <v>0</v>
      </c>
      <c r="BJ220" s="17" t="s">
        <v>77</v>
      </c>
      <c r="BK220" s="133">
        <f>ROUND(I220*H220,2)</f>
        <v>0</v>
      </c>
      <c r="BL220" s="17" t="s">
        <v>266</v>
      </c>
      <c r="BM220" s="132" t="s">
        <v>415</v>
      </c>
    </row>
    <row r="221" spans="2:65" s="1" customFormat="1" ht="19.5">
      <c r="B221" s="32"/>
      <c r="D221" s="134" t="s">
        <v>267</v>
      </c>
      <c r="F221" s="135" t="s">
        <v>2214</v>
      </c>
      <c r="I221" s="136"/>
      <c r="L221" s="32"/>
      <c r="M221" s="137"/>
      <c r="T221" s="53"/>
      <c r="AT221" s="17" t="s">
        <v>267</v>
      </c>
      <c r="AU221" s="17" t="s">
        <v>77</v>
      </c>
    </row>
    <row r="222" spans="2:65" s="1" customFormat="1" ht="11.25">
      <c r="B222" s="32"/>
      <c r="D222" s="176" t="s">
        <v>1416</v>
      </c>
      <c r="F222" s="177" t="s">
        <v>2215</v>
      </c>
      <c r="I222" s="136"/>
      <c r="L222" s="32"/>
      <c r="M222" s="137"/>
      <c r="T222" s="53"/>
      <c r="AT222" s="17" t="s">
        <v>1416</v>
      </c>
      <c r="AU222" s="17" t="s">
        <v>77</v>
      </c>
    </row>
    <row r="223" spans="2:65" s="12" customFormat="1" ht="11.25">
      <c r="B223" s="162"/>
      <c r="D223" s="134" t="s">
        <v>774</v>
      </c>
      <c r="E223" s="163" t="s">
        <v>19</v>
      </c>
      <c r="F223" s="164" t="s">
        <v>3498</v>
      </c>
      <c r="H223" s="165">
        <v>4.032</v>
      </c>
      <c r="I223" s="166"/>
      <c r="L223" s="162"/>
      <c r="M223" s="167"/>
      <c r="T223" s="168"/>
      <c r="AT223" s="163" t="s">
        <v>774</v>
      </c>
      <c r="AU223" s="163" t="s">
        <v>77</v>
      </c>
      <c r="AV223" s="12" t="s">
        <v>79</v>
      </c>
      <c r="AW223" s="12" t="s">
        <v>31</v>
      </c>
      <c r="AX223" s="12" t="s">
        <v>69</v>
      </c>
      <c r="AY223" s="163" t="s">
        <v>260</v>
      </c>
    </row>
    <row r="224" spans="2:65" s="13" customFormat="1" ht="11.25">
      <c r="B224" s="169"/>
      <c r="D224" s="134" t="s">
        <v>774</v>
      </c>
      <c r="E224" s="170" t="s">
        <v>19</v>
      </c>
      <c r="F224" s="171" t="s">
        <v>967</v>
      </c>
      <c r="H224" s="172">
        <v>4.032</v>
      </c>
      <c r="I224" s="173"/>
      <c r="L224" s="169"/>
      <c r="M224" s="174"/>
      <c r="T224" s="175"/>
      <c r="AT224" s="170" t="s">
        <v>774</v>
      </c>
      <c r="AU224" s="170" t="s">
        <v>77</v>
      </c>
      <c r="AV224" s="13" t="s">
        <v>266</v>
      </c>
      <c r="AW224" s="13" t="s">
        <v>31</v>
      </c>
      <c r="AX224" s="13" t="s">
        <v>77</v>
      </c>
      <c r="AY224" s="170" t="s">
        <v>260</v>
      </c>
    </row>
    <row r="225" spans="2:65" s="1" customFormat="1" ht="16.5" customHeight="1">
      <c r="B225" s="32"/>
      <c r="C225" s="121" t="s">
        <v>339</v>
      </c>
      <c r="D225" s="121" t="s">
        <v>261</v>
      </c>
      <c r="E225" s="122" t="s">
        <v>2217</v>
      </c>
      <c r="F225" s="123" t="s">
        <v>2218</v>
      </c>
      <c r="G225" s="124" t="s">
        <v>1297</v>
      </c>
      <c r="H225" s="125">
        <v>21.68</v>
      </c>
      <c r="I225" s="126"/>
      <c r="J225" s="127">
        <f>ROUND(I225*H225,2)</f>
        <v>0</v>
      </c>
      <c r="K225" s="123" t="s">
        <v>1258</v>
      </c>
      <c r="L225" s="32"/>
      <c r="M225" s="128" t="s">
        <v>19</v>
      </c>
      <c r="N225" s="129" t="s">
        <v>40</v>
      </c>
      <c r="P225" s="130">
        <f>O225*H225</f>
        <v>0</v>
      </c>
      <c r="Q225" s="130">
        <v>2.47E-3</v>
      </c>
      <c r="R225" s="130">
        <f>Q225*H225</f>
        <v>5.3549599999999996E-2</v>
      </c>
      <c r="S225" s="130">
        <v>0</v>
      </c>
      <c r="T225" s="131">
        <f>S225*H225</f>
        <v>0</v>
      </c>
      <c r="AR225" s="132" t="s">
        <v>266</v>
      </c>
      <c r="AT225" s="132" t="s">
        <v>261</v>
      </c>
      <c r="AU225" s="132" t="s">
        <v>77</v>
      </c>
      <c r="AY225" s="17" t="s">
        <v>260</v>
      </c>
      <c r="BE225" s="133">
        <f>IF(N225="základní",J225,0)</f>
        <v>0</v>
      </c>
      <c r="BF225" s="133">
        <f>IF(N225="snížená",J225,0)</f>
        <v>0</v>
      </c>
      <c r="BG225" s="133">
        <f>IF(N225="zákl. přenesená",J225,0)</f>
        <v>0</v>
      </c>
      <c r="BH225" s="133">
        <f>IF(N225="sníž. přenesená",J225,0)</f>
        <v>0</v>
      </c>
      <c r="BI225" s="133">
        <f>IF(N225="nulová",J225,0)</f>
        <v>0</v>
      </c>
      <c r="BJ225" s="17" t="s">
        <v>77</v>
      </c>
      <c r="BK225" s="133">
        <f>ROUND(I225*H225,2)</f>
        <v>0</v>
      </c>
      <c r="BL225" s="17" t="s">
        <v>266</v>
      </c>
      <c r="BM225" s="132" t="s">
        <v>419</v>
      </c>
    </row>
    <row r="226" spans="2:65" s="1" customFormat="1" ht="19.5">
      <c r="B226" s="32"/>
      <c r="D226" s="134" t="s">
        <v>267</v>
      </c>
      <c r="F226" s="135" t="s">
        <v>2219</v>
      </c>
      <c r="I226" s="136"/>
      <c r="L226" s="32"/>
      <c r="M226" s="137"/>
      <c r="T226" s="53"/>
      <c r="AT226" s="17" t="s">
        <v>267</v>
      </c>
      <c r="AU226" s="17" t="s">
        <v>77</v>
      </c>
    </row>
    <row r="227" spans="2:65" s="1" customFormat="1" ht="11.25">
      <c r="B227" s="32"/>
      <c r="D227" s="176" t="s">
        <v>1416</v>
      </c>
      <c r="F227" s="177" t="s">
        <v>2220</v>
      </c>
      <c r="I227" s="136"/>
      <c r="L227" s="32"/>
      <c r="M227" s="137"/>
      <c r="T227" s="53"/>
      <c r="AT227" s="17" t="s">
        <v>1416</v>
      </c>
      <c r="AU227" s="17" t="s">
        <v>77</v>
      </c>
    </row>
    <row r="228" spans="2:65" s="12" customFormat="1" ht="11.25">
      <c r="B228" s="162"/>
      <c r="D228" s="134" t="s">
        <v>774</v>
      </c>
      <c r="E228" s="163" t="s">
        <v>19</v>
      </c>
      <c r="F228" s="164" t="s">
        <v>3499</v>
      </c>
      <c r="H228" s="165">
        <v>21.68</v>
      </c>
      <c r="I228" s="166"/>
      <c r="L228" s="162"/>
      <c r="M228" s="167"/>
      <c r="T228" s="168"/>
      <c r="AT228" s="163" t="s">
        <v>774</v>
      </c>
      <c r="AU228" s="163" t="s">
        <v>77</v>
      </c>
      <c r="AV228" s="12" t="s">
        <v>79</v>
      </c>
      <c r="AW228" s="12" t="s">
        <v>31</v>
      </c>
      <c r="AX228" s="12" t="s">
        <v>69</v>
      </c>
      <c r="AY228" s="163" t="s">
        <v>260</v>
      </c>
    </row>
    <row r="229" spans="2:65" s="13" customFormat="1" ht="11.25">
      <c r="B229" s="169"/>
      <c r="D229" s="134" t="s">
        <v>774</v>
      </c>
      <c r="E229" s="170" t="s">
        <v>19</v>
      </c>
      <c r="F229" s="171" t="s">
        <v>967</v>
      </c>
      <c r="H229" s="172">
        <v>21.68</v>
      </c>
      <c r="I229" s="173"/>
      <c r="L229" s="169"/>
      <c r="M229" s="174"/>
      <c r="T229" s="175"/>
      <c r="AT229" s="170" t="s">
        <v>774</v>
      </c>
      <c r="AU229" s="170" t="s">
        <v>77</v>
      </c>
      <c r="AV229" s="13" t="s">
        <v>266</v>
      </c>
      <c r="AW229" s="13" t="s">
        <v>31</v>
      </c>
      <c r="AX229" s="13" t="s">
        <v>77</v>
      </c>
      <c r="AY229" s="170" t="s">
        <v>260</v>
      </c>
    </row>
    <row r="230" spans="2:65" s="1" customFormat="1" ht="21.75" customHeight="1">
      <c r="B230" s="32"/>
      <c r="C230" s="121" t="s">
        <v>422</v>
      </c>
      <c r="D230" s="121" t="s">
        <v>261</v>
      </c>
      <c r="E230" s="122" t="s">
        <v>2222</v>
      </c>
      <c r="F230" s="123" t="s">
        <v>2223</v>
      </c>
      <c r="G230" s="124" t="s">
        <v>1297</v>
      </c>
      <c r="H230" s="125">
        <v>21.68</v>
      </c>
      <c r="I230" s="126"/>
      <c r="J230" s="127">
        <f>ROUND(I230*H230,2)</f>
        <v>0</v>
      </c>
      <c r="K230" s="123" t="s">
        <v>1258</v>
      </c>
      <c r="L230" s="32"/>
      <c r="M230" s="128" t="s">
        <v>19</v>
      </c>
      <c r="N230" s="129" t="s">
        <v>40</v>
      </c>
      <c r="P230" s="130">
        <f>O230*H230</f>
        <v>0</v>
      </c>
      <c r="Q230" s="130">
        <v>0</v>
      </c>
      <c r="R230" s="130">
        <f>Q230*H230</f>
        <v>0</v>
      </c>
      <c r="S230" s="130">
        <v>0</v>
      </c>
      <c r="T230" s="131">
        <f>S230*H230</f>
        <v>0</v>
      </c>
      <c r="AR230" s="132" t="s">
        <v>266</v>
      </c>
      <c r="AT230" s="132" t="s">
        <v>261</v>
      </c>
      <c r="AU230" s="132" t="s">
        <v>77</v>
      </c>
      <c r="AY230" s="17" t="s">
        <v>260</v>
      </c>
      <c r="BE230" s="133">
        <f>IF(N230="základní",J230,0)</f>
        <v>0</v>
      </c>
      <c r="BF230" s="133">
        <f>IF(N230="snížená",J230,0)</f>
        <v>0</v>
      </c>
      <c r="BG230" s="133">
        <f>IF(N230="zákl. přenesená",J230,0)</f>
        <v>0</v>
      </c>
      <c r="BH230" s="133">
        <f>IF(N230="sníž. přenesená",J230,0)</f>
        <v>0</v>
      </c>
      <c r="BI230" s="133">
        <f>IF(N230="nulová",J230,0)</f>
        <v>0</v>
      </c>
      <c r="BJ230" s="17" t="s">
        <v>77</v>
      </c>
      <c r="BK230" s="133">
        <f>ROUND(I230*H230,2)</f>
        <v>0</v>
      </c>
      <c r="BL230" s="17" t="s">
        <v>266</v>
      </c>
      <c r="BM230" s="132" t="s">
        <v>425</v>
      </c>
    </row>
    <row r="231" spans="2:65" s="1" customFormat="1" ht="19.5">
      <c r="B231" s="32"/>
      <c r="D231" s="134" t="s">
        <v>267</v>
      </c>
      <c r="F231" s="135" t="s">
        <v>2224</v>
      </c>
      <c r="I231" s="136"/>
      <c r="L231" s="32"/>
      <c r="M231" s="137"/>
      <c r="T231" s="53"/>
      <c r="AT231" s="17" t="s">
        <v>267</v>
      </c>
      <c r="AU231" s="17" t="s">
        <v>77</v>
      </c>
    </row>
    <row r="232" spans="2:65" s="1" customFormat="1" ht="11.25">
      <c r="B232" s="32"/>
      <c r="D232" s="176" t="s">
        <v>1416</v>
      </c>
      <c r="F232" s="177" t="s">
        <v>2225</v>
      </c>
      <c r="I232" s="136"/>
      <c r="L232" s="32"/>
      <c r="M232" s="137"/>
      <c r="T232" s="53"/>
      <c r="AT232" s="17" t="s">
        <v>1416</v>
      </c>
      <c r="AU232" s="17" t="s">
        <v>77</v>
      </c>
    </row>
    <row r="233" spans="2:65" s="1" customFormat="1" ht="16.5" customHeight="1">
      <c r="B233" s="32"/>
      <c r="C233" s="121" t="s">
        <v>344</v>
      </c>
      <c r="D233" s="121" t="s">
        <v>261</v>
      </c>
      <c r="E233" s="122" t="s">
        <v>2226</v>
      </c>
      <c r="F233" s="123" t="s">
        <v>2227</v>
      </c>
      <c r="G233" s="124" t="s">
        <v>973</v>
      </c>
      <c r="H233" s="125">
        <v>0.38300000000000001</v>
      </c>
      <c r="I233" s="126"/>
      <c r="J233" s="127">
        <f>ROUND(I233*H233,2)</f>
        <v>0</v>
      </c>
      <c r="K233" s="123" t="s">
        <v>1258</v>
      </c>
      <c r="L233" s="32"/>
      <c r="M233" s="128" t="s">
        <v>19</v>
      </c>
      <c r="N233" s="129" t="s">
        <v>40</v>
      </c>
      <c r="P233" s="130">
        <f>O233*H233</f>
        <v>0</v>
      </c>
      <c r="Q233" s="130">
        <v>1.10907</v>
      </c>
      <c r="R233" s="130">
        <f>Q233*H233</f>
        <v>0.42477381000000003</v>
      </c>
      <c r="S233" s="130">
        <v>0</v>
      </c>
      <c r="T233" s="131">
        <f>S233*H233</f>
        <v>0</v>
      </c>
      <c r="AR233" s="132" t="s">
        <v>266</v>
      </c>
      <c r="AT233" s="132" t="s">
        <v>261</v>
      </c>
      <c r="AU233" s="132" t="s">
        <v>77</v>
      </c>
      <c r="AY233" s="17" t="s">
        <v>260</v>
      </c>
      <c r="BE233" s="133">
        <f>IF(N233="základní",J233,0)</f>
        <v>0</v>
      </c>
      <c r="BF233" s="133">
        <f>IF(N233="snížená",J233,0)</f>
        <v>0</v>
      </c>
      <c r="BG233" s="133">
        <f>IF(N233="zákl. přenesená",J233,0)</f>
        <v>0</v>
      </c>
      <c r="BH233" s="133">
        <f>IF(N233="sníž. přenesená",J233,0)</f>
        <v>0</v>
      </c>
      <c r="BI233" s="133">
        <f>IF(N233="nulová",J233,0)</f>
        <v>0</v>
      </c>
      <c r="BJ233" s="17" t="s">
        <v>77</v>
      </c>
      <c r="BK233" s="133">
        <f>ROUND(I233*H233,2)</f>
        <v>0</v>
      </c>
      <c r="BL233" s="17" t="s">
        <v>266</v>
      </c>
      <c r="BM233" s="132" t="s">
        <v>4275</v>
      </c>
    </row>
    <row r="234" spans="2:65" s="1" customFormat="1" ht="11.25">
      <c r="B234" s="32"/>
      <c r="D234" s="134" t="s">
        <v>267</v>
      </c>
      <c r="F234" s="135" t="s">
        <v>2228</v>
      </c>
      <c r="I234" s="136"/>
      <c r="L234" s="32"/>
      <c r="M234" s="137"/>
      <c r="T234" s="53"/>
      <c r="AT234" s="17" t="s">
        <v>267</v>
      </c>
      <c r="AU234" s="17" t="s">
        <v>77</v>
      </c>
    </row>
    <row r="235" spans="2:65" s="1" customFormat="1" ht="11.25">
      <c r="B235" s="32"/>
      <c r="D235" s="176" t="s">
        <v>1416</v>
      </c>
      <c r="F235" s="177" t="s">
        <v>2229</v>
      </c>
      <c r="I235" s="136"/>
      <c r="L235" s="32"/>
      <c r="M235" s="137"/>
      <c r="T235" s="53"/>
      <c r="AT235" s="17" t="s">
        <v>1416</v>
      </c>
      <c r="AU235" s="17" t="s">
        <v>77</v>
      </c>
    </row>
    <row r="236" spans="2:65" s="1" customFormat="1" ht="16.5" customHeight="1">
      <c r="B236" s="32"/>
      <c r="C236" s="121" t="s">
        <v>433</v>
      </c>
      <c r="D236" s="121" t="s">
        <v>261</v>
      </c>
      <c r="E236" s="122" t="s">
        <v>3503</v>
      </c>
      <c r="F236" s="123" t="s">
        <v>3504</v>
      </c>
      <c r="G236" s="124" t="s">
        <v>363</v>
      </c>
      <c r="H236" s="125">
        <v>5</v>
      </c>
      <c r="I236" s="126"/>
      <c r="J236" s="127">
        <f>ROUND(I236*H236,2)</f>
        <v>0</v>
      </c>
      <c r="K236" s="123" t="s">
        <v>1258</v>
      </c>
      <c r="L236" s="32"/>
      <c r="M236" s="128" t="s">
        <v>19</v>
      </c>
      <c r="N236" s="129" t="s">
        <v>40</v>
      </c>
      <c r="P236" s="130">
        <f>O236*H236</f>
        <v>0</v>
      </c>
      <c r="Q236" s="130">
        <v>0.14401</v>
      </c>
      <c r="R236" s="130">
        <f>Q236*H236</f>
        <v>0.72004999999999997</v>
      </c>
      <c r="S236" s="130">
        <v>0</v>
      </c>
      <c r="T236" s="131">
        <f>S236*H236</f>
        <v>0</v>
      </c>
      <c r="AR236" s="132" t="s">
        <v>266</v>
      </c>
      <c r="AT236" s="132" t="s">
        <v>261</v>
      </c>
      <c r="AU236" s="132" t="s">
        <v>77</v>
      </c>
      <c r="AY236" s="17" t="s">
        <v>260</v>
      </c>
      <c r="BE236" s="133">
        <f>IF(N236="základní",J236,0)</f>
        <v>0</v>
      </c>
      <c r="BF236" s="133">
        <f>IF(N236="snížená",J236,0)</f>
        <v>0</v>
      </c>
      <c r="BG236" s="133">
        <f>IF(N236="zákl. přenesená",J236,0)</f>
        <v>0</v>
      </c>
      <c r="BH236" s="133">
        <f>IF(N236="sníž. přenesená",J236,0)</f>
        <v>0</v>
      </c>
      <c r="BI236" s="133">
        <f>IF(N236="nulová",J236,0)</f>
        <v>0</v>
      </c>
      <c r="BJ236" s="17" t="s">
        <v>77</v>
      </c>
      <c r="BK236" s="133">
        <f>ROUND(I236*H236,2)</f>
        <v>0</v>
      </c>
      <c r="BL236" s="17" t="s">
        <v>266</v>
      </c>
      <c r="BM236" s="132" t="s">
        <v>653</v>
      </c>
    </row>
    <row r="237" spans="2:65" s="1" customFormat="1" ht="11.25">
      <c r="B237" s="32"/>
      <c r="D237" s="134" t="s">
        <v>267</v>
      </c>
      <c r="F237" s="135" t="s">
        <v>3505</v>
      </c>
      <c r="I237" s="136"/>
      <c r="L237" s="32"/>
      <c r="M237" s="137"/>
      <c r="T237" s="53"/>
      <c r="AT237" s="17" t="s">
        <v>267</v>
      </c>
      <c r="AU237" s="17" t="s">
        <v>77</v>
      </c>
    </row>
    <row r="238" spans="2:65" s="1" customFormat="1" ht="11.25">
      <c r="B238" s="32"/>
      <c r="D238" s="176" t="s">
        <v>1416</v>
      </c>
      <c r="F238" s="177" t="s">
        <v>3506</v>
      </c>
      <c r="I238" s="136"/>
      <c r="L238" s="32"/>
      <c r="M238" s="137"/>
      <c r="T238" s="53"/>
      <c r="AT238" s="17" t="s">
        <v>1416</v>
      </c>
      <c r="AU238" s="17" t="s">
        <v>77</v>
      </c>
    </row>
    <row r="239" spans="2:65" s="1" customFormat="1" ht="107.25">
      <c r="B239" s="32"/>
      <c r="D239" s="134" t="s">
        <v>269</v>
      </c>
      <c r="F239" s="138" t="s">
        <v>3507</v>
      </c>
      <c r="I239" s="136"/>
      <c r="L239" s="32"/>
      <c r="M239" s="137"/>
      <c r="T239" s="53"/>
      <c r="AT239" s="17" t="s">
        <v>269</v>
      </c>
      <c r="AU239" s="17" t="s">
        <v>77</v>
      </c>
    </row>
    <row r="240" spans="2:65" s="1" customFormat="1" ht="16.5" customHeight="1">
      <c r="B240" s="32"/>
      <c r="C240" s="139" t="s">
        <v>348</v>
      </c>
      <c r="D240" s="139" t="s">
        <v>273</v>
      </c>
      <c r="E240" s="140" t="s">
        <v>3508</v>
      </c>
      <c r="F240" s="141" t="s">
        <v>3509</v>
      </c>
      <c r="G240" s="142" t="s">
        <v>276</v>
      </c>
      <c r="H240" s="143">
        <v>5</v>
      </c>
      <c r="I240" s="144"/>
      <c r="J240" s="145">
        <f>ROUND(I240*H240,2)</f>
        <v>0</v>
      </c>
      <c r="K240" s="141" t="s">
        <v>19</v>
      </c>
      <c r="L240" s="146"/>
      <c r="M240" s="147" t="s">
        <v>19</v>
      </c>
      <c r="N240" s="148" t="s">
        <v>40</v>
      </c>
      <c r="P240" s="130">
        <f>O240*H240</f>
        <v>0</v>
      </c>
      <c r="Q240" s="130">
        <v>4</v>
      </c>
      <c r="R240" s="130">
        <f>Q240*H240</f>
        <v>20</v>
      </c>
      <c r="S240" s="130">
        <v>0</v>
      </c>
      <c r="T240" s="131">
        <f>S240*H240</f>
        <v>0</v>
      </c>
      <c r="AR240" s="132" t="s">
        <v>277</v>
      </c>
      <c r="AT240" s="132" t="s">
        <v>273</v>
      </c>
      <c r="AU240" s="132" t="s">
        <v>77</v>
      </c>
      <c r="AY240" s="17" t="s">
        <v>260</v>
      </c>
      <c r="BE240" s="133">
        <f>IF(N240="základní",J240,0)</f>
        <v>0</v>
      </c>
      <c r="BF240" s="133">
        <f>IF(N240="snížená",J240,0)</f>
        <v>0</v>
      </c>
      <c r="BG240" s="133">
        <f>IF(N240="zákl. přenesená",J240,0)</f>
        <v>0</v>
      </c>
      <c r="BH240" s="133">
        <f>IF(N240="sníž. přenesená",J240,0)</f>
        <v>0</v>
      </c>
      <c r="BI240" s="133">
        <f>IF(N240="nulová",J240,0)</f>
        <v>0</v>
      </c>
      <c r="BJ240" s="17" t="s">
        <v>77</v>
      </c>
      <c r="BK240" s="133">
        <f>ROUND(I240*H240,2)</f>
        <v>0</v>
      </c>
      <c r="BL240" s="17" t="s">
        <v>266</v>
      </c>
      <c r="BM240" s="132" t="s">
        <v>441</v>
      </c>
    </row>
    <row r="241" spans="2:65" s="1" customFormat="1" ht="11.25">
      <c r="B241" s="32"/>
      <c r="D241" s="134" t="s">
        <v>267</v>
      </c>
      <c r="F241" s="135" t="s">
        <v>3509</v>
      </c>
      <c r="I241" s="136"/>
      <c r="L241" s="32"/>
      <c r="M241" s="137"/>
      <c r="T241" s="53"/>
      <c r="AT241" s="17" t="s">
        <v>267</v>
      </c>
      <c r="AU241" s="17" t="s">
        <v>77</v>
      </c>
    </row>
    <row r="242" spans="2:65" s="1" customFormat="1" ht="16.5" customHeight="1">
      <c r="B242" s="32"/>
      <c r="C242" s="121" t="s">
        <v>665</v>
      </c>
      <c r="D242" s="121" t="s">
        <v>261</v>
      </c>
      <c r="E242" s="122" t="s">
        <v>2231</v>
      </c>
      <c r="F242" s="123" t="s">
        <v>2232</v>
      </c>
      <c r="G242" s="124" t="s">
        <v>1297</v>
      </c>
      <c r="H242" s="125">
        <v>24.44</v>
      </c>
      <c r="I242" s="126"/>
      <c r="J242" s="127">
        <f>ROUND(I242*H242,2)</f>
        <v>0</v>
      </c>
      <c r="K242" s="123" t="s">
        <v>1258</v>
      </c>
      <c r="L242" s="32"/>
      <c r="M242" s="128" t="s">
        <v>19</v>
      </c>
      <c r="N242" s="129" t="s">
        <v>40</v>
      </c>
      <c r="P242" s="130">
        <f>O242*H242</f>
        <v>0</v>
      </c>
      <c r="Q242" s="130">
        <v>0.22797999999999999</v>
      </c>
      <c r="R242" s="130">
        <f>Q242*H242</f>
        <v>5.5718312000000001</v>
      </c>
      <c r="S242" s="130">
        <v>0</v>
      </c>
      <c r="T242" s="131">
        <f>S242*H242</f>
        <v>0</v>
      </c>
      <c r="AR242" s="132" t="s">
        <v>266</v>
      </c>
      <c r="AT242" s="132" t="s">
        <v>261</v>
      </c>
      <c r="AU242" s="132" t="s">
        <v>77</v>
      </c>
      <c r="AY242" s="17" t="s">
        <v>260</v>
      </c>
      <c r="BE242" s="133">
        <f>IF(N242="základní",J242,0)</f>
        <v>0</v>
      </c>
      <c r="BF242" s="133">
        <f>IF(N242="snížená",J242,0)</f>
        <v>0</v>
      </c>
      <c r="BG242" s="133">
        <f>IF(N242="zákl. přenesená",J242,0)</f>
        <v>0</v>
      </c>
      <c r="BH242" s="133">
        <f>IF(N242="sníž. přenesená",J242,0)</f>
        <v>0</v>
      </c>
      <c r="BI242" s="133">
        <f>IF(N242="nulová",J242,0)</f>
        <v>0</v>
      </c>
      <c r="BJ242" s="17" t="s">
        <v>77</v>
      </c>
      <c r="BK242" s="133">
        <f>ROUND(I242*H242,2)</f>
        <v>0</v>
      </c>
      <c r="BL242" s="17" t="s">
        <v>266</v>
      </c>
      <c r="BM242" s="132" t="s">
        <v>662</v>
      </c>
    </row>
    <row r="243" spans="2:65" s="1" customFormat="1" ht="11.25">
      <c r="B243" s="32"/>
      <c r="D243" s="134" t="s">
        <v>267</v>
      </c>
      <c r="F243" s="135" t="s">
        <v>2233</v>
      </c>
      <c r="I243" s="136"/>
      <c r="L243" s="32"/>
      <c r="M243" s="137"/>
      <c r="T243" s="53"/>
      <c r="AT243" s="17" t="s">
        <v>267</v>
      </c>
      <c r="AU243" s="17" t="s">
        <v>77</v>
      </c>
    </row>
    <row r="244" spans="2:65" s="1" customFormat="1" ht="11.25">
      <c r="B244" s="32"/>
      <c r="D244" s="176" t="s">
        <v>1416</v>
      </c>
      <c r="F244" s="177" t="s">
        <v>2234</v>
      </c>
      <c r="I244" s="136"/>
      <c r="L244" s="32"/>
      <c r="M244" s="137"/>
      <c r="T244" s="53"/>
      <c r="AT244" s="17" t="s">
        <v>1416</v>
      </c>
      <c r="AU244" s="17" t="s">
        <v>77</v>
      </c>
    </row>
    <row r="245" spans="2:65" s="12" customFormat="1" ht="11.25">
      <c r="B245" s="162"/>
      <c r="D245" s="134" t="s">
        <v>774</v>
      </c>
      <c r="E245" s="163" t="s">
        <v>19</v>
      </c>
      <c r="F245" s="164" t="s">
        <v>4276</v>
      </c>
      <c r="H245" s="165">
        <v>24.44</v>
      </c>
      <c r="I245" s="166"/>
      <c r="L245" s="162"/>
      <c r="M245" s="167"/>
      <c r="T245" s="168"/>
      <c r="AT245" s="163" t="s">
        <v>774</v>
      </c>
      <c r="AU245" s="163" t="s">
        <v>77</v>
      </c>
      <c r="AV245" s="12" t="s">
        <v>79</v>
      </c>
      <c r="AW245" s="12" t="s">
        <v>31</v>
      </c>
      <c r="AX245" s="12" t="s">
        <v>69</v>
      </c>
      <c r="AY245" s="163" t="s">
        <v>260</v>
      </c>
    </row>
    <row r="246" spans="2:65" s="13" customFormat="1" ht="11.25">
      <c r="B246" s="169"/>
      <c r="D246" s="134" t="s">
        <v>774</v>
      </c>
      <c r="E246" s="170" t="s">
        <v>19</v>
      </c>
      <c r="F246" s="171" t="s">
        <v>967</v>
      </c>
      <c r="H246" s="172">
        <v>24.44</v>
      </c>
      <c r="I246" s="173"/>
      <c r="L246" s="169"/>
      <c r="M246" s="174"/>
      <c r="T246" s="175"/>
      <c r="AT246" s="170" t="s">
        <v>774</v>
      </c>
      <c r="AU246" s="170" t="s">
        <v>77</v>
      </c>
      <c r="AV246" s="13" t="s">
        <v>266</v>
      </c>
      <c r="AW246" s="13" t="s">
        <v>31</v>
      </c>
      <c r="AX246" s="13" t="s">
        <v>77</v>
      </c>
      <c r="AY246" s="170" t="s">
        <v>260</v>
      </c>
    </row>
    <row r="247" spans="2:65" s="1" customFormat="1" ht="16.5" customHeight="1">
      <c r="B247" s="32"/>
      <c r="C247" s="121" t="s">
        <v>353</v>
      </c>
      <c r="D247" s="121" t="s">
        <v>261</v>
      </c>
      <c r="E247" s="122" t="s">
        <v>3511</v>
      </c>
      <c r="F247" s="123" t="s">
        <v>3512</v>
      </c>
      <c r="G247" s="124" t="s">
        <v>1297</v>
      </c>
      <c r="H247" s="125">
        <v>10.5</v>
      </c>
      <c r="I247" s="126"/>
      <c r="J247" s="127">
        <f>ROUND(I247*H247,2)</f>
        <v>0</v>
      </c>
      <c r="K247" s="123" t="s">
        <v>1258</v>
      </c>
      <c r="L247" s="32"/>
      <c r="M247" s="128" t="s">
        <v>19</v>
      </c>
      <c r="N247" s="129" t="s">
        <v>40</v>
      </c>
      <c r="P247" s="130">
        <f>O247*H247</f>
        <v>0</v>
      </c>
      <c r="Q247" s="130">
        <v>0.24787000000000001</v>
      </c>
      <c r="R247" s="130">
        <f>Q247*H247</f>
        <v>2.6026350000000003</v>
      </c>
      <c r="S247" s="130">
        <v>0</v>
      </c>
      <c r="T247" s="131">
        <f>S247*H247</f>
        <v>0</v>
      </c>
      <c r="AR247" s="132" t="s">
        <v>266</v>
      </c>
      <c r="AT247" s="132" t="s">
        <v>261</v>
      </c>
      <c r="AU247" s="132" t="s">
        <v>77</v>
      </c>
      <c r="AY247" s="17" t="s">
        <v>260</v>
      </c>
      <c r="BE247" s="133">
        <f>IF(N247="základní",J247,0)</f>
        <v>0</v>
      </c>
      <c r="BF247" s="133">
        <f>IF(N247="snížená",J247,0)</f>
        <v>0</v>
      </c>
      <c r="BG247" s="133">
        <f>IF(N247="zákl. přenesená",J247,0)</f>
        <v>0</v>
      </c>
      <c r="BH247" s="133">
        <f>IF(N247="sníž. přenesená",J247,0)</f>
        <v>0</v>
      </c>
      <c r="BI247" s="133">
        <f>IF(N247="nulová",J247,0)</f>
        <v>0</v>
      </c>
      <c r="BJ247" s="17" t="s">
        <v>77</v>
      </c>
      <c r="BK247" s="133">
        <f>ROUND(I247*H247,2)</f>
        <v>0</v>
      </c>
      <c r="BL247" s="17" t="s">
        <v>266</v>
      </c>
      <c r="BM247" s="132" t="s">
        <v>668</v>
      </c>
    </row>
    <row r="248" spans="2:65" s="1" customFormat="1" ht="11.25">
      <c r="B248" s="32"/>
      <c r="D248" s="134" t="s">
        <v>267</v>
      </c>
      <c r="F248" s="135" t="s">
        <v>3513</v>
      </c>
      <c r="I248" s="136"/>
      <c r="L248" s="32"/>
      <c r="M248" s="137"/>
      <c r="T248" s="53"/>
      <c r="AT248" s="17" t="s">
        <v>267</v>
      </c>
      <c r="AU248" s="17" t="s">
        <v>77</v>
      </c>
    </row>
    <row r="249" spans="2:65" s="1" customFormat="1" ht="11.25">
      <c r="B249" s="32"/>
      <c r="D249" s="176" t="s">
        <v>1416</v>
      </c>
      <c r="F249" s="177" t="s">
        <v>3514</v>
      </c>
      <c r="I249" s="136"/>
      <c r="L249" s="32"/>
      <c r="M249" s="137"/>
      <c r="T249" s="53"/>
      <c r="AT249" s="17" t="s">
        <v>1416</v>
      </c>
      <c r="AU249" s="17" t="s">
        <v>77</v>
      </c>
    </row>
    <row r="250" spans="2:65" s="1" customFormat="1" ht="78">
      <c r="B250" s="32"/>
      <c r="D250" s="134" t="s">
        <v>269</v>
      </c>
      <c r="F250" s="138" t="s">
        <v>3515</v>
      </c>
      <c r="I250" s="136"/>
      <c r="L250" s="32"/>
      <c r="M250" s="137"/>
      <c r="T250" s="53"/>
      <c r="AT250" s="17" t="s">
        <v>269</v>
      </c>
      <c r="AU250" s="17" t="s">
        <v>77</v>
      </c>
    </row>
    <row r="251" spans="2:65" s="12" customFormat="1" ht="11.25">
      <c r="B251" s="162"/>
      <c r="D251" s="134" t="s">
        <v>774</v>
      </c>
      <c r="E251" s="163" t="s">
        <v>19</v>
      </c>
      <c r="F251" s="164" t="s">
        <v>4277</v>
      </c>
      <c r="H251" s="165">
        <v>10.5</v>
      </c>
      <c r="I251" s="166"/>
      <c r="L251" s="162"/>
      <c r="M251" s="167"/>
      <c r="T251" s="168"/>
      <c r="AT251" s="163" t="s">
        <v>774</v>
      </c>
      <c r="AU251" s="163" t="s">
        <v>77</v>
      </c>
      <c r="AV251" s="12" t="s">
        <v>79</v>
      </c>
      <c r="AW251" s="12" t="s">
        <v>31</v>
      </c>
      <c r="AX251" s="12" t="s">
        <v>69</v>
      </c>
      <c r="AY251" s="163" t="s">
        <v>260</v>
      </c>
    </row>
    <row r="252" spans="2:65" s="13" customFormat="1" ht="11.25">
      <c r="B252" s="169"/>
      <c r="D252" s="134" t="s">
        <v>774</v>
      </c>
      <c r="E252" s="170" t="s">
        <v>19</v>
      </c>
      <c r="F252" s="171" t="s">
        <v>967</v>
      </c>
      <c r="H252" s="172">
        <v>10.5</v>
      </c>
      <c r="I252" s="173"/>
      <c r="L252" s="169"/>
      <c r="M252" s="174"/>
      <c r="T252" s="175"/>
      <c r="AT252" s="170" t="s">
        <v>774</v>
      </c>
      <c r="AU252" s="170" t="s">
        <v>77</v>
      </c>
      <c r="AV252" s="13" t="s">
        <v>266</v>
      </c>
      <c r="AW252" s="13" t="s">
        <v>31</v>
      </c>
      <c r="AX252" s="13" t="s">
        <v>77</v>
      </c>
      <c r="AY252" s="170" t="s">
        <v>260</v>
      </c>
    </row>
    <row r="253" spans="2:65" s="1" customFormat="1" ht="16.5" customHeight="1">
      <c r="B253" s="32"/>
      <c r="C253" s="121" t="s">
        <v>674</v>
      </c>
      <c r="D253" s="121" t="s">
        <v>261</v>
      </c>
      <c r="E253" s="122" t="s">
        <v>2241</v>
      </c>
      <c r="F253" s="123" t="s">
        <v>2242</v>
      </c>
      <c r="G253" s="124" t="s">
        <v>1297</v>
      </c>
      <c r="H253" s="125">
        <v>10.5</v>
      </c>
      <c r="I253" s="126"/>
      <c r="J253" s="127">
        <f>ROUND(I253*H253,2)</f>
        <v>0</v>
      </c>
      <c r="K253" s="123" t="s">
        <v>1258</v>
      </c>
      <c r="L253" s="32"/>
      <c r="M253" s="128" t="s">
        <v>19</v>
      </c>
      <c r="N253" s="129" t="s">
        <v>40</v>
      </c>
      <c r="P253" s="130">
        <f>O253*H253</f>
        <v>0</v>
      </c>
      <c r="Q253" s="130">
        <v>0.93779000000000001</v>
      </c>
      <c r="R253" s="130">
        <f>Q253*H253</f>
        <v>9.8467950000000002</v>
      </c>
      <c r="S253" s="130">
        <v>0</v>
      </c>
      <c r="T253" s="131">
        <f>S253*H253</f>
        <v>0</v>
      </c>
      <c r="AR253" s="132" t="s">
        <v>266</v>
      </c>
      <c r="AT253" s="132" t="s">
        <v>261</v>
      </c>
      <c r="AU253" s="132" t="s">
        <v>77</v>
      </c>
      <c r="AY253" s="17" t="s">
        <v>260</v>
      </c>
      <c r="BE253" s="133">
        <f>IF(N253="základní",J253,0)</f>
        <v>0</v>
      </c>
      <c r="BF253" s="133">
        <f>IF(N253="snížená",J253,0)</f>
        <v>0</v>
      </c>
      <c r="BG253" s="133">
        <f>IF(N253="zákl. přenesená",J253,0)</f>
        <v>0</v>
      </c>
      <c r="BH253" s="133">
        <f>IF(N253="sníž. přenesená",J253,0)</f>
        <v>0</v>
      </c>
      <c r="BI253" s="133">
        <f>IF(N253="nulová",J253,0)</f>
        <v>0</v>
      </c>
      <c r="BJ253" s="17" t="s">
        <v>77</v>
      </c>
      <c r="BK253" s="133">
        <f>ROUND(I253*H253,2)</f>
        <v>0</v>
      </c>
      <c r="BL253" s="17" t="s">
        <v>266</v>
      </c>
      <c r="BM253" s="132" t="s">
        <v>671</v>
      </c>
    </row>
    <row r="254" spans="2:65" s="1" customFormat="1" ht="11.25">
      <c r="B254" s="32"/>
      <c r="D254" s="134" t="s">
        <v>267</v>
      </c>
      <c r="F254" s="135" t="s">
        <v>2243</v>
      </c>
      <c r="I254" s="136"/>
      <c r="L254" s="32"/>
      <c r="M254" s="137"/>
      <c r="T254" s="53"/>
      <c r="AT254" s="17" t="s">
        <v>267</v>
      </c>
      <c r="AU254" s="17" t="s">
        <v>77</v>
      </c>
    </row>
    <row r="255" spans="2:65" s="1" customFormat="1" ht="11.25">
      <c r="B255" s="32"/>
      <c r="D255" s="176" t="s">
        <v>1416</v>
      </c>
      <c r="F255" s="177" t="s">
        <v>2244</v>
      </c>
      <c r="I255" s="136"/>
      <c r="L255" s="32"/>
      <c r="M255" s="137"/>
      <c r="T255" s="53"/>
      <c r="AT255" s="17" t="s">
        <v>1416</v>
      </c>
      <c r="AU255" s="17" t="s">
        <v>77</v>
      </c>
    </row>
    <row r="256" spans="2:65" s="12" customFormat="1" ht="11.25">
      <c r="B256" s="162"/>
      <c r="D256" s="134" t="s">
        <v>774</v>
      </c>
      <c r="E256" s="163" t="s">
        <v>19</v>
      </c>
      <c r="F256" s="164" t="s">
        <v>4277</v>
      </c>
      <c r="H256" s="165">
        <v>10.5</v>
      </c>
      <c r="I256" s="166"/>
      <c r="L256" s="162"/>
      <c r="M256" s="167"/>
      <c r="T256" s="168"/>
      <c r="AT256" s="163" t="s">
        <v>774</v>
      </c>
      <c r="AU256" s="163" t="s">
        <v>77</v>
      </c>
      <c r="AV256" s="12" t="s">
        <v>79</v>
      </c>
      <c r="AW256" s="12" t="s">
        <v>31</v>
      </c>
      <c r="AX256" s="12" t="s">
        <v>69</v>
      </c>
      <c r="AY256" s="163" t="s">
        <v>260</v>
      </c>
    </row>
    <row r="257" spans="2:65" s="13" customFormat="1" ht="11.25">
      <c r="B257" s="169"/>
      <c r="D257" s="134" t="s">
        <v>774</v>
      </c>
      <c r="E257" s="170" t="s">
        <v>19</v>
      </c>
      <c r="F257" s="171" t="s">
        <v>967</v>
      </c>
      <c r="H257" s="172">
        <v>10.5</v>
      </c>
      <c r="I257" s="173"/>
      <c r="L257" s="169"/>
      <c r="M257" s="174"/>
      <c r="T257" s="175"/>
      <c r="AT257" s="170" t="s">
        <v>774</v>
      </c>
      <c r="AU257" s="170" t="s">
        <v>77</v>
      </c>
      <c r="AV257" s="13" t="s">
        <v>266</v>
      </c>
      <c r="AW257" s="13" t="s">
        <v>31</v>
      </c>
      <c r="AX257" s="13" t="s">
        <v>77</v>
      </c>
      <c r="AY257" s="170" t="s">
        <v>260</v>
      </c>
    </row>
    <row r="258" spans="2:65" s="10" customFormat="1" ht="25.9" customHeight="1">
      <c r="B258" s="111"/>
      <c r="D258" s="112" t="s">
        <v>68</v>
      </c>
      <c r="E258" s="113" t="s">
        <v>1941</v>
      </c>
      <c r="F258" s="113" t="s">
        <v>1942</v>
      </c>
      <c r="I258" s="114"/>
      <c r="J258" s="115">
        <f>BK258</f>
        <v>0</v>
      </c>
      <c r="L258" s="111"/>
      <c r="M258" s="116"/>
      <c r="P258" s="117">
        <f>SUM(P259:P290)</f>
        <v>0</v>
      </c>
      <c r="R258" s="117">
        <f>SUM(R259:R290)</f>
        <v>8.4999999999999992E-2</v>
      </c>
      <c r="T258" s="118">
        <f>SUM(T259:T290)</f>
        <v>0</v>
      </c>
      <c r="AR258" s="112" t="s">
        <v>79</v>
      </c>
      <c r="AT258" s="119" t="s">
        <v>68</v>
      </c>
      <c r="AU258" s="119" t="s">
        <v>69</v>
      </c>
      <c r="AY258" s="112" t="s">
        <v>260</v>
      </c>
      <c r="BK258" s="120">
        <f>SUM(BK259:BK290)</f>
        <v>0</v>
      </c>
    </row>
    <row r="259" spans="2:65" s="1" customFormat="1" ht="16.5" customHeight="1">
      <c r="B259" s="32"/>
      <c r="C259" s="121" t="s">
        <v>358</v>
      </c>
      <c r="D259" s="121" t="s">
        <v>261</v>
      </c>
      <c r="E259" s="122" t="s">
        <v>3517</v>
      </c>
      <c r="F259" s="123" t="s">
        <v>3518</v>
      </c>
      <c r="G259" s="124" t="s">
        <v>1297</v>
      </c>
      <c r="H259" s="125">
        <v>10.199999999999999</v>
      </c>
      <c r="I259" s="126"/>
      <c r="J259" s="127">
        <f>ROUND(I259*H259,2)</f>
        <v>0</v>
      </c>
      <c r="K259" s="123" t="s">
        <v>1258</v>
      </c>
      <c r="L259" s="32"/>
      <c r="M259" s="128" t="s">
        <v>19</v>
      </c>
      <c r="N259" s="129" t="s">
        <v>40</v>
      </c>
      <c r="P259" s="130">
        <f>O259*H259</f>
        <v>0</v>
      </c>
      <c r="Q259" s="130">
        <v>0</v>
      </c>
      <c r="R259" s="130">
        <f>Q259*H259</f>
        <v>0</v>
      </c>
      <c r="S259" s="130">
        <v>0</v>
      </c>
      <c r="T259" s="131">
        <f>S259*H259</f>
        <v>0</v>
      </c>
      <c r="AR259" s="132" t="s">
        <v>300</v>
      </c>
      <c r="AT259" s="132" t="s">
        <v>261</v>
      </c>
      <c r="AU259" s="132" t="s">
        <v>77</v>
      </c>
      <c r="AY259" s="17" t="s">
        <v>260</v>
      </c>
      <c r="BE259" s="133">
        <f>IF(N259="základní",J259,0)</f>
        <v>0</v>
      </c>
      <c r="BF259" s="133">
        <f>IF(N259="snížená",J259,0)</f>
        <v>0</v>
      </c>
      <c r="BG259" s="133">
        <f>IF(N259="zákl. přenesená",J259,0)</f>
        <v>0</v>
      </c>
      <c r="BH259" s="133">
        <f>IF(N259="sníž. přenesená",J259,0)</f>
        <v>0</v>
      </c>
      <c r="BI259" s="133">
        <f>IF(N259="nulová",J259,0)</f>
        <v>0</v>
      </c>
      <c r="BJ259" s="17" t="s">
        <v>77</v>
      </c>
      <c r="BK259" s="133">
        <f>ROUND(I259*H259,2)</f>
        <v>0</v>
      </c>
      <c r="BL259" s="17" t="s">
        <v>300</v>
      </c>
      <c r="BM259" s="132" t="s">
        <v>865</v>
      </c>
    </row>
    <row r="260" spans="2:65" s="1" customFormat="1" ht="11.25">
      <c r="B260" s="32"/>
      <c r="D260" s="134" t="s">
        <v>267</v>
      </c>
      <c r="F260" s="135" t="s">
        <v>3519</v>
      </c>
      <c r="I260" s="136"/>
      <c r="L260" s="32"/>
      <c r="M260" s="137"/>
      <c r="T260" s="53"/>
      <c r="AT260" s="17" t="s">
        <v>267</v>
      </c>
      <c r="AU260" s="17" t="s">
        <v>77</v>
      </c>
    </row>
    <row r="261" spans="2:65" s="1" customFormat="1" ht="11.25">
      <c r="B261" s="32"/>
      <c r="D261" s="176" t="s">
        <v>1416</v>
      </c>
      <c r="F261" s="177" t="s">
        <v>3520</v>
      </c>
      <c r="I261" s="136"/>
      <c r="L261" s="32"/>
      <c r="M261" s="137"/>
      <c r="T261" s="53"/>
      <c r="AT261" s="17" t="s">
        <v>1416</v>
      </c>
      <c r="AU261" s="17" t="s">
        <v>77</v>
      </c>
    </row>
    <row r="262" spans="2:65" s="12" customFormat="1" ht="11.25">
      <c r="B262" s="162"/>
      <c r="D262" s="134" t="s">
        <v>774</v>
      </c>
      <c r="E262" s="163" t="s">
        <v>19</v>
      </c>
      <c r="F262" s="164" t="s">
        <v>4278</v>
      </c>
      <c r="H262" s="165">
        <v>10.199999999999999</v>
      </c>
      <c r="I262" s="166"/>
      <c r="L262" s="162"/>
      <c r="M262" s="167"/>
      <c r="T262" s="168"/>
      <c r="AT262" s="163" t="s">
        <v>774</v>
      </c>
      <c r="AU262" s="163" t="s">
        <v>77</v>
      </c>
      <c r="AV262" s="12" t="s">
        <v>79</v>
      </c>
      <c r="AW262" s="12" t="s">
        <v>31</v>
      </c>
      <c r="AX262" s="12" t="s">
        <v>69</v>
      </c>
      <c r="AY262" s="163" t="s">
        <v>260</v>
      </c>
    </row>
    <row r="263" spans="2:65" s="13" customFormat="1" ht="11.25">
      <c r="B263" s="169"/>
      <c r="D263" s="134" t="s">
        <v>774</v>
      </c>
      <c r="E263" s="170" t="s">
        <v>19</v>
      </c>
      <c r="F263" s="171" t="s">
        <v>967</v>
      </c>
      <c r="H263" s="172">
        <v>10.199999999999999</v>
      </c>
      <c r="I263" s="173"/>
      <c r="L263" s="169"/>
      <c r="M263" s="174"/>
      <c r="T263" s="175"/>
      <c r="AT263" s="170" t="s">
        <v>774</v>
      </c>
      <c r="AU263" s="170" t="s">
        <v>77</v>
      </c>
      <c r="AV263" s="13" t="s">
        <v>266</v>
      </c>
      <c r="AW263" s="13" t="s">
        <v>31</v>
      </c>
      <c r="AX263" s="13" t="s">
        <v>77</v>
      </c>
      <c r="AY263" s="170" t="s">
        <v>260</v>
      </c>
    </row>
    <row r="264" spans="2:65" s="1" customFormat="1" ht="16.5" customHeight="1">
      <c r="B264" s="32"/>
      <c r="C264" s="121" t="s">
        <v>680</v>
      </c>
      <c r="D264" s="121" t="s">
        <v>261</v>
      </c>
      <c r="E264" s="122" t="s">
        <v>3521</v>
      </c>
      <c r="F264" s="123" t="s">
        <v>3522</v>
      </c>
      <c r="G264" s="124" t="s">
        <v>1297</v>
      </c>
      <c r="H264" s="125">
        <v>52.08</v>
      </c>
      <c r="I264" s="126"/>
      <c r="J264" s="127">
        <f>ROUND(I264*H264,2)</f>
        <v>0</v>
      </c>
      <c r="K264" s="123" t="s">
        <v>1258</v>
      </c>
      <c r="L264" s="32"/>
      <c r="M264" s="128" t="s">
        <v>19</v>
      </c>
      <c r="N264" s="129" t="s">
        <v>40</v>
      </c>
      <c r="P264" s="130">
        <f>O264*H264</f>
        <v>0</v>
      </c>
      <c r="Q264" s="130">
        <v>0</v>
      </c>
      <c r="R264" s="130">
        <f>Q264*H264</f>
        <v>0</v>
      </c>
      <c r="S264" s="130">
        <v>0</v>
      </c>
      <c r="T264" s="131">
        <f>S264*H264</f>
        <v>0</v>
      </c>
      <c r="AR264" s="132" t="s">
        <v>300</v>
      </c>
      <c r="AT264" s="132" t="s">
        <v>261</v>
      </c>
      <c r="AU264" s="132" t="s">
        <v>77</v>
      </c>
      <c r="AY264" s="17" t="s">
        <v>260</v>
      </c>
      <c r="BE264" s="133">
        <f>IF(N264="základní",J264,0)</f>
        <v>0</v>
      </c>
      <c r="BF264" s="133">
        <f>IF(N264="snížená",J264,0)</f>
        <v>0</v>
      </c>
      <c r="BG264" s="133">
        <f>IF(N264="zákl. přenesená",J264,0)</f>
        <v>0</v>
      </c>
      <c r="BH264" s="133">
        <f>IF(N264="sníž. přenesená",J264,0)</f>
        <v>0</v>
      </c>
      <c r="BI264" s="133">
        <f>IF(N264="nulová",J264,0)</f>
        <v>0</v>
      </c>
      <c r="BJ264" s="17" t="s">
        <v>77</v>
      </c>
      <c r="BK264" s="133">
        <f>ROUND(I264*H264,2)</f>
        <v>0</v>
      </c>
      <c r="BL264" s="17" t="s">
        <v>300</v>
      </c>
      <c r="BM264" s="132" t="s">
        <v>869</v>
      </c>
    </row>
    <row r="265" spans="2:65" s="1" customFormat="1" ht="11.25">
      <c r="B265" s="32"/>
      <c r="D265" s="134" t="s">
        <v>267</v>
      </c>
      <c r="F265" s="135" t="s">
        <v>3523</v>
      </c>
      <c r="I265" s="136"/>
      <c r="L265" s="32"/>
      <c r="M265" s="137"/>
      <c r="T265" s="53"/>
      <c r="AT265" s="17" t="s">
        <v>267</v>
      </c>
      <c r="AU265" s="17" t="s">
        <v>77</v>
      </c>
    </row>
    <row r="266" spans="2:65" s="1" customFormat="1" ht="11.25">
      <c r="B266" s="32"/>
      <c r="D266" s="176" t="s">
        <v>1416</v>
      </c>
      <c r="F266" s="177" t="s">
        <v>3524</v>
      </c>
      <c r="I266" s="136"/>
      <c r="L266" s="32"/>
      <c r="M266" s="137"/>
      <c r="T266" s="53"/>
      <c r="AT266" s="17" t="s">
        <v>1416</v>
      </c>
      <c r="AU266" s="17" t="s">
        <v>77</v>
      </c>
    </row>
    <row r="267" spans="2:65" s="12" customFormat="1" ht="11.25">
      <c r="B267" s="162"/>
      <c r="D267" s="134" t="s">
        <v>774</v>
      </c>
      <c r="E267" s="163" t="s">
        <v>19</v>
      </c>
      <c r="F267" s="164" t="s">
        <v>4279</v>
      </c>
      <c r="H267" s="165">
        <v>52.08</v>
      </c>
      <c r="I267" s="166"/>
      <c r="L267" s="162"/>
      <c r="M267" s="167"/>
      <c r="T267" s="168"/>
      <c r="AT267" s="163" t="s">
        <v>774</v>
      </c>
      <c r="AU267" s="163" t="s">
        <v>77</v>
      </c>
      <c r="AV267" s="12" t="s">
        <v>79</v>
      </c>
      <c r="AW267" s="12" t="s">
        <v>31</v>
      </c>
      <c r="AX267" s="12" t="s">
        <v>69</v>
      </c>
      <c r="AY267" s="163" t="s">
        <v>260</v>
      </c>
    </row>
    <row r="268" spans="2:65" s="13" customFormat="1" ht="11.25">
      <c r="B268" s="169"/>
      <c r="D268" s="134" t="s">
        <v>774</v>
      </c>
      <c r="E268" s="170" t="s">
        <v>19</v>
      </c>
      <c r="F268" s="171" t="s">
        <v>967</v>
      </c>
      <c r="H268" s="172">
        <v>52.08</v>
      </c>
      <c r="I268" s="173"/>
      <c r="L268" s="169"/>
      <c r="M268" s="174"/>
      <c r="T268" s="175"/>
      <c r="AT268" s="170" t="s">
        <v>774</v>
      </c>
      <c r="AU268" s="170" t="s">
        <v>77</v>
      </c>
      <c r="AV268" s="13" t="s">
        <v>266</v>
      </c>
      <c r="AW268" s="13" t="s">
        <v>31</v>
      </c>
      <c r="AX268" s="13" t="s">
        <v>77</v>
      </c>
      <c r="AY268" s="170" t="s">
        <v>260</v>
      </c>
    </row>
    <row r="269" spans="2:65" s="1" customFormat="1" ht="16.5" customHeight="1">
      <c r="B269" s="32"/>
      <c r="C269" s="139" t="s">
        <v>364</v>
      </c>
      <c r="D269" s="139" t="s">
        <v>273</v>
      </c>
      <c r="E269" s="140" t="s">
        <v>3525</v>
      </c>
      <c r="F269" s="141" t="s">
        <v>3526</v>
      </c>
      <c r="G269" s="142" t="s">
        <v>973</v>
      </c>
      <c r="H269" s="143">
        <v>2.5000000000000001E-2</v>
      </c>
      <c r="I269" s="144"/>
      <c r="J269" s="145">
        <f>ROUND(I269*H269,2)</f>
        <v>0</v>
      </c>
      <c r="K269" s="141" t="s">
        <v>1258</v>
      </c>
      <c r="L269" s="146"/>
      <c r="M269" s="147" t="s">
        <v>19</v>
      </c>
      <c r="N269" s="148" t="s">
        <v>40</v>
      </c>
      <c r="P269" s="130">
        <f>O269*H269</f>
        <v>0</v>
      </c>
      <c r="Q269" s="130">
        <v>1</v>
      </c>
      <c r="R269" s="130">
        <f>Q269*H269</f>
        <v>2.5000000000000001E-2</v>
      </c>
      <c r="S269" s="130">
        <v>0</v>
      </c>
      <c r="T269" s="131">
        <f>S269*H269</f>
        <v>0</v>
      </c>
      <c r="AR269" s="132" t="s">
        <v>339</v>
      </c>
      <c r="AT269" s="132" t="s">
        <v>273</v>
      </c>
      <c r="AU269" s="132" t="s">
        <v>77</v>
      </c>
      <c r="AY269" s="17" t="s">
        <v>260</v>
      </c>
      <c r="BE269" s="133">
        <f>IF(N269="základní",J269,0)</f>
        <v>0</v>
      </c>
      <c r="BF269" s="133">
        <f>IF(N269="snížená",J269,0)</f>
        <v>0</v>
      </c>
      <c r="BG269" s="133">
        <f>IF(N269="zákl. přenesená",J269,0)</f>
        <v>0</v>
      </c>
      <c r="BH269" s="133">
        <f>IF(N269="sníž. přenesená",J269,0)</f>
        <v>0</v>
      </c>
      <c r="BI269" s="133">
        <f>IF(N269="nulová",J269,0)</f>
        <v>0</v>
      </c>
      <c r="BJ269" s="17" t="s">
        <v>77</v>
      </c>
      <c r="BK269" s="133">
        <f>ROUND(I269*H269,2)</f>
        <v>0</v>
      </c>
      <c r="BL269" s="17" t="s">
        <v>300</v>
      </c>
      <c r="BM269" s="132" t="s">
        <v>874</v>
      </c>
    </row>
    <row r="270" spans="2:65" s="1" customFormat="1" ht="11.25">
      <c r="B270" s="32"/>
      <c r="D270" s="134" t="s">
        <v>267</v>
      </c>
      <c r="F270" s="135" t="s">
        <v>3526</v>
      </c>
      <c r="I270" s="136"/>
      <c r="L270" s="32"/>
      <c r="M270" s="137"/>
      <c r="T270" s="53"/>
      <c r="AT270" s="17" t="s">
        <v>267</v>
      </c>
      <c r="AU270" s="17" t="s">
        <v>77</v>
      </c>
    </row>
    <row r="271" spans="2:65" s="1" customFormat="1" ht="16.5" customHeight="1">
      <c r="B271" s="32"/>
      <c r="C271" s="121" t="s">
        <v>689</v>
      </c>
      <c r="D271" s="121" t="s">
        <v>261</v>
      </c>
      <c r="E271" s="122" t="s">
        <v>3527</v>
      </c>
      <c r="F271" s="123" t="s">
        <v>3528</v>
      </c>
      <c r="G271" s="124" t="s">
        <v>1297</v>
      </c>
      <c r="H271" s="125">
        <v>20.399999999999999</v>
      </c>
      <c r="I271" s="126"/>
      <c r="J271" s="127">
        <f>ROUND(I271*H271,2)</f>
        <v>0</v>
      </c>
      <c r="K271" s="123" t="s">
        <v>1258</v>
      </c>
      <c r="L271" s="32"/>
      <c r="M271" s="128" t="s">
        <v>19</v>
      </c>
      <c r="N271" s="129" t="s">
        <v>40</v>
      </c>
      <c r="P271" s="130">
        <f>O271*H271</f>
        <v>0</v>
      </c>
      <c r="Q271" s="130">
        <v>0</v>
      </c>
      <c r="R271" s="130">
        <f>Q271*H271</f>
        <v>0</v>
      </c>
      <c r="S271" s="130">
        <v>0</v>
      </c>
      <c r="T271" s="131">
        <f>S271*H271</f>
        <v>0</v>
      </c>
      <c r="AR271" s="132" t="s">
        <v>300</v>
      </c>
      <c r="AT271" s="132" t="s">
        <v>261</v>
      </c>
      <c r="AU271" s="132" t="s">
        <v>77</v>
      </c>
      <c r="AY271" s="17" t="s">
        <v>260</v>
      </c>
      <c r="BE271" s="133">
        <f>IF(N271="základní",J271,0)</f>
        <v>0</v>
      </c>
      <c r="BF271" s="133">
        <f>IF(N271="snížená",J271,0)</f>
        <v>0</v>
      </c>
      <c r="BG271" s="133">
        <f>IF(N271="zákl. přenesená",J271,0)</f>
        <v>0</v>
      </c>
      <c r="BH271" s="133">
        <f>IF(N271="sníž. přenesená",J271,0)</f>
        <v>0</v>
      </c>
      <c r="BI271" s="133">
        <f>IF(N271="nulová",J271,0)</f>
        <v>0</v>
      </c>
      <c r="BJ271" s="17" t="s">
        <v>77</v>
      </c>
      <c r="BK271" s="133">
        <f>ROUND(I271*H271,2)</f>
        <v>0</v>
      </c>
      <c r="BL271" s="17" t="s">
        <v>300</v>
      </c>
      <c r="BM271" s="132" t="s">
        <v>1139</v>
      </c>
    </row>
    <row r="272" spans="2:65" s="1" customFormat="1" ht="11.25">
      <c r="B272" s="32"/>
      <c r="D272" s="134" t="s">
        <v>267</v>
      </c>
      <c r="F272" s="135" t="s">
        <v>3529</v>
      </c>
      <c r="I272" s="136"/>
      <c r="L272" s="32"/>
      <c r="M272" s="137"/>
      <c r="T272" s="53"/>
      <c r="AT272" s="17" t="s">
        <v>267</v>
      </c>
      <c r="AU272" s="17" t="s">
        <v>77</v>
      </c>
    </row>
    <row r="273" spans="2:65" s="1" customFormat="1" ht="11.25">
      <c r="B273" s="32"/>
      <c r="D273" s="176" t="s">
        <v>1416</v>
      </c>
      <c r="F273" s="177" t="s">
        <v>3530</v>
      </c>
      <c r="I273" s="136"/>
      <c r="L273" s="32"/>
      <c r="M273" s="137"/>
      <c r="T273" s="53"/>
      <c r="AT273" s="17" t="s">
        <v>1416</v>
      </c>
      <c r="AU273" s="17" t="s">
        <v>77</v>
      </c>
    </row>
    <row r="274" spans="2:65" s="12" customFormat="1" ht="11.25">
      <c r="B274" s="162"/>
      <c r="D274" s="134" t="s">
        <v>774</v>
      </c>
      <c r="E274" s="163" t="s">
        <v>19</v>
      </c>
      <c r="F274" s="164" t="s">
        <v>4280</v>
      </c>
      <c r="H274" s="165">
        <v>20.399999999999999</v>
      </c>
      <c r="I274" s="166"/>
      <c r="L274" s="162"/>
      <c r="M274" s="167"/>
      <c r="T274" s="168"/>
      <c r="AT274" s="163" t="s">
        <v>774</v>
      </c>
      <c r="AU274" s="163" t="s">
        <v>77</v>
      </c>
      <c r="AV274" s="12" t="s">
        <v>79</v>
      </c>
      <c r="AW274" s="12" t="s">
        <v>31</v>
      </c>
      <c r="AX274" s="12" t="s">
        <v>69</v>
      </c>
      <c r="AY274" s="163" t="s">
        <v>260</v>
      </c>
    </row>
    <row r="275" spans="2:65" s="13" customFormat="1" ht="11.25">
      <c r="B275" s="169"/>
      <c r="D275" s="134" t="s">
        <v>774</v>
      </c>
      <c r="E275" s="170" t="s">
        <v>19</v>
      </c>
      <c r="F275" s="171" t="s">
        <v>967</v>
      </c>
      <c r="H275" s="172">
        <v>20.399999999999999</v>
      </c>
      <c r="I275" s="173"/>
      <c r="L275" s="169"/>
      <c r="M275" s="174"/>
      <c r="T275" s="175"/>
      <c r="AT275" s="170" t="s">
        <v>774</v>
      </c>
      <c r="AU275" s="170" t="s">
        <v>77</v>
      </c>
      <c r="AV275" s="13" t="s">
        <v>266</v>
      </c>
      <c r="AW275" s="13" t="s">
        <v>31</v>
      </c>
      <c r="AX275" s="13" t="s">
        <v>77</v>
      </c>
      <c r="AY275" s="170" t="s">
        <v>260</v>
      </c>
    </row>
    <row r="276" spans="2:65" s="1" customFormat="1" ht="16.5" customHeight="1">
      <c r="B276" s="32"/>
      <c r="C276" s="121" t="s">
        <v>368</v>
      </c>
      <c r="D276" s="121" t="s">
        <v>261</v>
      </c>
      <c r="E276" s="122" t="s">
        <v>3531</v>
      </c>
      <c r="F276" s="123" t="s">
        <v>3532</v>
      </c>
      <c r="G276" s="124" t="s">
        <v>1297</v>
      </c>
      <c r="H276" s="125">
        <v>104.16</v>
      </c>
      <c r="I276" s="126"/>
      <c r="J276" s="127">
        <f>ROUND(I276*H276,2)</f>
        <v>0</v>
      </c>
      <c r="K276" s="123" t="s">
        <v>1258</v>
      </c>
      <c r="L276" s="32"/>
      <c r="M276" s="128" t="s">
        <v>19</v>
      </c>
      <c r="N276" s="129" t="s">
        <v>40</v>
      </c>
      <c r="P276" s="130">
        <f>O276*H276</f>
        <v>0</v>
      </c>
      <c r="Q276" s="130">
        <v>0</v>
      </c>
      <c r="R276" s="130">
        <f>Q276*H276</f>
        <v>0</v>
      </c>
      <c r="S276" s="130">
        <v>0</v>
      </c>
      <c r="T276" s="131">
        <f>S276*H276</f>
        <v>0</v>
      </c>
      <c r="AR276" s="132" t="s">
        <v>300</v>
      </c>
      <c r="AT276" s="132" t="s">
        <v>261</v>
      </c>
      <c r="AU276" s="132" t="s">
        <v>77</v>
      </c>
      <c r="AY276" s="17" t="s">
        <v>260</v>
      </c>
      <c r="BE276" s="133">
        <f>IF(N276="základní",J276,0)</f>
        <v>0</v>
      </c>
      <c r="BF276" s="133">
        <f>IF(N276="snížená",J276,0)</f>
        <v>0</v>
      </c>
      <c r="BG276" s="133">
        <f>IF(N276="zákl. přenesená",J276,0)</f>
        <v>0</v>
      </c>
      <c r="BH276" s="133">
        <f>IF(N276="sníž. přenesená",J276,0)</f>
        <v>0</v>
      </c>
      <c r="BI276" s="133">
        <f>IF(N276="nulová",J276,0)</f>
        <v>0</v>
      </c>
      <c r="BJ276" s="17" t="s">
        <v>77</v>
      </c>
      <c r="BK276" s="133">
        <f>ROUND(I276*H276,2)</f>
        <v>0</v>
      </c>
      <c r="BL276" s="17" t="s">
        <v>300</v>
      </c>
      <c r="BM276" s="132" t="s">
        <v>1141</v>
      </c>
    </row>
    <row r="277" spans="2:65" s="1" customFormat="1" ht="11.25">
      <c r="B277" s="32"/>
      <c r="D277" s="134" t="s">
        <v>267</v>
      </c>
      <c r="F277" s="135" t="s">
        <v>3533</v>
      </c>
      <c r="I277" s="136"/>
      <c r="L277" s="32"/>
      <c r="M277" s="137"/>
      <c r="T277" s="53"/>
      <c r="AT277" s="17" t="s">
        <v>267</v>
      </c>
      <c r="AU277" s="17" t="s">
        <v>77</v>
      </c>
    </row>
    <row r="278" spans="2:65" s="1" customFormat="1" ht="11.25">
      <c r="B278" s="32"/>
      <c r="D278" s="176" t="s">
        <v>1416</v>
      </c>
      <c r="F278" s="177" t="s">
        <v>3534</v>
      </c>
      <c r="I278" s="136"/>
      <c r="L278" s="32"/>
      <c r="M278" s="137"/>
      <c r="T278" s="53"/>
      <c r="AT278" s="17" t="s">
        <v>1416</v>
      </c>
      <c r="AU278" s="17" t="s">
        <v>77</v>
      </c>
    </row>
    <row r="279" spans="2:65" s="12" customFormat="1" ht="11.25">
      <c r="B279" s="162"/>
      <c r="D279" s="134" t="s">
        <v>774</v>
      </c>
      <c r="E279" s="163" t="s">
        <v>19</v>
      </c>
      <c r="F279" s="164" t="s">
        <v>4281</v>
      </c>
      <c r="H279" s="165">
        <v>104.16</v>
      </c>
      <c r="I279" s="166"/>
      <c r="L279" s="162"/>
      <c r="M279" s="167"/>
      <c r="T279" s="168"/>
      <c r="AT279" s="163" t="s">
        <v>774</v>
      </c>
      <c r="AU279" s="163" t="s">
        <v>77</v>
      </c>
      <c r="AV279" s="12" t="s">
        <v>79</v>
      </c>
      <c r="AW279" s="12" t="s">
        <v>31</v>
      </c>
      <c r="AX279" s="12" t="s">
        <v>69</v>
      </c>
      <c r="AY279" s="163" t="s">
        <v>260</v>
      </c>
    </row>
    <row r="280" spans="2:65" s="13" customFormat="1" ht="11.25">
      <c r="B280" s="169"/>
      <c r="D280" s="134" t="s">
        <v>774</v>
      </c>
      <c r="E280" s="170" t="s">
        <v>19</v>
      </c>
      <c r="F280" s="171" t="s">
        <v>967</v>
      </c>
      <c r="H280" s="172">
        <v>104.16</v>
      </c>
      <c r="I280" s="173"/>
      <c r="L280" s="169"/>
      <c r="M280" s="174"/>
      <c r="T280" s="175"/>
      <c r="AT280" s="170" t="s">
        <v>774</v>
      </c>
      <c r="AU280" s="170" t="s">
        <v>77</v>
      </c>
      <c r="AV280" s="13" t="s">
        <v>266</v>
      </c>
      <c r="AW280" s="13" t="s">
        <v>31</v>
      </c>
      <c r="AX280" s="13" t="s">
        <v>77</v>
      </c>
      <c r="AY280" s="170" t="s">
        <v>260</v>
      </c>
    </row>
    <row r="281" spans="2:65" s="1" customFormat="1" ht="16.5" customHeight="1">
      <c r="B281" s="32"/>
      <c r="C281" s="139" t="s">
        <v>697</v>
      </c>
      <c r="D281" s="139" t="s">
        <v>273</v>
      </c>
      <c r="E281" s="140" t="s">
        <v>3535</v>
      </c>
      <c r="F281" s="141" t="s">
        <v>3536</v>
      </c>
      <c r="G281" s="142" t="s">
        <v>973</v>
      </c>
      <c r="H281" s="143">
        <v>0.06</v>
      </c>
      <c r="I281" s="144"/>
      <c r="J281" s="145">
        <f>ROUND(I281*H281,2)</f>
        <v>0</v>
      </c>
      <c r="K281" s="141" t="s">
        <v>1258</v>
      </c>
      <c r="L281" s="146"/>
      <c r="M281" s="147" t="s">
        <v>19</v>
      </c>
      <c r="N281" s="148" t="s">
        <v>40</v>
      </c>
      <c r="P281" s="130">
        <f>O281*H281</f>
        <v>0</v>
      </c>
      <c r="Q281" s="130">
        <v>1</v>
      </c>
      <c r="R281" s="130">
        <f>Q281*H281</f>
        <v>0.06</v>
      </c>
      <c r="S281" s="130">
        <v>0</v>
      </c>
      <c r="T281" s="131">
        <f>S281*H281</f>
        <v>0</v>
      </c>
      <c r="AR281" s="132" t="s">
        <v>339</v>
      </c>
      <c r="AT281" s="132" t="s">
        <v>273</v>
      </c>
      <c r="AU281" s="132" t="s">
        <v>77</v>
      </c>
      <c r="AY281" s="17" t="s">
        <v>260</v>
      </c>
      <c r="BE281" s="133">
        <f>IF(N281="základní",J281,0)</f>
        <v>0</v>
      </c>
      <c r="BF281" s="133">
        <f>IF(N281="snížená",J281,0)</f>
        <v>0</v>
      </c>
      <c r="BG281" s="133">
        <f>IF(N281="zákl. přenesená",J281,0)</f>
        <v>0</v>
      </c>
      <c r="BH281" s="133">
        <f>IF(N281="sníž. přenesená",J281,0)</f>
        <v>0</v>
      </c>
      <c r="BI281" s="133">
        <f>IF(N281="nulová",J281,0)</f>
        <v>0</v>
      </c>
      <c r="BJ281" s="17" t="s">
        <v>77</v>
      </c>
      <c r="BK281" s="133">
        <f>ROUND(I281*H281,2)</f>
        <v>0</v>
      </c>
      <c r="BL281" s="17" t="s">
        <v>300</v>
      </c>
      <c r="BM281" s="132" t="s">
        <v>695</v>
      </c>
    </row>
    <row r="282" spans="2:65" s="1" customFormat="1" ht="11.25">
      <c r="B282" s="32"/>
      <c r="D282" s="134" t="s">
        <v>267</v>
      </c>
      <c r="F282" s="135" t="s">
        <v>3536</v>
      </c>
      <c r="I282" s="136"/>
      <c r="L282" s="32"/>
      <c r="M282" s="137"/>
      <c r="T282" s="53"/>
      <c r="AT282" s="17" t="s">
        <v>267</v>
      </c>
      <c r="AU282" s="17" t="s">
        <v>77</v>
      </c>
    </row>
    <row r="283" spans="2:65" s="1" customFormat="1" ht="16.5" customHeight="1">
      <c r="B283" s="32"/>
      <c r="C283" s="121" t="s">
        <v>373</v>
      </c>
      <c r="D283" s="121" t="s">
        <v>261</v>
      </c>
      <c r="E283" s="122" t="s">
        <v>1971</v>
      </c>
      <c r="F283" s="123" t="s">
        <v>1972</v>
      </c>
      <c r="G283" s="124" t="s">
        <v>973</v>
      </c>
      <c r="H283" s="125">
        <v>8.5000000000000006E-2</v>
      </c>
      <c r="I283" s="126"/>
      <c r="J283" s="127">
        <f>ROUND(I283*H283,2)</f>
        <v>0</v>
      </c>
      <c r="K283" s="123" t="s">
        <v>1258</v>
      </c>
      <c r="L283" s="32"/>
      <c r="M283" s="128" t="s">
        <v>19</v>
      </c>
      <c r="N283" s="129" t="s">
        <v>40</v>
      </c>
      <c r="P283" s="130">
        <f>O283*H283</f>
        <v>0</v>
      </c>
      <c r="Q283" s="130">
        <v>0</v>
      </c>
      <c r="R283" s="130">
        <f>Q283*H283</f>
        <v>0</v>
      </c>
      <c r="S283" s="130">
        <v>0</v>
      </c>
      <c r="T283" s="131">
        <f>S283*H283</f>
        <v>0</v>
      </c>
      <c r="AR283" s="132" t="s">
        <v>300</v>
      </c>
      <c r="AT283" s="132" t="s">
        <v>261</v>
      </c>
      <c r="AU283" s="132" t="s">
        <v>77</v>
      </c>
      <c r="AY283" s="17" t="s">
        <v>260</v>
      </c>
      <c r="BE283" s="133">
        <f>IF(N283="základní",J283,0)</f>
        <v>0</v>
      </c>
      <c r="BF283" s="133">
        <f>IF(N283="snížená",J283,0)</f>
        <v>0</v>
      </c>
      <c r="BG283" s="133">
        <f>IF(N283="zákl. přenesená",J283,0)</f>
        <v>0</v>
      </c>
      <c r="BH283" s="133">
        <f>IF(N283="sníž. přenesená",J283,0)</f>
        <v>0</v>
      </c>
      <c r="BI283" s="133">
        <f>IF(N283="nulová",J283,0)</f>
        <v>0</v>
      </c>
      <c r="BJ283" s="17" t="s">
        <v>77</v>
      </c>
      <c r="BK283" s="133">
        <f>ROUND(I283*H283,2)</f>
        <v>0</v>
      </c>
      <c r="BL283" s="17" t="s">
        <v>300</v>
      </c>
      <c r="BM283" s="132" t="s">
        <v>700</v>
      </c>
    </row>
    <row r="284" spans="2:65" s="1" customFormat="1" ht="19.5">
      <c r="B284" s="32"/>
      <c r="D284" s="134" t="s">
        <v>267</v>
      </c>
      <c r="F284" s="135" t="s">
        <v>1973</v>
      </c>
      <c r="I284" s="136"/>
      <c r="L284" s="32"/>
      <c r="M284" s="137"/>
      <c r="T284" s="53"/>
      <c r="AT284" s="17" t="s">
        <v>267</v>
      </c>
      <c r="AU284" s="17" t="s">
        <v>77</v>
      </c>
    </row>
    <row r="285" spans="2:65" s="1" customFormat="1" ht="11.25">
      <c r="B285" s="32"/>
      <c r="D285" s="176" t="s">
        <v>1416</v>
      </c>
      <c r="F285" s="177" t="s">
        <v>1974</v>
      </c>
      <c r="I285" s="136"/>
      <c r="L285" s="32"/>
      <c r="M285" s="137"/>
      <c r="T285" s="53"/>
      <c r="AT285" s="17" t="s">
        <v>1416</v>
      </c>
      <c r="AU285" s="17" t="s">
        <v>77</v>
      </c>
    </row>
    <row r="286" spans="2:65" s="1" customFormat="1" ht="16.5" customHeight="1">
      <c r="B286" s="32"/>
      <c r="C286" s="121" t="s">
        <v>1150</v>
      </c>
      <c r="D286" s="121" t="s">
        <v>261</v>
      </c>
      <c r="E286" s="122" t="s">
        <v>1975</v>
      </c>
      <c r="F286" s="123" t="s">
        <v>1976</v>
      </c>
      <c r="G286" s="124" t="s">
        <v>973</v>
      </c>
      <c r="H286" s="125">
        <v>1.615</v>
      </c>
      <c r="I286" s="126"/>
      <c r="J286" s="127">
        <f>ROUND(I286*H286,2)</f>
        <v>0</v>
      </c>
      <c r="K286" s="123" t="s">
        <v>1258</v>
      </c>
      <c r="L286" s="32"/>
      <c r="M286" s="128" t="s">
        <v>19</v>
      </c>
      <c r="N286" s="129" t="s">
        <v>40</v>
      </c>
      <c r="P286" s="130">
        <f>O286*H286</f>
        <v>0</v>
      </c>
      <c r="Q286" s="130">
        <v>0</v>
      </c>
      <c r="R286" s="130">
        <f>Q286*H286</f>
        <v>0</v>
      </c>
      <c r="S286" s="130">
        <v>0</v>
      </c>
      <c r="T286" s="131">
        <f>S286*H286</f>
        <v>0</v>
      </c>
      <c r="AR286" s="132" t="s">
        <v>300</v>
      </c>
      <c r="AT286" s="132" t="s">
        <v>261</v>
      </c>
      <c r="AU286" s="132" t="s">
        <v>77</v>
      </c>
      <c r="AY286" s="17" t="s">
        <v>260</v>
      </c>
      <c r="BE286" s="133">
        <f>IF(N286="základní",J286,0)</f>
        <v>0</v>
      </c>
      <c r="BF286" s="133">
        <f>IF(N286="snížená",J286,0)</f>
        <v>0</v>
      </c>
      <c r="BG286" s="133">
        <f>IF(N286="zákl. přenesená",J286,0)</f>
        <v>0</v>
      </c>
      <c r="BH286" s="133">
        <f>IF(N286="sníž. přenesená",J286,0)</f>
        <v>0</v>
      </c>
      <c r="BI286" s="133">
        <f>IF(N286="nulová",J286,0)</f>
        <v>0</v>
      </c>
      <c r="BJ286" s="17" t="s">
        <v>77</v>
      </c>
      <c r="BK286" s="133">
        <f>ROUND(I286*H286,2)</f>
        <v>0</v>
      </c>
      <c r="BL286" s="17" t="s">
        <v>300</v>
      </c>
      <c r="BM286" s="132" t="s">
        <v>1153</v>
      </c>
    </row>
    <row r="287" spans="2:65" s="1" customFormat="1" ht="19.5">
      <c r="B287" s="32"/>
      <c r="D287" s="134" t="s">
        <v>267</v>
      </c>
      <c r="F287" s="135" t="s">
        <v>1977</v>
      </c>
      <c r="I287" s="136"/>
      <c r="L287" s="32"/>
      <c r="M287" s="137"/>
      <c r="T287" s="53"/>
      <c r="AT287" s="17" t="s">
        <v>267</v>
      </c>
      <c r="AU287" s="17" t="s">
        <v>77</v>
      </c>
    </row>
    <row r="288" spans="2:65" s="1" customFormat="1" ht="11.25">
      <c r="B288" s="32"/>
      <c r="D288" s="176" t="s">
        <v>1416</v>
      </c>
      <c r="F288" s="177" t="s">
        <v>1978</v>
      </c>
      <c r="I288" s="136"/>
      <c r="L288" s="32"/>
      <c r="M288" s="137"/>
      <c r="T288" s="53"/>
      <c r="AT288" s="17" t="s">
        <v>1416</v>
      </c>
      <c r="AU288" s="17" t="s">
        <v>77</v>
      </c>
    </row>
    <row r="289" spans="2:65" s="12" customFormat="1" ht="11.25">
      <c r="B289" s="162"/>
      <c r="D289" s="134" t="s">
        <v>774</v>
      </c>
      <c r="E289" s="163" t="s">
        <v>19</v>
      </c>
      <c r="F289" s="164" t="s">
        <v>4282</v>
      </c>
      <c r="H289" s="165">
        <v>1.615</v>
      </c>
      <c r="I289" s="166"/>
      <c r="L289" s="162"/>
      <c r="M289" s="167"/>
      <c r="T289" s="168"/>
      <c r="AT289" s="163" t="s">
        <v>774</v>
      </c>
      <c r="AU289" s="163" t="s">
        <v>77</v>
      </c>
      <c r="AV289" s="12" t="s">
        <v>79</v>
      </c>
      <c r="AW289" s="12" t="s">
        <v>31</v>
      </c>
      <c r="AX289" s="12" t="s">
        <v>69</v>
      </c>
      <c r="AY289" s="163" t="s">
        <v>260</v>
      </c>
    </row>
    <row r="290" spans="2:65" s="13" customFormat="1" ht="11.25">
      <c r="B290" s="169"/>
      <c r="D290" s="134" t="s">
        <v>774</v>
      </c>
      <c r="E290" s="170" t="s">
        <v>19</v>
      </c>
      <c r="F290" s="171" t="s">
        <v>967</v>
      </c>
      <c r="H290" s="172">
        <v>1.615</v>
      </c>
      <c r="I290" s="173"/>
      <c r="L290" s="169"/>
      <c r="M290" s="174"/>
      <c r="T290" s="175"/>
      <c r="AT290" s="170" t="s">
        <v>774</v>
      </c>
      <c r="AU290" s="170" t="s">
        <v>77</v>
      </c>
      <c r="AV290" s="13" t="s">
        <v>266</v>
      </c>
      <c r="AW290" s="13" t="s">
        <v>31</v>
      </c>
      <c r="AX290" s="13" t="s">
        <v>77</v>
      </c>
      <c r="AY290" s="170" t="s">
        <v>260</v>
      </c>
    </row>
    <row r="291" spans="2:65" s="10" customFormat="1" ht="25.9" customHeight="1">
      <c r="B291" s="111"/>
      <c r="D291" s="112" t="s">
        <v>68</v>
      </c>
      <c r="E291" s="113" t="s">
        <v>2254</v>
      </c>
      <c r="F291" s="113" t="s">
        <v>2255</v>
      </c>
      <c r="I291" s="114"/>
      <c r="J291" s="115">
        <f>BK291</f>
        <v>0</v>
      </c>
      <c r="L291" s="111"/>
      <c r="M291" s="116"/>
      <c r="P291" s="117">
        <f>SUM(P292:P308)</f>
        <v>0</v>
      </c>
      <c r="R291" s="117">
        <f>SUM(R292:R308)</f>
        <v>2.7438400000000002E-2</v>
      </c>
      <c r="T291" s="118">
        <f>SUM(T292:T308)</f>
        <v>0</v>
      </c>
      <c r="AR291" s="112" t="s">
        <v>79</v>
      </c>
      <c r="AT291" s="119" t="s">
        <v>68</v>
      </c>
      <c r="AU291" s="119" t="s">
        <v>69</v>
      </c>
      <c r="AY291" s="112" t="s">
        <v>260</v>
      </c>
      <c r="BK291" s="120">
        <f>SUM(BK292:BK308)</f>
        <v>0</v>
      </c>
    </row>
    <row r="292" spans="2:65" s="1" customFormat="1" ht="21.75" customHeight="1">
      <c r="B292" s="32"/>
      <c r="C292" s="121" t="s">
        <v>378</v>
      </c>
      <c r="D292" s="121" t="s">
        <v>261</v>
      </c>
      <c r="E292" s="122" t="s">
        <v>2256</v>
      </c>
      <c r="F292" s="123" t="s">
        <v>2257</v>
      </c>
      <c r="G292" s="124" t="s">
        <v>1297</v>
      </c>
      <c r="H292" s="125">
        <v>1.76</v>
      </c>
      <c r="I292" s="126"/>
      <c r="J292" s="127">
        <f>ROUND(I292*H292,2)</f>
        <v>0</v>
      </c>
      <c r="K292" s="123" t="s">
        <v>1258</v>
      </c>
      <c r="L292" s="32"/>
      <c r="M292" s="128" t="s">
        <v>19</v>
      </c>
      <c r="N292" s="129" t="s">
        <v>40</v>
      </c>
      <c r="P292" s="130">
        <f>O292*H292</f>
        <v>0</v>
      </c>
      <c r="Q292" s="130">
        <v>4.8999999999999998E-4</v>
      </c>
      <c r="R292" s="130">
        <f>Q292*H292</f>
        <v>8.6239999999999993E-4</v>
      </c>
      <c r="S292" s="130">
        <v>0</v>
      </c>
      <c r="T292" s="131">
        <f>S292*H292</f>
        <v>0</v>
      </c>
      <c r="AR292" s="132" t="s">
        <v>300</v>
      </c>
      <c r="AT292" s="132" t="s">
        <v>261</v>
      </c>
      <c r="AU292" s="132" t="s">
        <v>77</v>
      </c>
      <c r="AY292" s="17" t="s">
        <v>260</v>
      </c>
      <c r="BE292" s="133">
        <f>IF(N292="základní",J292,0)</f>
        <v>0</v>
      </c>
      <c r="BF292" s="133">
        <f>IF(N292="snížená",J292,0)</f>
        <v>0</v>
      </c>
      <c r="BG292" s="133">
        <f>IF(N292="zákl. přenesená",J292,0)</f>
        <v>0</v>
      </c>
      <c r="BH292" s="133">
        <f>IF(N292="sníž. přenesená",J292,0)</f>
        <v>0</v>
      </c>
      <c r="BI292" s="133">
        <f>IF(N292="nulová",J292,0)</f>
        <v>0</v>
      </c>
      <c r="BJ292" s="17" t="s">
        <v>77</v>
      </c>
      <c r="BK292" s="133">
        <f>ROUND(I292*H292,2)</f>
        <v>0</v>
      </c>
      <c r="BL292" s="17" t="s">
        <v>300</v>
      </c>
      <c r="BM292" s="132" t="s">
        <v>1158</v>
      </c>
    </row>
    <row r="293" spans="2:65" s="1" customFormat="1" ht="11.25">
      <c r="B293" s="32"/>
      <c r="D293" s="134" t="s">
        <v>267</v>
      </c>
      <c r="F293" s="135" t="s">
        <v>2258</v>
      </c>
      <c r="I293" s="136"/>
      <c r="L293" s="32"/>
      <c r="M293" s="137"/>
      <c r="T293" s="53"/>
      <c r="AT293" s="17" t="s">
        <v>267</v>
      </c>
      <c r="AU293" s="17" t="s">
        <v>77</v>
      </c>
    </row>
    <row r="294" spans="2:65" s="1" customFormat="1" ht="11.25">
      <c r="B294" s="32"/>
      <c r="D294" s="176" t="s">
        <v>1416</v>
      </c>
      <c r="F294" s="177" t="s">
        <v>2259</v>
      </c>
      <c r="I294" s="136"/>
      <c r="L294" s="32"/>
      <c r="M294" s="137"/>
      <c r="T294" s="53"/>
      <c r="AT294" s="17" t="s">
        <v>1416</v>
      </c>
      <c r="AU294" s="17" t="s">
        <v>77</v>
      </c>
    </row>
    <row r="295" spans="2:65" s="12" customFormat="1" ht="11.25">
      <c r="B295" s="162"/>
      <c r="D295" s="134" t="s">
        <v>774</v>
      </c>
      <c r="E295" s="163" t="s">
        <v>19</v>
      </c>
      <c r="F295" s="164" t="s">
        <v>2260</v>
      </c>
      <c r="H295" s="165">
        <v>1.76</v>
      </c>
      <c r="I295" s="166"/>
      <c r="L295" s="162"/>
      <c r="M295" s="167"/>
      <c r="T295" s="168"/>
      <c r="AT295" s="163" t="s">
        <v>774</v>
      </c>
      <c r="AU295" s="163" t="s">
        <v>77</v>
      </c>
      <c r="AV295" s="12" t="s">
        <v>79</v>
      </c>
      <c r="AW295" s="12" t="s">
        <v>31</v>
      </c>
      <c r="AX295" s="12" t="s">
        <v>69</v>
      </c>
      <c r="AY295" s="163" t="s">
        <v>260</v>
      </c>
    </row>
    <row r="296" spans="2:65" s="13" customFormat="1" ht="11.25">
      <c r="B296" s="169"/>
      <c r="D296" s="134" t="s">
        <v>774</v>
      </c>
      <c r="E296" s="170" t="s">
        <v>19</v>
      </c>
      <c r="F296" s="171" t="s">
        <v>967</v>
      </c>
      <c r="H296" s="172">
        <v>1.76</v>
      </c>
      <c r="I296" s="173"/>
      <c r="L296" s="169"/>
      <c r="M296" s="174"/>
      <c r="T296" s="175"/>
      <c r="AT296" s="170" t="s">
        <v>774</v>
      </c>
      <c r="AU296" s="170" t="s">
        <v>77</v>
      </c>
      <c r="AV296" s="13" t="s">
        <v>266</v>
      </c>
      <c r="AW296" s="13" t="s">
        <v>31</v>
      </c>
      <c r="AX296" s="13" t="s">
        <v>77</v>
      </c>
      <c r="AY296" s="170" t="s">
        <v>260</v>
      </c>
    </row>
    <row r="297" spans="2:65" s="1" customFormat="1" ht="16.5" customHeight="1">
      <c r="B297" s="32"/>
      <c r="C297" s="139" t="s">
        <v>1169</v>
      </c>
      <c r="D297" s="139" t="s">
        <v>273</v>
      </c>
      <c r="E297" s="140" t="s">
        <v>2261</v>
      </c>
      <c r="F297" s="141" t="s">
        <v>2262</v>
      </c>
      <c r="G297" s="142" t="s">
        <v>1297</v>
      </c>
      <c r="H297" s="143">
        <v>1.76</v>
      </c>
      <c r="I297" s="144"/>
      <c r="J297" s="145">
        <f>ROUND(I297*H297,2)</f>
        <v>0</v>
      </c>
      <c r="K297" s="141" t="s">
        <v>1258</v>
      </c>
      <c r="L297" s="146"/>
      <c r="M297" s="147" t="s">
        <v>19</v>
      </c>
      <c r="N297" s="148" t="s">
        <v>40</v>
      </c>
      <c r="P297" s="130">
        <f>O297*H297</f>
        <v>0</v>
      </c>
      <c r="Q297" s="130">
        <v>1.5100000000000001E-2</v>
      </c>
      <c r="R297" s="130">
        <f>Q297*H297</f>
        <v>2.6576000000000002E-2</v>
      </c>
      <c r="S297" s="130">
        <v>0</v>
      </c>
      <c r="T297" s="131">
        <f>S297*H297</f>
        <v>0</v>
      </c>
      <c r="AR297" s="132" t="s">
        <v>339</v>
      </c>
      <c r="AT297" s="132" t="s">
        <v>273</v>
      </c>
      <c r="AU297" s="132" t="s">
        <v>77</v>
      </c>
      <c r="AY297" s="17" t="s">
        <v>260</v>
      </c>
      <c r="BE297" s="133">
        <f>IF(N297="základní",J297,0)</f>
        <v>0</v>
      </c>
      <c r="BF297" s="133">
        <f>IF(N297="snížená",J297,0)</f>
        <v>0</v>
      </c>
      <c r="BG297" s="133">
        <f>IF(N297="zákl. přenesená",J297,0)</f>
        <v>0</v>
      </c>
      <c r="BH297" s="133">
        <f>IF(N297="sníž. přenesená",J297,0)</f>
        <v>0</v>
      </c>
      <c r="BI297" s="133">
        <f>IF(N297="nulová",J297,0)</f>
        <v>0</v>
      </c>
      <c r="BJ297" s="17" t="s">
        <v>77</v>
      </c>
      <c r="BK297" s="133">
        <f>ROUND(I297*H297,2)</f>
        <v>0</v>
      </c>
      <c r="BL297" s="17" t="s">
        <v>300</v>
      </c>
      <c r="BM297" s="132" t="s">
        <v>1172</v>
      </c>
    </row>
    <row r="298" spans="2:65" s="1" customFormat="1" ht="11.25">
      <c r="B298" s="32"/>
      <c r="D298" s="134" t="s">
        <v>267</v>
      </c>
      <c r="F298" s="135" t="s">
        <v>2262</v>
      </c>
      <c r="I298" s="136"/>
      <c r="L298" s="32"/>
      <c r="M298" s="137"/>
      <c r="T298" s="53"/>
      <c r="AT298" s="17" t="s">
        <v>267</v>
      </c>
      <c r="AU298" s="17" t="s">
        <v>77</v>
      </c>
    </row>
    <row r="299" spans="2:65" s="12" customFormat="1" ht="11.25">
      <c r="B299" s="162"/>
      <c r="D299" s="134" t="s">
        <v>774</v>
      </c>
      <c r="E299" s="163" t="s">
        <v>19</v>
      </c>
      <c r="F299" s="164" t="s">
        <v>2260</v>
      </c>
      <c r="H299" s="165">
        <v>1.76</v>
      </c>
      <c r="I299" s="166"/>
      <c r="L299" s="162"/>
      <c r="M299" s="167"/>
      <c r="T299" s="168"/>
      <c r="AT299" s="163" t="s">
        <v>774</v>
      </c>
      <c r="AU299" s="163" t="s">
        <v>77</v>
      </c>
      <c r="AV299" s="12" t="s">
        <v>79</v>
      </c>
      <c r="AW299" s="12" t="s">
        <v>31</v>
      </c>
      <c r="AX299" s="12" t="s">
        <v>69</v>
      </c>
      <c r="AY299" s="163" t="s">
        <v>260</v>
      </c>
    </row>
    <row r="300" spans="2:65" s="13" customFormat="1" ht="11.25">
      <c r="B300" s="169"/>
      <c r="D300" s="134" t="s">
        <v>774</v>
      </c>
      <c r="E300" s="170" t="s">
        <v>19</v>
      </c>
      <c r="F300" s="171" t="s">
        <v>967</v>
      </c>
      <c r="H300" s="172">
        <v>1.76</v>
      </c>
      <c r="I300" s="173"/>
      <c r="L300" s="169"/>
      <c r="M300" s="174"/>
      <c r="T300" s="175"/>
      <c r="AT300" s="170" t="s">
        <v>774</v>
      </c>
      <c r="AU300" s="170" t="s">
        <v>77</v>
      </c>
      <c r="AV300" s="13" t="s">
        <v>266</v>
      </c>
      <c r="AW300" s="13" t="s">
        <v>31</v>
      </c>
      <c r="AX300" s="13" t="s">
        <v>77</v>
      </c>
      <c r="AY300" s="170" t="s">
        <v>260</v>
      </c>
    </row>
    <row r="301" spans="2:65" s="1" customFormat="1" ht="16.5" customHeight="1">
      <c r="B301" s="32"/>
      <c r="C301" s="121" t="s">
        <v>384</v>
      </c>
      <c r="D301" s="121" t="s">
        <v>261</v>
      </c>
      <c r="E301" s="122" t="s">
        <v>2263</v>
      </c>
      <c r="F301" s="123" t="s">
        <v>2264</v>
      </c>
      <c r="G301" s="124" t="s">
        <v>973</v>
      </c>
      <c r="H301" s="125">
        <v>2.7E-2</v>
      </c>
      <c r="I301" s="126"/>
      <c r="J301" s="127">
        <f>ROUND(I301*H301,2)</f>
        <v>0</v>
      </c>
      <c r="K301" s="123" t="s">
        <v>1258</v>
      </c>
      <c r="L301" s="32"/>
      <c r="M301" s="128" t="s">
        <v>19</v>
      </c>
      <c r="N301" s="129" t="s">
        <v>40</v>
      </c>
      <c r="P301" s="130">
        <f>O301*H301</f>
        <v>0</v>
      </c>
      <c r="Q301" s="130">
        <v>0</v>
      </c>
      <c r="R301" s="130">
        <f>Q301*H301</f>
        <v>0</v>
      </c>
      <c r="S301" s="130">
        <v>0</v>
      </c>
      <c r="T301" s="131">
        <f>S301*H301</f>
        <v>0</v>
      </c>
      <c r="AR301" s="132" t="s">
        <v>300</v>
      </c>
      <c r="AT301" s="132" t="s">
        <v>261</v>
      </c>
      <c r="AU301" s="132" t="s">
        <v>77</v>
      </c>
      <c r="AY301" s="17" t="s">
        <v>260</v>
      </c>
      <c r="BE301" s="133">
        <f>IF(N301="základní",J301,0)</f>
        <v>0</v>
      </c>
      <c r="BF301" s="133">
        <f>IF(N301="snížená",J301,0)</f>
        <v>0</v>
      </c>
      <c r="BG301" s="133">
        <f>IF(N301="zákl. přenesená",J301,0)</f>
        <v>0</v>
      </c>
      <c r="BH301" s="133">
        <f>IF(N301="sníž. přenesená",J301,0)</f>
        <v>0</v>
      </c>
      <c r="BI301" s="133">
        <f>IF(N301="nulová",J301,0)</f>
        <v>0</v>
      </c>
      <c r="BJ301" s="17" t="s">
        <v>77</v>
      </c>
      <c r="BK301" s="133">
        <f>ROUND(I301*H301,2)</f>
        <v>0</v>
      </c>
      <c r="BL301" s="17" t="s">
        <v>300</v>
      </c>
      <c r="BM301" s="132" t="s">
        <v>1182</v>
      </c>
    </row>
    <row r="302" spans="2:65" s="1" customFormat="1" ht="19.5">
      <c r="B302" s="32"/>
      <c r="D302" s="134" t="s">
        <v>267</v>
      </c>
      <c r="F302" s="135" t="s">
        <v>2265</v>
      </c>
      <c r="I302" s="136"/>
      <c r="L302" s="32"/>
      <c r="M302" s="137"/>
      <c r="T302" s="53"/>
      <c r="AT302" s="17" t="s">
        <v>267</v>
      </c>
      <c r="AU302" s="17" t="s">
        <v>77</v>
      </c>
    </row>
    <row r="303" spans="2:65" s="1" customFormat="1" ht="11.25">
      <c r="B303" s="32"/>
      <c r="D303" s="176" t="s">
        <v>1416</v>
      </c>
      <c r="F303" s="177" t="s">
        <v>2266</v>
      </c>
      <c r="I303" s="136"/>
      <c r="L303" s="32"/>
      <c r="M303" s="137"/>
      <c r="T303" s="53"/>
      <c r="AT303" s="17" t="s">
        <v>1416</v>
      </c>
      <c r="AU303" s="17" t="s">
        <v>77</v>
      </c>
    </row>
    <row r="304" spans="2:65" s="1" customFormat="1" ht="16.5" customHeight="1">
      <c r="B304" s="32"/>
      <c r="C304" s="121" t="s">
        <v>1185</v>
      </c>
      <c r="D304" s="121" t="s">
        <v>261</v>
      </c>
      <c r="E304" s="122" t="s">
        <v>2267</v>
      </c>
      <c r="F304" s="123" t="s">
        <v>2268</v>
      </c>
      <c r="G304" s="124" t="s">
        <v>973</v>
      </c>
      <c r="H304" s="125">
        <v>0.51300000000000001</v>
      </c>
      <c r="I304" s="126"/>
      <c r="J304" s="127">
        <f>ROUND(I304*H304,2)</f>
        <v>0</v>
      </c>
      <c r="K304" s="123" t="s">
        <v>1258</v>
      </c>
      <c r="L304" s="32"/>
      <c r="M304" s="128" t="s">
        <v>19</v>
      </c>
      <c r="N304" s="129" t="s">
        <v>40</v>
      </c>
      <c r="P304" s="130">
        <f>O304*H304</f>
        <v>0</v>
      </c>
      <c r="Q304" s="130">
        <v>0</v>
      </c>
      <c r="R304" s="130">
        <f>Q304*H304</f>
        <v>0</v>
      </c>
      <c r="S304" s="130">
        <v>0</v>
      </c>
      <c r="T304" s="131">
        <f>S304*H304</f>
        <v>0</v>
      </c>
      <c r="AR304" s="132" t="s">
        <v>300</v>
      </c>
      <c r="AT304" s="132" t="s">
        <v>261</v>
      </c>
      <c r="AU304" s="132" t="s">
        <v>77</v>
      </c>
      <c r="AY304" s="17" t="s">
        <v>260</v>
      </c>
      <c r="BE304" s="133">
        <f>IF(N304="základní",J304,0)</f>
        <v>0</v>
      </c>
      <c r="BF304" s="133">
        <f>IF(N304="snížená",J304,0)</f>
        <v>0</v>
      </c>
      <c r="BG304" s="133">
        <f>IF(N304="zákl. přenesená",J304,0)</f>
        <v>0</v>
      </c>
      <c r="BH304" s="133">
        <f>IF(N304="sníž. přenesená",J304,0)</f>
        <v>0</v>
      </c>
      <c r="BI304" s="133">
        <f>IF(N304="nulová",J304,0)</f>
        <v>0</v>
      </c>
      <c r="BJ304" s="17" t="s">
        <v>77</v>
      </c>
      <c r="BK304" s="133">
        <f>ROUND(I304*H304,2)</f>
        <v>0</v>
      </c>
      <c r="BL304" s="17" t="s">
        <v>300</v>
      </c>
      <c r="BM304" s="132" t="s">
        <v>1188</v>
      </c>
    </row>
    <row r="305" spans="2:65" s="1" customFormat="1" ht="19.5">
      <c r="B305" s="32"/>
      <c r="D305" s="134" t="s">
        <v>267</v>
      </c>
      <c r="F305" s="135" t="s">
        <v>2269</v>
      </c>
      <c r="I305" s="136"/>
      <c r="L305" s="32"/>
      <c r="M305" s="137"/>
      <c r="T305" s="53"/>
      <c r="AT305" s="17" t="s">
        <v>267</v>
      </c>
      <c r="AU305" s="17" t="s">
        <v>77</v>
      </c>
    </row>
    <row r="306" spans="2:65" s="1" customFormat="1" ht="11.25">
      <c r="B306" s="32"/>
      <c r="D306" s="176" t="s">
        <v>1416</v>
      </c>
      <c r="F306" s="177" t="s">
        <v>2270</v>
      </c>
      <c r="I306" s="136"/>
      <c r="L306" s="32"/>
      <c r="M306" s="137"/>
      <c r="T306" s="53"/>
      <c r="AT306" s="17" t="s">
        <v>1416</v>
      </c>
      <c r="AU306" s="17" t="s">
        <v>77</v>
      </c>
    </row>
    <row r="307" spans="2:65" s="12" customFormat="1" ht="11.25">
      <c r="B307" s="162"/>
      <c r="D307" s="134" t="s">
        <v>774</v>
      </c>
      <c r="E307" s="163" t="s">
        <v>19</v>
      </c>
      <c r="F307" s="164" t="s">
        <v>2271</v>
      </c>
      <c r="H307" s="165">
        <v>0.51300000000000001</v>
      </c>
      <c r="I307" s="166"/>
      <c r="L307" s="162"/>
      <c r="M307" s="167"/>
      <c r="T307" s="168"/>
      <c r="AT307" s="163" t="s">
        <v>774</v>
      </c>
      <c r="AU307" s="163" t="s">
        <v>77</v>
      </c>
      <c r="AV307" s="12" t="s">
        <v>79</v>
      </c>
      <c r="AW307" s="12" t="s">
        <v>31</v>
      </c>
      <c r="AX307" s="12" t="s">
        <v>69</v>
      </c>
      <c r="AY307" s="163" t="s">
        <v>260</v>
      </c>
    </row>
    <row r="308" spans="2:65" s="13" customFormat="1" ht="11.25">
      <c r="B308" s="169"/>
      <c r="D308" s="134" t="s">
        <v>774</v>
      </c>
      <c r="E308" s="170" t="s">
        <v>19</v>
      </c>
      <c r="F308" s="171" t="s">
        <v>967</v>
      </c>
      <c r="H308" s="172">
        <v>0.51300000000000001</v>
      </c>
      <c r="I308" s="173"/>
      <c r="L308" s="169"/>
      <c r="M308" s="174"/>
      <c r="T308" s="175"/>
      <c r="AT308" s="170" t="s">
        <v>774</v>
      </c>
      <c r="AU308" s="170" t="s">
        <v>77</v>
      </c>
      <c r="AV308" s="13" t="s">
        <v>266</v>
      </c>
      <c r="AW308" s="13" t="s">
        <v>31</v>
      </c>
      <c r="AX308" s="13" t="s">
        <v>77</v>
      </c>
      <c r="AY308" s="170" t="s">
        <v>260</v>
      </c>
    </row>
    <row r="309" spans="2:65" s="10" customFormat="1" ht="25.9" customHeight="1">
      <c r="B309" s="111"/>
      <c r="D309" s="112" t="s">
        <v>68</v>
      </c>
      <c r="E309" s="113" t="s">
        <v>302</v>
      </c>
      <c r="F309" s="113" t="s">
        <v>2012</v>
      </c>
      <c r="I309" s="114"/>
      <c r="J309" s="115">
        <f>BK309</f>
        <v>0</v>
      </c>
      <c r="L309" s="111"/>
      <c r="M309" s="116"/>
      <c r="P309" s="117">
        <f>SUM(P310:P333)</f>
        <v>0</v>
      </c>
      <c r="R309" s="117">
        <f>SUM(R310:R333)</f>
        <v>1.7988</v>
      </c>
      <c r="T309" s="118">
        <f>SUM(T310:T333)</f>
        <v>36.586500000000001</v>
      </c>
      <c r="AR309" s="112" t="s">
        <v>77</v>
      </c>
      <c r="AT309" s="119" t="s">
        <v>68</v>
      </c>
      <c r="AU309" s="119" t="s">
        <v>69</v>
      </c>
      <c r="AY309" s="112" t="s">
        <v>260</v>
      </c>
      <c r="BK309" s="120">
        <f>SUM(BK310:BK333)</f>
        <v>0</v>
      </c>
    </row>
    <row r="310" spans="2:65" s="1" customFormat="1" ht="16.5" customHeight="1">
      <c r="B310" s="32"/>
      <c r="C310" s="121" t="s">
        <v>389</v>
      </c>
      <c r="D310" s="121" t="s">
        <v>261</v>
      </c>
      <c r="E310" s="122" t="s">
        <v>2272</v>
      </c>
      <c r="F310" s="123" t="s">
        <v>2273</v>
      </c>
      <c r="G310" s="124" t="s">
        <v>363</v>
      </c>
      <c r="H310" s="125">
        <v>5</v>
      </c>
      <c r="I310" s="126"/>
      <c r="J310" s="127">
        <f>ROUND(I310*H310,2)</f>
        <v>0</v>
      </c>
      <c r="K310" s="123" t="s">
        <v>1258</v>
      </c>
      <c r="L310" s="32"/>
      <c r="M310" s="128" t="s">
        <v>19</v>
      </c>
      <c r="N310" s="129" t="s">
        <v>40</v>
      </c>
      <c r="P310" s="130">
        <f>O310*H310</f>
        <v>0</v>
      </c>
      <c r="Q310" s="130">
        <v>1.81E-3</v>
      </c>
      <c r="R310" s="130">
        <f>Q310*H310</f>
        <v>9.049999999999999E-3</v>
      </c>
      <c r="S310" s="130">
        <v>0</v>
      </c>
      <c r="T310" s="131">
        <f>S310*H310</f>
        <v>0</v>
      </c>
      <c r="AR310" s="132" t="s">
        <v>266</v>
      </c>
      <c r="AT310" s="132" t="s">
        <v>261</v>
      </c>
      <c r="AU310" s="132" t="s">
        <v>77</v>
      </c>
      <c r="AY310" s="17" t="s">
        <v>260</v>
      </c>
      <c r="BE310" s="133">
        <f>IF(N310="základní",J310,0)</f>
        <v>0</v>
      </c>
      <c r="BF310" s="133">
        <f>IF(N310="snížená",J310,0)</f>
        <v>0</v>
      </c>
      <c r="BG310" s="133">
        <f>IF(N310="zákl. přenesená",J310,0)</f>
        <v>0</v>
      </c>
      <c r="BH310" s="133">
        <f>IF(N310="sníž. přenesená",J310,0)</f>
        <v>0</v>
      </c>
      <c r="BI310" s="133">
        <f>IF(N310="nulová",J310,0)</f>
        <v>0</v>
      </c>
      <c r="BJ310" s="17" t="s">
        <v>77</v>
      </c>
      <c r="BK310" s="133">
        <f>ROUND(I310*H310,2)</f>
        <v>0</v>
      </c>
      <c r="BL310" s="17" t="s">
        <v>266</v>
      </c>
      <c r="BM310" s="132" t="s">
        <v>1193</v>
      </c>
    </row>
    <row r="311" spans="2:65" s="1" customFormat="1" ht="11.25">
      <c r="B311" s="32"/>
      <c r="D311" s="134" t="s">
        <v>267</v>
      </c>
      <c r="F311" s="135" t="s">
        <v>2274</v>
      </c>
      <c r="I311" s="136"/>
      <c r="L311" s="32"/>
      <c r="M311" s="137"/>
      <c r="T311" s="53"/>
      <c r="AT311" s="17" t="s">
        <v>267</v>
      </c>
      <c r="AU311" s="17" t="s">
        <v>77</v>
      </c>
    </row>
    <row r="312" spans="2:65" s="1" customFormat="1" ht="11.25">
      <c r="B312" s="32"/>
      <c r="D312" s="176" t="s">
        <v>1416</v>
      </c>
      <c r="F312" s="177" t="s">
        <v>2275</v>
      </c>
      <c r="I312" s="136"/>
      <c r="L312" s="32"/>
      <c r="M312" s="137"/>
      <c r="T312" s="53"/>
      <c r="AT312" s="17" t="s">
        <v>1416</v>
      </c>
      <c r="AU312" s="17" t="s">
        <v>77</v>
      </c>
    </row>
    <row r="313" spans="2:65" s="1" customFormat="1" ht="16.5" customHeight="1">
      <c r="B313" s="32"/>
      <c r="C313" s="139" t="s">
        <v>1196</v>
      </c>
      <c r="D313" s="139" t="s">
        <v>273</v>
      </c>
      <c r="E313" s="140" t="s">
        <v>2276</v>
      </c>
      <c r="F313" s="141" t="s">
        <v>2277</v>
      </c>
      <c r="G313" s="142" t="s">
        <v>363</v>
      </c>
      <c r="H313" s="143">
        <v>5</v>
      </c>
      <c r="I313" s="144"/>
      <c r="J313" s="145">
        <f>ROUND(I313*H313,2)</f>
        <v>0</v>
      </c>
      <c r="K313" s="141" t="s">
        <v>1258</v>
      </c>
      <c r="L313" s="146"/>
      <c r="M313" s="147" t="s">
        <v>19</v>
      </c>
      <c r="N313" s="148" t="s">
        <v>40</v>
      </c>
      <c r="P313" s="130">
        <f>O313*H313</f>
        <v>0</v>
      </c>
      <c r="Q313" s="130">
        <v>1.16E-3</v>
      </c>
      <c r="R313" s="130">
        <f>Q313*H313</f>
        <v>5.7999999999999996E-3</v>
      </c>
      <c r="S313" s="130">
        <v>0</v>
      </c>
      <c r="T313" s="131">
        <f>S313*H313</f>
        <v>0</v>
      </c>
      <c r="AR313" s="132" t="s">
        <v>277</v>
      </c>
      <c r="AT313" s="132" t="s">
        <v>273</v>
      </c>
      <c r="AU313" s="132" t="s">
        <v>77</v>
      </c>
      <c r="AY313" s="17" t="s">
        <v>260</v>
      </c>
      <c r="BE313" s="133">
        <f>IF(N313="základní",J313,0)</f>
        <v>0</v>
      </c>
      <c r="BF313" s="133">
        <f>IF(N313="snížená",J313,0)</f>
        <v>0</v>
      </c>
      <c r="BG313" s="133">
        <f>IF(N313="zákl. přenesená",J313,0)</f>
        <v>0</v>
      </c>
      <c r="BH313" s="133">
        <f>IF(N313="sníž. přenesená",J313,0)</f>
        <v>0</v>
      </c>
      <c r="BI313" s="133">
        <f>IF(N313="nulová",J313,0)</f>
        <v>0</v>
      </c>
      <c r="BJ313" s="17" t="s">
        <v>77</v>
      </c>
      <c r="BK313" s="133">
        <f>ROUND(I313*H313,2)</f>
        <v>0</v>
      </c>
      <c r="BL313" s="17" t="s">
        <v>266</v>
      </c>
      <c r="BM313" s="132" t="s">
        <v>1197</v>
      </c>
    </row>
    <row r="314" spans="2:65" s="1" customFormat="1" ht="11.25">
      <c r="B314" s="32"/>
      <c r="D314" s="134" t="s">
        <v>267</v>
      </c>
      <c r="F314" s="135" t="s">
        <v>2277</v>
      </c>
      <c r="I314" s="136"/>
      <c r="L314" s="32"/>
      <c r="M314" s="137"/>
      <c r="T314" s="53"/>
      <c r="AT314" s="17" t="s">
        <v>267</v>
      </c>
      <c r="AU314" s="17" t="s">
        <v>77</v>
      </c>
    </row>
    <row r="315" spans="2:65" s="1" customFormat="1" ht="16.5" customHeight="1">
      <c r="B315" s="32"/>
      <c r="C315" s="121" t="s">
        <v>395</v>
      </c>
      <c r="D315" s="121" t="s">
        <v>261</v>
      </c>
      <c r="E315" s="122" t="s">
        <v>2064</v>
      </c>
      <c r="F315" s="123" t="s">
        <v>2065</v>
      </c>
      <c r="G315" s="124" t="s">
        <v>1067</v>
      </c>
      <c r="H315" s="125">
        <v>2.8</v>
      </c>
      <c r="I315" s="126"/>
      <c r="J315" s="127">
        <f>ROUND(I315*H315,2)</f>
        <v>0</v>
      </c>
      <c r="K315" s="123" t="s">
        <v>1258</v>
      </c>
      <c r="L315" s="32"/>
      <c r="M315" s="128" t="s">
        <v>19</v>
      </c>
      <c r="N315" s="129" t="s">
        <v>40</v>
      </c>
      <c r="P315" s="130">
        <f>O315*H315</f>
        <v>0</v>
      </c>
      <c r="Q315" s="130">
        <v>0.12171</v>
      </c>
      <c r="R315" s="130">
        <f>Q315*H315</f>
        <v>0.34078799999999998</v>
      </c>
      <c r="S315" s="130">
        <v>2.4</v>
      </c>
      <c r="T315" s="131">
        <f>S315*H315</f>
        <v>6.72</v>
      </c>
      <c r="AR315" s="132" t="s">
        <v>266</v>
      </c>
      <c r="AT315" s="132" t="s">
        <v>261</v>
      </c>
      <c r="AU315" s="132" t="s">
        <v>77</v>
      </c>
      <c r="AY315" s="17" t="s">
        <v>260</v>
      </c>
      <c r="BE315" s="133">
        <f>IF(N315="základní",J315,0)</f>
        <v>0</v>
      </c>
      <c r="BF315" s="133">
        <f>IF(N315="snížená",J315,0)</f>
        <v>0</v>
      </c>
      <c r="BG315" s="133">
        <f>IF(N315="zákl. přenesená",J315,0)</f>
        <v>0</v>
      </c>
      <c r="BH315" s="133">
        <f>IF(N315="sníž. přenesená",J315,0)</f>
        <v>0</v>
      </c>
      <c r="BI315" s="133">
        <f>IF(N315="nulová",J315,0)</f>
        <v>0</v>
      </c>
      <c r="BJ315" s="17" t="s">
        <v>77</v>
      </c>
      <c r="BK315" s="133">
        <f>ROUND(I315*H315,2)</f>
        <v>0</v>
      </c>
      <c r="BL315" s="17" t="s">
        <v>266</v>
      </c>
      <c r="BM315" s="132" t="s">
        <v>1201</v>
      </c>
    </row>
    <row r="316" spans="2:65" s="1" customFormat="1" ht="11.25">
      <c r="B316" s="32"/>
      <c r="D316" s="134" t="s">
        <v>267</v>
      </c>
      <c r="F316" s="135" t="s">
        <v>2066</v>
      </c>
      <c r="I316" s="136"/>
      <c r="L316" s="32"/>
      <c r="M316" s="137"/>
      <c r="T316" s="53"/>
      <c r="AT316" s="17" t="s">
        <v>267</v>
      </c>
      <c r="AU316" s="17" t="s">
        <v>77</v>
      </c>
    </row>
    <row r="317" spans="2:65" s="1" customFormat="1" ht="11.25">
      <c r="B317" s="32"/>
      <c r="D317" s="176" t="s">
        <v>1416</v>
      </c>
      <c r="F317" s="177" t="s">
        <v>2067</v>
      </c>
      <c r="I317" s="136"/>
      <c r="L317" s="32"/>
      <c r="M317" s="137"/>
      <c r="T317" s="53"/>
      <c r="AT317" s="17" t="s">
        <v>1416</v>
      </c>
      <c r="AU317" s="17" t="s">
        <v>77</v>
      </c>
    </row>
    <row r="318" spans="2:65" s="1" customFormat="1" ht="97.5">
      <c r="B318" s="32"/>
      <c r="D318" s="134" t="s">
        <v>269</v>
      </c>
      <c r="F318" s="138" t="s">
        <v>2068</v>
      </c>
      <c r="I318" s="136"/>
      <c r="L318" s="32"/>
      <c r="M318" s="137"/>
      <c r="T318" s="53"/>
      <c r="AT318" s="17" t="s">
        <v>269</v>
      </c>
      <c r="AU318" s="17" t="s">
        <v>77</v>
      </c>
    </row>
    <row r="319" spans="2:65" s="12" customFormat="1" ht="11.25">
      <c r="B319" s="162"/>
      <c r="D319" s="134" t="s">
        <v>774</v>
      </c>
      <c r="E319" s="163" t="s">
        <v>19</v>
      </c>
      <c r="F319" s="164" t="s">
        <v>4283</v>
      </c>
      <c r="H319" s="165">
        <v>2.8</v>
      </c>
      <c r="I319" s="166"/>
      <c r="L319" s="162"/>
      <c r="M319" s="167"/>
      <c r="T319" s="168"/>
      <c r="AT319" s="163" t="s">
        <v>774</v>
      </c>
      <c r="AU319" s="163" t="s">
        <v>77</v>
      </c>
      <c r="AV319" s="12" t="s">
        <v>79</v>
      </c>
      <c r="AW319" s="12" t="s">
        <v>31</v>
      </c>
      <c r="AX319" s="12" t="s">
        <v>69</v>
      </c>
      <c r="AY319" s="163" t="s">
        <v>260</v>
      </c>
    </row>
    <row r="320" spans="2:65" s="13" customFormat="1" ht="11.25">
      <c r="B320" s="169"/>
      <c r="D320" s="134" t="s">
        <v>774</v>
      </c>
      <c r="E320" s="170" t="s">
        <v>19</v>
      </c>
      <c r="F320" s="171" t="s">
        <v>967</v>
      </c>
      <c r="H320" s="172">
        <v>2.8</v>
      </c>
      <c r="I320" s="173"/>
      <c r="L320" s="169"/>
      <c r="M320" s="174"/>
      <c r="T320" s="175"/>
      <c r="AT320" s="170" t="s">
        <v>774</v>
      </c>
      <c r="AU320" s="170" t="s">
        <v>77</v>
      </c>
      <c r="AV320" s="13" t="s">
        <v>266</v>
      </c>
      <c r="AW320" s="13" t="s">
        <v>31</v>
      </c>
      <c r="AX320" s="13" t="s">
        <v>77</v>
      </c>
      <c r="AY320" s="170" t="s">
        <v>260</v>
      </c>
    </row>
    <row r="321" spans="2:65" s="1" customFormat="1" ht="16.5" customHeight="1">
      <c r="B321" s="32"/>
      <c r="C321" s="121" t="s">
        <v>1204</v>
      </c>
      <c r="D321" s="121" t="s">
        <v>261</v>
      </c>
      <c r="E321" s="122" t="s">
        <v>2069</v>
      </c>
      <c r="F321" s="123" t="s">
        <v>2070</v>
      </c>
      <c r="G321" s="124" t="s">
        <v>545</v>
      </c>
      <c r="H321" s="125">
        <v>3.4</v>
      </c>
      <c r="I321" s="126"/>
      <c r="J321" s="127">
        <f>ROUND(I321*H321,2)</f>
        <v>0</v>
      </c>
      <c r="K321" s="123" t="s">
        <v>1258</v>
      </c>
      <c r="L321" s="32"/>
      <c r="M321" s="128" t="s">
        <v>19</v>
      </c>
      <c r="N321" s="129" t="s">
        <v>40</v>
      </c>
      <c r="P321" s="130">
        <f>O321*H321</f>
        <v>0</v>
      </c>
      <c r="Q321" s="130">
        <v>8.0000000000000007E-5</v>
      </c>
      <c r="R321" s="130">
        <f>Q321*H321</f>
        <v>2.72E-4</v>
      </c>
      <c r="S321" s="130">
        <v>1.7999999999999999E-2</v>
      </c>
      <c r="T321" s="131">
        <f>S321*H321</f>
        <v>6.1199999999999991E-2</v>
      </c>
      <c r="AR321" s="132" t="s">
        <v>266</v>
      </c>
      <c r="AT321" s="132" t="s">
        <v>261</v>
      </c>
      <c r="AU321" s="132" t="s">
        <v>77</v>
      </c>
      <c r="AY321" s="17" t="s">
        <v>260</v>
      </c>
      <c r="BE321" s="133">
        <f>IF(N321="základní",J321,0)</f>
        <v>0</v>
      </c>
      <c r="BF321" s="133">
        <f>IF(N321="snížená",J321,0)</f>
        <v>0</v>
      </c>
      <c r="BG321" s="133">
        <f>IF(N321="zákl. přenesená",J321,0)</f>
        <v>0</v>
      </c>
      <c r="BH321" s="133">
        <f>IF(N321="sníž. přenesená",J321,0)</f>
        <v>0</v>
      </c>
      <c r="BI321" s="133">
        <f>IF(N321="nulová",J321,0)</f>
        <v>0</v>
      </c>
      <c r="BJ321" s="17" t="s">
        <v>77</v>
      </c>
      <c r="BK321" s="133">
        <f>ROUND(I321*H321,2)</f>
        <v>0</v>
      </c>
      <c r="BL321" s="17" t="s">
        <v>266</v>
      </c>
      <c r="BM321" s="132" t="s">
        <v>1207</v>
      </c>
    </row>
    <row r="322" spans="2:65" s="1" customFormat="1" ht="11.25">
      <c r="B322" s="32"/>
      <c r="D322" s="134" t="s">
        <v>267</v>
      </c>
      <c r="F322" s="135" t="s">
        <v>2071</v>
      </c>
      <c r="I322" s="136"/>
      <c r="L322" s="32"/>
      <c r="M322" s="137"/>
      <c r="T322" s="53"/>
      <c r="AT322" s="17" t="s">
        <v>267</v>
      </c>
      <c r="AU322" s="17" t="s">
        <v>77</v>
      </c>
    </row>
    <row r="323" spans="2:65" s="1" customFormat="1" ht="11.25">
      <c r="B323" s="32"/>
      <c r="D323" s="176" t="s">
        <v>1416</v>
      </c>
      <c r="F323" s="177" t="s">
        <v>2072</v>
      </c>
      <c r="I323" s="136"/>
      <c r="L323" s="32"/>
      <c r="M323" s="137"/>
      <c r="T323" s="53"/>
      <c r="AT323" s="17" t="s">
        <v>1416</v>
      </c>
      <c r="AU323" s="17" t="s">
        <v>77</v>
      </c>
    </row>
    <row r="324" spans="2:65" s="1" customFormat="1" ht="16.5" customHeight="1">
      <c r="B324" s="32"/>
      <c r="C324" s="139" t="s">
        <v>399</v>
      </c>
      <c r="D324" s="139" t="s">
        <v>273</v>
      </c>
      <c r="E324" s="140" t="s">
        <v>2058</v>
      </c>
      <c r="F324" s="141" t="s">
        <v>2059</v>
      </c>
      <c r="G324" s="142" t="s">
        <v>276</v>
      </c>
      <c r="H324" s="143">
        <v>2</v>
      </c>
      <c r="I324" s="144"/>
      <c r="J324" s="145">
        <f>ROUND(I324*H324,2)</f>
        <v>0</v>
      </c>
      <c r="K324" s="141" t="s">
        <v>19</v>
      </c>
      <c r="L324" s="146"/>
      <c r="M324" s="147" t="s">
        <v>19</v>
      </c>
      <c r="N324" s="148" t="s">
        <v>40</v>
      </c>
      <c r="P324" s="130">
        <f>O324*H324</f>
        <v>0</v>
      </c>
      <c r="Q324" s="130">
        <v>0</v>
      </c>
      <c r="R324" s="130">
        <f>Q324*H324</f>
        <v>0</v>
      </c>
      <c r="S324" s="130">
        <v>0</v>
      </c>
      <c r="T324" s="131">
        <f>S324*H324</f>
        <v>0</v>
      </c>
      <c r="AR324" s="132" t="s">
        <v>277</v>
      </c>
      <c r="AT324" s="132" t="s">
        <v>273</v>
      </c>
      <c r="AU324" s="132" t="s">
        <v>77</v>
      </c>
      <c r="AY324" s="17" t="s">
        <v>260</v>
      </c>
      <c r="BE324" s="133">
        <f>IF(N324="základní",J324,0)</f>
        <v>0</v>
      </c>
      <c r="BF324" s="133">
        <f>IF(N324="snížená",J324,0)</f>
        <v>0</v>
      </c>
      <c r="BG324" s="133">
        <f>IF(N324="zákl. přenesená",J324,0)</f>
        <v>0</v>
      </c>
      <c r="BH324" s="133">
        <f>IF(N324="sníž. přenesená",J324,0)</f>
        <v>0</v>
      </c>
      <c r="BI324" s="133">
        <f>IF(N324="nulová",J324,0)</f>
        <v>0</v>
      </c>
      <c r="BJ324" s="17" t="s">
        <v>77</v>
      </c>
      <c r="BK324" s="133">
        <f>ROUND(I324*H324,2)</f>
        <v>0</v>
      </c>
      <c r="BL324" s="17" t="s">
        <v>266</v>
      </c>
      <c r="BM324" s="132" t="s">
        <v>1218</v>
      </c>
    </row>
    <row r="325" spans="2:65" s="1" customFormat="1" ht="11.25">
      <c r="B325" s="32"/>
      <c r="D325" s="134" t="s">
        <v>267</v>
      </c>
      <c r="F325" s="135" t="s">
        <v>2059</v>
      </c>
      <c r="I325" s="136"/>
      <c r="L325" s="32"/>
      <c r="M325" s="137"/>
      <c r="T325" s="53"/>
      <c r="AT325" s="17" t="s">
        <v>267</v>
      </c>
      <c r="AU325" s="17" t="s">
        <v>77</v>
      </c>
    </row>
    <row r="326" spans="2:65" s="1" customFormat="1" ht="16.5" customHeight="1">
      <c r="B326" s="32"/>
      <c r="C326" s="121" t="s">
        <v>1215</v>
      </c>
      <c r="D326" s="121" t="s">
        <v>261</v>
      </c>
      <c r="E326" s="122" t="s">
        <v>2060</v>
      </c>
      <c r="F326" s="123" t="s">
        <v>2061</v>
      </c>
      <c r="G326" s="124" t="s">
        <v>363</v>
      </c>
      <c r="H326" s="125">
        <v>1</v>
      </c>
      <c r="I326" s="126"/>
      <c r="J326" s="127">
        <f>ROUND(I326*H326,2)</f>
        <v>0</v>
      </c>
      <c r="K326" s="123" t="s">
        <v>1258</v>
      </c>
      <c r="L326" s="32"/>
      <c r="M326" s="128" t="s">
        <v>19</v>
      </c>
      <c r="N326" s="129" t="s">
        <v>40</v>
      </c>
      <c r="P326" s="130">
        <f>O326*H326</f>
        <v>0</v>
      </c>
      <c r="Q326" s="130">
        <v>6.4900000000000001E-3</v>
      </c>
      <c r="R326" s="130">
        <f>Q326*H326</f>
        <v>6.4900000000000001E-3</v>
      </c>
      <c r="S326" s="130">
        <v>0</v>
      </c>
      <c r="T326" s="131">
        <f>S326*H326</f>
        <v>0</v>
      </c>
      <c r="AR326" s="132" t="s">
        <v>266</v>
      </c>
      <c r="AT326" s="132" t="s">
        <v>261</v>
      </c>
      <c r="AU326" s="132" t="s">
        <v>77</v>
      </c>
      <c r="AY326" s="17" t="s">
        <v>260</v>
      </c>
      <c r="BE326" s="133">
        <f>IF(N326="základní",J326,0)</f>
        <v>0</v>
      </c>
      <c r="BF326" s="133">
        <f>IF(N326="snížená",J326,0)</f>
        <v>0</v>
      </c>
      <c r="BG326" s="133">
        <f>IF(N326="zákl. přenesená",J326,0)</f>
        <v>0</v>
      </c>
      <c r="BH326" s="133">
        <f>IF(N326="sníž. přenesená",J326,0)</f>
        <v>0</v>
      </c>
      <c r="BI326" s="133">
        <f>IF(N326="nulová",J326,0)</f>
        <v>0</v>
      </c>
      <c r="BJ326" s="17" t="s">
        <v>77</v>
      </c>
      <c r="BK326" s="133">
        <f>ROUND(I326*H326,2)</f>
        <v>0</v>
      </c>
      <c r="BL326" s="17" t="s">
        <v>266</v>
      </c>
      <c r="BM326" s="132" t="s">
        <v>1249</v>
      </c>
    </row>
    <row r="327" spans="2:65" s="1" customFormat="1" ht="11.25">
      <c r="B327" s="32"/>
      <c r="D327" s="134" t="s">
        <v>267</v>
      </c>
      <c r="F327" s="135" t="s">
        <v>2062</v>
      </c>
      <c r="I327" s="136"/>
      <c r="L327" s="32"/>
      <c r="M327" s="137"/>
      <c r="T327" s="53"/>
      <c r="AT327" s="17" t="s">
        <v>267</v>
      </c>
      <c r="AU327" s="17" t="s">
        <v>77</v>
      </c>
    </row>
    <row r="328" spans="2:65" s="1" customFormat="1" ht="11.25">
      <c r="B328" s="32"/>
      <c r="D328" s="176" t="s">
        <v>1416</v>
      </c>
      <c r="F328" s="177" t="s">
        <v>2063</v>
      </c>
      <c r="I328" s="136"/>
      <c r="L328" s="32"/>
      <c r="M328" s="137"/>
      <c r="T328" s="53"/>
      <c r="AT328" s="17" t="s">
        <v>1416</v>
      </c>
      <c r="AU328" s="17" t="s">
        <v>77</v>
      </c>
    </row>
    <row r="329" spans="2:65" s="1" customFormat="1" ht="16.5" customHeight="1">
      <c r="B329" s="32"/>
      <c r="C329" s="121" t="s">
        <v>404</v>
      </c>
      <c r="D329" s="121" t="s">
        <v>261</v>
      </c>
      <c r="E329" s="122" t="s">
        <v>2126</v>
      </c>
      <c r="F329" s="123" t="s">
        <v>2127</v>
      </c>
      <c r="G329" s="124" t="s">
        <v>1067</v>
      </c>
      <c r="H329" s="125">
        <v>11.97</v>
      </c>
      <c r="I329" s="126"/>
      <c r="J329" s="127">
        <f>ROUND(I329*H329,2)</f>
        <v>0</v>
      </c>
      <c r="K329" s="123" t="s">
        <v>1258</v>
      </c>
      <c r="L329" s="32"/>
      <c r="M329" s="128" t="s">
        <v>19</v>
      </c>
      <c r="N329" s="129" t="s">
        <v>40</v>
      </c>
      <c r="P329" s="130">
        <f>O329*H329</f>
        <v>0</v>
      </c>
      <c r="Q329" s="130">
        <v>0.12</v>
      </c>
      <c r="R329" s="130">
        <f>Q329*H329</f>
        <v>1.4364000000000001</v>
      </c>
      <c r="S329" s="130">
        <v>2.4900000000000002</v>
      </c>
      <c r="T329" s="131">
        <f>S329*H329</f>
        <v>29.805300000000003</v>
      </c>
      <c r="AR329" s="132" t="s">
        <v>266</v>
      </c>
      <c r="AT329" s="132" t="s">
        <v>261</v>
      </c>
      <c r="AU329" s="132" t="s">
        <v>77</v>
      </c>
      <c r="AY329" s="17" t="s">
        <v>260</v>
      </c>
      <c r="BE329" s="133">
        <f>IF(N329="základní",J329,0)</f>
        <v>0</v>
      </c>
      <c r="BF329" s="133">
        <f>IF(N329="snížená",J329,0)</f>
        <v>0</v>
      </c>
      <c r="BG329" s="133">
        <f>IF(N329="zákl. přenesená",J329,0)</f>
        <v>0</v>
      </c>
      <c r="BH329" s="133">
        <f>IF(N329="sníž. přenesená",J329,0)</f>
        <v>0</v>
      </c>
      <c r="BI329" s="133">
        <f>IF(N329="nulová",J329,0)</f>
        <v>0</v>
      </c>
      <c r="BJ329" s="17" t="s">
        <v>77</v>
      </c>
      <c r="BK329" s="133">
        <f>ROUND(I329*H329,2)</f>
        <v>0</v>
      </c>
      <c r="BL329" s="17" t="s">
        <v>266</v>
      </c>
      <c r="BM329" s="132" t="s">
        <v>1230</v>
      </c>
    </row>
    <row r="330" spans="2:65" s="1" customFormat="1" ht="11.25">
      <c r="B330" s="32"/>
      <c r="D330" s="134" t="s">
        <v>267</v>
      </c>
      <c r="F330" s="135" t="s">
        <v>2129</v>
      </c>
      <c r="I330" s="136"/>
      <c r="L330" s="32"/>
      <c r="M330" s="137"/>
      <c r="T330" s="53"/>
      <c r="AT330" s="17" t="s">
        <v>267</v>
      </c>
      <c r="AU330" s="17" t="s">
        <v>77</v>
      </c>
    </row>
    <row r="331" spans="2:65" s="1" customFormat="1" ht="11.25">
      <c r="B331" s="32"/>
      <c r="D331" s="176" t="s">
        <v>1416</v>
      </c>
      <c r="F331" s="177" t="s">
        <v>2130</v>
      </c>
      <c r="I331" s="136"/>
      <c r="L331" s="32"/>
      <c r="M331" s="137"/>
      <c r="T331" s="53"/>
      <c r="AT331" s="17" t="s">
        <v>1416</v>
      </c>
      <c r="AU331" s="17" t="s">
        <v>77</v>
      </c>
    </row>
    <row r="332" spans="2:65" s="12" customFormat="1" ht="11.25">
      <c r="B332" s="162"/>
      <c r="D332" s="134" t="s">
        <v>774</v>
      </c>
      <c r="E332" s="163" t="s">
        <v>19</v>
      </c>
      <c r="F332" s="164" t="s">
        <v>4284</v>
      </c>
      <c r="H332" s="165">
        <v>11.97</v>
      </c>
      <c r="I332" s="166"/>
      <c r="L332" s="162"/>
      <c r="M332" s="167"/>
      <c r="T332" s="168"/>
      <c r="AT332" s="163" t="s">
        <v>774</v>
      </c>
      <c r="AU332" s="163" t="s">
        <v>77</v>
      </c>
      <c r="AV332" s="12" t="s">
        <v>79</v>
      </c>
      <c r="AW332" s="12" t="s">
        <v>31</v>
      </c>
      <c r="AX332" s="12" t="s">
        <v>69</v>
      </c>
      <c r="AY332" s="163" t="s">
        <v>260</v>
      </c>
    </row>
    <row r="333" spans="2:65" s="13" customFormat="1" ht="11.25">
      <c r="B333" s="169"/>
      <c r="D333" s="134" t="s">
        <v>774</v>
      </c>
      <c r="E333" s="170" t="s">
        <v>19</v>
      </c>
      <c r="F333" s="171" t="s">
        <v>967</v>
      </c>
      <c r="H333" s="172">
        <v>11.97</v>
      </c>
      <c r="I333" s="173"/>
      <c r="L333" s="169"/>
      <c r="M333" s="174"/>
      <c r="T333" s="175"/>
      <c r="AT333" s="170" t="s">
        <v>774</v>
      </c>
      <c r="AU333" s="170" t="s">
        <v>77</v>
      </c>
      <c r="AV333" s="13" t="s">
        <v>266</v>
      </c>
      <c r="AW333" s="13" t="s">
        <v>31</v>
      </c>
      <c r="AX333" s="13" t="s">
        <v>77</v>
      </c>
      <c r="AY333" s="170" t="s">
        <v>260</v>
      </c>
    </row>
    <row r="334" spans="2:65" s="10" customFormat="1" ht="25.9" customHeight="1">
      <c r="B334" s="111"/>
      <c r="D334" s="112" t="s">
        <v>68</v>
      </c>
      <c r="E334" s="113" t="s">
        <v>2074</v>
      </c>
      <c r="F334" s="113" t="s">
        <v>2075</v>
      </c>
      <c r="I334" s="114"/>
      <c r="J334" s="115">
        <f>BK334</f>
        <v>0</v>
      </c>
      <c r="L334" s="111"/>
      <c r="M334" s="116"/>
      <c r="P334" s="117">
        <f>SUM(P335:P349)</f>
        <v>0</v>
      </c>
      <c r="R334" s="117">
        <f>SUM(R335:R349)</f>
        <v>0</v>
      </c>
      <c r="T334" s="118">
        <f>SUM(T335:T349)</f>
        <v>0</v>
      </c>
      <c r="AR334" s="112" t="s">
        <v>77</v>
      </c>
      <c r="AT334" s="119" t="s">
        <v>68</v>
      </c>
      <c r="AU334" s="119" t="s">
        <v>69</v>
      </c>
      <c r="AY334" s="112" t="s">
        <v>260</v>
      </c>
      <c r="BK334" s="120">
        <f>SUM(BK335:BK349)</f>
        <v>0</v>
      </c>
    </row>
    <row r="335" spans="2:65" s="1" customFormat="1" ht="24.2" customHeight="1">
      <c r="B335" s="32"/>
      <c r="C335" s="121" t="s">
        <v>1227</v>
      </c>
      <c r="D335" s="121" t="s">
        <v>261</v>
      </c>
      <c r="E335" s="122" t="s">
        <v>2076</v>
      </c>
      <c r="F335" s="123" t="s">
        <v>2077</v>
      </c>
      <c r="G335" s="124" t="s">
        <v>973</v>
      </c>
      <c r="H335" s="125">
        <v>6.72</v>
      </c>
      <c r="I335" s="126"/>
      <c r="J335" s="127">
        <f>ROUND(I335*H335,2)</f>
        <v>0</v>
      </c>
      <c r="K335" s="123" t="s">
        <v>1258</v>
      </c>
      <c r="L335" s="32"/>
      <c r="M335" s="128" t="s">
        <v>19</v>
      </c>
      <c r="N335" s="129" t="s">
        <v>40</v>
      </c>
      <c r="P335" s="130">
        <f>O335*H335</f>
        <v>0</v>
      </c>
      <c r="Q335" s="130">
        <v>0</v>
      </c>
      <c r="R335" s="130">
        <f>Q335*H335</f>
        <v>0</v>
      </c>
      <c r="S335" s="130">
        <v>0</v>
      </c>
      <c r="T335" s="131">
        <f>S335*H335</f>
        <v>0</v>
      </c>
      <c r="AR335" s="132" t="s">
        <v>266</v>
      </c>
      <c r="AT335" s="132" t="s">
        <v>261</v>
      </c>
      <c r="AU335" s="132" t="s">
        <v>77</v>
      </c>
      <c r="AY335" s="17" t="s">
        <v>260</v>
      </c>
      <c r="BE335" s="133">
        <f>IF(N335="základní",J335,0)</f>
        <v>0</v>
      </c>
      <c r="BF335" s="133">
        <f>IF(N335="snížená",J335,0)</f>
        <v>0</v>
      </c>
      <c r="BG335" s="133">
        <f>IF(N335="zákl. přenesená",J335,0)</f>
        <v>0</v>
      </c>
      <c r="BH335" s="133">
        <f>IF(N335="sníž. přenesená",J335,0)</f>
        <v>0</v>
      </c>
      <c r="BI335" s="133">
        <f>IF(N335="nulová",J335,0)</f>
        <v>0</v>
      </c>
      <c r="BJ335" s="17" t="s">
        <v>77</v>
      </c>
      <c r="BK335" s="133">
        <f>ROUND(I335*H335,2)</f>
        <v>0</v>
      </c>
      <c r="BL335" s="17" t="s">
        <v>266</v>
      </c>
      <c r="BM335" s="132" t="s">
        <v>1234</v>
      </c>
    </row>
    <row r="336" spans="2:65" s="1" customFormat="1" ht="19.5">
      <c r="B336" s="32"/>
      <c r="D336" s="134" t="s">
        <v>267</v>
      </c>
      <c r="F336" s="135" t="s">
        <v>2078</v>
      </c>
      <c r="I336" s="136"/>
      <c r="L336" s="32"/>
      <c r="M336" s="137"/>
      <c r="T336" s="53"/>
      <c r="AT336" s="17" t="s">
        <v>267</v>
      </c>
      <c r="AU336" s="17" t="s">
        <v>77</v>
      </c>
    </row>
    <row r="337" spans="2:65" s="1" customFormat="1" ht="11.25">
      <c r="B337" s="32"/>
      <c r="D337" s="176" t="s">
        <v>1416</v>
      </c>
      <c r="F337" s="177" t="s">
        <v>2079</v>
      </c>
      <c r="I337" s="136"/>
      <c r="L337" s="32"/>
      <c r="M337" s="137"/>
      <c r="T337" s="53"/>
      <c r="AT337" s="17" t="s">
        <v>1416</v>
      </c>
      <c r="AU337" s="17" t="s">
        <v>77</v>
      </c>
    </row>
    <row r="338" spans="2:65" s="1" customFormat="1" ht="29.25">
      <c r="B338" s="32"/>
      <c r="D338" s="134" t="s">
        <v>269</v>
      </c>
      <c r="F338" s="138" t="s">
        <v>4285</v>
      </c>
      <c r="I338" s="136"/>
      <c r="L338" s="32"/>
      <c r="M338" s="137"/>
      <c r="T338" s="53"/>
      <c r="AT338" s="17" t="s">
        <v>269</v>
      </c>
      <c r="AU338" s="17" t="s">
        <v>77</v>
      </c>
    </row>
    <row r="339" spans="2:65" s="1" customFormat="1" ht="24.2" customHeight="1">
      <c r="B339" s="32"/>
      <c r="C339" s="121" t="s">
        <v>409</v>
      </c>
      <c r="D339" s="121" t="s">
        <v>261</v>
      </c>
      <c r="E339" s="122" t="s">
        <v>2081</v>
      </c>
      <c r="F339" s="123" t="s">
        <v>2082</v>
      </c>
      <c r="G339" s="124" t="s">
        <v>973</v>
      </c>
      <c r="H339" s="125">
        <v>29.805</v>
      </c>
      <c r="I339" s="126"/>
      <c r="J339" s="127">
        <f>ROUND(I339*H339,2)</f>
        <v>0</v>
      </c>
      <c r="K339" s="123" t="s">
        <v>1258</v>
      </c>
      <c r="L339" s="32"/>
      <c r="M339" s="128" t="s">
        <v>19</v>
      </c>
      <c r="N339" s="129" t="s">
        <v>40</v>
      </c>
      <c r="P339" s="130">
        <f>O339*H339</f>
        <v>0</v>
      </c>
      <c r="Q339" s="130">
        <v>0</v>
      </c>
      <c r="R339" s="130">
        <f>Q339*H339</f>
        <v>0</v>
      </c>
      <c r="S339" s="130">
        <v>0</v>
      </c>
      <c r="T339" s="131">
        <f>S339*H339</f>
        <v>0</v>
      </c>
      <c r="AR339" s="132" t="s">
        <v>266</v>
      </c>
      <c r="AT339" s="132" t="s">
        <v>261</v>
      </c>
      <c r="AU339" s="132" t="s">
        <v>77</v>
      </c>
      <c r="AY339" s="17" t="s">
        <v>260</v>
      </c>
      <c r="BE339" s="133">
        <f>IF(N339="základní",J339,0)</f>
        <v>0</v>
      </c>
      <c r="BF339" s="133">
        <f>IF(N339="snížená",J339,0)</f>
        <v>0</v>
      </c>
      <c r="BG339" s="133">
        <f>IF(N339="zákl. přenesená",J339,0)</f>
        <v>0</v>
      </c>
      <c r="BH339" s="133">
        <f>IF(N339="sníž. přenesená",J339,0)</f>
        <v>0</v>
      </c>
      <c r="BI339" s="133">
        <f>IF(N339="nulová",J339,0)</f>
        <v>0</v>
      </c>
      <c r="BJ339" s="17" t="s">
        <v>77</v>
      </c>
      <c r="BK339" s="133">
        <f>ROUND(I339*H339,2)</f>
        <v>0</v>
      </c>
      <c r="BL339" s="17" t="s">
        <v>266</v>
      </c>
      <c r="BM339" s="132" t="s">
        <v>1240</v>
      </c>
    </row>
    <row r="340" spans="2:65" s="1" customFormat="1" ht="19.5">
      <c r="B340" s="32"/>
      <c r="D340" s="134" t="s">
        <v>267</v>
      </c>
      <c r="F340" s="135" t="s">
        <v>2083</v>
      </c>
      <c r="I340" s="136"/>
      <c r="L340" s="32"/>
      <c r="M340" s="137"/>
      <c r="T340" s="53"/>
      <c r="AT340" s="17" t="s">
        <v>267</v>
      </c>
      <c r="AU340" s="17" t="s">
        <v>77</v>
      </c>
    </row>
    <row r="341" spans="2:65" s="1" customFormat="1" ht="11.25">
      <c r="B341" s="32"/>
      <c r="D341" s="176" t="s">
        <v>1416</v>
      </c>
      <c r="F341" s="177" t="s">
        <v>2084</v>
      </c>
      <c r="I341" s="136"/>
      <c r="L341" s="32"/>
      <c r="M341" s="137"/>
      <c r="T341" s="53"/>
      <c r="AT341" s="17" t="s">
        <v>1416</v>
      </c>
      <c r="AU341" s="17" t="s">
        <v>77</v>
      </c>
    </row>
    <row r="342" spans="2:65" s="1" customFormat="1" ht="16.5" customHeight="1">
      <c r="B342" s="32"/>
      <c r="C342" s="121" t="s">
        <v>1237</v>
      </c>
      <c r="D342" s="121" t="s">
        <v>261</v>
      </c>
      <c r="E342" s="122" t="s">
        <v>2086</v>
      </c>
      <c r="F342" s="123" t="s">
        <v>2087</v>
      </c>
      <c r="G342" s="124" t="s">
        <v>973</v>
      </c>
      <c r="H342" s="125">
        <v>36.587000000000003</v>
      </c>
      <c r="I342" s="126"/>
      <c r="J342" s="127">
        <f>ROUND(I342*H342,2)</f>
        <v>0</v>
      </c>
      <c r="K342" s="123" t="s">
        <v>1258</v>
      </c>
      <c r="L342" s="32"/>
      <c r="M342" s="128" t="s">
        <v>19</v>
      </c>
      <c r="N342" s="129" t="s">
        <v>40</v>
      </c>
      <c r="P342" s="130">
        <f>O342*H342</f>
        <v>0</v>
      </c>
      <c r="Q342" s="130">
        <v>0</v>
      </c>
      <c r="R342" s="130">
        <f>Q342*H342</f>
        <v>0</v>
      </c>
      <c r="S342" s="130">
        <v>0</v>
      </c>
      <c r="T342" s="131">
        <f>S342*H342</f>
        <v>0</v>
      </c>
      <c r="AR342" s="132" t="s">
        <v>266</v>
      </c>
      <c r="AT342" s="132" t="s">
        <v>261</v>
      </c>
      <c r="AU342" s="132" t="s">
        <v>77</v>
      </c>
      <c r="AY342" s="17" t="s">
        <v>260</v>
      </c>
      <c r="BE342" s="133">
        <f>IF(N342="základní",J342,0)</f>
        <v>0</v>
      </c>
      <c r="BF342" s="133">
        <f>IF(N342="snížená",J342,0)</f>
        <v>0</v>
      </c>
      <c r="BG342" s="133">
        <f>IF(N342="zákl. přenesená",J342,0)</f>
        <v>0</v>
      </c>
      <c r="BH342" s="133">
        <f>IF(N342="sníž. přenesená",J342,0)</f>
        <v>0</v>
      </c>
      <c r="BI342" s="133">
        <f>IF(N342="nulová",J342,0)</f>
        <v>0</v>
      </c>
      <c r="BJ342" s="17" t="s">
        <v>77</v>
      </c>
      <c r="BK342" s="133">
        <f>ROUND(I342*H342,2)</f>
        <v>0</v>
      </c>
      <c r="BL342" s="17" t="s">
        <v>266</v>
      </c>
      <c r="BM342" s="132" t="s">
        <v>1476</v>
      </c>
    </row>
    <row r="343" spans="2:65" s="1" customFormat="1" ht="11.25">
      <c r="B343" s="32"/>
      <c r="D343" s="134" t="s">
        <v>267</v>
      </c>
      <c r="F343" s="135" t="s">
        <v>2088</v>
      </c>
      <c r="I343" s="136"/>
      <c r="L343" s="32"/>
      <c r="M343" s="137"/>
      <c r="T343" s="53"/>
      <c r="AT343" s="17" t="s">
        <v>267</v>
      </c>
      <c r="AU343" s="17" t="s">
        <v>77</v>
      </c>
    </row>
    <row r="344" spans="2:65" s="1" customFormat="1" ht="11.25">
      <c r="B344" s="32"/>
      <c r="D344" s="176" t="s">
        <v>1416</v>
      </c>
      <c r="F344" s="177" t="s">
        <v>2089</v>
      </c>
      <c r="I344" s="136"/>
      <c r="L344" s="32"/>
      <c r="M344" s="137"/>
      <c r="T344" s="53"/>
      <c r="AT344" s="17" t="s">
        <v>1416</v>
      </c>
      <c r="AU344" s="17" t="s">
        <v>77</v>
      </c>
    </row>
    <row r="345" spans="2:65" s="1" customFormat="1" ht="16.5" customHeight="1">
      <c r="B345" s="32"/>
      <c r="C345" s="121" t="s">
        <v>415</v>
      </c>
      <c r="D345" s="121" t="s">
        <v>261</v>
      </c>
      <c r="E345" s="122" t="s">
        <v>2090</v>
      </c>
      <c r="F345" s="123" t="s">
        <v>2091</v>
      </c>
      <c r="G345" s="124" t="s">
        <v>973</v>
      </c>
      <c r="H345" s="125">
        <v>695.15300000000002</v>
      </c>
      <c r="I345" s="126"/>
      <c r="J345" s="127">
        <f>ROUND(I345*H345,2)</f>
        <v>0</v>
      </c>
      <c r="K345" s="123" t="s">
        <v>1258</v>
      </c>
      <c r="L345" s="32"/>
      <c r="M345" s="128" t="s">
        <v>19</v>
      </c>
      <c r="N345" s="129" t="s">
        <v>40</v>
      </c>
      <c r="P345" s="130">
        <f>O345*H345</f>
        <v>0</v>
      </c>
      <c r="Q345" s="130">
        <v>0</v>
      </c>
      <c r="R345" s="130">
        <f>Q345*H345</f>
        <v>0</v>
      </c>
      <c r="S345" s="130">
        <v>0</v>
      </c>
      <c r="T345" s="131">
        <f>S345*H345</f>
        <v>0</v>
      </c>
      <c r="AR345" s="132" t="s">
        <v>266</v>
      </c>
      <c r="AT345" s="132" t="s">
        <v>261</v>
      </c>
      <c r="AU345" s="132" t="s">
        <v>77</v>
      </c>
      <c r="AY345" s="17" t="s">
        <v>260</v>
      </c>
      <c r="BE345" s="133">
        <f>IF(N345="základní",J345,0)</f>
        <v>0</v>
      </c>
      <c r="BF345" s="133">
        <f>IF(N345="snížená",J345,0)</f>
        <v>0</v>
      </c>
      <c r="BG345" s="133">
        <f>IF(N345="zákl. přenesená",J345,0)</f>
        <v>0</v>
      </c>
      <c r="BH345" s="133">
        <f>IF(N345="sníž. přenesená",J345,0)</f>
        <v>0</v>
      </c>
      <c r="BI345" s="133">
        <f>IF(N345="nulová",J345,0)</f>
        <v>0</v>
      </c>
      <c r="BJ345" s="17" t="s">
        <v>77</v>
      </c>
      <c r="BK345" s="133">
        <f>ROUND(I345*H345,2)</f>
        <v>0</v>
      </c>
      <c r="BL345" s="17" t="s">
        <v>266</v>
      </c>
      <c r="BM345" s="132" t="s">
        <v>1481</v>
      </c>
    </row>
    <row r="346" spans="2:65" s="1" customFormat="1" ht="19.5">
      <c r="B346" s="32"/>
      <c r="D346" s="134" t="s">
        <v>267</v>
      </c>
      <c r="F346" s="135" t="s">
        <v>2092</v>
      </c>
      <c r="I346" s="136"/>
      <c r="L346" s="32"/>
      <c r="M346" s="137"/>
      <c r="T346" s="53"/>
      <c r="AT346" s="17" t="s">
        <v>267</v>
      </c>
      <c r="AU346" s="17" t="s">
        <v>77</v>
      </c>
    </row>
    <row r="347" spans="2:65" s="1" customFormat="1" ht="11.25">
      <c r="B347" s="32"/>
      <c r="D347" s="176" t="s">
        <v>1416</v>
      </c>
      <c r="F347" s="177" t="s">
        <v>2093</v>
      </c>
      <c r="I347" s="136"/>
      <c r="L347" s="32"/>
      <c r="M347" s="137"/>
      <c r="T347" s="53"/>
      <c r="AT347" s="17" t="s">
        <v>1416</v>
      </c>
      <c r="AU347" s="17" t="s">
        <v>77</v>
      </c>
    </row>
    <row r="348" spans="2:65" s="12" customFormat="1" ht="11.25">
      <c r="B348" s="162"/>
      <c r="D348" s="134" t="s">
        <v>774</v>
      </c>
      <c r="E348" s="163" t="s">
        <v>19</v>
      </c>
      <c r="F348" s="164" t="s">
        <v>4286</v>
      </c>
      <c r="H348" s="165">
        <v>695.15300000000002</v>
      </c>
      <c r="I348" s="166"/>
      <c r="L348" s="162"/>
      <c r="M348" s="167"/>
      <c r="T348" s="168"/>
      <c r="AT348" s="163" t="s">
        <v>774</v>
      </c>
      <c r="AU348" s="163" t="s">
        <v>77</v>
      </c>
      <c r="AV348" s="12" t="s">
        <v>79</v>
      </c>
      <c r="AW348" s="12" t="s">
        <v>31</v>
      </c>
      <c r="AX348" s="12" t="s">
        <v>69</v>
      </c>
      <c r="AY348" s="163" t="s">
        <v>260</v>
      </c>
    </row>
    <row r="349" spans="2:65" s="13" customFormat="1" ht="11.25">
      <c r="B349" s="169"/>
      <c r="D349" s="134" t="s">
        <v>774</v>
      </c>
      <c r="E349" s="170" t="s">
        <v>19</v>
      </c>
      <c r="F349" s="171" t="s">
        <v>967</v>
      </c>
      <c r="H349" s="172">
        <v>695.15300000000002</v>
      </c>
      <c r="I349" s="173"/>
      <c r="L349" s="169"/>
      <c r="M349" s="174"/>
      <c r="T349" s="175"/>
      <c r="AT349" s="170" t="s">
        <v>774</v>
      </c>
      <c r="AU349" s="170" t="s">
        <v>77</v>
      </c>
      <c r="AV349" s="13" t="s">
        <v>266</v>
      </c>
      <c r="AW349" s="13" t="s">
        <v>31</v>
      </c>
      <c r="AX349" s="13" t="s">
        <v>77</v>
      </c>
      <c r="AY349" s="170" t="s">
        <v>260</v>
      </c>
    </row>
    <row r="350" spans="2:65" s="10" customFormat="1" ht="25.9" customHeight="1">
      <c r="B350" s="111"/>
      <c r="D350" s="112" t="s">
        <v>68</v>
      </c>
      <c r="E350" s="113" t="s">
        <v>2095</v>
      </c>
      <c r="F350" s="113" t="s">
        <v>2096</v>
      </c>
      <c r="I350" s="114"/>
      <c r="J350" s="115">
        <f>BK350</f>
        <v>0</v>
      </c>
      <c r="L350" s="111"/>
      <c r="M350" s="116"/>
      <c r="P350" s="117">
        <f>SUM(P351:P353)</f>
        <v>0</v>
      </c>
      <c r="R350" s="117">
        <f>SUM(R351:R353)</f>
        <v>0</v>
      </c>
      <c r="T350" s="118">
        <f>SUM(T351:T353)</f>
        <v>0</v>
      </c>
      <c r="AR350" s="112" t="s">
        <v>77</v>
      </c>
      <c r="AT350" s="119" t="s">
        <v>68</v>
      </c>
      <c r="AU350" s="119" t="s">
        <v>69</v>
      </c>
      <c r="AY350" s="112" t="s">
        <v>260</v>
      </c>
      <c r="BK350" s="120">
        <f>SUM(BK351:BK353)</f>
        <v>0</v>
      </c>
    </row>
    <row r="351" spans="2:65" s="1" customFormat="1" ht="16.5" customHeight="1">
      <c r="B351" s="32"/>
      <c r="C351" s="121" t="s">
        <v>1162</v>
      </c>
      <c r="D351" s="121" t="s">
        <v>261</v>
      </c>
      <c r="E351" s="122" t="s">
        <v>2097</v>
      </c>
      <c r="F351" s="123" t="s">
        <v>2098</v>
      </c>
      <c r="G351" s="124" t="s">
        <v>973</v>
      </c>
      <c r="H351" s="125">
        <v>149.124</v>
      </c>
      <c r="I351" s="126"/>
      <c r="J351" s="127">
        <f>ROUND(I351*H351,2)</f>
        <v>0</v>
      </c>
      <c r="K351" s="123" t="s">
        <v>1258</v>
      </c>
      <c r="L351" s="32"/>
      <c r="M351" s="128" t="s">
        <v>19</v>
      </c>
      <c r="N351" s="129" t="s">
        <v>40</v>
      </c>
      <c r="P351" s="130">
        <f>O351*H351</f>
        <v>0</v>
      </c>
      <c r="Q351" s="130">
        <v>0</v>
      </c>
      <c r="R351" s="130">
        <f>Q351*H351</f>
        <v>0</v>
      </c>
      <c r="S351" s="130">
        <v>0</v>
      </c>
      <c r="T351" s="131">
        <f>S351*H351</f>
        <v>0</v>
      </c>
      <c r="AR351" s="132" t="s">
        <v>266</v>
      </c>
      <c r="AT351" s="132" t="s">
        <v>261</v>
      </c>
      <c r="AU351" s="132" t="s">
        <v>77</v>
      </c>
      <c r="AY351" s="17" t="s">
        <v>260</v>
      </c>
      <c r="BE351" s="133">
        <f>IF(N351="základní",J351,0)</f>
        <v>0</v>
      </c>
      <c r="BF351" s="133">
        <f>IF(N351="snížená",J351,0)</f>
        <v>0</v>
      </c>
      <c r="BG351" s="133">
        <f>IF(N351="zákl. přenesená",J351,0)</f>
        <v>0</v>
      </c>
      <c r="BH351" s="133">
        <f>IF(N351="sníž. přenesená",J351,0)</f>
        <v>0</v>
      </c>
      <c r="BI351" s="133">
        <f>IF(N351="nulová",J351,0)</f>
        <v>0</v>
      </c>
      <c r="BJ351" s="17" t="s">
        <v>77</v>
      </c>
      <c r="BK351" s="133">
        <f>ROUND(I351*H351,2)</f>
        <v>0</v>
      </c>
      <c r="BL351" s="17" t="s">
        <v>266</v>
      </c>
      <c r="BM351" s="132" t="s">
        <v>1488</v>
      </c>
    </row>
    <row r="352" spans="2:65" s="1" customFormat="1" ht="19.5">
      <c r="B352" s="32"/>
      <c r="D352" s="134" t="s">
        <v>267</v>
      </c>
      <c r="F352" s="135" t="s">
        <v>2099</v>
      </c>
      <c r="I352" s="136"/>
      <c r="L352" s="32"/>
      <c r="M352" s="137"/>
      <c r="T352" s="53"/>
      <c r="AT352" s="17" t="s">
        <v>267</v>
      </c>
      <c r="AU352" s="17" t="s">
        <v>77</v>
      </c>
    </row>
    <row r="353" spans="2:47" s="1" customFormat="1" ht="11.25">
      <c r="B353" s="32"/>
      <c r="D353" s="176" t="s">
        <v>1416</v>
      </c>
      <c r="F353" s="177" t="s">
        <v>2100</v>
      </c>
      <c r="I353" s="136"/>
      <c r="L353" s="32"/>
      <c r="M353" s="149"/>
      <c r="N353" s="150"/>
      <c r="O353" s="150"/>
      <c r="P353" s="150"/>
      <c r="Q353" s="150"/>
      <c r="R353" s="150"/>
      <c r="S353" s="150"/>
      <c r="T353" s="151"/>
      <c r="AT353" s="17" t="s">
        <v>1416</v>
      </c>
      <c r="AU353" s="17" t="s">
        <v>77</v>
      </c>
    </row>
    <row r="354" spans="2:47" s="1" customFormat="1" ht="6.95" customHeight="1">
      <c r="B354" s="41"/>
      <c r="C354" s="42"/>
      <c r="D354" s="42"/>
      <c r="E354" s="42"/>
      <c r="F354" s="42"/>
      <c r="G354" s="42"/>
      <c r="H354" s="42"/>
      <c r="I354" s="42"/>
      <c r="J354" s="42"/>
      <c r="K354" s="42"/>
      <c r="L354" s="32"/>
    </row>
  </sheetData>
  <sheetProtection algorithmName="SHA-512" hashValue="q52+/9GLI7tOs/atJnH4jBXgDJx0XUhCqocIWgvLy3TmdRQTxmNIA5LLAQGIYFHGlFTeydLxfxxTOf/MOeZ/wg==" saltValue="VOKvCln+nO11dSD+H2UbwBBaiqr3hW8f9vytddg/+Qkxo6mXIwen7yu7vNqkW6uNSNT2qxAdz9tUjEw3EvbZoA==" spinCount="100000" sheet="1" objects="1" scenarios="1" formatColumns="0" formatRows="0" autoFilter="0"/>
  <autoFilter ref="C85:K353" xr:uid="{00000000-0009-0000-0000-000028000000}"/>
  <mergeCells count="9">
    <mergeCell ref="E50:H50"/>
    <mergeCell ref="E76:H76"/>
    <mergeCell ref="E78:H78"/>
    <mergeCell ref="L2:V2"/>
    <mergeCell ref="E7:H7"/>
    <mergeCell ref="E9:H9"/>
    <mergeCell ref="E18:H18"/>
    <mergeCell ref="E27:H27"/>
    <mergeCell ref="E48:H48"/>
  </mergeCells>
  <hyperlinks>
    <hyperlink ref="F90" r:id="rId1" xr:uid="{00000000-0004-0000-2800-000000000000}"/>
    <hyperlink ref="F95" r:id="rId2" xr:uid="{00000000-0004-0000-2800-000001000000}"/>
    <hyperlink ref="F104" r:id="rId3" xr:uid="{00000000-0004-0000-2800-000002000000}"/>
    <hyperlink ref="F109" r:id="rId4" xr:uid="{00000000-0004-0000-2800-000003000000}"/>
    <hyperlink ref="F114" r:id="rId5" xr:uid="{00000000-0004-0000-2800-000004000000}"/>
    <hyperlink ref="F117" r:id="rId6" xr:uid="{00000000-0004-0000-2800-000005000000}"/>
    <hyperlink ref="F122" r:id="rId7" xr:uid="{00000000-0004-0000-2800-000006000000}"/>
    <hyperlink ref="F127" r:id="rId8" xr:uid="{00000000-0004-0000-2800-000007000000}"/>
    <hyperlink ref="F133" r:id="rId9" xr:uid="{00000000-0004-0000-2800-000008000000}"/>
    <hyperlink ref="F138" r:id="rId10" xr:uid="{00000000-0004-0000-2800-000009000000}"/>
    <hyperlink ref="F143" r:id="rId11" xr:uid="{00000000-0004-0000-2800-00000A000000}"/>
    <hyperlink ref="F151" r:id="rId12" xr:uid="{00000000-0004-0000-2800-00000B000000}"/>
    <hyperlink ref="F156" r:id="rId13" xr:uid="{00000000-0004-0000-2800-00000C000000}"/>
    <hyperlink ref="F161" r:id="rId14" xr:uid="{00000000-0004-0000-2800-00000D000000}"/>
    <hyperlink ref="F166" r:id="rId15" xr:uid="{00000000-0004-0000-2800-00000E000000}"/>
    <hyperlink ref="F169" r:id="rId16" xr:uid="{00000000-0004-0000-2800-00000F000000}"/>
    <hyperlink ref="F172" r:id="rId17" xr:uid="{00000000-0004-0000-2800-000010000000}"/>
    <hyperlink ref="F177" r:id="rId18" xr:uid="{00000000-0004-0000-2800-000011000000}"/>
    <hyperlink ref="F180" r:id="rId19" xr:uid="{00000000-0004-0000-2800-000012000000}"/>
    <hyperlink ref="F186" r:id="rId20" xr:uid="{00000000-0004-0000-2800-000013000000}"/>
    <hyperlink ref="F190" r:id="rId21" xr:uid="{00000000-0004-0000-2800-000014000000}"/>
    <hyperlink ref="F196" r:id="rId22" xr:uid="{00000000-0004-0000-2800-000015000000}"/>
    <hyperlink ref="F200" r:id="rId23" xr:uid="{00000000-0004-0000-2800-000016000000}"/>
    <hyperlink ref="F203" r:id="rId24" xr:uid="{00000000-0004-0000-2800-000017000000}"/>
    <hyperlink ref="F208" r:id="rId25" xr:uid="{00000000-0004-0000-2800-000018000000}"/>
    <hyperlink ref="F211" r:id="rId26" xr:uid="{00000000-0004-0000-2800-000019000000}"/>
    <hyperlink ref="F216" r:id="rId27" xr:uid="{00000000-0004-0000-2800-00001A000000}"/>
    <hyperlink ref="F219" r:id="rId28" xr:uid="{00000000-0004-0000-2800-00001B000000}"/>
    <hyperlink ref="F222" r:id="rId29" xr:uid="{00000000-0004-0000-2800-00001C000000}"/>
    <hyperlink ref="F227" r:id="rId30" xr:uid="{00000000-0004-0000-2800-00001D000000}"/>
    <hyperlink ref="F232" r:id="rId31" xr:uid="{00000000-0004-0000-2800-00001E000000}"/>
    <hyperlink ref="F235" r:id="rId32" xr:uid="{00000000-0004-0000-2800-00001F000000}"/>
    <hyperlink ref="F238" r:id="rId33" xr:uid="{00000000-0004-0000-2800-000020000000}"/>
    <hyperlink ref="F244" r:id="rId34" xr:uid="{00000000-0004-0000-2800-000021000000}"/>
    <hyperlink ref="F249" r:id="rId35" xr:uid="{00000000-0004-0000-2800-000022000000}"/>
    <hyperlink ref="F255" r:id="rId36" xr:uid="{00000000-0004-0000-2800-000023000000}"/>
    <hyperlink ref="F261" r:id="rId37" xr:uid="{00000000-0004-0000-2800-000024000000}"/>
    <hyperlink ref="F266" r:id="rId38" xr:uid="{00000000-0004-0000-2800-000025000000}"/>
    <hyperlink ref="F273" r:id="rId39" xr:uid="{00000000-0004-0000-2800-000026000000}"/>
    <hyperlink ref="F278" r:id="rId40" xr:uid="{00000000-0004-0000-2800-000027000000}"/>
    <hyperlink ref="F285" r:id="rId41" xr:uid="{00000000-0004-0000-2800-000028000000}"/>
    <hyperlink ref="F288" r:id="rId42" xr:uid="{00000000-0004-0000-2800-000029000000}"/>
    <hyperlink ref="F294" r:id="rId43" xr:uid="{00000000-0004-0000-2800-00002A000000}"/>
    <hyperlink ref="F303" r:id="rId44" xr:uid="{00000000-0004-0000-2800-00002B000000}"/>
    <hyperlink ref="F306" r:id="rId45" xr:uid="{00000000-0004-0000-2800-00002C000000}"/>
    <hyperlink ref="F312" r:id="rId46" xr:uid="{00000000-0004-0000-2800-00002D000000}"/>
    <hyperlink ref="F317" r:id="rId47" xr:uid="{00000000-0004-0000-2800-00002E000000}"/>
    <hyperlink ref="F323" r:id="rId48" xr:uid="{00000000-0004-0000-2800-00002F000000}"/>
    <hyperlink ref="F328" r:id="rId49" xr:uid="{00000000-0004-0000-2800-000030000000}"/>
    <hyperlink ref="F331" r:id="rId50" xr:uid="{00000000-0004-0000-2800-000031000000}"/>
    <hyperlink ref="F337" r:id="rId51" xr:uid="{00000000-0004-0000-2800-000032000000}"/>
    <hyperlink ref="F341" r:id="rId52" xr:uid="{00000000-0004-0000-2800-000033000000}"/>
    <hyperlink ref="F344" r:id="rId53" xr:uid="{00000000-0004-0000-2800-000034000000}"/>
    <hyperlink ref="F347" r:id="rId54" xr:uid="{00000000-0004-0000-2800-000035000000}"/>
    <hyperlink ref="F353" r:id="rId55" xr:uid="{00000000-0004-0000-2800-000036000000}"/>
  </hyperlinks>
  <pageMargins left="0.39374999999999999" right="0.39374999999999999" top="0.39374999999999999" bottom="0.39374999999999999" header="0" footer="0"/>
  <pageSetup paperSize="9" fitToHeight="100" orientation="landscape" blackAndWhite="1"/>
  <headerFooter>
    <oddFooter>&amp;CStrana &amp;P z &amp;N</oddFooter>
  </headerFooter>
  <drawing r:id="rId56"/>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pageSetUpPr fitToPage="1"/>
  </sheetPr>
  <dimension ref="B2:BM317"/>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199</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4287</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ROUND(J87,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ROUND((SUM(BE87:BE316)),  2)</f>
        <v>0</v>
      </c>
      <c r="I33" s="89">
        <v>0.21</v>
      </c>
      <c r="J33" s="88">
        <f>ROUND(((SUM(BE87:BE316))*I33),  2)</f>
        <v>0</v>
      </c>
      <c r="L33" s="32"/>
    </row>
    <row r="34" spans="2:12" s="1" customFormat="1" ht="14.45" customHeight="1">
      <c r="B34" s="32"/>
      <c r="E34" s="27" t="s">
        <v>41</v>
      </c>
      <c r="F34" s="88">
        <f>ROUND((SUM(BF87:BF316)),  2)</f>
        <v>0</v>
      </c>
      <c r="I34" s="89">
        <v>0.12</v>
      </c>
      <c r="J34" s="88">
        <f>ROUND(((SUM(BF87:BF316))*I34),  2)</f>
        <v>0</v>
      </c>
      <c r="L34" s="32"/>
    </row>
    <row r="35" spans="2:12" s="1" customFormat="1" ht="14.45" hidden="1" customHeight="1">
      <c r="B35" s="32"/>
      <c r="E35" s="27" t="s">
        <v>42</v>
      </c>
      <c r="F35" s="88">
        <f>ROUND((SUM(BG87:BG316)),  2)</f>
        <v>0</v>
      </c>
      <c r="I35" s="89">
        <v>0.21</v>
      </c>
      <c r="J35" s="88">
        <f>0</f>
        <v>0</v>
      </c>
      <c r="L35" s="32"/>
    </row>
    <row r="36" spans="2:12" s="1" customFormat="1" ht="14.45" hidden="1" customHeight="1">
      <c r="B36" s="32"/>
      <c r="E36" s="27" t="s">
        <v>43</v>
      </c>
      <c r="F36" s="88">
        <f>ROUND((SUM(BH87:BH316)),  2)</f>
        <v>0</v>
      </c>
      <c r="I36" s="89">
        <v>0.12</v>
      </c>
      <c r="J36" s="88">
        <f>0</f>
        <v>0</v>
      </c>
      <c r="L36" s="32"/>
    </row>
    <row r="37" spans="2:12" s="1" customFormat="1" ht="14.45" hidden="1" customHeight="1">
      <c r="B37" s="32"/>
      <c r="E37" s="27" t="s">
        <v>44</v>
      </c>
      <c r="F37" s="88">
        <f>ROUND((SUM(BI87:BI316)),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04-14-03 - Most v ev. km 31,694</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J87</f>
        <v>0</v>
      </c>
      <c r="L59" s="32"/>
      <c r="AU59" s="17" t="s">
        <v>242</v>
      </c>
    </row>
    <row r="60" spans="2:47" s="8" customFormat="1" ht="24.95" customHeight="1">
      <c r="B60" s="99"/>
      <c r="D60" s="100" t="s">
        <v>1827</v>
      </c>
      <c r="E60" s="101"/>
      <c r="F60" s="101"/>
      <c r="G60" s="101"/>
      <c r="H60" s="101"/>
      <c r="I60" s="101"/>
      <c r="J60" s="102">
        <f>J88</f>
        <v>0</v>
      </c>
      <c r="L60" s="99"/>
    </row>
    <row r="61" spans="2:47" s="8" customFormat="1" ht="24.95" customHeight="1">
      <c r="B61" s="99"/>
      <c r="D61" s="100" t="s">
        <v>1828</v>
      </c>
      <c r="E61" s="101"/>
      <c r="F61" s="101"/>
      <c r="G61" s="101"/>
      <c r="H61" s="101"/>
      <c r="I61" s="101"/>
      <c r="J61" s="102">
        <f>J149</f>
        <v>0</v>
      </c>
      <c r="L61" s="99"/>
    </row>
    <row r="62" spans="2:47" s="8" customFormat="1" ht="24.95" customHeight="1">
      <c r="B62" s="99"/>
      <c r="D62" s="100" t="s">
        <v>1829</v>
      </c>
      <c r="E62" s="101"/>
      <c r="F62" s="101"/>
      <c r="G62" s="101"/>
      <c r="H62" s="101"/>
      <c r="I62" s="101"/>
      <c r="J62" s="102">
        <f>J192</f>
        <v>0</v>
      </c>
      <c r="L62" s="99"/>
    </row>
    <row r="63" spans="2:47" s="8" customFormat="1" ht="24.95" customHeight="1">
      <c r="B63" s="99"/>
      <c r="D63" s="100" t="s">
        <v>1830</v>
      </c>
      <c r="E63" s="101"/>
      <c r="F63" s="101"/>
      <c r="G63" s="101"/>
      <c r="H63" s="101"/>
      <c r="I63" s="101"/>
      <c r="J63" s="102">
        <f>J203</f>
        <v>0</v>
      </c>
      <c r="L63" s="99"/>
    </row>
    <row r="64" spans="2:47" s="8" customFormat="1" ht="24.95" customHeight="1">
      <c r="B64" s="99"/>
      <c r="D64" s="100" t="s">
        <v>1831</v>
      </c>
      <c r="E64" s="101"/>
      <c r="F64" s="101"/>
      <c r="G64" s="101"/>
      <c r="H64" s="101"/>
      <c r="I64" s="101"/>
      <c r="J64" s="102">
        <f>J214</f>
        <v>0</v>
      </c>
      <c r="L64" s="99"/>
    </row>
    <row r="65" spans="2:12" s="8" customFormat="1" ht="24.95" customHeight="1">
      <c r="B65" s="99"/>
      <c r="D65" s="100" t="s">
        <v>1833</v>
      </c>
      <c r="E65" s="101"/>
      <c r="F65" s="101"/>
      <c r="G65" s="101"/>
      <c r="H65" s="101"/>
      <c r="I65" s="101"/>
      <c r="J65" s="102">
        <f>J243</f>
        <v>0</v>
      </c>
      <c r="L65" s="99"/>
    </row>
    <row r="66" spans="2:12" s="8" customFormat="1" ht="24.95" customHeight="1">
      <c r="B66" s="99"/>
      <c r="D66" s="100" t="s">
        <v>1834</v>
      </c>
      <c r="E66" s="101"/>
      <c r="F66" s="101"/>
      <c r="G66" s="101"/>
      <c r="H66" s="101"/>
      <c r="I66" s="101"/>
      <c r="J66" s="102">
        <f>J299</f>
        <v>0</v>
      </c>
      <c r="L66" s="99"/>
    </row>
    <row r="67" spans="2:12" s="8" customFormat="1" ht="24.95" customHeight="1">
      <c r="B67" s="99"/>
      <c r="D67" s="100" t="s">
        <v>1835</v>
      </c>
      <c r="E67" s="101"/>
      <c r="F67" s="101"/>
      <c r="G67" s="101"/>
      <c r="H67" s="101"/>
      <c r="I67" s="101"/>
      <c r="J67" s="102">
        <f>J313</f>
        <v>0</v>
      </c>
      <c r="L67" s="99"/>
    </row>
    <row r="68" spans="2:12" s="1" customFormat="1" ht="21.75" customHeight="1">
      <c r="B68" s="32"/>
      <c r="L68" s="32"/>
    </row>
    <row r="69" spans="2:12" s="1" customFormat="1" ht="6.95" customHeight="1">
      <c r="B69" s="41"/>
      <c r="C69" s="42"/>
      <c r="D69" s="42"/>
      <c r="E69" s="42"/>
      <c r="F69" s="42"/>
      <c r="G69" s="42"/>
      <c r="H69" s="42"/>
      <c r="I69" s="42"/>
      <c r="J69" s="42"/>
      <c r="K69" s="42"/>
      <c r="L69" s="32"/>
    </row>
    <row r="73" spans="2:12" s="1" customFormat="1" ht="6.95" customHeight="1">
      <c r="B73" s="43"/>
      <c r="C73" s="44"/>
      <c r="D73" s="44"/>
      <c r="E73" s="44"/>
      <c r="F73" s="44"/>
      <c r="G73" s="44"/>
      <c r="H73" s="44"/>
      <c r="I73" s="44"/>
      <c r="J73" s="44"/>
      <c r="K73" s="44"/>
      <c r="L73" s="32"/>
    </row>
    <row r="74" spans="2:12" s="1" customFormat="1" ht="24.95" customHeight="1">
      <c r="B74" s="32"/>
      <c r="C74" s="21" t="s">
        <v>245</v>
      </c>
      <c r="L74" s="32"/>
    </row>
    <row r="75" spans="2:12" s="1" customFormat="1" ht="6.95" customHeight="1">
      <c r="B75" s="32"/>
      <c r="L75" s="32"/>
    </row>
    <row r="76" spans="2:12" s="1" customFormat="1" ht="12" customHeight="1">
      <c r="B76" s="32"/>
      <c r="C76" s="27" t="s">
        <v>16</v>
      </c>
      <c r="L76" s="32"/>
    </row>
    <row r="77" spans="2:12" s="1" customFormat="1" ht="16.5" customHeight="1">
      <c r="B77" s="32"/>
      <c r="E77" s="309" t="str">
        <f>E7</f>
        <v>Oprava trati v úseku Tanvald - Kořenov</v>
      </c>
      <c r="F77" s="310"/>
      <c r="G77" s="310"/>
      <c r="H77" s="310"/>
      <c r="L77" s="32"/>
    </row>
    <row r="78" spans="2:12" s="1" customFormat="1" ht="12" customHeight="1">
      <c r="B78" s="32"/>
      <c r="C78" s="27" t="s">
        <v>237</v>
      </c>
      <c r="L78" s="32"/>
    </row>
    <row r="79" spans="2:12" s="1" customFormat="1" ht="16.5" customHeight="1">
      <c r="B79" s="32"/>
      <c r="E79" s="305" t="str">
        <f>E9</f>
        <v>SO 04-14-03 - Most v ev. km 31,694</v>
      </c>
      <c r="F79" s="311"/>
      <c r="G79" s="311"/>
      <c r="H79" s="311"/>
      <c r="L79" s="32"/>
    </row>
    <row r="80" spans="2:12" s="1" customFormat="1" ht="6.95" customHeight="1">
      <c r="B80" s="32"/>
      <c r="L80" s="32"/>
    </row>
    <row r="81" spans="2:65" s="1" customFormat="1" ht="12" customHeight="1">
      <c r="B81" s="32"/>
      <c r="C81" s="27" t="s">
        <v>21</v>
      </c>
      <c r="F81" s="25" t="str">
        <f>F12</f>
        <v xml:space="preserve"> </v>
      </c>
      <c r="I81" s="27" t="s">
        <v>23</v>
      </c>
      <c r="J81" s="49" t="str">
        <f>IF(J12="","",J12)</f>
        <v>14. 6. 2023</v>
      </c>
      <c r="L81" s="32"/>
    </row>
    <row r="82" spans="2:65" s="1" customFormat="1" ht="6.95" customHeight="1">
      <c r="B82" s="32"/>
      <c r="L82" s="32"/>
    </row>
    <row r="83" spans="2:65" s="1" customFormat="1" ht="15.2" customHeight="1">
      <c r="B83" s="32"/>
      <c r="C83" s="27" t="s">
        <v>25</v>
      </c>
      <c r="F83" s="25" t="str">
        <f>E15</f>
        <v xml:space="preserve"> </v>
      </c>
      <c r="I83" s="27" t="s">
        <v>30</v>
      </c>
      <c r="J83" s="30" t="str">
        <f>E21</f>
        <v xml:space="preserve"> </v>
      </c>
      <c r="L83" s="32"/>
    </row>
    <row r="84" spans="2:65" s="1" customFormat="1" ht="15.2" customHeight="1">
      <c r="B84" s="32"/>
      <c r="C84" s="27" t="s">
        <v>28</v>
      </c>
      <c r="F84" s="25" t="str">
        <f>IF(E18="","",E18)</f>
        <v>Vyplň údaj</v>
      </c>
      <c r="I84" s="27" t="s">
        <v>32</v>
      </c>
      <c r="J84" s="30" t="str">
        <f>E24</f>
        <v xml:space="preserve"> </v>
      </c>
      <c r="L84" s="32"/>
    </row>
    <row r="85" spans="2:65" s="1" customFormat="1" ht="10.35" customHeight="1">
      <c r="B85" s="32"/>
      <c r="L85" s="32"/>
    </row>
    <row r="86" spans="2:65" s="9" customFormat="1" ht="29.25" customHeight="1">
      <c r="B86" s="103"/>
      <c r="C86" s="104" t="s">
        <v>246</v>
      </c>
      <c r="D86" s="105" t="s">
        <v>54</v>
      </c>
      <c r="E86" s="105" t="s">
        <v>50</v>
      </c>
      <c r="F86" s="105" t="s">
        <v>51</v>
      </c>
      <c r="G86" s="105" t="s">
        <v>247</v>
      </c>
      <c r="H86" s="105" t="s">
        <v>248</v>
      </c>
      <c r="I86" s="105" t="s">
        <v>249</v>
      </c>
      <c r="J86" s="105" t="s">
        <v>241</v>
      </c>
      <c r="K86" s="106" t="s">
        <v>250</v>
      </c>
      <c r="L86" s="103"/>
      <c r="M86" s="56" t="s">
        <v>19</v>
      </c>
      <c r="N86" s="57" t="s">
        <v>39</v>
      </c>
      <c r="O86" s="57" t="s">
        <v>251</v>
      </c>
      <c r="P86" s="57" t="s">
        <v>252</v>
      </c>
      <c r="Q86" s="57" t="s">
        <v>253</v>
      </c>
      <c r="R86" s="57" t="s">
        <v>254</v>
      </c>
      <c r="S86" s="57" t="s">
        <v>255</v>
      </c>
      <c r="T86" s="58" t="s">
        <v>256</v>
      </c>
    </row>
    <row r="87" spans="2:65" s="1" customFormat="1" ht="22.9" customHeight="1">
      <c r="B87" s="32"/>
      <c r="C87" s="61" t="s">
        <v>257</v>
      </c>
      <c r="J87" s="107">
        <f>BK87</f>
        <v>0</v>
      </c>
      <c r="L87" s="32"/>
      <c r="M87" s="59"/>
      <c r="N87" s="50"/>
      <c r="O87" s="50"/>
      <c r="P87" s="108">
        <f>P88+P149+P192+P203+P214+P243+P299+P313</f>
        <v>0</v>
      </c>
      <c r="Q87" s="50"/>
      <c r="R87" s="108">
        <f>R88+R149+R192+R203+R214+R243+R299+R313</f>
        <v>966.6300978500002</v>
      </c>
      <c r="S87" s="50"/>
      <c r="T87" s="109">
        <f>T88+T149+T192+T203+T214+T243+T299+T313</f>
        <v>13.43295</v>
      </c>
      <c r="AT87" s="17" t="s">
        <v>68</v>
      </c>
      <c r="AU87" s="17" t="s">
        <v>242</v>
      </c>
      <c r="BK87" s="110">
        <f>BK88+BK149+BK192+BK203+BK214+BK243+BK299+BK313</f>
        <v>0</v>
      </c>
    </row>
    <row r="88" spans="2:65" s="10" customFormat="1" ht="25.9" customHeight="1">
      <c r="B88" s="111"/>
      <c r="D88" s="112" t="s">
        <v>68</v>
      </c>
      <c r="E88" s="113" t="s">
        <v>77</v>
      </c>
      <c r="F88" s="113" t="s">
        <v>1836</v>
      </c>
      <c r="I88" s="114"/>
      <c r="J88" s="115">
        <f>BK88</f>
        <v>0</v>
      </c>
      <c r="L88" s="111"/>
      <c r="M88" s="116"/>
      <c r="P88" s="117">
        <f>SUM(P89:P148)</f>
        <v>0</v>
      </c>
      <c r="R88" s="117">
        <f>SUM(R89:R148)</f>
        <v>829.47621800000002</v>
      </c>
      <c r="T88" s="118">
        <f>SUM(T89:T148)</f>
        <v>0</v>
      </c>
      <c r="AR88" s="112" t="s">
        <v>77</v>
      </c>
      <c r="AT88" s="119" t="s">
        <v>68</v>
      </c>
      <c r="AU88" s="119" t="s">
        <v>69</v>
      </c>
      <c r="AY88" s="112" t="s">
        <v>260</v>
      </c>
      <c r="BK88" s="120">
        <f>SUM(BK89:BK148)</f>
        <v>0</v>
      </c>
    </row>
    <row r="89" spans="2:65" s="1" customFormat="1" ht="24.2" customHeight="1">
      <c r="B89" s="32"/>
      <c r="C89" s="121" t="s">
        <v>77</v>
      </c>
      <c r="D89" s="121" t="s">
        <v>261</v>
      </c>
      <c r="E89" s="122" t="s">
        <v>4230</v>
      </c>
      <c r="F89" s="123" t="s">
        <v>4231</v>
      </c>
      <c r="G89" s="124" t="s">
        <v>1067</v>
      </c>
      <c r="H89" s="125">
        <v>510</v>
      </c>
      <c r="I89" s="126"/>
      <c r="J89" s="127">
        <f>ROUND(I89*H89,2)</f>
        <v>0</v>
      </c>
      <c r="K89" s="123" t="s">
        <v>1258</v>
      </c>
      <c r="L89" s="32"/>
      <c r="M89" s="128" t="s">
        <v>19</v>
      </c>
      <c r="N89" s="129" t="s">
        <v>40</v>
      </c>
      <c r="P89" s="130">
        <f>O89*H89</f>
        <v>0</v>
      </c>
      <c r="Q89" s="130">
        <v>0</v>
      </c>
      <c r="R89" s="130">
        <f>Q89*H89</f>
        <v>0</v>
      </c>
      <c r="S89" s="130">
        <v>0</v>
      </c>
      <c r="T89" s="131">
        <f>S89*H89</f>
        <v>0</v>
      </c>
      <c r="AR89" s="132" t="s">
        <v>266</v>
      </c>
      <c r="AT89" s="132" t="s">
        <v>261</v>
      </c>
      <c r="AU89" s="132" t="s">
        <v>77</v>
      </c>
      <c r="AY89" s="17" t="s">
        <v>260</v>
      </c>
      <c r="BE89" s="133">
        <f>IF(N89="základní",J89,0)</f>
        <v>0</v>
      </c>
      <c r="BF89" s="133">
        <f>IF(N89="snížená",J89,0)</f>
        <v>0</v>
      </c>
      <c r="BG89" s="133">
        <f>IF(N89="zákl. přenesená",J89,0)</f>
        <v>0</v>
      </c>
      <c r="BH89" s="133">
        <f>IF(N89="sníž. přenesená",J89,0)</f>
        <v>0</v>
      </c>
      <c r="BI89" s="133">
        <f>IF(N89="nulová",J89,0)</f>
        <v>0</v>
      </c>
      <c r="BJ89" s="17" t="s">
        <v>77</v>
      </c>
      <c r="BK89" s="133">
        <f>ROUND(I89*H89,2)</f>
        <v>0</v>
      </c>
      <c r="BL89" s="17" t="s">
        <v>266</v>
      </c>
      <c r="BM89" s="132" t="s">
        <v>79</v>
      </c>
    </row>
    <row r="90" spans="2:65" s="1" customFormat="1" ht="19.5">
      <c r="B90" s="32"/>
      <c r="D90" s="134" t="s">
        <v>267</v>
      </c>
      <c r="F90" s="135" t="s">
        <v>4232</v>
      </c>
      <c r="I90" s="136"/>
      <c r="L90" s="32"/>
      <c r="M90" s="137"/>
      <c r="T90" s="53"/>
      <c r="AT90" s="17" t="s">
        <v>267</v>
      </c>
      <c r="AU90" s="17" t="s">
        <v>77</v>
      </c>
    </row>
    <row r="91" spans="2:65" s="1" customFormat="1" ht="11.25">
      <c r="B91" s="32"/>
      <c r="D91" s="176" t="s">
        <v>1416</v>
      </c>
      <c r="F91" s="177" t="s">
        <v>4233</v>
      </c>
      <c r="I91" s="136"/>
      <c r="L91" s="32"/>
      <c r="M91" s="137"/>
      <c r="T91" s="53"/>
      <c r="AT91" s="17" t="s">
        <v>1416</v>
      </c>
      <c r="AU91" s="17" t="s">
        <v>77</v>
      </c>
    </row>
    <row r="92" spans="2:65" s="1" customFormat="1" ht="39">
      <c r="B92" s="32"/>
      <c r="D92" s="134" t="s">
        <v>269</v>
      </c>
      <c r="F92" s="138" t="s">
        <v>1841</v>
      </c>
      <c r="I92" s="136"/>
      <c r="L92" s="32"/>
      <c r="M92" s="137"/>
      <c r="T92" s="53"/>
      <c r="AT92" s="17" t="s">
        <v>269</v>
      </c>
      <c r="AU92" s="17" t="s">
        <v>77</v>
      </c>
    </row>
    <row r="93" spans="2:65" s="12" customFormat="1" ht="11.25">
      <c r="B93" s="162"/>
      <c r="D93" s="134" t="s">
        <v>774</v>
      </c>
      <c r="E93" s="163" t="s">
        <v>19</v>
      </c>
      <c r="F93" s="164" t="s">
        <v>4288</v>
      </c>
      <c r="H93" s="165">
        <v>510</v>
      </c>
      <c r="I93" s="166"/>
      <c r="L93" s="162"/>
      <c r="M93" s="167"/>
      <c r="T93" s="168"/>
      <c r="AT93" s="163" t="s">
        <v>774</v>
      </c>
      <c r="AU93" s="163" t="s">
        <v>77</v>
      </c>
      <c r="AV93" s="12" t="s">
        <v>79</v>
      </c>
      <c r="AW93" s="12" t="s">
        <v>31</v>
      </c>
      <c r="AX93" s="12" t="s">
        <v>69</v>
      </c>
      <c r="AY93" s="163" t="s">
        <v>260</v>
      </c>
    </row>
    <row r="94" spans="2:65" s="13" customFormat="1" ht="11.25">
      <c r="B94" s="169"/>
      <c r="D94" s="134" t="s">
        <v>774</v>
      </c>
      <c r="E94" s="170" t="s">
        <v>19</v>
      </c>
      <c r="F94" s="171" t="s">
        <v>967</v>
      </c>
      <c r="H94" s="172">
        <v>510</v>
      </c>
      <c r="I94" s="173"/>
      <c r="L94" s="169"/>
      <c r="M94" s="174"/>
      <c r="T94" s="175"/>
      <c r="AT94" s="170" t="s">
        <v>774</v>
      </c>
      <c r="AU94" s="170" t="s">
        <v>77</v>
      </c>
      <c r="AV94" s="13" t="s">
        <v>266</v>
      </c>
      <c r="AW94" s="13" t="s">
        <v>31</v>
      </c>
      <c r="AX94" s="13" t="s">
        <v>77</v>
      </c>
      <c r="AY94" s="170" t="s">
        <v>260</v>
      </c>
    </row>
    <row r="95" spans="2:65" s="1" customFormat="1" ht="24.2" customHeight="1">
      <c r="B95" s="32"/>
      <c r="C95" s="121" t="s">
        <v>79</v>
      </c>
      <c r="D95" s="121" t="s">
        <v>261</v>
      </c>
      <c r="E95" s="122" t="s">
        <v>1843</v>
      </c>
      <c r="F95" s="123" t="s">
        <v>1844</v>
      </c>
      <c r="G95" s="124" t="s">
        <v>1067</v>
      </c>
      <c r="H95" s="125">
        <v>510</v>
      </c>
      <c r="I95" s="126"/>
      <c r="J95" s="127">
        <f>ROUND(I95*H95,2)</f>
        <v>0</v>
      </c>
      <c r="K95" s="123" t="s">
        <v>1258</v>
      </c>
      <c r="L95" s="32"/>
      <c r="M95" s="128" t="s">
        <v>19</v>
      </c>
      <c r="N95" s="129" t="s">
        <v>40</v>
      </c>
      <c r="P95" s="130">
        <f>O95*H95</f>
        <v>0</v>
      </c>
      <c r="Q95" s="130">
        <v>0</v>
      </c>
      <c r="R95" s="130">
        <f>Q95*H95</f>
        <v>0</v>
      </c>
      <c r="S95" s="130">
        <v>0</v>
      </c>
      <c r="T95" s="131">
        <f>S95*H95</f>
        <v>0</v>
      </c>
      <c r="AR95" s="132" t="s">
        <v>266</v>
      </c>
      <c r="AT95" s="132" t="s">
        <v>261</v>
      </c>
      <c r="AU95" s="132" t="s">
        <v>77</v>
      </c>
      <c r="AY95" s="17" t="s">
        <v>260</v>
      </c>
      <c r="BE95" s="133">
        <f>IF(N95="základní",J95,0)</f>
        <v>0</v>
      </c>
      <c r="BF95" s="133">
        <f>IF(N95="snížená",J95,0)</f>
        <v>0</v>
      </c>
      <c r="BG95" s="133">
        <f>IF(N95="zákl. přenesená",J95,0)</f>
        <v>0</v>
      </c>
      <c r="BH95" s="133">
        <f>IF(N95="sníž. přenesená",J95,0)</f>
        <v>0</v>
      </c>
      <c r="BI95" s="133">
        <f>IF(N95="nulová",J95,0)</f>
        <v>0</v>
      </c>
      <c r="BJ95" s="17" t="s">
        <v>77</v>
      </c>
      <c r="BK95" s="133">
        <f>ROUND(I95*H95,2)</f>
        <v>0</v>
      </c>
      <c r="BL95" s="17" t="s">
        <v>266</v>
      </c>
      <c r="BM95" s="132" t="s">
        <v>266</v>
      </c>
    </row>
    <row r="96" spans="2:65" s="1" customFormat="1" ht="19.5">
      <c r="B96" s="32"/>
      <c r="D96" s="134" t="s">
        <v>267</v>
      </c>
      <c r="F96" s="135" t="s">
        <v>1845</v>
      </c>
      <c r="I96" s="136"/>
      <c r="L96" s="32"/>
      <c r="M96" s="137"/>
      <c r="T96" s="53"/>
      <c r="AT96" s="17" t="s">
        <v>267</v>
      </c>
      <c r="AU96" s="17" t="s">
        <v>77</v>
      </c>
    </row>
    <row r="97" spans="2:65" s="1" customFormat="1" ht="11.25">
      <c r="B97" s="32"/>
      <c r="D97" s="176" t="s">
        <v>1416</v>
      </c>
      <c r="F97" s="177" t="s">
        <v>1846</v>
      </c>
      <c r="I97" s="136"/>
      <c r="L97" s="32"/>
      <c r="M97" s="137"/>
      <c r="T97" s="53"/>
      <c r="AT97" s="17" t="s">
        <v>1416</v>
      </c>
      <c r="AU97" s="17" t="s">
        <v>77</v>
      </c>
    </row>
    <row r="98" spans="2:65" s="12" customFormat="1" ht="11.25">
      <c r="B98" s="162"/>
      <c r="D98" s="134" t="s">
        <v>774</v>
      </c>
      <c r="E98" s="163" t="s">
        <v>19</v>
      </c>
      <c r="F98" s="164" t="s">
        <v>4288</v>
      </c>
      <c r="H98" s="165">
        <v>510</v>
      </c>
      <c r="I98" s="166"/>
      <c r="L98" s="162"/>
      <c r="M98" s="167"/>
      <c r="T98" s="168"/>
      <c r="AT98" s="163" t="s">
        <v>774</v>
      </c>
      <c r="AU98" s="163" t="s">
        <v>77</v>
      </c>
      <c r="AV98" s="12" t="s">
        <v>79</v>
      </c>
      <c r="AW98" s="12" t="s">
        <v>31</v>
      </c>
      <c r="AX98" s="12" t="s">
        <v>69</v>
      </c>
      <c r="AY98" s="163" t="s">
        <v>260</v>
      </c>
    </row>
    <row r="99" spans="2:65" s="13" customFormat="1" ht="11.25">
      <c r="B99" s="169"/>
      <c r="D99" s="134" t="s">
        <v>774</v>
      </c>
      <c r="E99" s="170" t="s">
        <v>19</v>
      </c>
      <c r="F99" s="171" t="s">
        <v>967</v>
      </c>
      <c r="H99" s="172">
        <v>510</v>
      </c>
      <c r="I99" s="173"/>
      <c r="L99" s="169"/>
      <c r="M99" s="174"/>
      <c r="T99" s="175"/>
      <c r="AT99" s="170" t="s">
        <v>774</v>
      </c>
      <c r="AU99" s="170" t="s">
        <v>77</v>
      </c>
      <c r="AV99" s="13" t="s">
        <v>266</v>
      </c>
      <c r="AW99" s="13" t="s">
        <v>31</v>
      </c>
      <c r="AX99" s="13" t="s">
        <v>77</v>
      </c>
      <c r="AY99" s="170" t="s">
        <v>260</v>
      </c>
    </row>
    <row r="100" spans="2:65" s="1" customFormat="1" ht="21.75" customHeight="1">
      <c r="B100" s="32"/>
      <c r="C100" s="121" t="s">
        <v>279</v>
      </c>
      <c r="D100" s="121" t="s">
        <v>261</v>
      </c>
      <c r="E100" s="122" t="s">
        <v>1847</v>
      </c>
      <c r="F100" s="123" t="s">
        <v>1848</v>
      </c>
      <c r="G100" s="124" t="s">
        <v>1067</v>
      </c>
      <c r="H100" s="125">
        <v>510</v>
      </c>
      <c r="I100" s="126"/>
      <c r="J100" s="127">
        <f>ROUND(I100*H100,2)</f>
        <v>0</v>
      </c>
      <c r="K100" s="123" t="s">
        <v>1258</v>
      </c>
      <c r="L100" s="32"/>
      <c r="M100" s="128" t="s">
        <v>19</v>
      </c>
      <c r="N100" s="129" t="s">
        <v>40</v>
      </c>
      <c r="P100" s="130">
        <f>O100*H100</f>
        <v>0</v>
      </c>
      <c r="Q100" s="130">
        <v>0</v>
      </c>
      <c r="R100" s="130">
        <f>Q100*H100</f>
        <v>0</v>
      </c>
      <c r="S100" s="130">
        <v>0</v>
      </c>
      <c r="T100" s="131">
        <f>S100*H100</f>
        <v>0</v>
      </c>
      <c r="AR100" s="132" t="s">
        <v>266</v>
      </c>
      <c r="AT100" s="132" t="s">
        <v>261</v>
      </c>
      <c r="AU100" s="132" t="s">
        <v>77</v>
      </c>
      <c r="AY100" s="17" t="s">
        <v>260</v>
      </c>
      <c r="BE100" s="133">
        <f>IF(N100="základní",J100,0)</f>
        <v>0</v>
      </c>
      <c r="BF100" s="133">
        <f>IF(N100="snížená",J100,0)</f>
        <v>0</v>
      </c>
      <c r="BG100" s="133">
        <f>IF(N100="zákl. přenesená",J100,0)</f>
        <v>0</v>
      </c>
      <c r="BH100" s="133">
        <f>IF(N100="sníž. přenesená",J100,0)</f>
        <v>0</v>
      </c>
      <c r="BI100" s="133">
        <f>IF(N100="nulová",J100,0)</f>
        <v>0</v>
      </c>
      <c r="BJ100" s="17" t="s">
        <v>77</v>
      </c>
      <c r="BK100" s="133">
        <f>ROUND(I100*H100,2)</f>
        <v>0</v>
      </c>
      <c r="BL100" s="17" t="s">
        <v>266</v>
      </c>
      <c r="BM100" s="132" t="s">
        <v>282</v>
      </c>
    </row>
    <row r="101" spans="2:65" s="1" customFormat="1" ht="19.5">
      <c r="B101" s="32"/>
      <c r="D101" s="134" t="s">
        <v>267</v>
      </c>
      <c r="F101" s="135" t="s">
        <v>1849</v>
      </c>
      <c r="I101" s="136"/>
      <c r="L101" s="32"/>
      <c r="M101" s="137"/>
      <c r="T101" s="53"/>
      <c r="AT101" s="17" t="s">
        <v>267</v>
      </c>
      <c r="AU101" s="17" t="s">
        <v>77</v>
      </c>
    </row>
    <row r="102" spans="2:65" s="1" customFormat="1" ht="11.25">
      <c r="B102" s="32"/>
      <c r="D102" s="176" t="s">
        <v>1416</v>
      </c>
      <c r="F102" s="177" t="s">
        <v>1850</v>
      </c>
      <c r="I102" s="136"/>
      <c r="L102" s="32"/>
      <c r="M102" s="137"/>
      <c r="T102" s="53"/>
      <c r="AT102" s="17" t="s">
        <v>1416</v>
      </c>
      <c r="AU102" s="17" t="s">
        <v>77</v>
      </c>
    </row>
    <row r="103" spans="2:65" s="12" customFormat="1" ht="11.25">
      <c r="B103" s="162"/>
      <c r="D103" s="134" t="s">
        <v>774</v>
      </c>
      <c r="E103" s="163" t="s">
        <v>19</v>
      </c>
      <c r="F103" s="164" t="s">
        <v>4288</v>
      </c>
      <c r="H103" s="165">
        <v>510</v>
      </c>
      <c r="I103" s="166"/>
      <c r="L103" s="162"/>
      <c r="M103" s="167"/>
      <c r="T103" s="168"/>
      <c r="AT103" s="163" t="s">
        <v>774</v>
      </c>
      <c r="AU103" s="163" t="s">
        <v>77</v>
      </c>
      <c r="AV103" s="12" t="s">
        <v>79</v>
      </c>
      <c r="AW103" s="12" t="s">
        <v>31</v>
      </c>
      <c r="AX103" s="12" t="s">
        <v>69</v>
      </c>
      <c r="AY103" s="163" t="s">
        <v>260</v>
      </c>
    </row>
    <row r="104" spans="2:65" s="13" customFormat="1" ht="11.25">
      <c r="B104" s="169"/>
      <c r="D104" s="134" t="s">
        <v>774</v>
      </c>
      <c r="E104" s="170" t="s">
        <v>19</v>
      </c>
      <c r="F104" s="171" t="s">
        <v>967</v>
      </c>
      <c r="H104" s="172">
        <v>510</v>
      </c>
      <c r="I104" s="173"/>
      <c r="L104" s="169"/>
      <c r="M104" s="174"/>
      <c r="T104" s="175"/>
      <c r="AT104" s="170" t="s">
        <v>774</v>
      </c>
      <c r="AU104" s="170" t="s">
        <v>77</v>
      </c>
      <c r="AV104" s="13" t="s">
        <v>266</v>
      </c>
      <c r="AW104" s="13" t="s">
        <v>31</v>
      </c>
      <c r="AX104" s="13" t="s">
        <v>77</v>
      </c>
      <c r="AY104" s="170" t="s">
        <v>260</v>
      </c>
    </row>
    <row r="105" spans="2:65" s="1" customFormat="1" ht="24.2" customHeight="1">
      <c r="B105" s="32"/>
      <c r="C105" s="121" t="s">
        <v>266</v>
      </c>
      <c r="D105" s="121" t="s">
        <v>261</v>
      </c>
      <c r="E105" s="122" t="s">
        <v>1851</v>
      </c>
      <c r="F105" s="123" t="s">
        <v>1852</v>
      </c>
      <c r="G105" s="124" t="s">
        <v>1067</v>
      </c>
      <c r="H105" s="125">
        <v>2550</v>
      </c>
      <c r="I105" s="126"/>
      <c r="J105" s="127">
        <f>ROUND(I105*H105,2)</f>
        <v>0</v>
      </c>
      <c r="K105" s="123" t="s">
        <v>1258</v>
      </c>
      <c r="L105" s="32"/>
      <c r="M105" s="128" t="s">
        <v>19</v>
      </c>
      <c r="N105" s="129" t="s">
        <v>40</v>
      </c>
      <c r="P105" s="130">
        <f>O105*H105</f>
        <v>0</v>
      </c>
      <c r="Q105" s="130">
        <v>0</v>
      </c>
      <c r="R105" s="130">
        <f>Q105*H105</f>
        <v>0</v>
      </c>
      <c r="S105" s="130">
        <v>0</v>
      </c>
      <c r="T105" s="131">
        <f>S105*H105</f>
        <v>0</v>
      </c>
      <c r="AR105" s="132" t="s">
        <v>266</v>
      </c>
      <c r="AT105" s="132" t="s">
        <v>261</v>
      </c>
      <c r="AU105" s="132" t="s">
        <v>77</v>
      </c>
      <c r="AY105" s="17" t="s">
        <v>260</v>
      </c>
      <c r="BE105" s="133">
        <f>IF(N105="základní",J105,0)</f>
        <v>0</v>
      </c>
      <c r="BF105" s="133">
        <f>IF(N105="snížená",J105,0)</f>
        <v>0</v>
      </c>
      <c r="BG105" s="133">
        <f>IF(N105="zákl. přenesená",J105,0)</f>
        <v>0</v>
      </c>
      <c r="BH105" s="133">
        <f>IF(N105="sníž. přenesená",J105,0)</f>
        <v>0</v>
      </c>
      <c r="BI105" s="133">
        <f>IF(N105="nulová",J105,0)</f>
        <v>0</v>
      </c>
      <c r="BJ105" s="17" t="s">
        <v>77</v>
      </c>
      <c r="BK105" s="133">
        <f>ROUND(I105*H105,2)</f>
        <v>0</v>
      </c>
      <c r="BL105" s="17" t="s">
        <v>266</v>
      </c>
      <c r="BM105" s="132" t="s">
        <v>277</v>
      </c>
    </row>
    <row r="106" spans="2:65" s="1" customFormat="1" ht="19.5">
      <c r="B106" s="32"/>
      <c r="D106" s="134" t="s">
        <v>267</v>
      </c>
      <c r="F106" s="135" t="s">
        <v>1853</v>
      </c>
      <c r="I106" s="136"/>
      <c r="L106" s="32"/>
      <c r="M106" s="137"/>
      <c r="T106" s="53"/>
      <c r="AT106" s="17" t="s">
        <v>267</v>
      </c>
      <c r="AU106" s="17" t="s">
        <v>77</v>
      </c>
    </row>
    <row r="107" spans="2:65" s="1" customFormat="1" ht="11.25">
      <c r="B107" s="32"/>
      <c r="D107" s="176" t="s">
        <v>1416</v>
      </c>
      <c r="F107" s="177" t="s">
        <v>1854</v>
      </c>
      <c r="I107" s="136"/>
      <c r="L107" s="32"/>
      <c r="M107" s="137"/>
      <c r="T107" s="53"/>
      <c r="AT107" s="17" t="s">
        <v>1416</v>
      </c>
      <c r="AU107" s="17" t="s">
        <v>77</v>
      </c>
    </row>
    <row r="108" spans="2:65" s="1" customFormat="1" ht="39">
      <c r="B108" s="32"/>
      <c r="D108" s="134" t="s">
        <v>269</v>
      </c>
      <c r="F108" s="138" t="s">
        <v>1855</v>
      </c>
      <c r="I108" s="136"/>
      <c r="L108" s="32"/>
      <c r="M108" s="137"/>
      <c r="T108" s="53"/>
      <c r="AT108" s="17" t="s">
        <v>269</v>
      </c>
      <c r="AU108" s="17" t="s">
        <v>77</v>
      </c>
    </row>
    <row r="109" spans="2:65" s="12" customFormat="1" ht="11.25">
      <c r="B109" s="162"/>
      <c r="D109" s="134" t="s">
        <v>774</v>
      </c>
      <c r="E109" s="163" t="s">
        <v>19</v>
      </c>
      <c r="F109" s="164" t="s">
        <v>4289</v>
      </c>
      <c r="H109" s="165">
        <v>2550</v>
      </c>
      <c r="I109" s="166"/>
      <c r="L109" s="162"/>
      <c r="M109" s="167"/>
      <c r="T109" s="168"/>
      <c r="AT109" s="163" t="s">
        <v>774</v>
      </c>
      <c r="AU109" s="163" t="s">
        <v>77</v>
      </c>
      <c r="AV109" s="12" t="s">
        <v>79</v>
      </c>
      <c r="AW109" s="12" t="s">
        <v>31</v>
      </c>
      <c r="AX109" s="12" t="s">
        <v>69</v>
      </c>
      <c r="AY109" s="163" t="s">
        <v>260</v>
      </c>
    </row>
    <row r="110" spans="2:65" s="13" customFormat="1" ht="11.25">
      <c r="B110" s="169"/>
      <c r="D110" s="134" t="s">
        <v>774</v>
      </c>
      <c r="E110" s="170" t="s">
        <v>19</v>
      </c>
      <c r="F110" s="171" t="s">
        <v>967</v>
      </c>
      <c r="H110" s="172">
        <v>2550</v>
      </c>
      <c r="I110" s="173"/>
      <c r="L110" s="169"/>
      <c r="M110" s="174"/>
      <c r="T110" s="175"/>
      <c r="AT110" s="170" t="s">
        <v>774</v>
      </c>
      <c r="AU110" s="170" t="s">
        <v>77</v>
      </c>
      <c r="AV110" s="13" t="s">
        <v>266</v>
      </c>
      <c r="AW110" s="13" t="s">
        <v>31</v>
      </c>
      <c r="AX110" s="13" t="s">
        <v>77</v>
      </c>
      <c r="AY110" s="170" t="s">
        <v>260</v>
      </c>
    </row>
    <row r="111" spans="2:65" s="1" customFormat="1" ht="16.5" customHeight="1">
      <c r="B111" s="32"/>
      <c r="C111" s="121" t="s">
        <v>258</v>
      </c>
      <c r="D111" s="121" t="s">
        <v>261</v>
      </c>
      <c r="E111" s="122" t="s">
        <v>1474</v>
      </c>
      <c r="F111" s="123" t="s">
        <v>1475</v>
      </c>
      <c r="G111" s="124" t="s">
        <v>973</v>
      </c>
      <c r="H111" s="125">
        <v>969</v>
      </c>
      <c r="I111" s="126"/>
      <c r="J111" s="127">
        <f>ROUND(I111*H111,2)</f>
        <v>0</v>
      </c>
      <c r="K111" s="123" t="s">
        <v>1258</v>
      </c>
      <c r="L111" s="32"/>
      <c r="M111" s="128" t="s">
        <v>19</v>
      </c>
      <c r="N111" s="129" t="s">
        <v>40</v>
      </c>
      <c r="P111" s="130">
        <f>O111*H111</f>
        <v>0</v>
      </c>
      <c r="Q111" s="130">
        <v>0</v>
      </c>
      <c r="R111" s="130">
        <f>Q111*H111</f>
        <v>0</v>
      </c>
      <c r="S111" s="130">
        <v>0</v>
      </c>
      <c r="T111" s="131">
        <f>S111*H111</f>
        <v>0</v>
      </c>
      <c r="AR111" s="132" t="s">
        <v>266</v>
      </c>
      <c r="AT111" s="132" t="s">
        <v>261</v>
      </c>
      <c r="AU111" s="132" t="s">
        <v>77</v>
      </c>
      <c r="AY111" s="17" t="s">
        <v>260</v>
      </c>
      <c r="BE111" s="133">
        <f>IF(N111="základní",J111,0)</f>
        <v>0</v>
      </c>
      <c r="BF111" s="133">
        <f>IF(N111="snížená",J111,0)</f>
        <v>0</v>
      </c>
      <c r="BG111" s="133">
        <f>IF(N111="zákl. přenesená",J111,0)</f>
        <v>0</v>
      </c>
      <c r="BH111" s="133">
        <f>IF(N111="sníž. přenesená",J111,0)</f>
        <v>0</v>
      </c>
      <c r="BI111" s="133">
        <f>IF(N111="nulová",J111,0)</f>
        <v>0</v>
      </c>
      <c r="BJ111" s="17" t="s">
        <v>77</v>
      </c>
      <c r="BK111" s="133">
        <f>ROUND(I111*H111,2)</f>
        <v>0</v>
      </c>
      <c r="BL111" s="17" t="s">
        <v>266</v>
      </c>
      <c r="BM111" s="132" t="s">
        <v>289</v>
      </c>
    </row>
    <row r="112" spans="2:65" s="1" customFormat="1" ht="11.25">
      <c r="B112" s="32"/>
      <c r="D112" s="134" t="s">
        <v>267</v>
      </c>
      <c r="F112" s="135" t="s">
        <v>1477</v>
      </c>
      <c r="I112" s="136"/>
      <c r="L112" s="32"/>
      <c r="M112" s="137"/>
      <c r="T112" s="53"/>
      <c r="AT112" s="17" t="s">
        <v>267</v>
      </c>
      <c r="AU112" s="17" t="s">
        <v>77</v>
      </c>
    </row>
    <row r="113" spans="2:65" s="1" customFormat="1" ht="11.25">
      <c r="B113" s="32"/>
      <c r="D113" s="176" t="s">
        <v>1416</v>
      </c>
      <c r="F113" s="177" t="s">
        <v>1478</v>
      </c>
      <c r="I113" s="136"/>
      <c r="L113" s="32"/>
      <c r="M113" s="137"/>
      <c r="T113" s="53"/>
      <c r="AT113" s="17" t="s">
        <v>1416</v>
      </c>
      <c r="AU113" s="17" t="s">
        <v>77</v>
      </c>
    </row>
    <row r="114" spans="2:65" s="12" customFormat="1" ht="11.25">
      <c r="B114" s="162"/>
      <c r="D114" s="134" t="s">
        <v>774</v>
      </c>
      <c r="E114" s="163" t="s">
        <v>19</v>
      </c>
      <c r="F114" s="164" t="s">
        <v>4290</v>
      </c>
      <c r="H114" s="165">
        <v>969</v>
      </c>
      <c r="I114" s="166"/>
      <c r="L114" s="162"/>
      <c r="M114" s="167"/>
      <c r="T114" s="168"/>
      <c r="AT114" s="163" t="s">
        <v>774</v>
      </c>
      <c r="AU114" s="163" t="s">
        <v>77</v>
      </c>
      <c r="AV114" s="12" t="s">
        <v>79</v>
      </c>
      <c r="AW114" s="12" t="s">
        <v>31</v>
      </c>
      <c r="AX114" s="12" t="s">
        <v>69</v>
      </c>
      <c r="AY114" s="163" t="s">
        <v>260</v>
      </c>
    </row>
    <row r="115" spans="2:65" s="13" customFormat="1" ht="11.25">
      <c r="B115" s="169"/>
      <c r="D115" s="134" t="s">
        <v>774</v>
      </c>
      <c r="E115" s="170" t="s">
        <v>19</v>
      </c>
      <c r="F115" s="171" t="s">
        <v>967</v>
      </c>
      <c r="H115" s="172">
        <v>969</v>
      </c>
      <c r="I115" s="173"/>
      <c r="L115" s="169"/>
      <c r="M115" s="174"/>
      <c r="T115" s="175"/>
      <c r="AT115" s="170" t="s">
        <v>774</v>
      </c>
      <c r="AU115" s="170" t="s">
        <v>77</v>
      </c>
      <c r="AV115" s="13" t="s">
        <v>266</v>
      </c>
      <c r="AW115" s="13" t="s">
        <v>31</v>
      </c>
      <c r="AX115" s="13" t="s">
        <v>77</v>
      </c>
      <c r="AY115" s="170" t="s">
        <v>260</v>
      </c>
    </row>
    <row r="116" spans="2:65" s="1" customFormat="1" ht="16.5" customHeight="1">
      <c r="B116" s="32"/>
      <c r="C116" s="121" t="s">
        <v>282</v>
      </c>
      <c r="D116" s="121" t="s">
        <v>261</v>
      </c>
      <c r="E116" s="122" t="s">
        <v>1858</v>
      </c>
      <c r="F116" s="123" t="s">
        <v>1859</v>
      </c>
      <c r="G116" s="124" t="s">
        <v>1067</v>
      </c>
      <c r="H116" s="125">
        <v>510</v>
      </c>
      <c r="I116" s="126"/>
      <c r="J116" s="127">
        <f>ROUND(I116*H116,2)</f>
        <v>0</v>
      </c>
      <c r="K116" s="123" t="s">
        <v>1258</v>
      </c>
      <c r="L116" s="32"/>
      <c r="M116" s="128" t="s">
        <v>19</v>
      </c>
      <c r="N116" s="129" t="s">
        <v>40</v>
      </c>
      <c r="P116" s="130">
        <f>O116*H116</f>
        <v>0</v>
      </c>
      <c r="Q116" s="130">
        <v>0</v>
      </c>
      <c r="R116" s="130">
        <f>Q116*H116</f>
        <v>0</v>
      </c>
      <c r="S116" s="130">
        <v>0</v>
      </c>
      <c r="T116" s="131">
        <f>S116*H116</f>
        <v>0</v>
      </c>
      <c r="AR116" s="132" t="s">
        <v>266</v>
      </c>
      <c r="AT116" s="132" t="s">
        <v>261</v>
      </c>
      <c r="AU116" s="132" t="s">
        <v>77</v>
      </c>
      <c r="AY116" s="17" t="s">
        <v>260</v>
      </c>
      <c r="BE116" s="133">
        <f>IF(N116="základní",J116,0)</f>
        <v>0</v>
      </c>
      <c r="BF116" s="133">
        <f>IF(N116="snížená",J116,0)</f>
        <v>0</v>
      </c>
      <c r="BG116" s="133">
        <f>IF(N116="zákl. přenesená",J116,0)</f>
        <v>0</v>
      </c>
      <c r="BH116" s="133">
        <f>IF(N116="sníž. přenesená",J116,0)</f>
        <v>0</v>
      </c>
      <c r="BI116" s="133">
        <f>IF(N116="nulová",J116,0)</f>
        <v>0</v>
      </c>
      <c r="BJ116" s="17" t="s">
        <v>77</v>
      </c>
      <c r="BK116" s="133">
        <f>ROUND(I116*H116,2)</f>
        <v>0</v>
      </c>
      <c r="BL116" s="17" t="s">
        <v>266</v>
      </c>
      <c r="BM116" s="132" t="s">
        <v>8</v>
      </c>
    </row>
    <row r="117" spans="2:65" s="1" customFormat="1" ht="11.25">
      <c r="B117" s="32"/>
      <c r="D117" s="134" t="s">
        <v>267</v>
      </c>
      <c r="F117" s="135" t="s">
        <v>1860</v>
      </c>
      <c r="I117" s="136"/>
      <c r="L117" s="32"/>
      <c r="M117" s="137"/>
      <c r="T117" s="53"/>
      <c r="AT117" s="17" t="s">
        <v>267</v>
      </c>
      <c r="AU117" s="17" t="s">
        <v>77</v>
      </c>
    </row>
    <row r="118" spans="2:65" s="1" customFormat="1" ht="11.25">
      <c r="B118" s="32"/>
      <c r="D118" s="176" t="s">
        <v>1416</v>
      </c>
      <c r="F118" s="177" t="s">
        <v>1861</v>
      </c>
      <c r="I118" s="136"/>
      <c r="L118" s="32"/>
      <c r="M118" s="137"/>
      <c r="T118" s="53"/>
      <c r="AT118" s="17" t="s">
        <v>1416</v>
      </c>
      <c r="AU118" s="17" t="s">
        <v>77</v>
      </c>
    </row>
    <row r="119" spans="2:65" s="12" customFormat="1" ht="11.25">
      <c r="B119" s="162"/>
      <c r="D119" s="134" t="s">
        <v>774</v>
      </c>
      <c r="E119" s="163" t="s">
        <v>19</v>
      </c>
      <c r="F119" s="164" t="s">
        <v>4288</v>
      </c>
      <c r="H119" s="165">
        <v>510</v>
      </c>
      <c r="I119" s="166"/>
      <c r="L119" s="162"/>
      <c r="M119" s="167"/>
      <c r="T119" s="168"/>
      <c r="AT119" s="163" t="s">
        <v>774</v>
      </c>
      <c r="AU119" s="163" t="s">
        <v>77</v>
      </c>
      <c r="AV119" s="12" t="s">
        <v>79</v>
      </c>
      <c r="AW119" s="12" t="s">
        <v>31</v>
      </c>
      <c r="AX119" s="12" t="s">
        <v>69</v>
      </c>
      <c r="AY119" s="163" t="s">
        <v>260</v>
      </c>
    </row>
    <row r="120" spans="2:65" s="13" customFormat="1" ht="11.25">
      <c r="B120" s="169"/>
      <c r="D120" s="134" t="s">
        <v>774</v>
      </c>
      <c r="E120" s="170" t="s">
        <v>19</v>
      </c>
      <c r="F120" s="171" t="s">
        <v>967</v>
      </c>
      <c r="H120" s="172">
        <v>510</v>
      </c>
      <c r="I120" s="173"/>
      <c r="L120" s="169"/>
      <c r="M120" s="174"/>
      <c r="T120" s="175"/>
      <c r="AT120" s="170" t="s">
        <v>774</v>
      </c>
      <c r="AU120" s="170" t="s">
        <v>77</v>
      </c>
      <c r="AV120" s="13" t="s">
        <v>266</v>
      </c>
      <c r="AW120" s="13" t="s">
        <v>31</v>
      </c>
      <c r="AX120" s="13" t="s">
        <v>77</v>
      </c>
      <c r="AY120" s="170" t="s">
        <v>260</v>
      </c>
    </row>
    <row r="121" spans="2:65" s="1" customFormat="1" ht="16.5" customHeight="1">
      <c r="B121" s="32"/>
      <c r="C121" s="121" t="s">
        <v>271</v>
      </c>
      <c r="D121" s="121" t="s">
        <v>261</v>
      </c>
      <c r="E121" s="122" t="s">
        <v>1863</v>
      </c>
      <c r="F121" s="123" t="s">
        <v>1864</v>
      </c>
      <c r="G121" s="124" t="s">
        <v>1067</v>
      </c>
      <c r="H121" s="125">
        <v>394.96</v>
      </c>
      <c r="I121" s="126"/>
      <c r="J121" s="127">
        <f>ROUND(I121*H121,2)</f>
        <v>0</v>
      </c>
      <c r="K121" s="123" t="s">
        <v>1258</v>
      </c>
      <c r="L121" s="32"/>
      <c r="M121" s="128" t="s">
        <v>19</v>
      </c>
      <c r="N121" s="129" t="s">
        <v>40</v>
      </c>
      <c r="P121" s="130">
        <f>O121*H121</f>
        <v>0</v>
      </c>
      <c r="Q121" s="130">
        <v>0</v>
      </c>
      <c r="R121" s="130">
        <f>Q121*H121</f>
        <v>0</v>
      </c>
      <c r="S121" s="130">
        <v>0</v>
      </c>
      <c r="T121" s="131">
        <f>S121*H121</f>
        <v>0</v>
      </c>
      <c r="AR121" s="132" t="s">
        <v>266</v>
      </c>
      <c r="AT121" s="132" t="s">
        <v>261</v>
      </c>
      <c r="AU121" s="132" t="s">
        <v>77</v>
      </c>
      <c r="AY121" s="17" t="s">
        <v>260</v>
      </c>
      <c r="BE121" s="133">
        <f>IF(N121="základní",J121,0)</f>
        <v>0</v>
      </c>
      <c r="BF121" s="133">
        <f>IF(N121="snížená",J121,0)</f>
        <v>0</v>
      </c>
      <c r="BG121" s="133">
        <f>IF(N121="zákl. přenesená",J121,0)</f>
        <v>0</v>
      </c>
      <c r="BH121" s="133">
        <f>IF(N121="sníž. přenesená",J121,0)</f>
        <v>0</v>
      </c>
      <c r="BI121" s="133">
        <f>IF(N121="nulová",J121,0)</f>
        <v>0</v>
      </c>
      <c r="BJ121" s="17" t="s">
        <v>77</v>
      </c>
      <c r="BK121" s="133">
        <f>ROUND(I121*H121,2)</f>
        <v>0</v>
      </c>
      <c r="BL121" s="17" t="s">
        <v>266</v>
      </c>
      <c r="BM121" s="132" t="s">
        <v>296</v>
      </c>
    </row>
    <row r="122" spans="2:65" s="1" customFormat="1" ht="19.5">
      <c r="B122" s="32"/>
      <c r="D122" s="134" t="s">
        <v>267</v>
      </c>
      <c r="F122" s="135" t="s">
        <v>1865</v>
      </c>
      <c r="I122" s="136"/>
      <c r="L122" s="32"/>
      <c r="M122" s="137"/>
      <c r="T122" s="53"/>
      <c r="AT122" s="17" t="s">
        <v>267</v>
      </c>
      <c r="AU122" s="17" t="s">
        <v>77</v>
      </c>
    </row>
    <row r="123" spans="2:65" s="1" customFormat="1" ht="11.25">
      <c r="B123" s="32"/>
      <c r="D123" s="176" t="s">
        <v>1416</v>
      </c>
      <c r="F123" s="177" t="s">
        <v>1866</v>
      </c>
      <c r="I123" s="136"/>
      <c r="L123" s="32"/>
      <c r="M123" s="137"/>
      <c r="T123" s="53"/>
      <c r="AT123" s="17" t="s">
        <v>1416</v>
      </c>
      <c r="AU123" s="17" t="s">
        <v>77</v>
      </c>
    </row>
    <row r="124" spans="2:65" s="1" customFormat="1" ht="16.5" customHeight="1">
      <c r="B124" s="32"/>
      <c r="C124" s="139" t="s">
        <v>277</v>
      </c>
      <c r="D124" s="139" t="s">
        <v>273</v>
      </c>
      <c r="E124" s="140" t="s">
        <v>1867</v>
      </c>
      <c r="F124" s="141" t="s">
        <v>1868</v>
      </c>
      <c r="G124" s="142" t="s">
        <v>973</v>
      </c>
      <c r="H124" s="143">
        <v>829.41600000000005</v>
      </c>
      <c r="I124" s="144"/>
      <c r="J124" s="145">
        <f>ROUND(I124*H124,2)</f>
        <v>0</v>
      </c>
      <c r="K124" s="141" t="s">
        <v>1258</v>
      </c>
      <c r="L124" s="146"/>
      <c r="M124" s="147" t="s">
        <v>19</v>
      </c>
      <c r="N124" s="148" t="s">
        <v>40</v>
      </c>
      <c r="P124" s="130">
        <f>O124*H124</f>
        <v>0</v>
      </c>
      <c r="Q124" s="130">
        <v>1</v>
      </c>
      <c r="R124" s="130">
        <f>Q124*H124</f>
        <v>829.41600000000005</v>
      </c>
      <c r="S124" s="130">
        <v>0</v>
      </c>
      <c r="T124" s="131">
        <f>S124*H124</f>
        <v>0</v>
      </c>
      <c r="AR124" s="132" t="s">
        <v>277</v>
      </c>
      <c r="AT124" s="132" t="s">
        <v>273</v>
      </c>
      <c r="AU124" s="132" t="s">
        <v>77</v>
      </c>
      <c r="AY124" s="17" t="s">
        <v>260</v>
      </c>
      <c r="BE124" s="133">
        <f>IF(N124="základní",J124,0)</f>
        <v>0</v>
      </c>
      <c r="BF124" s="133">
        <f>IF(N124="snížená",J124,0)</f>
        <v>0</v>
      </c>
      <c r="BG124" s="133">
        <f>IF(N124="zákl. přenesená",J124,0)</f>
        <v>0</v>
      </c>
      <c r="BH124" s="133">
        <f>IF(N124="sníž. přenesená",J124,0)</f>
        <v>0</v>
      </c>
      <c r="BI124" s="133">
        <f>IF(N124="nulová",J124,0)</f>
        <v>0</v>
      </c>
      <c r="BJ124" s="17" t="s">
        <v>77</v>
      </c>
      <c r="BK124" s="133">
        <f>ROUND(I124*H124,2)</f>
        <v>0</v>
      </c>
      <c r="BL124" s="17" t="s">
        <v>266</v>
      </c>
      <c r="BM124" s="132" t="s">
        <v>300</v>
      </c>
    </row>
    <row r="125" spans="2:65" s="1" customFormat="1" ht="11.25">
      <c r="B125" s="32"/>
      <c r="D125" s="134" t="s">
        <v>267</v>
      </c>
      <c r="F125" s="135" t="s">
        <v>1868</v>
      </c>
      <c r="I125" s="136"/>
      <c r="L125" s="32"/>
      <c r="M125" s="137"/>
      <c r="T125" s="53"/>
      <c r="AT125" s="17" t="s">
        <v>267</v>
      </c>
      <c r="AU125" s="17" t="s">
        <v>77</v>
      </c>
    </row>
    <row r="126" spans="2:65" s="1" customFormat="1" ht="24.2" customHeight="1">
      <c r="B126" s="32"/>
      <c r="C126" s="121" t="s">
        <v>302</v>
      </c>
      <c r="D126" s="121" t="s">
        <v>261</v>
      </c>
      <c r="E126" s="122" t="s">
        <v>1869</v>
      </c>
      <c r="F126" s="123" t="s">
        <v>1870</v>
      </c>
      <c r="G126" s="124" t="s">
        <v>1061</v>
      </c>
      <c r="H126" s="125">
        <v>46.5</v>
      </c>
      <c r="I126" s="126"/>
      <c r="J126" s="127">
        <f>ROUND(I126*H126,2)</f>
        <v>0</v>
      </c>
      <c r="K126" s="123" t="s">
        <v>19</v>
      </c>
      <c r="L126" s="32"/>
      <c r="M126" s="128" t="s">
        <v>19</v>
      </c>
      <c r="N126" s="129" t="s">
        <v>40</v>
      </c>
      <c r="P126" s="130">
        <f>O126*H126</f>
        <v>0</v>
      </c>
      <c r="Q126" s="130">
        <v>0</v>
      </c>
      <c r="R126" s="130">
        <f>Q126*H126</f>
        <v>0</v>
      </c>
      <c r="S126" s="130">
        <v>0</v>
      </c>
      <c r="T126" s="131">
        <f>S126*H126</f>
        <v>0</v>
      </c>
      <c r="AR126" s="132" t="s">
        <v>266</v>
      </c>
      <c r="AT126" s="132" t="s">
        <v>261</v>
      </c>
      <c r="AU126" s="132" t="s">
        <v>77</v>
      </c>
      <c r="AY126" s="17" t="s">
        <v>260</v>
      </c>
      <c r="BE126" s="133">
        <f>IF(N126="základní",J126,0)</f>
        <v>0</v>
      </c>
      <c r="BF126" s="133">
        <f>IF(N126="snížená",J126,0)</f>
        <v>0</v>
      </c>
      <c r="BG126" s="133">
        <f>IF(N126="zákl. přenesená",J126,0)</f>
        <v>0</v>
      </c>
      <c r="BH126" s="133">
        <f>IF(N126="sníž. přenesená",J126,0)</f>
        <v>0</v>
      </c>
      <c r="BI126" s="133">
        <f>IF(N126="nulová",J126,0)</f>
        <v>0</v>
      </c>
      <c r="BJ126" s="17" t="s">
        <v>77</v>
      </c>
      <c r="BK126" s="133">
        <f>ROUND(I126*H126,2)</f>
        <v>0</v>
      </c>
      <c r="BL126" s="17" t="s">
        <v>266</v>
      </c>
      <c r="BM126" s="132" t="s">
        <v>305</v>
      </c>
    </row>
    <row r="127" spans="2:65" s="1" customFormat="1" ht="11.25">
      <c r="B127" s="32"/>
      <c r="D127" s="134" t="s">
        <v>267</v>
      </c>
      <c r="F127" s="135" t="s">
        <v>1870</v>
      </c>
      <c r="I127" s="136"/>
      <c r="L127" s="32"/>
      <c r="M127" s="137"/>
      <c r="T127" s="53"/>
      <c r="AT127" s="17" t="s">
        <v>267</v>
      </c>
      <c r="AU127" s="17" t="s">
        <v>77</v>
      </c>
    </row>
    <row r="128" spans="2:65" s="12" customFormat="1" ht="11.25">
      <c r="B128" s="162"/>
      <c r="D128" s="134" t="s">
        <v>774</v>
      </c>
      <c r="E128" s="163" t="s">
        <v>19</v>
      </c>
      <c r="F128" s="164" t="s">
        <v>4291</v>
      </c>
      <c r="H128" s="165">
        <v>46.5</v>
      </c>
      <c r="I128" s="166"/>
      <c r="L128" s="162"/>
      <c r="M128" s="167"/>
      <c r="T128" s="168"/>
      <c r="AT128" s="163" t="s">
        <v>774</v>
      </c>
      <c r="AU128" s="163" t="s">
        <v>77</v>
      </c>
      <c r="AV128" s="12" t="s">
        <v>79</v>
      </c>
      <c r="AW128" s="12" t="s">
        <v>31</v>
      </c>
      <c r="AX128" s="12" t="s">
        <v>69</v>
      </c>
      <c r="AY128" s="163" t="s">
        <v>260</v>
      </c>
    </row>
    <row r="129" spans="2:65" s="13" customFormat="1" ht="11.25">
      <c r="B129" s="169"/>
      <c r="D129" s="134" t="s">
        <v>774</v>
      </c>
      <c r="E129" s="170" t="s">
        <v>19</v>
      </c>
      <c r="F129" s="171" t="s">
        <v>967</v>
      </c>
      <c r="H129" s="172">
        <v>46.5</v>
      </c>
      <c r="I129" s="173"/>
      <c r="L129" s="169"/>
      <c r="M129" s="174"/>
      <c r="T129" s="175"/>
      <c r="AT129" s="170" t="s">
        <v>774</v>
      </c>
      <c r="AU129" s="170" t="s">
        <v>77</v>
      </c>
      <c r="AV129" s="13" t="s">
        <v>266</v>
      </c>
      <c r="AW129" s="13" t="s">
        <v>31</v>
      </c>
      <c r="AX129" s="13" t="s">
        <v>77</v>
      </c>
      <c r="AY129" s="170" t="s">
        <v>260</v>
      </c>
    </row>
    <row r="130" spans="2:65" s="1" customFormat="1" ht="16.5" customHeight="1">
      <c r="B130" s="32"/>
      <c r="C130" s="121" t="s">
        <v>289</v>
      </c>
      <c r="D130" s="121" t="s">
        <v>261</v>
      </c>
      <c r="E130" s="122" t="s">
        <v>1872</v>
      </c>
      <c r="F130" s="123" t="s">
        <v>1873</v>
      </c>
      <c r="G130" s="124" t="s">
        <v>1297</v>
      </c>
      <c r="H130" s="125">
        <v>46.5</v>
      </c>
      <c r="I130" s="126"/>
      <c r="J130" s="127">
        <f>ROUND(I130*H130,2)</f>
        <v>0</v>
      </c>
      <c r="K130" s="123" t="s">
        <v>1258</v>
      </c>
      <c r="L130" s="32"/>
      <c r="M130" s="128" t="s">
        <v>19</v>
      </c>
      <c r="N130" s="129" t="s">
        <v>40</v>
      </c>
      <c r="P130" s="130">
        <f>O130*H130</f>
        <v>0</v>
      </c>
      <c r="Q130" s="130">
        <v>1.2700000000000001E-3</v>
      </c>
      <c r="R130" s="130">
        <f>Q130*H130</f>
        <v>5.9055000000000003E-2</v>
      </c>
      <c r="S130" s="130">
        <v>0</v>
      </c>
      <c r="T130" s="131">
        <f>S130*H130</f>
        <v>0</v>
      </c>
      <c r="AR130" s="132" t="s">
        <v>266</v>
      </c>
      <c r="AT130" s="132" t="s">
        <v>261</v>
      </c>
      <c r="AU130" s="132" t="s">
        <v>77</v>
      </c>
      <c r="AY130" s="17" t="s">
        <v>260</v>
      </c>
      <c r="BE130" s="133">
        <f>IF(N130="základní",J130,0)</f>
        <v>0</v>
      </c>
      <c r="BF130" s="133">
        <f>IF(N130="snížená",J130,0)</f>
        <v>0</v>
      </c>
      <c r="BG130" s="133">
        <f>IF(N130="zákl. přenesená",J130,0)</f>
        <v>0</v>
      </c>
      <c r="BH130" s="133">
        <f>IF(N130="sníž. přenesená",J130,0)</f>
        <v>0</v>
      </c>
      <c r="BI130" s="133">
        <f>IF(N130="nulová",J130,0)</f>
        <v>0</v>
      </c>
      <c r="BJ130" s="17" t="s">
        <v>77</v>
      </c>
      <c r="BK130" s="133">
        <f>ROUND(I130*H130,2)</f>
        <v>0</v>
      </c>
      <c r="BL130" s="17" t="s">
        <v>266</v>
      </c>
      <c r="BM130" s="132" t="s">
        <v>310</v>
      </c>
    </row>
    <row r="131" spans="2:65" s="1" customFormat="1" ht="11.25">
      <c r="B131" s="32"/>
      <c r="D131" s="134" t="s">
        <v>267</v>
      </c>
      <c r="F131" s="135" t="s">
        <v>1873</v>
      </c>
      <c r="I131" s="136"/>
      <c r="L131" s="32"/>
      <c r="M131" s="137"/>
      <c r="T131" s="53"/>
      <c r="AT131" s="17" t="s">
        <v>267</v>
      </c>
      <c r="AU131" s="17" t="s">
        <v>77</v>
      </c>
    </row>
    <row r="132" spans="2:65" s="1" customFormat="1" ht="11.25">
      <c r="B132" s="32"/>
      <c r="D132" s="176" t="s">
        <v>1416</v>
      </c>
      <c r="F132" s="177" t="s">
        <v>1874</v>
      </c>
      <c r="I132" s="136"/>
      <c r="L132" s="32"/>
      <c r="M132" s="137"/>
      <c r="T132" s="53"/>
      <c r="AT132" s="17" t="s">
        <v>1416</v>
      </c>
      <c r="AU132" s="17" t="s">
        <v>77</v>
      </c>
    </row>
    <row r="133" spans="2:65" s="12" customFormat="1" ht="11.25">
      <c r="B133" s="162"/>
      <c r="D133" s="134" t="s">
        <v>774</v>
      </c>
      <c r="E133" s="163" t="s">
        <v>19</v>
      </c>
      <c r="F133" s="164" t="s">
        <v>4291</v>
      </c>
      <c r="H133" s="165">
        <v>46.5</v>
      </c>
      <c r="I133" s="166"/>
      <c r="L133" s="162"/>
      <c r="M133" s="167"/>
      <c r="T133" s="168"/>
      <c r="AT133" s="163" t="s">
        <v>774</v>
      </c>
      <c r="AU133" s="163" t="s">
        <v>77</v>
      </c>
      <c r="AV133" s="12" t="s">
        <v>79</v>
      </c>
      <c r="AW133" s="12" t="s">
        <v>31</v>
      </c>
      <c r="AX133" s="12" t="s">
        <v>69</v>
      </c>
      <c r="AY133" s="163" t="s">
        <v>260</v>
      </c>
    </row>
    <row r="134" spans="2:65" s="13" customFormat="1" ht="11.25">
      <c r="B134" s="169"/>
      <c r="D134" s="134" t="s">
        <v>774</v>
      </c>
      <c r="E134" s="170" t="s">
        <v>19</v>
      </c>
      <c r="F134" s="171" t="s">
        <v>967</v>
      </c>
      <c r="H134" s="172">
        <v>46.5</v>
      </c>
      <c r="I134" s="173"/>
      <c r="L134" s="169"/>
      <c r="M134" s="174"/>
      <c r="T134" s="175"/>
      <c r="AT134" s="170" t="s">
        <v>774</v>
      </c>
      <c r="AU134" s="170" t="s">
        <v>77</v>
      </c>
      <c r="AV134" s="13" t="s">
        <v>266</v>
      </c>
      <c r="AW134" s="13" t="s">
        <v>31</v>
      </c>
      <c r="AX134" s="13" t="s">
        <v>77</v>
      </c>
      <c r="AY134" s="170" t="s">
        <v>260</v>
      </c>
    </row>
    <row r="135" spans="2:65" s="1" customFormat="1" ht="16.5" customHeight="1">
      <c r="B135" s="32"/>
      <c r="C135" s="139" t="s">
        <v>312</v>
      </c>
      <c r="D135" s="139" t="s">
        <v>273</v>
      </c>
      <c r="E135" s="140" t="s">
        <v>1875</v>
      </c>
      <c r="F135" s="141" t="s">
        <v>1876</v>
      </c>
      <c r="G135" s="142" t="s">
        <v>1487</v>
      </c>
      <c r="H135" s="143">
        <v>1.163</v>
      </c>
      <c r="I135" s="144"/>
      <c r="J135" s="145">
        <f>ROUND(I135*H135,2)</f>
        <v>0</v>
      </c>
      <c r="K135" s="141" t="s">
        <v>1258</v>
      </c>
      <c r="L135" s="146"/>
      <c r="M135" s="147" t="s">
        <v>19</v>
      </c>
      <c r="N135" s="148" t="s">
        <v>40</v>
      </c>
      <c r="P135" s="130">
        <f>O135*H135</f>
        <v>0</v>
      </c>
      <c r="Q135" s="130">
        <v>1E-3</v>
      </c>
      <c r="R135" s="130">
        <f>Q135*H135</f>
        <v>1.163E-3</v>
      </c>
      <c r="S135" s="130">
        <v>0</v>
      </c>
      <c r="T135" s="131">
        <f>S135*H135</f>
        <v>0</v>
      </c>
      <c r="AR135" s="132" t="s">
        <v>277</v>
      </c>
      <c r="AT135" s="132" t="s">
        <v>273</v>
      </c>
      <c r="AU135" s="132" t="s">
        <v>77</v>
      </c>
      <c r="AY135" s="17" t="s">
        <v>260</v>
      </c>
      <c r="BE135" s="133">
        <f>IF(N135="základní",J135,0)</f>
        <v>0</v>
      </c>
      <c r="BF135" s="133">
        <f>IF(N135="snížená",J135,0)</f>
        <v>0</v>
      </c>
      <c r="BG135" s="133">
        <f>IF(N135="zákl. přenesená",J135,0)</f>
        <v>0</v>
      </c>
      <c r="BH135" s="133">
        <f>IF(N135="sníž. přenesená",J135,0)</f>
        <v>0</v>
      </c>
      <c r="BI135" s="133">
        <f>IF(N135="nulová",J135,0)</f>
        <v>0</v>
      </c>
      <c r="BJ135" s="17" t="s">
        <v>77</v>
      </c>
      <c r="BK135" s="133">
        <f>ROUND(I135*H135,2)</f>
        <v>0</v>
      </c>
      <c r="BL135" s="17" t="s">
        <v>266</v>
      </c>
      <c r="BM135" s="132" t="s">
        <v>315</v>
      </c>
    </row>
    <row r="136" spans="2:65" s="1" customFormat="1" ht="11.25">
      <c r="B136" s="32"/>
      <c r="D136" s="134" t="s">
        <v>267</v>
      </c>
      <c r="F136" s="135" t="s">
        <v>1876</v>
      </c>
      <c r="I136" s="136"/>
      <c r="L136" s="32"/>
      <c r="M136" s="137"/>
      <c r="T136" s="53"/>
      <c r="AT136" s="17" t="s">
        <v>267</v>
      </c>
      <c r="AU136" s="17" t="s">
        <v>77</v>
      </c>
    </row>
    <row r="137" spans="2:65" s="12" customFormat="1" ht="11.25">
      <c r="B137" s="162"/>
      <c r="D137" s="134" t="s">
        <v>774</v>
      </c>
      <c r="E137" s="163" t="s">
        <v>19</v>
      </c>
      <c r="F137" s="164" t="s">
        <v>4292</v>
      </c>
      <c r="H137" s="165">
        <v>1.163</v>
      </c>
      <c r="I137" s="166"/>
      <c r="L137" s="162"/>
      <c r="M137" s="167"/>
      <c r="T137" s="168"/>
      <c r="AT137" s="163" t="s">
        <v>774</v>
      </c>
      <c r="AU137" s="163" t="s">
        <v>77</v>
      </c>
      <c r="AV137" s="12" t="s">
        <v>79</v>
      </c>
      <c r="AW137" s="12" t="s">
        <v>31</v>
      </c>
      <c r="AX137" s="12" t="s">
        <v>69</v>
      </c>
      <c r="AY137" s="163" t="s">
        <v>260</v>
      </c>
    </row>
    <row r="138" spans="2:65" s="13" customFormat="1" ht="11.25">
      <c r="B138" s="169"/>
      <c r="D138" s="134" t="s">
        <v>774</v>
      </c>
      <c r="E138" s="170" t="s">
        <v>19</v>
      </c>
      <c r="F138" s="171" t="s">
        <v>967</v>
      </c>
      <c r="H138" s="172">
        <v>1.163</v>
      </c>
      <c r="I138" s="173"/>
      <c r="L138" s="169"/>
      <c r="M138" s="174"/>
      <c r="T138" s="175"/>
      <c r="AT138" s="170" t="s">
        <v>774</v>
      </c>
      <c r="AU138" s="170" t="s">
        <v>77</v>
      </c>
      <c r="AV138" s="13" t="s">
        <v>266</v>
      </c>
      <c r="AW138" s="13" t="s">
        <v>31</v>
      </c>
      <c r="AX138" s="13" t="s">
        <v>77</v>
      </c>
      <c r="AY138" s="170" t="s">
        <v>260</v>
      </c>
    </row>
    <row r="139" spans="2:65" s="1" customFormat="1" ht="16.5" customHeight="1">
      <c r="B139" s="32"/>
      <c r="C139" s="121" t="s">
        <v>8</v>
      </c>
      <c r="D139" s="121" t="s">
        <v>261</v>
      </c>
      <c r="E139" s="122" t="s">
        <v>1878</v>
      </c>
      <c r="F139" s="123" t="s">
        <v>1879</v>
      </c>
      <c r="G139" s="124" t="s">
        <v>1297</v>
      </c>
      <c r="H139" s="125">
        <v>46.5</v>
      </c>
      <c r="I139" s="126"/>
      <c r="J139" s="127">
        <f>ROUND(I139*H139,2)</f>
        <v>0</v>
      </c>
      <c r="K139" s="123" t="s">
        <v>1258</v>
      </c>
      <c r="L139" s="32"/>
      <c r="M139" s="128" t="s">
        <v>19</v>
      </c>
      <c r="N139" s="129" t="s">
        <v>40</v>
      </c>
      <c r="P139" s="130">
        <f>O139*H139</f>
        <v>0</v>
      </c>
      <c r="Q139" s="130">
        <v>0</v>
      </c>
      <c r="R139" s="130">
        <f>Q139*H139</f>
        <v>0</v>
      </c>
      <c r="S139" s="130">
        <v>0</v>
      </c>
      <c r="T139" s="131">
        <f>S139*H139</f>
        <v>0</v>
      </c>
      <c r="AR139" s="132" t="s">
        <v>266</v>
      </c>
      <c r="AT139" s="132" t="s">
        <v>261</v>
      </c>
      <c r="AU139" s="132" t="s">
        <v>77</v>
      </c>
      <c r="AY139" s="17" t="s">
        <v>260</v>
      </c>
      <c r="BE139" s="133">
        <f>IF(N139="základní",J139,0)</f>
        <v>0</v>
      </c>
      <c r="BF139" s="133">
        <f>IF(N139="snížená",J139,0)</f>
        <v>0</v>
      </c>
      <c r="BG139" s="133">
        <f>IF(N139="zákl. přenesená",J139,0)</f>
        <v>0</v>
      </c>
      <c r="BH139" s="133">
        <f>IF(N139="sníž. přenesená",J139,0)</f>
        <v>0</v>
      </c>
      <c r="BI139" s="133">
        <f>IF(N139="nulová",J139,0)</f>
        <v>0</v>
      </c>
      <c r="BJ139" s="17" t="s">
        <v>77</v>
      </c>
      <c r="BK139" s="133">
        <f>ROUND(I139*H139,2)</f>
        <v>0</v>
      </c>
      <c r="BL139" s="17" t="s">
        <v>266</v>
      </c>
      <c r="BM139" s="132" t="s">
        <v>320</v>
      </c>
    </row>
    <row r="140" spans="2:65" s="1" customFormat="1" ht="11.25">
      <c r="B140" s="32"/>
      <c r="D140" s="134" t="s">
        <v>267</v>
      </c>
      <c r="F140" s="135" t="s">
        <v>1880</v>
      </c>
      <c r="I140" s="136"/>
      <c r="L140" s="32"/>
      <c r="M140" s="137"/>
      <c r="T140" s="53"/>
      <c r="AT140" s="17" t="s">
        <v>267</v>
      </c>
      <c r="AU140" s="17" t="s">
        <v>77</v>
      </c>
    </row>
    <row r="141" spans="2:65" s="1" customFormat="1" ht="11.25">
      <c r="B141" s="32"/>
      <c r="D141" s="176" t="s">
        <v>1416</v>
      </c>
      <c r="F141" s="177" t="s">
        <v>1881</v>
      </c>
      <c r="I141" s="136"/>
      <c r="L141" s="32"/>
      <c r="M141" s="137"/>
      <c r="T141" s="53"/>
      <c r="AT141" s="17" t="s">
        <v>1416</v>
      </c>
      <c r="AU141" s="17" t="s">
        <v>77</v>
      </c>
    </row>
    <row r="142" spans="2:65" s="12" customFormat="1" ht="11.25">
      <c r="B142" s="162"/>
      <c r="D142" s="134" t="s">
        <v>774</v>
      </c>
      <c r="E142" s="163" t="s">
        <v>19</v>
      </c>
      <c r="F142" s="164" t="s">
        <v>4291</v>
      </c>
      <c r="H142" s="165">
        <v>46.5</v>
      </c>
      <c r="I142" s="166"/>
      <c r="L142" s="162"/>
      <c r="M142" s="167"/>
      <c r="T142" s="168"/>
      <c r="AT142" s="163" t="s">
        <v>774</v>
      </c>
      <c r="AU142" s="163" t="s">
        <v>77</v>
      </c>
      <c r="AV142" s="12" t="s">
        <v>79</v>
      </c>
      <c r="AW142" s="12" t="s">
        <v>31</v>
      </c>
      <c r="AX142" s="12" t="s">
        <v>69</v>
      </c>
      <c r="AY142" s="163" t="s">
        <v>260</v>
      </c>
    </row>
    <row r="143" spans="2:65" s="13" customFormat="1" ht="11.25">
      <c r="B143" s="169"/>
      <c r="D143" s="134" t="s">
        <v>774</v>
      </c>
      <c r="E143" s="170" t="s">
        <v>19</v>
      </c>
      <c r="F143" s="171" t="s">
        <v>967</v>
      </c>
      <c r="H143" s="172">
        <v>46.5</v>
      </c>
      <c r="I143" s="173"/>
      <c r="L143" s="169"/>
      <c r="M143" s="174"/>
      <c r="T143" s="175"/>
      <c r="AT143" s="170" t="s">
        <v>774</v>
      </c>
      <c r="AU143" s="170" t="s">
        <v>77</v>
      </c>
      <c r="AV143" s="13" t="s">
        <v>266</v>
      </c>
      <c r="AW143" s="13" t="s">
        <v>31</v>
      </c>
      <c r="AX143" s="13" t="s">
        <v>77</v>
      </c>
      <c r="AY143" s="170" t="s">
        <v>260</v>
      </c>
    </row>
    <row r="144" spans="2:65" s="1" customFormat="1" ht="16.5" customHeight="1">
      <c r="B144" s="32"/>
      <c r="C144" s="121" t="s">
        <v>322</v>
      </c>
      <c r="D144" s="121" t="s">
        <v>261</v>
      </c>
      <c r="E144" s="122" t="s">
        <v>1882</v>
      </c>
      <c r="F144" s="123" t="s">
        <v>1883</v>
      </c>
      <c r="G144" s="124" t="s">
        <v>1067</v>
      </c>
      <c r="H144" s="125">
        <v>4.6500000000000004</v>
      </c>
      <c r="I144" s="126"/>
      <c r="J144" s="127">
        <f>ROUND(I144*H144,2)</f>
        <v>0</v>
      </c>
      <c r="K144" s="123" t="s">
        <v>1258</v>
      </c>
      <c r="L144" s="32"/>
      <c r="M144" s="128" t="s">
        <v>19</v>
      </c>
      <c r="N144" s="129" t="s">
        <v>40</v>
      </c>
      <c r="P144" s="130">
        <f>O144*H144</f>
        <v>0</v>
      </c>
      <c r="Q144" s="130">
        <v>0</v>
      </c>
      <c r="R144" s="130">
        <f>Q144*H144</f>
        <v>0</v>
      </c>
      <c r="S144" s="130">
        <v>0</v>
      </c>
      <c r="T144" s="131">
        <f>S144*H144</f>
        <v>0</v>
      </c>
      <c r="AR144" s="132" t="s">
        <v>266</v>
      </c>
      <c r="AT144" s="132" t="s">
        <v>261</v>
      </c>
      <c r="AU144" s="132" t="s">
        <v>77</v>
      </c>
      <c r="AY144" s="17" t="s">
        <v>260</v>
      </c>
      <c r="BE144" s="133">
        <f>IF(N144="základní",J144,0)</f>
        <v>0</v>
      </c>
      <c r="BF144" s="133">
        <f>IF(N144="snížená",J144,0)</f>
        <v>0</v>
      </c>
      <c r="BG144" s="133">
        <f>IF(N144="zákl. přenesená",J144,0)</f>
        <v>0</v>
      </c>
      <c r="BH144" s="133">
        <f>IF(N144="sníž. přenesená",J144,0)</f>
        <v>0</v>
      </c>
      <c r="BI144" s="133">
        <f>IF(N144="nulová",J144,0)</f>
        <v>0</v>
      </c>
      <c r="BJ144" s="17" t="s">
        <v>77</v>
      </c>
      <c r="BK144" s="133">
        <f>ROUND(I144*H144,2)</f>
        <v>0</v>
      </c>
      <c r="BL144" s="17" t="s">
        <v>266</v>
      </c>
      <c r="BM144" s="132" t="s">
        <v>326</v>
      </c>
    </row>
    <row r="145" spans="2:65" s="1" customFormat="1" ht="11.25">
      <c r="B145" s="32"/>
      <c r="D145" s="134" t="s">
        <v>267</v>
      </c>
      <c r="F145" s="135" t="s">
        <v>1884</v>
      </c>
      <c r="I145" s="136"/>
      <c r="L145" s="32"/>
      <c r="M145" s="137"/>
      <c r="T145" s="53"/>
      <c r="AT145" s="17" t="s">
        <v>267</v>
      </c>
      <c r="AU145" s="17" t="s">
        <v>77</v>
      </c>
    </row>
    <row r="146" spans="2:65" s="1" customFormat="1" ht="11.25">
      <c r="B146" s="32"/>
      <c r="D146" s="176" t="s">
        <v>1416</v>
      </c>
      <c r="F146" s="177" t="s">
        <v>1885</v>
      </c>
      <c r="I146" s="136"/>
      <c r="L146" s="32"/>
      <c r="M146" s="137"/>
      <c r="T146" s="53"/>
      <c r="AT146" s="17" t="s">
        <v>1416</v>
      </c>
      <c r="AU146" s="17" t="s">
        <v>77</v>
      </c>
    </row>
    <row r="147" spans="2:65" s="12" customFormat="1" ht="11.25">
      <c r="B147" s="162"/>
      <c r="D147" s="134" t="s">
        <v>774</v>
      </c>
      <c r="E147" s="163" t="s">
        <v>19</v>
      </c>
      <c r="F147" s="164" t="s">
        <v>4293</v>
      </c>
      <c r="H147" s="165">
        <v>4.6500000000000004</v>
      </c>
      <c r="I147" s="166"/>
      <c r="L147" s="162"/>
      <c r="M147" s="167"/>
      <c r="T147" s="168"/>
      <c r="AT147" s="163" t="s">
        <v>774</v>
      </c>
      <c r="AU147" s="163" t="s">
        <v>77</v>
      </c>
      <c r="AV147" s="12" t="s">
        <v>79</v>
      </c>
      <c r="AW147" s="12" t="s">
        <v>31</v>
      </c>
      <c r="AX147" s="12" t="s">
        <v>69</v>
      </c>
      <c r="AY147" s="163" t="s">
        <v>260</v>
      </c>
    </row>
    <row r="148" spans="2:65" s="13" customFormat="1" ht="11.25">
      <c r="B148" s="169"/>
      <c r="D148" s="134" t="s">
        <v>774</v>
      </c>
      <c r="E148" s="170" t="s">
        <v>19</v>
      </c>
      <c r="F148" s="171" t="s">
        <v>967</v>
      </c>
      <c r="H148" s="172">
        <v>4.6500000000000004</v>
      </c>
      <c r="I148" s="173"/>
      <c r="L148" s="169"/>
      <c r="M148" s="174"/>
      <c r="T148" s="175"/>
      <c r="AT148" s="170" t="s">
        <v>774</v>
      </c>
      <c r="AU148" s="170" t="s">
        <v>77</v>
      </c>
      <c r="AV148" s="13" t="s">
        <v>266</v>
      </c>
      <c r="AW148" s="13" t="s">
        <v>31</v>
      </c>
      <c r="AX148" s="13" t="s">
        <v>77</v>
      </c>
      <c r="AY148" s="170" t="s">
        <v>260</v>
      </c>
    </row>
    <row r="149" spans="2:65" s="10" customFormat="1" ht="25.9" customHeight="1">
      <c r="B149" s="111"/>
      <c r="D149" s="112" t="s">
        <v>68</v>
      </c>
      <c r="E149" s="113" t="s">
        <v>79</v>
      </c>
      <c r="F149" s="113" t="s">
        <v>1887</v>
      </c>
      <c r="I149" s="114"/>
      <c r="J149" s="115">
        <f>BK149</f>
        <v>0</v>
      </c>
      <c r="L149" s="111"/>
      <c r="M149" s="116"/>
      <c r="P149" s="117">
        <f>SUM(P150:P191)</f>
        <v>0</v>
      </c>
      <c r="R149" s="117">
        <f>SUM(R150:R191)</f>
        <v>23.493540100000001</v>
      </c>
      <c r="T149" s="118">
        <f>SUM(T150:T191)</f>
        <v>0</v>
      </c>
      <c r="AR149" s="112" t="s">
        <v>77</v>
      </c>
      <c r="AT149" s="119" t="s">
        <v>68</v>
      </c>
      <c r="AU149" s="119" t="s">
        <v>69</v>
      </c>
      <c r="AY149" s="112" t="s">
        <v>260</v>
      </c>
      <c r="BK149" s="120">
        <f>SUM(BK150:BK191)</f>
        <v>0</v>
      </c>
    </row>
    <row r="150" spans="2:65" s="1" customFormat="1" ht="16.5" customHeight="1">
      <c r="B150" s="32"/>
      <c r="C150" s="121" t="s">
        <v>296</v>
      </c>
      <c r="D150" s="121" t="s">
        <v>261</v>
      </c>
      <c r="E150" s="122" t="s">
        <v>1888</v>
      </c>
      <c r="F150" s="123" t="s">
        <v>1889</v>
      </c>
      <c r="G150" s="124" t="s">
        <v>363</v>
      </c>
      <c r="H150" s="125">
        <v>4</v>
      </c>
      <c r="I150" s="126"/>
      <c r="J150" s="127">
        <f>ROUND(I150*H150,2)</f>
        <v>0</v>
      </c>
      <c r="K150" s="123" t="s">
        <v>1258</v>
      </c>
      <c r="L150" s="32"/>
      <c r="M150" s="128" t="s">
        <v>19</v>
      </c>
      <c r="N150" s="129" t="s">
        <v>40</v>
      </c>
      <c r="P150" s="130">
        <f>O150*H150</f>
        <v>0</v>
      </c>
      <c r="Q150" s="130">
        <v>0.15704000000000001</v>
      </c>
      <c r="R150" s="130">
        <f>Q150*H150</f>
        <v>0.62816000000000005</v>
      </c>
      <c r="S150" s="130">
        <v>0</v>
      </c>
      <c r="T150" s="131">
        <f>S150*H150</f>
        <v>0</v>
      </c>
      <c r="AR150" s="132" t="s">
        <v>266</v>
      </c>
      <c r="AT150" s="132" t="s">
        <v>261</v>
      </c>
      <c r="AU150" s="132" t="s">
        <v>77</v>
      </c>
      <c r="AY150" s="17" t="s">
        <v>260</v>
      </c>
      <c r="BE150" s="133">
        <f>IF(N150="základní",J150,0)</f>
        <v>0</v>
      </c>
      <c r="BF150" s="133">
        <f>IF(N150="snížená",J150,0)</f>
        <v>0</v>
      </c>
      <c r="BG150" s="133">
        <f>IF(N150="zákl. přenesená",J150,0)</f>
        <v>0</v>
      </c>
      <c r="BH150" s="133">
        <f>IF(N150="sníž. přenesená",J150,0)</f>
        <v>0</v>
      </c>
      <c r="BI150" s="133">
        <f>IF(N150="nulová",J150,0)</f>
        <v>0</v>
      </c>
      <c r="BJ150" s="17" t="s">
        <v>77</v>
      </c>
      <c r="BK150" s="133">
        <f>ROUND(I150*H150,2)</f>
        <v>0</v>
      </c>
      <c r="BL150" s="17" t="s">
        <v>266</v>
      </c>
      <c r="BM150" s="132" t="s">
        <v>330</v>
      </c>
    </row>
    <row r="151" spans="2:65" s="1" customFormat="1" ht="11.25">
      <c r="B151" s="32"/>
      <c r="D151" s="134" t="s">
        <v>267</v>
      </c>
      <c r="F151" s="135" t="s">
        <v>1890</v>
      </c>
      <c r="I151" s="136"/>
      <c r="L151" s="32"/>
      <c r="M151" s="137"/>
      <c r="T151" s="53"/>
      <c r="AT151" s="17" t="s">
        <v>267</v>
      </c>
      <c r="AU151" s="17" t="s">
        <v>77</v>
      </c>
    </row>
    <row r="152" spans="2:65" s="1" customFormat="1" ht="11.25">
      <c r="B152" s="32"/>
      <c r="D152" s="176" t="s">
        <v>1416</v>
      </c>
      <c r="F152" s="177" t="s">
        <v>1891</v>
      </c>
      <c r="I152" s="136"/>
      <c r="L152" s="32"/>
      <c r="M152" s="137"/>
      <c r="T152" s="53"/>
      <c r="AT152" s="17" t="s">
        <v>1416</v>
      </c>
      <c r="AU152" s="17" t="s">
        <v>77</v>
      </c>
    </row>
    <row r="153" spans="2:65" s="1" customFormat="1" ht="24.2" customHeight="1">
      <c r="B153" s="32"/>
      <c r="C153" s="121" t="s">
        <v>332</v>
      </c>
      <c r="D153" s="121" t="s">
        <v>261</v>
      </c>
      <c r="E153" s="122" t="s">
        <v>1892</v>
      </c>
      <c r="F153" s="123" t="s">
        <v>1893</v>
      </c>
      <c r="G153" s="124" t="s">
        <v>545</v>
      </c>
      <c r="H153" s="125">
        <v>25</v>
      </c>
      <c r="I153" s="126"/>
      <c r="J153" s="127">
        <f>ROUND(I153*H153,2)</f>
        <v>0</v>
      </c>
      <c r="K153" s="123" t="s">
        <v>1258</v>
      </c>
      <c r="L153" s="32"/>
      <c r="M153" s="128" t="s">
        <v>19</v>
      </c>
      <c r="N153" s="129" t="s">
        <v>40</v>
      </c>
      <c r="P153" s="130">
        <f>O153*H153</f>
        <v>0</v>
      </c>
      <c r="Q153" s="130">
        <v>0.27844000000000002</v>
      </c>
      <c r="R153" s="130">
        <f>Q153*H153</f>
        <v>6.9610000000000003</v>
      </c>
      <c r="S153" s="130">
        <v>0</v>
      </c>
      <c r="T153" s="131">
        <f>S153*H153</f>
        <v>0</v>
      </c>
      <c r="AR153" s="132" t="s">
        <v>266</v>
      </c>
      <c r="AT153" s="132" t="s">
        <v>261</v>
      </c>
      <c r="AU153" s="132" t="s">
        <v>77</v>
      </c>
      <c r="AY153" s="17" t="s">
        <v>260</v>
      </c>
      <c r="BE153" s="133">
        <f>IF(N153="základní",J153,0)</f>
        <v>0</v>
      </c>
      <c r="BF153" s="133">
        <f>IF(N153="snížená",J153,0)</f>
        <v>0</v>
      </c>
      <c r="BG153" s="133">
        <f>IF(N153="zákl. přenesená",J153,0)</f>
        <v>0</v>
      </c>
      <c r="BH153" s="133">
        <f>IF(N153="sníž. přenesená",J153,0)</f>
        <v>0</v>
      </c>
      <c r="BI153" s="133">
        <f>IF(N153="nulová",J153,0)</f>
        <v>0</v>
      </c>
      <c r="BJ153" s="17" t="s">
        <v>77</v>
      </c>
      <c r="BK153" s="133">
        <f>ROUND(I153*H153,2)</f>
        <v>0</v>
      </c>
      <c r="BL153" s="17" t="s">
        <v>266</v>
      </c>
      <c r="BM153" s="132" t="s">
        <v>4294</v>
      </c>
    </row>
    <row r="154" spans="2:65" s="1" customFormat="1" ht="19.5">
      <c r="B154" s="32"/>
      <c r="D154" s="134" t="s">
        <v>267</v>
      </c>
      <c r="F154" s="135" t="s">
        <v>1894</v>
      </c>
      <c r="I154" s="136"/>
      <c r="L154" s="32"/>
      <c r="M154" s="137"/>
      <c r="T154" s="53"/>
      <c r="AT154" s="17" t="s">
        <v>267</v>
      </c>
      <c r="AU154" s="17" t="s">
        <v>77</v>
      </c>
    </row>
    <row r="155" spans="2:65" s="1" customFormat="1" ht="11.25">
      <c r="B155" s="32"/>
      <c r="D155" s="176" t="s">
        <v>1416</v>
      </c>
      <c r="F155" s="177" t="s">
        <v>1895</v>
      </c>
      <c r="I155" s="136"/>
      <c r="L155" s="32"/>
      <c r="M155" s="137"/>
      <c r="T155" s="53"/>
      <c r="AT155" s="17" t="s">
        <v>1416</v>
      </c>
      <c r="AU155" s="17" t="s">
        <v>77</v>
      </c>
    </row>
    <row r="156" spans="2:65" s="1" customFormat="1" ht="16.5" customHeight="1">
      <c r="B156" s="32"/>
      <c r="C156" s="121" t="s">
        <v>300</v>
      </c>
      <c r="D156" s="121" t="s">
        <v>261</v>
      </c>
      <c r="E156" s="122" t="s">
        <v>1503</v>
      </c>
      <c r="F156" s="123" t="s">
        <v>1504</v>
      </c>
      <c r="G156" s="124" t="s">
        <v>1297</v>
      </c>
      <c r="H156" s="125">
        <v>190.7</v>
      </c>
      <c r="I156" s="126"/>
      <c r="J156" s="127">
        <f>ROUND(I156*H156,2)</f>
        <v>0</v>
      </c>
      <c r="K156" s="123" t="s">
        <v>1258</v>
      </c>
      <c r="L156" s="32"/>
      <c r="M156" s="128" t="s">
        <v>19</v>
      </c>
      <c r="N156" s="129" t="s">
        <v>40</v>
      </c>
      <c r="P156" s="130">
        <f>O156*H156</f>
        <v>0</v>
      </c>
      <c r="Q156" s="130">
        <v>1E-4</v>
      </c>
      <c r="R156" s="130">
        <f>Q156*H156</f>
        <v>1.907E-2</v>
      </c>
      <c r="S156" s="130">
        <v>0</v>
      </c>
      <c r="T156" s="131">
        <f>S156*H156</f>
        <v>0</v>
      </c>
      <c r="AR156" s="132" t="s">
        <v>266</v>
      </c>
      <c r="AT156" s="132" t="s">
        <v>261</v>
      </c>
      <c r="AU156" s="132" t="s">
        <v>77</v>
      </c>
      <c r="AY156" s="17" t="s">
        <v>260</v>
      </c>
      <c r="BE156" s="133">
        <f>IF(N156="základní",J156,0)</f>
        <v>0</v>
      </c>
      <c r="BF156" s="133">
        <f>IF(N156="snížená",J156,0)</f>
        <v>0</v>
      </c>
      <c r="BG156" s="133">
        <f>IF(N156="zákl. přenesená",J156,0)</f>
        <v>0</v>
      </c>
      <c r="BH156" s="133">
        <f>IF(N156="sníž. přenesená",J156,0)</f>
        <v>0</v>
      </c>
      <c r="BI156" s="133">
        <f>IF(N156="nulová",J156,0)</f>
        <v>0</v>
      </c>
      <c r="BJ156" s="17" t="s">
        <v>77</v>
      </c>
      <c r="BK156" s="133">
        <f>ROUND(I156*H156,2)</f>
        <v>0</v>
      </c>
      <c r="BL156" s="17" t="s">
        <v>266</v>
      </c>
      <c r="BM156" s="132" t="s">
        <v>339</v>
      </c>
    </row>
    <row r="157" spans="2:65" s="1" customFormat="1" ht="19.5">
      <c r="B157" s="32"/>
      <c r="D157" s="134" t="s">
        <v>267</v>
      </c>
      <c r="F157" s="135" t="s">
        <v>1506</v>
      </c>
      <c r="I157" s="136"/>
      <c r="L157" s="32"/>
      <c r="M157" s="137"/>
      <c r="T157" s="53"/>
      <c r="AT157" s="17" t="s">
        <v>267</v>
      </c>
      <c r="AU157" s="17" t="s">
        <v>77</v>
      </c>
    </row>
    <row r="158" spans="2:65" s="1" customFormat="1" ht="11.25">
      <c r="B158" s="32"/>
      <c r="D158" s="176" t="s">
        <v>1416</v>
      </c>
      <c r="F158" s="177" t="s">
        <v>1507</v>
      </c>
      <c r="I158" s="136"/>
      <c r="L158" s="32"/>
      <c r="M158" s="137"/>
      <c r="T158" s="53"/>
      <c r="AT158" s="17" t="s">
        <v>1416</v>
      </c>
      <c r="AU158" s="17" t="s">
        <v>77</v>
      </c>
    </row>
    <row r="159" spans="2:65" s="1" customFormat="1" ht="39">
      <c r="B159" s="32"/>
      <c r="D159" s="134" t="s">
        <v>269</v>
      </c>
      <c r="F159" s="138" t="s">
        <v>3576</v>
      </c>
      <c r="I159" s="136"/>
      <c r="L159" s="32"/>
      <c r="M159" s="137"/>
      <c r="T159" s="53"/>
      <c r="AT159" s="17" t="s">
        <v>269</v>
      </c>
      <c r="AU159" s="17" t="s">
        <v>77</v>
      </c>
    </row>
    <row r="160" spans="2:65" s="1" customFormat="1" ht="16.5" customHeight="1">
      <c r="B160" s="32"/>
      <c r="C160" s="139" t="s">
        <v>341</v>
      </c>
      <c r="D160" s="139" t="s">
        <v>273</v>
      </c>
      <c r="E160" s="140" t="s">
        <v>3577</v>
      </c>
      <c r="F160" s="141" t="s">
        <v>3578</v>
      </c>
      <c r="G160" s="142" t="s">
        <v>1297</v>
      </c>
      <c r="H160" s="143">
        <v>225.88399999999999</v>
      </c>
      <c r="I160" s="144"/>
      <c r="J160" s="145">
        <f>ROUND(I160*H160,2)</f>
        <v>0</v>
      </c>
      <c r="K160" s="141" t="s">
        <v>1258</v>
      </c>
      <c r="L160" s="146"/>
      <c r="M160" s="147" t="s">
        <v>19</v>
      </c>
      <c r="N160" s="148" t="s">
        <v>40</v>
      </c>
      <c r="P160" s="130">
        <f>O160*H160</f>
        <v>0</v>
      </c>
      <c r="Q160" s="130">
        <v>4.0000000000000002E-4</v>
      </c>
      <c r="R160" s="130">
        <f>Q160*H160</f>
        <v>9.0353599999999992E-2</v>
      </c>
      <c r="S160" s="130">
        <v>0</v>
      </c>
      <c r="T160" s="131">
        <f>S160*H160</f>
        <v>0</v>
      </c>
      <c r="AR160" s="132" t="s">
        <v>277</v>
      </c>
      <c r="AT160" s="132" t="s">
        <v>273</v>
      </c>
      <c r="AU160" s="132" t="s">
        <v>77</v>
      </c>
      <c r="AY160" s="17" t="s">
        <v>260</v>
      </c>
      <c r="BE160" s="133">
        <f>IF(N160="základní",J160,0)</f>
        <v>0</v>
      </c>
      <c r="BF160" s="133">
        <f>IF(N160="snížená",J160,0)</f>
        <v>0</v>
      </c>
      <c r="BG160" s="133">
        <f>IF(N160="zákl. přenesená",J160,0)</f>
        <v>0</v>
      </c>
      <c r="BH160" s="133">
        <f>IF(N160="sníž. přenesená",J160,0)</f>
        <v>0</v>
      </c>
      <c r="BI160" s="133">
        <f>IF(N160="nulová",J160,0)</f>
        <v>0</v>
      </c>
      <c r="BJ160" s="17" t="s">
        <v>77</v>
      </c>
      <c r="BK160" s="133">
        <f>ROUND(I160*H160,2)</f>
        <v>0</v>
      </c>
      <c r="BL160" s="17" t="s">
        <v>266</v>
      </c>
      <c r="BM160" s="132" t="s">
        <v>344</v>
      </c>
    </row>
    <row r="161" spans="2:65" s="1" customFormat="1" ht="11.25">
      <c r="B161" s="32"/>
      <c r="D161" s="134" t="s">
        <v>267</v>
      </c>
      <c r="F161" s="135" t="s">
        <v>3578</v>
      </c>
      <c r="I161" s="136"/>
      <c r="L161" s="32"/>
      <c r="M161" s="137"/>
      <c r="T161" s="53"/>
      <c r="AT161" s="17" t="s">
        <v>267</v>
      </c>
      <c r="AU161" s="17" t="s">
        <v>77</v>
      </c>
    </row>
    <row r="162" spans="2:65" s="12" customFormat="1" ht="11.25">
      <c r="B162" s="162"/>
      <c r="D162" s="134" t="s">
        <v>774</v>
      </c>
      <c r="E162" s="163" t="s">
        <v>19</v>
      </c>
      <c r="F162" s="164" t="s">
        <v>4295</v>
      </c>
      <c r="H162" s="165">
        <v>225.88399999999999</v>
      </c>
      <c r="I162" s="166"/>
      <c r="L162" s="162"/>
      <c r="M162" s="167"/>
      <c r="T162" s="168"/>
      <c r="AT162" s="163" t="s">
        <v>774</v>
      </c>
      <c r="AU162" s="163" t="s">
        <v>77</v>
      </c>
      <c r="AV162" s="12" t="s">
        <v>79</v>
      </c>
      <c r="AW162" s="12" t="s">
        <v>31</v>
      </c>
      <c r="AX162" s="12" t="s">
        <v>69</v>
      </c>
      <c r="AY162" s="163" t="s">
        <v>260</v>
      </c>
    </row>
    <row r="163" spans="2:65" s="13" customFormat="1" ht="11.25">
      <c r="B163" s="169"/>
      <c r="D163" s="134" t="s">
        <v>774</v>
      </c>
      <c r="E163" s="170" t="s">
        <v>19</v>
      </c>
      <c r="F163" s="171" t="s">
        <v>967</v>
      </c>
      <c r="H163" s="172">
        <v>225.88399999999999</v>
      </c>
      <c r="I163" s="173"/>
      <c r="L163" s="169"/>
      <c r="M163" s="174"/>
      <c r="T163" s="175"/>
      <c r="AT163" s="170" t="s">
        <v>774</v>
      </c>
      <c r="AU163" s="170" t="s">
        <v>77</v>
      </c>
      <c r="AV163" s="13" t="s">
        <v>266</v>
      </c>
      <c r="AW163" s="13" t="s">
        <v>31</v>
      </c>
      <c r="AX163" s="13" t="s">
        <v>77</v>
      </c>
      <c r="AY163" s="170" t="s">
        <v>260</v>
      </c>
    </row>
    <row r="164" spans="2:65" s="1" customFormat="1" ht="16.5" customHeight="1">
      <c r="B164" s="32"/>
      <c r="C164" s="121" t="s">
        <v>305</v>
      </c>
      <c r="D164" s="121" t="s">
        <v>261</v>
      </c>
      <c r="E164" s="122" t="s">
        <v>4296</v>
      </c>
      <c r="F164" s="123" t="s">
        <v>4297</v>
      </c>
      <c r="G164" s="124" t="s">
        <v>1297</v>
      </c>
      <c r="H164" s="125">
        <v>72</v>
      </c>
      <c r="I164" s="126"/>
      <c r="J164" s="127">
        <f>ROUND(I164*H164,2)</f>
        <v>0</v>
      </c>
      <c r="K164" s="123" t="s">
        <v>1258</v>
      </c>
      <c r="L164" s="32"/>
      <c r="M164" s="128" t="s">
        <v>19</v>
      </c>
      <c r="N164" s="129" t="s">
        <v>40</v>
      </c>
      <c r="P164" s="130">
        <f>O164*H164</f>
        <v>0</v>
      </c>
      <c r="Q164" s="130">
        <v>1.4400000000000001E-3</v>
      </c>
      <c r="R164" s="130">
        <f>Q164*H164</f>
        <v>0.10368000000000001</v>
      </c>
      <c r="S164" s="130">
        <v>0</v>
      </c>
      <c r="T164" s="131">
        <f>S164*H164</f>
        <v>0</v>
      </c>
      <c r="AR164" s="132" t="s">
        <v>266</v>
      </c>
      <c r="AT164" s="132" t="s">
        <v>261</v>
      </c>
      <c r="AU164" s="132" t="s">
        <v>77</v>
      </c>
      <c r="AY164" s="17" t="s">
        <v>260</v>
      </c>
      <c r="BE164" s="133">
        <f>IF(N164="základní",J164,0)</f>
        <v>0</v>
      </c>
      <c r="BF164" s="133">
        <f>IF(N164="snížená",J164,0)</f>
        <v>0</v>
      </c>
      <c r="BG164" s="133">
        <f>IF(N164="zákl. přenesená",J164,0)</f>
        <v>0</v>
      </c>
      <c r="BH164" s="133">
        <f>IF(N164="sníž. přenesená",J164,0)</f>
        <v>0</v>
      </c>
      <c r="BI164" s="133">
        <f>IF(N164="nulová",J164,0)</f>
        <v>0</v>
      </c>
      <c r="BJ164" s="17" t="s">
        <v>77</v>
      </c>
      <c r="BK164" s="133">
        <f>ROUND(I164*H164,2)</f>
        <v>0</v>
      </c>
      <c r="BL164" s="17" t="s">
        <v>266</v>
      </c>
      <c r="BM164" s="132" t="s">
        <v>348</v>
      </c>
    </row>
    <row r="165" spans="2:65" s="1" customFormat="1" ht="11.25">
      <c r="B165" s="32"/>
      <c r="D165" s="134" t="s">
        <v>267</v>
      </c>
      <c r="F165" s="135" t="s">
        <v>4298</v>
      </c>
      <c r="I165" s="136"/>
      <c r="L165" s="32"/>
      <c r="M165" s="137"/>
      <c r="T165" s="53"/>
      <c r="AT165" s="17" t="s">
        <v>267</v>
      </c>
      <c r="AU165" s="17" t="s">
        <v>77</v>
      </c>
    </row>
    <row r="166" spans="2:65" s="1" customFormat="1" ht="11.25">
      <c r="B166" s="32"/>
      <c r="D166" s="176" t="s">
        <v>1416</v>
      </c>
      <c r="F166" s="177" t="s">
        <v>4299</v>
      </c>
      <c r="I166" s="136"/>
      <c r="L166" s="32"/>
      <c r="M166" s="137"/>
      <c r="T166" s="53"/>
      <c r="AT166" s="17" t="s">
        <v>1416</v>
      </c>
      <c r="AU166" s="17" t="s">
        <v>77</v>
      </c>
    </row>
    <row r="167" spans="2:65" s="1" customFormat="1" ht="68.25">
      <c r="B167" s="32"/>
      <c r="D167" s="134" t="s">
        <v>269</v>
      </c>
      <c r="F167" s="138" t="s">
        <v>4300</v>
      </c>
      <c r="I167" s="136"/>
      <c r="L167" s="32"/>
      <c r="M167" s="137"/>
      <c r="T167" s="53"/>
      <c r="AT167" s="17" t="s">
        <v>269</v>
      </c>
      <c r="AU167" s="17" t="s">
        <v>77</v>
      </c>
    </row>
    <row r="168" spans="2:65" s="12" customFormat="1" ht="11.25">
      <c r="B168" s="162"/>
      <c r="D168" s="134" t="s">
        <v>774</v>
      </c>
      <c r="E168" s="163" t="s">
        <v>19</v>
      </c>
      <c r="F168" s="164" t="s">
        <v>4301</v>
      </c>
      <c r="H168" s="165">
        <v>72</v>
      </c>
      <c r="I168" s="166"/>
      <c r="L168" s="162"/>
      <c r="M168" s="167"/>
      <c r="T168" s="168"/>
      <c r="AT168" s="163" t="s">
        <v>774</v>
      </c>
      <c r="AU168" s="163" t="s">
        <v>77</v>
      </c>
      <c r="AV168" s="12" t="s">
        <v>79</v>
      </c>
      <c r="AW168" s="12" t="s">
        <v>31</v>
      </c>
      <c r="AX168" s="12" t="s">
        <v>69</v>
      </c>
      <c r="AY168" s="163" t="s">
        <v>260</v>
      </c>
    </row>
    <row r="169" spans="2:65" s="13" customFormat="1" ht="11.25">
      <c r="B169" s="169"/>
      <c r="D169" s="134" t="s">
        <v>774</v>
      </c>
      <c r="E169" s="170" t="s">
        <v>19</v>
      </c>
      <c r="F169" s="171" t="s">
        <v>967</v>
      </c>
      <c r="H169" s="172">
        <v>72</v>
      </c>
      <c r="I169" s="173"/>
      <c r="L169" s="169"/>
      <c r="M169" s="174"/>
      <c r="T169" s="175"/>
      <c r="AT169" s="170" t="s">
        <v>774</v>
      </c>
      <c r="AU169" s="170" t="s">
        <v>77</v>
      </c>
      <c r="AV169" s="13" t="s">
        <v>266</v>
      </c>
      <c r="AW169" s="13" t="s">
        <v>31</v>
      </c>
      <c r="AX169" s="13" t="s">
        <v>77</v>
      </c>
      <c r="AY169" s="170" t="s">
        <v>260</v>
      </c>
    </row>
    <row r="170" spans="2:65" s="1" customFormat="1" ht="16.5" customHeight="1">
      <c r="B170" s="32"/>
      <c r="C170" s="121" t="s">
        <v>350</v>
      </c>
      <c r="D170" s="121" t="s">
        <v>261</v>
      </c>
      <c r="E170" s="122" t="s">
        <v>4302</v>
      </c>
      <c r="F170" s="123" t="s">
        <v>4303</v>
      </c>
      <c r="G170" s="124" t="s">
        <v>1297</v>
      </c>
      <c r="H170" s="125">
        <v>72</v>
      </c>
      <c r="I170" s="126"/>
      <c r="J170" s="127">
        <f>ROUND(I170*H170,2)</f>
        <v>0</v>
      </c>
      <c r="K170" s="123" t="s">
        <v>1258</v>
      </c>
      <c r="L170" s="32"/>
      <c r="M170" s="128" t="s">
        <v>19</v>
      </c>
      <c r="N170" s="129" t="s">
        <v>40</v>
      </c>
      <c r="P170" s="130">
        <f>O170*H170</f>
        <v>0</v>
      </c>
      <c r="Q170" s="130">
        <v>4.0000000000000003E-5</v>
      </c>
      <c r="R170" s="130">
        <f>Q170*H170</f>
        <v>2.8800000000000002E-3</v>
      </c>
      <c r="S170" s="130">
        <v>0</v>
      </c>
      <c r="T170" s="131">
        <f>S170*H170</f>
        <v>0</v>
      </c>
      <c r="AR170" s="132" t="s">
        <v>266</v>
      </c>
      <c r="AT170" s="132" t="s">
        <v>261</v>
      </c>
      <c r="AU170" s="132" t="s">
        <v>77</v>
      </c>
      <c r="AY170" s="17" t="s">
        <v>260</v>
      </c>
      <c r="BE170" s="133">
        <f>IF(N170="základní",J170,0)</f>
        <v>0</v>
      </c>
      <c r="BF170" s="133">
        <f>IF(N170="snížená",J170,0)</f>
        <v>0</v>
      </c>
      <c r="BG170" s="133">
        <f>IF(N170="zákl. přenesená",J170,0)</f>
        <v>0</v>
      </c>
      <c r="BH170" s="133">
        <f>IF(N170="sníž. přenesená",J170,0)</f>
        <v>0</v>
      </c>
      <c r="BI170" s="133">
        <f>IF(N170="nulová",J170,0)</f>
        <v>0</v>
      </c>
      <c r="BJ170" s="17" t="s">
        <v>77</v>
      </c>
      <c r="BK170" s="133">
        <f>ROUND(I170*H170,2)</f>
        <v>0</v>
      </c>
      <c r="BL170" s="17" t="s">
        <v>266</v>
      </c>
      <c r="BM170" s="132" t="s">
        <v>353</v>
      </c>
    </row>
    <row r="171" spans="2:65" s="1" customFormat="1" ht="11.25">
      <c r="B171" s="32"/>
      <c r="D171" s="134" t="s">
        <v>267</v>
      </c>
      <c r="F171" s="135" t="s">
        <v>4304</v>
      </c>
      <c r="I171" s="136"/>
      <c r="L171" s="32"/>
      <c r="M171" s="137"/>
      <c r="T171" s="53"/>
      <c r="AT171" s="17" t="s">
        <v>267</v>
      </c>
      <c r="AU171" s="17" t="s">
        <v>77</v>
      </c>
    </row>
    <row r="172" spans="2:65" s="1" customFormat="1" ht="11.25">
      <c r="B172" s="32"/>
      <c r="D172" s="176" t="s">
        <v>1416</v>
      </c>
      <c r="F172" s="177" t="s">
        <v>4305</v>
      </c>
      <c r="I172" s="136"/>
      <c r="L172" s="32"/>
      <c r="M172" s="137"/>
      <c r="T172" s="53"/>
      <c r="AT172" s="17" t="s">
        <v>1416</v>
      </c>
      <c r="AU172" s="17" t="s">
        <v>77</v>
      </c>
    </row>
    <row r="173" spans="2:65" s="1" customFormat="1" ht="68.25">
      <c r="B173" s="32"/>
      <c r="D173" s="134" t="s">
        <v>269</v>
      </c>
      <c r="F173" s="138" t="s">
        <v>4300</v>
      </c>
      <c r="I173" s="136"/>
      <c r="L173" s="32"/>
      <c r="M173" s="137"/>
      <c r="T173" s="53"/>
      <c r="AT173" s="17" t="s">
        <v>269</v>
      </c>
      <c r="AU173" s="17" t="s">
        <v>77</v>
      </c>
    </row>
    <row r="174" spans="2:65" s="1" customFormat="1" ht="16.5" customHeight="1">
      <c r="B174" s="32"/>
      <c r="C174" s="121" t="s">
        <v>310</v>
      </c>
      <c r="D174" s="121" t="s">
        <v>261</v>
      </c>
      <c r="E174" s="122" t="s">
        <v>4306</v>
      </c>
      <c r="F174" s="123" t="s">
        <v>4307</v>
      </c>
      <c r="G174" s="124" t="s">
        <v>973</v>
      </c>
      <c r="H174" s="125">
        <v>0.69099999999999995</v>
      </c>
      <c r="I174" s="126"/>
      <c r="J174" s="127">
        <f>ROUND(I174*H174,2)</f>
        <v>0</v>
      </c>
      <c r="K174" s="123" t="s">
        <v>1258</v>
      </c>
      <c r="L174" s="32"/>
      <c r="M174" s="128" t="s">
        <v>19</v>
      </c>
      <c r="N174" s="129" t="s">
        <v>40</v>
      </c>
      <c r="P174" s="130">
        <f>O174*H174</f>
        <v>0</v>
      </c>
      <c r="Q174" s="130">
        <v>1.0383</v>
      </c>
      <c r="R174" s="130">
        <f>Q174*H174</f>
        <v>0.71746529999999997</v>
      </c>
      <c r="S174" s="130">
        <v>0</v>
      </c>
      <c r="T174" s="131">
        <f>S174*H174</f>
        <v>0</v>
      </c>
      <c r="AR174" s="132" t="s">
        <v>266</v>
      </c>
      <c r="AT174" s="132" t="s">
        <v>261</v>
      </c>
      <c r="AU174" s="132" t="s">
        <v>77</v>
      </c>
      <c r="AY174" s="17" t="s">
        <v>260</v>
      </c>
      <c r="BE174" s="133">
        <f>IF(N174="základní",J174,0)</f>
        <v>0</v>
      </c>
      <c r="BF174" s="133">
        <f>IF(N174="snížená",J174,0)</f>
        <v>0</v>
      </c>
      <c r="BG174" s="133">
        <f>IF(N174="zákl. přenesená",J174,0)</f>
        <v>0</v>
      </c>
      <c r="BH174" s="133">
        <f>IF(N174="sníž. přenesená",J174,0)</f>
        <v>0</v>
      </c>
      <c r="BI174" s="133">
        <f>IF(N174="nulová",J174,0)</f>
        <v>0</v>
      </c>
      <c r="BJ174" s="17" t="s">
        <v>77</v>
      </c>
      <c r="BK174" s="133">
        <f>ROUND(I174*H174,2)</f>
        <v>0</v>
      </c>
      <c r="BL174" s="17" t="s">
        <v>266</v>
      </c>
      <c r="BM174" s="132" t="s">
        <v>358</v>
      </c>
    </row>
    <row r="175" spans="2:65" s="1" customFormat="1" ht="11.25">
      <c r="B175" s="32"/>
      <c r="D175" s="134" t="s">
        <v>267</v>
      </c>
      <c r="F175" s="135" t="s">
        <v>4308</v>
      </c>
      <c r="I175" s="136"/>
      <c r="L175" s="32"/>
      <c r="M175" s="137"/>
      <c r="T175" s="53"/>
      <c r="AT175" s="17" t="s">
        <v>267</v>
      </c>
      <c r="AU175" s="17" t="s">
        <v>77</v>
      </c>
    </row>
    <row r="176" spans="2:65" s="1" customFormat="1" ht="11.25">
      <c r="B176" s="32"/>
      <c r="D176" s="176" t="s">
        <v>1416</v>
      </c>
      <c r="F176" s="177" t="s">
        <v>4309</v>
      </c>
      <c r="I176" s="136"/>
      <c r="L176" s="32"/>
      <c r="M176" s="137"/>
      <c r="T176" s="53"/>
      <c r="AT176" s="17" t="s">
        <v>1416</v>
      </c>
      <c r="AU176" s="17" t="s">
        <v>77</v>
      </c>
    </row>
    <row r="177" spans="2:65" s="1" customFormat="1" ht="48.75">
      <c r="B177" s="32"/>
      <c r="D177" s="134" t="s">
        <v>269</v>
      </c>
      <c r="F177" s="138" t="s">
        <v>4310</v>
      </c>
      <c r="I177" s="136"/>
      <c r="L177" s="32"/>
      <c r="M177" s="137"/>
      <c r="T177" s="53"/>
      <c r="AT177" s="17" t="s">
        <v>269</v>
      </c>
      <c r="AU177" s="17" t="s">
        <v>77</v>
      </c>
    </row>
    <row r="178" spans="2:65" s="12" customFormat="1" ht="11.25">
      <c r="B178" s="162"/>
      <c r="D178" s="134" t="s">
        <v>774</v>
      </c>
      <c r="E178" s="163" t="s">
        <v>19</v>
      </c>
      <c r="F178" s="164" t="s">
        <v>4311</v>
      </c>
      <c r="H178" s="165">
        <v>0.69099999999999995</v>
      </c>
      <c r="I178" s="166"/>
      <c r="L178" s="162"/>
      <c r="M178" s="167"/>
      <c r="T178" s="168"/>
      <c r="AT178" s="163" t="s">
        <v>774</v>
      </c>
      <c r="AU178" s="163" t="s">
        <v>77</v>
      </c>
      <c r="AV178" s="12" t="s">
        <v>79</v>
      </c>
      <c r="AW178" s="12" t="s">
        <v>31</v>
      </c>
      <c r="AX178" s="12" t="s">
        <v>69</v>
      </c>
      <c r="AY178" s="163" t="s">
        <v>260</v>
      </c>
    </row>
    <row r="179" spans="2:65" s="13" customFormat="1" ht="11.25">
      <c r="B179" s="169"/>
      <c r="D179" s="134" t="s">
        <v>774</v>
      </c>
      <c r="E179" s="170" t="s">
        <v>19</v>
      </c>
      <c r="F179" s="171" t="s">
        <v>967</v>
      </c>
      <c r="H179" s="172">
        <v>0.69099999999999995</v>
      </c>
      <c r="I179" s="173"/>
      <c r="L179" s="169"/>
      <c r="M179" s="174"/>
      <c r="T179" s="175"/>
      <c r="AT179" s="170" t="s">
        <v>774</v>
      </c>
      <c r="AU179" s="170" t="s">
        <v>77</v>
      </c>
      <c r="AV179" s="13" t="s">
        <v>266</v>
      </c>
      <c r="AW179" s="13" t="s">
        <v>31</v>
      </c>
      <c r="AX179" s="13" t="s">
        <v>77</v>
      </c>
      <c r="AY179" s="170" t="s">
        <v>260</v>
      </c>
    </row>
    <row r="180" spans="2:65" s="1" customFormat="1" ht="16.5" customHeight="1">
      <c r="B180" s="32"/>
      <c r="C180" s="121" t="s">
        <v>7</v>
      </c>
      <c r="D180" s="121" t="s">
        <v>261</v>
      </c>
      <c r="E180" s="122" t="s">
        <v>4312</v>
      </c>
      <c r="F180" s="123" t="s">
        <v>4313</v>
      </c>
      <c r="G180" s="124" t="s">
        <v>1067</v>
      </c>
      <c r="H180" s="125">
        <v>5.76</v>
      </c>
      <c r="I180" s="126"/>
      <c r="J180" s="127">
        <f>ROUND(I180*H180,2)</f>
        <v>0</v>
      </c>
      <c r="K180" s="123" t="s">
        <v>1258</v>
      </c>
      <c r="L180" s="32"/>
      <c r="M180" s="128" t="s">
        <v>19</v>
      </c>
      <c r="N180" s="129" t="s">
        <v>40</v>
      </c>
      <c r="P180" s="130">
        <f>O180*H180</f>
        <v>0</v>
      </c>
      <c r="Q180" s="130">
        <v>2.5505399999999998</v>
      </c>
      <c r="R180" s="130">
        <f>Q180*H180</f>
        <v>14.691110399999998</v>
      </c>
      <c r="S180" s="130">
        <v>0</v>
      </c>
      <c r="T180" s="131">
        <f>S180*H180</f>
        <v>0</v>
      </c>
      <c r="AR180" s="132" t="s">
        <v>266</v>
      </c>
      <c r="AT180" s="132" t="s">
        <v>261</v>
      </c>
      <c r="AU180" s="132" t="s">
        <v>77</v>
      </c>
      <c r="AY180" s="17" t="s">
        <v>260</v>
      </c>
      <c r="BE180" s="133">
        <f>IF(N180="základní",J180,0)</f>
        <v>0</v>
      </c>
      <c r="BF180" s="133">
        <f>IF(N180="snížená",J180,0)</f>
        <v>0</v>
      </c>
      <c r="BG180" s="133">
        <f>IF(N180="zákl. přenesená",J180,0)</f>
        <v>0</v>
      </c>
      <c r="BH180" s="133">
        <f>IF(N180="sníž. přenesená",J180,0)</f>
        <v>0</v>
      </c>
      <c r="BI180" s="133">
        <f>IF(N180="nulová",J180,0)</f>
        <v>0</v>
      </c>
      <c r="BJ180" s="17" t="s">
        <v>77</v>
      </c>
      <c r="BK180" s="133">
        <f>ROUND(I180*H180,2)</f>
        <v>0</v>
      </c>
      <c r="BL180" s="17" t="s">
        <v>266</v>
      </c>
      <c r="BM180" s="132" t="s">
        <v>364</v>
      </c>
    </row>
    <row r="181" spans="2:65" s="1" customFormat="1" ht="11.25">
      <c r="B181" s="32"/>
      <c r="D181" s="134" t="s">
        <v>267</v>
      </c>
      <c r="F181" s="135" t="s">
        <v>4314</v>
      </c>
      <c r="I181" s="136"/>
      <c r="L181" s="32"/>
      <c r="M181" s="137"/>
      <c r="T181" s="53"/>
      <c r="AT181" s="17" t="s">
        <v>267</v>
      </c>
      <c r="AU181" s="17" t="s">
        <v>77</v>
      </c>
    </row>
    <row r="182" spans="2:65" s="1" customFormat="1" ht="11.25">
      <c r="B182" s="32"/>
      <c r="D182" s="176" t="s">
        <v>1416</v>
      </c>
      <c r="F182" s="177" t="s">
        <v>4315</v>
      </c>
      <c r="I182" s="136"/>
      <c r="L182" s="32"/>
      <c r="M182" s="137"/>
      <c r="T182" s="53"/>
      <c r="AT182" s="17" t="s">
        <v>1416</v>
      </c>
      <c r="AU182" s="17" t="s">
        <v>77</v>
      </c>
    </row>
    <row r="183" spans="2:65" s="1" customFormat="1" ht="58.5">
      <c r="B183" s="32"/>
      <c r="D183" s="134" t="s">
        <v>269</v>
      </c>
      <c r="F183" s="138" t="s">
        <v>4316</v>
      </c>
      <c r="I183" s="136"/>
      <c r="L183" s="32"/>
      <c r="M183" s="137"/>
      <c r="T183" s="53"/>
      <c r="AT183" s="17" t="s">
        <v>269</v>
      </c>
      <c r="AU183" s="17" t="s">
        <v>77</v>
      </c>
    </row>
    <row r="184" spans="2:65" s="12" customFormat="1" ht="11.25">
      <c r="B184" s="162"/>
      <c r="D184" s="134" t="s">
        <v>774</v>
      </c>
      <c r="E184" s="163" t="s">
        <v>19</v>
      </c>
      <c r="F184" s="164" t="s">
        <v>4317</v>
      </c>
      <c r="H184" s="165">
        <v>5.76</v>
      </c>
      <c r="I184" s="166"/>
      <c r="L184" s="162"/>
      <c r="M184" s="167"/>
      <c r="T184" s="168"/>
      <c r="AT184" s="163" t="s">
        <v>774</v>
      </c>
      <c r="AU184" s="163" t="s">
        <v>77</v>
      </c>
      <c r="AV184" s="12" t="s">
        <v>79</v>
      </c>
      <c r="AW184" s="12" t="s">
        <v>31</v>
      </c>
      <c r="AX184" s="12" t="s">
        <v>69</v>
      </c>
      <c r="AY184" s="163" t="s">
        <v>260</v>
      </c>
    </row>
    <row r="185" spans="2:65" s="13" customFormat="1" ht="11.25">
      <c r="B185" s="169"/>
      <c r="D185" s="134" t="s">
        <v>774</v>
      </c>
      <c r="E185" s="170" t="s">
        <v>19</v>
      </c>
      <c r="F185" s="171" t="s">
        <v>967</v>
      </c>
      <c r="H185" s="172">
        <v>5.76</v>
      </c>
      <c r="I185" s="173"/>
      <c r="L185" s="169"/>
      <c r="M185" s="174"/>
      <c r="T185" s="175"/>
      <c r="AT185" s="170" t="s">
        <v>774</v>
      </c>
      <c r="AU185" s="170" t="s">
        <v>77</v>
      </c>
      <c r="AV185" s="13" t="s">
        <v>266</v>
      </c>
      <c r="AW185" s="13" t="s">
        <v>31</v>
      </c>
      <c r="AX185" s="13" t="s">
        <v>77</v>
      </c>
      <c r="AY185" s="170" t="s">
        <v>260</v>
      </c>
    </row>
    <row r="186" spans="2:65" s="1" customFormat="1" ht="21.75" customHeight="1">
      <c r="B186" s="32"/>
      <c r="C186" s="121" t="s">
        <v>315</v>
      </c>
      <c r="D186" s="121" t="s">
        <v>261</v>
      </c>
      <c r="E186" s="122" t="s">
        <v>4318</v>
      </c>
      <c r="F186" s="123" t="s">
        <v>4319</v>
      </c>
      <c r="G186" s="124" t="s">
        <v>1067</v>
      </c>
      <c r="H186" s="125">
        <v>5.76</v>
      </c>
      <c r="I186" s="126"/>
      <c r="J186" s="127">
        <f>ROUND(I186*H186,2)</f>
        <v>0</v>
      </c>
      <c r="K186" s="123" t="s">
        <v>1258</v>
      </c>
      <c r="L186" s="32"/>
      <c r="M186" s="128" t="s">
        <v>19</v>
      </c>
      <c r="N186" s="129" t="s">
        <v>40</v>
      </c>
      <c r="P186" s="130">
        <f>O186*H186</f>
        <v>0</v>
      </c>
      <c r="Q186" s="130">
        <v>4.8579999999999998E-2</v>
      </c>
      <c r="R186" s="130">
        <f>Q186*H186</f>
        <v>0.27982079999999998</v>
      </c>
      <c r="S186" s="130">
        <v>0</v>
      </c>
      <c r="T186" s="131">
        <f>S186*H186</f>
        <v>0</v>
      </c>
      <c r="AR186" s="132" t="s">
        <v>266</v>
      </c>
      <c r="AT186" s="132" t="s">
        <v>261</v>
      </c>
      <c r="AU186" s="132" t="s">
        <v>77</v>
      </c>
      <c r="AY186" s="17" t="s">
        <v>260</v>
      </c>
      <c r="BE186" s="133">
        <f>IF(N186="základní",J186,0)</f>
        <v>0</v>
      </c>
      <c r="BF186" s="133">
        <f>IF(N186="snížená",J186,0)</f>
        <v>0</v>
      </c>
      <c r="BG186" s="133">
        <f>IF(N186="zákl. přenesená",J186,0)</f>
        <v>0</v>
      </c>
      <c r="BH186" s="133">
        <f>IF(N186="sníž. přenesená",J186,0)</f>
        <v>0</v>
      </c>
      <c r="BI186" s="133">
        <f>IF(N186="nulová",J186,0)</f>
        <v>0</v>
      </c>
      <c r="BJ186" s="17" t="s">
        <v>77</v>
      </c>
      <c r="BK186" s="133">
        <f>ROUND(I186*H186,2)</f>
        <v>0</v>
      </c>
      <c r="BL186" s="17" t="s">
        <v>266</v>
      </c>
      <c r="BM186" s="132" t="s">
        <v>368</v>
      </c>
    </row>
    <row r="187" spans="2:65" s="1" customFormat="1" ht="11.25">
      <c r="B187" s="32"/>
      <c r="D187" s="134" t="s">
        <v>267</v>
      </c>
      <c r="F187" s="135" t="s">
        <v>4320</v>
      </c>
      <c r="I187" s="136"/>
      <c r="L187" s="32"/>
      <c r="M187" s="137"/>
      <c r="T187" s="53"/>
      <c r="AT187" s="17" t="s">
        <v>267</v>
      </c>
      <c r="AU187" s="17" t="s">
        <v>77</v>
      </c>
    </row>
    <row r="188" spans="2:65" s="1" customFormat="1" ht="11.25">
      <c r="B188" s="32"/>
      <c r="D188" s="176" t="s">
        <v>1416</v>
      </c>
      <c r="F188" s="177" t="s">
        <v>4321</v>
      </c>
      <c r="I188" s="136"/>
      <c r="L188" s="32"/>
      <c r="M188" s="137"/>
      <c r="T188" s="53"/>
      <c r="AT188" s="17" t="s">
        <v>1416</v>
      </c>
      <c r="AU188" s="17" t="s">
        <v>77</v>
      </c>
    </row>
    <row r="189" spans="2:65" s="1" customFormat="1" ht="58.5">
      <c r="B189" s="32"/>
      <c r="D189" s="134" t="s">
        <v>269</v>
      </c>
      <c r="F189" s="138" t="s">
        <v>4316</v>
      </c>
      <c r="I189" s="136"/>
      <c r="L189" s="32"/>
      <c r="M189" s="137"/>
      <c r="T189" s="53"/>
      <c r="AT189" s="17" t="s">
        <v>269</v>
      </c>
      <c r="AU189" s="17" t="s">
        <v>77</v>
      </c>
    </row>
    <row r="190" spans="2:65" s="12" customFormat="1" ht="11.25">
      <c r="B190" s="162"/>
      <c r="D190" s="134" t="s">
        <v>774</v>
      </c>
      <c r="E190" s="163" t="s">
        <v>19</v>
      </c>
      <c r="F190" s="164" t="s">
        <v>4317</v>
      </c>
      <c r="H190" s="165">
        <v>5.76</v>
      </c>
      <c r="I190" s="166"/>
      <c r="L190" s="162"/>
      <c r="M190" s="167"/>
      <c r="T190" s="168"/>
      <c r="AT190" s="163" t="s">
        <v>774</v>
      </c>
      <c r="AU190" s="163" t="s">
        <v>77</v>
      </c>
      <c r="AV190" s="12" t="s">
        <v>79</v>
      </c>
      <c r="AW190" s="12" t="s">
        <v>31</v>
      </c>
      <c r="AX190" s="12" t="s">
        <v>69</v>
      </c>
      <c r="AY190" s="163" t="s">
        <v>260</v>
      </c>
    </row>
    <row r="191" spans="2:65" s="13" customFormat="1" ht="11.25">
      <c r="B191" s="169"/>
      <c r="D191" s="134" t="s">
        <v>774</v>
      </c>
      <c r="E191" s="170" t="s">
        <v>19</v>
      </c>
      <c r="F191" s="171" t="s">
        <v>967</v>
      </c>
      <c r="H191" s="172">
        <v>5.76</v>
      </c>
      <c r="I191" s="173"/>
      <c r="L191" s="169"/>
      <c r="M191" s="174"/>
      <c r="T191" s="175"/>
      <c r="AT191" s="170" t="s">
        <v>774</v>
      </c>
      <c r="AU191" s="170" t="s">
        <v>77</v>
      </c>
      <c r="AV191" s="13" t="s">
        <v>266</v>
      </c>
      <c r="AW191" s="13" t="s">
        <v>31</v>
      </c>
      <c r="AX191" s="13" t="s">
        <v>77</v>
      </c>
      <c r="AY191" s="170" t="s">
        <v>260</v>
      </c>
    </row>
    <row r="192" spans="2:65" s="10" customFormat="1" ht="25.9" customHeight="1">
      <c r="B192" s="111"/>
      <c r="D192" s="112" t="s">
        <v>68</v>
      </c>
      <c r="E192" s="113" t="s">
        <v>279</v>
      </c>
      <c r="F192" s="113" t="s">
        <v>1897</v>
      </c>
      <c r="I192" s="114"/>
      <c r="J192" s="115">
        <f>BK192</f>
        <v>0</v>
      </c>
      <c r="L192" s="111"/>
      <c r="M192" s="116"/>
      <c r="P192" s="117">
        <f>SUM(P193:P202)</f>
        <v>0</v>
      </c>
      <c r="R192" s="117">
        <f>SUM(R193:R202)</f>
        <v>23.544779850000001</v>
      </c>
      <c r="T192" s="118">
        <f>SUM(T193:T202)</f>
        <v>0</v>
      </c>
      <c r="AR192" s="112" t="s">
        <v>77</v>
      </c>
      <c r="AT192" s="119" t="s">
        <v>68</v>
      </c>
      <c r="AU192" s="119" t="s">
        <v>69</v>
      </c>
      <c r="AY192" s="112" t="s">
        <v>260</v>
      </c>
      <c r="BK192" s="120">
        <f>SUM(BK193:BK202)</f>
        <v>0</v>
      </c>
    </row>
    <row r="193" spans="2:65" s="1" customFormat="1" ht="16.5" customHeight="1">
      <c r="B193" s="32"/>
      <c r="C193" s="121" t="s">
        <v>370</v>
      </c>
      <c r="D193" s="121" t="s">
        <v>261</v>
      </c>
      <c r="E193" s="122" t="s">
        <v>3599</v>
      </c>
      <c r="F193" s="123" t="s">
        <v>3600</v>
      </c>
      <c r="G193" s="124" t="s">
        <v>1067</v>
      </c>
      <c r="H193" s="125">
        <v>8.1150000000000002</v>
      </c>
      <c r="I193" s="126"/>
      <c r="J193" s="127">
        <f>ROUND(I193*H193,2)</f>
        <v>0</v>
      </c>
      <c r="K193" s="123" t="s">
        <v>1258</v>
      </c>
      <c r="L193" s="32"/>
      <c r="M193" s="128" t="s">
        <v>19</v>
      </c>
      <c r="N193" s="129" t="s">
        <v>40</v>
      </c>
      <c r="P193" s="130">
        <f>O193*H193</f>
        <v>0</v>
      </c>
      <c r="Q193" s="130">
        <v>2.9013900000000001</v>
      </c>
      <c r="R193" s="130">
        <f>Q193*H193</f>
        <v>23.544779850000001</v>
      </c>
      <c r="S193" s="130">
        <v>0</v>
      </c>
      <c r="T193" s="131">
        <f>S193*H193</f>
        <v>0</v>
      </c>
      <c r="AR193" s="132" t="s">
        <v>266</v>
      </c>
      <c r="AT193" s="132" t="s">
        <v>261</v>
      </c>
      <c r="AU193" s="132" t="s">
        <v>77</v>
      </c>
      <c r="AY193" s="17" t="s">
        <v>260</v>
      </c>
      <c r="BE193" s="133">
        <f>IF(N193="základní",J193,0)</f>
        <v>0</v>
      </c>
      <c r="BF193" s="133">
        <f>IF(N193="snížená",J193,0)</f>
        <v>0</v>
      </c>
      <c r="BG193" s="133">
        <f>IF(N193="zákl. přenesená",J193,0)</f>
        <v>0</v>
      </c>
      <c r="BH193" s="133">
        <f>IF(N193="sníž. přenesená",J193,0)</f>
        <v>0</v>
      </c>
      <c r="BI193" s="133">
        <f>IF(N193="nulová",J193,0)</f>
        <v>0</v>
      </c>
      <c r="BJ193" s="17" t="s">
        <v>77</v>
      </c>
      <c r="BK193" s="133">
        <f>ROUND(I193*H193,2)</f>
        <v>0</v>
      </c>
      <c r="BL193" s="17" t="s">
        <v>266</v>
      </c>
      <c r="BM193" s="132" t="s">
        <v>373</v>
      </c>
    </row>
    <row r="194" spans="2:65" s="1" customFormat="1" ht="19.5">
      <c r="B194" s="32"/>
      <c r="D194" s="134" t="s">
        <v>267</v>
      </c>
      <c r="F194" s="135" t="s">
        <v>3602</v>
      </c>
      <c r="I194" s="136"/>
      <c r="L194" s="32"/>
      <c r="M194" s="137"/>
      <c r="T194" s="53"/>
      <c r="AT194" s="17" t="s">
        <v>267</v>
      </c>
      <c r="AU194" s="17" t="s">
        <v>77</v>
      </c>
    </row>
    <row r="195" spans="2:65" s="1" customFormat="1" ht="11.25">
      <c r="B195" s="32"/>
      <c r="D195" s="176" t="s">
        <v>1416</v>
      </c>
      <c r="F195" s="177" t="s">
        <v>3603</v>
      </c>
      <c r="I195" s="136"/>
      <c r="L195" s="32"/>
      <c r="M195" s="137"/>
      <c r="T195" s="53"/>
      <c r="AT195" s="17" t="s">
        <v>1416</v>
      </c>
      <c r="AU195" s="17" t="s">
        <v>77</v>
      </c>
    </row>
    <row r="196" spans="2:65" s="1" customFormat="1" ht="48.75">
      <c r="B196" s="32"/>
      <c r="D196" s="134" t="s">
        <v>269</v>
      </c>
      <c r="F196" s="138" t="s">
        <v>3604</v>
      </c>
      <c r="I196" s="136"/>
      <c r="L196" s="32"/>
      <c r="M196" s="137"/>
      <c r="T196" s="53"/>
      <c r="AT196" s="17" t="s">
        <v>269</v>
      </c>
      <c r="AU196" s="17" t="s">
        <v>77</v>
      </c>
    </row>
    <row r="197" spans="2:65" s="12" customFormat="1" ht="11.25">
      <c r="B197" s="162"/>
      <c r="D197" s="134" t="s">
        <v>774</v>
      </c>
      <c r="E197" s="163" t="s">
        <v>19</v>
      </c>
      <c r="F197" s="164" t="s">
        <v>4322</v>
      </c>
      <c r="H197" s="165">
        <v>8.1150000000000002</v>
      </c>
      <c r="I197" s="166"/>
      <c r="L197" s="162"/>
      <c r="M197" s="167"/>
      <c r="T197" s="168"/>
      <c r="AT197" s="163" t="s">
        <v>774</v>
      </c>
      <c r="AU197" s="163" t="s">
        <v>77</v>
      </c>
      <c r="AV197" s="12" t="s">
        <v>79</v>
      </c>
      <c r="AW197" s="12" t="s">
        <v>31</v>
      </c>
      <c r="AX197" s="12" t="s">
        <v>69</v>
      </c>
      <c r="AY197" s="163" t="s">
        <v>260</v>
      </c>
    </row>
    <row r="198" spans="2:65" s="13" customFormat="1" ht="11.25">
      <c r="B198" s="169"/>
      <c r="D198" s="134" t="s">
        <v>774</v>
      </c>
      <c r="E198" s="170" t="s">
        <v>19</v>
      </c>
      <c r="F198" s="171" t="s">
        <v>967</v>
      </c>
      <c r="H198" s="172">
        <v>8.1150000000000002</v>
      </c>
      <c r="I198" s="173"/>
      <c r="L198" s="169"/>
      <c r="M198" s="174"/>
      <c r="T198" s="175"/>
      <c r="AT198" s="170" t="s">
        <v>774</v>
      </c>
      <c r="AU198" s="170" t="s">
        <v>77</v>
      </c>
      <c r="AV198" s="13" t="s">
        <v>266</v>
      </c>
      <c r="AW198" s="13" t="s">
        <v>31</v>
      </c>
      <c r="AX198" s="13" t="s">
        <v>77</v>
      </c>
      <c r="AY198" s="170" t="s">
        <v>260</v>
      </c>
    </row>
    <row r="199" spans="2:65" s="1" customFormat="1" ht="16.5" customHeight="1">
      <c r="B199" s="32"/>
      <c r="C199" s="121" t="s">
        <v>320</v>
      </c>
      <c r="D199" s="121" t="s">
        <v>261</v>
      </c>
      <c r="E199" s="122" t="s">
        <v>1927</v>
      </c>
      <c r="F199" s="123" t="s">
        <v>1928</v>
      </c>
      <c r="G199" s="124" t="s">
        <v>273</v>
      </c>
      <c r="H199" s="125">
        <v>36.200000000000003</v>
      </c>
      <c r="I199" s="126"/>
      <c r="J199" s="127">
        <f>ROUND(I199*H199,2)</f>
        <v>0</v>
      </c>
      <c r="K199" s="123" t="s">
        <v>19</v>
      </c>
      <c r="L199" s="32"/>
      <c r="M199" s="128" t="s">
        <v>19</v>
      </c>
      <c r="N199" s="129" t="s">
        <v>40</v>
      </c>
      <c r="P199" s="130">
        <f>O199*H199</f>
        <v>0</v>
      </c>
      <c r="Q199" s="130">
        <v>0</v>
      </c>
      <c r="R199" s="130">
        <f>Q199*H199</f>
        <v>0</v>
      </c>
      <c r="S199" s="130">
        <v>0</v>
      </c>
      <c r="T199" s="131">
        <f>S199*H199</f>
        <v>0</v>
      </c>
      <c r="AR199" s="132" t="s">
        <v>266</v>
      </c>
      <c r="AT199" s="132" t="s">
        <v>261</v>
      </c>
      <c r="AU199" s="132" t="s">
        <v>77</v>
      </c>
      <c r="AY199" s="17" t="s">
        <v>260</v>
      </c>
      <c r="BE199" s="133">
        <f>IF(N199="základní",J199,0)</f>
        <v>0</v>
      </c>
      <c r="BF199" s="133">
        <f>IF(N199="snížená",J199,0)</f>
        <v>0</v>
      </c>
      <c r="BG199" s="133">
        <f>IF(N199="zákl. přenesená",J199,0)</f>
        <v>0</v>
      </c>
      <c r="BH199" s="133">
        <f>IF(N199="sníž. přenesená",J199,0)</f>
        <v>0</v>
      </c>
      <c r="BI199" s="133">
        <f>IF(N199="nulová",J199,0)</f>
        <v>0</v>
      </c>
      <c r="BJ199" s="17" t="s">
        <v>77</v>
      </c>
      <c r="BK199" s="133">
        <f>ROUND(I199*H199,2)</f>
        <v>0</v>
      </c>
      <c r="BL199" s="17" t="s">
        <v>266</v>
      </c>
      <c r="BM199" s="132" t="s">
        <v>378</v>
      </c>
    </row>
    <row r="200" spans="2:65" s="1" customFormat="1" ht="11.25">
      <c r="B200" s="32"/>
      <c r="D200" s="134" t="s">
        <v>267</v>
      </c>
      <c r="F200" s="135" t="s">
        <v>1928</v>
      </c>
      <c r="I200" s="136"/>
      <c r="L200" s="32"/>
      <c r="M200" s="137"/>
      <c r="T200" s="53"/>
      <c r="AT200" s="17" t="s">
        <v>267</v>
      </c>
      <c r="AU200" s="17" t="s">
        <v>77</v>
      </c>
    </row>
    <row r="201" spans="2:65" s="12" customFormat="1" ht="11.25">
      <c r="B201" s="162"/>
      <c r="D201" s="134" t="s">
        <v>774</v>
      </c>
      <c r="E201" s="163" t="s">
        <v>19</v>
      </c>
      <c r="F201" s="164" t="s">
        <v>4323</v>
      </c>
      <c r="H201" s="165">
        <v>36.200000000000003</v>
      </c>
      <c r="I201" s="166"/>
      <c r="L201" s="162"/>
      <c r="M201" s="167"/>
      <c r="T201" s="168"/>
      <c r="AT201" s="163" t="s">
        <v>774</v>
      </c>
      <c r="AU201" s="163" t="s">
        <v>77</v>
      </c>
      <c r="AV201" s="12" t="s">
        <v>79</v>
      </c>
      <c r="AW201" s="12" t="s">
        <v>31</v>
      </c>
      <c r="AX201" s="12" t="s">
        <v>69</v>
      </c>
      <c r="AY201" s="163" t="s">
        <v>260</v>
      </c>
    </row>
    <row r="202" spans="2:65" s="13" customFormat="1" ht="11.25">
      <c r="B202" s="169"/>
      <c r="D202" s="134" t="s">
        <v>774</v>
      </c>
      <c r="E202" s="170" t="s">
        <v>19</v>
      </c>
      <c r="F202" s="171" t="s">
        <v>967</v>
      </c>
      <c r="H202" s="172">
        <v>36.200000000000003</v>
      </c>
      <c r="I202" s="173"/>
      <c r="L202" s="169"/>
      <c r="M202" s="174"/>
      <c r="T202" s="175"/>
      <c r="AT202" s="170" t="s">
        <v>774</v>
      </c>
      <c r="AU202" s="170" t="s">
        <v>77</v>
      </c>
      <c r="AV202" s="13" t="s">
        <v>266</v>
      </c>
      <c r="AW202" s="13" t="s">
        <v>31</v>
      </c>
      <c r="AX202" s="13" t="s">
        <v>77</v>
      </c>
      <c r="AY202" s="170" t="s">
        <v>260</v>
      </c>
    </row>
    <row r="203" spans="2:65" s="10" customFormat="1" ht="25.9" customHeight="1">
      <c r="B203" s="111"/>
      <c r="D203" s="112" t="s">
        <v>68</v>
      </c>
      <c r="E203" s="113" t="s">
        <v>266</v>
      </c>
      <c r="F203" s="113" t="s">
        <v>1930</v>
      </c>
      <c r="I203" s="114"/>
      <c r="J203" s="115">
        <f>BK203</f>
        <v>0</v>
      </c>
      <c r="L203" s="111"/>
      <c r="M203" s="116"/>
      <c r="P203" s="117">
        <f>SUM(P204:P213)</f>
        <v>0</v>
      </c>
      <c r="R203" s="117">
        <f>SUM(R204:R213)</f>
        <v>71.182899999999989</v>
      </c>
      <c r="T203" s="118">
        <f>SUM(T204:T213)</f>
        <v>0</v>
      </c>
      <c r="AR203" s="112" t="s">
        <v>77</v>
      </c>
      <c r="AT203" s="119" t="s">
        <v>68</v>
      </c>
      <c r="AU203" s="119" t="s">
        <v>69</v>
      </c>
      <c r="AY203" s="112" t="s">
        <v>260</v>
      </c>
      <c r="BK203" s="120">
        <f>SUM(BK204:BK213)</f>
        <v>0</v>
      </c>
    </row>
    <row r="204" spans="2:65" s="1" customFormat="1" ht="16.5" customHeight="1">
      <c r="B204" s="32"/>
      <c r="C204" s="121" t="s">
        <v>381</v>
      </c>
      <c r="D204" s="121" t="s">
        <v>261</v>
      </c>
      <c r="E204" s="122" t="s">
        <v>1931</v>
      </c>
      <c r="F204" s="123" t="s">
        <v>1932</v>
      </c>
      <c r="G204" s="124" t="s">
        <v>1067</v>
      </c>
      <c r="H204" s="125">
        <v>15</v>
      </c>
      <c r="I204" s="126"/>
      <c r="J204" s="127">
        <f>ROUND(I204*H204,2)</f>
        <v>0</v>
      </c>
      <c r="K204" s="123" t="s">
        <v>1258</v>
      </c>
      <c r="L204" s="32"/>
      <c r="M204" s="128" t="s">
        <v>19</v>
      </c>
      <c r="N204" s="129" t="s">
        <v>40</v>
      </c>
      <c r="P204" s="130">
        <f>O204*H204</f>
        <v>0</v>
      </c>
      <c r="Q204" s="130">
        <v>2.3050199999999998</v>
      </c>
      <c r="R204" s="130">
        <f>Q204*H204</f>
        <v>34.575299999999999</v>
      </c>
      <c r="S204" s="130">
        <v>0</v>
      </c>
      <c r="T204" s="131">
        <f>S204*H204</f>
        <v>0</v>
      </c>
      <c r="AR204" s="132" t="s">
        <v>266</v>
      </c>
      <c r="AT204" s="132" t="s">
        <v>261</v>
      </c>
      <c r="AU204" s="132" t="s">
        <v>77</v>
      </c>
      <c r="AY204" s="17" t="s">
        <v>260</v>
      </c>
      <c r="BE204" s="133">
        <f>IF(N204="základní",J204,0)</f>
        <v>0</v>
      </c>
      <c r="BF204" s="133">
        <f>IF(N204="snížená",J204,0)</f>
        <v>0</v>
      </c>
      <c r="BG204" s="133">
        <f>IF(N204="zákl. přenesená",J204,0)</f>
        <v>0</v>
      </c>
      <c r="BH204" s="133">
        <f>IF(N204="sníž. přenesená",J204,0)</f>
        <v>0</v>
      </c>
      <c r="BI204" s="133">
        <f>IF(N204="nulová",J204,0)</f>
        <v>0</v>
      </c>
      <c r="BJ204" s="17" t="s">
        <v>77</v>
      </c>
      <c r="BK204" s="133">
        <f>ROUND(I204*H204,2)</f>
        <v>0</v>
      </c>
      <c r="BL204" s="17" t="s">
        <v>266</v>
      </c>
      <c r="BM204" s="132" t="s">
        <v>384</v>
      </c>
    </row>
    <row r="205" spans="2:65" s="1" customFormat="1" ht="11.25">
      <c r="B205" s="32"/>
      <c r="D205" s="134" t="s">
        <v>267</v>
      </c>
      <c r="F205" s="135" t="s">
        <v>1933</v>
      </c>
      <c r="I205" s="136"/>
      <c r="L205" s="32"/>
      <c r="M205" s="137"/>
      <c r="T205" s="53"/>
      <c r="AT205" s="17" t="s">
        <v>267</v>
      </c>
      <c r="AU205" s="17" t="s">
        <v>77</v>
      </c>
    </row>
    <row r="206" spans="2:65" s="1" customFormat="1" ht="11.25">
      <c r="B206" s="32"/>
      <c r="D206" s="176" t="s">
        <v>1416</v>
      </c>
      <c r="F206" s="177" t="s">
        <v>1934</v>
      </c>
      <c r="I206" s="136"/>
      <c r="L206" s="32"/>
      <c r="M206" s="137"/>
      <c r="T206" s="53"/>
      <c r="AT206" s="17" t="s">
        <v>1416</v>
      </c>
      <c r="AU206" s="17" t="s">
        <v>77</v>
      </c>
    </row>
    <row r="207" spans="2:65" s="1" customFormat="1" ht="87.75">
      <c r="B207" s="32"/>
      <c r="D207" s="134" t="s">
        <v>269</v>
      </c>
      <c r="F207" s="138" t="s">
        <v>1935</v>
      </c>
      <c r="I207" s="136"/>
      <c r="L207" s="32"/>
      <c r="M207" s="137"/>
      <c r="T207" s="53"/>
      <c r="AT207" s="17" t="s">
        <v>269</v>
      </c>
      <c r="AU207" s="17" t="s">
        <v>77</v>
      </c>
    </row>
    <row r="208" spans="2:65" s="12" customFormat="1" ht="11.25">
      <c r="B208" s="162"/>
      <c r="D208" s="134" t="s">
        <v>774</v>
      </c>
      <c r="E208" s="163" t="s">
        <v>19</v>
      </c>
      <c r="F208" s="164" t="s">
        <v>4324</v>
      </c>
      <c r="H208" s="165">
        <v>15</v>
      </c>
      <c r="I208" s="166"/>
      <c r="L208" s="162"/>
      <c r="M208" s="167"/>
      <c r="T208" s="168"/>
      <c r="AT208" s="163" t="s">
        <v>774</v>
      </c>
      <c r="AU208" s="163" t="s">
        <v>77</v>
      </c>
      <c r="AV208" s="12" t="s">
        <v>79</v>
      </c>
      <c r="AW208" s="12" t="s">
        <v>31</v>
      </c>
      <c r="AX208" s="12" t="s">
        <v>69</v>
      </c>
      <c r="AY208" s="163" t="s">
        <v>260</v>
      </c>
    </row>
    <row r="209" spans="2:65" s="13" customFormat="1" ht="11.25">
      <c r="B209" s="169"/>
      <c r="D209" s="134" t="s">
        <v>774</v>
      </c>
      <c r="E209" s="170" t="s">
        <v>19</v>
      </c>
      <c r="F209" s="171" t="s">
        <v>967</v>
      </c>
      <c r="H209" s="172">
        <v>15</v>
      </c>
      <c r="I209" s="173"/>
      <c r="L209" s="169"/>
      <c r="M209" s="174"/>
      <c r="T209" s="175"/>
      <c r="AT209" s="170" t="s">
        <v>774</v>
      </c>
      <c r="AU209" s="170" t="s">
        <v>77</v>
      </c>
      <c r="AV209" s="13" t="s">
        <v>266</v>
      </c>
      <c r="AW209" s="13" t="s">
        <v>31</v>
      </c>
      <c r="AX209" s="13" t="s">
        <v>77</v>
      </c>
      <c r="AY209" s="170" t="s">
        <v>260</v>
      </c>
    </row>
    <row r="210" spans="2:65" s="1" customFormat="1" ht="21.75" customHeight="1">
      <c r="B210" s="32"/>
      <c r="C210" s="121" t="s">
        <v>326</v>
      </c>
      <c r="D210" s="121" t="s">
        <v>261</v>
      </c>
      <c r="E210" s="122" t="s">
        <v>3640</v>
      </c>
      <c r="F210" s="123" t="s">
        <v>3641</v>
      </c>
      <c r="G210" s="124" t="s">
        <v>1297</v>
      </c>
      <c r="H210" s="125">
        <v>35.5</v>
      </c>
      <c r="I210" s="126"/>
      <c r="J210" s="127">
        <f>ROUND(I210*H210,2)</f>
        <v>0</v>
      </c>
      <c r="K210" s="123" t="s">
        <v>1258</v>
      </c>
      <c r="L210" s="32"/>
      <c r="M210" s="128" t="s">
        <v>19</v>
      </c>
      <c r="N210" s="129" t="s">
        <v>40</v>
      </c>
      <c r="P210" s="130">
        <f>O210*H210</f>
        <v>0</v>
      </c>
      <c r="Q210" s="130">
        <v>1.0311999999999999</v>
      </c>
      <c r="R210" s="130">
        <f>Q210*H210</f>
        <v>36.607599999999998</v>
      </c>
      <c r="S210" s="130">
        <v>0</v>
      </c>
      <c r="T210" s="131">
        <f>S210*H210</f>
        <v>0</v>
      </c>
      <c r="AR210" s="132" t="s">
        <v>266</v>
      </c>
      <c r="AT210" s="132" t="s">
        <v>261</v>
      </c>
      <c r="AU210" s="132" t="s">
        <v>77</v>
      </c>
      <c r="AY210" s="17" t="s">
        <v>260</v>
      </c>
      <c r="BE210" s="133">
        <f>IF(N210="základní",J210,0)</f>
        <v>0</v>
      </c>
      <c r="BF210" s="133">
        <f>IF(N210="snížená",J210,0)</f>
        <v>0</v>
      </c>
      <c r="BG210" s="133">
        <f>IF(N210="zákl. přenesená",J210,0)</f>
        <v>0</v>
      </c>
      <c r="BH210" s="133">
        <f>IF(N210="sníž. přenesená",J210,0)</f>
        <v>0</v>
      </c>
      <c r="BI210" s="133">
        <f>IF(N210="nulová",J210,0)</f>
        <v>0</v>
      </c>
      <c r="BJ210" s="17" t="s">
        <v>77</v>
      </c>
      <c r="BK210" s="133">
        <f>ROUND(I210*H210,2)</f>
        <v>0</v>
      </c>
      <c r="BL210" s="17" t="s">
        <v>266</v>
      </c>
      <c r="BM210" s="132" t="s">
        <v>389</v>
      </c>
    </row>
    <row r="211" spans="2:65" s="1" customFormat="1" ht="19.5">
      <c r="B211" s="32"/>
      <c r="D211" s="134" t="s">
        <v>267</v>
      </c>
      <c r="F211" s="135" t="s">
        <v>3643</v>
      </c>
      <c r="I211" s="136"/>
      <c r="L211" s="32"/>
      <c r="M211" s="137"/>
      <c r="T211" s="53"/>
      <c r="AT211" s="17" t="s">
        <v>267</v>
      </c>
      <c r="AU211" s="17" t="s">
        <v>77</v>
      </c>
    </row>
    <row r="212" spans="2:65" s="1" customFormat="1" ht="11.25">
      <c r="B212" s="32"/>
      <c r="D212" s="176" t="s">
        <v>1416</v>
      </c>
      <c r="F212" s="177" t="s">
        <v>3644</v>
      </c>
      <c r="I212" s="136"/>
      <c r="L212" s="32"/>
      <c r="M212" s="137"/>
      <c r="T212" s="53"/>
      <c r="AT212" s="17" t="s">
        <v>1416</v>
      </c>
      <c r="AU212" s="17" t="s">
        <v>77</v>
      </c>
    </row>
    <row r="213" spans="2:65" s="1" customFormat="1" ht="48.75">
      <c r="B213" s="32"/>
      <c r="D213" s="134" t="s">
        <v>269</v>
      </c>
      <c r="F213" s="138" t="s">
        <v>3645</v>
      </c>
      <c r="I213" s="136"/>
      <c r="L213" s="32"/>
      <c r="M213" s="137"/>
      <c r="T213" s="53"/>
      <c r="AT213" s="17" t="s">
        <v>269</v>
      </c>
      <c r="AU213" s="17" t="s">
        <v>77</v>
      </c>
    </row>
    <row r="214" spans="2:65" s="10" customFormat="1" ht="25.9" customHeight="1">
      <c r="B214" s="111"/>
      <c r="D214" s="112" t="s">
        <v>68</v>
      </c>
      <c r="E214" s="113" t="s">
        <v>1941</v>
      </c>
      <c r="F214" s="113" t="s">
        <v>1942</v>
      </c>
      <c r="I214" s="114"/>
      <c r="J214" s="115">
        <f>BK214</f>
        <v>0</v>
      </c>
      <c r="L214" s="111"/>
      <c r="M214" s="116"/>
      <c r="P214" s="117">
        <f>SUM(P215:P242)</f>
        <v>0</v>
      </c>
      <c r="R214" s="117">
        <f>SUM(R215:R242)</f>
        <v>1.2678024000000001</v>
      </c>
      <c r="T214" s="118">
        <f>SUM(T215:T242)</f>
        <v>0</v>
      </c>
      <c r="AR214" s="112" t="s">
        <v>79</v>
      </c>
      <c r="AT214" s="119" t="s">
        <v>68</v>
      </c>
      <c r="AU214" s="119" t="s">
        <v>69</v>
      </c>
      <c r="AY214" s="112" t="s">
        <v>260</v>
      </c>
      <c r="BK214" s="120">
        <f>SUM(BK215:BK242)</f>
        <v>0</v>
      </c>
    </row>
    <row r="215" spans="2:65" s="1" customFormat="1" ht="16.5" customHeight="1">
      <c r="B215" s="32"/>
      <c r="C215" s="121" t="s">
        <v>392</v>
      </c>
      <c r="D215" s="121" t="s">
        <v>261</v>
      </c>
      <c r="E215" s="122" t="s">
        <v>1943</v>
      </c>
      <c r="F215" s="123" t="s">
        <v>1944</v>
      </c>
      <c r="G215" s="124" t="s">
        <v>1297</v>
      </c>
      <c r="H215" s="125">
        <v>129.80000000000001</v>
      </c>
      <c r="I215" s="126"/>
      <c r="J215" s="127">
        <f>ROUND(I215*H215,2)</f>
        <v>0</v>
      </c>
      <c r="K215" s="123" t="s">
        <v>1258</v>
      </c>
      <c r="L215" s="32"/>
      <c r="M215" s="128" t="s">
        <v>19</v>
      </c>
      <c r="N215" s="129" t="s">
        <v>40</v>
      </c>
      <c r="P215" s="130">
        <f>O215*H215</f>
        <v>0</v>
      </c>
      <c r="Q215" s="130">
        <v>4.0000000000000002E-4</v>
      </c>
      <c r="R215" s="130">
        <f>Q215*H215</f>
        <v>5.1920000000000008E-2</v>
      </c>
      <c r="S215" s="130">
        <v>0</v>
      </c>
      <c r="T215" s="131">
        <f>S215*H215</f>
        <v>0</v>
      </c>
      <c r="AR215" s="132" t="s">
        <v>300</v>
      </c>
      <c r="AT215" s="132" t="s">
        <v>261</v>
      </c>
      <c r="AU215" s="132" t="s">
        <v>77</v>
      </c>
      <c r="AY215" s="17" t="s">
        <v>260</v>
      </c>
      <c r="BE215" s="133">
        <f>IF(N215="základní",J215,0)</f>
        <v>0</v>
      </c>
      <c r="BF215" s="133">
        <f>IF(N215="snížená",J215,0)</f>
        <v>0</v>
      </c>
      <c r="BG215" s="133">
        <f>IF(N215="zákl. přenesená",J215,0)</f>
        <v>0</v>
      </c>
      <c r="BH215" s="133">
        <f>IF(N215="sníž. přenesená",J215,0)</f>
        <v>0</v>
      </c>
      <c r="BI215" s="133">
        <f>IF(N215="nulová",J215,0)</f>
        <v>0</v>
      </c>
      <c r="BJ215" s="17" t="s">
        <v>77</v>
      </c>
      <c r="BK215" s="133">
        <f>ROUND(I215*H215,2)</f>
        <v>0</v>
      </c>
      <c r="BL215" s="17" t="s">
        <v>300</v>
      </c>
      <c r="BM215" s="132" t="s">
        <v>395</v>
      </c>
    </row>
    <row r="216" spans="2:65" s="1" customFormat="1" ht="11.25">
      <c r="B216" s="32"/>
      <c r="D216" s="134" t="s">
        <v>267</v>
      </c>
      <c r="F216" s="135" t="s">
        <v>1945</v>
      </c>
      <c r="I216" s="136"/>
      <c r="L216" s="32"/>
      <c r="M216" s="137"/>
      <c r="T216" s="53"/>
      <c r="AT216" s="17" t="s">
        <v>267</v>
      </c>
      <c r="AU216" s="17" t="s">
        <v>77</v>
      </c>
    </row>
    <row r="217" spans="2:65" s="1" customFormat="1" ht="11.25">
      <c r="B217" s="32"/>
      <c r="D217" s="176" t="s">
        <v>1416</v>
      </c>
      <c r="F217" s="177" t="s">
        <v>1946</v>
      </c>
      <c r="I217" s="136"/>
      <c r="L217" s="32"/>
      <c r="M217" s="137"/>
      <c r="T217" s="53"/>
      <c r="AT217" s="17" t="s">
        <v>1416</v>
      </c>
      <c r="AU217" s="17" t="s">
        <v>77</v>
      </c>
    </row>
    <row r="218" spans="2:65" s="1" customFormat="1" ht="19.5">
      <c r="B218" s="32"/>
      <c r="D218" s="134" t="s">
        <v>269</v>
      </c>
      <c r="F218" s="138" t="s">
        <v>1947</v>
      </c>
      <c r="I218" s="136"/>
      <c r="L218" s="32"/>
      <c r="M218" s="137"/>
      <c r="T218" s="53"/>
      <c r="AT218" s="17" t="s">
        <v>269</v>
      </c>
      <c r="AU218" s="17" t="s">
        <v>77</v>
      </c>
    </row>
    <row r="219" spans="2:65" s="12" customFormat="1" ht="11.25">
      <c r="B219" s="162"/>
      <c r="D219" s="134" t="s">
        <v>774</v>
      </c>
      <c r="E219" s="163" t="s">
        <v>19</v>
      </c>
      <c r="F219" s="164" t="s">
        <v>4325</v>
      </c>
      <c r="H219" s="165">
        <v>129.80000000000001</v>
      </c>
      <c r="I219" s="166"/>
      <c r="L219" s="162"/>
      <c r="M219" s="167"/>
      <c r="T219" s="168"/>
      <c r="AT219" s="163" t="s">
        <v>774</v>
      </c>
      <c r="AU219" s="163" t="s">
        <v>77</v>
      </c>
      <c r="AV219" s="12" t="s">
        <v>79</v>
      </c>
      <c r="AW219" s="12" t="s">
        <v>31</v>
      </c>
      <c r="AX219" s="12" t="s">
        <v>69</v>
      </c>
      <c r="AY219" s="163" t="s">
        <v>260</v>
      </c>
    </row>
    <row r="220" spans="2:65" s="13" customFormat="1" ht="11.25">
      <c r="B220" s="169"/>
      <c r="D220" s="134" t="s">
        <v>774</v>
      </c>
      <c r="E220" s="170" t="s">
        <v>19</v>
      </c>
      <c r="F220" s="171" t="s">
        <v>967</v>
      </c>
      <c r="H220" s="172">
        <v>129.80000000000001</v>
      </c>
      <c r="I220" s="173"/>
      <c r="L220" s="169"/>
      <c r="M220" s="174"/>
      <c r="T220" s="175"/>
      <c r="AT220" s="170" t="s">
        <v>774</v>
      </c>
      <c r="AU220" s="170" t="s">
        <v>77</v>
      </c>
      <c r="AV220" s="13" t="s">
        <v>266</v>
      </c>
      <c r="AW220" s="13" t="s">
        <v>31</v>
      </c>
      <c r="AX220" s="13" t="s">
        <v>77</v>
      </c>
      <c r="AY220" s="170" t="s">
        <v>260</v>
      </c>
    </row>
    <row r="221" spans="2:65" s="1" customFormat="1" ht="24.2" customHeight="1">
      <c r="B221" s="32"/>
      <c r="C221" s="139" t="s">
        <v>330</v>
      </c>
      <c r="D221" s="139" t="s">
        <v>273</v>
      </c>
      <c r="E221" s="140" t="s">
        <v>1949</v>
      </c>
      <c r="F221" s="141" t="s">
        <v>1950</v>
      </c>
      <c r="G221" s="142" t="s">
        <v>1297</v>
      </c>
      <c r="H221" s="143">
        <v>222.261</v>
      </c>
      <c r="I221" s="144"/>
      <c r="J221" s="145">
        <f>ROUND(I221*H221,2)</f>
        <v>0</v>
      </c>
      <c r="K221" s="141" t="s">
        <v>1258</v>
      </c>
      <c r="L221" s="146"/>
      <c r="M221" s="147" t="s">
        <v>19</v>
      </c>
      <c r="N221" s="148" t="s">
        <v>40</v>
      </c>
      <c r="P221" s="130">
        <f>O221*H221</f>
        <v>0</v>
      </c>
      <c r="Q221" s="130">
        <v>5.4000000000000003E-3</v>
      </c>
      <c r="R221" s="130">
        <f>Q221*H221</f>
        <v>1.2002094000000001</v>
      </c>
      <c r="S221" s="130">
        <v>0</v>
      </c>
      <c r="T221" s="131">
        <f>S221*H221</f>
        <v>0</v>
      </c>
      <c r="AR221" s="132" t="s">
        <v>339</v>
      </c>
      <c r="AT221" s="132" t="s">
        <v>273</v>
      </c>
      <c r="AU221" s="132" t="s">
        <v>77</v>
      </c>
      <c r="AY221" s="17" t="s">
        <v>260</v>
      </c>
      <c r="BE221" s="133">
        <f>IF(N221="základní",J221,0)</f>
        <v>0</v>
      </c>
      <c r="BF221" s="133">
        <f>IF(N221="snížená",J221,0)</f>
        <v>0</v>
      </c>
      <c r="BG221" s="133">
        <f>IF(N221="zákl. přenesená",J221,0)</f>
        <v>0</v>
      </c>
      <c r="BH221" s="133">
        <f>IF(N221="sníž. přenesená",J221,0)</f>
        <v>0</v>
      </c>
      <c r="BI221" s="133">
        <f>IF(N221="nulová",J221,0)</f>
        <v>0</v>
      </c>
      <c r="BJ221" s="17" t="s">
        <v>77</v>
      </c>
      <c r="BK221" s="133">
        <f>ROUND(I221*H221,2)</f>
        <v>0</v>
      </c>
      <c r="BL221" s="17" t="s">
        <v>300</v>
      </c>
      <c r="BM221" s="132" t="s">
        <v>399</v>
      </c>
    </row>
    <row r="222" spans="2:65" s="1" customFormat="1" ht="19.5">
      <c r="B222" s="32"/>
      <c r="D222" s="134" t="s">
        <v>267</v>
      </c>
      <c r="F222" s="135" t="s">
        <v>1950</v>
      </c>
      <c r="I222" s="136"/>
      <c r="L222" s="32"/>
      <c r="M222" s="137"/>
      <c r="T222" s="53"/>
      <c r="AT222" s="17" t="s">
        <v>267</v>
      </c>
      <c r="AU222" s="17" t="s">
        <v>77</v>
      </c>
    </row>
    <row r="223" spans="2:65" s="1" customFormat="1" ht="16.5" customHeight="1">
      <c r="B223" s="32"/>
      <c r="C223" s="121" t="s">
        <v>401</v>
      </c>
      <c r="D223" s="121" t="s">
        <v>261</v>
      </c>
      <c r="E223" s="122" t="s">
        <v>1951</v>
      </c>
      <c r="F223" s="123" t="s">
        <v>1952</v>
      </c>
      <c r="G223" s="124" t="s">
        <v>1297</v>
      </c>
      <c r="H223" s="125">
        <v>60.9</v>
      </c>
      <c r="I223" s="126"/>
      <c r="J223" s="127">
        <f>ROUND(I223*H223,2)</f>
        <v>0</v>
      </c>
      <c r="K223" s="123" t="s">
        <v>1258</v>
      </c>
      <c r="L223" s="32"/>
      <c r="M223" s="128" t="s">
        <v>19</v>
      </c>
      <c r="N223" s="129" t="s">
        <v>40</v>
      </c>
      <c r="P223" s="130">
        <f>O223*H223</f>
        <v>0</v>
      </c>
      <c r="Q223" s="130">
        <v>0</v>
      </c>
      <c r="R223" s="130">
        <f>Q223*H223</f>
        <v>0</v>
      </c>
      <c r="S223" s="130">
        <v>0</v>
      </c>
      <c r="T223" s="131">
        <f>S223*H223</f>
        <v>0</v>
      </c>
      <c r="AR223" s="132" t="s">
        <v>300</v>
      </c>
      <c r="AT223" s="132" t="s">
        <v>261</v>
      </c>
      <c r="AU223" s="132" t="s">
        <v>77</v>
      </c>
      <c r="AY223" s="17" t="s">
        <v>260</v>
      </c>
      <c r="BE223" s="133">
        <f>IF(N223="základní",J223,0)</f>
        <v>0</v>
      </c>
      <c r="BF223" s="133">
        <f>IF(N223="snížená",J223,0)</f>
        <v>0</v>
      </c>
      <c r="BG223" s="133">
        <f>IF(N223="zákl. přenesená",J223,0)</f>
        <v>0</v>
      </c>
      <c r="BH223" s="133">
        <f>IF(N223="sníž. přenesená",J223,0)</f>
        <v>0</v>
      </c>
      <c r="BI223" s="133">
        <f>IF(N223="nulová",J223,0)</f>
        <v>0</v>
      </c>
      <c r="BJ223" s="17" t="s">
        <v>77</v>
      </c>
      <c r="BK223" s="133">
        <f>ROUND(I223*H223,2)</f>
        <v>0</v>
      </c>
      <c r="BL223" s="17" t="s">
        <v>300</v>
      </c>
      <c r="BM223" s="132" t="s">
        <v>404</v>
      </c>
    </row>
    <row r="224" spans="2:65" s="1" customFormat="1" ht="11.25">
      <c r="B224" s="32"/>
      <c r="D224" s="134" t="s">
        <v>267</v>
      </c>
      <c r="F224" s="135" t="s">
        <v>1953</v>
      </c>
      <c r="I224" s="136"/>
      <c r="L224" s="32"/>
      <c r="M224" s="137"/>
      <c r="T224" s="53"/>
      <c r="AT224" s="17" t="s">
        <v>267</v>
      </c>
      <c r="AU224" s="17" t="s">
        <v>77</v>
      </c>
    </row>
    <row r="225" spans="2:65" s="1" customFormat="1" ht="11.25">
      <c r="B225" s="32"/>
      <c r="D225" s="176" t="s">
        <v>1416</v>
      </c>
      <c r="F225" s="177" t="s">
        <v>1954</v>
      </c>
      <c r="I225" s="136"/>
      <c r="L225" s="32"/>
      <c r="M225" s="137"/>
      <c r="T225" s="53"/>
      <c r="AT225" s="17" t="s">
        <v>1416</v>
      </c>
      <c r="AU225" s="17" t="s">
        <v>77</v>
      </c>
    </row>
    <row r="226" spans="2:65" s="1" customFormat="1" ht="19.5">
      <c r="B226" s="32"/>
      <c r="D226" s="134" t="s">
        <v>269</v>
      </c>
      <c r="F226" s="138" t="s">
        <v>1955</v>
      </c>
      <c r="I226" s="136"/>
      <c r="L226" s="32"/>
      <c r="M226" s="137"/>
      <c r="T226" s="53"/>
      <c r="AT226" s="17" t="s">
        <v>269</v>
      </c>
      <c r="AU226" s="17" t="s">
        <v>77</v>
      </c>
    </row>
    <row r="227" spans="2:65" s="12" customFormat="1" ht="11.25">
      <c r="B227" s="162"/>
      <c r="D227" s="134" t="s">
        <v>774</v>
      </c>
      <c r="E227" s="163" t="s">
        <v>19</v>
      </c>
      <c r="F227" s="164" t="s">
        <v>4326</v>
      </c>
      <c r="H227" s="165">
        <v>60.9</v>
      </c>
      <c r="I227" s="166"/>
      <c r="L227" s="162"/>
      <c r="M227" s="167"/>
      <c r="T227" s="168"/>
      <c r="AT227" s="163" t="s">
        <v>774</v>
      </c>
      <c r="AU227" s="163" t="s">
        <v>77</v>
      </c>
      <c r="AV227" s="12" t="s">
        <v>79</v>
      </c>
      <c r="AW227" s="12" t="s">
        <v>31</v>
      </c>
      <c r="AX227" s="12" t="s">
        <v>69</v>
      </c>
      <c r="AY227" s="163" t="s">
        <v>260</v>
      </c>
    </row>
    <row r="228" spans="2:65" s="13" customFormat="1" ht="11.25">
      <c r="B228" s="169"/>
      <c r="D228" s="134" t="s">
        <v>774</v>
      </c>
      <c r="E228" s="170" t="s">
        <v>19</v>
      </c>
      <c r="F228" s="171" t="s">
        <v>967</v>
      </c>
      <c r="H228" s="172">
        <v>60.9</v>
      </c>
      <c r="I228" s="173"/>
      <c r="L228" s="169"/>
      <c r="M228" s="174"/>
      <c r="T228" s="175"/>
      <c r="AT228" s="170" t="s">
        <v>774</v>
      </c>
      <c r="AU228" s="170" t="s">
        <v>77</v>
      </c>
      <c r="AV228" s="13" t="s">
        <v>266</v>
      </c>
      <c r="AW228" s="13" t="s">
        <v>31</v>
      </c>
      <c r="AX228" s="13" t="s">
        <v>77</v>
      </c>
      <c r="AY228" s="170" t="s">
        <v>260</v>
      </c>
    </row>
    <row r="229" spans="2:65" s="1" customFormat="1" ht="16.5" customHeight="1">
      <c r="B229" s="32"/>
      <c r="C229" s="121" t="s">
        <v>335</v>
      </c>
      <c r="D229" s="121" t="s">
        <v>261</v>
      </c>
      <c r="E229" s="122" t="s">
        <v>1971</v>
      </c>
      <c r="F229" s="123" t="s">
        <v>1972</v>
      </c>
      <c r="G229" s="124" t="s">
        <v>973</v>
      </c>
      <c r="H229" s="125">
        <v>1.268</v>
      </c>
      <c r="I229" s="126"/>
      <c r="J229" s="127">
        <f>ROUND(I229*H229,2)</f>
        <v>0</v>
      </c>
      <c r="K229" s="123" t="s">
        <v>1258</v>
      </c>
      <c r="L229" s="32"/>
      <c r="M229" s="128" t="s">
        <v>19</v>
      </c>
      <c r="N229" s="129" t="s">
        <v>40</v>
      </c>
      <c r="P229" s="130">
        <f>O229*H229</f>
        <v>0</v>
      </c>
      <c r="Q229" s="130">
        <v>0</v>
      </c>
      <c r="R229" s="130">
        <f>Q229*H229</f>
        <v>0</v>
      </c>
      <c r="S229" s="130">
        <v>0</v>
      </c>
      <c r="T229" s="131">
        <f>S229*H229</f>
        <v>0</v>
      </c>
      <c r="AR229" s="132" t="s">
        <v>300</v>
      </c>
      <c r="AT229" s="132" t="s">
        <v>261</v>
      </c>
      <c r="AU229" s="132" t="s">
        <v>77</v>
      </c>
      <c r="AY229" s="17" t="s">
        <v>260</v>
      </c>
      <c r="BE229" s="133">
        <f>IF(N229="základní",J229,0)</f>
        <v>0</v>
      </c>
      <c r="BF229" s="133">
        <f>IF(N229="snížená",J229,0)</f>
        <v>0</v>
      </c>
      <c r="BG229" s="133">
        <f>IF(N229="zákl. přenesená",J229,0)</f>
        <v>0</v>
      </c>
      <c r="BH229" s="133">
        <f>IF(N229="sníž. přenesená",J229,0)</f>
        <v>0</v>
      </c>
      <c r="BI229" s="133">
        <f>IF(N229="nulová",J229,0)</f>
        <v>0</v>
      </c>
      <c r="BJ229" s="17" t="s">
        <v>77</v>
      </c>
      <c r="BK229" s="133">
        <f>ROUND(I229*H229,2)</f>
        <v>0</v>
      </c>
      <c r="BL229" s="17" t="s">
        <v>300</v>
      </c>
      <c r="BM229" s="132" t="s">
        <v>409</v>
      </c>
    </row>
    <row r="230" spans="2:65" s="1" customFormat="1" ht="19.5">
      <c r="B230" s="32"/>
      <c r="D230" s="134" t="s">
        <v>267</v>
      </c>
      <c r="F230" s="135" t="s">
        <v>1973</v>
      </c>
      <c r="I230" s="136"/>
      <c r="L230" s="32"/>
      <c r="M230" s="137"/>
      <c r="T230" s="53"/>
      <c r="AT230" s="17" t="s">
        <v>267</v>
      </c>
      <c r="AU230" s="17" t="s">
        <v>77</v>
      </c>
    </row>
    <row r="231" spans="2:65" s="1" customFormat="1" ht="11.25">
      <c r="B231" s="32"/>
      <c r="D231" s="176" t="s">
        <v>1416</v>
      </c>
      <c r="F231" s="177" t="s">
        <v>1974</v>
      </c>
      <c r="I231" s="136"/>
      <c r="L231" s="32"/>
      <c r="M231" s="137"/>
      <c r="T231" s="53"/>
      <c r="AT231" s="17" t="s">
        <v>1416</v>
      </c>
      <c r="AU231" s="17" t="s">
        <v>77</v>
      </c>
    </row>
    <row r="232" spans="2:65" s="1" customFormat="1" ht="16.5" customHeight="1">
      <c r="B232" s="32"/>
      <c r="C232" s="121" t="s">
        <v>412</v>
      </c>
      <c r="D232" s="121" t="s">
        <v>261</v>
      </c>
      <c r="E232" s="122" t="s">
        <v>1975</v>
      </c>
      <c r="F232" s="123" t="s">
        <v>1976</v>
      </c>
      <c r="G232" s="124" t="s">
        <v>973</v>
      </c>
      <c r="H232" s="125">
        <v>24.091999999999999</v>
      </c>
      <c r="I232" s="126"/>
      <c r="J232" s="127">
        <f>ROUND(I232*H232,2)</f>
        <v>0</v>
      </c>
      <c r="K232" s="123" t="s">
        <v>1258</v>
      </c>
      <c r="L232" s="32"/>
      <c r="M232" s="128" t="s">
        <v>19</v>
      </c>
      <c r="N232" s="129" t="s">
        <v>40</v>
      </c>
      <c r="P232" s="130">
        <f>O232*H232</f>
        <v>0</v>
      </c>
      <c r="Q232" s="130">
        <v>0</v>
      </c>
      <c r="R232" s="130">
        <f>Q232*H232</f>
        <v>0</v>
      </c>
      <c r="S232" s="130">
        <v>0</v>
      </c>
      <c r="T232" s="131">
        <f>S232*H232</f>
        <v>0</v>
      </c>
      <c r="AR232" s="132" t="s">
        <v>300</v>
      </c>
      <c r="AT232" s="132" t="s">
        <v>261</v>
      </c>
      <c r="AU232" s="132" t="s">
        <v>77</v>
      </c>
      <c r="AY232" s="17" t="s">
        <v>260</v>
      </c>
      <c r="BE232" s="133">
        <f>IF(N232="základní",J232,0)</f>
        <v>0</v>
      </c>
      <c r="BF232" s="133">
        <f>IF(N232="snížená",J232,0)</f>
        <v>0</v>
      </c>
      <c r="BG232" s="133">
        <f>IF(N232="zákl. přenesená",J232,0)</f>
        <v>0</v>
      </c>
      <c r="BH232" s="133">
        <f>IF(N232="sníž. přenesená",J232,0)</f>
        <v>0</v>
      </c>
      <c r="BI232" s="133">
        <f>IF(N232="nulová",J232,0)</f>
        <v>0</v>
      </c>
      <c r="BJ232" s="17" t="s">
        <v>77</v>
      </c>
      <c r="BK232" s="133">
        <f>ROUND(I232*H232,2)</f>
        <v>0</v>
      </c>
      <c r="BL232" s="17" t="s">
        <v>300</v>
      </c>
      <c r="BM232" s="132" t="s">
        <v>415</v>
      </c>
    </row>
    <row r="233" spans="2:65" s="1" customFormat="1" ht="19.5">
      <c r="B233" s="32"/>
      <c r="D233" s="134" t="s">
        <v>267</v>
      </c>
      <c r="F233" s="135" t="s">
        <v>1977</v>
      </c>
      <c r="I233" s="136"/>
      <c r="L233" s="32"/>
      <c r="M233" s="137"/>
      <c r="T233" s="53"/>
      <c r="AT233" s="17" t="s">
        <v>267</v>
      </c>
      <c r="AU233" s="17" t="s">
        <v>77</v>
      </c>
    </row>
    <row r="234" spans="2:65" s="1" customFormat="1" ht="11.25">
      <c r="B234" s="32"/>
      <c r="D234" s="176" t="s">
        <v>1416</v>
      </c>
      <c r="F234" s="177" t="s">
        <v>1978</v>
      </c>
      <c r="I234" s="136"/>
      <c r="L234" s="32"/>
      <c r="M234" s="137"/>
      <c r="T234" s="53"/>
      <c r="AT234" s="17" t="s">
        <v>1416</v>
      </c>
      <c r="AU234" s="17" t="s">
        <v>77</v>
      </c>
    </row>
    <row r="235" spans="2:65" s="12" customFormat="1" ht="11.25">
      <c r="B235" s="162"/>
      <c r="D235" s="134" t="s">
        <v>774</v>
      </c>
      <c r="E235" s="163" t="s">
        <v>19</v>
      </c>
      <c r="F235" s="164" t="s">
        <v>4327</v>
      </c>
      <c r="H235" s="165">
        <v>24.091999999999999</v>
      </c>
      <c r="I235" s="166"/>
      <c r="L235" s="162"/>
      <c r="M235" s="167"/>
      <c r="T235" s="168"/>
      <c r="AT235" s="163" t="s">
        <v>774</v>
      </c>
      <c r="AU235" s="163" t="s">
        <v>77</v>
      </c>
      <c r="AV235" s="12" t="s">
        <v>79</v>
      </c>
      <c r="AW235" s="12" t="s">
        <v>31</v>
      </c>
      <c r="AX235" s="12" t="s">
        <v>69</v>
      </c>
      <c r="AY235" s="163" t="s">
        <v>260</v>
      </c>
    </row>
    <row r="236" spans="2:65" s="13" customFormat="1" ht="11.25">
      <c r="B236" s="169"/>
      <c r="D236" s="134" t="s">
        <v>774</v>
      </c>
      <c r="E236" s="170" t="s">
        <v>19</v>
      </c>
      <c r="F236" s="171" t="s">
        <v>967</v>
      </c>
      <c r="H236" s="172">
        <v>24.091999999999999</v>
      </c>
      <c r="I236" s="173"/>
      <c r="L236" s="169"/>
      <c r="M236" s="174"/>
      <c r="T236" s="175"/>
      <c r="AT236" s="170" t="s">
        <v>774</v>
      </c>
      <c r="AU236" s="170" t="s">
        <v>77</v>
      </c>
      <c r="AV236" s="13" t="s">
        <v>266</v>
      </c>
      <c r="AW236" s="13" t="s">
        <v>31</v>
      </c>
      <c r="AX236" s="13" t="s">
        <v>77</v>
      </c>
      <c r="AY236" s="170" t="s">
        <v>260</v>
      </c>
    </row>
    <row r="237" spans="2:65" s="1" customFormat="1" ht="16.5" customHeight="1">
      <c r="B237" s="32"/>
      <c r="C237" s="121" t="s">
        <v>378</v>
      </c>
      <c r="D237" s="121" t="s">
        <v>261</v>
      </c>
      <c r="E237" s="122" t="s">
        <v>1980</v>
      </c>
      <c r="F237" s="123" t="s">
        <v>1981</v>
      </c>
      <c r="G237" s="124" t="s">
        <v>1297</v>
      </c>
      <c r="H237" s="125">
        <v>129.80000000000001</v>
      </c>
      <c r="I237" s="126"/>
      <c r="J237" s="127">
        <f>ROUND(I237*H237,2)</f>
        <v>0</v>
      </c>
      <c r="K237" s="123" t="s">
        <v>3767</v>
      </c>
      <c r="L237" s="32"/>
      <c r="M237" s="128" t="s">
        <v>19</v>
      </c>
      <c r="N237" s="129" t="s">
        <v>40</v>
      </c>
      <c r="P237" s="130">
        <f>O237*H237</f>
        <v>0</v>
      </c>
      <c r="Q237" s="130">
        <v>0</v>
      </c>
      <c r="R237" s="130">
        <f>Q237*H237</f>
        <v>0</v>
      </c>
      <c r="S237" s="130">
        <v>0</v>
      </c>
      <c r="T237" s="131">
        <f>S237*H237</f>
        <v>0</v>
      </c>
      <c r="AR237" s="132" t="s">
        <v>300</v>
      </c>
      <c r="AT237" s="132" t="s">
        <v>261</v>
      </c>
      <c r="AU237" s="132" t="s">
        <v>77</v>
      </c>
      <c r="AY237" s="17" t="s">
        <v>260</v>
      </c>
      <c r="BE237" s="133">
        <f>IF(N237="základní",J237,0)</f>
        <v>0</v>
      </c>
      <c r="BF237" s="133">
        <f>IF(N237="snížená",J237,0)</f>
        <v>0</v>
      </c>
      <c r="BG237" s="133">
        <f>IF(N237="zákl. přenesená",J237,0)</f>
        <v>0</v>
      </c>
      <c r="BH237" s="133">
        <f>IF(N237="sníž. přenesená",J237,0)</f>
        <v>0</v>
      </c>
      <c r="BI237" s="133">
        <f>IF(N237="nulová",J237,0)</f>
        <v>0</v>
      </c>
      <c r="BJ237" s="17" t="s">
        <v>77</v>
      </c>
      <c r="BK237" s="133">
        <f>ROUND(I237*H237,2)</f>
        <v>0</v>
      </c>
      <c r="BL237" s="17" t="s">
        <v>300</v>
      </c>
      <c r="BM237" s="132" t="s">
        <v>4328</v>
      </c>
    </row>
    <row r="238" spans="2:65" s="1" customFormat="1" ht="11.25">
      <c r="B238" s="32"/>
      <c r="D238" s="134" t="s">
        <v>267</v>
      </c>
      <c r="F238" s="135" t="s">
        <v>1983</v>
      </c>
      <c r="I238" s="136"/>
      <c r="L238" s="32"/>
      <c r="M238" s="137"/>
      <c r="T238" s="53"/>
      <c r="AT238" s="17" t="s">
        <v>267</v>
      </c>
      <c r="AU238" s="17" t="s">
        <v>77</v>
      </c>
    </row>
    <row r="239" spans="2:65" s="1" customFormat="1" ht="11.25">
      <c r="B239" s="32"/>
      <c r="D239" s="176" t="s">
        <v>1416</v>
      </c>
      <c r="F239" s="177" t="s">
        <v>4245</v>
      </c>
      <c r="I239" s="136"/>
      <c r="L239" s="32"/>
      <c r="M239" s="137"/>
      <c r="T239" s="53"/>
      <c r="AT239" s="17" t="s">
        <v>1416</v>
      </c>
      <c r="AU239" s="17" t="s">
        <v>77</v>
      </c>
    </row>
    <row r="240" spans="2:65" s="1" customFormat="1" ht="16.5" customHeight="1">
      <c r="B240" s="32"/>
      <c r="C240" s="139" t="s">
        <v>1169</v>
      </c>
      <c r="D240" s="139" t="s">
        <v>273</v>
      </c>
      <c r="E240" s="140" t="s">
        <v>1985</v>
      </c>
      <c r="F240" s="141" t="s">
        <v>1986</v>
      </c>
      <c r="G240" s="142" t="s">
        <v>1487</v>
      </c>
      <c r="H240" s="143">
        <v>15.673</v>
      </c>
      <c r="I240" s="144"/>
      <c r="J240" s="145">
        <f>ROUND(I240*H240,2)</f>
        <v>0</v>
      </c>
      <c r="K240" s="141" t="s">
        <v>3767</v>
      </c>
      <c r="L240" s="146"/>
      <c r="M240" s="147" t="s">
        <v>19</v>
      </c>
      <c r="N240" s="148" t="s">
        <v>40</v>
      </c>
      <c r="P240" s="130">
        <f>O240*H240</f>
        <v>0</v>
      </c>
      <c r="Q240" s="130">
        <v>1E-3</v>
      </c>
      <c r="R240" s="130">
        <f>Q240*H240</f>
        <v>1.5672999999999999E-2</v>
      </c>
      <c r="S240" s="130">
        <v>0</v>
      </c>
      <c r="T240" s="131">
        <f>S240*H240</f>
        <v>0</v>
      </c>
      <c r="AR240" s="132" t="s">
        <v>339</v>
      </c>
      <c r="AT240" s="132" t="s">
        <v>273</v>
      </c>
      <c r="AU240" s="132" t="s">
        <v>77</v>
      </c>
      <c r="AY240" s="17" t="s">
        <v>260</v>
      </c>
      <c r="BE240" s="133">
        <f>IF(N240="základní",J240,0)</f>
        <v>0</v>
      </c>
      <c r="BF240" s="133">
        <f>IF(N240="snížená",J240,0)</f>
        <v>0</v>
      </c>
      <c r="BG240" s="133">
        <f>IF(N240="zákl. přenesená",J240,0)</f>
        <v>0</v>
      </c>
      <c r="BH240" s="133">
        <f>IF(N240="sníž. přenesená",J240,0)</f>
        <v>0</v>
      </c>
      <c r="BI240" s="133">
        <f>IF(N240="nulová",J240,0)</f>
        <v>0</v>
      </c>
      <c r="BJ240" s="17" t="s">
        <v>77</v>
      </c>
      <c r="BK240" s="133">
        <f>ROUND(I240*H240,2)</f>
        <v>0</v>
      </c>
      <c r="BL240" s="17" t="s">
        <v>300</v>
      </c>
      <c r="BM240" s="132" t="s">
        <v>4329</v>
      </c>
    </row>
    <row r="241" spans="2:65" s="1" customFormat="1" ht="11.25">
      <c r="B241" s="32"/>
      <c r="D241" s="134" t="s">
        <v>267</v>
      </c>
      <c r="F241" s="135" t="s">
        <v>1986</v>
      </c>
      <c r="I241" s="136"/>
      <c r="L241" s="32"/>
      <c r="M241" s="137"/>
      <c r="T241" s="53"/>
      <c r="AT241" s="17" t="s">
        <v>267</v>
      </c>
      <c r="AU241" s="17" t="s">
        <v>77</v>
      </c>
    </row>
    <row r="242" spans="2:65" s="12" customFormat="1" ht="11.25">
      <c r="B242" s="162"/>
      <c r="D242" s="134" t="s">
        <v>774</v>
      </c>
      <c r="F242" s="164" t="s">
        <v>4330</v>
      </c>
      <c r="H242" s="165">
        <v>15.673</v>
      </c>
      <c r="I242" s="166"/>
      <c r="L242" s="162"/>
      <c r="M242" s="167"/>
      <c r="T242" s="168"/>
      <c r="AT242" s="163" t="s">
        <v>774</v>
      </c>
      <c r="AU242" s="163" t="s">
        <v>77</v>
      </c>
      <c r="AV242" s="12" t="s">
        <v>79</v>
      </c>
      <c r="AW242" s="12" t="s">
        <v>4</v>
      </c>
      <c r="AX242" s="12" t="s">
        <v>77</v>
      </c>
      <c r="AY242" s="163" t="s">
        <v>260</v>
      </c>
    </row>
    <row r="243" spans="2:65" s="10" customFormat="1" ht="25.9" customHeight="1">
      <c r="B243" s="111"/>
      <c r="D243" s="112" t="s">
        <v>68</v>
      </c>
      <c r="E243" s="113" t="s">
        <v>302</v>
      </c>
      <c r="F243" s="113" t="s">
        <v>2012</v>
      </c>
      <c r="I243" s="114"/>
      <c r="J243" s="115">
        <f>BK243</f>
        <v>0</v>
      </c>
      <c r="L243" s="111"/>
      <c r="M243" s="116"/>
      <c r="P243" s="117">
        <f>SUM(P244:P298)</f>
        <v>0</v>
      </c>
      <c r="R243" s="117">
        <f>SUM(R244:R298)</f>
        <v>17.6648575</v>
      </c>
      <c r="T243" s="118">
        <f>SUM(T244:T298)</f>
        <v>13.43295</v>
      </c>
      <c r="AR243" s="112" t="s">
        <v>77</v>
      </c>
      <c r="AT243" s="119" t="s">
        <v>68</v>
      </c>
      <c r="AU243" s="119" t="s">
        <v>69</v>
      </c>
      <c r="AY243" s="112" t="s">
        <v>260</v>
      </c>
      <c r="BK243" s="120">
        <f>SUM(BK244:BK298)</f>
        <v>0</v>
      </c>
    </row>
    <row r="244" spans="2:65" s="1" customFormat="1" ht="16.5" customHeight="1">
      <c r="B244" s="32"/>
      <c r="C244" s="121" t="s">
        <v>339</v>
      </c>
      <c r="D244" s="121" t="s">
        <v>261</v>
      </c>
      <c r="E244" s="122" t="s">
        <v>3713</v>
      </c>
      <c r="F244" s="123" t="s">
        <v>3714</v>
      </c>
      <c r="G244" s="124" t="s">
        <v>545</v>
      </c>
      <c r="H244" s="125">
        <v>25</v>
      </c>
      <c r="I244" s="126"/>
      <c r="J244" s="127">
        <f>ROUND(I244*H244,2)</f>
        <v>0</v>
      </c>
      <c r="K244" s="123" t="s">
        <v>1258</v>
      </c>
      <c r="L244" s="32"/>
      <c r="M244" s="128" t="s">
        <v>19</v>
      </c>
      <c r="N244" s="129" t="s">
        <v>40</v>
      </c>
      <c r="P244" s="130">
        <f>O244*H244</f>
        <v>0</v>
      </c>
      <c r="Q244" s="130">
        <v>0</v>
      </c>
      <c r="R244" s="130">
        <f>Q244*H244</f>
        <v>0</v>
      </c>
      <c r="S244" s="130">
        <v>0</v>
      </c>
      <c r="T244" s="131">
        <f>S244*H244</f>
        <v>0</v>
      </c>
      <c r="AR244" s="132" t="s">
        <v>266</v>
      </c>
      <c r="AT244" s="132" t="s">
        <v>261</v>
      </c>
      <c r="AU244" s="132" t="s">
        <v>77</v>
      </c>
      <c r="AY244" s="17" t="s">
        <v>260</v>
      </c>
      <c r="BE244" s="133">
        <f>IF(N244="základní",J244,0)</f>
        <v>0</v>
      </c>
      <c r="BF244" s="133">
        <f>IF(N244="snížená",J244,0)</f>
        <v>0</v>
      </c>
      <c r="BG244" s="133">
        <f>IF(N244="zákl. přenesená",J244,0)</f>
        <v>0</v>
      </c>
      <c r="BH244" s="133">
        <f>IF(N244="sníž. přenesená",J244,0)</f>
        <v>0</v>
      </c>
      <c r="BI244" s="133">
        <f>IF(N244="nulová",J244,0)</f>
        <v>0</v>
      </c>
      <c r="BJ244" s="17" t="s">
        <v>77</v>
      </c>
      <c r="BK244" s="133">
        <f>ROUND(I244*H244,2)</f>
        <v>0</v>
      </c>
      <c r="BL244" s="17" t="s">
        <v>266</v>
      </c>
      <c r="BM244" s="132" t="s">
        <v>419</v>
      </c>
    </row>
    <row r="245" spans="2:65" s="1" customFormat="1" ht="11.25">
      <c r="B245" s="32"/>
      <c r="D245" s="134" t="s">
        <v>267</v>
      </c>
      <c r="F245" s="135" t="s">
        <v>3716</v>
      </c>
      <c r="I245" s="136"/>
      <c r="L245" s="32"/>
      <c r="M245" s="137"/>
      <c r="T245" s="53"/>
      <c r="AT245" s="17" t="s">
        <v>267</v>
      </c>
      <c r="AU245" s="17" t="s">
        <v>77</v>
      </c>
    </row>
    <row r="246" spans="2:65" s="1" customFormat="1" ht="11.25">
      <c r="B246" s="32"/>
      <c r="D246" s="176" t="s">
        <v>1416</v>
      </c>
      <c r="F246" s="177" t="s">
        <v>3717</v>
      </c>
      <c r="I246" s="136"/>
      <c r="L246" s="32"/>
      <c r="M246" s="137"/>
      <c r="T246" s="53"/>
      <c r="AT246" s="17" t="s">
        <v>1416</v>
      </c>
      <c r="AU246" s="17" t="s">
        <v>77</v>
      </c>
    </row>
    <row r="247" spans="2:65" s="1" customFormat="1" ht="107.25">
      <c r="B247" s="32"/>
      <c r="D247" s="134" t="s">
        <v>269</v>
      </c>
      <c r="F247" s="138" t="s">
        <v>3718</v>
      </c>
      <c r="I247" s="136"/>
      <c r="L247" s="32"/>
      <c r="M247" s="137"/>
      <c r="T247" s="53"/>
      <c r="AT247" s="17" t="s">
        <v>269</v>
      </c>
      <c r="AU247" s="17" t="s">
        <v>77</v>
      </c>
    </row>
    <row r="248" spans="2:65" s="12" customFormat="1" ht="11.25">
      <c r="B248" s="162"/>
      <c r="D248" s="134" t="s">
        <v>774</v>
      </c>
      <c r="E248" s="163" t="s">
        <v>19</v>
      </c>
      <c r="F248" s="164" t="s">
        <v>4331</v>
      </c>
      <c r="H248" s="165">
        <v>25</v>
      </c>
      <c r="I248" s="166"/>
      <c r="L248" s="162"/>
      <c r="M248" s="167"/>
      <c r="T248" s="168"/>
      <c r="AT248" s="163" t="s">
        <v>774</v>
      </c>
      <c r="AU248" s="163" t="s">
        <v>77</v>
      </c>
      <c r="AV248" s="12" t="s">
        <v>79</v>
      </c>
      <c r="AW248" s="12" t="s">
        <v>31</v>
      </c>
      <c r="AX248" s="12" t="s">
        <v>69</v>
      </c>
      <c r="AY248" s="163" t="s">
        <v>260</v>
      </c>
    </row>
    <row r="249" spans="2:65" s="13" customFormat="1" ht="11.25">
      <c r="B249" s="169"/>
      <c r="D249" s="134" t="s">
        <v>774</v>
      </c>
      <c r="E249" s="170" t="s">
        <v>19</v>
      </c>
      <c r="F249" s="171" t="s">
        <v>967</v>
      </c>
      <c r="H249" s="172">
        <v>25</v>
      </c>
      <c r="I249" s="173"/>
      <c r="L249" s="169"/>
      <c r="M249" s="174"/>
      <c r="T249" s="175"/>
      <c r="AT249" s="170" t="s">
        <v>774</v>
      </c>
      <c r="AU249" s="170" t="s">
        <v>77</v>
      </c>
      <c r="AV249" s="13" t="s">
        <v>266</v>
      </c>
      <c r="AW249" s="13" t="s">
        <v>31</v>
      </c>
      <c r="AX249" s="13" t="s">
        <v>77</v>
      </c>
      <c r="AY249" s="170" t="s">
        <v>260</v>
      </c>
    </row>
    <row r="250" spans="2:65" s="1" customFormat="1" ht="16.5" customHeight="1">
      <c r="B250" s="32"/>
      <c r="C250" s="139" t="s">
        <v>422</v>
      </c>
      <c r="D250" s="139" t="s">
        <v>273</v>
      </c>
      <c r="E250" s="140" t="s">
        <v>3720</v>
      </c>
      <c r="F250" s="141" t="s">
        <v>3721</v>
      </c>
      <c r="G250" s="142" t="s">
        <v>545</v>
      </c>
      <c r="H250" s="143">
        <v>25</v>
      </c>
      <c r="I250" s="144"/>
      <c r="J250" s="145">
        <f>ROUND(I250*H250,2)</f>
        <v>0</v>
      </c>
      <c r="K250" s="141" t="s">
        <v>1258</v>
      </c>
      <c r="L250" s="146"/>
      <c r="M250" s="147" t="s">
        <v>19</v>
      </c>
      <c r="N250" s="148" t="s">
        <v>40</v>
      </c>
      <c r="P250" s="130">
        <f>O250*H250</f>
        <v>0</v>
      </c>
      <c r="Q250" s="130">
        <v>2.8500000000000001E-3</v>
      </c>
      <c r="R250" s="130">
        <f>Q250*H250</f>
        <v>7.1250000000000008E-2</v>
      </c>
      <c r="S250" s="130">
        <v>0</v>
      </c>
      <c r="T250" s="131">
        <f>S250*H250</f>
        <v>0</v>
      </c>
      <c r="AR250" s="132" t="s">
        <v>277</v>
      </c>
      <c r="AT250" s="132" t="s">
        <v>273</v>
      </c>
      <c r="AU250" s="132" t="s">
        <v>77</v>
      </c>
      <c r="AY250" s="17" t="s">
        <v>260</v>
      </c>
      <c r="BE250" s="133">
        <f>IF(N250="základní",J250,0)</f>
        <v>0</v>
      </c>
      <c r="BF250" s="133">
        <f>IF(N250="snížená",J250,0)</f>
        <v>0</v>
      </c>
      <c r="BG250" s="133">
        <f>IF(N250="zákl. přenesená",J250,0)</f>
        <v>0</v>
      </c>
      <c r="BH250" s="133">
        <f>IF(N250="sníž. přenesená",J250,0)</f>
        <v>0</v>
      </c>
      <c r="BI250" s="133">
        <f>IF(N250="nulová",J250,0)</f>
        <v>0</v>
      </c>
      <c r="BJ250" s="17" t="s">
        <v>77</v>
      </c>
      <c r="BK250" s="133">
        <f>ROUND(I250*H250,2)</f>
        <v>0</v>
      </c>
      <c r="BL250" s="17" t="s">
        <v>266</v>
      </c>
      <c r="BM250" s="132" t="s">
        <v>425</v>
      </c>
    </row>
    <row r="251" spans="2:65" s="1" customFormat="1" ht="11.25">
      <c r="B251" s="32"/>
      <c r="D251" s="134" t="s">
        <v>267</v>
      </c>
      <c r="F251" s="135" t="s">
        <v>3721</v>
      </c>
      <c r="I251" s="136"/>
      <c r="L251" s="32"/>
      <c r="M251" s="137"/>
      <c r="T251" s="53"/>
      <c r="AT251" s="17" t="s">
        <v>267</v>
      </c>
      <c r="AU251" s="17" t="s">
        <v>77</v>
      </c>
    </row>
    <row r="252" spans="2:65" s="1" customFormat="1" ht="16.5" customHeight="1">
      <c r="B252" s="32"/>
      <c r="C252" s="121" t="s">
        <v>344</v>
      </c>
      <c r="D252" s="121" t="s">
        <v>261</v>
      </c>
      <c r="E252" s="122" t="s">
        <v>2022</v>
      </c>
      <c r="F252" s="123" t="s">
        <v>2023</v>
      </c>
      <c r="G252" s="124" t="s">
        <v>1297</v>
      </c>
      <c r="H252" s="125">
        <v>266.5</v>
      </c>
      <c r="I252" s="126"/>
      <c r="J252" s="127">
        <f>ROUND(I252*H252,2)</f>
        <v>0</v>
      </c>
      <c r="K252" s="123" t="s">
        <v>1258</v>
      </c>
      <c r="L252" s="32"/>
      <c r="M252" s="128" t="s">
        <v>19</v>
      </c>
      <c r="N252" s="129" t="s">
        <v>40</v>
      </c>
      <c r="P252" s="130">
        <f>O252*H252</f>
        <v>0</v>
      </c>
      <c r="Q252" s="130">
        <v>0</v>
      </c>
      <c r="R252" s="130">
        <f>Q252*H252</f>
        <v>0</v>
      </c>
      <c r="S252" s="130">
        <v>2.9999999999999997E-4</v>
      </c>
      <c r="T252" s="131">
        <f>S252*H252</f>
        <v>7.9949999999999993E-2</v>
      </c>
      <c r="AR252" s="132" t="s">
        <v>266</v>
      </c>
      <c r="AT252" s="132" t="s">
        <v>261</v>
      </c>
      <c r="AU252" s="132" t="s">
        <v>77</v>
      </c>
      <c r="AY252" s="17" t="s">
        <v>260</v>
      </c>
      <c r="BE252" s="133">
        <f>IF(N252="základní",J252,0)</f>
        <v>0</v>
      </c>
      <c r="BF252" s="133">
        <f>IF(N252="snížená",J252,0)</f>
        <v>0</v>
      </c>
      <c r="BG252" s="133">
        <f>IF(N252="zákl. přenesená",J252,0)</f>
        <v>0</v>
      </c>
      <c r="BH252" s="133">
        <f>IF(N252="sníž. přenesená",J252,0)</f>
        <v>0</v>
      </c>
      <c r="BI252" s="133">
        <f>IF(N252="nulová",J252,0)</f>
        <v>0</v>
      </c>
      <c r="BJ252" s="17" t="s">
        <v>77</v>
      </c>
      <c r="BK252" s="133">
        <f>ROUND(I252*H252,2)</f>
        <v>0</v>
      </c>
      <c r="BL252" s="17" t="s">
        <v>266</v>
      </c>
      <c r="BM252" s="132" t="s">
        <v>430</v>
      </c>
    </row>
    <row r="253" spans="2:65" s="1" customFormat="1" ht="11.25">
      <c r="B253" s="32"/>
      <c r="D253" s="134" t="s">
        <v>267</v>
      </c>
      <c r="F253" s="135" t="s">
        <v>2023</v>
      </c>
      <c r="I253" s="136"/>
      <c r="L253" s="32"/>
      <c r="M253" s="137"/>
      <c r="T253" s="53"/>
      <c r="AT253" s="17" t="s">
        <v>267</v>
      </c>
      <c r="AU253" s="17" t="s">
        <v>77</v>
      </c>
    </row>
    <row r="254" spans="2:65" s="1" customFormat="1" ht="11.25">
      <c r="B254" s="32"/>
      <c r="D254" s="176" t="s">
        <v>1416</v>
      </c>
      <c r="F254" s="177" t="s">
        <v>2024</v>
      </c>
      <c r="I254" s="136"/>
      <c r="L254" s="32"/>
      <c r="M254" s="137"/>
      <c r="T254" s="53"/>
      <c r="AT254" s="17" t="s">
        <v>1416</v>
      </c>
      <c r="AU254" s="17" t="s">
        <v>77</v>
      </c>
    </row>
    <row r="255" spans="2:65" s="1" customFormat="1" ht="19.5">
      <c r="B255" s="32"/>
      <c r="D255" s="134" t="s">
        <v>269</v>
      </c>
      <c r="F255" s="138" t="s">
        <v>2025</v>
      </c>
      <c r="I255" s="136"/>
      <c r="L255" s="32"/>
      <c r="M255" s="137"/>
      <c r="T255" s="53"/>
      <c r="AT255" s="17" t="s">
        <v>269</v>
      </c>
      <c r="AU255" s="17" t="s">
        <v>77</v>
      </c>
    </row>
    <row r="256" spans="2:65" s="12" customFormat="1" ht="11.25">
      <c r="B256" s="162"/>
      <c r="D256" s="134" t="s">
        <v>774</v>
      </c>
      <c r="E256" s="163" t="s">
        <v>19</v>
      </c>
      <c r="F256" s="164" t="s">
        <v>4332</v>
      </c>
      <c r="H256" s="165">
        <v>266.5</v>
      </c>
      <c r="I256" s="166"/>
      <c r="L256" s="162"/>
      <c r="M256" s="167"/>
      <c r="T256" s="168"/>
      <c r="AT256" s="163" t="s">
        <v>774</v>
      </c>
      <c r="AU256" s="163" t="s">
        <v>77</v>
      </c>
      <c r="AV256" s="12" t="s">
        <v>79</v>
      </c>
      <c r="AW256" s="12" t="s">
        <v>31</v>
      </c>
      <c r="AX256" s="12" t="s">
        <v>69</v>
      </c>
      <c r="AY256" s="163" t="s">
        <v>260</v>
      </c>
    </row>
    <row r="257" spans="2:65" s="13" customFormat="1" ht="11.25">
      <c r="B257" s="169"/>
      <c r="D257" s="134" t="s">
        <v>774</v>
      </c>
      <c r="E257" s="170" t="s">
        <v>19</v>
      </c>
      <c r="F257" s="171" t="s">
        <v>967</v>
      </c>
      <c r="H257" s="172">
        <v>266.5</v>
      </c>
      <c r="I257" s="173"/>
      <c r="L257" s="169"/>
      <c r="M257" s="174"/>
      <c r="T257" s="175"/>
      <c r="AT257" s="170" t="s">
        <v>774</v>
      </c>
      <c r="AU257" s="170" t="s">
        <v>77</v>
      </c>
      <c r="AV257" s="13" t="s">
        <v>266</v>
      </c>
      <c r="AW257" s="13" t="s">
        <v>31</v>
      </c>
      <c r="AX257" s="13" t="s">
        <v>77</v>
      </c>
      <c r="AY257" s="170" t="s">
        <v>260</v>
      </c>
    </row>
    <row r="258" spans="2:65" s="1" customFormat="1" ht="16.5" customHeight="1">
      <c r="B258" s="32"/>
      <c r="C258" s="121" t="s">
        <v>433</v>
      </c>
      <c r="D258" s="121" t="s">
        <v>261</v>
      </c>
      <c r="E258" s="122" t="s">
        <v>2038</v>
      </c>
      <c r="F258" s="123" t="s">
        <v>2039</v>
      </c>
      <c r="G258" s="124" t="s">
        <v>1067</v>
      </c>
      <c r="H258" s="125">
        <v>5.33</v>
      </c>
      <c r="I258" s="126"/>
      <c r="J258" s="127">
        <f>ROUND(I258*H258,2)</f>
        <v>0</v>
      </c>
      <c r="K258" s="123" t="s">
        <v>1258</v>
      </c>
      <c r="L258" s="32"/>
      <c r="M258" s="128" t="s">
        <v>19</v>
      </c>
      <c r="N258" s="129" t="s">
        <v>40</v>
      </c>
      <c r="P258" s="130">
        <f>O258*H258</f>
        <v>0</v>
      </c>
      <c r="Q258" s="130">
        <v>0.50375000000000003</v>
      </c>
      <c r="R258" s="130">
        <f>Q258*H258</f>
        <v>2.6849875000000001</v>
      </c>
      <c r="S258" s="130">
        <v>2.5</v>
      </c>
      <c r="T258" s="131">
        <f>S258*H258</f>
        <v>13.324999999999999</v>
      </c>
      <c r="AR258" s="132" t="s">
        <v>266</v>
      </c>
      <c r="AT258" s="132" t="s">
        <v>261</v>
      </c>
      <c r="AU258" s="132" t="s">
        <v>77</v>
      </c>
      <c r="AY258" s="17" t="s">
        <v>260</v>
      </c>
      <c r="BE258" s="133">
        <f>IF(N258="základní",J258,0)</f>
        <v>0</v>
      </c>
      <c r="BF258" s="133">
        <f>IF(N258="snížená",J258,0)</f>
        <v>0</v>
      </c>
      <c r="BG258" s="133">
        <f>IF(N258="zákl. přenesená",J258,0)</f>
        <v>0</v>
      </c>
      <c r="BH258" s="133">
        <f>IF(N258="sníž. přenesená",J258,0)</f>
        <v>0</v>
      </c>
      <c r="BI258" s="133">
        <f>IF(N258="nulová",J258,0)</f>
        <v>0</v>
      </c>
      <c r="BJ258" s="17" t="s">
        <v>77</v>
      </c>
      <c r="BK258" s="133">
        <f>ROUND(I258*H258,2)</f>
        <v>0</v>
      </c>
      <c r="BL258" s="17" t="s">
        <v>266</v>
      </c>
      <c r="BM258" s="132" t="s">
        <v>653</v>
      </c>
    </row>
    <row r="259" spans="2:65" s="1" customFormat="1" ht="11.25">
      <c r="B259" s="32"/>
      <c r="D259" s="134" t="s">
        <v>267</v>
      </c>
      <c r="F259" s="135" t="s">
        <v>2040</v>
      </c>
      <c r="I259" s="136"/>
      <c r="L259" s="32"/>
      <c r="M259" s="137"/>
      <c r="T259" s="53"/>
      <c r="AT259" s="17" t="s">
        <v>267</v>
      </c>
      <c r="AU259" s="17" t="s">
        <v>77</v>
      </c>
    </row>
    <row r="260" spans="2:65" s="1" customFormat="1" ht="11.25">
      <c r="B260" s="32"/>
      <c r="D260" s="176" t="s">
        <v>1416</v>
      </c>
      <c r="F260" s="177" t="s">
        <v>2041</v>
      </c>
      <c r="I260" s="136"/>
      <c r="L260" s="32"/>
      <c r="M260" s="137"/>
      <c r="T260" s="53"/>
      <c r="AT260" s="17" t="s">
        <v>1416</v>
      </c>
      <c r="AU260" s="17" t="s">
        <v>77</v>
      </c>
    </row>
    <row r="261" spans="2:65" s="1" customFormat="1" ht="48.75">
      <c r="B261" s="32"/>
      <c r="D261" s="134" t="s">
        <v>269</v>
      </c>
      <c r="F261" s="138" t="s">
        <v>2042</v>
      </c>
      <c r="I261" s="136"/>
      <c r="L261" s="32"/>
      <c r="M261" s="137"/>
      <c r="T261" s="53"/>
      <c r="AT261" s="17" t="s">
        <v>269</v>
      </c>
      <c r="AU261" s="17" t="s">
        <v>77</v>
      </c>
    </row>
    <row r="262" spans="2:65" s="12" customFormat="1" ht="11.25">
      <c r="B262" s="162"/>
      <c r="D262" s="134" t="s">
        <v>774</v>
      </c>
      <c r="E262" s="163" t="s">
        <v>19</v>
      </c>
      <c r="F262" s="164" t="s">
        <v>4333</v>
      </c>
      <c r="H262" s="165">
        <v>5.33</v>
      </c>
      <c r="I262" s="166"/>
      <c r="L262" s="162"/>
      <c r="M262" s="167"/>
      <c r="T262" s="168"/>
      <c r="AT262" s="163" t="s">
        <v>774</v>
      </c>
      <c r="AU262" s="163" t="s">
        <v>77</v>
      </c>
      <c r="AV262" s="12" t="s">
        <v>79</v>
      </c>
      <c r="AW262" s="12" t="s">
        <v>31</v>
      </c>
      <c r="AX262" s="12" t="s">
        <v>69</v>
      </c>
      <c r="AY262" s="163" t="s">
        <v>260</v>
      </c>
    </row>
    <row r="263" spans="2:65" s="13" customFormat="1" ht="11.25">
      <c r="B263" s="169"/>
      <c r="D263" s="134" t="s">
        <v>774</v>
      </c>
      <c r="E263" s="170" t="s">
        <v>19</v>
      </c>
      <c r="F263" s="171" t="s">
        <v>967</v>
      </c>
      <c r="H263" s="172">
        <v>5.33</v>
      </c>
      <c r="I263" s="173"/>
      <c r="L263" s="169"/>
      <c r="M263" s="174"/>
      <c r="T263" s="175"/>
      <c r="AT263" s="170" t="s">
        <v>774</v>
      </c>
      <c r="AU263" s="170" t="s">
        <v>77</v>
      </c>
      <c r="AV263" s="13" t="s">
        <v>266</v>
      </c>
      <c r="AW263" s="13" t="s">
        <v>31</v>
      </c>
      <c r="AX263" s="13" t="s">
        <v>77</v>
      </c>
      <c r="AY263" s="170" t="s">
        <v>260</v>
      </c>
    </row>
    <row r="264" spans="2:65" s="1" customFormat="1" ht="16.5" customHeight="1">
      <c r="B264" s="32"/>
      <c r="C264" s="139" t="s">
        <v>348</v>
      </c>
      <c r="D264" s="139" t="s">
        <v>273</v>
      </c>
      <c r="E264" s="140" t="s">
        <v>1498</v>
      </c>
      <c r="F264" s="141" t="s">
        <v>1499</v>
      </c>
      <c r="G264" s="142" t="s">
        <v>973</v>
      </c>
      <c r="H264" s="143">
        <v>11.193</v>
      </c>
      <c r="I264" s="144"/>
      <c r="J264" s="145">
        <f>ROUND(I264*H264,2)</f>
        <v>0</v>
      </c>
      <c r="K264" s="141" t="s">
        <v>1258</v>
      </c>
      <c r="L264" s="146"/>
      <c r="M264" s="147" t="s">
        <v>19</v>
      </c>
      <c r="N264" s="148" t="s">
        <v>40</v>
      </c>
      <c r="P264" s="130">
        <f>O264*H264</f>
        <v>0</v>
      </c>
      <c r="Q264" s="130">
        <v>1</v>
      </c>
      <c r="R264" s="130">
        <f>Q264*H264</f>
        <v>11.193</v>
      </c>
      <c r="S264" s="130">
        <v>0</v>
      </c>
      <c r="T264" s="131">
        <f>S264*H264</f>
        <v>0</v>
      </c>
      <c r="AR264" s="132" t="s">
        <v>277</v>
      </c>
      <c r="AT264" s="132" t="s">
        <v>273</v>
      </c>
      <c r="AU264" s="132" t="s">
        <v>77</v>
      </c>
      <c r="AY264" s="17" t="s">
        <v>260</v>
      </c>
      <c r="BE264" s="133">
        <f>IF(N264="základní",J264,0)</f>
        <v>0</v>
      </c>
      <c r="BF264" s="133">
        <f>IF(N264="snížená",J264,0)</f>
        <v>0</v>
      </c>
      <c r="BG264" s="133">
        <f>IF(N264="zákl. přenesená",J264,0)</f>
        <v>0</v>
      </c>
      <c r="BH264" s="133">
        <f>IF(N264="sníž. přenesená",J264,0)</f>
        <v>0</v>
      </c>
      <c r="BI264" s="133">
        <f>IF(N264="nulová",J264,0)</f>
        <v>0</v>
      </c>
      <c r="BJ264" s="17" t="s">
        <v>77</v>
      </c>
      <c r="BK264" s="133">
        <f>ROUND(I264*H264,2)</f>
        <v>0</v>
      </c>
      <c r="BL264" s="17" t="s">
        <v>266</v>
      </c>
      <c r="BM264" s="132" t="s">
        <v>441</v>
      </c>
    </row>
    <row r="265" spans="2:65" s="1" customFormat="1" ht="11.25">
      <c r="B265" s="32"/>
      <c r="D265" s="134" t="s">
        <v>267</v>
      </c>
      <c r="F265" s="135" t="s">
        <v>1499</v>
      </c>
      <c r="I265" s="136"/>
      <c r="L265" s="32"/>
      <c r="M265" s="137"/>
      <c r="T265" s="53"/>
      <c r="AT265" s="17" t="s">
        <v>267</v>
      </c>
      <c r="AU265" s="17" t="s">
        <v>77</v>
      </c>
    </row>
    <row r="266" spans="2:65" s="12" customFormat="1" ht="11.25">
      <c r="B266" s="162"/>
      <c r="D266" s="134" t="s">
        <v>774</v>
      </c>
      <c r="E266" s="163" t="s">
        <v>19</v>
      </c>
      <c r="F266" s="164" t="s">
        <v>4334</v>
      </c>
      <c r="H266" s="165">
        <v>11.193</v>
      </c>
      <c r="I266" s="166"/>
      <c r="L266" s="162"/>
      <c r="M266" s="167"/>
      <c r="T266" s="168"/>
      <c r="AT266" s="163" t="s">
        <v>774</v>
      </c>
      <c r="AU266" s="163" t="s">
        <v>77</v>
      </c>
      <c r="AV266" s="12" t="s">
        <v>79</v>
      </c>
      <c r="AW266" s="12" t="s">
        <v>31</v>
      </c>
      <c r="AX266" s="12" t="s">
        <v>69</v>
      </c>
      <c r="AY266" s="163" t="s">
        <v>260</v>
      </c>
    </row>
    <row r="267" spans="2:65" s="13" customFormat="1" ht="11.25">
      <c r="B267" s="169"/>
      <c r="D267" s="134" t="s">
        <v>774</v>
      </c>
      <c r="E267" s="170" t="s">
        <v>19</v>
      </c>
      <c r="F267" s="171" t="s">
        <v>967</v>
      </c>
      <c r="H267" s="172">
        <v>11.193</v>
      </c>
      <c r="I267" s="173"/>
      <c r="L267" s="169"/>
      <c r="M267" s="174"/>
      <c r="T267" s="175"/>
      <c r="AT267" s="170" t="s">
        <v>774</v>
      </c>
      <c r="AU267" s="170" t="s">
        <v>77</v>
      </c>
      <c r="AV267" s="13" t="s">
        <v>266</v>
      </c>
      <c r="AW267" s="13" t="s">
        <v>31</v>
      </c>
      <c r="AX267" s="13" t="s">
        <v>77</v>
      </c>
      <c r="AY267" s="170" t="s">
        <v>260</v>
      </c>
    </row>
    <row r="268" spans="2:65" s="1" customFormat="1" ht="16.5" customHeight="1">
      <c r="B268" s="32"/>
      <c r="C268" s="121" t="s">
        <v>665</v>
      </c>
      <c r="D268" s="121" t="s">
        <v>261</v>
      </c>
      <c r="E268" s="122" t="s">
        <v>2045</v>
      </c>
      <c r="F268" s="123" t="s">
        <v>2046</v>
      </c>
      <c r="G268" s="124" t="s">
        <v>1297</v>
      </c>
      <c r="H268" s="125">
        <v>266.5</v>
      </c>
      <c r="I268" s="126"/>
      <c r="J268" s="127">
        <f>ROUND(I268*H268,2)</f>
        <v>0</v>
      </c>
      <c r="K268" s="123" t="s">
        <v>1258</v>
      </c>
      <c r="L268" s="32"/>
      <c r="M268" s="128" t="s">
        <v>19</v>
      </c>
      <c r="N268" s="129" t="s">
        <v>40</v>
      </c>
      <c r="P268" s="130">
        <f>O268*H268</f>
        <v>0</v>
      </c>
      <c r="Q268" s="130">
        <v>1.162E-2</v>
      </c>
      <c r="R268" s="130">
        <f>Q268*H268</f>
        <v>3.09673</v>
      </c>
      <c r="S268" s="130">
        <v>0</v>
      </c>
      <c r="T268" s="131">
        <f>S268*H268</f>
        <v>0</v>
      </c>
      <c r="AR268" s="132" t="s">
        <v>266</v>
      </c>
      <c r="AT268" s="132" t="s">
        <v>261</v>
      </c>
      <c r="AU268" s="132" t="s">
        <v>77</v>
      </c>
      <c r="AY268" s="17" t="s">
        <v>260</v>
      </c>
      <c r="BE268" s="133">
        <f>IF(N268="základní",J268,0)</f>
        <v>0</v>
      </c>
      <c r="BF268" s="133">
        <f>IF(N268="snížená",J268,0)</f>
        <v>0</v>
      </c>
      <c r="BG268" s="133">
        <f>IF(N268="zákl. přenesená",J268,0)</f>
        <v>0</v>
      </c>
      <c r="BH268" s="133">
        <f>IF(N268="sníž. přenesená",J268,0)</f>
        <v>0</v>
      </c>
      <c r="BI268" s="133">
        <f>IF(N268="nulová",J268,0)</f>
        <v>0</v>
      </c>
      <c r="BJ268" s="17" t="s">
        <v>77</v>
      </c>
      <c r="BK268" s="133">
        <f>ROUND(I268*H268,2)</f>
        <v>0</v>
      </c>
      <c r="BL268" s="17" t="s">
        <v>266</v>
      </c>
      <c r="BM268" s="132" t="s">
        <v>662</v>
      </c>
    </row>
    <row r="269" spans="2:65" s="1" customFormat="1" ht="11.25">
      <c r="B269" s="32"/>
      <c r="D269" s="134" t="s">
        <v>267</v>
      </c>
      <c r="F269" s="135" t="s">
        <v>2047</v>
      </c>
      <c r="I269" s="136"/>
      <c r="L269" s="32"/>
      <c r="M269" s="137"/>
      <c r="T269" s="53"/>
      <c r="AT269" s="17" t="s">
        <v>267</v>
      </c>
      <c r="AU269" s="17" t="s">
        <v>77</v>
      </c>
    </row>
    <row r="270" spans="2:65" s="1" customFormat="1" ht="11.25">
      <c r="B270" s="32"/>
      <c r="D270" s="176" t="s">
        <v>1416</v>
      </c>
      <c r="F270" s="177" t="s">
        <v>2048</v>
      </c>
      <c r="I270" s="136"/>
      <c r="L270" s="32"/>
      <c r="M270" s="137"/>
      <c r="T270" s="53"/>
      <c r="AT270" s="17" t="s">
        <v>1416</v>
      </c>
      <c r="AU270" s="17" t="s">
        <v>77</v>
      </c>
    </row>
    <row r="271" spans="2:65" s="1" customFormat="1" ht="68.25">
      <c r="B271" s="32"/>
      <c r="D271" s="134" t="s">
        <v>269</v>
      </c>
      <c r="F271" s="138" t="s">
        <v>2049</v>
      </c>
      <c r="I271" s="136"/>
      <c r="L271" s="32"/>
      <c r="M271" s="137"/>
      <c r="T271" s="53"/>
      <c r="AT271" s="17" t="s">
        <v>269</v>
      </c>
      <c r="AU271" s="17" t="s">
        <v>77</v>
      </c>
    </row>
    <row r="272" spans="2:65" s="12" customFormat="1" ht="11.25">
      <c r="B272" s="162"/>
      <c r="D272" s="134" t="s">
        <v>774</v>
      </c>
      <c r="E272" s="163" t="s">
        <v>19</v>
      </c>
      <c r="F272" s="164" t="s">
        <v>4332</v>
      </c>
      <c r="H272" s="165">
        <v>266.5</v>
      </c>
      <c r="I272" s="166"/>
      <c r="L272" s="162"/>
      <c r="M272" s="167"/>
      <c r="T272" s="168"/>
      <c r="AT272" s="163" t="s">
        <v>774</v>
      </c>
      <c r="AU272" s="163" t="s">
        <v>77</v>
      </c>
      <c r="AV272" s="12" t="s">
        <v>79</v>
      </c>
      <c r="AW272" s="12" t="s">
        <v>31</v>
      </c>
      <c r="AX272" s="12" t="s">
        <v>69</v>
      </c>
      <c r="AY272" s="163" t="s">
        <v>260</v>
      </c>
    </row>
    <row r="273" spans="2:65" s="13" customFormat="1" ht="11.25">
      <c r="B273" s="169"/>
      <c r="D273" s="134" t="s">
        <v>774</v>
      </c>
      <c r="E273" s="170" t="s">
        <v>19</v>
      </c>
      <c r="F273" s="171" t="s">
        <v>967</v>
      </c>
      <c r="H273" s="172">
        <v>266.5</v>
      </c>
      <c r="I273" s="173"/>
      <c r="L273" s="169"/>
      <c r="M273" s="174"/>
      <c r="T273" s="175"/>
      <c r="AT273" s="170" t="s">
        <v>774</v>
      </c>
      <c r="AU273" s="170" t="s">
        <v>77</v>
      </c>
      <c r="AV273" s="13" t="s">
        <v>266</v>
      </c>
      <c r="AW273" s="13" t="s">
        <v>31</v>
      </c>
      <c r="AX273" s="13" t="s">
        <v>77</v>
      </c>
      <c r="AY273" s="170" t="s">
        <v>260</v>
      </c>
    </row>
    <row r="274" spans="2:65" s="1" customFormat="1" ht="16.5" customHeight="1">
      <c r="B274" s="32"/>
      <c r="C274" s="121" t="s">
        <v>353</v>
      </c>
      <c r="D274" s="121" t="s">
        <v>261</v>
      </c>
      <c r="E274" s="122" t="s">
        <v>2050</v>
      </c>
      <c r="F274" s="123" t="s">
        <v>2051</v>
      </c>
      <c r="G274" s="124" t="s">
        <v>545</v>
      </c>
      <c r="H274" s="125">
        <v>28</v>
      </c>
      <c r="I274" s="126"/>
      <c r="J274" s="127">
        <f>ROUND(I274*H274,2)</f>
        <v>0</v>
      </c>
      <c r="K274" s="123" t="s">
        <v>1258</v>
      </c>
      <c r="L274" s="32"/>
      <c r="M274" s="128" t="s">
        <v>19</v>
      </c>
      <c r="N274" s="129" t="s">
        <v>40</v>
      </c>
      <c r="P274" s="130">
        <f>O274*H274</f>
        <v>0</v>
      </c>
      <c r="Q274" s="130">
        <v>1.01E-3</v>
      </c>
      <c r="R274" s="130">
        <f>Q274*H274</f>
        <v>2.828E-2</v>
      </c>
      <c r="S274" s="130">
        <v>1E-3</v>
      </c>
      <c r="T274" s="131">
        <f>S274*H274</f>
        <v>2.8000000000000001E-2</v>
      </c>
      <c r="AR274" s="132" t="s">
        <v>266</v>
      </c>
      <c r="AT274" s="132" t="s">
        <v>261</v>
      </c>
      <c r="AU274" s="132" t="s">
        <v>77</v>
      </c>
      <c r="AY274" s="17" t="s">
        <v>260</v>
      </c>
      <c r="BE274" s="133">
        <f>IF(N274="základní",J274,0)</f>
        <v>0</v>
      </c>
      <c r="BF274" s="133">
        <f>IF(N274="snížená",J274,0)</f>
        <v>0</v>
      </c>
      <c r="BG274" s="133">
        <f>IF(N274="zákl. přenesená",J274,0)</f>
        <v>0</v>
      </c>
      <c r="BH274" s="133">
        <f>IF(N274="sníž. přenesená",J274,0)</f>
        <v>0</v>
      </c>
      <c r="BI274" s="133">
        <f>IF(N274="nulová",J274,0)</f>
        <v>0</v>
      </c>
      <c r="BJ274" s="17" t="s">
        <v>77</v>
      </c>
      <c r="BK274" s="133">
        <f>ROUND(I274*H274,2)</f>
        <v>0</v>
      </c>
      <c r="BL274" s="17" t="s">
        <v>266</v>
      </c>
      <c r="BM274" s="132" t="s">
        <v>668</v>
      </c>
    </row>
    <row r="275" spans="2:65" s="1" customFormat="1" ht="11.25">
      <c r="B275" s="32"/>
      <c r="D275" s="134" t="s">
        <v>267</v>
      </c>
      <c r="F275" s="135" t="s">
        <v>2052</v>
      </c>
      <c r="I275" s="136"/>
      <c r="L275" s="32"/>
      <c r="M275" s="137"/>
      <c r="T275" s="53"/>
      <c r="AT275" s="17" t="s">
        <v>267</v>
      </c>
      <c r="AU275" s="17" t="s">
        <v>77</v>
      </c>
    </row>
    <row r="276" spans="2:65" s="1" customFormat="1" ht="11.25">
      <c r="B276" s="32"/>
      <c r="D276" s="176" t="s">
        <v>1416</v>
      </c>
      <c r="F276" s="177" t="s">
        <v>2053</v>
      </c>
      <c r="I276" s="136"/>
      <c r="L276" s="32"/>
      <c r="M276" s="137"/>
      <c r="T276" s="53"/>
      <c r="AT276" s="17" t="s">
        <v>1416</v>
      </c>
      <c r="AU276" s="17" t="s">
        <v>77</v>
      </c>
    </row>
    <row r="277" spans="2:65" s="1" customFormat="1" ht="39">
      <c r="B277" s="32"/>
      <c r="D277" s="134" t="s">
        <v>269</v>
      </c>
      <c r="F277" s="138" t="s">
        <v>2054</v>
      </c>
      <c r="I277" s="136"/>
      <c r="L277" s="32"/>
      <c r="M277" s="137"/>
      <c r="T277" s="53"/>
      <c r="AT277" s="17" t="s">
        <v>269</v>
      </c>
      <c r="AU277" s="17" t="s">
        <v>77</v>
      </c>
    </row>
    <row r="278" spans="2:65" s="12" customFormat="1" ht="11.25">
      <c r="B278" s="162"/>
      <c r="D278" s="134" t="s">
        <v>774</v>
      </c>
      <c r="E278" s="163" t="s">
        <v>19</v>
      </c>
      <c r="F278" s="164" t="s">
        <v>4335</v>
      </c>
      <c r="H278" s="165">
        <v>28</v>
      </c>
      <c r="I278" s="166"/>
      <c r="L278" s="162"/>
      <c r="M278" s="167"/>
      <c r="T278" s="168"/>
      <c r="AT278" s="163" t="s">
        <v>774</v>
      </c>
      <c r="AU278" s="163" t="s">
        <v>77</v>
      </c>
      <c r="AV278" s="12" t="s">
        <v>79</v>
      </c>
      <c r="AW278" s="12" t="s">
        <v>31</v>
      </c>
      <c r="AX278" s="12" t="s">
        <v>69</v>
      </c>
      <c r="AY278" s="163" t="s">
        <v>260</v>
      </c>
    </row>
    <row r="279" spans="2:65" s="13" customFormat="1" ht="11.25">
      <c r="B279" s="169"/>
      <c r="D279" s="134" t="s">
        <v>774</v>
      </c>
      <c r="E279" s="170" t="s">
        <v>19</v>
      </c>
      <c r="F279" s="171" t="s">
        <v>967</v>
      </c>
      <c r="H279" s="172">
        <v>28</v>
      </c>
      <c r="I279" s="173"/>
      <c r="L279" s="169"/>
      <c r="M279" s="174"/>
      <c r="T279" s="175"/>
      <c r="AT279" s="170" t="s">
        <v>774</v>
      </c>
      <c r="AU279" s="170" t="s">
        <v>77</v>
      </c>
      <c r="AV279" s="13" t="s">
        <v>266</v>
      </c>
      <c r="AW279" s="13" t="s">
        <v>31</v>
      </c>
      <c r="AX279" s="13" t="s">
        <v>77</v>
      </c>
      <c r="AY279" s="170" t="s">
        <v>260</v>
      </c>
    </row>
    <row r="280" spans="2:65" s="1" customFormat="1" ht="16.5" customHeight="1">
      <c r="B280" s="32"/>
      <c r="C280" s="139" t="s">
        <v>674</v>
      </c>
      <c r="D280" s="139" t="s">
        <v>273</v>
      </c>
      <c r="E280" s="140" t="s">
        <v>2056</v>
      </c>
      <c r="F280" s="141" t="s">
        <v>2057</v>
      </c>
      <c r="G280" s="142" t="s">
        <v>973</v>
      </c>
      <c r="H280" s="143">
        <v>7.0999999999999994E-2</v>
      </c>
      <c r="I280" s="144"/>
      <c r="J280" s="145">
        <f>ROUND(I280*H280,2)</f>
        <v>0</v>
      </c>
      <c r="K280" s="141" t="s">
        <v>1258</v>
      </c>
      <c r="L280" s="146"/>
      <c r="M280" s="147" t="s">
        <v>19</v>
      </c>
      <c r="N280" s="148" t="s">
        <v>40</v>
      </c>
      <c r="P280" s="130">
        <f>O280*H280</f>
        <v>0</v>
      </c>
      <c r="Q280" s="130">
        <v>1</v>
      </c>
      <c r="R280" s="130">
        <f>Q280*H280</f>
        <v>7.0999999999999994E-2</v>
      </c>
      <c r="S280" s="130">
        <v>0</v>
      </c>
      <c r="T280" s="131">
        <f>S280*H280</f>
        <v>0</v>
      </c>
      <c r="AR280" s="132" t="s">
        <v>277</v>
      </c>
      <c r="AT280" s="132" t="s">
        <v>273</v>
      </c>
      <c r="AU280" s="132" t="s">
        <v>77</v>
      </c>
      <c r="AY280" s="17" t="s">
        <v>260</v>
      </c>
      <c r="BE280" s="133">
        <f>IF(N280="základní",J280,0)</f>
        <v>0</v>
      </c>
      <c r="BF280" s="133">
        <f>IF(N280="snížená",J280,0)</f>
        <v>0</v>
      </c>
      <c r="BG280" s="133">
        <f>IF(N280="zákl. přenesená",J280,0)</f>
        <v>0</v>
      </c>
      <c r="BH280" s="133">
        <f>IF(N280="sníž. přenesená",J280,0)</f>
        <v>0</v>
      </c>
      <c r="BI280" s="133">
        <f>IF(N280="nulová",J280,0)</f>
        <v>0</v>
      </c>
      <c r="BJ280" s="17" t="s">
        <v>77</v>
      </c>
      <c r="BK280" s="133">
        <f>ROUND(I280*H280,2)</f>
        <v>0</v>
      </c>
      <c r="BL280" s="17" t="s">
        <v>266</v>
      </c>
      <c r="BM280" s="132" t="s">
        <v>671</v>
      </c>
    </row>
    <row r="281" spans="2:65" s="1" customFormat="1" ht="11.25">
      <c r="B281" s="32"/>
      <c r="D281" s="134" t="s">
        <v>267</v>
      </c>
      <c r="F281" s="135" t="s">
        <v>2057</v>
      </c>
      <c r="I281" s="136"/>
      <c r="L281" s="32"/>
      <c r="M281" s="137"/>
      <c r="T281" s="53"/>
      <c r="AT281" s="17" t="s">
        <v>267</v>
      </c>
      <c r="AU281" s="17" t="s">
        <v>77</v>
      </c>
    </row>
    <row r="282" spans="2:65" s="1" customFormat="1" ht="21.75" customHeight="1">
      <c r="B282" s="32"/>
      <c r="C282" s="121" t="s">
        <v>358</v>
      </c>
      <c r="D282" s="121" t="s">
        <v>261</v>
      </c>
      <c r="E282" s="122" t="s">
        <v>2139</v>
      </c>
      <c r="F282" s="123" t="s">
        <v>2140</v>
      </c>
      <c r="G282" s="124" t="s">
        <v>545</v>
      </c>
      <c r="H282" s="125">
        <v>16</v>
      </c>
      <c r="I282" s="126"/>
      <c r="J282" s="127">
        <f>ROUND(I282*H282,2)</f>
        <v>0</v>
      </c>
      <c r="K282" s="123" t="s">
        <v>1258</v>
      </c>
      <c r="L282" s="32"/>
      <c r="M282" s="128" t="s">
        <v>19</v>
      </c>
      <c r="N282" s="129" t="s">
        <v>40</v>
      </c>
      <c r="P282" s="130">
        <f>O282*H282</f>
        <v>0</v>
      </c>
      <c r="Q282" s="130">
        <v>1.2239999999999999E-2</v>
      </c>
      <c r="R282" s="130">
        <f>Q282*H282</f>
        <v>0.19583999999999999</v>
      </c>
      <c r="S282" s="130">
        <v>0</v>
      </c>
      <c r="T282" s="131">
        <f>S282*H282</f>
        <v>0</v>
      </c>
      <c r="AR282" s="132" t="s">
        <v>266</v>
      </c>
      <c r="AT282" s="132" t="s">
        <v>261</v>
      </c>
      <c r="AU282" s="132" t="s">
        <v>77</v>
      </c>
      <c r="AY282" s="17" t="s">
        <v>260</v>
      </c>
      <c r="BE282" s="133">
        <f>IF(N282="základní",J282,0)</f>
        <v>0</v>
      </c>
      <c r="BF282" s="133">
        <f>IF(N282="snížená",J282,0)</f>
        <v>0</v>
      </c>
      <c r="BG282" s="133">
        <f>IF(N282="zákl. přenesená",J282,0)</f>
        <v>0</v>
      </c>
      <c r="BH282" s="133">
        <f>IF(N282="sníž. přenesená",J282,0)</f>
        <v>0</v>
      </c>
      <c r="BI282" s="133">
        <f>IF(N282="nulová",J282,0)</f>
        <v>0</v>
      </c>
      <c r="BJ282" s="17" t="s">
        <v>77</v>
      </c>
      <c r="BK282" s="133">
        <f>ROUND(I282*H282,2)</f>
        <v>0</v>
      </c>
      <c r="BL282" s="17" t="s">
        <v>266</v>
      </c>
      <c r="BM282" s="132" t="s">
        <v>865</v>
      </c>
    </row>
    <row r="283" spans="2:65" s="1" customFormat="1" ht="19.5">
      <c r="B283" s="32"/>
      <c r="D283" s="134" t="s">
        <v>267</v>
      </c>
      <c r="F283" s="135" t="s">
        <v>2142</v>
      </c>
      <c r="I283" s="136"/>
      <c r="L283" s="32"/>
      <c r="M283" s="137"/>
      <c r="T283" s="53"/>
      <c r="AT283" s="17" t="s">
        <v>267</v>
      </c>
      <c r="AU283" s="17" t="s">
        <v>77</v>
      </c>
    </row>
    <row r="284" spans="2:65" s="1" customFormat="1" ht="11.25">
      <c r="B284" s="32"/>
      <c r="D284" s="176" t="s">
        <v>1416</v>
      </c>
      <c r="F284" s="177" t="s">
        <v>2143</v>
      </c>
      <c r="I284" s="136"/>
      <c r="L284" s="32"/>
      <c r="M284" s="137"/>
      <c r="T284" s="53"/>
      <c r="AT284" s="17" t="s">
        <v>1416</v>
      </c>
      <c r="AU284" s="17" t="s">
        <v>77</v>
      </c>
    </row>
    <row r="285" spans="2:65" s="1" customFormat="1" ht="58.5">
      <c r="B285" s="32"/>
      <c r="D285" s="134" t="s">
        <v>269</v>
      </c>
      <c r="F285" s="138" t="s">
        <v>2144</v>
      </c>
      <c r="I285" s="136"/>
      <c r="L285" s="32"/>
      <c r="M285" s="137"/>
      <c r="T285" s="53"/>
      <c r="AT285" s="17" t="s">
        <v>269</v>
      </c>
      <c r="AU285" s="17" t="s">
        <v>77</v>
      </c>
    </row>
    <row r="286" spans="2:65" s="12" customFormat="1" ht="11.25">
      <c r="B286" s="162"/>
      <c r="D286" s="134" t="s">
        <v>774</v>
      </c>
      <c r="E286" s="163" t="s">
        <v>19</v>
      </c>
      <c r="F286" s="164" t="s">
        <v>4336</v>
      </c>
      <c r="H286" s="165">
        <v>16</v>
      </c>
      <c r="I286" s="166"/>
      <c r="L286" s="162"/>
      <c r="M286" s="167"/>
      <c r="T286" s="168"/>
      <c r="AT286" s="163" t="s">
        <v>774</v>
      </c>
      <c r="AU286" s="163" t="s">
        <v>77</v>
      </c>
      <c r="AV286" s="12" t="s">
        <v>79</v>
      </c>
      <c r="AW286" s="12" t="s">
        <v>31</v>
      </c>
      <c r="AX286" s="12" t="s">
        <v>69</v>
      </c>
      <c r="AY286" s="163" t="s">
        <v>260</v>
      </c>
    </row>
    <row r="287" spans="2:65" s="13" customFormat="1" ht="11.25">
      <c r="B287" s="169"/>
      <c r="D287" s="134" t="s">
        <v>774</v>
      </c>
      <c r="E287" s="170" t="s">
        <v>19</v>
      </c>
      <c r="F287" s="171" t="s">
        <v>967</v>
      </c>
      <c r="H287" s="172">
        <v>16</v>
      </c>
      <c r="I287" s="173"/>
      <c r="L287" s="169"/>
      <c r="M287" s="174"/>
      <c r="T287" s="175"/>
      <c r="AT287" s="170" t="s">
        <v>774</v>
      </c>
      <c r="AU287" s="170" t="s">
        <v>77</v>
      </c>
      <c r="AV287" s="13" t="s">
        <v>266</v>
      </c>
      <c r="AW287" s="13" t="s">
        <v>31</v>
      </c>
      <c r="AX287" s="13" t="s">
        <v>77</v>
      </c>
      <c r="AY287" s="170" t="s">
        <v>260</v>
      </c>
    </row>
    <row r="288" spans="2:65" s="1" customFormat="1" ht="21.75" customHeight="1">
      <c r="B288" s="32"/>
      <c r="C288" s="121" t="s">
        <v>680</v>
      </c>
      <c r="D288" s="121" t="s">
        <v>261</v>
      </c>
      <c r="E288" s="122" t="s">
        <v>2146</v>
      </c>
      <c r="F288" s="123" t="s">
        <v>2147</v>
      </c>
      <c r="G288" s="124" t="s">
        <v>545</v>
      </c>
      <c r="H288" s="125">
        <v>16</v>
      </c>
      <c r="I288" s="126"/>
      <c r="J288" s="127">
        <f>ROUND(I288*H288,2)</f>
        <v>0</v>
      </c>
      <c r="K288" s="123" t="s">
        <v>1258</v>
      </c>
      <c r="L288" s="32"/>
      <c r="M288" s="128" t="s">
        <v>19</v>
      </c>
      <c r="N288" s="129" t="s">
        <v>40</v>
      </c>
      <c r="P288" s="130">
        <f>O288*H288</f>
        <v>0</v>
      </c>
      <c r="Q288" s="130">
        <v>1.983E-2</v>
      </c>
      <c r="R288" s="130">
        <f>Q288*H288</f>
        <v>0.31728000000000001</v>
      </c>
      <c r="S288" s="130">
        <v>0</v>
      </c>
      <c r="T288" s="131">
        <f>S288*H288</f>
        <v>0</v>
      </c>
      <c r="AR288" s="132" t="s">
        <v>266</v>
      </c>
      <c r="AT288" s="132" t="s">
        <v>261</v>
      </c>
      <c r="AU288" s="132" t="s">
        <v>77</v>
      </c>
      <c r="AY288" s="17" t="s">
        <v>260</v>
      </c>
      <c r="BE288" s="133">
        <f>IF(N288="základní",J288,0)</f>
        <v>0</v>
      </c>
      <c r="BF288" s="133">
        <f>IF(N288="snížená",J288,0)</f>
        <v>0</v>
      </c>
      <c r="BG288" s="133">
        <f>IF(N288="zákl. přenesená",J288,0)</f>
        <v>0</v>
      </c>
      <c r="BH288" s="133">
        <f>IF(N288="sníž. přenesená",J288,0)</f>
        <v>0</v>
      </c>
      <c r="BI288" s="133">
        <f>IF(N288="nulová",J288,0)</f>
        <v>0</v>
      </c>
      <c r="BJ288" s="17" t="s">
        <v>77</v>
      </c>
      <c r="BK288" s="133">
        <f>ROUND(I288*H288,2)</f>
        <v>0</v>
      </c>
      <c r="BL288" s="17" t="s">
        <v>266</v>
      </c>
      <c r="BM288" s="132" t="s">
        <v>869</v>
      </c>
    </row>
    <row r="289" spans="2:65" s="1" customFormat="1" ht="19.5">
      <c r="B289" s="32"/>
      <c r="D289" s="134" t="s">
        <v>267</v>
      </c>
      <c r="F289" s="135" t="s">
        <v>2149</v>
      </c>
      <c r="I289" s="136"/>
      <c r="L289" s="32"/>
      <c r="M289" s="137"/>
      <c r="T289" s="53"/>
      <c r="AT289" s="17" t="s">
        <v>267</v>
      </c>
      <c r="AU289" s="17" t="s">
        <v>77</v>
      </c>
    </row>
    <row r="290" spans="2:65" s="1" customFormat="1" ht="11.25">
      <c r="B290" s="32"/>
      <c r="D290" s="176" t="s">
        <v>1416</v>
      </c>
      <c r="F290" s="177" t="s">
        <v>2150</v>
      </c>
      <c r="I290" s="136"/>
      <c r="L290" s="32"/>
      <c r="M290" s="137"/>
      <c r="T290" s="53"/>
      <c r="AT290" s="17" t="s">
        <v>1416</v>
      </c>
      <c r="AU290" s="17" t="s">
        <v>77</v>
      </c>
    </row>
    <row r="291" spans="2:65" s="1" customFormat="1" ht="58.5">
      <c r="B291" s="32"/>
      <c r="D291" s="134" t="s">
        <v>269</v>
      </c>
      <c r="F291" s="138" t="s">
        <v>2144</v>
      </c>
      <c r="I291" s="136"/>
      <c r="L291" s="32"/>
      <c r="M291" s="137"/>
      <c r="T291" s="53"/>
      <c r="AT291" s="17" t="s">
        <v>269</v>
      </c>
      <c r="AU291" s="17" t="s">
        <v>77</v>
      </c>
    </row>
    <row r="292" spans="2:65" s="12" customFormat="1" ht="11.25">
      <c r="B292" s="162"/>
      <c r="D292" s="134" t="s">
        <v>774</v>
      </c>
      <c r="E292" s="163" t="s">
        <v>19</v>
      </c>
      <c r="F292" s="164" t="s">
        <v>4336</v>
      </c>
      <c r="H292" s="165">
        <v>16</v>
      </c>
      <c r="I292" s="166"/>
      <c r="L292" s="162"/>
      <c r="M292" s="167"/>
      <c r="T292" s="168"/>
      <c r="AT292" s="163" t="s">
        <v>774</v>
      </c>
      <c r="AU292" s="163" t="s">
        <v>77</v>
      </c>
      <c r="AV292" s="12" t="s">
        <v>79</v>
      </c>
      <c r="AW292" s="12" t="s">
        <v>31</v>
      </c>
      <c r="AX292" s="12" t="s">
        <v>69</v>
      </c>
      <c r="AY292" s="163" t="s">
        <v>260</v>
      </c>
    </row>
    <row r="293" spans="2:65" s="13" customFormat="1" ht="11.25">
      <c r="B293" s="169"/>
      <c r="D293" s="134" t="s">
        <v>774</v>
      </c>
      <c r="E293" s="170" t="s">
        <v>19</v>
      </c>
      <c r="F293" s="171" t="s">
        <v>967</v>
      </c>
      <c r="H293" s="172">
        <v>16</v>
      </c>
      <c r="I293" s="173"/>
      <c r="L293" s="169"/>
      <c r="M293" s="174"/>
      <c r="T293" s="175"/>
      <c r="AT293" s="170" t="s">
        <v>774</v>
      </c>
      <c r="AU293" s="170" t="s">
        <v>77</v>
      </c>
      <c r="AV293" s="13" t="s">
        <v>266</v>
      </c>
      <c r="AW293" s="13" t="s">
        <v>31</v>
      </c>
      <c r="AX293" s="13" t="s">
        <v>77</v>
      </c>
      <c r="AY293" s="170" t="s">
        <v>260</v>
      </c>
    </row>
    <row r="294" spans="2:65" s="1" customFormat="1" ht="16.5" customHeight="1">
      <c r="B294" s="32"/>
      <c r="C294" s="139" t="s">
        <v>364</v>
      </c>
      <c r="D294" s="139" t="s">
        <v>273</v>
      </c>
      <c r="E294" s="140" t="s">
        <v>2058</v>
      </c>
      <c r="F294" s="141" t="s">
        <v>2059</v>
      </c>
      <c r="G294" s="142" t="s">
        <v>276</v>
      </c>
      <c r="H294" s="143">
        <v>2</v>
      </c>
      <c r="I294" s="144"/>
      <c r="J294" s="145">
        <f>ROUND(I294*H294,2)</f>
        <v>0</v>
      </c>
      <c r="K294" s="141" t="s">
        <v>19</v>
      </c>
      <c r="L294" s="146"/>
      <c r="M294" s="147" t="s">
        <v>19</v>
      </c>
      <c r="N294" s="148" t="s">
        <v>40</v>
      </c>
      <c r="P294" s="130">
        <f>O294*H294</f>
        <v>0</v>
      </c>
      <c r="Q294" s="130">
        <v>0</v>
      </c>
      <c r="R294" s="130">
        <f>Q294*H294</f>
        <v>0</v>
      </c>
      <c r="S294" s="130">
        <v>0</v>
      </c>
      <c r="T294" s="131">
        <f>S294*H294</f>
        <v>0</v>
      </c>
      <c r="AR294" s="132" t="s">
        <v>277</v>
      </c>
      <c r="AT294" s="132" t="s">
        <v>273</v>
      </c>
      <c r="AU294" s="132" t="s">
        <v>77</v>
      </c>
      <c r="AY294" s="17" t="s">
        <v>260</v>
      </c>
      <c r="BE294" s="133">
        <f>IF(N294="základní",J294,0)</f>
        <v>0</v>
      </c>
      <c r="BF294" s="133">
        <f>IF(N294="snížená",J294,0)</f>
        <v>0</v>
      </c>
      <c r="BG294" s="133">
        <f>IF(N294="zákl. přenesená",J294,0)</f>
        <v>0</v>
      </c>
      <c r="BH294" s="133">
        <f>IF(N294="sníž. přenesená",J294,0)</f>
        <v>0</v>
      </c>
      <c r="BI294" s="133">
        <f>IF(N294="nulová",J294,0)</f>
        <v>0</v>
      </c>
      <c r="BJ294" s="17" t="s">
        <v>77</v>
      </c>
      <c r="BK294" s="133">
        <f>ROUND(I294*H294,2)</f>
        <v>0</v>
      </c>
      <c r="BL294" s="17" t="s">
        <v>266</v>
      </c>
      <c r="BM294" s="132" t="s">
        <v>874</v>
      </c>
    </row>
    <row r="295" spans="2:65" s="1" customFormat="1" ht="11.25">
      <c r="B295" s="32"/>
      <c r="D295" s="134" t="s">
        <v>267</v>
      </c>
      <c r="F295" s="135" t="s">
        <v>2059</v>
      </c>
      <c r="I295" s="136"/>
      <c r="L295" s="32"/>
      <c r="M295" s="137"/>
      <c r="T295" s="53"/>
      <c r="AT295" s="17" t="s">
        <v>267</v>
      </c>
      <c r="AU295" s="17" t="s">
        <v>77</v>
      </c>
    </row>
    <row r="296" spans="2:65" s="1" customFormat="1" ht="16.5" customHeight="1">
      <c r="B296" s="32"/>
      <c r="C296" s="121" t="s">
        <v>689</v>
      </c>
      <c r="D296" s="121" t="s">
        <v>261</v>
      </c>
      <c r="E296" s="122" t="s">
        <v>2060</v>
      </c>
      <c r="F296" s="123" t="s">
        <v>2061</v>
      </c>
      <c r="G296" s="124" t="s">
        <v>363</v>
      </c>
      <c r="H296" s="125">
        <v>1</v>
      </c>
      <c r="I296" s="126"/>
      <c r="J296" s="127">
        <f>ROUND(I296*H296,2)</f>
        <v>0</v>
      </c>
      <c r="K296" s="123" t="s">
        <v>1258</v>
      </c>
      <c r="L296" s="32"/>
      <c r="M296" s="128" t="s">
        <v>19</v>
      </c>
      <c r="N296" s="129" t="s">
        <v>40</v>
      </c>
      <c r="P296" s="130">
        <f>O296*H296</f>
        <v>0</v>
      </c>
      <c r="Q296" s="130">
        <v>6.4900000000000001E-3</v>
      </c>
      <c r="R296" s="130">
        <f>Q296*H296</f>
        <v>6.4900000000000001E-3</v>
      </c>
      <c r="S296" s="130">
        <v>0</v>
      </c>
      <c r="T296" s="131">
        <f>S296*H296</f>
        <v>0</v>
      </c>
      <c r="AR296" s="132" t="s">
        <v>266</v>
      </c>
      <c r="AT296" s="132" t="s">
        <v>261</v>
      </c>
      <c r="AU296" s="132" t="s">
        <v>77</v>
      </c>
      <c r="AY296" s="17" t="s">
        <v>260</v>
      </c>
      <c r="BE296" s="133">
        <f>IF(N296="základní",J296,0)</f>
        <v>0</v>
      </c>
      <c r="BF296" s="133">
        <f>IF(N296="snížená",J296,0)</f>
        <v>0</v>
      </c>
      <c r="BG296" s="133">
        <f>IF(N296="zákl. přenesená",J296,0)</f>
        <v>0</v>
      </c>
      <c r="BH296" s="133">
        <f>IF(N296="sníž. přenesená",J296,0)</f>
        <v>0</v>
      </c>
      <c r="BI296" s="133">
        <f>IF(N296="nulová",J296,0)</f>
        <v>0</v>
      </c>
      <c r="BJ296" s="17" t="s">
        <v>77</v>
      </c>
      <c r="BK296" s="133">
        <f>ROUND(I296*H296,2)</f>
        <v>0</v>
      </c>
      <c r="BL296" s="17" t="s">
        <v>266</v>
      </c>
      <c r="BM296" s="132" t="s">
        <v>1139</v>
      </c>
    </row>
    <row r="297" spans="2:65" s="1" customFormat="1" ht="11.25">
      <c r="B297" s="32"/>
      <c r="D297" s="134" t="s">
        <v>267</v>
      </c>
      <c r="F297" s="135" t="s">
        <v>2062</v>
      </c>
      <c r="I297" s="136"/>
      <c r="L297" s="32"/>
      <c r="M297" s="137"/>
      <c r="T297" s="53"/>
      <c r="AT297" s="17" t="s">
        <v>267</v>
      </c>
      <c r="AU297" s="17" t="s">
        <v>77</v>
      </c>
    </row>
    <row r="298" spans="2:65" s="1" customFormat="1" ht="11.25">
      <c r="B298" s="32"/>
      <c r="D298" s="176" t="s">
        <v>1416</v>
      </c>
      <c r="F298" s="177" t="s">
        <v>2063</v>
      </c>
      <c r="I298" s="136"/>
      <c r="L298" s="32"/>
      <c r="M298" s="137"/>
      <c r="T298" s="53"/>
      <c r="AT298" s="17" t="s">
        <v>1416</v>
      </c>
      <c r="AU298" s="17" t="s">
        <v>77</v>
      </c>
    </row>
    <row r="299" spans="2:65" s="10" customFormat="1" ht="25.9" customHeight="1">
      <c r="B299" s="111"/>
      <c r="D299" s="112" t="s">
        <v>68</v>
      </c>
      <c r="E299" s="113" t="s">
        <v>2074</v>
      </c>
      <c r="F299" s="113" t="s">
        <v>2075</v>
      </c>
      <c r="I299" s="114"/>
      <c r="J299" s="115">
        <f>BK299</f>
        <v>0</v>
      </c>
      <c r="L299" s="111"/>
      <c r="M299" s="116"/>
      <c r="P299" s="117">
        <f>SUM(P300:P312)</f>
        <v>0</v>
      </c>
      <c r="R299" s="117">
        <f>SUM(R300:R312)</f>
        <v>0</v>
      </c>
      <c r="T299" s="118">
        <f>SUM(T300:T312)</f>
        <v>0</v>
      </c>
      <c r="AR299" s="112" t="s">
        <v>77</v>
      </c>
      <c r="AT299" s="119" t="s">
        <v>68</v>
      </c>
      <c r="AU299" s="119" t="s">
        <v>69</v>
      </c>
      <c r="AY299" s="112" t="s">
        <v>260</v>
      </c>
      <c r="BK299" s="120">
        <f>SUM(BK300:BK312)</f>
        <v>0</v>
      </c>
    </row>
    <row r="300" spans="2:65" s="1" customFormat="1" ht="24.2" customHeight="1">
      <c r="B300" s="32"/>
      <c r="C300" s="121" t="s">
        <v>368</v>
      </c>
      <c r="D300" s="121" t="s">
        <v>261</v>
      </c>
      <c r="E300" s="122" t="s">
        <v>2081</v>
      </c>
      <c r="F300" s="123" t="s">
        <v>2082</v>
      </c>
      <c r="G300" s="124" t="s">
        <v>973</v>
      </c>
      <c r="H300" s="125">
        <v>13.433</v>
      </c>
      <c r="I300" s="126"/>
      <c r="J300" s="127">
        <f>ROUND(I300*H300,2)</f>
        <v>0</v>
      </c>
      <c r="K300" s="123" t="s">
        <v>1258</v>
      </c>
      <c r="L300" s="32"/>
      <c r="M300" s="128" t="s">
        <v>19</v>
      </c>
      <c r="N300" s="129" t="s">
        <v>40</v>
      </c>
      <c r="P300" s="130">
        <f>O300*H300</f>
        <v>0</v>
      </c>
      <c r="Q300" s="130">
        <v>0</v>
      </c>
      <c r="R300" s="130">
        <f>Q300*H300</f>
        <v>0</v>
      </c>
      <c r="S300" s="130">
        <v>0</v>
      </c>
      <c r="T300" s="131">
        <f>S300*H300</f>
        <v>0</v>
      </c>
      <c r="AR300" s="132" t="s">
        <v>266</v>
      </c>
      <c r="AT300" s="132" t="s">
        <v>261</v>
      </c>
      <c r="AU300" s="132" t="s">
        <v>77</v>
      </c>
      <c r="AY300" s="17" t="s">
        <v>260</v>
      </c>
      <c r="BE300" s="133">
        <f>IF(N300="základní",J300,0)</f>
        <v>0</v>
      </c>
      <c r="BF300" s="133">
        <f>IF(N300="snížená",J300,0)</f>
        <v>0</v>
      </c>
      <c r="BG300" s="133">
        <f>IF(N300="zákl. přenesená",J300,0)</f>
        <v>0</v>
      </c>
      <c r="BH300" s="133">
        <f>IF(N300="sníž. přenesená",J300,0)</f>
        <v>0</v>
      </c>
      <c r="BI300" s="133">
        <f>IF(N300="nulová",J300,0)</f>
        <v>0</v>
      </c>
      <c r="BJ300" s="17" t="s">
        <v>77</v>
      </c>
      <c r="BK300" s="133">
        <f>ROUND(I300*H300,2)</f>
        <v>0</v>
      </c>
      <c r="BL300" s="17" t="s">
        <v>266</v>
      </c>
      <c r="BM300" s="132" t="s">
        <v>1141</v>
      </c>
    </row>
    <row r="301" spans="2:65" s="1" customFormat="1" ht="19.5">
      <c r="B301" s="32"/>
      <c r="D301" s="134" t="s">
        <v>267</v>
      </c>
      <c r="F301" s="135" t="s">
        <v>2083</v>
      </c>
      <c r="I301" s="136"/>
      <c r="L301" s="32"/>
      <c r="M301" s="137"/>
      <c r="T301" s="53"/>
      <c r="AT301" s="17" t="s">
        <v>267</v>
      </c>
      <c r="AU301" s="17" t="s">
        <v>77</v>
      </c>
    </row>
    <row r="302" spans="2:65" s="1" customFormat="1" ht="11.25">
      <c r="B302" s="32"/>
      <c r="D302" s="176" t="s">
        <v>1416</v>
      </c>
      <c r="F302" s="177" t="s">
        <v>2084</v>
      </c>
      <c r="I302" s="136"/>
      <c r="L302" s="32"/>
      <c r="M302" s="137"/>
      <c r="T302" s="53"/>
      <c r="AT302" s="17" t="s">
        <v>1416</v>
      </c>
      <c r="AU302" s="17" t="s">
        <v>77</v>
      </c>
    </row>
    <row r="303" spans="2:65" s="12" customFormat="1" ht="11.25">
      <c r="B303" s="162"/>
      <c r="D303" s="134" t="s">
        <v>774</v>
      </c>
      <c r="E303" s="163" t="s">
        <v>19</v>
      </c>
      <c r="F303" s="164" t="s">
        <v>4337</v>
      </c>
      <c r="H303" s="165">
        <v>13.433</v>
      </c>
      <c r="I303" s="166"/>
      <c r="L303" s="162"/>
      <c r="M303" s="167"/>
      <c r="T303" s="168"/>
      <c r="AT303" s="163" t="s">
        <v>774</v>
      </c>
      <c r="AU303" s="163" t="s">
        <v>77</v>
      </c>
      <c r="AV303" s="12" t="s">
        <v>79</v>
      </c>
      <c r="AW303" s="12" t="s">
        <v>31</v>
      </c>
      <c r="AX303" s="12" t="s">
        <v>69</v>
      </c>
      <c r="AY303" s="163" t="s">
        <v>260</v>
      </c>
    </row>
    <row r="304" spans="2:65" s="13" customFormat="1" ht="11.25">
      <c r="B304" s="169"/>
      <c r="D304" s="134" t="s">
        <v>774</v>
      </c>
      <c r="E304" s="170" t="s">
        <v>19</v>
      </c>
      <c r="F304" s="171" t="s">
        <v>967</v>
      </c>
      <c r="H304" s="172">
        <v>13.433</v>
      </c>
      <c r="I304" s="173"/>
      <c r="L304" s="169"/>
      <c r="M304" s="174"/>
      <c r="T304" s="175"/>
      <c r="AT304" s="170" t="s">
        <v>774</v>
      </c>
      <c r="AU304" s="170" t="s">
        <v>77</v>
      </c>
      <c r="AV304" s="13" t="s">
        <v>266</v>
      </c>
      <c r="AW304" s="13" t="s">
        <v>31</v>
      </c>
      <c r="AX304" s="13" t="s">
        <v>77</v>
      </c>
      <c r="AY304" s="170" t="s">
        <v>260</v>
      </c>
    </row>
    <row r="305" spans="2:65" s="1" customFormat="1" ht="16.5" customHeight="1">
      <c r="B305" s="32"/>
      <c r="C305" s="121" t="s">
        <v>697</v>
      </c>
      <c r="D305" s="121" t="s">
        <v>261</v>
      </c>
      <c r="E305" s="122" t="s">
        <v>2086</v>
      </c>
      <c r="F305" s="123" t="s">
        <v>2087</v>
      </c>
      <c r="G305" s="124" t="s">
        <v>973</v>
      </c>
      <c r="H305" s="125">
        <v>13.433</v>
      </c>
      <c r="I305" s="126"/>
      <c r="J305" s="127">
        <f>ROUND(I305*H305,2)</f>
        <v>0</v>
      </c>
      <c r="K305" s="123" t="s">
        <v>1258</v>
      </c>
      <c r="L305" s="32"/>
      <c r="M305" s="128" t="s">
        <v>19</v>
      </c>
      <c r="N305" s="129" t="s">
        <v>40</v>
      </c>
      <c r="P305" s="130">
        <f>O305*H305</f>
        <v>0</v>
      </c>
      <c r="Q305" s="130">
        <v>0</v>
      </c>
      <c r="R305" s="130">
        <f>Q305*H305</f>
        <v>0</v>
      </c>
      <c r="S305" s="130">
        <v>0</v>
      </c>
      <c r="T305" s="131">
        <f>S305*H305</f>
        <v>0</v>
      </c>
      <c r="AR305" s="132" t="s">
        <v>266</v>
      </c>
      <c r="AT305" s="132" t="s">
        <v>261</v>
      </c>
      <c r="AU305" s="132" t="s">
        <v>77</v>
      </c>
      <c r="AY305" s="17" t="s">
        <v>260</v>
      </c>
      <c r="BE305" s="133">
        <f>IF(N305="základní",J305,0)</f>
        <v>0</v>
      </c>
      <c r="BF305" s="133">
        <f>IF(N305="snížená",J305,0)</f>
        <v>0</v>
      </c>
      <c r="BG305" s="133">
        <f>IF(N305="zákl. přenesená",J305,0)</f>
        <v>0</v>
      </c>
      <c r="BH305" s="133">
        <f>IF(N305="sníž. přenesená",J305,0)</f>
        <v>0</v>
      </c>
      <c r="BI305" s="133">
        <f>IF(N305="nulová",J305,0)</f>
        <v>0</v>
      </c>
      <c r="BJ305" s="17" t="s">
        <v>77</v>
      </c>
      <c r="BK305" s="133">
        <f>ROUND(I305*H305,2)</f>
        <v>0</v>
      </c>
      <c r="BL305" s="17" t="s">
        <v>266</v>
      </c>
      <c r="BM305" s="132" t="s">
        <v>695</v>
      </c>
    </row>
    <row r="306" spans="2:65" s="1" customFormat="1" ht="11.25">
      <c r="B306" s="32"/>
      <c r="D306" s="134" t="s">
        <v>267</v>
      </c>
      <c r="F306" s="135" t="s">
        <v>2088</v>
      </c>
      <c r="I306" s="136"/>
      <c r="L306" s="32"/>
      <c r="M306" s="137"/>
      <c r="T306" s="53"/>
      <c r="AT306" s="17" t="s">
        <v>267</v>
      </c>
      <c r="AU306" s="17" t="s">
        <v>77</v>
      </c>
    </row>
    <row r="307" spans="2:65" s="1" customFormat="1" ht="11.25">
      <c r="B307" s="32"/>
      <c r="D307" s="176" t="s">
        <v>1416</v>
      </c>
      <c r="F307" s="177" t="s">
        <v>2089</v>
      </c>
      <c r="I307" s="136"/>
      <c r="L307" s="32"/>
      <c r="M307" s="137"/>
      <c r="T307" s="53"/>
      <c r="AT307" s="17" t="s">
        <v>1416</v>
      </c>
      <c r="AU307" s="17" t="s">
        <v>77</v>
      </c>
    </row>
    <row r="308" spans="2:65" s="1" customFormat="1" ht="16.5" customHeight="1">
      <c r="B308" s="32"/>
      <c r="C308" s="121" t="s">
        <v>373</v>
      </c>
      <c r="D308" s="121" t="s">
        <v>261</v>
      </c>
      <c r="E308" s="122" t="s">
        <v>2090</v>
      </c>
      <c r="F308" s="123" t="s">
        <v>2091</v>
      </c>
      <c r="G308" s="124" t="s">
        <v>973</v>
      </c>
      <c r="H308" s="125">
        <v>255.227</v>
      </c>
      <c r="I308" s="126"/>
      <c r="J308" s="127">
        <f>ROUND(I308*H308,2)</f>
        <v>0</v>
      </c>
      <c r="K308" s="123" t="s">
        <v>1258</v>
      </c>
      <c r="L308" s="32"/>
      <c r="M308" s="128" t="s">
        <v>19</v>
      </c>
      <c r="N308" s="129" t="s">
        <v>40</v>
      </c>
      <c r="P308" s="130">
        <f>O308*H308</f>
        <v>0</v>
      </c>
      <c r="Q308" s="130">
        <v>0</v>
      </c>
      <c r="R308" s="130">
        <f>Q308*H308</f>
        <v>0</v>
      </c>
      <c r="S308" s="130">
        <v>0</v>
      </c>
      <c r="T308" s="131">
        <f>S308*H308</f>
        <v>0</v>
      </c>
      <c r="AR308" s="132" t="s">
        <v>266</v>
      </c>
      <c r="AT308" s="132" t="s">
        <v>261</v>
      </c>
      <c r="AU308" s="132" t="s">
        <v>77</v>
      </c>
      <c r="AY308" s="17" t="s">
        <v>260</v>
      </c>
      <c r="BE308" s="133">
        <f>IF(N308="základní",J308,0)</f>
        <v>0</v>
      </c>
      <c r="BF308" s="133">
        <f>IF(N308="snížená",J308,0)</f>
        <v>0</v>
      </c>
      <c r="BG308" s="133">
        <f>IF(N308="zákl. přenesená",J308,0)</f>
        <v>0</v>
      </c>
      <c r="BH308" s="133">
        <f>IF(N308="sníž. přenesená",J308,0)</f>
        <v>0</v>
      </c>
      <c r="BI308" s="133">
        <f>IF(N308="nulová",J308,0)</f>
        <v>0</v>
      </c>
      <c r="BJ308" s="17" t="s">
        <v>77</v>
      </c>
      <c r="BK308" s="133">
        <f>ROUND(I308*H308,2)</f>
        <v>0</v>
      </c>
      <c r="BL308" s="17" t="s">
        <v>266</v>
      </c>
      <c r="BM308" s="132" t="s">
        <v>700</v>
      </c>
    </row>
    <row r="309" spans="2:65" s="1" customFormat="1" ht="19.5">
      <c r="B309" s="32"/>
      <c r="D309" s="134" t="s">
        <v>267</v>
      </c>
      <c r="F309" s="135" t="s">
        <v>2092</v>
      </c>
      <c r="I309" s="136"/>
      <c r="L309" s="32"/>
      <c r="M309" s="137"/>
      <c r="T309" s="53"/>
      <c r="AT309" s="17" t="s">
        <v>267</v>
      </c>
      <c r="AU309" s="17" t="s">
        <v>77</v>
      </c>
    </row>
    <row r="310" spans="2:65" s="1" customFormat="1" ht="11.25">
      <c r="B310" s="32"/>
      <c r="D310" s="176" t="s">
        <v>1416</v>
      </c>
      <c r="F310" s="177" t="s">
        <v>2093</v>
      </c>
      <c r="I310" s="136"/>
      <c r="L310" s="32"/>
      <c r="M310" s="137"/>
      <c r="T310" s="53"/>
      <c r="AT310" s="17" t="s">
        <v>1416</v>
      </c>
      <c r="AU310" s="17" t="s">
        <v>77</v>
      </c>
    </row>
    <row r="311" spans="2:65" s="12" customFormat="1" ht="11.25">
      <c r="B311" s="162"/>
      <c r="D311" s="134" t="s">
        <v>774</v>
      </c>
      <c r="E311" s="163" t="s">
        <v>19</v>
      </c>
      <c r="F311" s="164" t="s">
        <v>4338</v>
      </c>
      <c r="H311" s="165">
        <v>255.227</v>
      </c>
      <c r="I311" s="166"/>
      <c r="L311" s="162"/>
      <c r="M311" s="167"/>
      <c r="T311" s="168"/>
      <c r="AT311" s="163" t="s">
        <v>774</v>
      </c>
      <c r="AU311" s="163" t="s">
        <v>77</v>
      </c>
      <c r="AV311" s="12" t="s">
        <v>79</v>
      </c>
      <c r="AW311" s="12" t="s">
        <v>31</v>
      </c>
      <c r="AX311" s="12" t="s">
        <v>69</v>
      </c>
      <c r="AY311" s="163" t="s">
        <v>260</v>
      </c>
    </row>
    <row r="312" spans="2:65" s="13" customFormat="1" ht="11.25">
      <c r="B312" s="169"/>
      <c r="D312" s="134" t="s">
        <v>774</v>
      </c>
      <c r="E312" s="170" t="s">
        <v>19</v>
      </c>
      <c r="F312" s="171" t="s">
        <v>967</v>
      </c>
      <c r="H312" s="172">
        <v>255.227</v>
      </c>
      <c r="I312" s="173"/>
      <c r="L312" s="169"/>
      <c r="M312" s="174"/>
      <c r="T312" s="175"/>
      <c r="AT312" s="170" t="s">
        <v>774</v>
      </c>
      <c r="AU312" s="170" t="s">
        <v>77</v>
      </c>
      <c r="AV312" s="13" t="s">
        <v>266</v>
      </c>
      <c r="AW312" s="13" t="s">
        <v>31</v>
      </c>
      <c r="AX312" s="13" t="s">
        <v>77</v>
      </c>
      <c r="AY312" s="170" t="s">
        <v>260</v>
      </c>
    </row>
    <row r="313" spans="2:65" s="10" customFormat="1" ht="25.9" customHeight="1">
      <c r="B313" s="111"/>
      <c r="D313" s="112" t="s">
        <v>68</v>
      </c>
      <c r="E313" s="113" t="s">
        <v>2095</v>
      </c>
      <c r="F313" s="113" t="s">
        <v>2096</v>
      </c>
      <c r="I313" s="114"/>
      <c r="J313" s="115">
        <f>BK313</f>
        <v>0</v>
      </c>
      <c r="L313" s="111"/>
      <c r="M313" s="116"/>
      <c r="P313" s="117">
        <f>SUM(P314:P316)</f>
        <v>0</v>
      </c>
      <c r="R313" s="117">
        <f>SUM(R314:R316)</f>
        <v>0</v>
      </c>
      <c r="T313" s="118">
        <f>SUM(T314:T316)</f>
        <v>0</v>
      </c>
      <c r="AR313" s="112" t="s">
        <v>77</v>
      </c>
      <c r="AT313" s="119" t="s">
        <v>68</v>
      </c>
      <c r="AU313" s="119" t="s">
        <v>69</v>
      </c>
      <c r="AY313" s="112" t="s">
        <v>260</v>
      </c>
      <c r="BK313" s="120">
        <f>SUM(BK314:BK316)</f>
        <v>0</v>
      </c>
    </row>
    <row r="314" spans="2:65" s="1" customFormat="1" ht="16.5" customHeight="1">
      <c r="B314" s="32"/>
      <c r="C314" s="121" t="s">
        <v>1150</v>
      </c>
      <c r="D314" s="121" t="s">
        <v>261</v>
      </c>
      <c r="E314" s="122" t="s">
        <v>2097</v>
      </c>
      <c r="F314" s="123" t="s">
        <v>2098</v>
      </c>
      <c r="G314" s="124" t="s">
        <v>973</v>
      </c>
      <c r="H314" s="125">
        <v>917.08399999999995</v>
      </c>
      <c r="I314" s="126"/>
      <c r="J314" s="127">
        <f>ROUND(I314*H314,2)</f>
        <v>0</v>
      </c>
      <c r="K314" s="123" t="s">
        <v>1258</v>
      </c>
      <c r="L314" s="32"/>
      <c r="M314" s="128" t="s">
        <v>19</v>
      </c>
      <c r="N314" s="129" t="s">
        <v>40</v>
      </c>
      <c r="P314" s="130">
        <f>O314*H314</f>
        <v>0</v>
      </c>
      <c r="Q314" s="130">
        <v>0</v>
      </c>
      <c r="R314" s="130">
        <f>Q314*H314</f>
        <v>0</v>
      </c>
      <c r="S314" s="130">
        <v>0</v>
      </c>
      <c r="T314" s="131">
        <f>S314*H314</f>
        <v>0</v>
      </c>
      <c r="AR314" s="132" t="s">
        <v>266</v>
      </c>
      <c r="AT314" s="132" t="s">
        <v>261</v>
      </c>
      <c r="AU314" s="132" t="s">
        <v>77</v>
      </c>
      <c r="AY314" s="17" t="s">
        <v>260</v>
      </c>
      <c r="BE314" s="133">
        <f>IF(N314="základní",J314,0)</f>
        <v>0</v>
      </c>
      <c r="BF314" s="133">
        <f>IF(N314="snížená",J314,0)</f>
        <v>0</v>
      </c>
      <c r="BG314" s="133">
        <f>IF(N314="zákl. přenesená",J314,0)</f>
        <v>0</v>
      </c>
      <c r="BH314" s="133">
        <f>IF(N314="sníž. přenesená",J314,0)</f>
        <v>0</v>
      </c>
      <c r="BI314" s="133">
        <f>IF(N314="nulová",J314,0)</f>
        <v>0</v>
      </c>
      <c r="BJ314" s="17" t="s">
        <v>77</v>
      </c>
      <c r="BK314" s="133">
        <f>ROUND(I314*H314,2)</f>
        <v>0</v>
      </c>
      <c r="BL314" s="17" t="s">
        <v>266</v>
      </c>
      <c r="BM314" s="132" t="s">
        <v>1153</v>
      </c>
    </row>
    <row r="315" spans="2:65" s="1" customFormat="1" ht="19.5">
      <c r="B315" s="32"/>
      <c r="D315" s="134" t="s">
        <v>267</v>
      </c>
      <c r="F315" s="135" t="s">
        <v>2099</v>
      </c>
      <c r="I315" s="136"/>
      <c r="L315" s="32"/>
      <c r="M315" s="137"/>
      <c r="T315" s="53"/>
      <c r="AT315" s="17" t="s">
        <v>267</v>
      </c>
      <c r="AU315" s="17" t="s">
        <v>77</v>
      </c>
    </row>
    <row r="316" spans="2:65" s="1" customFormat="1" ht="11.25">
      <c r="B316" s="32"/>
      <c r="D316" s="176" t="s">
        <v>1416</v>
      </c>
      <c r="F316" s="177" t="s">
        <v>2100</v>
      </c>
      <c r="I316" s="136"/>
      <c r="L316" s="32"/>
      <c r="M316" s="149"/>
      <c r="N316" s="150"/>
      <c r="O316" s="150"/>
      <c r="P316" s="150"/>
      <c r="Q316" s="150"/>
      <c r="R316" s="150"/>
      <c r="S316" s="150"/>
      <c r="T316" s="151"/>
      <c r="AT316" s="17" t="s">
        <v>1416</v>
      </c>
      <c r="AU316" s="17" t="s">
        <v>77</v>
      </c>
    </row>
    <row r="317" spans="2:65" s="1" customFormat="1" ht="6.95" customHeight="1">
      <c r="B317" s="41"/>
      <c r="C317" s="42"/>
      <c r="D317" s="42"/>
      <c r="E317" s="42"/>
      <c r="F317" s="42"/>
      <c r="G317" s="42"/>
      <c r="H317" s="42"/>
      <c r="I317" s="42"/>
      <c r="J317" s="42"/>
      <c r="K317" s="42"/>
      <c r="L317" s="32"/>
    </row>
  </sheetData>
  <sheetProtection algorithmName="SHA-512" hashValue="qTZKEZGtuos8FKk40tHnb7wkMgnD29g9DaQjKcq+nfzcLKGdBnBRCyxZ7c249THo//pZGXC+qjB/csVU6g+Yqw==" saltValue="Qvka+lFvVXYQhfqGtU7aNgok/J3SYyyGYmymtnlhGYHVuvr6yL80Ri22knMbZNhDSFkE7yG9Yz8uf0kNXzaYMA==" spinCount="100000" sheet="1" objects="1" scenarios="1" formatColumns="0" formatRows="0" autoFilter="0"/>
  <autoFilter ref="C86:K316" xr:uid="{00000000-0009-0000-0000-000029000000}"/>
  <mergeCells count="9">
    <mergeCell ref="E50:H50"/>
    <mergeCell ref="E77:H77"/>
    <mergeCell ref="E79:H79"/>
    <mergeCell ref="L2:V2"/>
    <mergeCell ref="E7:H7"/>
    <mergeCell ref="E9:H9"/>
    <mergeCell ref="E18:H18"/>
    <mergeCell ref="E27:H27"/>
    <mergeCell ref="E48:H48"/>
  </mergeCells>
  <hyperlinks>
    <hyperlink ref="F91" r:id="rId1" xr:uid="{00000000-0004-0000-2900-000000000000}"/>
    <hyperlink ref="F97" r:id="rId2" xr:uid="{00000000-0004-0000-2900-000001000000}"/>
    <hyperlink ref="F102" r:id="rId3" xr:uid="{00000000-0004-0000-2900-000002000000}"/>
    <hyperlink ref="F107" r:id="rId4" xr:uid="{00000000-0004-0000-2900-000003000000}"/>
    <hyperlink ref="F113" r:id="rId5" xr:uid="{00000000-0004-0000-2900-000004000000}"/>
    <hyperlink ref="F118" r:id="rId6" xr:uid="{00000000-0004-0000-2900-000005000000}"/>
    <hyperlink ref="F123" r:id="rId7" xr:uid="{00000000-0004-0000-2900-000006000000}"/>
    <hyperlink ref="F132" r:id="rId8" xr:uid="{00000000-0004-0000-2900-000007000000}"/>
    <hyperlink ref="F141" r:id="rId9" xr:uid="{00000000-0004-0000-2900-000008000000}"/>
    <hyperlink ref="F146" r:id="rId10" xr:uid="{00000000-0004-0000-2900-000009000000}"/>
    <hyperlink ref="F152" r:id="rId11" xr:uid="{00000000-0004-0000-2900-00000A000000}"/>
    <hyperlink ref="F155" r:id="rId12" xr:uid="{00000000-0004-0000-2900-00000B000000}"/>
    <hyperlink ref="F158" r:id="rId13" xr:uid="{00000000-0004-0000-2900-00000C000000}"/>
    <hyperlink ref="F166" r:id="rId14" xr:uid="{00000000-0004-0000-2900-00000D000000}"/>
    <hyperlink ref="F172" r:id="rId15" xr:uid="{00000000-0004-0000-2900-00000E000000}"/>
    <hyperlink ref="F176" r:id="rId16" xr:uid="{00000000-0004-0000-2900-00000F000000}"/>
    <hyperlink ref="F182" r:id="rId17" xr:uid="{00000000-0004-0000-2900-000010000000}"/>
    <hyperlink ref="F188" r:id="rId18" xr:uid="{00000000-0004-0000-2900-000011000000}"/>
    <hyperlink ref="F195" r:id="rId19" xr:uid="{00000000-0004-0000-2900-000012000000}"/>
    <hyperlink ref="F206" r:id="rId20" xr:uid="{00000000-0004-0000-2900-000013000000}"/>
    <hyperlink ref="F212" r:id="rId21" xr:uid="{00000000-0004-0000-2900-000014000000}"/>
    <hyperlink ref="F217" r:id="rId22" xr:uid="{00000000-0004-0000-2900-000015000000}"/>
    <hyperlink ref="F225" r:id="rId23" xr:uid="{00000000-0004-0000-2900-000016000000}"/>
    <hyperlink ref="F231" r:id="rId24" xr:uid="{00000000-0004-0000-2900-000017000000}"/>
    <hyperlink ref="F234" r:id="rId25" xr:uid="{00000000-0004-0000-2900-000018000000}"/>
    <hyperlink ref="F239" r:id="rId26" xr:uid="{00000000-0004-0000-2900-000019000000}"/>
    <hyperlink ref="F246" r:id="rId27" xr:uid="{00000000-0004-0000-2900-00001A000000}"/>
    <hyperlink ref="F254" r:id="rId28" xr:uid="{00000000-0004-0000-2900-00001B000000}"/>
    <hyperlink ref="F260" r:id="rId29" xr:uid="{00000000-0004-0000-2900-00001C000000}"/>
    <hyperlink ref="F270" r:id="rId30" xr:uid="{00000000-0004-0000-2900-00001D000000}"/>
    <hyperlink ref="F276" r:id="rId31" xr:uid="{00000000-0004-0000-2900-00001E000000}"/>
    <hyperlink ref="F284" r:id="rId32" xr:uid="{00000000-0004-0000-2900-00001F000000}"/>
    <hyperlink ref="F290" r:id="rId33" xr:uid="{00000000-0004-0000-2900-000020000000}"/>
    <hyperlink ref="F298" r:id="rId34" xr:uid="{00000000-0004-0000-2900-000021000000}"/>
    <hyperlink ref="F302" r:id="rId35" xr:uid="{00000000-0004-0000-2900-000022000000}"/>
    <hyperlink ref="F307" r:id="rId36" xr:uid="{00000000-0004-0000-2900-000023000000}"/>
    <hyperlink ref="F310" r:id="rId37" xr:uid="{00000000-0004-0000-2900-000024000000}"/>
    <hyperlink ref="F316" r:id="rId38" xr:uid="{00000000-0004-0000-2900-000025000000}"/>
  </hyperlinks>
  <pageMargins left="0.39374999999999999" right="0.39374999999999999" top="0.39374999999999999" bottom="0.39374999999999999" header="0" footer="0"/>
  <pageSetup paperSize="9" fitToHeight="100" orientation="landscape" blackAndWhite="1"/>
  <headerFooter>
    <oddFooter>&amp;CStrana &amp;P z &amp;N</oddFooter>
  </headerFooter>
  <drawing r:id="rId39"/>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pageSetUpPr fitToPage="1"/>
  </sheetPr>
  <dimension ref="B2:BM336"/>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202</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4339</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ROUND(J87,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ROUND((SUM(BE87:BE335)),  2)</f>
        <v>0</v>
      </c>
      <c r="I33" s="89">
        <v>0.21</v>
      </c>
      <c r="J33" s="88">
        <f>ROUND(((SUM(BE87:BE335))*I33),  2)</f>
        <v>0</v>
      </c>
      <c r="L33" s="32"/>
    </row>
    <row r="34" spans="2:12" s="1" customFormat="1" ht="14.45" customHeight="1">
      <c r="B34" s="32"/>
      <c r="E34" s="27" t="s">
        <v>41</v>
      </c>
      <c r="F34" s="88">
        <f>ROUND((SUM(BF87:BF335)),  2)</f>
        <v>0</v>
      </c>
      <c r="I34" s="89">
        <v>0.12</v>
      </c>
      <c r="J34" s="88">
        <f>ROUND(((SUM(BF87:BF335))*I34),  2)</f>
        <v>0</v>
      </c>
      <c r="L34" s="32"/>
    </row>
    <row r="35" spans="2:12" s="1" customFormat="1" ht="14.45" hidden="1" customHeight="1">
      <c r="B35" s="32"/>
      <c r="E35" s="27" t="s">
        <v>42</v>
      </c>
      <c r="F35" s="88">
        <f>ROUND((SUM(BG87:BG335)),  2)</f>
        <v>0</v>
      </c>
      <c r="I35" s="89">
        <v>0.21</v>
      </c>
      <c r="J35" s="88">
        <f>0</f>
        <v>0</v>
      </c>
      <c r="L35" s="32"/>
    </row>
    <row r="36" spans="2:12" s="1" customFormat="1" ht="14.45" hidden="1" customHeight="1">
      <c r="B36" s="32"/>
      <c r="E36" s="27" t="s">
        <v>43</v>
      </c>
      <c r="F36" s="88">
        <f>ROUND((SUM(BH87:BH335)),  2)</f>
        <v>0</v>
      </c>
      <c r="I36" s="89">
        <v>0.12</v>
      </c>
      <c r="J36" s="88">
        <f>0</f>
        <v>0</v>
      </c>
      <c r="L36" s="32"/>
    </row>
    <row r="37" spans="2:12" s="1" customFormat="1" ht="14.45" hidden="1" customHeight="1">
      <c r="B37" s="32"/>
      <c r="E37" s="27" t="s">
        <v>44</v>
      </c>
      <c r="F37" s="88">
        <f>ROUND((SUM(BI87:BI335)),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04-14-04 - Most v ev. km 31,860</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J87</f>
        <v>0</v>
      </c>
      <c r="L59" s="32"/>
      <c r="AU59" s="17" t="s">
        <v>242</v>
      </c>
    </row>
    <row r="60" spans="2:47" s="8" customFormat="1" ht="24.95" customHeight="1">
      <c r="B60" s="99"/>
      <c r="D60" s="100" t="s">
        <v>1827</v>
      </c>
      <c r="E60" s="101"/>
      <c r="F60" s="101"/>
      <c r="G60" s="101"/>
      <c r="H60" s="101"/>
      <c r="I60" s="101"/>
      <c r="J60" s="102">
        <f>J88</f>
        <v>0</v>
      </c>
      <c r="L60" s="99"/>
    </row>
    <row r="61" spans="2:47" s="8" customFormat="1" ht="24.95" customHeight="1">
      <c r="B61" s="99"/>
      <c r="D61" s="100" t="s">
        <v>1828</v>
      </c>
      <c r="E61" s="101"/>
      <c r="F61" s="101"/>
      <c r="G61" s="101"/>
      <c r="H61" s="101"/>
      <c r="I61" s="101"/>
      <c r="J61" s="102">
        <f>J149</f>
        <v>0</v>
      </c>
      <c r="L61" s="99"/>
    </row>
    <row r="62" spans="2:47" s="8" customFormat="1" ht="24.95" customHeight="1">
      <c r="B62" s="99"/>
      <c r="D62" s="100" t="s">
        <v>1829</v>
      </c>
      <c r="E62" s="101"/>
      <c r="F62" s="101"/>
      <c r="G62" s="101"/>
      <c r="H62" s="101"/>
      <c r="I62" s="101"/>
      <c r="J62" s="102">
        <f>J166</f>
        <v>0</v>
      </c>
      <c r="L62" s="99"/>
    </row>
    <row r="63" spans="2:47" s="8" customFormat="1" ht="24.95" customHeight="1">
      <c r="B63" s="99"/>
      <c r="D63" s="100" t="s">
        <v>1830</v>
      </c>
      <c r="E63" s="101"/>
      <c r="F63" s="101"/>
      <c r="G63" s="101"/>
      <c r="H63" s="101"/>
      <c r="I63" s="101"/>
      <c r="J63" s="102">
        <f>J202</f>
        <v>0</v>
      </c>
      <c r="L63" s="99"/>
    </row>
    <row r="64" spans="2:47" s="8" customFormat="1" ht="24.95" customHeight="1">
      <c r="B64" s="99"/>
      <c r="D64" s="100" t="s">
        <v>1831</v>
      </c>
      <c r="E64" s="101"/>
      <c r="F64" s="101"/>
      <c r="G64" s="101"/>
      <c r="H64" s="101"/>
      <c r="I64" s="101"/>
      <c r="J64" s="102">
        <f>J214</f>
        <v>0</v>
      </c>
      <c r="L64" s="99"/>
    </row>
    <row r="65" spans="2:12" s="8" customFormat="1" ht="24.95" customHeight="1">
      <c r="B65" s="99"/>
      <c r="D65" s="100" t="s">
        <v>1833</v>
      </c>
      <c r="E65" s="101"/>
      <c r="F65" s="101"/>
      <c r="G65" s="101"/>
      <c r="H65" s="101"/>
      <c r="I65" s="101"/>
      <c r="J65" s="102">
        <f>J253</f>
        <v>0</v>
      </c>
      <c r="L65" s="99"/>
    </row>
    <row r="66" spans="2:12" s="8" customFormat="1" ht="24.95" customHeight="1">
      <c r="B66" s="99"/>
      <c r="D66" s="100" t="s">
        <v>1834</v>
      </c>
      <c r="E66" s="101"/>
      <c r="F66" s="101"/>
      <c r="G66" s="101"/>
      <c r="H66" s="101"/>
      <c r="I66" s="101"/>
      <c r="J66" s="102">
        <f>J318</f>
        <v>0</v>
      </c>
      <c r="L66" s="99"/>
    </row>
    <row r="67" spans="2:12" s="8" customFormat="1" ht="24.95" customHeight="1">
      <c r="B67" s="99"/>
      <c r="D67" s="100" t="s">
        <v>1835</v>
      </c>
      <c r="E67" s="101"/>
      <c r="F67" s="101"/>
      <c r="G67" s="101"/>
      <c r="H67" s="101"/>
      <c r="I67" s="101"/>
      <c r="J67" s="102">
        <f>J332</f>
        <v>0</v>
      </c>
      <c r="L67" s="99"/>
    </row>
    <row r="68" spans="2:12" s="1" customFormat="1" ht="21.75" customHeight="1">
      <c r="B68" s="32"/>
      <c r="L68" s="32"/>
    </row>
    <row r="69" spans="2:12" s="1" customFormat="1" ht="6.95" customHeight="1">
      <c r="B69" s="41"/>
      <c r="C69" s="42"/>
      <c r="D69" s="42"/>
      <c r="E69" s="42"/>
      <c r="F69" s="42"/>
      <c r="G69" s="42"/>
      <c r="H69" s="42"/>
      <c r="I69" s="42"/>
      <c r="J69" s="42"/>
      <c r="K69" s="42"/>
      <c r="L69" s="32"/>
    </row>
    <row r="73" spans="2:12" s="1" customFormat="1" ht="6.95" customHeight="1">
      <c r="B73" s="43"/>
      <c r="C73" s="44"/>
      <c r="D73" s="44"/>
      <c r="E73" s="44"/>
      <c r="F73" s="44"/>
      <c r="G73" s="44"/>
      <c r="H73" s="44"/>
      <c r="I73" s="44"/>
      <c r="J73" s="44"/>
      <c r="K73" s="44"/>
      <c r="L73" s="32"/>
    </row>
    <row r="74" spans="2:12" s="1" customFormat="1" ht="24.95" customHeight="1">
      <c r="B74" s="32"/>
      <c r="C74" s="21" t="s">
        <v>245</v>
      </c>
      <c r="L74" s="32"/>
    </row>
    <row r="75" spans="2:12" s="1" customFormat="1" ht="6.95" customHeight="1">
      <c r="B75" s="32"/>
      <c r="L75" s="32"/>
    </row>
    <row r="76" spans="2:12" s="1" customFormat="1" ht="12" customHeight="1">
      <c r="B76" s="32"/>
      <c r="C76" s="27" t="s">
        <v>16</v>
      </c>
      <c r="L76" s="32"/>
    </row>
    <row r="77" spans="2:12" s="1" customFormat="1" ht="16.5" customHeight="1">
      <c r="B77" s="32"/>
      <c r="E77" s="309" t="str">
        <f>E7</f>
        <v>Oprava trati v úseku Tanvald - Kořenov</v>
      </c>
      <c r="F77" s="310"/>
      <c r="G77" s="310"/>
      <c r="H77" s="310"/>
      <c r="L77" s="32"/>
    </row>
    <row r="78" spans="2:12" s="1" customFormat="1" ht="12" customHeight="1">
      <c r="B78" s="32"/>
      <c r="C78" s="27" t="s">
        <v>237</v>
      </c>
      <c r="L78" s="32"/>
    </row>
    <row r="79" spans="2:12" s="1" customFormat="1" ht="16.5" customHeight="1">
      <c r="B79" s="32"/>
      <c r="E79" s="305" t="str">
        <f>E9</f>
        <v>SO 04-14-04 - Most v ev. km 31,860</v>
      </c>
      <c r="F79" s="311"/>
      <c r="G79" s="311"/>
      <c r="H79" s="311"/>
      <c r="L79" s="32"/>
    </row>
    <row r="80" spans="2:12" s="1" customFormat="1" ht="6.95" customHeight="1">
      <c r="B80" s="32"/>
      <c r="L80" s="32"/>
    </row>
    <row r="81" spans="2:65" s="1" customFormat="1" ht="12" customHeight="1">
      <c r="B81" s="32"/>
      <c r="C81" s="27" t="s">
        <v>21</v>
      </c>
      <c r="F81" s="25" t="str">
        <f>F12</f>
        <v xml:space="preserve"> </v>
      </c>
      <c r="I81" s="27" t="s">
        <v>23</v>
      </c>
      <c r="J81" s="49" t="str">
        <f>IF(J12="","",J12)</f>
        <v>14. 6. 2023</v>
      </c>
      <c r="L81" s="32"/>
    </row>
    <row r="82" spans="2:65" s="1" customFormat="1" ht="6.95" customHeight="1">
      <c r="B82" s="32"/>
      <c r="L82" s="32"/>
    </row>
    <row r="83" spans="2:65" s="1" customFormat="1" ht="15.2" customHeight="1">
      <c r="B83" s="32"/>
      <c r="C83" s="27" t="s">
        <v>25</v>
      </c>
      <c r="F83" s="25" t="str">
        <f>E15</f>
        <v xml:space="preserve"> </v>
      </c>
      <c r="I83" s="27" t="s">
        <v>30</v>
      </c>
      <c r="J83" s="30" t="str">
        <f>E21</f>
        <v xml:space="preserve"> </v>
      </c>
      <c r="L83" s="32"/>
    </row>
    <row r="84" spans="2:65" s="1" customFormat="1" ht="15.2" customHeight="1">
      <c r="B84" s="32"/>
      <c r="C84" s="27" t="s">
        <v>28</v>
      </c>
      <c r="F84" s="25" t="str">
        <f>IF(E18="","",E18)</f>
        <v>Vyplň údaj</v>
      </c>
      <c r="I84" s="27" t="s">
        <v>32</v>
      </c>
      <c r="J84" s="30" t="str">
        <f>E24</f>
        <v xml:space="preserve"> </v>
      </c>
      <c r="L84" s="32"/>
    </row>
    <row r="85" spans="2:65" s="1" customFormat="1" ht="10.35" customHeight="1">
      <c r="B85" s="32"/>
      <c r="L85" s="32"/>
    </row>
    <row r="86" spans="2:65" s="9" customFormat="1" ht="29.25" customHeight="1">
      <c r="B86" s="103"/>
      <c r="C86" s="104" t="s">
        <v>246</v>
      </c>
      <c r="D86" s="105" t="s">
        <v>54</v>
      </c>
      <c r="E86" s="105" t="s">
        <v>50</v>
      </c>
      <c r="F86" s="105" t="s">
        <v>51</v>
      </c>
      <c r="G86" s="105" t="s">
        <v>247</v>
      </c>
      <c r="H86" s="105" t="s">
        <v>248</v>
      </c>
      <c r="I86" s="105" t="s">
        <v>249</v>
      </c>
      <c r="J86" s="105" t="s">
        <v>241</v>
      </c>
      <c r="K86" s="106" t="s">
        <v>250</v>
      </c>
      <c r="L86" s="103"/>
      <c r="M86" s="56" t="s">
        <v>19</v>
      </c>
      <c r="N86" s="57" t="s">
        <v>39</v>
      </c>
      <c r="O86" s="57" t="s">
        <v>251</v>
      </c>
      <c r="P86" s="57" t="s">
        <v>252</v>
      </c>
      <c r="Q86" s="57" t="s">
        <v>253</v>
      </c>
      <c r="R86" s="57" t="s">
        <v>254</v>
      </c>
      <c r="S86" s="57" t="s">
        <v>255</v>
      </c>
      <c r="T86" s="58" t="s">
        <v>256</v>
      </c>
    </row>
    <row r="87" spans="2:65" s="1" customFormat="1" ht="22.9" customHeight="1">
      <c r="B87" s="32"/>
      <c r="C87" s="61" t="s">
        <v>257</v>
      </c>
      <c r="J87" s="107">
        <f>BK87</f>
        <v>0</v>
      </c>
      <c r="L87" s="32"/>
      <c r="M87" s="59"/>
      <c r="N87" s="50"/>
      <c r="O87" s="50"/>
      <c r="P87" s="108">
        <f>P88+P149+P166+P202+P214+P253+P318+P332</f>
        <v>0</v>
      </c>
      <c r="Q87" s="50"/>
      <c r="R87" s="108">
        <f>R88+R149+R166+R202+R214+R253+R318+R332</f>
        <v>231.08686874999995</v>
      </c>
      <c r="S87" s="50"/>
      <c r="T87" s="109">
        <f>T88+T149+T166+T202+T214+T253+T318+T332</f>
        <v>7.9753999999999996</v>
      </c>
      <c r="AT87" s="17" t="s">
        <v>68</v>
      </c>
      <c r="AU87" s="17" t="s">
        <v>242</v>
      </c>
      <c r="BK87" s="110">
        <f>BK88+BK149+BK166+BK202+BK214+BK253+BK318+BK332</f>
        <v>0</v>
      </c>
    </row>
    <row r="88" spans="2:65" s="10" customFormat="1" ht="25.9" customHeight="1">
      <c r="B88" s="111"/>
      <c r="D88" s="112" t="s">
        <v>68</v>
      </c>
      <c r="E88" s="113" t="s">
        <v>77</v>
      </c>
      <c r="F88" s="113" t="s">
        <v>1836</v>
      </c>
      <c r="I88" s="114"/>
      <c r="J88" s="115">
        <f>BK88</f>
        <v>0</v>
      </c>
      <c r="L88" s="111"/>
      <c r="M88" s="116"/>
      <c r="P88" s="117">
        <f>SUM(P89:P148)</f>
        <v>0</v>
      </c>
      <c r="R88" s="117">
        <f>SUM(R89:R148)</f>
        <v>185.54794999999999</v>
      </c>
      <c r="T88" s="118">
        <f>SUM(T89:T148)</f>
        <v>0</v>
      </c>
      <c r="AR88" s="112" t="s">
        <v>77</v>
      </c>
      <c r="AT88" s="119" t="s">
        <v>68</v>
      </c>
      <c r="AU88" s="119" t="s">
        <v>69</v>
      </c>
      <c r="AY88" s="112" t="s">
        <v>260</v>
      </c>
      <c r="BK88" s="120">
        <f>SUM(BK89:BK148)</f>
        <v>0</v>
      </c>
    </row>
    <row r="89" spans="2:65" s="1" customFormat="1" ht="24.2" customHeight="1">
      <c r="B89" s="32"/>
      <c r="C89" s="121" t="s">
        <v>77</v>
      </c>
      <c r="D89" s="121" t="s">
        <v>261</v>
      </c>
      <c r="E89" s="122" t="s">
        <v>1837</v>
      </c>
      <c r="F89" s="123" t="s">
        <v>1838</v>
      </c>
      <c r="G89" s="124" t="s">
        <v>1067</v>
      </c>
      <c r="H89" s="125">
        <v>90.27</v>
      </c>
      <c r="I89" s="126"/>
      <c r="J89" s="127">
        <f>ROUND(I89*H89,2)</f>
        <v>0</v>
      </c>
      <c r="K89" s="123" t="s">
        <v>1258</v>
      </c>
      <c r="L89" s="32"/>
      <c r="M89" s="128" t="s">
        <v>19</v>
      </c>
      <c r="N89" s="129" t="s">
        <v>40</v>
      </c>
      <c r="P89" s="130">
        <f>O89*H89</f>
        <v>0</v>
      </c>
      <c r="Q89" s="130">
        <v>0</v>
      </c>
      <c r="R89" s="130">
        <f>Q89*H89</f>
        <v>0</v>
      </c>
      <c r="S89" s="130">
        <v>0</v>
      </c>
      <c r="T89" s="131">
        <f>S89*H89</f>
        <v>0</v>
      </c>
      <c r="AR89" s="132" t="s">
        <v>266</v>
      </c>
      <c r="AT89" s="132" t="s">
        <v>261</v>
      </c>
      <c r="AU89" s="132" t="s">
        <v>77</v>
      </c>
      <c r="AY89" s="17" t="s">
        <v>260</v>
      </c>
      <c r="BE89" s="133">
        <f>IF(N89="základní",J89,0)</f>
        <v>0</v>
      </c>
      <c r="BF89" s="133">
        <f>IF(N89="snížená",J89,0)</f>
        <v>0</v>
      </c>
      <c r="BG89" s="133">
        <f>IF(N89="zákl. přenesená",J89,0)</f>
        <v>0</v>
      </c>
      <c r="BH89" s="133">
        <f>IF(N89="sníž. přenesená",J89,0)</f>
        <v>0</v>
      </c>
      <c r="BI89" s="133">
        <f>IF(N89="nulová",J89,0)</f>
        <v>0</v>
      </c>
      <c r="BJ89" s="17" t="s">
        <v>77</v>
      </c>
      <c r="BK89" s="133">
        <f>ROUND(I89*H89,2)</f>
        <v>0</v>
      </c>
      <c r="BL89" s="17" t="s">
        <v>266</v>
      </c>
      <c r="BM89" s="132" t="s">
        <v>79</v>
      </c>
    </row>
    <row r="90" spans="2:65" s="1" customFormat="1" ht="11.25">
      <c r="B90" s="32"/>
      <c r="D90" s="134" t="s">
        <v>267</v>
      </c>
      <c r="F90" s="135" t="s">
        <v>1839</v>
      </c>
      <c r="I90" s="136"/>
      <c r="L90" s="32"/>
      <c r="M90" s="137"/>
      <c r="T90" s="53"/>
      <c r="AT90" s="17" t="s">
        <v>267</v>
      </c>
      <c r="AU90" s="17" t="s">
        <v>77</v>
      </c>
    </row>
    <row r="91" spans="2:65" s="1" customFormat="1" ht="11.25">
      <c r="B91" s="32"/>
      <c r="D91" s="176" t="s">
        <v>1416</v>
      </c>
      <c r="F91" s="177" t="s">
        <v>1840</v>
      </c>
      <c r="I91" s="136"/>
      <c r="L91" s="32"/>
      <c r="M91" s="137"/>
      <c r="T91" s="53"/>
      <c r="AT91" s="17" t="s">
        <v>1416</v>
      </c>
      <c r="AU91" s="17" t="s">
        <v>77</v>
      </c>
    </row>
    <row r="92" spans="2:65" s="1" customFormat="1" ht="39">
      <c r="B92" s="32"/>
      <c r="D92" s="134" t="s">
        <v>269</v>
      </c>
      <c r="F92" s="138" t="s">
        <v>1841</v>
      </c>
      <c r="I92" s="136"/>
      <c r="L92" s="32"/>
      <c r="M92" s="137"/>
      <c r="T92" s="53"/>
      <c r="AT92" s="17" t="s">
        <v>269</v>
      </c>
      <c r="AU92" s="17" t="s">
        <v>77</v>
      </c>
    </row>
    <row r="93" spans="2:65" s="12" customFormat="1" ht="11.25">
      <c r="B93" s="162"/>
      <c r="D93" s="134" t="s">
        <v>774</v>
      </c>
      <c r="E93" s="163" t="s">
        <v>19</v>
      </c>
      <c r="F93" s="164" t="s">
        <v>4340</v>
      </c>
      <c r="H93" s="165">
        <v>90.27</v>
      </c>
      <c r="I93" s="166"/>
      <c r="L93" s="162"/>
      <c r="M93" s="167"/>
      <c r="T93" s="168"/>
      <c r="AT93" s="163" t="s">
        <v>774</v>
      </c>
      <c r="AU93" s="163" t="s">
        <v>77</v>
      </c>
      <c r="AV93" s="12" t="s">
        <v>79</v>
      </c>
      <c r="AW93" s="12" t="s">
        <v>31</v>
      </c>
      <c r="AX93" s="12" t="s">
        <v>69</v>
      </c>
      <c r="AY93" s="163" t="s">
        <v>260</v>
      </c>
    </row>
    <row r="94" spans="2:65" s="13" customFormat="1" ht="11.25">
      <c r="B94" s="169"/>
      <c r="D94" s="134" t="s">
        <v>774</v>
      </c>
      <c r="E94" s="170" t="s">
        <v>19</v>
      </c>
      <c r="F94" s="171" t="s">
        <v>967</v>
      </c>
      <c r="H94" s="172">
        <v>90.27</v>
      </c>
      <c r="I94" s="173"/>
      <c r="L94" s="169"/>
      <c r="M94" s="174"/>
      <c r="T94" s="175"/>
      <c r="AT94" s="170" t="s">
        <v>774</v>
      </c>
      <c r="AU94" s="170" t="s">
        <v>77</v>
      </c>
      <c r="AV94" s="13" t="s">
        <v>266</v>
      </c>
      <c r="AW94" s="13" t="s">
        <v>31</v>
      </c>
      <c r="AX94" s="13" t="s">
        <v>77</v>
      </c>
      <c r="AY94" s="170" t="s">
        <v>260</v>
      </c>
    </row>
    <row r="95" spans="2:65" s="1" customFormat="1" ht="24.2" customHeight="1">
      <c r="B95" s="32"/>
      <c r="C95" s="121" t="s">
        <v>79</v>
      </c>
      <c r="D95" s="121" t="s">
        <v>261</v>
      </c>
      <c r="E95" s="122" t="s">
        <v>1843</v>
      </c>
      <c r="F95" s="123" t="s">
        <v>1844</v>
      </c>
      <c r="G95" s="124" t="s">
        <v>1067</v>
      </c>
      <c r="H95" s="125">
        <v>90.27</v>
      </c>
      <c r="I95" s="126"/>
      <c r="J95" s="127">
        <f>ROUND(I95*H95,2)</f>
        <v>0</v>
      </c>
      <c r="K95" s="123" t="s">
        <v>1258</v>
      </c>
      <c r="L95" s="32"/>
      <c r="M95" s="128" t="s">
        <v>19</v>
      </c>
      <c r="N95" s="129" t="s">
        <v>40</v>
      </c>
      <c r="P95" s="130">
        <f>O95*H95</f>
        <v>0</v>
      </c>
      <c r="Q95" s="130">
        <v>0</v>
      </c>
      <c r="R95" s="130">
        <f>Q95*H95</f>
        <v>0</v>
      </c>
      <c r="S95" s="130">
        <v>0</v>
      </c>
      <c r="T95" s="131">
        <f>S95*H95</f>
        <v>0</v>
      </c>
      <c r="AR95" s="132" t="s">
        <v>266</v>
      </c>
      <c r="AT95" s="132" t="s">
        <v>261</v>
      </c>
      <c r="AU95" s="132" t="s">
        <v>77</v>
      </c>
      <c r="AY95" s="17" t="s">
        <v>260</v>
      </c>
      <c r="BE95" s="133">
        <f>IF(N95="základní",J95,0)</f>
        <v>0</v>
      </c>
      <c r="BF95" s="133">
        <f>IF(N95="snížená",J95,0)</f>
        <v>0</v>
      </c>
      <c r="BG95" s="133">
        <f>IF(N95="zákl. přenesená",J95,0)</f>
        <v>0</v>
      </c>
      <c r="BH95" s="133">
        <f>IF(N95="sníž. přenesená",J95,0)</f>
        <v>0</v>
      </c>
      <c r="BI95" s="133">
        <f>IF(N95="nulová",J95,0)</f>
        <v>0</v>
      </c>
      <c r="BJ95" s="17" t="s">
        <v>77</v>
      </c>
      <c r="BK95" s="133">
        <f>ROUND(I95*H95,2)</f>
        <v>0</v>
      </c>
      <c r="BL95" s="17" t="s">
        <v>266</v>
      </c>
      <c r="BM95" s="132" t="s">
        <v>266</v>
      </c>
    </row>
    <row r="96" spans="2:65" s="1" customFormat="1" ht="19.5">
      <c r="B96" s="32"/>
      <c r="D96" s="134" t="s">
        <v>267</v>
      </c>
      <c r="F96" s="135" t="s">
        <v>1845</v>
      </c>
      <c r="I96" s="136"/>
      <c r="L96" s="32"/>
      <c r="M96" s="137"/>
      <c r="T96" s="53"/>
      <c r="AT96" s="17" t="s">
        <v>267</v>
      </c>
      <c r="AU96" s="17" t="s">
        <v>77</v>
      </c>
    </row>
    <row r="97" spans="2:65" s="1" customFormat="1" ht="11.25">
      <c r="B97" s="32"/>
      <c r="D97" s="176" t="s">
        <v>1416</v>
      </c>
      <c r="F97" s="177" t="s">
        <v>1846</v>
      </c>
      <c r="I97" s="136"/>
      <c r="L97" s="32"/>
      <c r="M97" s="137"/>
      <c r="T97" s="53"/>
      <c r="AT97" s="17" t="s">
        <v>1416</v>
      </c>
      <c r="AU97" s="17" t="s">
        <v>77</v>
      </c>
    </row>
    <row r="98" spans="2:65" s="12" customFormat="1" ht="11.25">
      <c r="B98" s="162"/>
      <c r="D98" s="134" t="s">
        <v>774</v>
      </c>
      <c r="E98" s="163" t="s">
        <v>19</v>
      </c>
      <c r="F98" s="164" t="s">
        <v>4340</v>
      </c>
      <c r="H98" s="165">
        <v>90.27</v>
      </c>
      <c r="I98" s="166"/>
      <c r="L98" s="162"/>
      <c r="M98" s="167"/>
      <c r="T98" s="168"/>
      <c r="AT98" s="163" t="s">
        <v>774</v>
      </c>
      <c r="AU98" s="163" t="s">
        <v>77</v>
      </c>
      <c r="AV98" s="12" t="s">
        <v>79</v>
      </c>
      <c r="AW98" s="12" t="s">
        <v>31</v>
      </c>
      <c r="AX98" s="12" t="s">
        <v>69</v>
      </c>
      <c r="AY98" s="163" t="s">
        <v>260</v>
      </c>
    </row>
    <row r="99" spans="2:65" s="13" customFormat="1" ht="11.25">
      <c r="B99" s="169"/>
      <c r="D99" s="134" t="s">
        <v>774</v>
      </c>
      <c r="E99" s="170" t="s">
        <v>19</v>
      </c>
      <c r="F99" s="171" t="s">
        <v>967</v>
      </c>
      <c r="H99" s="172">
        <v>90.27</v>
      </c>
      <c r="I99" s="173"/>
      <c r="L99" s="169"/>
      <c r="M99" s="174"/>
      <c r="T99" s="175"/>
      <c r="AT99" s="170" t="s">
        <v>774</v>
      </c>
      <c r="AU99" s="170" t="s">
        <v>77</v>
      </c>
      <c r="AV99" s="13" t="s">
        <v>266</v>
      </c>
      <c r="AW99" s="13" t="s">
        <v>31</v>
      </c>
      <c r="AX99" s="13" t="s">
        <v>77</v>
      </c>
      <c r="AY99" s="170" t="s">
        <v>260</v>
      </c>
    </row>
    <row r="100" spans="2:65" s="1" customFormat="1" ht="21.75" customHeight="1">
      <c r="B100" s="32"/>
      <c r="C100" s="121" t="s">
        <v>279</v>
      </c>
      <c r="D100" s="121" t="s">
        <v>261</v>
      </c>
      <c r="E100" s="122" t="s">
        <v>1847</v>
      </c>
      <c r="F100" s="123" t="s">
        <v>1848</v>
      </c>
      <c r="G100" s="124" t="s">
        <v>1067</v>
      </c>
      <c r="H100" s="125">
        <v>90.27</v>
      </c>
      <c r="I100" s="126"/>
      <c r="J100" s="127">
        <f>ROUND(I100*H100,2)</f>
        <v>0</v>
      </c>
      <c r="K100" s="123" t="s">
        <v>1258</v>
      </c>
      <c r="L100" s="32"/>
      <c r="M100" s="128" t="s">
        <v>19</v>
      </c>
      <c r="N100" s="129" t="s">
        <v>40</v>
      </c>
      <c r="P100" s="130">
        <f>O100*H100</f>
        <v>0</v>
      </c>
      <c r="Q100" s="130">
        <v>0</v>
      </c>
      <c r="R100" s="130">
        <f>Q100*H100</f>
        <v>0</v>
      </c>
      <c r="S100" s="130">
        <v>0</v>
      </c>
      <c r="T100" s="131">
        <f>S100*H100</f>
        <v>0</v>
      </c>
      <c r="AR100" s="132" t="s">
        <v>266</v>
      </c>
      <c r="AT100" s="132" t="s">
        <v>261</v>
      </c>
      <c r="AU100" s="132" t="s">
        <v>77</v>
      </c>
      <c r="AY100" s="17" t="s">
        <v>260</v>
      </c>
      <c r="BE100" s="133">
        <f>IF(N100="základní",J100,0)</f>
        <v>0</v>
      </c>
      <c r="BF100" s="133">
        <f>IF(N100="snížená",J100,0)</f>
        <v>0</v>
      </c>
      <c r="BG100" s="133">
        <f>IF(N100="zákl. přenesená",J100,0)</f>
        <v>0</v>
      </c>
      <c r="BH100" s="133">
        <f>IF(N100="sníž. přenesená",J100,0)</f>
        <v>0</v>
      </c>
      <c r="BI100" s="133">
        <f>IF(N100="nulová",J100,0)</f>
        <v>0</v>
      </c>
      <c r="BJ100" s="17" t="s">
        <v>77</v>
      </c>
      <c r="BK100" s="133">
        <f>ROUND(I100*H100,2)</f>
        <v>0</v>
      </c>
      <c r="BL100" s="17" t="s">
        <v>266</v>
      </c>
      <c r="BM100" s="132" t="s">
        <v>282</v>
      </c>
    </row>
    <row r="101" spans="2:65" s="1" customFormat="1" ht="19.5">
      <c r="B101" s="32"/>
      <c r="D101" s="134" t="s">
        <v>267</v>
      </c>
      <c r="F101" s="135" t="s">
        <v>1849</v>
      </c>
      <c r="I101" s="136"/>
      <c r="L101" s="32"/>
      <c r="M101" s="137"/>
      <c r="T101" s="53"/>
      <c r="AT101" s="17" t="s">
        <v>267</v>
      </c>
      <c r="AU101" s="17" t="s">
        <v>77</v>
      </c>
    </row>
    <row r="102" spans="2:65" s="1" customFormat="1" ht="11.25">
      <c r="B102" s="32"/>
      <c r="D102" s="176" t="s">
        <v>1416</v>
      </c>
      <c r="F102" s="177" t="s">
        <v>1850</v>
      </c>
      <c r="I102" s="136"/>
      <c r="L102" s="32"/>
      <c r="M102" s="137"/>
      <c r="T102" s="53"/>
      <c r="AT102" s="17" t="s">
        <v>1416</v>
      </c>
      <c r="AU102" s="17" t="s">
        <v>77</v>
      </c>
    </row>
    <row r="103" spans="2:65" s="12" customFormat="1" ht="11.25">
      <c r="B103" s="162"/>
      <c r="D103" s="134" t="s">
        <v>774</v>
      </c>
      <c r="E103" s="163" t="s">
        <v>19</v>
      </c>
      <c r="F103" s="164" t="s">
        <v>4340</v>
      </c>
      <c r="H103" s="165">
        <v>90.27</v>
      </c>
      <c r="I103" s="166"/>
      <c r="L103" s="162"/>
      <c r="M103" s="167"/>
      <c r="T103" s="168"/>
      <c r="AT103" s="163" t="s">
        <v>774</v>
      </c>
      <c r="AU103" s="163" t="s">
        <v>77</v>
      </c>
      <c r="AV103" s="12" t="s">
        <v>79</v>
      </c>
      <c r="AW103" s="12" t="s">
        <v>31</v>
      </c>
      <c r="AX103" s="12" t="s">
        <v>69</v>
      </c>
      <c r="AY103" s="163" t="s">
        <v>260</v>
      </c>
    </row>
    <row r="104" spans="2:65" s="13" customFormat="1" ht="11.25">
      <c r="B104" s="169"/>
      <c r="D104" s="134" t="s">
        <v>774</v>
      </c>
      <c r="E104" s="170" t="s">
        <v>19</v>
      </c>
      <c r="F104" s="171" t="s">
        <v>967</v>
      </c>
      <c r="H104" s="172">
        <v>90.27</v>
      </c>
      <c r="I104" s="173"/>
      <c r="L104" s="169"/>
      <c r="M104" s="174"/>
      <c r="T104" s="175"/>
      <c r="AT104" s="170" t="s">
        <v>774</v>
      </c>
      <c r="AU104" s="170" t="s">
        <v>77</v>
      </c>
      <c r="AV104" s="13" t="s">
        <v>266</v>
      </c>
      <c r="AW104" s="13" t="s">
        <v>31</v>
      </c>
      <c r="AX104" s="13" t="s">
        <v>77</v>
      </c>
      <c r="AY104" s="170" t="s">
        <v>260</v>
      </c>
    </row>
    <row r="105" spans="2:65" s="1" customFormat="1" ht="24.2" customHeight="1">
      <c r="B105" s="32"/>
      <c r="C105" s="121" t="s">
        <v>266</v>
      </c>
      <c r="D105" s="121" t="s">
        <v>261</v>
      </c>
      <c r="E105" s="122" t="s">
        <v>1851</v>
      </c>
      <c r="F105" s="123" t="s">
        <v>1852</v>
      </c>
      <c r="G105" s="124" t="s">
        <v>1067</v>
      </c>
      <c r="H105" s="125">
        <v>451.35</v>
      </c>
      <c r="I105" s="126"/>
      <c r="J105" s="127">
        <f>ROUND(I105*H105,2)</f>
        <v>0</v>
      </c>
      <c r="K105" s="123" t="s">
        <v>1258</v>
      </c>
      <c r="L105" s="32"/>
      <c r="M105" s="128" t="s">
        <v>19</v>
      </c>
      <c r="N105" s="129" t="s">
        <v>40</v>
      </c>
      <c r="P105" s="130">
        <f>O105*H105</f>
        <v>0</v>
      </c>
      <c r="Q105" s="130">
        <v>0</v>
      </c>
      <c r="R105" s="130">
        <f>Q105*H105</f>
        <v>0</v>
      </c>
      <c r="S105" s="130">
        <v>0</v>
      </c>
      <c r="T105" s="131">
        <f>S105*H105</f>
        <v>0</v>
      </c>
      <c r="AR105" s="132" t="s">
        <v>266</v>
      </c>
      <c r="AT105" s="132" t="s">
        <v>261</v>
      </c>
      <c r="AU105" s="132" t="s">
        <v>77</v>
      </c>
      <c r="AY105" s="17" t="s">
        <v>260</v>
      </c>
      <c r="BE105" s="133">
        <f>IF(N105="základní",J105,0)</f>
        <v>0</v>
      </c>
      <c r="BF105" s="133">
        <f>IF(N105="snížená",J105,0)</f>
        <v>0</v>
      </c>
      <c r="BG105" s="133">
        <f>IF(N105="zákl. přenesená",J105,0)</f>
        <v>0</v>
      </c>
      <c r="BH105" s="133">
        <f>IF(N105="sníž. přenesená",J105,0)</f>
        <v>0</v>
      </c>
      <c r="BI105" s="133">
        <f>IF(N105="nulová",J105,0)</f>
        <v>0</v>
      </c>
      <c r="BJ105" s="17" t="s">
        <v>77</v>
      </c>
      <c r="BK105" s="133">
        <f>ROUND(I105*H105,2)</f>
        <v>0</v>
      </c>
      <c r="BL105" s="17" t="s">
        <v>266</v>
      </c>
      <c r="BM105" s="132" t="s">
        <v>277</v>
      </c>
    </row>
    <row r="106" spans="2:65" s="1" customFormat="1" ht="19.5">
      <c r="B106" s="32"/>
      <c r="D106" s="134" t="s">
        <v>267</v>
      </c>
      <c r="F106" s="135" t="s">
        <v>1853</v>
      </c>
      <c r="I106" s="136"/>
      <c r="L106" s="32"/>
      <c r="M106" s="137"/>
      <c r="T106" s="53"/>
      <c r="AT106" s="17" t="s">
        <v>267</v>
      </c>
      <c r="AU106" s="17" t="s">
        <v>77</v>
      </c>
    </row>
    <row r="107" spans="2:65" s="1" customFormat="1" ht="11.25">
      <c r="B107" s="32"/>
      <c r="D107" s="176" t="s">
        <v>1416</v>
      </c>
      <c r="F107" s="177" t="s">
        <v>1854</v>
      </c>
      <c r="I107" s="136"/>
      <c r="L107" s="32"/>
      <c r="M107" s="137"/>
      <c r="T107" s="53"/>
      <c r="AT107" s="17" t="s">
        <v>1416</v>
      </c>
      <c r="AU107" s="17" t="s">
        <v>77</v>
      </c>
    </row>
    <row r="108" spans="2:65" s="1" customFormat="1" ht="39">
      <c r="B108" s="32"/>
      <c r="D108" s="134" t="s">
        <v>269</v>
      </c>
      <c r="F108" s="138" t="s">
        <v>1855</v>
      </c>
      <c r="I108" s="136"/>
      <c r="L108" s="32"/>
      <c r="M108" s="137"/>
      <c r="T108" s="53"/>
      <c r="AT108" s="17" t="s">
        <v>269</v>
      </c>
      <c r="AU108" s="17" t="s">
        <v>77</v>
      </c>
    </row>
    <row r="109" spans="2:65" s="12" customFormat="1" ht="11.25">
      <c r="B109" s="162"/>
      <c r="D109" s="134" t="s">
        <v>774</v>
      </c>
      <c r="E109" s="163" t="s">
        <v>19</v>
      </c>
      <c r="F109" s="164" t="s">
        <v>4341</v>
      </c>
      <c r="H109" s="165">
        <v>451.35</v>
      </c>
      <c r="I109" s="166"/>
      <c r="L109" s="162"/>
      <c r="M109" s="167"/>
      <c r="T109" s="168"/>
      <c r="AT109" s="163" t="s">
        <v>774</v>
      </c>
      <c r="AU109" s="163" t="s">
        <v>77</v>
      </c>
      <c r="AV109" s="12" t="s">
        <v>79</v>
      </c>
      <c r="AW109" s="12" t="s">
        <v>31</v>
      </c>
      <c r="AX109" s="12" t="s">
        <v>69</v>
      </c>
      <c r="AY109" s="163" t="s">
        <v>260</v>
      </c>
    </row>
    <row r="110" spans="2:65" s="13" customFormat="1" ht="11.25">
      <c r="B110" s="169"/>
      <c r="D110" s="134" t="s">
        <v>774</v>
      </c>
      <c r="E110" s="170" t="s">
        <v>19</v>
      </c>
      <c r="F110" s="171" t="s">
        <v>967</v>
      </c>
      <c r="H110" s="172">
        <v>451.35</v>
      </c>
      <c r="I110" s="173"/>
      <c r="L110" s="169"/>
      <c r="M110" s="174"/>
      <c r="T110" s="175"/>
      <c r="AT110" s="170" t="s">
        <v>774</v>
      </c>
      <c r="AU110" s="170" t="s">
        <v>77</v>
      </c>
      <c r="AV110" s="13" t="s">
        <v>266</v>
      </c>
      <c r="AW110" s="13" t="s">
        <v>31</v>
      </c>
      <c r="AX110" s="13" t="s">
        <v>77</v>
      </c>
      <c r="AY110" s="170" t="s">
        <v>260</v>
      </c>
    </row>
    <row r="111" spans="2:65" s="1" customFormat="1" ht="16.5" customHeight="1">
      <c r="B111" s="32"/>
      <c r="C111" s="121" t="s">
        <v>258</v>
      </c>
      <c r="D111" s="121" t="s">
        <v>261</v>
      </c>
      <c r="E111" s="122" t="s">
        <v>1474</v>
      </c>
      <c r="F111" s="123" t="s">
        <v>1475</v>
      </c>
      <c r="G111" s="124" t="s">
        <v>973</v>
      </c>
      <c r="H111" s="125">
        <v>171.51300000000001</v>
      </c>
      <c r="I111" s="126"/>
      <c r="J111" s="127">
        <f>ROUND(I111*H111,2)</f>
        <v>0</v>
      </c>
      <c r="K111" s="123" t="s">
        <v>1258</v>
      </c>
      <c r="L111" s="32"/>
      <c r="M111" s="128" t="s">
        <v>19</v>
      </c>
      <c r="N111" s="129" t="s">
        <v>40</v>
      </c>
      <c r="P111" s="130">
        <f>O111*H111</f>
        <v>0</v>
      </c>
      <c r="Q111" s="130">
        <v>0</v>
      </c>
      <c r="R111" s="130">
        <f>Q111*H111</f>
        <v>0</v>
      </c>
      <c r="S111" s="130">
        <v>0</v>
      </c>
      <c r="T111" s="131">
        <f>S111*H111</f>
        <v>0</v>
      </c>
      <c r="AR111" s="132" t="s">
        <v>266</v>
      </c>
      <c r="AT111" s="132" t="s">
        <v>261</v>
      </c>
      <c r="AU111" s="132" t="s">
        <v>77</v>
      </c>
      <c r="AY111" s="17" t="s">
        <v>260</v>
      </c>
      <c r="BE111" s="133">
        <f>IF(N111="základní",J111,0)</f>
        <v>0</v>
      </c>
      <c r="BF111" s="133">
        <f>IF(N111="snížená",J111,0)</f>
        <v>0</v>
      </c>
      <c r="BG111" s="133">
        <f>IF(N111="zákl. přenesená",J111,0)</f>
        <v>0</v>
      </c>
      <c r="BH111" s="133">
        <f>IF(N111="sníž. přenesená",J111,0)</f>
        <v>0</v>
      </c>
      <c r="BI111" s="133">
        <f>IF(N111="nulová",J111,0)</f>
        <v>0</v>
      </c>
      <c r="BJ111" s="17" t="s">
        <v>77</v>
      </c>
      <c r="BK111" s="133">
        <f>ROUND(I111*H111,2)</f>
        <v>0</v>
      </c>
      <c r="BL111" s="17" t="s">
        <v>266</v>
      </c>
      <c r="BM111" s="132" t="s">
        <v>289</v>
      </c>
    </row>
    <row r="112" spans="2:65" s="1" customFormat="1" ht="11.25">
      <c r="B112" s="32"/>
      <c r="D112" s="134" t="s">
        <v>267</v>
      </c>
      <c r="F112" s="135" t="s">
        <v>1477</v>
      </c>
      <c r="I112" s="136"/>
      <c r="L112" s="32"/>
      <c r="M112" s="137"/>
      <c r="T112" s="53"/>
      <c r="AT112" s="17" t="s">
        <v>267</v>
      </c>
      <c r="AU112" s="17" t="s">
        <v>77</v>
      </c>
    </row>
    <row r="113" spans="2:65" s="1" customFormat="1" ht="11.25">
      <c r="B113" s="32"/>
      <c r="D113" s="176" t="s">
        <v>1416</v>
      </c>
      <c r="F113" s="177" t="s">
        <v>1478</v>
      </c>
      <c r="I113" s="136"/>
      <c r="L113" s="32"/>
      <c r="M113" s="137"/>
      <c r="T113" s="53"/>
      <c r="AT113" s="17" t="s">
        <v>1416</v>
      </c>
      <c r="AU113" s="17" t="s">
        <v>77</v>
      </c>
    </row>
    <row r="114" spans="2:65" s="12" customFormat="1" ht="11.25">
      <c r="B114" s="162"/>
      <c r="D114" s="134" t="s">
        <v>774</v>
      </c>
      <c r="E114" s="163" t="s">
        <v>19</v>
      </c>
      <c r="F114" s="164" t="s">
        <v>4342</v>
      </c>
      <c r="H114" s="165">
        <v>171.51300000000001</v>
      </c>
      <c r="I114" s="166"/>
      <c r="L114" s="162"/>
      <c r="M114" s="167"/>
      <c r="T114" s="168"/>
      <c r="AT114" s="163" t="s">
        <v>774</v>
      </c>
      <c r="AU114" s="163" t="s">
        <v>77</v>
      </c>
      <c r="AV114" s="12" t="s">
        <v>79</v>
      </c>
      <c r="AW114" s="12" t="s">
        <v>31</v>
      </c>
      <c r="AX114" s="12" t="s">
        <v>69</v>
      </c>
      <c r="AY114" s="163" t="s">
        <v>260</v>
      </c>
    </row>
    <row r="115" spans="2:65" s="13" customFormat="1" ht="11.25">
      <c r="B115" s="169"/>
      <c r="D115" s="134" t="s">
        <v>774</v>
      </c>
      <c r="E115" s="170" t="s">
        <v>19</v>
      </c>
      <c r="F115" s="171" t="s">
        <v>967</v>
      </c>
      <c r="H115" s="172">
        <v>171.51300000000001</v>
      </c>
      <c r="I115" s="173"/>
      <c r="L115" s="169"/>
      <c r="M115" s="174"/>
      <c r="T115" s="175"/>
      <c r="AT115" s="170" t="s">
        <v>774</v>
      </c>
      <c r="AU115" s="170" t="s">
        <v>77</v>
      </c>
      <c r="AV115" s="13" t="s">
        <v>266</v>
      </c>
      <c r="AW115" s="13" t="s">
        <v>31</v>
      </c>
      <c r="AX115" s="13" t="s">
        <v>77</v>
      </c>
      <c r="AY115" s="170" t="s">
        <v>260</v>
      </c>
    </row>
    <row r="116" spans="2:65" s="1" customFormat="1" ht="16.5" customHeight="1">
      <c r="B116" s="32"/>
      <c r="C116" s="121" t="s">
        <v>282</v>
      </c>
      <c r="D116" s="121" t="s">
        <v>261</v>
      </c>
      <c r="E116" s="122" t="s">
        <v>1858</v>
      </c>
      <c r="F116" s="123" t="s">
        <v>1859</v>
      </c>
      <c r="G116" s="124" t="s">
        <v>1067</v>
      </c>
      <c r="H116" s="125">
        <v>90.27</v>
      </c>
      <c r="I116" s="126"/>
      <c r="J116" s="127">
        <f>ROUND(I116*H116,2)</f>
        <v>0</v>
      </c>
      <c r="K116" s="123" t="s">
        <v>1258</v>
      </c>
      <c r="L116" s="32"/>
      <c r="M116" s="128" t="s">
        <v>19</v>
      </c>
      <c r="N116" s="129" t="s">
        <v>40</v>
      </c>
      <c r="P116" s="130">
        <f>O116*H116</f>
        <v>0</v>
      </c>
      <c r="Q116" s="130">
        <v>0</v>
      </c>
      <c r="R116" s="130">
        <f>Q116*H116</f>
        <v>0</v>
      </c>
      <c r="S116" s="130">
        <v>0</v>
      </c>
      <c r="T116" s="131">
        <f>S116*H116</f>
        <v>0</v>
      </c>
      <c r="AR116" s="132" t="s">
        <v>266</v>
      </c>
      <c r="AT116" s="132" t="s">
        <v>261</v>
      </c>
      <c r="AU116" s="132" t="s">
        <v>77</v>
      </c>
      <c r="AY116" s="17" t="s">
        <v>260</v>
      </c>
      <c r="BE116" s="133">
        <f>IF(N116="základní",J116,0)</f>
        <v>0</v>
      </c>
      <c r="BF116" s="133">
        <f>IF(N116="snížená",J116,0)</f>
        <v>0</v>
      </c>
      <c r="BG116" s="133">
        <f>IF(N116="zákl. přenesená",J116,0)</f>
        <v>0</v>
      </c>
      <c r="BH116" s="133">
        <f>IF(N116="sníž. přenesená",J116,0)</f>
        <v>0</v>
      </c>
      <c r="BI116" s="133">
        <f>IF(N116="nulová",J116,0)</f>
        <v>0</v>
      </c>
      <c r="BJ116" s="17" t="s">
        <v>77</v>
      </c>
      <c r="BK116" s="133">
        <f>ROUND(I116*H116,2)</f>
        <v>0</v>
      </c>
      <c r="BL116" s="17" t="s">
        <v>266</v>
      </c>
      <c r="BM116" s="132" t="s">
        <v>8</v>
      </c>
    </row>
    <row r="117" spans="2:65" s="1" customFormat="1" ht="11.25">
      <c r="B117" s="32"/>
      <c r="D117" s="134" t="s">
        <v>267</v>
      </c>
      <c r="F117" s="135" t="s">
        <v>1860</v>
      </c>
      <c r="I117" s="136"/>
      <c r="L117" s="32"/>
      <c r="M117" s="137"/>
      <c r="T117" s="53"/>
      <c r="AT117" s="17" t="s">
        <v>267</v>
      </c>
      <c r="AU117" s="17" t="s">
        <v>77</v>
      </c>
    </row>
    <row r="118" spans="2:65" s="1" customFormat="1" ht="11.25">
      <c r="B118" s="32"/>
      <c r="D118" s="176" t="s">
        <v>1416</v>
      </c>
      <c r="F118" s="177" t="s">
        <v>1861</v>
      </c>
      <c r="I118" s="136"/>
      <c r="L118" s="32"/>
      <c r="M118" s="137"/>
      <c r="T118" s="53"/>
      <c r="AT118" s="17" t="s">
        <v>1416</v>
      </c>
      <c r="AU118" s="17" t="s">
        <v>77</v>
      </c>
    </row>
    <row r="119" spans="2:65" s="12" customFormat="1" ht="11.25">
      <c r="B119" s="162"/>
      <c r="D119" s="134" t="s">
        <v>774</v>
      </c>
      <c r="E119" s="163" t="s">
        <v>19</v>
      </c>
      <c r="F119" s="164" t="s">
        <v>4340</v>
      </c>
      <c r="H119" s="165">
        <v>90.27</v>
      </c>
      <c r="I119" s="166"/>
      <c r="L119" s="162"/>
      <c r="M119" s="167"/>
      <c r="T119" s="168"/>
      <c r="AT119" s="163" t="s">
        <v>774</v>
      </c>
      <c r="AU119" s="163" t="s">
        <v>77</v>
      </c>
      <c r="AV119" s="12" t="s">
        <v>79</v>
      </c>
      <c r="AW119" s="12" t="s">
        <v>31</v>
      </c>
      <c r="AX119" s="12" t="s">
        <v>69</v>
      </c>
      <c r="AY119" s="163" t="s">
        <v>260</v>
      </c>
    </row>
    <row r="120" spans="2:65" s="13" customFormat="1" ht="11.25">
      <c r="B120" s="169"/>
      <c r="D120" s="134" t="s">
        <v>774</v>
      </c>
      <c r="E120" s="170" t="s">
        <v>19</v>
      </c>
      <c r="F120" s="171" t="s">
        <v>967</v>
      </c>
      <c r="H120" s="172">
        <v>90.27</v>
      </c>
      <c r="I120" s="173"/>
      <c r="L120" s="169"/>
      <c r="M120" s="174"/>
      <c r="T120" s="175"/>
      <c r="AT120" s="170" t="s">
        <v>774</v>
      </c>
      <c r="AU120" s="170" t="s">
        <v>77</v>
      </c>
      <c r="AV120" s="13" t="s">
        <v>266</v>
      </c>
      <c r="AW120" s="13" t="s">
        <v>31</v>
      </c>
      <c r="AX120" s="13" t="s">
        <v>77</v>
      </c>
      <c r="AY120" s="170" t="s">
        <v>260</v>
      </c>
    </row>
    <row r="121" spans="2:65" s="1" customFormat="1" ht="16.5" customHeight="1">
      <c r="B121" s="32"/>
      <c r="C121" s="121" t="s">
        <v>271</v>
      </c>
      <c r="D121" s="121" t="s">
        <v>261</v>
      </c>
      <c r="E121" s="122" t="s">
        <v>1863</v>
      </c>
      <c r="F121" s="123" t="s">
        <v>1864</v>
      </c>
      <c r="G121" s="124" t="s">
        <v>1067</v>
      </c>
      <c r="H121" s="125">
        <v>88.35</v>
      </c>
      <c r="I121" s="126"/>
      <c r="J121" s="127">
        <f>ROUND(I121*H121,2)</f>
        <v>0</v>
      </c>
      <c r="K121" s="123" t="s">
        <v>1258</v>
      </c>
      <c r="L121" s="32"/>
      <c r="M121" s="128" t="s">
        <v>19</v>
      </c>
      <c r="N121" s="129" t="s">
        <v>40</v>
      </c>
      <c r="P121" s="130">
        <f>O121*H121</f>
        <v>0</v>
      </c>
      <c r="Q121" s="130">
        <v>0</v>
      </c>
      <c r="R121" s="130">
        <f>Q121*H121</f>
        <v>0</v>
      </c>
      <c r="S121" s="130">
        <v>0</v>
      </c>
      <c r="T121" s="131">
        <f>S121*H121</f>
        <v>0</v>
      </c>
      <c r="AR121" s="132" t="s">
        <v>266</v>
      </c>
      <c r="AT121" s="132" t="s">
        <v>261</v>
      </c>
      <c r="AU121" s="132" t="s">
        <v>77</v>
      </c>
      <c r="AY121" s="17" t="s">
        <v>260</v>
      </c>
      <c r="BE121" s="133">
        <f>IF(N121="základní",J121,0)</f>
        <v>0</v>
      </c>
      <c r="BF121" s="133">
        <f>IF(N121="snížená",J121,0)</f>
        <v>0</v>
      </c>
      <c r="BG121" s="133">
        <f>IF(N121="zákl. přenesená",J121,0)</f>
        <v>0</v>
      </c>
      <c r="BH121" s="133">
        <f>IF(N121="sníž. přenesená",J121,0)</f>
        <v>0</v>
      </c>
      <c r="BI121" s="133">
        <f>IF(N121="nulová",J121,0)</f>
        <v>0</v>
      </c>
      <c r="BJ121" s="17" t="s">
        <v>77</v>
      </c>
      <c r="BK121" s="133">
        <f>ROUND(I121*H121,2)</f>
        <v>0</v>
      </c>
      <c r="BL121" s="17" t="s">
        <v>266</v>
      </c>
      <c r="BM121" s="132" t="s">
        <v>296</v>
      </c>
    </row>
    <row r="122" spans="2:65" s="1" customFormat="1" ht="19.5">
      <c r="B122" s="32"/>
      <c r="D122" s="134" t="s">
        <v>267</v>
      </c>
      <c r="F122" s="135" t="s">
        <v>1865</v>
      </c>
      <c r="I122" s="136"/>
      <c r="L122" s="32"/>
      <c r="M122" s="137"/>
      <c r="T122" s="53"/>
      <c r="AT122" s="17" t="s">
        <v>267</v>
      </c>
      <c r="AU122" s="17" t="s">
        <v>77</v>
      </c>
    </row>
    <row r="123" spans="2:65" s="1" customFormat="1" ht="11.25">
      <c r="B123" s="32"/>
      <c r="D123" s="176" t="s">
        <v>1416</v>
      </c>
      <c r="F123" s="177" t="s">
        <v>1866</v>
      </c>
      <c r="I123" s="136"/>
      <c r="L123" s="32"/>
      <c r="M123" s="137"/>
      <c r="T123" s="53"/>
      <c r="AT123" s="17" t="s">
        <v>1416</v>
      </c>
      <c r="AU123" s="17" t="s">
        <v>77</v>
      </c>
    </row>
    <row r="124" spans="2:65" s="1" customFormat="1" ht="16.5" customHeight="1">
      <c r="B124" s="32"/>
      <c r="C124" s="139" t="s">
        <v>277</v>
      </c>
      <c r="D124" s="139" t="s">
        <v>273</v>
      </c>
      <c r="E124" s="140" t="s">
        <v>1867</v>
      </c>
      <c r="F124" s="141" t="s">
        <v>1868</v>
      </c>
      <c r="G124" s="142" t="s">
        <v>973</v>
      </c>
      <c r="H124" s="143">
        <v>185.535</v>
      </c>
      <c r="I124" s="144"/>
      <c r="J124" s="145">
        <f>ROUND(I124*H124,2)</f>
        <v>0</v>
      </c>
      <c r="K124" s="141" t="s">
        <v>1258</v>
      </c>
      <c r="L124" s="146"/>
      <c r="M124" s="147" t="s">
        <v>19</v>
      </c>
      <c r="N124" s="148" t="s">
        <v>40</v>
      </c>
      <c r="P124" s="130">
        <f>O124*H124</f>
        <v>0</v>
      </c>
      <c r="Q124" s="130">
        <v>1</v>
      </c>
      <c r="R124" s="130">
        <f>Q124*H124</f>
        <v>185.535</v>
      </c>
      <c r="S124" s="130">
        <v>0</v>
      </c>
      <c r="T124" s="131">
        <f>S124*H124</f>
        <v>0</v>
      </c>
      <c r="AR124" s="132" t="s">
        <v>277</v>
      </c>
      <c r="AT124" s="132" t="s">
        <v>273</v>
      </c>
      <c r="AU124" s="132" t="s">
        <v>77</v>
      </c>
      <c r="AY124" s="17" t="s">
        <v>260</v>
      </c>
      <c r="BE124" s="133">
        <f>IF(N124="základní",J124,0)</f>
        <v>0</v>
      </c>
      <c r="BF124" s="133">
        <f>IF(N124="snížená",J124,0)</f>
        <v>0</v>
      </c>
      <c r="BG124" s="133">
        <f>IF(N124="zákl. přenesená",J124,0)</f>
        <v>0</v>
      </c>
      <c r="BH124" s="133">
        <f>IF(N124="sníž. přenesená",J124,0)</f>
        <v>0</v>
      </c>
      <c r="BI124" s="133">
        <f>IF(N124="nulová",J124,0)</f>
        <v>0</v>
      </c>
      <c r="BJ124" s="17" t="s">
        <v>77</v>
      </c>
      <c r="BK124" s="133">
        <f>ROUND(I124*H124,2)</f>
        <v>0</v>
      </c>
      <c r="BL124" s="17" t="s">
        <v>266</v>
      </c>
      <c r="BM124" s="132" t="s">
        <v>300</v>
      </c>
    </row>
    <row r="125" spans="2:65" s="1" customFormat="1" ht="11.25">
      <c r="B125" s="32"/>
      <c r="D125" s="134" t="s">
        <v>267</v>
      </c>
      <c r="F125" s="135" t="s">
        <v>1868</v>
      </c>
      <c r="I125" s="136"/>
      <c r="L125" s="32"/>
      <c r="M125" s="137"/>
      <c r="T125" s="53"/>
      <c r="AT125" s="17" t="s">
        <v>267</v>
      </c>
      <c r="AU125" s="17" t="s">
        <v>77</v>
      </c>
    </row>
    <row r="126" spans="2:65" s="1" customFormat="1" ht="24.2" customHeight="1">
      <c r="B126" s="32"/>
      <c r="C126" s="121" t="s">
        <v>302</v>
      </c>
      <c r="D126" s="121" t="s">
        <v>261</v>
      </c>
      <c r="E126" s="122" t="s">
        <v>1869</v>
      </c>
      <c r="F126" s="123" t="s">
        <v>1870</v>
      </c>
      <c r="G126" s="124" t="s">
        <v>1061</v>
      </c>
      <c r="H126" s="125">
        <v>10</v>
      </c>
      <c r="I126" s="126"/>
      <c r="J126" s="127">
        <f>ROUND(I126*H126,2)</f>
        <v>0</v>
      </c>
      <c r="K126" s="123" t="s">
        <v>19</v>
      </c>
      <c r="L126" s="32"/>
      <c r="M126" s="128" t="s">
        <v>19</v>
      </c>
      <c r="N126" s="129" t="s">
        <v>40</v>
      </c>
      <c r="P126" s="130">
        <f>O126*H126</f>
        <v>0</v>
      </c>
      <c r="Q126" s="130">
        <v>0</v>
      </c>
      <c r="R126" s="130">
        <f>Q126*H126</f>
        <v>0</v>
      </c>
      <c r="S126" s="130">
        <v>0</v>
      </c>
      <c r="T126" s="131">
        <f>S126*H126</f>
        <v>0</v>
      </c>
      <c r="AR126" s="132" t="s">
        <v>266</v>
      </c>
      <c r="AT126" s="132" t="s">
        <v>261</v>
      </c>
      <c r="AU126" s="132" t="s">
        <v>77</v>
      </c>
      <c r="AY126" s="17" t="s">
        <v>260</v>
      </c>
      <c r="BE126" s="133">
        <f>IF(N126="základní",J126,0)</f>
        <v>0</v>
      </c>
      <c r="BF126" s="133">
        <f>IF(N126="snížená",J126,0)</f>
        <v>0</v>
      </c>
      <c r="BG126" s="133">
        <f>IF(N126="zákl. přenesená",J126,0)</f>
        <v>0</v>
      </c>
      <c r="BH126" s="133">
        <f>IF(N126="sníž. přenesená",J126,0)</f>
        <v>0</v>
      </c>
      <c r="BI126" s="133">
        <f>IF(N126="nulová",J126,0)</f>
        <v>0</v>
      </c>
      <c r="BJ126" s="17" t="s">
        <v>77</v>
      </c>
      <c r="BK126" s="133">
        <f>ROUND(I126*H126,2)</f>
        <v>0</v>
      </c>
      <c r="BL126" s="17" t="s">
        <v>266</v>
      </c>
      <c r="BM126" s="132" t="s">
        <v>305</v>
      </c>
    </row>
    <row r="127" spans="2:65" s="1" customFormat="1" ht="11.25">
      <c r="B127" s="32"/>
      <c r="D127" s="134" t="s">
        <v>267</v>
      </c>
      <c r="F127" s="135" t="s">
        <v>1870</v>
      </c>
      <c r="I127" s="136"/>
      <c r="L127" s="32"/>
      <c r="M127" s="137"/>
      <c r="T127" s="53"/>
      <c r="AT127" s="17" t="s">
        <v>267</v>
      </c>
      <c r="AU127" s="17" t="s">
        <v>77</v>
      </c>
    </row>
    <row r="128" spans="2:65" s="12" customFormat="1" ht="11.25">
      <c r="B128" s="162"/>
      <c r="D128" s="134" t="s">
        <v>774</v>
      </c>
      <c r="E128" s="163" t="s">
        <v>19</v>
      </c>
      <c r="F128" s="164" t="s">
        <v>1871</v>
      </c>
      <c r="H128" s="165">
        <v>10</v>
      </c>
      <c r="I128" s="166"/>
      <c r="L128" s="162"/>
      <c r="M128" s="167"/>
      <c r="T128" s="168"/>
      <c r="AT128" s="163" t="s">
        <v>774</v>
      </c>
      <c r="AU128" s="163" t="s">
        <v>77</v>
      </c>
      <c r="AV128" s="12" t="s">
        <v>79</v>
      </c>
      <c r="AW128" s="12" t="s">
        <v>31</v>
      </c>
      <c r="AX128" s="12" t="s">
        <v>69</v>
      </c>
      <c r="AY128" s="163" t="s">
        <v>260</v>
      </c>
    </row>
    <row r="129" spans="2:65" s="13" customFormat="1" ht="11.25">
      <c r="B129" s="169"/>
      <c r="D129" s="134" t="s">
        <v>774</v>
      </c>
      <c r="E129" s="170" t="s">
        <v>19</v>
      </c>
      <c r="F129" s="171" t="s">
        <v>967</v>
      </c>
      <c r="H129" s="172">
        <v>10</v>
      </c>
      <c r="I129" s="173"/>
      <c r="L129" s="169"/>
      <c r="M129" s="174"/>
      <c r="T129" s="175"/>
      <c r="AT129" s="170" t="s">
        <v>774</v>
      </c>
      <c r="AU129" s="170" t="s">
        <v>77</v>
      </c>
      <c r="AV129" s="13" t="s">
        <v>266</v>
      </c>
      <c r="AW129" s="13" t="s">
        <v>31</v>
      </c>
      <c r="AX129" s="13" t="s">
        <v>77</v>
      </c>
      <c r="AY129" s="170" t="s">
        <v>260</v>
      </c>
    </row>
    <row r="130" spans="2:65" s="1" customFormat="1" ht="16.5" customHeight="1">
      <c r="B130" s="32"/>
      <c r="C130" s="121" t="s">
        <v>289</v>
      </c>
      <c r="D130" s="121" t="s">
        <v>261</v>
      </c>
      <c r="E130" s="122" t="s">
        <v>1872</v>
      </c>
      <c r="F130" s="123" t="s">
        <v>1873</v>
      </c>
      <c r="G130" s="124" t="s">
        <v>1297</v>
      </c>
      <c r="H130" s="125">
        <v>10</v>
      </c>
      <c r="I130" s="126"/>
      <c r="J130" s="127">
        <f>ROUND(I130*H130,2)</f>
        <v>0</v>
      </c>
      <c r="K130" s="123" t="s">
        <v>1258</v>
      </c>
      <c r="L130" s="32"/>
      <c r="M130" s="128" t="s">
        <v>19</v>
      </c>
      <c r="N130" s="129" t="s">
        <v>40</v>
      </c>
      <c r="P130" s="130">
        <f>O130*H130</f>
        <v>0</v>
      </c>
      <c r="Q130" s="130">
        <v>1.2700000000000001E-3</v>
      </c>
      <c r="R130" s="130">
        <f>Q130*H130</f>
        <v>1.2700000000000001E-2</v>
      </c>
      <c r="S130" s="130">
        <v>0</v>
      </c>
      <c r="T130" s="131">
        <f>S130*H130</f>
        <v>0</v>
      </c>
      <c r="AR130" s="132" t="s">
        <v>266</v>
      </c>
      <c r="AT130" s="132" t="s">
        <v>261</v>
      </c>
      <c r="AU130" s="132" t="s">
        <v>77</v>
      </c>
      <c r="AY130" s="17" t="s">
        <v>260</v>
      </c>
      <c r="BE130" s="133">
        <f>IF(N130="základní",J130,0)</f>
        <v>0</v>
      </c>
      <c r="BF130" s="133">
        <f>IF(N130="snížená",J130,0)</f>
        <v>0</v>
      </c>
      <c r="BG130" s="133">
        <f>IF(N130="zákl. přenesená",J130,0)</f>
        <v>0</v>
      </c>
      <c r="BH130" s="133">
        <f>IF(N130="sníž. přenesená",J130,0)</f>
        <v>0</v>
      </c>
      <c r="BI130" s="133">
        <f>IF(N130="nulová",J130,0)</f>
        <v>0</v>
      </c>
      <c r="BJ130" s="17" t="s">
        <v>77</v>
      </c>
      <c r="BK130" s="133">
        <f>ROUND(I130*H130,2)</f>
        <v>0</v>
      </c>
      <c r="BL130" s="17" t="s">
        <v>266</v>
      </c>
      <c r="BM130" s="132" t="s">
        <v>310</v>
      </c>
    </row>
    <row r="131" spans="2:65" s="1" customFormat="1" ht="11.25">
      <c r="B131" s="32"/>
      <c r="D131" s="134" t="s">
        <v>267</v>
      </c>
      <c r="F131" s="135" t="s">
        <v>1873</v>
      </c>
      <c r="I131" s="136"/>
      <c r="L131" s="32"/>
      <c r="M131" s="137"/>
      <c r="T131" s="53"/>
      <c r="AT131" s="17" t="s">
        <v>267</v>
      </c>
      <c r="AU131" s="17" t="s">
        <v>77</v>
      </c>
    </row>
    <row r="132" spans="2:65" s="1" customFormat="1" ht="11.25">
      <c r="B132" s="32"/>
      <c r="D132" s="176" t="s">
        <v>1416</v>
      </c>
      <c r="F132" s="177" t="s">
        <v>1874</v>
      </c>
      <c r="I132" s="136"/>
      <c r="L132" s="32"/>
      <c r="M132" s="137"/>
      <c r="T132" s="53"/>
      <c r="AT132" s="17" t="s">
        <v>1416</v>
      </c>
      <c r="AU132" s="17" t="s">
        <v>77</v>
      </c>
    </row>
    <row r="133" spans="2:65" s="12" customFormat="1" ht="11.25">
      <c r="B133" s="162"/>
      <c r="D133" s="134" t="s">
        <v>774</v>
      </c>
      <c r="E133" s="163" t="s">
        <v>19</v>
      </c>
      <c r="F133" s="164" t="s">
        <v>1871</v>
      </c>
      <c r="H133" s="165">
        <v>10</v>
      </c>
      <c r="I133" s="166"/>
      <c r="L133" s="162"/>
      <c r="M133" s="167"/>
      <c r="T133" s="168"/>
      <c r="AT133" s="163" t="s">
        <v>774</v>
      </c>
      <c r="AU133" s="163" t="s">
        <v>77</v>
      </c>
      <c r="AV133" s="12" t="s">
        <v>79</v>
      </c>
      <c r="AW133" s="12" t="s">
        <v>31</v>
      </c>
      <c r="AX133" s="12" t="s">
        <v>69</v>
      </c>
      <c r="AY133" s="163" t="s">
        <v>260</v>
      </c>
    </row>
    <row r="134" spans="2:65" s="13" customFormat="1" ht="11.25">
      <c r="B134" s="169"/>
      <c r="D134" s="134" t="s">
        <v>774</v>
      </c>
      <c r="E134" s="170" t="s">
        <v>19</v>
      </c>
      <c r="F134" s="171" t="s">
        <v>967</v>
      </c>
      <c r="H134" s="172">
        <v>10</v>
      </c>
      <c r="I134" s="173"/>
      <c r="L134" s="169"/>
      <c r="M134" s="174"/>
      <c r="T134" s="175"/>
      <c r="AT134" s="170" t="s">
        <v>774</v>
      </c>
      <c r="AU134" s="170" t="s">
        <v>77</v>
      </c>
      <c r="AV134" s="13" t="s">
        <v>266</v>
      </c>
      <c r="AW134" s="13" t="s">
        <v>31</v>
      </c>
      <c r="AX134" s="13" t="s">
        <v>77</v>
      </c>
      <c r="AY134" s="170" t="s">
        <v>260</v>
      </c>
    </row>
    <row r="135" spans="2:65" s="1" customFormat="1" ht="16.5" customHeight="1">
      <c r="B135" s="32"/>
      <c r="C135" s="139" t="s">
        <v>312</v>
      </c>
      <c r="D135" s="139" t="s">
        <v>273</v>
      </c>
      <c r="E135" s="140" t="s">
        <v>1875</v>
      </c>
      <c r="F135" s="141" t="s">
        <v>1876</v>
      </c>
      <c r="G135" s="142" t="s">
        <v>1487</v>
      </c>
      <c r="H135" s="143">
        <v>0.25</v>
      </c>
      <c r="I135" s="144"/>
      <c r="J135" s="145">
        <f>ROUND(I135*H135,2)</f>
        <v>0</v>
      </c>
      <c r="K135" s="141" t="s">
        <v>1258</v>
      </c>
      <c r="L135" s="146"/>
      <c r="M135" s="147" t="s">
        <v>19</v>
      </c>
      <c r="N135" s="148" t="s">
        <v>40</v>
      </c>
      <c r="P135" s="130">
        <f>O135*H135</f>
        <v>0</v>
      </c>
      <c r="Q135" s="130">
        <v>1E-3</v>
      </c>
      <c r="R135" s="130">
        <f>Q135*H135</f>
        <v>2.5000000000000001E-4</v>
      </c>
      <c r="S135" s="130">
        <v>0</v>
      </c>
      <c r="T135" s="131">
        <f>S135*H135</f>
        <v>0</v>
      </c>
      <c r="AR135" s="132" t="s">
        <v>277</v>
      </c>
      <c r="AT135" s="132" t="s">
        <v>273</v>
      </c>
      <c r="AU135" s="132" t="s">
        <v>77</v>
      </c>
      <c r="AY135" s="17" t="s">
        <v>260</v>
      </c>
      <c r="BE135" s="133">
        <f>IF(N135="základní",J135,0)</f>
        <v>0</v>
      </c>
      <c r="BF135" s="133">
        <f>IF(N135="snížená",J135,0)</f>
        <v>0</v>
      </c>
      <c r="BG135" s="133">
        <f>IF(N135="zákl. přenesená",J135,0)</f>
        <v>0</v>
      </c>
      <c r="BH135" s="133">
        <f>IF(N135="sníž. přenesená",J135,0)</f>
        <v>0</v>
      </c>
      <c r="BI135" s="133">
        <f>IF(N135="nulová",J135,0)</f>
        <v>0</v>
      </c>
      <c r="BJ135" s="17" t="s">
        <v>77</v>
      </c>
      <c r="BK135" s="133">
        <f>ROUND(I135*H135,2)</f>
        <v>0</v>
      </c>
      <c r="BL135" s="17" t="s">
        <v>266</v>
      </c>
      <c r="BM135" s="132" t="s">
        <v>315</v>
      </c>
    </row>
    <row r="136" spans="2:65" s="1" customFormat="1" ht="11.25">
      <c r="B136" s="32"/>
      <c r="D136" s="134" t="s">
        <v>267</v>
      </c>
      <c r="F136" s="135" t="s">
        <v>1876</v>
      </c>
      <c r="I136" s="136"/>
      <c r="L136" s="32"/>
      <c r="M136" s="137"/>
      <c r="T136" s="53"/>
      <c r="AT136" s="17" t="s">
        <v>267</v>
      </c>
      <c r="AU136" s="17" t="s">
        <v>77</v>
      </c>
    </row>
    <row r="137" spans="2:65" s="12" customFormat="1" ht="11.25">
      <c r="B137" s="162"/>
      <c r="D137" s="134" t="s">
        <v>774</v>
      </c>
      <c r="E137" s="163" t="s">
        <v>19</v>
      </c>
      <c r="F137" s="164" t="s">
        <v>4343</v>
      </c>
      <c r="H137" s="165">
        <v>0.25</v>
      </c>
      <c r="I137" s="166"/>
      <c r="L137" s="162"/>
      <c r="M137" s="167"/>
      <c r="T137" s="168"/>
      <c r="AT137" s="163" t="s">
        <v>774</v>
      </c>
      <c r="AU137" s="163" t="s">
        <v>77</v>
      </c>
      <c r="AV137" s="12" t="s">
        <v>79</v>
      </c>
      <c r="AW137" s="12" t="s">
        <v>31</v>
      </c>
      <c r="AX137" s="12" t="s">
        <v>69</v>
      </c>
      <c r="AY137" s="163" t="s">
        <v>260</v>
      </c>
    </row>
    <row r="138" spans="2:65" s="13" customFormat="1" ht="11.25">
      <c r="B138" s="169"/>
      <c r="D138" s="134" t="s">
        <v>774</v>
      </c>
      <c r="E138" s="170" t="s">
        <v>19</v>
      </c>
      <c r="F138" s="171" t="s">
        <v>967</v>
      </c>
      <c r="H138" s="172">
        <v>0.25</v>
      </c>
      <c r="I138" s="173"/>
      <c r="L138" s="169"/>
      <c r="M138" s="174"/>
      <c r="T138" s="175"/>
      <c r="AT138" s="170" t="s">
        <v>774</v>
      </c>
      <c r="AU138" s="170" t="s">
        <v>77</v>
      </c>
      <c r="AV138" s="13" t="s">
        <v>266</v>
      </c>
      <c r="AW138" s="13" t="s">
        <v>31</v>
      </c>
      <c r="AX138" s="13" t="s">
        <v>77</v>
      </c>
      <c r="AY138" s="170" t="s">
        <v>260</v>
      </c>
    </row>
    <row r="139" spans="2:65" s="1" customFormat="1" ht="16.5" customHeight="1">
      <c r="B139" s="32"/>
      <c r="C139" s="121" t="s">
        <v>8</v>
      </c>
      <c r="D139" s="121" t="s">
        <v>261</v>
      </c>
      <c r="E139" s="122" t="s">
        <v>1878</v>
      </c>
      <c r="F139" s="123" t="s">
        <v>1879</v>
      </c>
      <c r="G139" s="124" t="s">
        <v>1297</v>
      </c>
      <c r="H139" s="125">
        <v>10</v>
      </c>
      <c r="I139" s="126"/>
      <c r="J139" s="127">
        <f>ROUND(I139*H139,2)</f>
        <v>0</v>
      </c>
      <c r="K139" s="123" t="s">
        <v>1258</v>
      </c>
      <c r="L139" s="32"/>
      <c r="M139" s="128" t="s">
        <v>19</v>
      </c>
      <c r="N139" s="129" t="s">
        <v>40</v>
      </c>
      <c r="P139" s="130">
        <f>O139*H139</f>
        <v>0</v>
      </c>
      <c r="Q139" s="130">
        <v>0</v>
      </c>
      <c r="R139" s="130">
        <f>Q139*H139</f>
        <v>0</v>
      </c>
      <c r="S139" s="130">
        <v>0</v>
      </c>
      <c r="T139" s="131">
        <f>S139*H139</f>
        <v>0</v>
      </c>
      <c r="AR139" s="132" t="s">
        <v>266</v>
      </c>
      <c r="AT139" s="132" t="s">
        <v>261</v>
      </c>
      <c r="AU139" s="132" t="s">
        <v>77</v>
      </c>
      <c r="AY139" s="17" t="s">
        <v>260</v>
      </c>
      <c r="BE139" s="133">
        <f>IF(N139="základní",J139,0)</f>
        <v>0</v>
      </c>
      <c r="BF139" s="133">
        <f>IF(N139="snížená",J139,0)</f>
        <v>0</v>
      </c>
      <c r="BG139" s="133">
        <f>IF(N139="zákl. přenesená",J139,0)</f>
        <v>0</v>
      </c>
      <c r="BH139" s="133">
        <f>IF(N139="sníž. přenesená",J139,0)</f>
        <v>0</v>
      </c>
      <c r="BI139" s="133">
        <f>IF(N139="nulová",J139,0)</f>
        <v>0</v>
      </c>
      <c r="BJ139" s="17" t="s">
        <v>77</v>
      </c>
      <c r="BK139" s="133">
        <f>ROUND(I139*H139,2)</f>
        <v>0</v>
      </c>
      <c r="BL139" s="17" t="s">
        <v>266</v>
      </c>
      <c r="BM139" s="132" t="s">
        <v>320</v>
      </c>
    </row>
    <row r="140" spans="2:65" s="1" customFormat="1" ht="11.25">
      <c r="B140" s="32"/>
      <c r="D140" s="134" t="s">
        <v>267</v>
      </c>
      <c r="F140" s="135" t="s">
        <v>1880</v>
      </c>
      <c r="I140" s="136"/>
      <c r="L140" s="32"/>
      <c r="M140" s="137"/>
      <c r="T140" s="53"/>
      <c r="AT140" s="17" t="s">
        <v>267</v>
      </c>
      <c r="AU140" s="17" t="s">
        <v>77</v>
      </c>
    </row>
    <row r="141" spans="2:65" s="1" customFormat="1" ht="11.25">
      <c r="B141" s="32"/>
      <c r="D141" s="176" t="s">
        <v>1416</v>
      </c>
      <c r="F141" s="177" t="s">
        <v>1881</v>
      </c>
      <c r="I141" s="136"/>
      <c r="L141" s="32"/>
      <c r="M141" s="137"/>
      <c r="T141" s="53"/>
      <c r="AT141" s="17" t="s">
        <v>1416</v>
      </c>
      <c r="AU141" s="17" t="s">
        <v>77</v>
      </c>
    </row>
    <row r="142" spans="2:65" s="12" customFormat="1" ht="11.25">
      <c r="B142" s="162"/>
      <c r="D142" s="134" t="s">
        <v>774</v>
      </c>
      <c r="E142" s="163" t="s">
        <v>19</v>
      </c>
      <c r="F142" s="164" t="s">
        <v>1871</v>
      </c>
      <c r="H142" s="165">
        <v>10</v>
      </c>
      <c r="I142" s="166"/>
      <c r="L142" s="162"/>
      <c r="M142" s="167"/>
      <c r="T142" s="168"/>
      <c r="AT142" s="163" t="s">
        <v>774</v>
      </c>
      <c r="AU142" s="163" t="s">
        <v>77</v>
      </c>
      <c r="AV142" s="12" t="s">
        <v>79</v>
      </c>
      <c r="AW142" s="12" t="s">
        <v>31</v>
      </c>
      <c r="AX142" s="12" t="s">
        <v>69</v>
      </c>
      <c r="AY142" s="163" t="s">
        <v>260</v>
      </c>
    </row>
    <row r="143" spans="2:65" s="13" customFormat="1" ht="11.25">
      <c r="B143" s="169"/>
      <c r="D143" s="134" t="s">
        <v>774</v>
      </c>
      <c r="E143" s="170" t="s">
        <v>19</v>
      </c>
      <c r="F143" s="171" t="s">
        <v>967</v>
      </c>
      <c r="H143" s="172">
        <v>10</v>
      </c>
      <c r="I143" s="173"/>
      <c r="L143" s="169"/>
      <c r="M143" s="174"/>
      <c r="T143" s="175"/>
      <c r="AT143" s="170" t="s">
        <v>774</v>
      </c>
      <c r="AU143" s="170" t="s">
        <v>77</v>
      </c>
      <c r="AV143" s="13" t="s">
        <v>266</v>
      </c>
      <c r="AW143" s="13" t="s">
        <v>31</v>
      </c>
      <c r="AX143" s="13" t="s">
        <v>77</v>
      </c>
      <c r="AY143" s="170" t="s">
        <v>260</v>
      </c>
    </row>
    <row r="144" spans="2:65" s="1" customFormat="1" ht="16.5" customHeight="1">
      <c r="B144" s="32"/>
      <c r="C144" s="121" t="s">
        <v>322</v>
      </c>
      <c r="D144" s="121" t="s">
        <v>261</v>
      </c>
      <c r="E144" s="122" t="s">
        <v>1882</v>
      </c>
      <c r="F144" s="123" t="s">
        <v>1883</v>
      </c>
      <c r="G144" s="124" t="s">
        <v>1067</v>
      </c>
      <c r="H144" s="125">
        <v>1</v>
      </c>
      <c r="I144" s="126"/>
      <c r="J144" s="127">
        <f>ROUND(I144*H144,2)</f>
        <v>0</v>
      </c>
      <c r="K144" s="123" t="s">
        <v>1258</v>
      </c>
      <c r="L144" s="32"/>
      <c r="M144" s="128" t="s">
        <v>19</v>
      </c>
      <c r="N144" s="129" t="s">
        <v>40</v>
      </c>
      <c r="P144" s="130">
        <f>O144*H144</f>
        <v>0</v>
      </c>
      <c r="Q144" s="130">
        <v>0</v>
      </c>
      <c r="R144" s="130">
        <f>Q144*H144</f>
        <v>0</v>
      </c>
      <c r="S144" s="130">
        <v>0</v>
      </c>
      <c r="T144" s="131">
        <f>S144*H144</f>
        <v>0</v>
      </c>
      <c r="AR144" s="132" t="s">
        <v>266</v>
      </c>
      <c r="AT144" s="132" t="s">
        <v>261</v>
      </c>
      <c r="AU144" s="132" t="s">
        <v>77</v>
      </c>
      <c r="AY144" s="17" t="s">
        <v>260</v>
      </c>
      <c r="BE144" s="133">
        <f>IF(N144="základní",J144,0)</f>
        <v>0</v>
      </c>
      <c r="BF144" s="133">
        <f>IF(N144="snížená",J144,0)</f>
        <v>0</v>
      </c>
      <c r="BG144" s="133">
        <f>IF(N144="zákl. přenesená",J144,0)</f>
        <v>0</v>
      </c>
      <c r="BH144" s="133">
        <f>IF(N144="sníž. přenesená",J144,0)</f>
        <v>0</v>
      </c>
      <c r="BI144" s="133">
        <f>IF(N144="nulová",J144,0)</f>
        <v>0</v>
      </c>
      <c r="BJ144" s="17" t="s">
        <v>77</v>
      </c>
      <c r="BK144" s="133">
        <f>ROUND(I144*H144,2)</f>
        <v>0</v>
      </c>
      <c r="BL144" s="17" t="s">
        <v>266</v>
      </c>
      <c r="BM144" s="132" t="s">
        <v>326</v>
      </c>
    </row>
    <row r="145" spans="2:65" s="1" customFormat="1" ht="11.25">
      <c r="B145" s="32"/>
      <c r="D145" s="134" t="s">
        <v>267</v>
      </c>
      <c r="F145" s="135" t="s">
        <v>1884</v>
      </c>
      <c r="I145" s="136"/>
      <c r="L145" s="32"/>
      <c r="M145" s="137"/>
      <c r="T145" s="53"/>
      <c r="AT145" s="17" t="s">
        <v>267</v>
      </c>
      <c r="AU145" s="17" t="s">
        <v>77</v>
      </c>
    </row>
    <row r="146" spans="2:65" s="1" customFormat="1" ht="11.25">
      <c r="B146" s="32"/>
      <c r="D146" s="176" t="s">
        <v>1416</v>
      </c>
      <c r="F146" s="177" t="s">
        <v>1885</v>
      </c>
      <c r="I146" s="136"/>
      <c r="L146" s="32"/>
      <c r="M146" s="137"/>
      <c r="T146" s="53"/>
      <c r="AT146" s="17" t="s">
        <v>1416</v>
      </c>
      <c r="AU146" s="17" t="s">
        <v>77</v>
      </c>
    </row>
    <row r="147" spans="2:65" s="12" customFormat="1" ht="11.25">
      <c r="B147" s="162"/>
      <c r="D147" s="134" t="s">
        <v>774</v>
      </c>
      <c r="E147" s="163" t="s">
        <v>19</v>
      </c>
      <c r="F147" s="164" t="s">
        <v>4344</v>
      </c>
      <c r="H147" s="165">
        <v>1</v>
      </c>
      <c r="I147" s="166"/>
      <c r="L147" s="162"/>
      <c r="M147" s="167"/>
      <c r="T147" s="168"/>
      <c r="AT147" s="163" t="s">
        <v>774</v>
      </c>
      <c r="AU147" s="163" t="s">
        <v>77</v>
      </c>
      <c r="AV147" s="12" t="s">
        <v>79</v>
      </c>
      <c r="AW147" s="12" t="s">
        <v>31</v>
      </c>
      <c r="AX147" s="12" t="s">
        <v>69</v>
      </c>
      <c r="AY147" s="163" t="s">
        <v>260</v>
      </c>
    </row>
    <row r="148" spans="2:65" s="13" customFormat="1" ht="11.25">
      <c r="B148" s="169"/>
      <c r="D148" s="134" t="s">
        <v>774</v>
      </c>
      <c r="E148" s="170" t="s">
        <v>19</v>
      </c>
      <c r="F148" s="171" t="s">
        <v>967</v>
      </c>
      <c r="H148" s="172">
        <v>1</v>
      </c>
      <c r="I148" s="173"/>
      <c r="L148" s="169"/>
      <c r="M148" s="174"/>
      <c r="T148" s="175"/>
      <c r="AT148" s="170" t="s">
        <v>774</v>
      </c>
      <c r="AU148" s="170" t="s">
        <v>77</v>
      </c>
      <c r="AV148" s="13" t="s">
        <v>266</v>
      </c>
      <c r="AW148" s="13" t="s">
        <v>31</v>
      </c>
      <c r="AX148" s="13" t="s">
        <v>77</v>
      </c>
      <c r="AY148" s="170" t="s">
        <v>260</v>
      </c>
    </row>
    <row r="149" spans="2:65" s="10" customFormat="1" ht="25.9" customHeight="1">
      <c r="B149" s="111"/>
      <c r="D149" s="112" t="s">
        <v>68</v>
      </c>
      <c r="E149" s="113" t="s">
        <v>79</v>
      </c>
      <c r="F149" s="113" t="s">
        <v>1887</v>
      </c>
      <c r="I149" s="114"/>
      <c r="J149" s="115">
        <f>BK149</f>
        <v>0</v>
      </c>
      <c r="L149" s="111"/>
      <c r="M149" s="116"/>
      <c r="P149" s="117">
        <f>SUM(P150:P165)</f>
        <v>0</v>
      </c>
      <c r="R149" s="117">
        <f>SUM(R150:R165)</f>
        <v>4.5714711999999995</v>
      </c>
      <c r="T149" s="118">
        <f>SUM(T150:T165)</f>
        <v>0</v>
      </c>
      <c r="AR149" s="112" t="s">
        <v>77</v>
      </c>
      <c r="AT149" s="119" t="s">
        <v>68</v>
      </c>
      <c r="AU149" s="119" t="s">
        <v>69</v>
      </c>
      <c r="AY149" s="112" t="s">
        <v>260</v>
      </c>
      <c r="BK149" s="120">
        <f>SUM(BK150:BK165)</f>
        <v>0</v>
      </c>
    </row>
    <row r="150" spans="2:65" s="1" customFormat="1" ht="16.5" customHeight="1">
      <c r="B150" s="32"/>
      <c r="C150" s="121" t="s">
        <v>296</v>
      </c>
      <c r="D150" s="121" t="s">
        <v>261</v>
      </c>
      <c r="E150" s="122" t="s">
        <v>1888</v>
      </c>
      <c r="F150" s="123" t="s">
        <v>1889</v>
      </c>
      <c r="G150" s="124" t="s">
        <v>363</v>
      </c>
      <c r="H150" s="125">
        <v>4</v>
      </c>
      <c r="I150" s="126"/>
      <c r="J150" s="127">
        <f>ROUND(I150*H150,2)</f>
        <v>0</v>
      </c>
      <c r="K150" s="123" t="s">
        <v>1258</v>
      </c>
      <c r="L150" s="32"/>
      <c r="M150" s="128" t="s">
        <v>19</v>
      </c>
      <c r="N150" s="129" t="s">
        <v>40</v>
      </c>
      <c r="P150" s="130">
        <f>O150*H150</f>
        <v>0</v>
      </c>
      <c r="Q150" s="130">
        <v>0.15704000000000001</v>
      </c>
      <c r="R150" s="130">
        <f>Q150*H150</f>
        <v>0.62816000000000005</v>
      </c>
      <c r="S150" s="130">
        <v>0</v>
      </c>
      <c r="T150" s="131">
        <f>S150*H150</f>
        <v>0</v>
      </c>
      <c r="AR150" s="132" t="s">
        <v>266</v>
      </c>
      <c r="AT150" s="132" t="s">
        <v>261</v>
      </c>
      <c r="AU150" s="132" t="s">
        <v>77</v>
      </c>
      <c r="AY150" s="17" t="s">
        <v>260</v>
      </c>
      <c r="BE150" s="133">
        <f>IF(N150="základní",J150,0)</f>
        <v>0</v>
      </c>
      <c r="BF150" s="133">
        <f>IF(N150="snížená",J150,0)</f>
        <v>0</v>
      </c>
      <c r="BG150" s="133">
        <f>IF(N150="zákl. přenesená",J150,0)</f>
        <v>0</v>
      </c>
      <c r="BH150" s="133">
        <f>IF(N150="sníž. přenesená",J150,0)</f>
        <v>0</v>
      </c>
      <c r="BI150" s="133">
        <f>IF(N150="nulová",J150,0)</f>
        <v>0</v>
      </c>
      <c r="BJ150" s="17" t="s">
        <v>77</v>
      </c>
      <c r="BK150" s="133">
        <f>ROUND(I150*H150,2)</f>
        <v>0</v>
      </c>
      <c r="BL150" s="17" t="s">
        <v>266</v>
      </c>
      <c r="BM150" s="132" t="s">
        <v>330</v>
      </c>
    </row>
    <row r="151" spans="2:65" s="1" customFormat="1" ht="11.25">
      <c r="B151" s="32"/>
      <c r="D151" s="134" t="s">
        <v>267</v>
      </c>
      <c r="F151" s="135" t="s">
        <v>1890</v>
      </c>
      <c r="I151" s="136"/>
      <c r="L151" s="32"/>
      <c r="M151" s="137"/>
      <c r="T151" s="53"/>
      <c r="AT151" s="17" t="s">
        <v>267</v>
      </c>
      <c r="AU151" s="17" t="s">
        <v>77</v>
      </c>
    </row>
    <row r="152" spans="2:65" s="1" customFormat="1" ht="11.25">
      <c r="B152" s="32"/>
      <c r="D152" s="176" t="s">
        <v>1416</v>
      </c>
      <c r="F152" s="177" t="s">
        <v>1891</v>
      </c>
      <c r="I152" s="136"/>
      <c r="L152" s="32"/>
      <c r="M152" s="137"/>
      <c r="T152" s="53"/>
      <c r="AT152" s="17" t="s">
        <v>1416</v>
      </c>
      <c r="AU152" s="17" t="s">
        <v>77</v>
      </c>
    </row>
    <row r="153" spans="2:65" s="1" customFormat="1" ht="24.2" customHeight="1">
      <c r="B153" s="32"/>
      <c r="C153" s="121" t="s">
        <v>332</v>
      </c>
      <c r="D153" s="121" t="s">
        <v>261</v>
      </c>
      <c r="E153" s="122" t="s">
        <v>1892</v>
      </c>
      <c r="F153" s="123" t="s">
        <v>1893</v>
      </c>
      <c r="G153" s="124" t="s">
        <v>545</v>
      </c>
      <c r="H153" s="125">
        <v>14</v>
      </c>
      <c r="I153" s="126"/>
      <c r="J153" s="127">
        <f>ROUND(I153*H153,2)</f>
        <v>0</v>
      </c>
      <c r="K153" s="123" t="s">
        <v>1258</v>
      </c>
      <c r="L153" s="32"/>
      <c r="M153" s="128" t="s">
        <v>19</v>
      </c>
      <c r="N153" s="129" t="s">
        <v>40</v>
      </c>
      <c r="P153" s="130">
        <f>O153*H153</f>
        <v>0</v>
      </c>
      <c r="Q153" s="130">
        <v>0.27844000000000002</v>
      </c>
      <c r="R153" s="130">
        <f>Q153*H153</f>
        <v>3.8981600000000003</v>
      </c>
      <c r="S153" s="130">
        <v>0</v>
      </c>
      <c r="T153" s="131">
        <f>S153*H153</f>
        <v>0</v>
      </c>
      <c r="AR153" s="132" t="s">
        <v>266</v>
      </c>
      <c r="AT153" s="132" t="s">
        <v>261</v>
      </c>
      <c r="AU153" s="132" t="s">
        <v>77</v>
      </c>
      <c r="AY153" s="17" t="s">
        <v>260</v>
      </c>
      <c r="BE153" s="133">
        <f>IF(N153="základní",J153,0)</f>
        <v>0</v>
      </c>
      <c r="BF153" s="133">
        <f>IF(N153="snížená",J153,0)</f>
        <v>0</v>
      </c>
      <c r="BG153" s="133">
        <f>IF(N153="zákl. přenesená",J153,0)</f>
        <v>0</v>
      </c>
      <c r="BH153" s="133">
        <f>IF(N153="sníž. přenesená",J153,0)</f>
        <v>0</v>
      </c>
      <c r="BI153" s="133">
        <f>IF(N153="nulová",J153,0)</f>
        <v>0</v>
      </c>
      <c r="BJ153" s="17" t="s">
        <v>77</v>
      </c>
      <c r="BK153" s="133">
        <f>ROUND(I153*H153,2)</f>
        <v>0</v>
      </c>
      <c r="BL153" s="17" t="s">
        <v>266</v>
      </c>
      <c r="BM153" s="132" t="s">
        <v>335</v>
      </c>
    </row>
    <row r="154" spans="2:65" s="1" customFormat="1" ht="19.5">
      <c r="B154" s="32"/>
      <c r="D154" s="134" t="s">
        <v>267</v>
      </c>
      <c r="F154" s="135" t="s">
        <v>1894</v>
      </c>
      <c r="I154" s="136"/>
      <c r="L154" s="32"/>
      <c r="M154" s="137"/>
      <c r="T154" s="53"/>
      <c r="AT154" s="17" t="s">
        <v>267</v>
      </c>
      <c r="AU154" s="17" t="s">
        <v>77</v>
      </c>
    </row>
    <row r="155" spans="2:65" s="1" customFormat="1" ht="11.25">
      <c r="B155" s="32"/>
      <c r="D155" s="176" t="s">
        <v>1416</v>
      </c>
      <c r="F155" s="177" t="s">
        <v>1895</v>
      </c>
      <c r="I155" s="136"/>
      <c r="L155" s="32"/>
      <c r="M155" s="137"/>
      <c r="T155" s="53"/>
      <c r="AT155" s="17" t="s">
        <v>1416</v>
      </c>
      <c r="AU155" s="17" t="s">
        <v>77</v>
      </c>
    </row>
    <row r="156" spans="2:65" s="12" customFormat="1" ht="11.25">
      <c r="B156" s="162"/>
      <c r="D156" s="134" t="s">
        <v>774</v>
      </c>
      <c r="E156" s="163" t="s">
        <v>19</v>
      </c>
      <c r="F156" s="164" t="s">
        <v>4345</v>
      </c>
      <c r="H156" s="165">
        <v>14</v>
      </c>
      <c r="I156" s="166"/>
      <c r="L156" s="162"/>
      <c r="M156" s="167"/>
      <c r="T156" s="168"/>
      <c r="AT156" s="163" t="s">
        <v>774</v>
      </c>
      <c r="AU156" s="163" t="s">
        <v>77</v>
      </c>
      <c r="AV156" s="12" t="s">
        <v>79</v>
      </c>
      <c r="AW156" s="12" t="s">
        <v>31</v>
      </c>
      <c r="AX156" s="12" t="s">
        <v>69</v>
      </c>
      <c r="AY156" s="163" t="s">
        <v>260</v>
      </c>
    </row>
    <row r="157" spans="2:65" s="13" customFormat="1" ht="11.25">
      <c r="B157" s="169"/>
      <c r="D157" s="134" t="s">
        <v>774</v>
      </c>
      <c r="E157" s="170" t="s">
        <v>19</v>
      </c>
      <c r="F157" s="171" t="s">
        <v>967</v>
      </c>
      <c r="H157" s="172">
        <v>14</v>
      </c>
      <c r="I157" s="173"/>
      <c r="L157" s="169"/>
      <c r="M157" s="174"/>
      <c r="T157" s="175"/>
      <c r="AT157" s="170" t="s">
        <v>774</v>
      </c>
      <c r="AU157" s="170" t="s">
        <v>77</v>
      </c>
      <c r="AV157" s="13" t="s">
        <v>266</v>
      </c>
      <c r="AW157" s="13" t="s">
        <v>31</v>
      </c>
      <c r="AX157" s="13" t="s">
        <v>77</v>
      </c>
      <c r="AY157" s="170" t="s">
        <v>260</v>
      </c>
    </row>
    <row r="158" spans="2:65" s="1" customFormat="1" ht="16.5" customHeight="1">
      <c r="B158" s="32"/>
      <c r="C158" s="121" t="s">
        <v>300</v>
      </c>
      <c r="D158" s="121" t="s">
        <v>261</v>
      </c>
      <c r="E158" s="122" t="s">
        <v>1503</v>
      </c>
      <c r="F158" s="123" t="s">
        <v>1504</v>
      </c>
      <c r="G158" s="124" t="s">
        <v>1297</v>
      </c>
      <c r="H158" s="125">
        <v>78.688000000000002</v>
      </c>
      <c r="I158" s="126"/>
      <c r="J158" s="127">
        <f>ROUND(I158*H158,2)</f>
        <v>0</v>
      </c>
      <c r="K158" s="123" t="s">
        <v>1258</v>
      </c>
      <c r="L158" s="32"/>
      <c r="M158" s="128" t="s">
        <v>19</v>
      </c>
      <c r="N158" s="129" t="s">
        <v>40</v>
      </c>
      <c r="P158" s="130">
        <f>O158*H158</f>
        <v>0</v>
      </c>
      <c r="Q158" s="130">
        <v>1E-4</v>
      </c>
      <c r="R158" s="130">
        <f>Q158*H158</f>
        <v>7.8688000000000004E-3</v>
      </c>
      <c r="S158" s="130">
        <v>0</v>
      </c>
      <c r="T158" s="131">
        <f>S158*H158</f>
        <v>0</v>
      </c>
      <c r="AR158" s="132" t="s">
        <v>266</v>
      </c>
      <c r="AT158" s="132" t="s">
        <v>261</v>
      </c>
      <c r="AU158" s="132" t="s">
        <v>77</v>
      </c>
      <c r="AY158" s="17" t="s">
        <v>260</v>
      </c>
      <c r="BE158" s="133">
        <f>IF(N158="základní",J158,0)</f>
        <v>0</v>
      </c>
      <c r="BF158" s="133">
        <f>IF(N158="snížená",J158,0)</f>
        <v>0</v>
      </c>
      <c r="BG158" s="133">
        <f>IF(N158="zákl. přenesená",J158,0)</f>
        <v>0</v>
      </c>
      <c r="BH158" s="133">
        <f>IF(N158="sníž. přenesená",J158,0)</f>
        <v>0</v>
      </c>
      <c r="BI158" s="133">
        <f>IF(N158="nulová",J158,0)</f>
        <v>0</v>
      </c>
      <c r="BJ158" s="17" t="s">
        <v>77</v>
      </c>
      <c r="BK158" s="133">
        <f>ROUND(I158*H158,2)</f>
        <v>0</v>
      </c>
      <c r="BL158" s="17" t="s">
        <v>266</v>
      </c>
      <c r="BM158" s="132" t="s">
        <v>339</v>
      </c>
    </row>
    <row r="159" spans="2:65" s="1" customFormat="1" ht="19.5">
      <c r="B159" s="32"/>
      <c r="D159" s="134" t="s">
        <v>267</v>
      </c>
      <c r="F159" s="135" t="s">
        <v>1506</v>
      </c>
      <c r="I159" s="136"/>
      <c r="L159" s="32"/>
      <c r="M159" s="137"/>
      <c r="T159" s="53"/>
      <c r="AT159" s="17" t="s">
        <v>267</v>
      </c>
      <c r="AU159" s="17" t="s">
        <v>77</v>
      </c>
    </row>
    <row r="160" spans="2:65" s="1" customFormat="1" ht="11.25">
      <c r="B160" s="32"/>
      <c r="D160" s="176" t="s">
        <v>1416</v>
      </c>
      <c r="F160" s="177" t="s">
        <v>1507</v>
      </c>
      <c r="I160" s="136"/>
      <c r="L160" s="32"/>
      <c r="M160" s="137"/>
      <c r="T160" s="53"/>
      <c r="AT160" s="17" t="s">
        <v>1416</v>
      </c>
      <c r="AU160" s="17" t="s">
        <v>77</v>
      </c>
    </row>
    <row r="161" spans="2:65" s="1" customFormat="1" ht="39">
      <c r="B161" s="32"/>
      <c r="D161" s="134" t="s">
        <v>269</v>
      </c>
      <c r="F161" s="138" t="s">
        <v>3576</v>
      </c>
      <c r="I161" s="136"/>
      <c r="L161" s="32"/>
      <c r="M161" s="137"/>
      <c r="T161" s="53"/>
      <c r="AT161" s="17" t="s">
        <v>269</v>
      </c>
      <c r="AU161" s="17" t="s">
        <v>77</v>
      </c>
    </row>
    <row r="162" spans="2:65" s="1" customFormat="1" ht="16.5" customHeight="1">
      <c r="B162" s="32"/>
      <c r="C162" s="139" t="s">
        <v>341</v>
      </c>
      <c r="D162" s="139" t="s">
        <v>273</v>
      </c>
      <c r="E162" s="140" t="s">
        <v>3577</v>
      </c>
      <c r="F162" s="141" t="s">
        <v>3578</v>
      </c>
      <c r="G162" s="142" t="s">
        <v>1297</v>
      </c>
      <c r="H162" s="143">
        <v>93.206000000000003</v>
      </c>
      <c r="I162" s="144"/>
      <c r="J162" s="145">
        <f>ROUND(I162*H162,2)</f>
        <v>0</v>
      </c>
      <c r="K162" s="141" t="s">
        <v>1258</v>
      </c>
      <c r="L162" s="146"/>
      <c r="M162" s="147" t="s">
        <v>19</v>
      </c>
      <c r="N162" s="148" t="s">
        <v>40</v>
      </c>
      <c r="P162" s="130">
        <f>O162*H162</f>
        <v>0</v>
      </c>
      <c r="Q162" s="130">
        <v>4.0000000000000002E-4</v>
      </c>
      <c r="R162" s="130">
        <f>Q162*H162</f>
        <v>3.72824E-2</v>
      </c>
      <c r="S162" s="130">
        <v>0</v>
      </c>
      <c r="T162" s="131">
        <f>S162*H162</f>
        <v>0</v>
      </c>
      <c r="AR162" s="132" t="s">
        <v>277</v>
      </c>
      <c r="AT162" s="132" t="s">
        <v>273</v>
      </c>
      <c r="AU162" s="132" t="s">
        <v>77</v>
      </c>
      <c r="AY162" s="17" t="s">
        <v>260</v>
      </c>
      <c r="BE162" s="133">
        <f>IF(N162="základní",J162,0)</f>
        <v>0</v>
      </c>
      <c r="BF162" s="133">
        <f>IF(N162="snížená",J162,0)</f>
        <v>0</v>
      </c>
      <c r="BG162" s="133">
        <f>IF(N162="zákl. přenesená",J162,0)</f>
        <v>0</v>
      </c>
      <c r="BH162" s="133">
        <f>IF(N162="sníž. přenesená",J162,0)</f>
        <v>0</v>
      </c>
      <c r="BI162" s="133">
        <f>IF(N162="nulová",J162,0)</f>
        <v>0</v>
      </c>
      <c r="BJ162" s="17" t="s">
        <v>77</v>
      </c>
      <c r="BK162" s="133">
        <f>ROUND(I162*H162,2)</f>
        <v>0</v>
      </c>
      <c r="BL162" s="17" t="s">
        <v>266</v>
      </c>
      <c r="BM162" s="132" t="s">
        <v>344</v>
      </c>
    </row>
    <row r="163" spans="2:65" s="1" customFormat="1" ht="11.25">
      <c r="B163" s="32"/>
      <c r="D163" s="134" t="s">
        <v>267</v>
      </c>
      <c r="F163" s="135" t="s">
        <v>3578</v>
      </c>
      <c r="I163" s="136"/>
      <c r="L163" s="32"/>
      <c r="M163" s="137"/>
      <c r="T163" s="53"/>
      <c r="AT163" s="17" t="s">
        <v>267</v>
      </c>
      <c r="AU163" s="17" t="s">
        <v>77</v>
      </c>
    </row>
    <row r="164" spans="2:65" s="12" customFormat="1" ht="11.25">
      <c r="B164" s="162"/>
      <c r="D164" s="134" t="s">
        <v>774</v>
      </c>
      <c r="E164" s="163" t="s">
        <v>19</v>
      </c>
      <c r="F164" s="164" t="s">
        <v>4346</v>
      </c>
      <c r="H164" s="165">
        <v>93.206000000000003</v>
      </c>
      <c r="I164" s="166"/>
      <c r="L164" s="162"/>
      <c r="M164" s="167"/>
      <c r="T164" s="168"/>
      <c r="AT164" s="163" t="s">
        <v>774</v>
      </c>
      <c r="AU164" s="163" t="s">
        <v>77</v>
      </c>
      <c r="AV164" s="12" t="s">
        <v>79</v>
      </c>
      <c r="AW164" s="12" t="s">
        <v>31</v>
      </c>
      <c r="AX164" s="12" t="s">
        <v>69</v>
      </c>
      <c r="AY164" s="163" t="s">
        <v>260</v>
      </c>
    </row>
    <row r="165" spans="2:65" s="13" customFormat="1" ht="11.25">
      <c r="B165" s="169"/>
      <c r="D165" s="134" t="s">
        <v>774</v>
      </c>
      <c r="E165" s="170" t="s">
        <v>19</v>
      </c>
      <c r="F165" s="171" t="s">
        <v>967</v>
      </c>
      <c r="H165" s="172">
        <v>93.206000000000003</v>
      </c>
      <c r="I165" s="173"/>
      <c r="L165" s="169"/>
      <c r="M165" s="174"/>
      <c r="T165" s="175"/>
      <c r="AT165" s="170" t="s">
        <v>774</v>
      </c>
      <c r="AU165" s="170" t="s">
        <v>77</v>
      </c>
      <c r="AV165" s="13" t="s">
        <v>266</v>
      </c>
      <c r="AW165" s="13" t="s">
        <v>31</v>
      </c>
      <c r="AX165" s="13" t="s">
        <v>77</v>
      </c>
      <c r="AY165" s="170" t="s">
        <v>260</v>
      </c>
    </row>
    <row r="166" spans="2:65" s="10" customFormat="1" ht="25.9" customHeight="1">
      <c r="B166" s="111"/>
      <c r="D166" s="112" t="s">
        <v>68</v>
      </c>
      <c r="E166" s="113" t="s">
        <v>279</v>
      </c>
      <c r="F166" s="113" t="s">
        <v>1897</v>
      </c>
      <c r="I166" s="114"/>
      <c r="J166" s="115">
        <f>BK166</f>
        <v>0</v>
      </c>
      <c r="L166" s="111"/>
      <c r="M166" s="116"/>
      <c r="P166" s="117">
        <f>SUM(P167:P201)</f>
        <v>0</v>
      </c>
      <c r="R166" s="117">
        <f>SUM(R167:R201)</f>
        <v>11.96185028</v>
      </c>
      <c r="T166" s="118">
        <f>SUM(T167:T201)</f>
        <v>0</v>
      </c>
      <c r="AR166" s="112" t="s">
        <v>77</v>
      </c>
      <c r="AT166" s="119" t="s">
        <v>68</v>
      </c>
      <c r="AU166" s="119" t="s">
        <v>69</v>
      </c>
      <c r="AY166" s="112" t="s">
        <v>260</v>
      </c>
      <c r="BK166" s="120">
        <f>SUM(BK167:BK201)</f>
        <v>0</v>
      </c>
    </row>
    <row r="167" spans="2:65" s="1" customFormat="1" ht="16.5" customHeight="1">
      <c r="B167" s="32"/>
      <c r="C167" s="121" t="s">
        <v>305</v>
      </c>
      <c r="D167" s="121" t="s">
        <v>261</v>
      </c>
      <c r="E167" s="122" t="s">
        <v>1905</v>
      </c>
      <c r="F167" s="123" t="s">
        <v>1906</v>
      </c>
      <c r="G167" s="124" t="s">
        <v>1067</v>
      </c>
      <c r="H167" s="125">
        <v>2.7120000000000002</v>
      </c>
      <c r="I167" s="126"/>
      <c r="J167" s="127">
        <f>ROUND(I167*H167,2)</f>
        <v>0</v>
      </c>
      <c r="K167" s="123" t="s">
        <v>1258</v>
      </c>
      <c r="L167" s="32"/>
      <c r="M167" s="128" t="s">
        <v>19</v>
      </c>
      <c r="N167" s="129" t="s">
        <v>40</v>
      </c>
      <c r="P167" s="130">
        <f>O167*H167</f>
        <v>0</v>
      </c>
      <c r="Q167" s="130">
        <v>2.5018699999999998</v>
      </c>
      <c r="R167" s="130">
        <f>Q167*H167</f>
        <v>6.7850714400000003</v>
      </c>
      <c r="S167" s="130">
        <v>0</v>
      </c>
      <c r="T167" s="131">
        <f>S167*H167</f>
        <v>0</v>
      </c>
      <c r="AR167" s="132" t="s">
        <v>266</v>
      </c>
      <c r="AT167" s="132" t="s">
        <v>261</v>
      </c>
      <c r="AU167" s="132" t="s">
        <v>77</v>
      </c>
      <c r="AY167" s="17" t="s">
        <v>260</v>
      </c>
      <c r="BE167" s="133">
        <f>IF(N167="základní",J167,0)</f>
        <v>0</v>
      </c>
      <c r="BF167" s="133">
        <f>IF(N167="snížená",J167,0)</f>
        <v>0</v>
      </c>
      <c r="BG167" s="133">
        <f>IF(N167="zákl. přenesená",J167,0)</f>
        <v>0</v>
      </c>
      <c r="BH167" s="133">
        <f>IF(N167="sníž. přenesená",J167,0)</f>
        <v>0</v>
      </c>
      <c r="BI167" s="133">
        <f>IF(N167="nulová",J167,0)</f>
        <v>0</v>
      </c>
      <c r="BJ167" s="17" t="s">
        <v>77</v>
      </c>
      <c r="BK167" s="133">
        <f>ROUND(I167*H167,2)</f>
        <v>0</v>
      </c>
      <c r="BL167" s="17" t="s">
        <v>266</v>
      </c>
      <c r="BM167" s="132" t="s">
        <v>348</v>
      </c>
    </row>
    <row r="168" spans="2:65" s="1" customFormat="1" ht="11.25">
      <c r="B168" s="32"/>
      <c r="D168" s="134" t="s">
        <v>267</v>
      </c>
      <c r="F168" s="135" t="s">
        <v>1907</v>
      </c>
      <c r="I168" s="136"/>
      <c r="L168" s="32"/>
      <c r="M168" s="137"/>
      <c r="T168" s="53"/>
      <c r="AT168" s="17" t="s">
        <v>267</v>
      </c>
      <c r="AU168" s="17" t="s">
        <v>77</v>
      </c>
    </row>
    <row r="169" spans="2:65" s="1" customFormat="1" ht="11.25">
      <c r="B169" s="32"/>
      <c r="D169" s="176" t="s">
        <v>1416</v>
      </c>
      <c r="F169" s="177" t="s">
        <v>1908</v>
      </c>
      <c r="I169" s="136"/>
      <c r="L169" s="32"/>
      <c r="M169" s="137"/>
      <c r="T169" s="53"/>
      <c r="AT169" s="17" t="s">
        <v>1416</v>
      </c>
      <c r="AU169" s="17" t="s">
        <v>77</v>
      </c>
    </row>
    <row r="170" spans="2:65" s="1" customFormat="1" ht="19.5">
      <c r="B170" s="32"/>
      <c r="D170" s="134" t="s">
        <v>269</v>
      </c>
      <c r="F170" s="138" t="s">
        <v>1909</v>
      </c>
      <c r="I170" s="136"/>
      <c r="L170" s="32"/>
      <c r="M170" s="137"/>
      <c r="T170" s="53"/>
      <c r="AT170" s="17" t="s">
        <v>269</v>
      </c>
      <c r="AU170" s="17" t="s">
        <v>77</v>
      </c>
    </row>
    <row r="171" spans="2:65" s="12" customFormat="1" ht="11.25">
      <c r="B171" s="162"/>
      <c r="D171" s="134" t="s">
        <v>774</v>
      </c>
      <c r="E171" s="163" t="s">
        <v>19</v>
      </c>
      <c r="F171" s="164" t="s">
        <v>1910</v>
      </c>
      <c r="H171" s="165">
        <v>2.7120000000000002</v>
      </c>
      <c r="I171" s="166"/>
      <c r="L171" s="162"/>
      <c r="M171" s="167"/>
      <c r="T171" s="168"/>
      <c r="AT171" s="163" t="s">
        <v>774</v>
      </c>
      <c r="AU171" s="163" t="s">
        <v>77</v>
      </c>
      <c r="AV171" s="12" t="s">
        <v>79</v>
      </c>
      <c r="AW171" s="12" t="s">
        <v>31</v>
      </c>
      <c r="AX171" s="12" t="s">
        <v>69</v>
      </c>
      <c r="AY171" s="163" t="s">
        <v>260</v>
      </c>
    </row>
    <row r="172" spans="2:65" s="13" customFormat="1" ht="11.25">
      <c r="B172" s="169"/>
      <c r="D172" s="134" t="s">
        <v>774</v>
      </c>
      <c r="E172" s="170" t="s">
        <v>19</v>
      </c>
      <c r="F172" s="171" t="s">
        <v>967</v>
      </c>
      <c r="H172" s="172">
        <v>2.7120000000000002</v>
      </c>
      <c r="I172" s="173"/>
      <c r="L172" s="169"/>
      <c r="M172" s="174"/>
      <c r="T172" s="175"/>
      <c r="AT172" s="170" t="s">
        <v>774</v>
      </c>
      <c r="AU172" s="170" t="s">
        <v>77</v>
      </c>
      <c r="AV172" s="13" t="s">
        <v>266</v>
      </c>
      <c r="AW172" s="13" t="s">
        <v>31</v>
      </c>
      <c r="AX172" s="13" t="s">
        <v>77</v>
      </c>
      <c r="AY172" s="170" t="s">
        <v>260</v>
      </c>
    </row>
    <row r="173" spans="2:65" s="1" customFormat="1" ht="16.5" customHeight="1">
      <c r="B173" s="32"/>
      <c r="C173" s="121" t="s">
        <v>350</v>
      </c>
      <c r="D173" s="121" t="s">
        <v>261</v>
      </c>
      <c r="E173" s="122" t="s">
        <v>1911</v>
      </c>
      <c r="F173" s="123" t="s">
        <v>1912</v>
      </c>
      <c r="G173" s="124" t="s">
        <v>1297</v>
      </c>
      <c r="H173" s="125">
        <v>15.715999999999999</v>
      </c>
      <c r="I173" s="126"/>
      <c r="J173" s="127">
        <f>ROUND(I173*H173,2)</f>
        <v>0</v>
      </c>
      <c r="K173" s="123" t="s">
        <v>1258</v>
      </c>
      <c r="L173" s="32"/>
      <c r="M173" s="128" t="s">
        <v>19</v>
      </c>
      <c r="N173" s="129" t="s">
        <v>40</v>
      </c>
      <c r="P173" s="130">
        <f>O173*H173</f>
        <v>0</v>
      </c>
      <c r="Q173" s="130">
        <v>2.3700000000000001E-3</v>
      </c>
      <c r="R173" s="130">
        <f>Q173*H173</f>
        <v>3.7246920000000003E-2</v>
      </c>
      <c r="S173" s="130">
        <v>0</v>
      </c>
      <c r="T173" s="131">
        <f>S173*H173</f>
        <v>0</v>
      </c>
      <c r="AR173" s="132" t="s">
        <v>266</v>
      </c>
      <c r="AT173" s="132" t="s">
        <v>261</v>
      </c>
      <c r="AU173" s="132" t="s">
        <v>77</v>
      </c>
      <c r="AY173" s="17" t="s">
        <v>260</v>
      </c>
      <c r="BE173" s="133">
        <f>IF(N173="základní",J173,0)</f>
        <v>0</v>
      </c>
      <c r="BF173" s="133">
        <f>IF(N173="snížená",J173,0)</f>
        <v>0</v>
      </c>
      <c r="BG173" s="133">
        <f>IF(N173="zákl. přenesená",J173,0)</f>
        <v>0</v>
      </c>
      <c r="BH173" s="133">
        <f>IF(N173="sníž. přenesená",J173,0)</f>
        <v>0</v>
      </c>
      <c r="BI173" s="133">
        <f>IF(N173="nulová",J173,0)</f>
        <v>0</v>
      </c>
      <c r="BJ173" s="17" t="s">
        <v>77</v>
      </c>
      <c r="BK173" s="133">
        <f>ROUND(I173*H173,2)</f>
        <v>0</v>
      </c>
      <c r="BL173" s="17" t="s">
        <v>266</v>
      </c>
      <c r="BM173" s="132" t="s">
        <v>353</v>
      </c>
    </row>
    <row r="174" spans="2:65" s="1" customFormat="1" ht="11.25">
      <c r="B174" s="32"/>
      <c r="D174" s="134" t="s">
        <v>267</v>
      </c>
      <c r="F174" s="135" t="s">
        <v>1913</v>
      </c>
      <c r="I174" s="136"/>
      <c r="L174" s="32"/>
      <c r="M174" s="137"/>
      <c r="T174" s="53"/>
      <c r="AT174" s="17" t="s">
        <v>267</v>
      </c>
      <c r="AU174" s="17" t="s">
        <v>77</v>
      </c>
    </row>
    <row r="175" spans="2:65" s="1" customFormat="1" ht="11.25">
      <c r="B175" s="32"/>
      <c r="D175" s="176" t="s">
        <v>1416</v>
      </c>
      <c r="F175" s="177" t="s">
        <v>1914</v>
      </c>
      <c r="I175" s="136"/>
      <c r="L175" s="32"/>
      <c r="M175" s="137"/>
      <c r="T175" s="53"/>
      <c r="AT175" s="17" t="s">
        <v>1416</v>
      </c>
      <c r="AU175" s="17" t="s">
        <v>77</v>
      </c>
    </row>
    <row r="176" spans="2:65" s="1" customFormat="1" ht="29.25">
      <c r="B176" s="32"/>
      <c r="D176" s="134" t="s">
        <v>269</v>
      </c>
      <c r="F176" s="138" t="s">
        <v>1915</v>
      </c>
      <c r="I176" s="136"/>
      <c r="L176" s="32"/>
      <c r="M176" s="137"/>
      <c r="T176" s="53"/>
      <c r="AT176" s="17" t="s">
        <v>269</v>
      </c>
      <c r="AU176" s="17" t="s">
        <v>77</v>
      </c>
    </row>
    <row r="177" spans="2:65" s="12" customFormat="1" ht="11.25">
      <c r="B177" s="162"/>
      <c r="D177" s="134" t="s">
        <v>774</v>
      </c>
      <c r="E177" s="163" t="s">
        <v>19</v>
      </c>
      <c r="F177" s="164" t="s">
        <v>1916</v>
      </c>
      <c r="H177" s="165">
        <v>15.715999999999999</v>
      </c>
      <c r="I177" s="166"/>
      <c r="L177" s="162"/>
      <c r="M177" s="167"/>
      <c r="T177" s="168"/>
      <c r="AT177" s="163" t="s">
        <v>774</v>
      </c>
      <c r="AU177" s="163" t="s">
        <v>77</v>
      </c>
      <c r="AV177" s="12" t="s">
        <v>79</v>
      </c>
      <c r="AW177" s="12" t="s">
        <v>31</v>
      </c>
      <c r="AX177" s="12" t="s">
        <v>69</v>
      </c>
      <c r="AY177" s="163" t="s">
        <v>260</v>
      </c>
    </row>
    <row r="178" spans="2:65" s="13" customFormat="1" ht="11.25">
      <c r="B178" s="169"/>
      <c r="D178" s="134" t="s">
        <v>774</v>
      </c>
      <c r="E178" s="170" t="s">
        <v>19</v>
      </c>
      <c r="F178" s="171" t="s">
        <v>967</v>
      </c>
      <c r="H178" s="172">
        <v>15.715999999999999</v>
      </c>
      <c r="I178" s="173"/>
      <c r="L178" s="169"/>
      <c r="M178" s="174"/>
      <c r="T178" s="175"/>
      <c r="AT178" s="170" t="s">
        <v>774</v>
      </c>
      <c r="AU178" s="170" t="s">
        <v>77</v>
      </c>
      <c r="AV178" s="13" t="s">
        <v>266</v>
      </c>
      <c r="AW178" s="13" t="s">
        <v>31</v>
      </c>
      <c r="AX178" s="13" t="s">
        <v>77</v>
      </c>
      <c r="AY178" s="170" t="s">
        <v>260</v>
      </c>
    </row>
    <row r="179" spans="2:65" s="1" customFormat="1" ht="16.5" customHeight="1">
      <c r="B179" s="32"/>
      <c r="C179" s="121" t="s">
        <v>310</v>
      </c>
      <c r="D179" s="121" t="s">
        <v>261</v>
      </c>
      <c r="E179" s="122" t="s">
        <v>1917</v>
      </c>
      <c r="F179" s="123" t="s">
        <v>1918</v>
      </c>
      <c r="G179" s="124" t="s">
        <v>1297</v>
      </c>
      <c r="H179" s="125">
        <v>15.715999999999999</v>
      </c>
      <c r="I179" s="126"/>
      <c r="J179" s="127">
        <f>ROUND(I179*H179,2)</f>
        <v>0</v>
      </c>
      <c r="K179" s="123" t="s">
        <v>1258</v>
      </c>
      <c r="L179" s="32"/>
      <c r="M179" s="128" t="s">
        <v>19</v>
      </c>
      <c r="N179" s="129" t="s">
        <v>40</v>
      </c>
      <c r="P179" s="130">
        <f>O179*H179</f>
        <v>0</v>
      </c>
      <c r="Q179" s="130">
        <v>0</v>
      </c>
      <c r="R179" s="130">
        <f>Q179*H179</f>
        <v>0</v>
      </c>
      <c r="S179" s="130">
        <v>0</v>
      </c>
      <c r="T179" s="131">
        <f>S179*H179</f>
        <v>0</v>
      </c>
      <c r="AR179" s="132" t="s">
        <v>266</v>
      </c>
      <c r="AT179" s="132" t="s">
        <v>261</v>
      </c>
      <c r="AU179" s="132" t="s">
        <v>77</v>
      </c>
      <c r="AY179" s="17" t="s">
        <v>260</v>
      </c>
      <c r="BE179" s="133">
        <f>IF(N179="základní",J179,0)</f>
        <v>0</v>
      </c>
      <c r="BF179" s="133">
        <f>IF(N179="snížená",J179,0)</f>
        <v>0</v>
      </c>
      <c r="BG179" s="133">
        <f>IF(N179="zákl. přenesená",J179,0)</f>
        <v>0</v>
      </c>
      <c r="BH179" s="133">
        <f>IF(N179="sníž. přenesená",J179,0)</f>
        <v>0</v>
      </c>
      <c r="BI179" s="133">
        <f>IF(N179="nulová",J179,0)</f>
        <v>0</v>
      </c>
      <c r="BJ179" s="17" t="s">
        <v>77</v>
      </c>
      <c r="BK179" s="133">
        <f>ROUND(I179*H179,2)</f>
        <v>0</v>
      </c>
      <c r="BL179" s="17" t="s">
        <v>266</v>
      </c>
      <c r="BM179" s="132" t="s">
        <v>358</v>
      </c>
    </row>
    <row r="180" spans="2:65" s="1" customFormat="1" ht="11.25">
      <c r="B180" s="32"/>
      <c r="D180" s="134" t="s">
        <v>267</v>
      </c>
      <c r="F180" s="135" t="s">
        <v>1919</v>
      </c>
      <c r="I180" s="136"/>
      <c r="L180" s="32"/>
      <c r="M180" s="137"/>
      <c r="T180" s="53"/>
      <c r="AT180" s="17" t="s">
        <v>267</v>
      </c>
      <c r="AU180" s="17" t="s">
        <v>77</v>
      </c>
    </row>
    <row r="181" spans="2:65" s="1" customFormat="1" ht="11.25">
      <c r="B181" s="32"/>
      <c r="D181" s="176" t="s">
        <v>1416</v>
      </c>
      <c r="F181" s="177" t="s">
        <v>1920</v>
      </c>
      <c r="I181" s="136"/>
      <c r="L181" s="32"/>
      <c r="M181" s="137"/>
      <c r="T181" s="53"/>
      <c r="AT181" s="17" t="s">
        <v>1416</v>
      </c>
      <c r="AU181" s="17" t="s">
        <v>77</v>
      </c>
    </row>
    <row r="182" spans="2:65" s="1" customFormat="1" ht="29.25">
      <c r="B182" s="32"/>
      <c r="D182" s="134" t="s">
        <v>269</v>
      </c>
      <c r="F182" s="138" t="s">
        <v>1915</v>
      </c>
      <c r="I182" s="136"/>
      <c r="L182" s="32"/>
      <c r="M182" s="137"/>
      <c r="T182" s="53"/>
      <c r="AT182" s="17" t="s">
        <v>269</v>
      </c>
      <c r="AU182" s="17" t="s">
        <v>77</v>
      </c>
    </row>
    <row r="183" spans="2:65" s="1" customFormat="1" ht="16.5" customHeight="1">
      <c r="B183" s="32"/>
      <c r="C183" s="121" t="s">
        <v>7</v>
      </c>
      <c r="D183" s="121" t="s">
        <v>261</v>
      </c>
      <c r="E183" s="122" t="s">
        <v>1921</v>
      </c>
      <c r="F183" s="123" t="s">
        <v>1922</v>
      </c>
      <c r="G183" s="124" t="s">
        <v>973</v>
      </c>
      <c r="H183" s="125">
        <v>0.48799999999999999</v>
      </c>
      <c r="I183" s="126"/>
      <c r="J183" s="127">
        <f>ROUND(I183*H183,2)</f>
        <v>0</v>
      </c>
      <c r="K183" s="123" t="s">
        <v>1258</v>
      </c>
      <c r="L183" s="32"/>
      <c r="M183" s="128" t="s">
        <v>19</v>
      </c>
      <c r="N183" s="129" t="s">
        <v>40</v>
      </c>
      <c r="P183" s="130">
        <f>O183*H183</f>
        <v>0</v>
      </c>
      <c r="Q183" s="130">
        <v>1.04359</v>
      </c>
      <c r="R183" s="130">
        <f>Q183*H183</f>
        <v>0.50927191999999999</v>
      </c>
      <c r="S183" s="130">
        <v>0</v>
      </c>
      <c r="T183" s="131">
        <f>S183*H183</f>
        <v>0</v>
      </c>
      <c r="AR183" s="132" t="s">
        <v>266</v>
      </c>
      <c r="AT183" s="132" t="s">
        <v>261</v>
      </c>
      <c r="AU183" s="132" t="s">
        <v>77</v>
      </c>
      <c r="AY183" s="17" t="s">
        <v>260</v>
      </c>
      <c r="BE183" s="133">
        <f>IF(N183="základní",J183,0)</f>
        <v>0</v>
      </c>
      <c r="BF183" s="133">
        <f>IF(N183="snížená",J183,0)</f>
        <v>0</v>
      </c>
      <c r="BG183" s="133">
        <f>IF(N183="zákl. přenesená",J183,0)</f>
        <v>0</v>
      </c>
      <c r="BH183" s="133">
        <f>IF(N183="sníž. přenesená",J183,0)</f>
        <v>0</v>
      </c>
      <c r="BI183" s="133">
        <f>IF(N183="nulová",J183,0)</f>
        <v>0</v>
      </c>
      <c r="BJ183" s="17" t="s">
        <v>77</v>
      </c>
      <c r="BK183" s="133">
        <f>ROUND(I183*H183,2)</f>
        <v>0</v>
      </c>
      <c r="BL183" s="17" t="s">
        <v>266</v>
      </c>
      <c r="BM183" s="132" t="s">
        <v>4347</v>
      </c>
    </row>
    <row r="184" spans="2:65" s="1" customFormat="1" ht="11.25">
      <c r="B184" s="32"/>
      <c r="D184" s="134" t="s">
        <v>267</v>
      </c>
      <c r="F184" s="135" t="s">
        <v>1923</v>
      </c>
      <c r="I184" s="136"/>
      <c r="L184" s="32"/>
      <c r="M184" s="137"/>
      <c r="T184" s="53"/>
      <c r="AT184" s="17" t="s">
        <v>267</v>
      </c>
      <c r="AU184" s="17" t="s">
        <v>77</v>
      </c>
    </row>
    <row r="185" spans="2:65" s="1" customFormat="1" ht="11.25">
      <c r="B185" s="32"/>
      <c r="D185" s="176" t="s">
        <v>1416</v>
      </c>
      <c r="F185" s="177" t="s">
        <v>1924</v>
      </c>
      <c r="I185" s="136"/>
      <c r="L185" s="32"/>
      <c r="M185" s="137"/>
      <c r="T185" s="53"/>
      <c r="AT185" s="17" t="s">
        <v>1416</v>
      </c>
      <c r="AU185" s="17" t="s">
        <v>77</v>
      </c>
    </row>
    <row r="186" spans="2:65" s="1" customFormat="1" ht="16.5" customHeight="1">
      <c r="B186" s="32"/>
      <c r="C186" s="121" t="s">
        <v>315</v>
      </c>
      <c r="D186" s="121" t="s">
        <v>261</v>
      </c>
      <c r="E186" s="122" t="s">
        <v>4348</v>
      </c>
      <c r="F186" s="123" t="s">
        <v>4349</v>
      </c>
      <c r="G186" s="124" t="s">
        <v>1067</v>
      </c>
      <c r="H186" s="125">
        <v>1.5</v>
      </c>
      <c r="I186" s="126"/>
      <c r="J186" s="127">
        <f>ROUND(I186*H186,2)</f>
        <v>0</v>
      </c>
      <c r="K186" s="123" t="s">
        <v>1258</v>
      </c>
      <c r="L186" s="32"/>
      <c r="M186" s="128" t="s">
        <v>19</v>
      </c>
      <c r="N186" s="129" t="s">
        <v>40</v>
      </c>
      <c r="P186" s="130">
        <f>O186*H186</f>
        <v>0</v>
      </c>
      <c r="Q186" s="130">
        <v>2.8832599999999999</v>
      </c>
      <c r="R186" s="130">
        <f>Q186*H186</f>
        <v>4.3248899999999999</v>
      </c>
      <c r="S186" s="130">
        <v>0</v>
      </c>
      <c r="T186" s="131">
        <f>S186*H186</f>
        <v>0</v>
      </c>
      <c r="AR186" s="132" t="s">
        <v>266</v>
      </c>
      <c r="AT186" s="132" t="s">
        <v>261</v>
      </c>
      <c r="AU186" s="132" t="s">
        <v>77</v>
      </c>
      <c r="AY186" s="17" t="s">
        <v>260</v>
      </c>
      <c r="BE186" s="133">
        <f>IF(N186="základní",J186,0)</f>
        <v>0</v>
      </c>
      <c r="BF186" s="133">
        <f>IF(N186="snížená",J186,0)</f>
        <v>0</v>
      </c>
      <c r="BG186" s="133">
        <f>IF(N186="zákl. přenesená",J186,0)</f>
        <v>0</v>
      </c>
      <c r="BH186" s="133">
        <f>IF(N186="sníž. přenesená",J186,0)</f>
        <v>0</v>
      </c>
      <c r="BI186" s="133">
        <f>IF(N186="nulová",J186,0)</f>
        <v>0</v>
      </c>
      <c r="BJ186" s="17" t="s">
        <v>77</v>
      </c>
      <c r="BK186" s="133">
        <f>ROUND(I186*H186,2)</f>
        <v>0</v>
      </c>
      <c r="BL186" s="17" t="s">
        <v>266</v>
      </c>
      <c r="BM186" s="132" t="s">
        <v>368</v>
      </c>
    </row>
    <row r="187" spans="2:65" s="1" customFormat="1" ht="19.5">
      <c r="B187" s="32"/>
      <c r="D187" s="134" t="s">
        <v>267</v>
      </c>
      <c r="F187" s="135" t="s">
        <v>4350</v>
      </c>
      <c r="I187" s="136"/>
      <c r="L187" s="32"/>
      <c r="M187" s="137"/>
      <c r="T187" s="53"/>
      <c r="AT187" s="17" t="s">
        <v>267</v>
      </c>
      <c r="AU187" s="17" t="s">
        <v>77</v>
      </c>
    </row>
    <row r="188" spans="2:65" s="1" customFormat="1" ht="11.25">
      <c r="B188" s="32"/>
      <c r="D188" s="176" t="s">
        <v>1416</v>
      </c>
      <c r="F188" s="177" t="s">
        <v>4351</v>
      </c>
      <c r="I188" s="136"/>
      <c r="L188" s="32"/>
      <c r="M188" s="137"/>
      <c r="T188" s="53"/>
      <c r="AT188" s="17" t="s">
        <v>1416</v>
      </c>
      <c r="AU188" s="17" t="s">
        <v>77</v>
      </c>
    </row>
    <row r="189" spans="2:65" s="1" customFormat="1" ht="48.75">
      <c r="B189" s="32"/>
      <c r="D189" s="134" t="s">
        <v>269</v>
      </c>
      <c r="F189" s="138" t="s">
        <v>3604</v>
      </c>
      <c r="I189" s="136"/>
      <c r="L189" s="32"/>
      <c r="M189" s="137"/>
      <c r="T189" s="53"/>
      <c r="AT189" s="17" t="s">
        <v>269</v>
      </c>
      <c r="AU189" s="17" t="s">
        <v>77</v>
      </c>
    </row>
    <row r="190" spans="2:65" s="12" customFormat="1" ht="11.25">
      <c r="B190" s="162"/>
      <c r="D190" s="134" t="s">
        <v>774</v>
      </c>
      <c r="E190" s="163" t="s">
        <v>19</v>
      </c>
      <c r="F190" s="164" t="s">
        <v>4352</v>
      </c>
      <c r="H190" s="165">
        <v>1.5</v>
      </c>
      <c r="I190" s="166"/>
      <c r="L190" s="162"/>
      <c r="M190" s="167"/>
      <c r="T190" s="168"/>
      <c r="AT190" s="163" t="s">
        <v>774</v>
      </c>
      <c r="AU190" s="163" t="s">
        <v>77</v>
      </c>
      <c r="AV190" s="12" t="s">
        <v>79</v>
      </c>
      <c r="AW190" s="12" t="s">
        <v>31</v>
      </c>
      <c r="AX190" s="12" t="s">
        <v>69</v>
      </c>
      <c r="AY190" s="163" t="s">
        <v>260</v>
      </c>
    </row>
    <row r="191" spans="2:65" s="13" customFormat="1" ht="11.25">
      <c r="B191" s="169"/>
      <c r="D191" s="134" t="s">
        <v>774</v>
      </c>
      <c r="E191" s="170" t="s">
        <v>19</v>
      </c>
      <c r="F191" s="171" t="s">
        <v>967</v>
      </c>
      <c r="H191" s="172">
        <v>1.5</v>
      </c>
      <c r="I191" s="173"/>
      <c r="L191" s="169"/>
      <c r="M191" s="174"/>
      <c r="T191" s="175"/>
      <c r="AT191" s="170" t="s">
        <v>774</v>
      </c>
      <c r="AU191" s="170" t="s">
        <v>77</v>
      </c>
      <c r="AV191" s="13" t="s">
        <v>266</v>
      </c>
      <c r="AW191" s="13" t="s">
        <v>31</v>
      </c>
      <c r="AX191" s="13" t="s">
        <v>77</v>
      </c>
      <c r="AY191" s="170" t="s">
        <v>260</v>
      </c>
    </row>
    <row r="192" spans="2:65" s="1" customFormat="1" ht="16.5" customHeight="1">
      <c r="B192" s="32"/>
      <c r="C192" s="121" t="s">
        <v>370</v>
      </c>
      <c r="D192" s="121" t="s">
        <v>261</v>
      </c>
      <c r="E192" s="122" t="s">
        <v>4353</v>
      </c>
      <c r="F192" s="123" t="s">
        <v>4354</v>
      </c>
      <c r="G192" s="124" t="s">
        <v>1297</v>
      </c>
      <c r="H192" s="125">
        <v>27</v>
      </c>
      <c r="I192" s="126"/>
      <c r="J192" s="127">
        <f>ROUND(I192*H192,2)</f>
        <v>0</v>
      </c>
      <c r="K192" s="123" t="s">
        <v>1258</v>
      </c>
      <c r="L192" s="32"/>
      <c r="M192" s="128" t="s">
        <v>19</v>
      </c>
      <c r="N192" s="129" t="s">
        <v>40</v>
      </c>
      <c r="P192" s="130">
        <f>O192*H192</f>
        <v>0</v>
      </c>
      <c r="Q192" s="130">
        <v>1.1310000000000001E-2</v>
      </c>
      <c r="R192" s="130">
        <f>Q192*H192</f>
        <v>0.30537000000000003</v>
      </c>
      <c r="S192" s="130">
        <v>0</v>
      </c>
      <c r="T192" s="131">
        <f>S192*H192</f>
        <v>0</v>
      </c>
      <c r="AR192" s="132" t="s">
        <v>266</v>
      </c>
      <c r="AT192" s="132" t="s">
        <v>261</v>
      </c>
      <c r="AU192" s="132" t="s">
        <v>77</v>
      </c>
      <c r="AY192" s="17" t="s">
        <v>260</v>
      </c>
      <c r="BE192" s="133">
        <f>IF(N192="základní",J192,0)</f>
        <v>0</v>
      </c>
      <c r="BF192" s="133">
        <f>IF(N192="snížená",J192,0)</f>
        <v>0</v>
      </c>
      <c r="BG192" s="133">
        <f>IF(N192="zákl. přenesená",J192,0)</f>
        <v>0</v>
      </c>
      <c r="BH192" s="133">
        <f>IF(N192="sníž. přenesená",J192,0)</f>
        <v>0</v>
      </c>
      <c r="BI192" s="133">
        <f>IF(N192="nulová",J192,0)</f>
        <v>0</v>
      </c>
      <c r="BJ192" s="17" t="s">
        <v>77</v>
      </c>
      <c r="BK192" s="133">
        <f>ROUND(I192*H192,2)</f>
        <v>0</v>
      </c>
      <c r="BL192" s="17" t="s">
        <v>266</v>
      </c>
      <c r="BM192" s="132" t="s">
        <v>373</v>
      </c>
    </row>
    <row r="193" spans="2:65" s="1" customFormat="1" ht="11.25">
      <c r="B193" s="32"/>
      <c r="D193" s="134" t="s">
        <v>267</v>
      </c>
      <c r="F193" s="135" t="s">
        <v>4355</v>
      </c>
      <c r="I193" s="136"/>
      <c r="L193" s="32"/>
      <c r="M193" s="137"/>
      <c r="T193" s="53"/>
      <c r="AT193" s="17" t="s">
        <v>267</v>
      </c>
      <c r="AU193" s="17" t="s">
        <v>77</v>
      </c>
    </row>
    <row r="194" spans="2:65" s="1" customFormat="1" ht="11.25">
      <c r="B194" s="32"/>
      <c r="D194" s="176" t="s">
        <v>1416</v>
      </c>
      <c r="F194" s="177" t="s">
        <v>4356</v>
      </c>
      <c r="I194" s="136"/>
      <c r="L194" s="32"/>
      <c r="M194" s="137"/>
      <c r="T194" s="53"/>
      <c r="AT194" s="17" t="s">
        <v>1416</v>
      </c>
      <c r="AU194" s="17" t="s">
        <v>77</v>
      </c>
    </row>
    <row r="195" spans="2:65" s="1" customFormat="1" ht="19.5">
      <c r="B195" s="32"/>
      <c r="D195" s="134" t="s">
        <v>269</v>
      </c>
      <c r="F195" s="138" t="s">
        <v>4357</v>
      </c>
      <c r="I195" s="136"/>
      <c r="L195" s="32"/>
      <c r="M195" s="137"/>
      <c r="T195" s="53"/>
      <c r="AT195" s="17" t="s">
        <v>269</v>
      </c>
      <c r="AU195" s="17" t="s">
        <v>77</v>
      </c>
    </row>
    <row r="196" spans="2:65" s="12" customFormat="1" ht="11.25">
      <c r="B196" s="162"/>
      <c r="D196" s="134" t="s">
        <v>774</v>
      </c>
      <c r="E196" s="163" t="s">
        <v>19</v>
      </c>
      <c r="F196" s="164" t="s">
        <v>4358</v>
      </c>
      <c r="H196" s="165">
        <v>27</v>
      </c>
      <c r="I196" s="166"/>
      <c r="L196" s="162"/>
      <c r="M196" s="167"/>
      <c r="T196" s="168"/>
      <c r="AT196" s="163" t="s">
        <v>774</v>
      </c>
      <c r="AU196" s="163" t="s">
        <v>77</v>
      </c>
      <c r="AV196" s="12" t="s">
        <v>79</v>
      </c>
      <c r="AW196" s="12" t="s">
        <v>31</v>
      </c>
      <c r="AX196" s="12" t="s">
        <v>69</v>
      </c>
      <c r="AY196" s="163" t="s">
        <v>260</v>
      </c>
    </row>
    <row r="197" spans="2:65" s="13" customFormat="1" ht="11.25">
      <c r="B197" s="169"/>
      <c r="D197" s="134" t="s">
        <v>774</v>
      </c>
      <c r="E197" s="170" t="s">
        <v>19</v>
      </c>
      <c r="F197" s="171" t="s">
        <v>967</v>
      </c>
      <c r="H197" s="172">
        <v>27</v>
      </c>
      <c r="I197" s="173"/>
      <c r="L197" s="169"/>
      <c r="M197" s="174"/>
      <c r="T197" s="175"/>
      <c r="AT197" s="170" t="s">
        <v>774</v>
      </c>
      <c r="AU197" s="170" t="s">
        <v>77</v>
      </c>
      <c r="AV197" s="13" t="s">
        <v>266</v>
      </c>
      <c r="AW197" s="13" t="s">
        <v>31</v>
      </c>
      <c r="AX197" s="13" t="s">
        <v>77</v>
      </c>
      <c r="AY197" s="170" t="s">
        <v>260</v>
      </c>
    </row>
    <row r="198" spans="2:65" s="1" customFormat="1" ht="16.5" customHeight="1">
      <c r="B198" s="32"/>
      <c r="C198" s="121" t="s">
        <v>320</v>
      </c>
      <c r="D198" s="121" t="s">
        <v>261</v>
      </c>
      <c r="E198" s="122" t="s">
        <v>1927</v>
      </c>
      <c r="F198" s="123" t="s">
        <v>1928</v>
      </c>
      <c r="G198" s="124" t="s">
        <v>273</v>
      </c>
      <c r="H198" s="125">
        <v>12.2</v>
      </c>
      <c r="I198" s="126"/>
      <c r="J198" s="127">
        <f>ROUND(I198*H198,2)</f>
        <v>0</v>
      </c>
      <c r="K198" s="123" t="s">
        <v>19</v>
      </c>
      <c r="L198" s="32"/>
      <c r="M198" s="128" t="s">
        <v>19</v>
      </c>
      <c r="N198" s="129" t="s">
        <v>40</v>
      </c>
      <c r="P198" s="130">
        <f>O198*H198</f>
        <v>0</v>
      </c>
      <c r="Q198" s="130">
        <v>0</v>
      </c>
      <c r="R198" s="130">
        <f>Q198*H198</f>
        <v>0</v>
      </c>
      <c r="S198" s="130">
        <v>0</v>
      </c>
      <c r="T198" s="131">
        <f>S198*H198</f>
        <v>0</v>
      </c>
      <c r="AR198" s="132" t="s">
        <v>266</v>
      </c>
      <c r="AT198" s="132" t="s">
        <v>261</v>
      </c>
      <c r="AU198" s="132" t="s">
        <v>77</v>
      </c>
      <c r="AY198" s="17" t="s">
        <v>260</v>
      </c>
      <c r="BE198" s="133">
        <f>IF(N198="základní",J198,0)</f>
        <v>0</v>
      </c>
      <c r="BF198" s="133">
        <f>IF(N198="snížená",J198,0)</f>
        <v>0</v>
      </c>
      <c r="BG198" s="133">
        <f>IF(N198="zákl. přenesená",J198,0)</f>
        <v>0</v>
      </c>
      <c r="BH198" s="133">
        <f>IF(N198="sníž. přenesená",J198,0)</f>
        <v>0</v>
      </c>
      <c r="BI198" s="133">
        <f>IF(N198="nulová",J198,0)</f>
        <v>0</v>
      </c>
      <c r="BJ198" s="17" t="s">
        <v>77</v>
      </c>
      <c r="BK198" s="133">
        <f>ROUND(I198*H198,2)</f>
        <v>0</v>
      </c>
      <c r="BL198" s="17" t="s">
        <v>266</v>
      </c>
      <c r="BM198" s="132" t="s">
        <v>378</v>
      </c>
    </row>
    <row r="199" spans="2:65" s="1" customFormat="1" ht="11.25">
      <c r="B199" s="32"/>
      <c r="D199" s="134" t="s">
        <v>267</v>
      </c>
      <c r="F199" s="135" t="s">
        <v>1928</v>
      </c>
      <c r="I199" s="136"/>
      <c r="L199" s="32"/>
      <c r="M199" s="137"/>
      <c r="T199" s="53"/>
      <c r="AT199" s="17" t="s">
        <v>267</v>
      </c>
      <c r="AU199" s="17" t="s">
        <v>77</v>
      </c>
    </row>
    <row r="200" spans="2:65" s="12" customFormat="1" ht="11.25">
      <c r="B200" s="162"/>
      <c r="D200" s="134" t="s">
        <v>774</v>
      </c>
      <c r="E200" s="163" t="s">
        <v>19</v>
      </c>
      <c r="F200" s="164" t="s">
        <v>4359</v>
      </c>
      <c r="H200" s="165">
        <v>12.2</v>
      </c>
      <c r="I200" s="166"/>
      <c r="L200" s="162"/>
      <c r="M200" s="167"/>
      <c r="T200" s="168"/>
      <c r="AT200" s="163" t="s">
        <v>774</v>
      </c>
      <c r="AU200" s="163" t="s">
        <v>77</v>
      </c>
      <c r="AV200" s="12" t="s">
        <v>79</v>
      </c>
      <c r="AW200" s="12" t="s">
        <v>31</v>
      </c>
      <c r="AX200" s="12" t="s">
        <v>69</v>
      </c>
      <c r="AY200" s="163" t="s">
        <v>260</v>
      </c>
    </row>
    <row r="201" spans="2:65" s="13" customFormat="1" ht="11.25">
      <c r="B201" s="169"/>
      <c r="D201" s="134" t="s">
        <v>774</v>
      </c>
      <c r="E201" s="170" t="s">
        <v>19</v>
      </c>
      <c r="F201" s="171" t="s">
        <v>967</v>
      </c>
      <c r="H201" s="172">
        <v>12.2</v>
      </c>
      <c r="I201" s="173"/>
      <c r="L201" s="169"/>
      <c r="M201" s="174"/>
      <c r="T201" s="175"/>
      <c r="AT201" s="170" t="s">
        <v>774</v>
      </c>
      <c r="AU201" s="170" t="s">
        <v>77</v>
      </c>
      <c r="AV201" s="13" t="s">
        <v>266</v>
      </c>
      <c r="AW201" s="13" t="s">
        <v>31</v>
      </c>
      <c r="AX201" s="13" t="s">
        <v>77</v>
      </c>
      <c r="AY201" s="170" t="s">
        <v>260</v>
      </c>
    </row>
    <row r="202" spans="2:65" s="10" customFormat="1" ht="25.9" customHeight="1">
      <c r="B202" s="111"/>
      <c r="D202" s="112" t="s">
        <v>68</v>
      </c>
      <c r="E202" s="113" t="s">
        <v>266</v>
      </c>
      <c r="F202" s="113" t="s">
        <v>1930</v>
      </c>
      <c r="I202" s="114"/>
      <c r="J202" s="115">
        <f>BK202</f>
        <v>0</v>
      </c>
      <c r="L202" s="111"/>
      <c r="M202" s="116"/>
      <c r="P202" s="117">
        <f>SUM(P203:P213)</f>
        <v>0</v>
      </c>
      <c r="R202" s="117">
        <f>SUM(R203:R213)</f>
        <v>17.604929669999997</v>
      </c>
      <c r="T202" s="118">
        <f>SUM(T203:T213)</f>
        <v>0</v>
      </c>
      <c r="AR202" s="112" t="s">
        <v>77</v>
      </c>
      <c r="AT202" s="119" t="s">
        <v>68</v>
      </c>
      <c r="AU202" s="119" t="s">
        <v>69</v>
      </c>
      <c r="AY202" s="112" t="s">
        <v>260</v>
      </c>
      <c r="BK202" s="120">
        <f>SUM(BK203:BK213)</f>
        <v>0</v>
      </c>
    </row>
    <row r="203" spans="2:65" s="1" customFormat="1" ht="16.5" customHeight="1">
      <c r="B203" s="32"/>
      <c r="C203" s="121" t="s">
        <v>381</v>
      </c>
      <c r="D203" s="121" t="s">
        <v>261</v>
      </c>
      <c r="E203" s="122" t="s">
        <v>3625</v>
      </c>
      <c r="F203" s="123" t="s">
        <v>3626</v>
      </c>
      <c r="G203" s="124" t="s">
        <v>1297</v>
      </c>
      <c r="H203" s="125">
        <v>13.737</v>
      </c>
      <c r="I203" s="126"/>
      <c r="J203" s="127">
        <f>ROUND(I203*H203,2)</f>
        <v>0</v>
      </c>
      <c r="K203" s="123" t="s">
        <v>1258</v>
      </c>
      <c r="L203" s="32"/>
      <c r="M203" s="128" t="s">
        <v>19</v>
      </c>
      <c r="N203" s="129" t="s">
        <v>40</v>
      </c>
      <c r="P203" s="130">
        <f>O203*H203</f>
        <v>0</v>
      </c>
      <c r="Q203" s="130">
        <v>0.34190999999999999</v>
      </c>
      <c r="R203" s="130">
        <f>Q203*H203</f>
        <v>4.6968176699999997</v>
      </c>
      <c r="S203" s="130">
        <v>0</v>
      </c>
      <c r="T203" s="131">
        <f>S203*H203</f>
        <v>0</v>
      </c>
      <c r="AR203" s="132" t="s">
        <v>266</v>
      </c>
      <c r="AT203" s="132" t="s">
        <v>261</v>
      </c>
      <c r="AU203" s="132" t="s">
        <v>77</v>
      </c>
      <c r="AY203" s="17" t="s">
        <v>260</v>
      </c>
      <c r="BE203" s="133">
        <f>IF(N203="základní",J203,0)</f>
        <v>0</v>
      </c>
      <c r="BF203" s="133">
        <f>IF(N203="snížená",J203,0)</f>
        <v>0</v>
      </c>
      <c r="BG203" s="133">
        <f>IF(N203="zákl. přenesená",J203,0)</f>
        <v>0</v>
      </c>
      <c r="BH203" s="133">
        <f>IF(N203="sníž. přenesená",J203,0)</f>
        <v>0</v>
      </c>
      <c r="BI203" s="133">
        <f>IF(N203="nulová",J203,0)</f>
        <v>0</v>
      </c>
      <c r="BJ203" s="17" t="s">
        <v>77</v>
      </c>
      <c r="BK203" s="133">
        <f>ROUND(I203*H203,2)</f>
        <v>0</v>
      </c>
      <c r="BL203" s="17" t="s">
        <v>266</v>
      </c>
      <c r="BM203" s="132" t="s">
        <v>384</v>
      </c>
    </row>
    <row r="204" spans="2:65" s="1" customFormat="1" ht="11.25">
      <c r="B204" s="32"/>
      <c r="D204" s="134" t="s">
        <v>267</v>
      </c>
      <c r="F204" s="135" t="s">
        <v>3628</v>
      </c>
      <c r="I204" s="136"/>
      <c r="L204" s="32"/>
      <c r="M204" s="137"/>
      <c r="T204" s="53"/>
      <c r="AT204" s="17" t="s">
        <v>267</v>
      </c>
      <c r="AU204" s="17" t="s">
        <v>77</v>
      </c>
    </row>
    <row r="205" spans="2:65" s="1" customFormat="1" ht="11.25">
      <c r="B205" s="32"/>
      <c r="D205" s="176" t="s">
        <v>1416</v>
      </c>
      <c r="F205" s="177" t="s">
        <v>3629</v>
      </c>
      <c r="I205" s="136"/>
      <c r="L205" s="32"/>
      <c r="M205" s="137"/>
      <c r="T205" s="53"/>
      <c r="AT205" s="17" t="s">
        <v>1416</v>
      </c>
      <c r="AU205" s="17" t="s">
        <v>77</v>
      </c>
    </row>
    <row r="206" spans="2:65" s="12" customFormat="1" ht="11.25">
      <c r="B206" s="162"/>
      <c r="D206" s="134" t="s">
        <v>774</v>
      </c>
      <c r="E206" s="163" t="s">
        <v>19</v>
      </c>
      <c r="F206" s="164" t="s">
        <v>3630</v>
      </c>
      <c r="H206" s="165">
        <v>13.737</v>
      </c>
      <c r="I206" s="166"/>
      <c r="L206" s="162"/>
      <c r="M206" s="167"/>
      <c r="T206" s="168"/>
      <c r="AT206" s="163" t="s">
        <v>774</v>
      </c>
      <c r="AU206" s="163" t="s">
        <v>77</v>
      </c>
      <c r="AV206" s="12" t="s">
        <v>79</v>
      </c>
      <c r="AW206" s="12" t="s">
        <v>31</v>
      </c>
      <c r="AX206" s="12" t="s">
        <v>69</v>
      </c>
      <c r="AY206" s="163" t="s">
        <v>260</v>
      </c>
    </row>
    <row r="207" spans="2:65" s="13" customFormat="1" ht="11.25">
      <c r="B207" s="169"/>
      <c r="D207" s="134" t="s">
        <v>774</v>
      </c>
      <c r="E207" s="170" t="s">
        <v>19</v>
      </c>
      <c r="F207" s="171" t="s">
        <v>967</v>
      </c>
      <c r="H207" s="172">
        <v>13.737</v>
      </c>
      <c r="I207" s="173"/>
      <c r="L207" s="169"/>
      <c r="M207" s="174"/>
      <c r="T207" s="175"/>
      <c r="AT207" s="170" t="s">
        <v>774</v>
      </c>
      <c r="AU207" s="170" t="s">
        <v>77</v>
      </c>
      <c r="AV207" s="13" t="s">
        <v>266</v>
      </c>
      <c r="AW207" s="13" t="s">
        <v>31</v>
      </c>
      <c r="AX207" s="13" t="s">
        <v>77</v>
      </c>
      <c r="AY207" s="170" t="s">
        <v>260</v>
      </c>
    </row>
    <row r="208" spans="2:65" s="1" customFormat="1" ht="16.5" customHeight="1">
      <c r="B208" s="32"/>
      <c r="C208" s="121" t="s">
        <v>326</v>
      </c>
      <c r="D208" s="121" t="s">
        <v>261</v>
      </c>
      <c r="E208" s="122" t="s">
        <v>1931</v>
      </c>
      <c r="F208" s="123" t="s">
        <v>1932</v>
      </c>
      <c r="G208" s="124" t="s">
        <v>1067</v>
      </c>
      <c r="H208" s="125">
        <v>5.6</v>
      </c>
      <c r="I208" s="126"/>
      <c r="J208" s="127">
        <f>ROUND(I208*H208,2)</f>
        <v>0</v>
      </c>
      <c r="K208" s="123" t="s">
        <v>1258</v>
      </c>
      <c r="L208" s="32"/>
      <c r="M208" s="128" t="s">
        <v>19</v>
      </c>
      <c r="N208" s="129" t="s">
        <v>40</v>
      </c>
      <c r="P208" s="130">
        <f>O208*H208</f>
        <v>0</v>
      </c>
      <c r="Q208" s="130">
        <v>2.3050199999999998</v>
      </c>
      <c r="R208" s="130">
        <f>Q208*H208</f>
        <v>12.908111999999999</v>
      </c>
      <c r="S208" s="130">
        <v>0</v>
      </c>
      <c r="T208" s="131">
        <f>S208*H208</f>
        <v>0</v>
      </c>
      <c r="AR208" s="132" t="s">
        <v>266</v>
      </c>
      <c r="AT208" s="132" t="s">
        <v>261</v>
      </c>
      <c r="AU208" s="132" t="s">
        <v>77</v>
      </c>
      <c r="AY208" s="17" t="s">
        <v>260</v>
      </c>
      <c r="BE208" s="133">
        <f>IF(N208="základní",J208,0)</f>
        <v>0</v>
      </c>
      <c r="BF208" s="133">
        <f>IF(N208="snížená",J208,0)</f>
        <v>0</v>
      </c>
      <c r="BG208" s="133">
        <f>IF(N208="zákl. přenesená",J208,0)</f>
        <v>0</v>
      </c>
      <c r="BH208" s="133">
        <f>IF(N208="sníž. přenesená",J208,0)</f>
        <v>0</v>
      </c>
      <c r="BI208" s="133">
        <f>IF(N208="nulová",J208,0)</f>
        <v>0</v>
      </c>
      <c r="BJ208" s="17" t="s">
        <v>77</v>
      </c>
      <c r="BK208" s="133">
        <f>ROUND(I208*H208,2)</f>
        <v>0</v>
      </c>
      <c r="BL208" s="17" t="s">
        <v>266</v>
      </c>
      <c r="BM208" s="132" t="s">
        <v>389</v>
      </c>
    </row>
    <row r="209" spans="2:65" s="1" customFormat="1" ht="11.25">
      <c r="B209" s="32"/>
      <c r="D209" s="134" t="s">
        <v>267</v>
      </c>
      <c r="F209" s="135" t="s">
        <v>1933</v>
      </c>
      <c r="I209" s="136"/>
      <c r="L209" s="32"/>
      <c r="M209" s="137"/>
      <c r="T209" s="53"/>
      <c r="AT209" s="17" t="s">
        <v>267</v>
      </c>
      <c r="AU209" s="17" t="s">
        <v>77</v>
      </c>
    </row>
    <row r="210" spans="2:65" s="1" customFormat="1" ht="11.25">
      <c r="B210" s="32"/>
      <c r="D210" s="176" t="s">
        <v>1416</v>
      </c>
      <c r="F210" s="177" t="s">
        <v>1934</v>
      </c>
      <c r="I210" s="136"/>
      <c r="L210" s="32"/>
      <c r="M210" s="137"/>
      <c r="T210" s="53"/>
      <c r="AT210" s="17" t="s">
        <v>1416</v>
      </c>
      <c r="AU210" s="17" t="s">
        <v>77</v>
      </c>
    </row>
    <row r="211" spans="2:65" s="1" customFormat="1" ht="87.75">
      <c r="B211" s="32"/>
      <c r="D211" s="134" t="s">
        <v>269</v>
      </c>
      <c r="F211" s="138" t="s">
        <v>1935</v>
      </c>
      <c r="I211" s="136"/>
      <c r="L211" s="32"/>
      <c r="M211" s="137"/>
      <c r="T211" s="53"/>
      <c r="AT211" s="17" t="s">
        <v>269</v>
      </c>
      <c r="AU211" s="17" t="s">
        <v>77</v>
      </c>
    </row>
    <row r="212" spans="2:65" s="12" customFormat="1" ht="11.25">
      <c r="B212" s="162"/>
      <c r="D212" s="134" t="s">
        <v>774</v>
      </c>
      <c r="E212" s="163" t="s">
        <v>19</v>
      </c>
      <c r="F212" s="164" t="s">
        <v>4360</v>
      </c>
      <c r="H212" s="165">
        <v>5.6</v>
      </c>
      <c r="I212" s="166"/>
      <c r="L212" s="162"/>
      <c r="M212" s="167"/>
      <c r="T212" s="168"/>
      <c r="AT212" s="163" t="s">
        <v>774</v>
      </c>
      <c r="AU212" s="163" t="s">
        <v>77</v>
      </c>
      <c r="AV212" s="12" t="s">
        <v>79</v>
      </c>
      <c r="AW212" s="12" t="s">
        <v>31</v>
      </c>
      <c r="AX212" s="12" t="s">
        <v>69</v>
      </c>
      <c r="AY212" s="163" t="s">
        <v>260</v>
      </c>
    </row>
    <row r="213" spans="2:65" s="13" customFormat="1" ht="11.25">
      <c r="B213" s="169"/>
      <c r="D213" s="134" t="s">
        <v>774</v>
      </c>
      <c r="E213" s="170" t="s">
        <v>19</v>
      </c>
      <c r="F213" s="171" t="s">
        <v>967</v>
      </c>
      <c r="H213" s="172">
        <v>5.6</v>
      </c>
      <c r="I213" s="173"/>
      <c r="L213" s="169"/>
      <c r="M213" s="174"/>
      <c r="T213" s="175"/>
      <c r="AT213" s="170" t="s">
        <v>774</v>
      </c>
      <c r="AU213" s="170" t="s">
        <v>77</v>
      </c>
      <c r="AV213" s="13" t="s">
        <v>266</v>
      </c>
      <c r="AW213" s="13" t="s">
        <v>31</v>
      </c>
      <c r="AX213" s="13" t="s">
        <v>77</v>
      </c>
      <c r="AY213" s="170" t="s">
        <v>260</v>
      </c>
    </row>
    <row r="214" spans="2:65" s="10" customFormat="1" ht="25.9" customHeight="1">
      <c r="B214" s="111"/>
      <c r="D214" s="112" t="s">
        <v>68</v>
      </c>
      <c r="E214" s="113" t="s">
        <v>1941</v>
      </c>
      <c r="F214" s="113" t="s">
        <v>1942</v>
      </c>
      <c r="I214" s="114"/>
      <c r="J214" s="115">
        <f>BK214</f>
        <v>0</v>
      </c>
      <c r="L214" s="111"/>
      <c r="M214" s="116"/>
      <c r="P214" s="117">
        <f>SUM(P215:P252)</f>
        <v>0</v>
      </c>
      <c r="R214" s="117">
        <f>SUM(R215:R252)</f>
        <v>0.53506759999999998</v>
      </c>
      <c r="T214" s="118">
        <f>SUM(T215:T252)</f>
        <v>0</v>
      </c>
      <c r="AR214" s="112" t="s">
        <v>79</v>
      </c>
      <c r="AT214" s="119" t="s">
        <v>68</v>
      </c>
      <c r="AU214" s="119" t="s">
        <v>69</v>
      </c>
      <c r="AY214" s="112" t="s">
        <v>260</v>
      </c>
      <c r="BK214" s="120">
        <f>SUM(BK215:BK252)</f>
        <v>0</v>
      </c>
    </row>
    <row r="215" spans="2:65" s="1" customFormat="1" ht="16.5" customHeight="1">
      <c r="B215" s="32"/>
      <c r="C215" s="121" t="s">
        <v>392</v>
      </c>
      <c r="D215" s="121" t="s">
        <v>261</v>
      </c>
      <c r="E215" s="122" t="s">
        <v>1943</v>
      </c>
      <c r="F215" s="123" t="s">
        <v>1944</v>
      </c>
      <c r="G215" s="124" t="s">
        <v>1297</v>
      </c>
      <c r="H215" s="125">
        <v>68.113</v>
      </c>
      <c r="I215" s="126"/>
      <c r="J215" s="127">
        <f>ROUND(I215*H215,2)</f>
        <v>0</v>
      </c>
      <c r="K215" s="123" t="s">
        <v>1258</v>
      </c>
      <c r="L215" s="32"/>
      <c r="M215" s="128" t="s">
        <v>19</v>
      </c>
      <c r="N215" s="129" t="s">
        <v>40</v>
      </c>
      <c r="P215" s="130">
        <f>O215*H215</f>
        <v>0</v>
      </c>
      <c r="Q215" s="130">
        <v>4.0000000000000002E-4</v>
      </c>
      <c r="R215" s="130">
        <f>Q215*H215</f>
        <v>2.7245200000000001E-2</v>
      </c>
      <c r="S215" s="130">
        <v>0</v>
      </c>
      <c r="T215" s="131">
        <f>S215*H215</f>
        <v>0</v>
      </c>
      <c r="AR215" s="132" t="s">
        <v>300</v>
      </c>
      <c r="AT215" s="132" t="s">
        <v>261</v>
      </c>
      <c r="AU215" s="132" t="s">
        <v>77</v>
      </c>
      <c r="AY215" s="17" t="s">
        <v>260</v>
      </c>
      <c r="BE215" s="133">
        <f>IF(N215="základní",J215,0)</f>
        <v>0</v>
      </c>
      <c r="BF215" s="133">
        <f>IF(N215="snížená",J215,0)</f>
        <v>0</v>
      </c>
      <c r="BG215" s="133">
        <f>IF(N215="zákl. přenesená",J215,0)</f>
        <v>0</v>
      </c>
      <c r="BH215" s="133">
        <f>IF(N215="sníž. přenesená",J215,0)</f>
        <v>0</v>
      </c>
      <c r="BI215" s="133">
        <f>IF(N215="nulová",J215,0)</f>
        <v>0</v>
      </c>
      <c r="BJ215" s="17" t="s">
        <v>77</v>
      </c>
      <c r="BK215" s="133">
        <f>ROUND(I215*H215,2)</f>
        <v>0</v>
      </c>
      <c r="BL215" s="17" t="s">
        <v>300</v>
      </c>
      <c r="BM215" s="132" t="s">
        <v>395</v>
      </c>
    </row>
    <row r="216" spans="2:65" s="1" customFormat="1" ht="11.25">
      <c r="B216" s="32"/>
      <c r="D216" s="134" t="s">
        <v>267</v>
      </c>
      <c r="F216" s="135" t="s">
        <v>1945</v>
      </c>
      <c r="I216" s="136"/>
      <c r="L216" s="32"/>
      <c r="M216" s="137"/>
      <c r="T216" s="53"/>
      <c r="AT216" s="17" t="s">
        <v>267</v>
      </c>
      <c r="AU216" s="17" t="s">
        <v>77</v>
      </c>
    </row>
    <row r="217" spans="2:65" s="1" customFormat="1" ht="11.25">
      <c r="B217" s="32"/>
      <c r="D217" s="176" t="s">
        <v>1416</v>
      </c>
      <c r="F217" s="177" t="s">
        <v>1946</v>
      </c>
      <c r="I217" s="136"/>
      <c r="L217" s="32"/>
      <c r="M217" s="137"/>
      <c r="T217" s="53"/>
      <c r="AT217" s="17" t="s">
        <v>1416</v>
      </c>
      <c r="AU217" s="17" t="s">
        <v>77</v>
      </c>
    </row>
    <row r="218" spans="2:65" s="1" customFormat="1" ht="19.5">
      <c r="B218" s="32"/>
      <c r="D218" s="134" t="s">
        <v>269</v>
      </c>
      <c r="F218" s="138" t="s">
        <v>1947</v>
      </c>
      <c r="I218" s="136"/>
      <c r="L218" s="32"/>
      <c r="M218" s="137"/>
      <c r="T218" s="53"/>
      <c r="AT218" s="17" t="s">
        <v>269</v>
      </c>
      <c r="AU218" s="17" t="s">
        <v>77</v>
      </c>
    </row>
    <row r="219" spans="2:65" s="12" customFormat="1" ht="11.25">
      <c r="B219" s="162"/>
      <c r="D219" s="134" t="s">
        <v>774</v>
      </c>
      <c r="E219" s="163" t="s">
        <v>19</v>
      </c>
      <c r="F219" s="164" t="s">
        <v>4361</v>
      </c>
      <c r="H219" s="165">
        <v>68.113</v>
      </c>
      <c r="I219" s="166"/>
      <c r="L219" s="162"/>
      <c r="M219" s="167"/>
      <c r="T219" s="168"/>
      <c r="AT219" s="163" t="s">
        <v>774</v>
      </c>
      <c r="AU219" s="163" t="s">
        <v>77</v>
      </c>
      <c r="AV219" s="12" t="s">
        <v>79</v>
      </c>
      <c r="AW219" s="12" t="s">
        <v>31</v>
      </c>
      <c r="AX219" s="12" t="s">
        <v>69</v>
      </c>
      <c r="AY219" s="163" t="s">
        <v>260</v>
      </c>
    </row>
    <row r="220" spans="2:65" s="13" customFormat="1" ht="11.25">
      <c r="B220" s="169"/>
      <c r="D220" s="134" t="s">
        <v>774</v>
      </c>
      <c r="E220" s="170" t="s">
        <v>19</v>
      </c>
      <c r="F220" s="171" t="s">
        <v>967</v>
      </c>
      <c r="H220" s="172">
        <v>68.113</v>
      </c>
      <c r="I220" s="173"/>
      <c r="L220" s="169"/>
      <c r="M220" s="174"/>
      <c r="T220" s="175"/>
      <c r="AT220" s="170" t="s">
        <v>774</v>
      </c>
      <c r="AU220" s="170" t="s">
        <v>77</v>
      </c>
      <c r="AV220" s="13" t="s">
        <v>266</v>
      </c>
      <c r="AW220" s="13" t="s">
        <v>31</v>
      </c>
      <c r="AX220" s="13" t="s">
        <v>77</v>
      </c>
      <c r="AY220" s="170" t="s">
        <v>260</v>
      </c>
    </row>
    <row r="221" spans="2:65" s="1" customFormat="1" ht="24.2" customHeight="1">
      <c r="B221" s="32"/>
      <c r="C221" s="139" t="s">
        <v>330</v>
      </c>
      <c r="D221" s="139" t="s">
        <v>273</v>
      </c>
      <c r="E221" s="140" t="s">
        <v>1949</v>
      </c>
      <c r="F221" s="141" t="s">
        <v>1950</v>
      </c>
      <c r="G221" s="142" t="s">
        <v>1297</v>
      </c>
      <c r="H221" s="143">
        <v>91.710999999999999</v>
      </c>
      <c r="I221" s="144"/>
      <c r="J221" s="145">
        <f>ROUND(I221*H221,2)</f>
        <v>0</v>
      </c>
      <c r="K221" s="141" t="s">
        <v>1258</v>
      </c>
      <c r="L221" s="146"/>
      <c r="M221" s="147" t="s">
        <v>19</v>
      </c>
      <c r="N221" s="148" t="s">
        <v>40</v>
      </c>
      <c r="P221" s="130">
        <f>O221*H221</f>
        <v>0</v>
      </c>
      <c r="Q221" s="130">
        <v>5.4000000000000003E-3</v>
      </c>
      <c r="R221" s="130">
        <f>Q221*H221</f>
        <v>0.4952394</v>
      </c>
      <c r="S221" s="130">
        <v>0</v>
      </c>
      <c r="T221" s="131">
        <f>S221*H221</f>
        <v>0</v>
      </c>
      <c r="AR221" s="132" t="s">
        <v>339</v>
      </c>
      <c r="AT221" s="132" t="s">
        <v>273</v>
      </c>
      <c r="AU221" s="132" t="s">
        <v>77</v>
      </c>
      <c r="AY221" s="17" t="s">
        <v>260</v>
      </c>
      <c r="BE221" s="133">
        <f>IF(N221="základní",J221,0)</f>
        <v>0</v>
      </c>
      <c r="BF221" s="133">
        <f>IF(N221="snížená",J221,0)</f>
        <v>0</v>
      </c>
      <c r="BG221" s="133">
        <f>IF(N221="zákl. přenesená",J221,0)</f>
        <v>0</v>
      </c>
      <c r="BH221" s="133">
        <f>IF(N221="sníž. přenesená",J221,0)</f>
        <v>0</v>
      </c>
      <c r="BI221" s="133">
        <f>IF(N221="nulová",J221,0)</f>
        <v>0</v>
      </c>
      <c r="BJ221" s="17" t="s">
        <v>77</v>
      </c>
      <c r="BK221" s="133">
        <f>ROUND(I221*H221,2)</f>
        <v>0</v>
      </c>
      <c r="BL221" s="17" t="s">
        <v>300</v>
      </c>
      <c r="BM221" s="132" t="s">
        <v>399</v>
      </c>
    </row>
    <row r="222" spans="2:65" s="1" customFormat="1" ht="19.5">
      <c r="B222" s="32"/>
      <c r="D222" s="134" t="s">
        <v>267</v>
      </c>
      <c r="F222" s="135" t="s">
        <v>1950</v>
      </c>
      <c r="I222" s="136"/>
      <c r="L222" s="32"/>
      <c r="M222" s="137"/>
      <c r="T222" s="53"/>
      <c r="AT222" s="17" t="s">
        <v>267</v>
      </c>
      <c r="AU222" s="17" t="s">
        <v>77</v>
      </c>
    </row>
    <row r="223" spans="2:65" s="1" customFormat="1" ht="16.5" customHeight="1">
      <c r="B223" s="32"/>
      <c r="C223" s="121" t="s">
        <v>401</v>
      </c>
      <c r="D223" s="121" t="s">
        <v>261</v>
      </c>
      <c r="E223" s="122" t="s">
        <v>1951</v>
      </c>
      <c r="F223" s="123" t="s">
        <v>1952</v>
      </c>
      <c r="G223" s="124" t="s">
        <v>1297</v>
      </c>
      <c r="H223" s="125">
        <v>10.574999999999999</v>
      </c>
      <c r="I223" s="126"/>
      <c r="J223" s="127">
        <f>ROUND(I223*H223,2)</f>
        <v>0</v>
      </c>
      <c r="K223" s="123" t="s">
        <v>1258</v>
      </c>
      <c r="L223" s="32"/>
      <c r="M223" s="128" t="s">
        <v>19</v>
      </c>
      <c r="N223" s="129" t="s">
        <v>40</v>
      </c>
      <c r="P223" s="130">
        <f>O223*H223</f>
        <v>0</v>
      </c>
      <c r="Q223" s="130">
        <v>0</v>
      </c>
      <c r="R223" s="130">
        <f>Q223*H223</f>
        <v>0</v>
      </c>
      <c r="S223" s="130">
        <v>0</v>
      </c>
      <c r="T223" s="131">
        <f>S223*H223</f>
        <v>0</v>
      </c>
      <c r="AR223" s="132" t="s">
        <v>300</v>
      </c>
      <c r="AT223" s="132" t="s">
        <v>261</v>
      </c>
      <c r="AU223" s="132" t="s">
        <v>77</v>
      </c>
      <c r="AY223" s="17" t="s">
        <v>260</v>
      </c>
      <c r="BE223" s="133">
        <f>IF(N223="základní",J223,0)</f>
        <v>0</v>
      </c>
      <c r="BF223" s="133">
        <f>IF(N223="snížená",J223,0)</f>
        <v>0</v>
      </c>
      <c r="BG223" s="133">
        <f>IF(N223="zákl. přenesená",J223,0)</f>
        <v>0</v>
      </c>
      <c r="BH223" s="133">
        <f>IF(N223="sníž. přenesená",J223,0)</f>
        <v>0</v>
      </c>
      <c r="BI223" s="133">
        <f>IF(N223="nulová",J223,0)</f>
        <v>0</v>
      </c>
      <c r="BJ223" s="17" t="s">
        <v>77</v>
      </c>
      <c r="BK223" s="133">
        <f>ROUND(I223*H223,2)</f>
        <v>0</v>
      </c>
      <c r="BL223" s="17" t="s">
        <v>300</v>
      </c>
      <c r="BM223" s="132" t="s">
        <v>404</v>
      </c>
    </row>
    <row r="224" spans="2:65" s="1" customFormat="1" ht="11.25">
      <c r="B224" s="32"/>
      <c r="D224" s="134" t="s">
        <v>267</v>
      </c>
      <c r="F224" s="135" t="s">
        <v>1953</v>
      </c>
      <c r="I224" s="136"/>
      <c r="L224" s="32"/>
      <c r="M224" s="137"/>
      <c r="T224" s="53"/>
      <c r="AT224" s="17" t="s">
        <v>267</v>
      </c>
      <c r="AU224" s="17" t="s">
        <v>77</v>
      </c>
    </row>
    <row r="225" spans="2:65" s="1" customFormat="1" ht="11.25">
      <c r="B225" s="32"/>
      <c r="D225" s="176" t="s">
        <v>1416</v>
      </c>
      <c r="F225" s="177" t="s">
        <v>1954</v>
      </c>
      <c r="I225" s="136"/>
      <c r="L225" s="32"/>
      <c r="M225" s="137"/>
      <c r="T225" s="53"/>
      <c r="AT225" s="17" t="s">
        <v>1416</v>
      </c>
      <c r="AU225" s="17" t="s">
        <v>77</v>
      </c>
    </row>
    <row r="226" spans="2:65" s="1" customFormat="1" ht="19.5">
      <c r="B226" s="32"/>
      <c r="D226" s="134" t="s">
        <v>269</v>
      </c>
      <c r="F226" s="138" t="s">
        <v>1955</v>
      </c>
      <c r="I226" s="136"/>
      <c r="L226" s="32"/>
      <c r="M226" s="137"/>
      <c r="T226" s="53"/>
      <c r="AT226" s="17" t="s">
        <v>269</v>
      </c>
      <c r="AU226" s="17" t="s">
        <v>77</v>
      </c>
    </row>
    <row r="227" spans="2:65" s="12" customFormat="1" ht="11.25">
      <c r="B227" s="162"/>
      <c r="D227" s="134" t="s">
        <v>774</v>
      </c>
      <c r="E227" s="163" t="s">
        <v>19</v>
      </c>
      <c r="F227" s="164" t="s">
        <v>4362</v>
      </c>
      <c r="H227" s="165">
        <v>10.574999999999999</v>
      </c>
      <c r="I227" s="166"/>
      <c r="L227" s="162"/>
      <c r="M227" s="167"/>
      <c r="T227" s="168"/>
      <c r="AT227" s="163" t="s">
        <v>774</v>
      </c>
      <c r="AU227" s="163" t="s">
        <v>77</v>
      </c>
      <c r="AV227" s="12" t="s">
        <v>79</v>
      </c>
      <c r="AW227" s="12" t="s">
        <v>31</v>
      </c>
      <c r="AX227" s="12" t="s">
        <v>69</v>
      </c>
      <c r="AY227" s="163" t="s">
        <v>260</v>
      </c>
    </row>
    <row r="228" spans="2:65" s="13" customFormat="1" ht="11.25">
      <c r="B228" s="169"/>
      <c r="D228" s="134" t="s">
        <v>774</v>
      </c>
      <c r="E228" s="170" t="s">
        <v>19</v>
      </c>
      <c r="F228" s="171" t="s">
        <v>967</v>
      </c>
      <c r="H228" s="172">
        <v>10.574999999999999</v>
      </c>
      <c r="I228" s="173"/>
      <c r="L228" s="169"/>
      <c r="M228" s="174"/>
      <c r="T228" s="175"/>
      <c r="AT228" s="170" t="s">
        <v>774</v>
      </c>
      <c r="AU228" s="170" t="s">
        <v>77</v>
      </c>
      <c r="AV228" s="13" t="s">
        <v>266</v>
      </c>
      <c r="AW228" s="13" t="s">
        <v>31</v>
      </c>
      <c r="AX228" s="13" t="s">
        <v>77</v>
      </c>
      <c r="AY228" s="170" t="s">
        <v>260</v>
      </c>
    </row>
    <row r="229" spans="2:65" s="1" customFormat="1" ht="16.5" customHeight="1">
      <c r="B229" s="32"/>
      <c r="C229" s="121" t="s">
        <v>335</v>
      </c>
      <c r="D229" s="121" t="s">
        <v>261</v>
      </c>
      <c r="E229" s="122" t="s">
        <v>1957</v>
      </c>
      <c r="F229" s="123" t="s">
        <v>1958</v>
      </c>
      <c r="G229" s="124" t="s">
        <v>545</v>
      </c>
      <c r="H229" s="125">
        <v>12.2</v>
      </c>
      <c r="I229" s="126"/>
      <c r="J229" s="127">
        <f>ROUND(I229*H229,2)</f>
        <v>0</v>
      </c>
      <c r="K229" s="123" t="s">
        <v>1258</v>
      </c>
      <c r="L229" s="32"/>
      <c r="M229" s="128" t="s">
        <v>19</v>
      </c>
      <c r="N229" s="129" t="s">
        <v>40</v>
      </c>
      <c r="P229" s="130">
        <f>O229*H229</f>
        <v>0</v>
      </c>
      <c r="Q229" s="130">
        <v>1.1E-4</v>
      </c>
      <c r="R229" s="130">
        <f>Q229*H229</f>
        <v>1.3419999999999999E-3</v>
      </c>
      <c r="S229" s="130">
        <v>0</v>
      </c>
      <c r="T229" s="131">
        <f>S229*H229</f>
        <v>0</v>
      </c>
      <c r="AR229" s="132" t="s">
        <v>300</v>
      </c>
      <c r="AT229" s="132" t="s">
        <v>261</v>
      </c>
      <c r="AU229" s="132" t="s">
        <v>77</v>
      </c>
      <c r="AY229" s="17" t="s">
        <v>260</v>
      </c>
      <c r="BE229" s="133">
        <f>IF(N229="základní",J229,0)</f>
        <v>0</v>
      </c>
      <c r="BF229" s="133">
        <f>IF(N229="snížená",J229,0)</f>
        <v>0</v>
      </c>
      <c r="BG229" s="133">
        <f>IF(N229="zákl. přenesená",J229,0)</f>
        <v>0</v>
      </c>
      <c r="BH229" s="133">
        <f>IF(N229="sníž. přenesená",J229,0)</f>
        <v>0</v>
      </c>
      <c r="BI229" s="133">
        <f>IF(N229="nulová",J229,0)</f>
        <v>0</v>
      </c>
      <c r="BJ229" s="17" t="s">
        <v>77</v>
      </c>
      <c r="BK229" s="133">
        <f>ROUND(I229*H229,2)</f>
        <v>0</v>
      </c>
      <c r="BL229" s="17" t="s">
        <v>300</v>
      </c>
      <c r="BM229" s="132" t="s">
        <v>409</v>
      </c>
    </row>
    <row r="230" spans="2:65" s="1" customFormat="1" ht="11.25">
      <c r="B230" s="32"/>
      <c r="D230" s="134" t="s">
        <v>267</v>
      </c>
      <c r="F230" s="135" t="s">
        <v>1959</v>
      </c>
      <c r="I230" s="136"/>
      <c r="L230" s="32"/>
      <c r="M230" s="137"/>
      <c r="T230" s="53"/>
      <c r="AT230" s="17" t="s">
        <v>267</v>
      </c>
      <c r="AU230" s="17" t="s">
        <v>77</v>
      </c>
    </row>
    <row r="231" spans="2:65" s="1" customFormat="1" ht="11.25">
      <c r="B231" s="32"/>
      <c r="D231" s="176" t="s">
        <v>1416</v>
      </c>
      <c r="F231" s="177" t="s">
        <v>1960</v>
      </c>
      <c r="I231" s="136"/>
      <c r="L231" s="32"/>
      <c r="M231" s="137"/>
      <c r="T231" s="53"/>
      <c r="AT231" s="17" t="s">
        <v>1416</v>
      </c>
      <c r="AU231" s="17" t="s">
        <v>77</v>
      </c>
    </row>
    <row r="232" spans="2:65" s="1" customFormat="1" ht="19.5">
      <c r="B232" s="32"/>
      <c r="D232" s="134" t="s">
        <v>269</v>
      </c>
      <c r="F232" s="138" t="s">
        <v>1961</v>
      </c>
      <c r="I232" s="136"/>
      <c r="L232" s="32"/>
      <c r="M232" s="137"/>
      <c r="T232" s="53"/>
      <c r="AT232" s="17" t="s">
        <v>269</v>
      </c>
      <c r="AU232" s="17" t="s">
        <v>77</v>
      </c>
    </row>
    <row r="233" spans="2:65" s="12" customFormat="1" ht="11.25">
      <c r="B233" s="162"/>
      <c r="D233" s="134" t="s">
        <v>774</v>
      </c>
      <c r="E233" s="163" t="s">
        <v>19</v>
      </c>
      <c r="F233" s="164" t="s">
        <v>4359</v>
      </c>
      <c r="H233" s="165">
        <v>12.2</v>
      </c>
      <c r="I233" s="166"/>
      <c r="L233" s="162"/>
      <c r="M233" s="167"/>
      <c r="T233" s="168"/>
      <c r="AT233" s="163" t="s">
        <v>774</v>
      </c>
      <c r="AU233" s="163" t="s">
        <v>77</v>
      </c>
      <c r="AV233" s="12" t="s">
        <v>79</v>
      </c>
      <c r="AW233" s="12" t="s">
        <v>31</v>
      </c>
      <c r="AX233" s="12" t="s">
        <v>69</v>
      </c>
      <c r="AY233" s="163" t="s">
        <v>260</v>
      </c>
    </row>
    <row r="234" spans="2:65" s="13" customFormat="1" ht="11.25">
      <c r="B234" s="169"/>
      <c r="D234" s="134" t="s">
        <v>774</v>
      </c>
      <c r="E234" s="170" t="s">
        <v>19</v>
      </c>
      <c r="F234" s="171" t="s">
        <v>967</v>
      </c>
      <c r="H234" s="172">
        <v>12.2</v>
      </c>
      <c r="I234" s="173"/>
      <c r="L234" s="169"/>
      <c r="M234" s="174"/>
      <c r="T234" s="175"/>
      <c r="AT234" s="170" t="s">
        <v>774</v>
      </c>
      <c r="AU234" s="170" t="s">
        <v>77</v>
      </c>
      <c r="AV234" s="13" t="s">
        <v>266</v>
      </c>
      <c r="AW234" s="13" t="s">
        <v>31</v>
      </c>
      <c r="AX234" s="13" t="s">
        <v>77</v>
      </c>
      <c r="AY234" s="170" t="s">
        <v>260</v>
      </c>
    </row>
    <row r="235" spans="2:65" s="1" customFormat="1" ht="16.5" customHeight="1">
      <c r="B235" s="32"/>
      <c r="C235" s="139" t="s">
        <v>412</v>
      </c>
      <c r="D235" s="139" t="s">
        <v>273</v>
      </c>
      <c r="E235" s="140" t="s">
        <v>2248</v>
      </c>
      <c r="F235" s="141" t="s">
        <v>2249</v>
      </c>
      <c r="G235" s="142" t="s">
        <v>545</v>
      </c>
      <c r="H235" s="143">
        <v>12.2</v>
      </c>
      <c r="I235" s="144"/>
      <c r="J235" s="145">
        <f>ROUND(I235*H235,2)</f>
        <v>0</v>
      </c>
      <c r="K235" s="141" t="s">
        <v>1258</v>
      </c>
      <c r="L235" s="146"/>
      <c r="M235" s="147" t="s">
        <v>19</v>
      </c>
      <c r="N235" s="148" t="s">
        <v>40</v>
      </c>
      <c r="P235" s="130">
        <f>O235*H235</f>
        <v>0</v>
      </c>
      <c r="Q235" s="130">
        <v>1.8000000000000001E-4</v>
      </c>
      <c r="R235" s="130">
        <f>Q235*H235</f>
        <v>2.196E-3</v>
      </c>
      <c r="S235" s="130">
        <v>0</v>
      </c>
      <c r="T235" s="131">
        <f>S235*H235</f>
        <v>0</v>
      </c>
      <c r="AR235" s="132" t="s">
        <v>339</v>
      </c>
      <c r="AT235" s="132" t="s">
        <v>273</v>
      </c>
      <c r="AU235" s="132" t="s">
        <v>77</v>
      </c>
      <c r="AY235" s="17" t="s">
        <v>260</v>
      </c>
      <c r="BE235" s="133">
        <f>IF(N235="základní",J235,0)</f>
        <v>0</v>
      </c>
      <c r="BF235" s="133">
        <f>IF(N235="snížená",J235,0)</f>
        <v>0</v>
      </c>
      <c r="BG235" s="133">
        <f>IF(N235="zákl. přenesená",J235,0)</f>
        <v>0</v>
      </c>
      <c r="BH235" s="133">
        <f>IF(N235="sníž. přenesená",J235,0)</f>
        <v>0</v>
      </c>
      <c r="BI235" s="133">
        <f>IF(N235="nulová",J235,0)</f>
        <v>0</v>
      </c>
      <c r="BJ235" s="17" t="s">
        <v>77</v>
      </c>
      <c r="BK235" s="133">
        <f>ROUND(I235*H235,2)</f>
        <v>0</v>
      </c>
      <c r="BL235" s="17" t="s">
        <v>300</v>
      </c>
      <c r="BM235" s="132" t="s">
        <v>415</v>
      </c>
    </row>
    <row r="236" spans="2:65" s="1" customFormat="1" ht="11.25">
      <c r="B236" s="32"/>
      <c r="D236" s="134" t="s">
        <v>267</v>
      </c>
      <c r="F236" s="135" t="s">
        <v>2249</v>
      </c>
      <c r="I236" s="136"/>
      <c r="L236" s="32"/>
      <c r="M236" s="137"/>
      <c r="T236" s="53"/>
      <c r="AT236" s="17" t="s">
        <v>267</v>
      </c>
      <c r="AU236" s="17" t="s">
        <v>77</v>
      </c>
    </row>
    <row r="237" spans="2:65" s="1" customFormat="1" ht="16.5" customHeight="1">
      <c r="B237" s="32"/>
      <c r="C237" s="139" t="s">
        <v>339</v>
      </c>
      <c r="D237" s="139" t="s">
        <v>273</v>
      </c>
      <c r="E237" s="140" t="s">
        <v>2250</v>
      </c>
      <c r="F237" s="141" t="s">
        <v>2251</v>
      </c>
      <c r="G237" s="142" t="s">
        <v>363</v>
      </c>
      <c r="H237" s="143">
        <v>41</v>
      </c>
      <c r="I237" s="144"/>
      <c r="J237" s="145">
        <f>ROUND(I237*H237,2)</f>
        <v>0</v>
      </c>
      <c r="K237" s="141" t="s">
        <v>1258</v>
      </c>
      <c r="L237" s="146"/>
      <c r="M237" s="147" t="s">
        <v>19</v>
      </c>
      <c r="N237" s="148" t="s">
        <v>40</v>
      </c>
      <c r="P237" s="130">
        <f>O237*H237</f>
        <v>0</v>
      </c>
      <c r="Q237" s="130">
        <v>2.0000000000000002E-5</v>
      </c>
      <c r="R237" s="130">
        <f>Q237*H237</f>
        <v>8.2000000000000009E-4</v>
      </c>
      <c r="S237" s="130">
        <v>0</v>
      </c>
      <c r="T237" s="131">
        <f>S237*H237</f>
        <v>0</v>
      </c>
      <c r="AR237" s="132" t="s">
        <v>339</v>
      </c>
      <c r="AT237" s="132" t="s">
        <v>273</v>
      </c>
      <c r="AU237" s="132" t="s">
        <v>77</v>
      </c>
      <c r="AY237" s="17" t="s">
        <v>260</v>
      </c>
      <c r="BE237" s="133">
        <f>IF(N237="základní",J237,0)</f>
        <v>0</v>
      </c>
      <c r="BF237" s="133">
        <f>IF(N237="snížená",J237,0)</f>
        <v>0</v>
      </c>
      <c r="BG237" s="133">
        <f>IF(N237="zákl. přenesená",J237,0)</f>
        <v>0</v>
      </c>
      <c r="BH237" s="133">
        <f>IF(N237="sníž. přenesená",J237,0)</f>
        <v>0</v>
      </c>
      <c r="BI237" s="133">
        <f>IF(N237="nulová",J237,0)</f>
        <v>0</v>
      </c>
      <c r="BJ237" s="17" t="s">
        <v>77</v>
      </c>
      <c r="BK237" s="133">
        <f>ROUND(I237*H237,2)</f>
        <v>0</v>
      </c>
      <c r="BL237" s="17" t="s">
        <v>300</v>
      </c>
      <c r="BM237" s="132" t="s">
        <v>419</v>
      </c>
    </row>
    <row r="238" spans="2:65" s="1" customFormat="1" ht="11.25">
      <c r="B238" s="32"/>
      <c r="D238" s="134" t="s">
        <v>267</v>
      </c>
      <c r="F238" s="135" t="s">
        <v>2251</v>
      </c>
      <c r="I238" s="136"/>
      <c r="L238" s="32"/>
      <c r="M238" s="137"/>
      <c r="T238" s="53"/>
      <c r="AT238" s="17" t="s">
        <v>267</v>
      </c>
      <c r="AU238" s="17" t="s">
        <v>77</v>
      </c>
    </row>
    <row r="239" spans="2:65" s="1" customFormat="1" ht="16.5" customHeight="1">
      <c r="B239" s="32"/>
      <c r="C239" s="121" t="s">
        <v>422</v>
      </c>
      <c r="D239" s="121" t="s">
        <v>261</v>
      </c>
      <c r="E239" s="122" t="s">
        <v>1971</v>
      </c>
      <c r="F239" s="123" t="s">
        <v>1972</v>
      </c>
      <c r="G239" s="124" t="s">
        <v>973</v>
      </c>
      <c r="H239" s="125">
        <v>0.53500000000000003</v>
      </c>
      <c r="I239" s="126"/>
      <c r="J239" s="127">
        <f>ROUND(I239*H239,2)</f>
        <v>0</v>
      </c>
      <c r="K239" s="123" t="s">
        <v>1258</v>
      </c>
      <c r="L239" s="32"/>
      <c r="M239" s="128" t="s">
        <v>19</v>
      </c>
      <c r="N239" s="129" t="s">
        <v>40</v>
      </c>
      <c r="P239" s="130">
        <f>O239*H239</f>
        <v>0</v>
      </c>
      <c r="Q239" s="130">
        <v>0</v>
      </c>
      <c r="R239" s="130">
        <f>Q239*H239</f>
        <v>0</v>
      </c>
      <c r="S239" s="130">
        <v>0</v>
      </c>
      <c r="T239" s="131">
        <f>S239*H239</f>
        <v>0</v>
      </c>
      <c r="AR239" s="132" t="s">
        <v>300</v>
      </c>
      <c r="AT239" s="132" t="s">
        <v>261</v>
      </c>
      <c r="AU239" s="132" t="s">
        <v>77</v>
      </c>
      <c r="AY239" s="17" t="s">
        <v>260</v>
      </c>
      <c r="BE239" s="133">
        <f>IF(N239="základní",J239,0)</f>
        <v>0</v>
      </c>
      <c r="BF239" s="133">
        <f>IF(N239="snížená",J239,0)</f>
        <v>0</v>
      </c>
      <c r="BG239" s="133">
        <f>IF(N239="zákl. přenesená",J239,0)</f>
        <v>0</v>
      </c>
      <c r="BH239" s="133">
        <f>IF(N239="sníž. přenesená",J239,0)</f>
        <v>0</v>
      </c>
      <c r="BI239" s="133">
        <f>IF(N239="nulová",J239,0)</f>
        <v>0</v>
      </c>
      <c r="BJ239" s="17" t="s">
        <v>77</v>
      </c>
      <c r="BK239" s="133">
        <f>ROUND(I239*H239,2)</f>
        <v>0</v>
      </c>
      <c r="BL239" s="17" t="s">
        <v>300</v>
      </c>
      <c r="BM239" s="132" t="s">
        <v>425</v>
      </c>
    </row>
    <row r="240" spans="2:65" s="1" customFormat="1" ht="19.5">
      <c r="B240" s="32"/>
      <c r="D240" s="134" t="s">
        <v>267</v>
      </c>
      <c r="F240" s="135" t="s">
        <v>1973</v>
      </c>
      <c r="I240" s="136"/>
      <c r="L240" s="32"/>
      <c r="M240" s="137"/>
      <c r="T240" s="53"/>
      <c r="AT240" s="17" t="s">
        <v>267</v>
      </c>
      <c r="AU240" s="17" t="s">
        <v>77</v>
      </c>
    </row>
    <row r="241" spans="2:65" s="1" customFormat="1" ht="11.25">
      <c r="B241" s="32"/>
      <c r="D241" s="176" t="s">
        <v>1416</v>
      </c>
      <c r="F241" s="177" t="s">
        <v>1974</v>
      </c>
      <c r="I241" s="136"/>
      <c r="L241" s="32"/>
      <c r="M241" s="137"/>
      <c r="T241" s="53"/>
      <c r="AT241" s="17" t="s">
        <v>1416</v>
      </c>
      <c r="AU241" s="17" t="s">
        <v>77</v>
      </c>
    </row>
    <row r="242" spans="2:65" s="1" customFormat="1" ht="16.5" customHeight="1">
      <c r="B242" s="32"/>
      <c r="C242" s="121" t="s">
        <v>344</v>
      </c>
      <c r="D242" s="121" t="s">
        <v>261</v>
      </c>
      <c r="E242" s="122" t="s">
        <v>1975</v>
      </c>
      <c r="F242" s="123" t="s">
        <v>1976</v>
      </c>
      <c r="G242" s="124" t="s">
        <v>973</v>
      </c>
      <c r="H242" s="125">
        <v>10.164999999999999</v>
      </c>
      <c r="I242" s="126"/>
      <c r="J242" s="127">
        <f>ROUND(I242*H242,2)</f>
        <v>0</v>
      </c>
      <c r="K242" s="123" t="s">
        <v>1258</v>
      </c>
      <c r="L242" s="32"/>
      <c r="M242" s="128" t="s">
        <v>19</v>
      </c>
      <c r="N242" s="129" t="s">
        <v>40</v>
      </c>
      <c r="P242" s="130">
        <f>O242*H242</f>
        <v>0</v>
      </c>
      <c r="Q242" s="130">
        <v>0</v>
      </c>
      <c r="R242" s="130">
        <f>Q242*H242</f>
        <v>0</v>
      </c>
      <c r="S242" s="130">
        <v>0</v>
      </c>
      <c r="T242" s="131">
        <f>S242*H242</f>
        <v>0</v>
      </c>
      <c r="AR242" s="132" t="s">
        <v>300</v>
      </c>
      <c r="AT242" s="132" t="s">
        <v>261</v>
      </c>
      <c r="AU242" s="132" t="s">
        <v>77</v>
      </c>
      <c r="AY242" s="17" t="s">
        <v>260</v>
      </c>
      <c r="BE242" s="133">
        <f>IF(N242="základní",J242,0)</f>
        <v>0</v>
      </c>
      <c r="BF242" s="133">
        <f>IF(N242="snížená",J242,0)</f>
        <v>0</v>
      </c>
      <c r="BG242" s="133">
        <f>IF(N242="zákl. přenesená",J242,0)</f>
        <v>0</v>
      </c>
      <c r="BH242" s="133">
        <f>IF(N242="sníž. přenesená",J242,0)</f>
        <v>0</v>
      </c>
      <c r="BI242" s="133">
        <f>IF(N242="nulová",J242,0)</f>
        <v>0</v>
      </c>
      <c r="BJ242" s="17" t="s">
        <v>77</v>
      </c>
      <c r="BK242" s="133">
        <f>ROUND(I242*H242,2)</f>
        <v>0</v>
      </c>
      <c r="BL242" s="17" t="s">
        <v>300</v>
      </c>
      <c r="BM242" s="132" t="s">
        <v>430</v>
      </c>
    </row>
    <row r="243" spans="2:65" s="1" customFormat="1" ht="19.5">
      <c r="B243" s="32"/>
      <c r="D243" s="134" t="s">
        <v>267</v>
      </c>
      <c r="F243" s="135" t="s">
        <v>1977</v>
      </c>
      <c r="I243" s="136"/>
      <c r="L243" s="32"/>
      <c r="M243" s="137"/>
      <c r="T243" s="53"/>
      <c r="AT243" s="17" t="s">
        <v>267</v>
      </c>
      <c r="AU243" s="17" t="s">
        <v>77</v>
      </c>
    </row>
    <row r="244" spans="2:65" s="1" customFormat="1" ht="11.25">
      <c r="B244" s="32"/>
      <c r="D244" s="176" t="s">
        <v>1416</v>
      </c>
      <c r="F244" s="177" t="s">
        <v>1978</v>
      </c>
      <c r="I244" s="136"/>
      <c r="L244" s="32"/>
      <c r="M244" s="137"/>
      <c r="T244" s="53"/>
      <c r="AT244" s="17" t="s">
        <v>1416</v>
      </c>
      <c r="AU244" s="17" t="s">
        <v>77</v>
      </c>
    </row>
    <row r="245" spans="2:65" s="12" customFormat="1" ht="11.25">
      <c r="B245" s="162"/>
      <c r="D245" s="134" t="s">
        <v>774</v>
      </c>
      <c r="E245" s="163" t="s">
        <v>19</v>
      </c>
      <c r="F245" s="164" t="s">
        <v>4363</v>
      </c>
      <c r="H245" s="165">
        <v>10.164999999999999</v>
      </c>
      <c r="I245" s="166"/>
      <c r="L245" s="162"/>
      <c r="M245" s="167"/>
      <c r="T245" s="168"/>
      <c r="AT245" s="163" t="s">
        <v>774</v>
      </c>
      <c r="AU245" s="163" t="s">
        <v>77</v>
      </c>
      <c r="AV245" s="12" t="s">
        <v>79</v>
      </c>
      <c r="AW245" s="12" t="s">
        <v>31</v>
      </c>
      <c r="AX245" s="12" t="s">
        <v>69</v>
      </c>
      <c r="AY245" s="163" t="s">
        <v>260</v>
      </c>
    </row>
    <row r="246" spans="2:65" s="13" customFormat="1" ht="11.25">
      <c r="B246" s="169"/>
      <c r="D246" s="134" t="s">
        <v>774</v>
      </c>
      <c r="E246" s="170" t="s">
        <v>19</v>
      </c>
      <c r="F246" s="171" t="s">
        <v>967</v>
      </c>
      <c r="H246" s="172">
        <v>10.164999999999999</v>
      </c>
      <c r="I246" s="173"/>
      <c r="L246" s="169"/>
      <c r="M246" s="174"/>
      <c r="T246" s="175"/>
      <c r="AT246" s="170" t="s">
        <v>774</v>
      </c>
      <c r="AU246" s="170" t="s">
        <v>77</v>
      </c>
      <c r="AV246" s="13" t="s">
        <v>266</v>
      </c>
      <c r="AW246" s="13" t="s">
        <v>31</v>
      </c>
      <c r="AX246" s="13" t="s">
        <v>77</v>
      </c>
      <c r="AY246" s="170" t="s">
        <v>260</v>
      </c>
    </row>
    <row r="247" spans="2:65" s="1" customFormat="1" ht="16.5" customHeight="1">
      <c r="B247" s="32"/>
      <c r="C247" s="121" t="s">
        <v>395</v>
      </c>
      <c r="D247" s="121" t="s">
        <v>261</v>
      </c>
      <c r="E247" s="122" t="s">
        <v>1980</v>
      </c>
      <c r="F247" s="123" t="s">
        <v>1981</v>
      </c>
      <c r="G247" s="124" t="s">
        <v>1297</v>
      </c>
      <c r="H247" s="125">
        <v>68.113</v>
      </c>
      <c r="I247" s="126"/>
      <c r="J247" s="127">
        <f>ROUND(I247*H247,2)</f>
        <v>0</v>
      </c>
      <c r="K247" s="123" t="s">
        <v>3767</v>
      </c>
      <c r="L247" s="32"/>
      <c r="M247" s="128" t="s">
        <v>19</v>
      </c>
      <c r="N247" s="129" t="s">
        <v>40</v>
      </c>
      <c r="P247" s="130">
        <f>O247*H247</f>
        <v>0</v>
      </c>
      <c r="Q247" s="130">
        <v>0</v>
      </c>
      <c r="R247" s="130">
        <f>Q247*H247</f>
        <v>0</v>
      </c>
      <c r="S247" s="130">
        <v>0</v>
      </c>
      <c r="T247" s="131">
        <f>S247*H247</f>
        <v>0</v>
      </c>
      <c r="AR247" s="132" t="s">
        <v>300</v>
      </c>
      <c r="AT247" s="132" t="s">
        <v>261</v>
      </c>
      <c r="AU247" s="132" t="s">
        <v>77</v>
      </c>
      <c r="AY247" s="17" t="s">
        <v>260</v>
      </c>
      <c r="BE247" s="133">
        <f>IF(N247="základní",J247,0)</f>
        <v>0</v>
      </c>
      <c r="BF247" s="133">
        <f>IF(N247="snížená",J247,0)</f>
        <v>0</v>
      </c>
      <c r="BG247" s="133">
        <f>IF(N247="zákl. přenesená",J247,0)</f>
        <v>0</v>
      </c>
      <c r="BH247" s="133">
        <f>IF(N247="sníž. přenesená",J247,0)</f>
        <v>0</v>
      </c>
      <c r="BI247" s="133">
        <f>IF(N247="nulová",J247,0)</f>
        <v>0</v>
      </c>
      <c r="BJ247" s="17" t="s">
        <v>77</v>
      </c>
      <c r="BK247" s="133">
        <f>ROUND(I247*H247,2)</f>
        <v>0</v>
      </c>
      <c r="BL247" s="17" t="s">
        <v>300</v>
      </c>
      <c r="BM247" s="132" t="s">
        <v>4364</v>
      </c>
    </row>
    <row r="248" spans="2:65" s="1" customFormat="1" ht="11.25">
      <c r="B248" s="32"/>
      <c r="D248" s="134" t="s">
        <v>267</v>
      </c>
      <c r="F248" s="135" t="s">
        <v>1983</v>
      </c>
      <c r="I248" s="136"/>
      <c r="L248" s="32"/>
      <c r="M248" s="137"/>
      <c r="T248" s="53"/>
      <c r="AT248" s="17" t="s">
        <v>267</v>
      </c>
      <c r="AU248" s="17" t="s">
        <v>77</v>
      </c>
    </row>
    <row r="249" spans="2:65" s="1" customFormat="1" ht="11.25">
      <c r="B249" s="32"/>
      <c r="D249" s="176" t="s">
        <v>1416</v>
      </c>
      <c r="F249" s="177" t="s">
        <v>4245</v>
      </c>
      <c r="I249" s="136"/>
      <c r="L249" s="32"/>
      <c r="M249" s="137"/>
      <c r="T249" s="53"/>
      <c r="AT249" s="17" t="s">
        <v>1416</v>
      </c>
      <c r="AU249" s="17" t="s">
        <v>77</v>
      </c>
    </row>
    <row r="250" spans="2:65" s="1" customFormat="1" ht="16.5" customHeight="1">
      <c r="B250" s="32"/>
      <c r="C250" s="139" t="s">
        <v>1204</v>
      </c>
      <c r="D250" s="139" t="s">
        <v>273</v>
      </c>
      <c r="E250" s="140" t="s">
        <v>1985</v>
      </c>
      <c r="F250" s="141" t="s">
        <v>1986</v>
      </c>
      <c r="G250" s="142" t="s">
        <v>1487</v>
      </c>
      <c r="H250" s="143">
        <v>8.2249999999999996</v>
      </c>
      <c r="I250" s="144"/>
      <c r="J250" s="145">
        <f>ROUND(I250*H250,2)</f>
        <v>0</v>
      </c>
      <c r="K250" s="141" t="s">
        <v>3767</v>
      </c>
      <c r="L250" s="146"/>
      <c r="M250" s="147" t="s">
        <v>19</v>
      </c>
      <c r="N250" s="148" t="s">
        <v>40</v>
      </c>
      <c r="P250" s="130">
        <f>O250*H250</f>
        <v>0</v>
      </c>
      <c r="Q250" s="130">
        <v>1E-3</v>
      </c>
      <c r="R250" s="130">
        <f>Q250*H250</f>
        <v>8.2249999999999997E-3</v>
      </c>
      <c r="S250" s="130">
        <v>0</v>
      </c>
      <c r="T250" s="131">
        <f>S250*H250</f>
        <v>0</v>
      </c>
      <c r="AR250" s="132" t="s">
        <v>339</v>
      </c>
      <c r="AT250" s="132" t="s">
        <v>273</v>
      </c>
      <c r="AU250" s="132" t="s">
        <v>77</v>
      </c>
      <c r="AY250" s="17" t="s">
        <v>260</v>
      </c>
      <c r="BE250" s="133">
        <f>IF(N250="základní",J250,0)</f>
        <v>0</v>
      </c>
      <c r="BF250" s="133">
        <f>IF(N250="snížená",J250,0)</f>
        <v>0</v>
      </c>
      <c r="BG250" s="133">
        <f>IF(N250="zákl. přenesená",J250,0)</f>
        <v>0</v>
      </c>
      <c r="BH250" s="133">
        <f>IF(N250="sníž. přenesená",J250,0)</f>
        <v>0</v>
      </c>
      <c r="BI250" s="133">
        <f>IF(N250="nulová",J250,0)</f>
        <v>0</v>
      </c>
      <c r="BJ250" s="17" t="s">
        <v>77</v>
      </c>
      <c r="BK250" s="133">
        <f>ROUND(I250*H250,2)</f>
        <v>0</v>
      </c>
      <c r="BL250" s="17" t="s">
        <v>300</v>
      </c>
      <c r="BM250" s="132" t="s">
        <v>4365</v>
      </c>
    </row>
    <row r="251" spans="2:65" s="1" customFormat="1" ht="11.25">
      <c r="B251" s="32"/>
      <c r="D251" s="134" t="s">
        <v>267</v>
      </c>
      <c r="F251" s="135" t="s">
        <v>1986</v>
      </c>
      <c r="I251" s="136"/>
      <c r="L251" s="32"/>
      <c r="M251" s="137"/>
      <c r="T251" s="53"/>
      <c r="AT251" s="17" t="s">
        <v>267</v>
      </c>
      <c r="AU251" s="17" t="s">
        <v>77</v>
      </c>
    </row>
    <row r="252" spans="2:65" s="12" customFormat="1" ht="11.25">
      <c r="B252" s="162"/>
      <c r="D252" s="134" t="s">
        <v>774</v>
      </c>
      <c r="F252" s="164" t="s">
        <v>4366</v>
      </c>
      <c r="H252" s="165">
        <v>8.2249999999999996</v>
      </c>
      <c r="I252" s="166"/>
      <c r="L252" s="162"/>
      <c r="M252" s="167"/>
      <c r="T252" s="168"/>
      <c r="AT252" s="163" t="s">
        <v>774</v>
      </c>
      <c r="AU252" s="163" t="s">
        <v>77</v>
      </c>
      <c r="AV252" s="12" t="s">
        <v>79</v>
      </c>
      <c r="AW252" s="12" t="s">
        <v>4</v>
      </c>
      <c r="AX252" s="12" t="s">
        <v>77</v>
      </c>
      <c r="AY252" s="163" t="s">
        <v>260</v>
      </c>
    </row>
    <row r="253" spans="2:65" s="10" customFormat="1" ht="25.9" customHeight="1">
      <c r="B253" s="111"/>
      <c r="D253" s="112" t="s">
        <v>68</v>
      </c>
      <c r="E253" s="113" t="s">
        <v>302</v>
      </c>
      <c r="F253" s="113" t="s">
        <v>2012</v>
      </c>
      <c r="I253" s="114"/>
      <c r="J253" s="115">
        <f>BK253</f>
        <v>0</v>
      </c>
      <c r="L253" s="111"/>
      <c r="M253" s="116"/>
      <c r="P253" s="117">
        <f>SUM(P254:P317)</f>
        <v>0</v>
      </c>
      <c r="R253" s="117">
        <f>SUM(R254:R317)</f>
        <v>10.865600000000001</v>
      </c>
      <c r="T253" s="118">
        <f>SUM(T254:T317)</f>
        <v>7.9753999999999996</v>
      </c>
      <c r="AR253" s="112" t="s">
        <v>77</v>
      </c>
      <c r="AT253" s="119" t="s">
        <v>68</v>
      </c>
      <c r="AU253" s="119" t="s">
        <v>69</v>
      </c>
      <c r="AY253" s="112" t="s">
        <v>260</v>
      </c>
      <c r="BK253" s="120">
        <f>SUM(BK254:BK317)</f>
        <v>0</v>
      </c>
    </row>
    <row r="254" spans="2:65" s="1" customFormat="1" ht="16.5" customHeight="1">
      <c r="B254" s="32"/>
      <c r="C254" s="121" t="s">
        <v>433</v>
      </c>
      <c r="D254" s="121" t="s">
        <v>261</v>
      </c>
      <c r="E254" s="122" t="s">
        <v>2013</v>
      </c>
      <c r="F254" s="123" t="s">
        <v>2014</v>
      </c>
      <c r="G254" s="124" t="s">
        <v>363</v>
      </c>
      <c r="H254" s="125">
        <v>5</v>
      </c>
      <c r="I254" s="126"/>
      <c r="J254" s="127">
        <f>ROUND(I254*H254,2)</f>
        <v>0</v>
      </c>
      <c r="K254" s="123" t="s">
        <v>1258</v>
      </c>
      <c r="L254" s="32"/>
      <c r="M254" s="128" t="s">
        <v>19</v>
      </c>
      <c r="N254" s="129" t="s">
        <v>40</v>
      </c>
      <c r="P254" s="130">
        <f>O254*H254</f>
        <v>0</v>
      </c>
      <c r="Q254" s="130">
        <v>0</v>
      </c>
      <c r="R254" s="130">
        <f>Q254*H254</f>
        <v>0</v>
      </c>
      <c r="S254" s="130">
        <v>0</v>
      </c>
      <c r="T254" s="131">
        <f>S254*H254</f>
        <v>0</v>
      </c>
      <c r="AR254" s="132" t="s">
        <v>266</v>
      </c>
      <c r="AT254" s="132" t="s">
        <v>261</v>
      </c>
      <c r="AU254" s="132" t="s">
        <v>77</v>
      </c>
      <c r="AY254" s="17" t="s">
        <v>260</v>
      </c>
      <c r="BE254" s="133">
        <f>IF(N254="základní",J254,0)</f>
        <v>0</v>
      </c>
      <c r="BF254" s="133">
        <f>IF(N254="snížená",J254,0)</f>
        <v>0</v>
      </c>
      <c r="BG254" s="133">
        <f>IF(N254="zákl. přenesená",J254,0)</f>
        <v>0</v>
      </c>
      <c r="BH254" s="133">
        <f>IF(N254="sníž. přenesená",J254,0)</f>
        <v>0</v>
      </c>
      <c r="BI254" s="133">
        <f>IF(N254="nulová",J254,0)</f>
        <v>0</v>
      </c>
      <c r="BJ254" s="17" t="s">
        <v>77</v>
      </c>
      <c r="BK254" s="133">
        <f>ROUND(I254*H254,2)</f>
        <v>0</v>
      </c>
      <c r="BL254" s="17" t="s">
        <v>266</v>
      </c>
      <c r="BM254" s="132" t="s">
        <v>653</v>
      </c>
    </row>
    <row r="255" spans="2:65" s="1" customFormat="1" ht="11.25">
      <c r="B255" s="32"/>
      <c r="D255" s="134" t="s">
        <v>267</v>
      </c>
      <c r="F255" s="135" t="s">
        <v>2015</v>
      </c>
      <c r="I255" s="136"/>
      <c r="L255" s="32"/>
      <c r="M255" s="137"/>
      <c r="T255" s="53"/>
      <c r="AT255" s="17" t="s">
        <v>267</v>
      </c>
      <c r="AU255" s="17" t="s">
        <v>77</v>
      </c>
    </row>
    <row r="256" spans="2:65" s="1" customFormat="1" ht="11.25">
      <c r="B256" s="32"/>
      <c r="D256" s="176" t="s">
        <v>1416</v>
      </c>
      <c r="F256" s="177" t="s">
        <v>2016</v>
      </c>
      <c r="I256" s="136"/>
      <c r="L256" s="32"/>
      <c r="M256" s="137"/>
      <c r="T256" s="53"/>
      <c r="AT256" s="17" t="s">
        <v>1416</v>
      </c>
      <c r="AU256" s="17" t="s">
        <v>77</v>
      </c>
    </row>
    <row r="257" spans="2:65" s="1" customFormat="1" ht="16.5" customHeight="1">
      <c r="B257" s="32"/>
      <c r="C257" s="139" t="s">
        <v>348</v>
      </c>
      <c r="D257" s="139" t="s">
        <v>273</v>
      </c>
      <c r="E257" s="140" t="s">
        <v>2017</v>
      </c>
      <c r="F257" s="141" t="s">
        <v>2018</v>
      </c>
      <c r="G257" s="142" t="s">
        <v>363</v>
      </c>
      <c r="H257" s="143">
        <v>5</v>
      </c>
      <c r="I257" s="144"/>
      <c r="J257" s="145">
        <f>ROUND(I257*H257,2)</f>
        <v>0</v>
      </c>
      <c r="K257" s="141" t="s">
        <v>19</v>
      </c>
      <c r="L257" s="146"/>
      <c r="M257" s="147" t="s">
        <v>19</v>
      </c>
      <c r="N257" s="148" t="s">
        <v>40</v>
      </c>
      <c r="P257" s="130">
        <f>O257*H257</f>
        <v>0</v>
      </c>
      <c r="Q257" s="130">
        <v>0.02</v>
      </c>
      <c r="R257" s="130">
        <f>Q257*H257</f>
        <v>0.1</v>
      </c>
      <c r="S257" s="130">
        <v>0</v>
      </c>
      <c r="T257" s="131">
        <f>S257*H257</f>
        <v>0</v>
      </c>
      <c r="AR257" s="132" t="s">
        <v>277</v>
      </c>
      <c r="AT257" s="132" t="s">
        <v>273</v>
      </c>
      <c r="AU257" s="132" t="s">
        <v>77</v>
      </c>
      <c r="AY257" s="17" t="s">
        <v>260</v>
      </c>
      <c r="BE257" s="133">
        <f>IF(N257="základní",J257,0)</f>
        <v>0</v>
      </c>
      <c r="BF257" s="133">
        <f>IF(N257="snížená",J257,0)</f>
        <v>0</v>
      </c>
      <c r="BG257" s="133">
        <f>IF(N257="zákl. přenesená",J257,0)</f>
        <v>0</v>
      </c>
      <c r="BH257" s="133">
        <f>IF(N257="sníž. přenesená",J257,0)</f>
        <v>0</v>
      </c>
      <c r="BI257" s="133">
        <f>IF(N257="nulová",J257,0)</f>
        <v>0</v>
      </c>
      <c r="BJ257" s="17" t="s">
        <v>77</v>
      </c>
      <c r="BK257" s="133">
        <f>ROUND(I257*H257,2)</f>
        <v>0</v>
      </c>
      <c r="BL257" s="17" t="s">
        <v>266</v>
      </c>
      <c r="BM257" s="132" t="s">
        <v>441</v>
      </c>
    </row>
    <row r="258" spans="2:65" s="1" customFormat="1" ht="11.25">
      <c r="B258" s="32"/>
      <c r="D258" s="134" t="s">
        <v>267</v>
      </c>
      <c r="F258" s="135" t="s">
        <v>2018</v>
      </c>
      <c r="I258" s="136"/>
      <c r="L258" s="32"/>
      <c r="M258" s="137"/>
      <c r="T258" s="53"/>
      <c r="AT258" s="17" t="s">
        <v>267</v>
      </c>
      <c r="AU258" s="17" t="s">
        <v>77</v>
      </c>
    </row>
    <row r="259" spans="2:65" s="1" customFormat="1" ht="16.5" customHeight="1">
      <c r="B259" s="32"/>
      <c r="C259" s="139" t="s">
        <v>665</v>
      </c>
      <c r="D259" s="139" t="s">
        <v>273</v>
      </c>
      <c r="E259" s="140" t="s">
        <v>2019</v>
      </c>
      <c r="F259" s="141" t="s">
        <v>2020</v>
      </c>
      <c r="G259" s="142" t="s">
        <v>973</v>
      </c>
      <c r="H259" s="143">
        <v>4.2999999999999997E-2</v>
      </c>
      <c r="I259" s="144"/>
      <c r="J259" s="145">
        <f>ROUND(I259*H259,2)</f>
        <v>0</v>
      </c>
      <c r="K259" s="141" t="s">
        <v>1258</v>
      </c>
      <c r="L259" s="146"/>
      <c r="M259" s="147" t="s">
        <v>19</v>
      </c>
      <c r="N259" s="148" t="s">
        <v>40</v>
      </c>
      <c r="P259" s="130">
        <f>O259*H259</f>
        <v>0</v>
      </c>
      <c r="Q259" s="130">
        <v>1</v>
      </c>
      <c r="R259" s="130">
        <f>Q259*H259</f>
        <v>4.2999999999999997E-2</v>
      </c>
      <c r="S259" s="130">
        <v>0</v>
      </c>
      <c r="T259" s="131">
        <f>S259*H259</f>
        <v>0</v>
      </c>
      <c r="AR259" s="132" t="s">
        <v>277</v>
      </c>
      <c r="AT259" s="132" t="s">
        <v>273</v>
      </c>
      <c r="AU259" s="132" t="s">
        <v>77</v>
      </c>
      <c r="AY259" s="17" t="s">
        <v>260</v>
      </c>
      <c r="BE259" s="133">
        <f>IF(N259="základní",J259,0)</f>
        <v>0</v>
      </c>
      <c r="BF259" s="133">
        <f>IF(N259="snížená",J259,0)</f>
        <v>0</v>
      </c>
      <c r="BG259" s="133">
        <f>IF(N259="zákl. přenesená",J259,0)</f>
        <v>0</v>
      </c>
      <c r="BH259" s="133">
        <f>IF(N259="sníž. přenesená",J259,0)</f>
        <v>0</v>
      </c>
      <c r="BI259" s="133">
        <f>IF(N259="nulová",J259,0)</f>
        <v>0</v>
      </c>
      <c r="BJ259" s="17" t="s">
        <v>77</v>
      </c>
      <c r="BK259" s="133">
        <f>ROUND(I259*H259,2)</f>
        <v>0</v>
      </c>
      <c r="BL259" s="17" t="s">
        <v>266</v>
      </c>
      <c r="BM259" s="132" t="s">
        <v>662</v>
      </c>
    </row>
    <row r="260" spans="2:65" s="1" customFormat="1" ht="11.25">
      <c r="B260" s="32"/>
      <c r="D260" s="134" t="s">
        <v>267</v>
      </c>
      <c r="F260" s="135" t="s">
        <v>2020</v>
      </c>
      <c r="I260" s="136"/>
      <c r="L260" s="32"/>
      <c r="M260" s="137"/>
      <c r="T260" s="53"/>
      <c r="AT260" s="17" t="s">
        <v>267</v>
      </c>
      <c r="AU260" s="17" t="s">
        <v>77</v>
      </c>
    </row>
    <row r="261" spans="2:65" s="12" customFormat="1" ht="11.25">
      <c r="B261" s="162"/>
      <c r="D261" s="134" t="s">
        <v>774</v>
      </c>
      <c r="E261" s="163" t="s">
        <v>19</v>
      </c>
      <c r="F261" s="164" t="s">
        <v>4367</v>
      </c>
      <c r="H261" s="165">
        <v>4.2999999999999997E-2</v>
      </c>
      <c r="I261" s="166"/>
      <c r="L261" s="162"/>
      <c r="M261" s="167"/>
      <c r="T261" s="168"/>
      <c r="AT261" s="163" t="s">
        <v>774</v>
      </c>
      <c r="AU261" s="163" t="s">
        <v>77</v>
      </c>
      <c r="AV261" s="12" t="s">
        <v>79</v>
      </c>
      <c r="AW261" s="12" t="s">
        <v>31</v>
      </c>
      <c r="AX261" s="12" t="s">
        <v>69</v>
      </c>
      <c r="AY261" s="163" t="s">
        <v>260</v>
      </c>
    </row>
    <row r="262" spans="2:65" s="13" customFormat="1" ht="11.25">
      <c r="B262" s="169"/>
      <c r="D262" s="134" t="s">
        <v>774</v>
      </c>
      <c r="E262" s="170" t="s">
        <v>19</v>
      </c>
      <c r="F262" s="171" t="s">
        <v>967</v>
      </c>
      <c r="H262" s="172">
        <v>4.2999999999999997E-2</v>
      </c>
      <c r="I262" s="173"/>
      <c r="L262" s="169"/>
      <c r="M262" s="174"/>
      <c r="T262" s="175"/>
      <c r="AT262" s="170" t="s">
        <v>774</v>
      </c>
      <c r="AU262" s="170" t="s">
        <v>77</v>
      </c>
      <c r="AV262" s="13" t="s">
        <v>266</v>
      </c>
      <c r="AW262" s="13" t="s">
        <v>31</v>
      </c>
      <c r="AX262" s="13" t="s">
        <v>77</v>
      </c>
      <c r="AY262" s="170" t="s">
        <v>260</v>
      </c>
    </row>
    <row r="263" spans="2:65" s="1" customFormat="1" ht="16.5" customHeight="1">
      <c r="B263" s="32"/>
      <c r="C263" s="121" t="s">
        <v>353</v>
      </c>
      <c r="D263" s="121" t="s">
        <v>261</v>
      </c>
      <c r="E263" s="122" t="s">
        <v>3713</v>
      </c>
      <c r="F263" s="123" t="s">
        <v>3714</v>
      </c>
      <c r="G263" s="124" t="s">
        <v>545</v>
      </c>
      <c r="H263" s="125">
        <v>14</v>
      </c>
      <c r="I263" s="126"/>
      <c r="J263" s="127">
        <f>ROUND(I263*H263,2)</f>
        <v>0</v>
      </c>
      <c r="K263" s="123" t="s">
        <v>1258</v>
      </c>
      <c r="L263" s="32"/>
      <c r="M263" s="128" t="s">
        <v>19</v>
      </c>
      <c r="N263" s="129" t="s">
        <v>40</v>
      </c>
      <c r="P263" s="130">
        <f>O263*H263</f>
        <v>0</v>
      </c>
      <c r="Q263" s="130">
        <v>0</v>
      </c>
      <c r="R263" s="130">
        <f>Q263*H263</f>
        <v>0</v>
      </c>
      <c r="S263" s="130">
        <v>0</v>
      </c>
      <c r="T263" s="131">
        <f>S263*H263</f>
        <v>0</v>
      </c>
      <c r="AR263" s="132" t="s">
        <v>266</v>
      </c>
      <c r="AT263" s="132" t="s">
        <v>261</v>
      </c>
      <c r="AU263" s="132" t="s">
        <v>77</v>
      </c>
      <c r="AY263" s="17" t="s">
        <v>260</v>
      </c>
      <c r="BE263" s="133">
        <f>IF(N263="základní",J263,0)</f>
        <v>0</v>
      </c>
      <c r="BF263" s="133">
        <f>IF(N263="snížená",J263,0)</f>
        <v>0</v>
      </c>
      <c r="BG263" s="133">
        <f>IF(N263="zákl. přenesená",J263,0)</f>
        <v>0</v>
      </c>
      <c r="BH263" s="133">
        <f>IF(N263="sníž. přenesená",J263,0)</f>
        <v>0</v>
      </c>
      <c r="BI263" s="133">
        <f>IF(N263="nulová",J263,0)</f>
        <v>0</v>
      </c>
      <c r="BJ263" s="17" t="s">
        <v>77</v>
      </c>
      <c r="BK263" s="133">
        <f>ROUND(I263*H263,2)</f>
        <v>0</v>
      </c>
      <c r="BL263" s="17" t="s">
        <v>266</v>
      </c>
      <c r="BM263" s="132" t="s">
        <v>668</v>
      </c>
    </row>
    <row r="264" spans="2:65" s="1" customFormat="1" ht="11.25">
      <c r="B264" s="32"/>
      <c r="D264" s="134" t="s">
        <v>267</v>
      </c>
      <c r="F264" s="135" t="s">
        <v>3716</v>
      </c>
      <c r="I264" s="136"/>
      <c r="L264" s="32"/>
      <c r="M264" s="137"/>
      <c r="T264" s="53"/>
      <c r="AT264" s="17" t="s">
        <v>267</v>
      </c>
      <c r="AU264" s="17" t="s">
        <v>77</v>
      </c>
    </row>
    <row r="265" spans="2:65" s="1" customFormat="1" ht="11.25">
      <c r="B265" s="32"/>
      <c r="D265" s="176" t="s">
        <v>1416</v>
      </c>
      <c r="F265" s="177" t="s">
        <v>3717</v>
      </c>
      <c r="I265" s="136"/>
      <c r="L265" s="32"/>
      <c r="M265" s="137"/>
      <c r="T265" s="53"/>
      <c r="AT265" s="17" t="s">
        <v>1416</v>
      </c>
      <c r="AU265" s="17" t="s">
        <v>77</v>
      </c>
    </row>
    <row r="266" spans="2:65" s="1" customFormat="1" ht="107.25">
      <c r="B266" s="32"/>
      <c r="D266" s="134" t="s">
        <v>269</v>
      </c>
      <c r="F266" s="138" t="s">
        <v>3718</v>
      </c>
      <c r="I266" s="136"/>
      <c r="L266" s="32"/>
      <c r="M266" s="137"/>
      <c r="T266" s="53"/>
      <c r="AT266" s="17" t="s">
        <v>269</v>
      </c>
      <c r="AU266" s="17" t="s">
        <v>77</v>
      </c>
    </row>
    <row r="267" spans="2:65" s="12" customFormat="1" ht="11.25">
      <c r="B267" s="162"/>
      <c r="D267" s="134" t="s">
        <v>774</v>
      </c>
      <c r="E267" s="163" t="s">
        <v>19</v>
      </c>
      <c r="F267" s="164" t="s">
        <v>4345</v>
      </c>
      <c r="H267" s="165">
        <v>14</v>
      </c>
      <c r="I267" s="166"/>
      <c r="L267" s="162"/>
      <c r="M267" s="167"/>
      <c r="T267" s="168"/>
      <c r="AT267" s="163" t="s">
        <v>774</v>
      </c>
      <c r="AU267" s="163" t="s">
        <v>77</v>
      </c>
      <c r="AV267" s="12" t="s">
        <v>79</v>
      </c>
      <c r="AW267" s="12" t="s">
        <v>31</v>
      </c>
      <c r="AX267" s="12" t="s">
        <v>69</v>
      </c>
      <c r="AY267" s="163" t="s">
        <v>260</v>
      </c>
    </row>
    <row r="268" spans="2:65" s="13" customFormat="1" ht="11.25">
      <c r="B268" s="169"/>
      <c r="D268" s="134" t="s">
        <v>774</v>
      </c>
      <c r="E268" s="170" t="s">
        <v>19</v>
      </c>
      <c r="F268" s="171" t="s">
        <v>967</v>
      </c>
      <c r="H268" s="172">
        <v>14</v>
      </c>
      <c r="I268" s="173"/>
      <c r="L268" s="169"/>
      <c r="M268" s="174"/>
      <c r="T268" s="175"/>
      <c r="AT268" s="170" t="s">
        <v>774</v>
      </c>
      <c r="AU268" s="170" t="s">
        <v>77</v>
      </c>
      <c r="AV268" s="13" t="s">
        <v>266</v>
      </c>
      <c r="AW268" s="13" t="s">
        <v>31</v>
      </c>
      <c r="AX268" s="13" t="s">
        <v>77</v>
      </c>
      <c r="AY268" s="170" t="s">
        <v>260</v>
      </c>
    </row>
    <row r="269" spans="2:65" s="1" customFormat="1" ht="16.5" customHeight="1">
      <c r="B269" s="32"/>
      <c r="C269" s="139" t="s">
        <v>674</v>
      </c>
      <c r="D269" s="139" t="s">
        <v>273</v>
      </c>
      <c r="E269" s="140" t="s">
        <v>3720</v>
      </c>
      <c r="F269" s="141" t="s">
        <v>3721</v>
      </c>
      <c r="G269" s="142" t="s">
        <v>545</v>
      </c>
      <c r="H269" s="143">
        <v>14</v>
      </c>
      <c r="I269" s="144"/>
      <c r="J269" s="145">
        <f>ROUND(I269*H269,2)</f>
        <v>0</v>
      </c>
      <c r="K269" s="141" t="s">
        <v>1258</v>
      </c>
      <c r="L269" s="146"/>
      <c r="M269" s="147" t="s">
        <v>19</v>
      </c>
      <c r="N269" s="148" t="s">
        <v>40</v>
      </c>
      <c r="P269" s="130">
        <f>O269*H269</f>
        <v>0</v>
      </c>
      <c r="Q269" s="130">
        <v>2.8500000000000001E-3</v>
      </c>
      <c r="R269" s="130">
        <f>Q269*H269</f>
        <v>3.9900000000000005E-2</v>
      </c>
      <c r="S269" s="130">
        <v>0</v>
      </c>
      <c r="T269" s="131">
        <f>S269*H269</f>
        <v>0</v>
      </c>
      <c r="AR269" s="132" t="s">
        <v>277</v>
      </c>
      <c r="AT269" s="132" t="s">
        <v>273</v>
      </c>
      <c r="AU269" s="132" t="s">
        <v>77</v>
      </c>
      <c r="AY269" s="17" t="s">
        <v>260</v>
      </c>
      <c r="BE269" s="133">
        <f>IF(N269="základní",J269,0)</f>
        <v>0</v>
      </c>
      <c r="BF269" s="133">
        <f>IF(N269="snížená",J269,0)</f>
        <v>0</v>
      </c>
      <c r="BG269" s="133">
        <f>IF(N269="zákl. přenesená",J269,0)</f>
        <v>0</v>
      </c>
      <c r="BH269" s="133">
        <f>IF(N269="sníž. přenesená",J269,0)</f>
        <v>0</v>
      </c>
      <c r="BI269" s="133">
        <f>IF(N269="nulová",J269,0)</f>
        <v>0</v>
      </c>
      <c r="BJ269" s="17" t="s">
        <v>77</v>
      </c>
      <c r="BK269" s="133">
        <f>ROUND(I269*H269,2)</f>
        <v>0</v>
      </c>
      <c r="BL269" s="17" t="s">
        <v>266</v>
      </c>
      <c r="BM269" s="132" t="s">
        <v>671</v>
      </c>
    </row>
    <row r="270" spans="2:65" s="1" customFormat="1" ht="11.25">
      <c r="B270" s="32"/>
      <c r="D270" s="134" t="s">
        <v>267</v>
      </c>
      <c r="F270" s="135" t="s">
        <v>3721</v>
      </c>
      <c r="I270" s="136"/>
      <c r="L270" s="32"/>
      <c r="M270" s="137"/>
      <c r="T270" s="53"/>
      <c r="AT270" s="17" t="s">
        <v>267</v>
      </c>
      <c r="AU270" s="17" t="s">
        <v>77</v>
      </c>
    </row>
    <row r="271" spans="2:65" s="1" customFormat="1" ht="16.5" customHeight="1">
      <c r="B271" s="32"/>
      <c r="C271" s="121" t="s">
        <v>358</v>
      </c>
      <c r="D271" s="121" t="s">
        <v>261</v>
      </c>
      <c r="E271" s="122" t="s">
        <v>2022</v>
      </c>
      <c r="F271" s="123" t="s">
        <v>2023</v>
      </c>
      <c r="G271" s="124" t="s">
        <v>1297</v>
      </c>
      <c r="H271" s="125">
        <v>158</v>
      </c>
      <c r="I271" s="126"/>
      <c r="J271" s="127">
        <f>ROUND(I271*H271,2)</f>
        <v>0</v>
      </c>
      <c r="K271" s="123" t="s">
        <v>1258</v>
      </c>
      <c r="L271" s="32"/>
      <c r="M271" s="128" t="s">
        <v>19</v>
      </c>
      <c r="N271" s="129" t="s">
        <v>40</v>
      </c>
      <c r="P271" s="130">
        <f>O271*H271</f>
        <v>0</v>
      </c>
      <c r="Q271" s="130">
        <v>0</v>
      </c>
      <c r="R271" s="130">
        <f>Q271*H271</f>
        <v>0</v>
      </c>
      <c r="S271" s="130">
        <v>2.9999999999999997E-4</v>
      </c>
      <c r="T271" s="131">
        <f>S271*H271</f>
        <v>4.7399999999999998E-2</v>
      </c>
      <c r="AR271" s="132" t="s">
        <v>266</v>
      </c>
      <c r="AT271" s="132" t="s">
        <v>261</v>
      </c>
      <c r="AU271" s="132" t="s">
        <v>77</v>
      </c>
      <c r="AY271" s="17" t="s">
        <v>260</v>
      </c>
      <c r="BE271" s="133">
        <f>IF(N271="základní",J271,0)</f>
        <v>0</v>
      </c>
      <c r="BF271" s="133">
        <f>IF(N271="snížená",J271,0)</f>
        <v>0</v>
      </c>
      <c r="BG271" s="133">
        <f>IF(N271="zákl. přenesená",J271,0)</f>
        <v>0</v>
      </c>
      <c r="BH271" s="133">
        <f>IF(N271="sníž. přenesená",J271,0)</f>
        <v>0</v>
      </c>
      <c r="BI271" s="133">
        <f>IF(N271="nulová",J271,0)</f>
        <v>0</v>
      </c>
      <c r="BJ271" s="17" t="s">
        <v>77</v>
      </c>
      <c r="BK271" s="133">
        <f>ROUND(I271*H271,2)</f>
        <v>0</v>
      </c>
      <c r="BL271" s="17" t="s">
        <v>266</v>
      </c>
      <c r="BM271" s="132" t="s">
        <v>865</v>
      </c>
    </row>
    <row r="272" spans="2:65" s="1" customFormat="1" ht="11.25">
      <c r="B272" s="32"/>
      <c r="D272" s="134" t="s">
        <v>267</v>
      </c>
      <c r="F272" s="135" t="s">
        <v>2023</v>
      </c>
      <c r="I272" s="136"/>
      <c r="L272" s="32"/>
      <c r="M272" s="137"/>
      <c r="T272" s="53"/>
      <c r="AT272" s="17" t="s">
        <v>267</v>
      </c>
      <c r="AU272" s="17" t="s">
        <v>77</v>
      </c>
    </row>
    <row r="273" spans="2:65" s="1" customFormat="1" ht="11.25">
      <c r="B273" s="32"/>
      <c r="D273" s="176" t="s">
        <v>1416</v>
      </c>
      <c r="F273" s="177" t="s">
        <v>2024</v>
      </c>
      <c r="I273" s="136"/>
      <c r="L273" s="32"/>
      <c r="M273" s="137"/>
      <c r="T273" s="53"/>
      <c r="AT273" s="17" t="s">
        <v>1416</v>
      </c>
      <c r="AU273" s="17" t="s">
        <v>77</v>
      </c>
    </row>
    <row r="274" spans="2:65" s="1" customFormat="1" ht="19.5">
      <c r="B274" s="32"/>
      <c r="D274" s="134" t="s">
        <v>269</v>
      </c>
      <c r="F274" s="138" t="s">
        <v>2025</v>
      </c>
      <c r="I274" s="136"/>
      <c r="L274" s="32"/>
      <c r="M274" s="137"/>
      <c r="T274" s="53"/>
      <c r="AT274" s="17" t="s">
        <v>269</v>
      </c>
      <c r="AU274" s="17" t="s">
        <v>77</v>
      </c>
    </row>
    <row r="275" spans="2:65" s="12" customFormat="1" ht="11.25">
      <c r="B275" s="162"/>
      <c r="D275" s="134" t="s">
        <v>774</v>
      </c>
      <c r="E275" s="163" t="s">
        <v>19</v>
      </c>
      <c r="F275" s="164" t="s">
        <v>4368</v>
      </c>
      <c r="H275" s="165">
        <v>158</v>
      </c>
      <c r="I275" s="166"/>
      <c r="L275" s="162"/>
      <c r="M275" s="167"/>
      <c r="T275" s="168"/>
      <c r="AT275" s="163" t="s">
        <v>774</v>
      </c>
      <c r="AU275" s="163" t="s">
        <v>77</v>
      </c>
      <c r="AV275" s="12" t="s">
        <v>79</v>
      </c>
      <c r="AW275" s="12" t="s">
        <v>31</v>
      </c>
      <c r="AX275" s="12" t="s">
        <v>69</v>
      </c>
      <c r="AY275" s="163" t="s">
        <v>260</v>
      </c>
    </row>
    <row r="276" spans="2:65" s="13" customFormat="1" ht="11.25">
      <c r="B276" s="169"/>
      <c r="D276" s="134" t="s">
        <v>774</v>
      </c>
      <c r="E276" s="170" t="s">
        <v>19</v>
      </c>
      <c r="F276" s="171" t="s">
        <v>967</v>
      </c>
      <c r="H276" s="172">
        <v>158</v>
      </c>
      <c r="I276" s="173"/>
      <c r="L276" s="169"/>
      <c r="M276" s="174"/>
      <c r="T276" s="175"/>
      <c r="AT276" s="170" t="s">
        <v>774</v>
      </c>
      <c r="AU276" s="170" t="s">
        <v>77</v>
      </c>
      <c r="AV276" s="13" t="s">
        <v>266</v>
      </c>
      <c r="AW276" s="13" t="s">
        <v>31</v>
      </c>
      <c r="AX276" s="13" t="s">
        <v>77</v>
      </c>
      <c r="AY276" s="170" t="s">
        <v>260</v>
      </c>
    </row>
    <row r="277" spans="2:65" s="1" customFormat="1" ht="16.5" customHeight="1">
      <c r="B277" s="32"/>
      <c r="C277" s="121" t="s">
        <v>680</v>
      </c>
      <c r="D277" s="121" t="s">
        <v>261</v>
      </c>
      <c r="E277" s="122" t="s">
        <v>2038</v>
      </c>
      <c r="F277" s="123" t="s">
        <v>2039</v>
      </c>
      <c r="G277" s="124" t="s">
        <v>1067</v>
      </c>
      <c r="H277" s="125">
        <v>3.16</v>
      </c>
      <c r="I277" s="126"/>
      <c r="J277" s="127">
        <f>ROUND(I277*H277,2)</f>
        <v>0</v>
      </c>
      <c r="K277" s="123" t="s">
        <v>1258</v>
      </c>
      <c r="L277" s="32"/>
      <c r="M277" s="128" t="s">
        <v>19</v>
      </c>
      <c r="N277" s="129" t="s">
        <v>40</v>
      </c>
      <c r="P277" s="130">
        <f>O277*H277</f>
        <v>0</v>
      </c>
      <c r="Q277" s="130">
        <v>0.50375000000000003</v>
      </c>
      <c r="R277" s="130">
        <f>Q277*H277</f>
        <v>1.5918500000000002</v>
      </c>
      <c r="S277" s="130">
        <v>2.5</v>
      </c>
      <c r="T277" s="131">
        <f>S277*H277</f>
        <v>7.9</v>
      </c>
      <c r="AR277" s="132" t="s">
        <v>266</v>
      </c>
      <c r="AT277" s="132" t="s">
        <v>261</v>
      </c>
      <c r="AU277" s="132" t="s">
        <v>77</v>
      </c>
      <c r="AY277" s="17" t="s">
        <v>260</v>
      </c>
      <c r="BE277" s="133">
        <f>IF(N277="základní",J277,0)</f>
        <v>0</v>
      </c>
      <c r="BF277" s="133">
        <f>IF(N277="snížená",J277,0)</f>
        <v>0</v>
      </c>
      <c r="BG277" s="133">
        <f>IF(N277="zákl. přenesená",J277,0)</f>
        <v>0</v>
      </c>
      <c r="BH277" s="133">
        <f>IF(N277="sníž. přenesená",J277,0)</f>
        <v>0</v>
      </c>
      <c r="BI277" s="133">
        <f>IF(N277="nulová",J277,0)</f>
        <v>0</v>
      </c>
      <c r="BJ277" s="17" t="s">
        <v>77</v>
      </c>
      <c r="BK277" s="133">
        <f>ROUND(I277*H277,2)</f>
        <v>0</v>
      </c>
      <c r="BL277" s="17" t="s">
        <v>266</v>
      </c>
      <c r="BM277" s="132" t="s">
        <v>869</v>
      </c>
    </row>
    <row r="278" spans="2:65" s="1" customFormat="1" ht="11.25">
      <c r="B278" s="32"/>
      <c r="D278" s="134" t="s">
        <v>267</v>
      </c>
      <c r="F278" s="135" t="s">
        <v>2040</v>
      </c>
      <c r="I278" s="136"/>
      <c r="L278" s="32"/>
      <c r="M278" s="137"/>
      <c r="T278" s="53"/>
      <c r="AT278" s="17" t="s">
        <v>267</v>
      </c>
      <c r="AU278" s="17" t="s">
        <v>77</v>
      </c>
    </row>
    <row r="279" spans="2:65" s="1" customFormat="1" ht="11.25">
      <c r="B279" s="32"/>
      <c r="D279" s="176" t="s">
        <v>1416</v>
      </c>
      <c r="F279" s="177" t="s">
        <v>2041</v>
      </c>
      <c r="I279" s="136"/>
      <c r="L279" s="32"/>
      <c r="M279" s="137"/>
      <c r="T279" s="53"/>
      <c r="AT279" s="17" t="s">
        <v>1416</v>
      </c>
      <c r="AU279" s="17" t="s">
        <v>77</v>
      </c>
    </row>
    <row r="280" spans="2:65" s="1" customFormat="1" ht="48.75">
      <c r="B280" s="32"/>
      <c r="D280" s="134" t="s">
        <v>269</v>
      </c>
      <c r="F280" s="138" t="s">
        <v>2042</v>
      </c>
      <c r="I280" s="136"/>
      <c r="L280" s="32"/>
      <c r="M280" s="137"/>
      <c r="T280" s="53"/>
      <c r="AT280" s="17" t="s">
        <v>269</v>
      </c>
      <c r="AU280" s="17" t="s">
        <v>77</v>
      </c>
    </row>
    <row r="281" spans="2:65" s="12" customFormat="1" ht="11.25">
      <c r="B281" s="162"/>
      <c r="D281" s="134" t="s">
        <v>774</v>
      </c>
      <c r="E281" s="163" t="s">
        <v>19</v>
      </c>
      <c r="F281" s="164" t="s">
        <v>4369</v>
      </c>
      <c r="H281" s="165">
        <v>3.16</v>
      </c>
      <c r="I281" s="166"/>
      <c r="L281" s="162"/>
      <c r="M281" s="167"/>
      <c r="T281" s="168"/>
      <c r="AT281" s="163" t="s">
        <v>774</v>
      </c>
      <c r="AU281" s="163" t="s">
        <v>77</v>
      </c>
      <c r="AV281" s="12" t="s">
        <v>79</v>
      </c>
      <c r="AW281" s="12" t="s">
        <v>31</v>
      </c>
      <c r="AX281" s="12" t="s">
        <v>69</v>
      </c>
      <c r="AY281" s="163" t="s">
        <v>260</v>
      </c>
    </row>
    <row r="282" spans="2:65" s="13" customFormat="1" ht="11.25">
      <c r="B282" s="169"/>
      <c r="D282" s="134" t="s">
        <v>774</v>
      </c>
      <c r="E282" s="170" t="s">
        <v>19</v>
      </c>
      <c r="F282" s="171" t="s">
        <v>967</v>
      </c>
      <c r="H282" s="172">
        <v>3.16</v>
      </c>
      <c r="I282" s="173"/>
      <c r="L282" s="169"/>
      <c r="M282" s="174"/>
      <c r="T282" s="175"/>
      <c r="AT282" s="170" t="s">
        <v>774</v>
      </c>
      <c r="AU282" s="170" t="s">
        <v>77</v>
      </c>
      <c r="AV282" s="13" t="s">
        <v>266</v>
      </c>
      <c r="AW282" s="13" t="s">
        <v>31</v>
      </c>
      <c r="AX282" s="13" t="s">
        <v>77</v>
      </c>
      <c r="AY282" s="170" t="s">
        <v>260</v>
      </c>
    </row>
    <row r="283" spans="2:65" s="1" customFormat="1" ht="16.5" customHeight="1">
      <c r="B283" s="32"/>
      <c r="C283" s="139" t="s">
        <v>364</v>
      </c>
      <c r="D283" s="139" t="s">
        <v>273</v>
      </c>
      <c r="E283" s="140" t="s">
        <v>1498</v>
      </c>
      <c r="F283" s="141" t="s">
        <v>1499</v>
      </c>
      <c r="G283" s="142" t="s">
        <v>973</v>
      </c>
      <c r="H283" s="143">
        <v>6.6360000000000001</v>
      </c>
      <c r="I283" s="144"/>
      <c r="J283" s="145">
        <f>ROUND(I283*H283,2)</f>
        <v>0</v>
      </c>
      <c r="K283" s="141" t="s">
        <v>1258</v>
      </c>
      <c r="L283" s="146"/>
      <c r="M283" s="147" t="s">
        <v>19</v>
      </c>
      <c r="N283" s="148" t="s">
        <v>40</v>
      </c>
      <c r="P283" s="130">
        <f>O283*H283</f>
        <v>0</v>
      </c>
      <c r="Q283" s="130">
        <v>1</v>
      </c>
      <c r="R283" s="130">
        <f>Q283*H283</f>
        <v>6.6360000000000001</v>
      </c>
      <c r="S283" s="130">
        <v>0</v>
      </c>
      <c r="T283" s="131">
        <f>S283*H283</f>
        <v>0</v>
      </c>
      <c r="AR283" s="132" t="s">
        <v>277</v>
      </c>
      <c r="AT283" s="132" t="s">
        <v>273</v>
      </c>
      <c r="AU283" s="132" t="s">
        <v>77</v>
      </c>
      <c r="AY283" s="17" t="s">
        <v>260</v>
      </c>
      <c r="BE283" s="133">
        <f>IF(N283="základní",J283,0)</f>
        <v>0</v>
      </c>
      <c r="BF283" s="133">
        <f>IF(N283="snížená",J283,0)</f>
        <v>0</v>
      </c>
      <c r="BG283" s="133">
        <f>IF(N283="zákl. přenesená",J283,0)</f>
        <v>0</v>
      </c>
      <c r="BH283" s="133">
        <f>IF(N283="sníž. přenesená",J283,0)</f>
        <v>0</v>
      </c>
      <c r="BI283" s="133">
        <f>IF(N283="nulová",J283,0)</f>
        <v>0</v>
      </c>
      <c r="BJ283" s="17" t="s">
        <v>77</v>
      </c>
      <c r="BK283" s="133">
        <f>ROUND(I283*H283,2)</f>
        <v>0</v>
      </c>
      <c r="BL283" s="17" t="s">
        <v>266</v>
      </c>
      <c r="BM283" s="132" t="s">
        <v>874</v>
      </c>
    </row>
    <row r="284" spans="2:65" s="1" customFormat="1" ht="11.25">
      <c r="B284" s="32"/>
      <c r="D284" s="134" t="s">
        <v>267</v>
      </c>
      <c r="F284" s="135" t="s">
        <v>1499</v>
      </c>
      <c r="I284" s="136"/>
      <c r="L284" s="32"/>
      <c r="M284" s="137"/>
      <c r="T284" s="53"/>
      <c r="AT284" s="17" t="s">
        <v>267</v>
      </c>
      <c r="AU284" s="17" t="s">
        <v>77</v>
      </c>
    </row>
    <row r="285" spans="2:65" s="12" customFormat="1" ht="11.25">
      <c r="B285" s="162"/>
      <c r="D285" s="134" t="s">
        <v>774</v>
      </c>
      <c r="E285" s="163" t="s">
        <v>19</v>
      </c>
      <c r="F285" s="164" t="s">
        <v>4370</v>
      </c>
      <c r="H285" s="165">
        <v>6.6360000000000001</v>
      </c>
      <c r="I285" s="166"/>
      <c r="L285" s="162"/>
      <c r="M285" s="167"/>
      <c r="T285" s="168"/>
      <c r="AT285" s="163" t="s">
        <v>774</v>
      </c>
      <c r="AU285" s="163" t="s">
        <v>77</v>
      </c>
      <c r="AV285" s="12" t="s">
        <v>79</v>
      </c>
      <c r="AW285" s="12" t="s">
        <v>31</v>
      </c>
      <c r="AX285" s="12" t="s">
        <v>69</v>
      </c>
      <c r="AY285" s="163" t="s">
        <v>260</v>
      </c>
    </row>
    <row r="286" spans="2:65" s="13" customFormat="1" ht="11.25">
      <c r="B286" s="169"/>
      <c r="D286" s="134" t="s">
        <v>774</v>
      </c>
      <c r="E286" s="170" t="s">
        <v>19</v>
      </c>
      <c r="F286" s="171" t="s">
        <v>967</v>
      </c>
      <c r="H286" s="172">
        <v>6.6360000000000001</v>
      </c>
      <c r="I286" s="173"/>
      <c r="L286" s="169"/>
      <c r="M286" s="174"/>
      <c r="T286" s="175"/>
      <c r="AT286" s="170" t="s">
        <v>774</v>
      </c>
      <c r="AU286" s="170" t="s">
        <v>77</v>
      </c>
      <c r="AV286" s="13" t="s">
        <v>266</v>
      </c>
      <c r="AW286" s="13" t="s">
        <v>31</v>
      </c>
      <c r="AX286" s="13" t="s">
        <v>77</v>
      </c>
      <c r="AY286" s="170" t="s">
        <v>260</v>
      </c>
    </row>
    <row r="287" spans="2:65" s="1" customFormat="1" ht="16.5" customHeight="1">
      <c r="B287" s="32"/>
      <c r="C287" s="121" t="s">
        <v>689</v>
      </c>
      <c r="D287" s="121" t="s">
        <v>261</v>
      </c>
      <c r="E287" s="122" t="s">
        <v>2045</v>
      </c>
      <c r="F287" s="123" t="s">
        <v>2046</v>
      </c>
      <c r="G287" s="124" t="s">
        <v>1297</v>
      </c>
      <c r="H287" s="125">
        <v>158</v>
      </c>
      <c r="I287" s="126"/>
      <c r="J287" s="127">
        <f>ROUND(I287*H287,2)</f>
        <v>0</v>
      </c>
      <c r="K287" s="123" t="s">
        <v>1258</v>
      </c>
      <c r="L287" s="32"/>
      <c r="M287" s="128" t="s">
        <v>19</v>
      </c>
      <c r="N287" s="129" t="s">
        <v>40</v>
      </c>
      <c r="P287" s="130">
        <f>O287*H287</f>
        <v>0</v>
      </c>
      <c r="Q287" s="130">
        <v>1.162E-2</v>
      </c>
      <c r="R287" s="130">
        <f>Q287*H287</f>
        <v>1.83596</v>
      </c>
      <c r="S287" s="130">
        <v>0</v>
      </c>
      <c r="T287" s="131">
        <f>S287*H287</f>
        <v>0</v>
      </c>
      <c r="AR287" s="132" t="s">
        <v>266</v>
      </c>
      <c r="AT287" s="132" t="s">
        <v>261</v>
      </c>
      <c r="AU287" s="132" t="s">
        <v>77</v>
      </c>
      <c r="AY287" s="17" t="s">
        <v>260</v>
      </c>
      <c r="BE287" s="133">
        <f>IF(N287="základní",J287,0)</f>
        <v>0</v>
      </c>
      <c r="BF287" s="133">
        <f>IF(N287="snížená",J287,0)</f>
        <v>0</v>
      </c>
      <c r="BG287" s="133">
        <f>IF(N287="zákl. přenesená",J287,0)</f>
        <v>0</v>
      </c>
      <c r="BH287" s="133">
        <f>IF(N287="sníž. přenesená",J287,0)</f>
        <v>0</v>
      </c>
      <c r="BI287" s="133">
        <f>IF(N287="nulová",J287,0)</f>
        <v>0</v>
      </c>
      <c r="BJ287" s="17" t="s">
        <v>77</v>
      </c>
      <c r="BK287" s="133">
        <f>ROUND(I287*H287,2)</f>
        <v>0</v>
      </c>
      <c r="BL287" s="17" t="s">
        <v>266</v>
      </c>
      <c r="BM287" s="132" t="s">
        <v>1139</v>
      </c>
    </row>
    <row r="288" spans="2:65" s="1" customFormat="1" ht="11.25">
      <c r="B288" s="32"/>
      <c r="D288" s="134" t="s">
        <v>267</v>
      </c>
      <c r="F288" s="135" t="s">
        <v>2047</v>
      </c>
      <c r="I288" s="136"/>
      <c r="L288" s="32"/>
      <c r="M288" s="137"/>
      <c r="T288" s="53"/>
      <c r="AT288" s="17" t="s">
        <v>267</v>
      </c>
      <c r="AU288" s="17" t="s">
        <v>77</v>
      </c>
    </row>
    <row r="289" spans="2:65" s="1" customFormat="1" ht="11.25">
      <c r="B289" s="32"/>
      <c r="D289" s="176" t="s">
        <v>1416</v>
      </c>
      <c r="F289" s="177" t="s">
        <v>2048</v>
      </c>
      <c r="I289" s="136"/>
      <c r="L289" s="32"/>
      <c r="M289" s="137"/>
      <c r="T289" s="53"/>
      <c r="AT289" s="17" t="s">
        <v>1416</v>
      </c>
      <c r="AU289" s="17" t="s">
        <v>77</v>
      </c>
    </row>
    <row r="290" spans="2:65" s="1" customFormat="1" ht="68.25">
      <c r="B290" s="32"/>
      <c r="D290" s="134" t="s">
        <v>269</v>
      </c>
      <c r="F290" s="138" t="s">
        <v>2049</v>
      </c>
      <c r="I290" s="136"/>
      <c r="L290" s="32"/>
      <c r="M290" s="137"/>
      <c r="T290" s="53"/>
      <c r="AT290" s="17" t="s">
        <v>269</v>
      </c>
      <c r="AU290" s="17" t="s">
        <v>77</v>
      </c>
    </row>
    <row r="291" spans="2:65" s="12" customFormat="1" ht="11.25">
      <c r="B291" s="162"/>
      <c r="D291" s="134" t="s">
        <v>774</v>
      </c>
      <c r="E291" s="163" t="s">
        <v>19</v>
      </c>
      <c r="F291" s="164" t="s">
        <v>4368</v>
      </c>
      <c r="H291" s="165">
        <v>158</v>
      </c>
      <c r="I291" s="166"/>
      <c r="L291" s="162"/>
      <c r="M291" s="167"/>
      <c r="T291" s="168"/>
      <c r="AT291" s="163" t="s">
        <v>774</v>
      </c>
      <c r="AU291" s="163" t="s">
        <v>77</v>
      </c>
      <c r="AV291" s="12" t="s">
        <v>79</v>
      </c>
      <c r="AW291" s="12" t="s">
        <v>31</v>
      </c>
      <c r="AX291" s="12" t="s">
        <v>69</v>
      </c>
      <c r="AY291" s="163" t="s">
        <v>260</v>
      </c>
    </row>
    <row r="292" spans="2:65" s="13" customFormat="1" ht="11.25">
      <c r="B292" s="169"/>
      <c r="D292" s="134" t="s">
        <v>774</v>
      </c>
      <c r="E292" s="170" t="s">
        <v>19</v>
      </c>
      <c r="F292" s="171" t="s">
        <v>967</v>
      </c>
      <c r="H292" s="172">
        <v>158</v>
      </c>
      <c r="I292" s="173"/>
      <c r="L292" s="169"/>
      <c r="M292" s="174"/>
      <c r="T292" s="175"/>
      <c r="AT292" s="170" t="s">
        <v>774</v>
      </c>
      <c r="AU292" s="170" t="s">
        <v>77</v>
      </c>
      <c r="AV292" s="13" t="s">
        <v>266</v>
      </c>
      <c r="AW292" s="13" t="s">
        <v>31</v>
      </c>
      <c r="AX292" s="13" t="s">
        <v>77</v>
      </c>
      <c r="AY292" s="170" t="s">
        <v>260</v>
      </c>
    </row>
    <row r="293" spans="2:65" s="1" customFormat="1" ht="16.5" customHeight="1">
      <c r="B293" s="32"/>
      <c r="C293" s="121" t="s">
        <v>368</v>
      </c>
      <c r="D293" s="121" t="s">
        <v>261</v>
      </c>
      <c r="E293" s="122" t="s">
        <v>2050</v>
      </c>
      <c r="F293" s="123" t="s">
        <v>2051</v>
      </c>
      <c r="G293" s="124" t="s">
        <v>545</v>
      </c>
      <c r="H293" s="125">
        <v>28</v>
      </c>
      <c r="I293" s="126"/>
      <c r="J293" s="127">
        <f>ROUND(I293*H293,2)</f>
        <v>0</v>
      </c>
      <c r="K293" s="123" t="s">
        <v>1258</v>
      </c>
      <c r="L293" s="32"/>
      <c r="M293" s="128" t="s">
        <v>19</v>
      </c>
      <c r="N293" s="129" t="s">
        <v>40</v>
      </c>
      <c r="P293" s="130">
        <f>O293*H293</f>
        <v>0</v>
      </c>
      <c r="Q293" s="130">
        <v>1.01E-3</v>
      </c>
      <c r="R293" s="130">
        <f>Q293*H293</f>
        <v>2.828E-2</v>
      </c>
      <c r="S293" s="130">
        <v>1E-3</v>
      </c>
      <c r="T293" s="131">
        <f>S293*H293</f>
        <v>2.8000000000000001E-2</v>
      </c>
      <c r="AR293" s="132" t="s">
        <v>266</v>
      </c>
      <c r="AT293" s="132" t="s">
        <v>261</v>
      </c>
      <c r="AU293" s="132" t="s">
        <v>77</v>
      </c>
      <c r="AY293" s="17" t="s">
        <v>260</v>
      </c>
      <c r="BE293" s="133">
        <f>IF(N293="základní",J293,0)</f>
        <v>0</v>
      </c>
      <c r="BF293" s="133">
        <f>IF(N293="snížená",J293,0)</f>
        <v>0</v>
      </c>
      <c r="BG293" s="133">
        <f>IF(N293="zákl. přenesená",J293,0)</f>
        <v>0</v>
      </c>
      <c r="BH293" s="133">
        <f>IF(N293="sníž. přenesená",J293,0)</f>
        <v>0</v>
      </c>
      <c r="BI293" s="133">
        <f>IF(N293="nulová",J293,0)</f>
        <v>0</v>
      </c>
      <c r="BJ293" s="17" t="s">
        <v>77</v>
      </c>
      <c r="BK293" s="133">
        <f>ROUND(I293*H293,2)</f>
        <v>0</v>
      </c>
      <c r="BL293" s="17" t="s">
        <v>266</v>
      </c>
      <c r="BM293" s="132" t="s">
        <v>1141</v>
      </c>
    </row>
    <row r="294" spans="2:65" s="1" customFormat="1" ht="11.25">
      <c r="B294" s="32"/>
      <c r="D294" s="134" t="s">
        <v>267</v>
      </c>
      <c r="F294" s="135" t="s">
        <v>2052</v>
      </c>
      <c r="I294" s="136"/>
      <c r="L294" s="32"/>
      <c r="M294" s="137"/>
      <c r="T294" s="53"/>
      <c r="AT294" s="17" t="s">
        <v>267</v>
      </c>
      <c r="AU294" s="17" t="s">
        <v>77</v>
      </c>
    </row>
    <row r="295" spans="2:65" s="1" customFormat="1" ht="11.25">
      <c r="B295" s="32"/>
      <c r="D295" s="176" t="s">
        <v>1416</v>
      </c>
      <c r="F295" s="177" t="s">
        <v>2053</v>
      </c>
      <c r="I295" s="136"/>
      <c r="L295" s="32"/>
      <c r="M295" s="137"/>
      <c r="T295" s="53"/>
      <c r="AT295" s="17" t="s">
        <v>1416</v>
      </c>
      <c r="AU295" s="17" t="s">
        <v>77</v>
      </c>
    </row>
    <row r="296" spans="2:65" s="1" customFormat="1" ht="39">
      <c r="B296" s="32"/>
      <c r="D296" s="134" t="s">
        <v>269</v>
      </c>
      <c r="F296" s="138" t="s">
        <v>2054</v>
      </c>
      <c r="I296" s="136"/>
      <c r="L296" s="32"/>
      <c r="M296" s="137"/>
      <c r="T296" s="53"/>
      <c r="AT296" s="17" t="s">
        <v>269</v>
      </c>
      <c r="AU296" s="17" t="s">
        <v>77</v>
      </c>
    </row>
    <row r="297" spans="2:65" s="12" customFormat="1" ht="11.25">
      <c r="B297" s="162"/>
      <c r="D297" s="134" t="s">
        <v>774</v>
      </c>
      <c r="E297" s="163" t="s">
        <v>19</v>
      </c>
      <c r="F297" s="164" t="s">
        <v>4335</v>
      </c>
      <c r="H297" s="165">
        <v>28</v>
      </c>
      <c r="I297" s="166"/>
      <c r="L297" s="162"/>
      <c r="M297" s="167"/>
      <c r="T297" s="168"/>
      <c r="AT297" s="163" t="s">
        <v>774</v>
      </c>
      <c r="AU297" s="163" t="s">
        <v>77</v>
      </c>
      <c r="AV297" s="12" t="s">
        <v>79</v>
      </c>
      <c r="AW297" s="12" t="s">
        <v>31</v>
      </c>
      <c r="AX297" s="12" t="s">
        <v>69</v>
      </c>
      <c r="AY297" s="163" t="s">
        <v>260</v>
      </c>
    </row>
    <row r="298" spans="2:65" s="13" customFormat="1" ht="11.25">
      <c r="B298" s="169"/>
      <c r="D298" s="134" t="s">
        <v>774</v>
      </c>
      <c r="E298" s="170" t="s">
        <v>19</v>
      </c>
      <c r="F298" s="171" t="s">
        <v>967</v>
      </c>
      <c r="H298" s="172">
        <v>28</v>
      </c>
      <c r="I298" s="173"/>
      <c r="L298" s="169"/>
      <c r="M298" s="174"/>
      <c r="T298" s="175"/>
      <c r="AT298" s="170" t="s">
        <v>774</v>
      </c>
      <c r="AU298" s="170" t="s">
        <v>77</v>
      </c>
      <c r="AV298" s="13" t="s">
        <v>266</v>
      </c>
      <c r="AW298" s="13" t="s">
        <v>31</v>
      </c>
      <c r="AX298" s="13" t="s">
        <v>77</v>
      </c>
      <c r="AY298" s="170" t="s">
        <v>260</v>
      </c>
    </row>
    <row r="299" spans="2:65" s="1" customFormat="1" ht="16.5" customHeight="1">
      <c r="B299" s="32"/>
      <c r="C299" s="139" t="s">
        <v>697</v>
      </c>
      <c r="D299" s="139" t="s">
        <v>273</v>
      </c>
      <c r="E299" s="140" t="s">
        <v>2056</v>
      </c>
      <c r="F299" s="141" t="s">
        <v>2057</v>
      </c>
      <c r="G299" s="142" t="s">
        <v>973</v>
      </c>
      <c r="H299" s="143">
        <v>7.0999999999999994E-2</v>
      </c>
      <c r="I299" s="144"/>
      <c r="J299" s="145">
        <f>ROUND(I299*H299,2)</f>
        <v>0</v>
      </c>
      <c r="K299" s="141" t="s">
        <v>1258</v>
      </c>
      <c r="L299" s="146"/>
      <c r="M299" s="147" t="s">
        <v>19</v>
      </c>
      <c r="N299" s="148" t="s">
        <v>40</v>
      </c>
      <c r="P299" s="130">
        <f>O299*H299</f>
        <v>0</v>
      </c>
      <c r="Q299" s="130">
        <v>1</v>
      </c>
      <c r="R299" s="130">
        <f>Q299*H299</f>
        <v>7.0999999999999994E-2</v>
      </c>
      <c r="S299" s="130">
        <v>0</v>
      </c>
      <c r="T299" s="131">
        <f>S299*H299</f>
        <v>0</v>
      </c>
      <c r="AR299" s="132" t="s">
        <v>277</v>
      </c>
      <c r="AT299" s="132" t="s">
        <v>273</v>
      </c>
      <c r="AU299" s="132" t="s">
        <v>77</v>
      </c>
      <c r="AY299" s="17" t="s">
        <v>260</v>
      </c>
      <c r="BE299" s="133">
        <f>IF(N299="základní",J299,0)</f>
        <v>0</v>
      </c>
      <c r="BF299" s="133">
        <f>IF(N299="snížená",J299,0)</f>
        <v>0</v>
      </c>
      <c r="BG299" s="133">
        <f>IF(N299="zákl. přenesená",J299,0)</f>
        <v>0</v>
      </c>
      <c r="BH299" s="133">
        <f>IF(N299="sníž. přenesená",J299,0)</f>
        <v>0</v>
      </c>
      <c r="BI299" s="133">
        <f>IF(N299="nulová",J299,0)</f>
        <v>0</v>
      </c>
      <c r="BJ299" s="17" t="s">
        <v>77</v>
      </c>
      <c r="BK299" s="133">
        <f>ROUND(I299*H299,2)</f>
        <v>0</v>
      </c>
      <c r="BL299" s="17" t="s">
        <v>266</v>
      </c>
      <c r="BM299" s="132" t="s">
        <v>695</v>
      </c>
    </row>
    <row r="300" spans="2:65" s="1" customFormat="1" ht="11.25">
      <c r="B300" s="32"/>
      <c r="D300" s="134" t="s">
        <v>267</v>
      </c>
      <c r="F300" s="135" t="s">
        <v>2057</v>
      </c>
      <c r="I300" s="136"/>
      <c r="L300" s="32"/>
      <c r="M300" s="137"/>
      <c r="T300" s="53"/>
      <c r="AT300" s="17" t="s">
        <v>267</v>
      </c>
      <c r="AU300" s="17" t="s">
        <v>77</v>
      </c>
    </row>
    <row r="301" spans="2:65" s="1" customFormat="1" ht="21.75" customHeight="1">
      <c r="B301" s="32"/>
      <c r="C301" s="121" t="s">
        <v>373</v>
      </c>
      <c r="D301" s="121" t="s">
        <v>261</v>
      </c>
      <c r="E301" s="122" t="s">
        <v>2139</v>
      </c>
      <c r="F301" s="123" t="s">
        <v>2140</v>
      </c>
      <c r="G301" s="124" t="s">
        <v>545</v>
      </c>
      <c r="H301" s="125">
        <v>16</v>
      </c>
      <c r="I301" s="126"/>
      <c r="J301" s="127">
        <f>ROUND(I301*H301,2)</f>
        <v>0</v>
      </c>
      <c r="K301" s="123" t="s">
        <v>1258</v>
      </c>
      <c r="L301" s="32"/>
      <c r="M301" s="128" t="s">
        <v>19</v>
      </c>
      <c r="N301" s="129" t="s">
        <v>40</v>
      </c>
      <c r="P301" s="130">
        <f>O301*H301</f>
        <v>0</v>
      </c>
      <c r="Q301" s="130">
        <v>1.2239999999999999E-2</v>
      </c>
      <c r="R301" s="130">
        <f>Q301*H301</f>
        <v>0.19583999999999999</v>
      </c>
      <c r="S301" s="130">
        <v>0</v>
      </c>
      <c r="T301" s="131">
        <f>S301*H301</f>
        <v>0</v>
      </c>
      <c r="AR301" s="132" t="s">
        <v>266</v>
      </c>
      <c r="AT301" s="132" t="s">
        <v>261</v>
      </c>
      <c r="AU301" s="132" t="s">
        <v>77</v>
      </c>
      <c r="AY301" s="17" t="s">
        <v>260</v>
      </c>
      <c r="BE301" s="133">
        <f>IF(N301="základní",J301,0)</f>
        <v>0</v>
      </c>
      <c r="BF301" s="133">
        <f>IF(N301="snížená",J301,0)</f>
        <v>0</v>
      </c>
      <c r="BG301" s="133">
        <f>IF(N301="zákl. přenesená",J301,0)</f>
        <v>0</v>
      </c>
      <c r="BH301" s="133">
        <f>IF(N301="sníž. přenesená",J301,0)</f>
        <v>0</v>
      </c>
      <c r="BI301" s="133">
        <f>IF(N301="nulová",J301,0)</f>
        <v>0</v>
      </c>
      <c r="BJ301" s="17" t="s">
        <v>77</v>
      </c>
      <c r="BK301" s="133">
        <f>ROUND(I301*H301,2)</f>
        <v>0</v>
      </c>
      <c r="BL301" s="17" t="s">
        <v>266</v>
      </c>
      <c r="BM301" s="132" t="s">
        <v>700</v>
      </c>
    </row>
    <row r="302" spans="2:65" s="1" customFormat="1" ht="19.5">
      <c r="B302" s="32"/>
      <c r="D302" s="134" t="s">
        <v>267</v>
      </c>
      <c r="F302" s="135" t="s">
        <v>2142</v>
      </c>
      <c r="I302" s="136"/>
      <c r="L302" s="32"/>
      <c r="M302" s="137"/>
      <c r="T302" s="53"/>
      <c r="AT302" s="17" t="s">
        <v>267</v>
      </c>
      <c r="AU302" s="17" t="s">
        <v>77</v>
      </c>
    </row>
    <row r="303" spans="2:65" s="1" customFormat="1" ht="11.25">
      <c r="B303" s="32"/>
      <c r="D303" s="176" t="s">
        <v>1416</v>
      </c>
      <c r="F303" s="177" t="s">
        <v>2143</v>
      </c>
      <c r="I303" s="136"/>
      <c r="L303" s="32"/>
      <c r="M303" s="137"/>
      <c r="T303" s="53"/>
      <c r="AT303" s="17" t="s">
        <v>1416</v>
      </c>
      <c r="AU303" s="17" t="s">
        <v>77</v>
      </c>
    </row>
    <row r="304" spans="2:65" s="1" customFormat="1" ht="58.5">
      <c r="B304" s="32"/>
      <c r="D304" s="134" t="s">
        <v>269</v>
      </c>
      <c r="F304" s="138" t="s">
        <v>2144</v>
      </c>
      <c r="I304" s="136"/>
      <c r="L304" s="32"/>
      <c r="M304" s="137"/>
      <c r="T304" s="53"/>
      <c r="AT304" s="17" t="s">
        <v>269</v>
      </c>
      <c r="AU304" s="17" t="s">
        <v>77</v>
      </c>
    </row>
    <row r="305" spans="2:65" s="12" customFormat="1" ht="11.25">
      <c r="B305" s="162"/>
      <c r="D305" s="134" t="s">
        <v>774</v>
      </c>
      <c r="E305" s="163" t="s">
        <v>19</v>
      </c>
      <c r="F305" s="164" t="s">
        <v>4336</v>
      </c>
      <c r="H305" s="165">
        <v>16</v>
      </c>
      <c r="I305" s="166"/>
      <c r="L305" s="162"/>
      <c r="M305" s="167"/>
      <c r="T305" s="168"/>
      <c r="AT305" s="163" t="s">
        <v>774</v>
      </c>
      <c r="AU305" s="163" t="s">
        <v>77</v>
      </c>
      <c r="AV305" s="12" t="s">
        <v>79</v>
      </c>
      <c r="AW305" s="12" t="s">
        <v>31</v>
      </c>
      <c r="AX305" s="12" t="s">
        <v>69</v>
      </c>
      <c r="AY305" s="163" t="s">
        <v>260</v>
      </c>
    </row>
    <row r="306" spans="2:65" s="13" customFormat="1" ht="11.25">
      <c r="B306" s="169"/>
      <c r="D306" s="134" t="s">
        <v>774</v>
      </c>
      <c r="E306" s="170" t="s">
        <v>19</v>
      </c>
      <c r="F306" s="171" t="s">
        <v>967</v>
      </c>
      <c r="H306" s="172">
        <v>16</v>
      </c>
      <c r="I306" s="173"/>
      <c r="L306" s="169"/>
      <c r="M306" s="174"/>
      <c r="T306" s="175"/>
      <c r="AT306" s="170" t="s">
        <v>774</v>
      </c>
      <c r="AU306" s="170" t="s">
        <v>77</v>
      </c>
      <c r="AV306" s="13" t="s">
        <v>266</v>
      </c>
      <c r="AW306" s="13" t="s">
        <v>31</v>
      </c>
      <c r="AX306" s="13" t="s">
        <v>77</v>
      </c>
      <c r="AY306" s="170" t="s">
        <v>260</v>
      </c>
    </row>
    <row r="307" spans="2:65" s="1" customFormat="1" ht="21.75" customHeight="1">
      <c r="B307" s="32"/>
      <c r="C307" s="121" t="s">
        <v>1150</v>
      </c>
      <c r="D307" s="121" t="s">
        <v>261</v>
      </c>
      <c r="E307" s="122" t="s">
        <v>2146</v>
      </c>
      <c r="F307" s="123" t="s">
        <v>2147</v>
      </c>
      <c r="G307" s="124" t="s">
        <v>545</v>
      </c>
      <c r="H307" s="125">
        <v>16</v>
      </c>
      <c r="I307" s="126"/>
      <c r="J307" s="127">
        <f>ROUND(I307*H307,2)</f>
        <v>0</v>
      </c>
      <c r="K307" s="123" t="s">
        <v>1258</v>
      </c>
      <c r="L307" s="32"/>
      <c r="M307" s="128" t="s">
        <v>19</v>
      </c>
      <c r="N307" s="129" t="s">
        <v>40</v>
      </c>
      <c r="P307" s="130">
        <f>O307*H307</f>
        <v>0</v>
      </c>
      <c r="Q307" s="130">
        <v>1.983E-2</v>
      </c>
      <c r="R307" s="130">
        <f>Q307*H307</f>
        <v>0.31728000000000001</v>
      </c>
      <c r="S307" s="130">
        <v>0</v>
      </c>
      <c r="T307" s="131">
        <f>S307*H307</f>
        <v>0</v>
      </c>
      <c r="AR307" s="132" t="s">
        <v>266</v>
      </c>
      <c r="AT307" s="132" t="s">
        <v>261</v>
      </c>
      <c r="AU307" s="132" t="s">
        <v>77</v>
      </c>
      <c r="AY307" s="17" t="s">
        <v>260</v>
      </c>
      <c r="BE307" s="133">
        <f>IF(N307="základní",J307,0)</f>
        <v>0</v>
      </c>
      <c r="BF307" s="133">
        <f>IF(N307="snížená",J307,0)</f>
        <v>0</v>
      </c>
      <c r="BG307" s="133">
        <f>IF(N307="zákl. přenesená",J307,0)</f>
        <v>0</v>
      </c>
      <c r="BH307" s="133">
        <f>IF(N307="sníž. přenesená",J307,0)</f>
        <v>0</v>
      </c>
      <c r="BI307" s="133">
        <f>IF(N307="nulová",J307,0)</f>
        <v>0</v>
      </c>
      <c r="BJ307" s="17" t="s">
        <v>77</v>
      </c>
      <c r="BK307" s="133">
        <f>ROUND(I307*H307,2)</f>
        <v>0</v>
      </c>
      <c r="BL307" s="17" t="s">
        <v>266</v>
      </c>
      <c r="BM307" s="132" t="s">
        <v>1153</v>
      </c>
    </row>
    <row r="308" spans="2:65" s="1" customFormat="1" ht="19.5">
      <c r="B308" s="32"/>
      <c r="D308" s="134" t="s">
        <v>267</v>
      </c>
      <c r="F308" s="135" t="s">
        <v>2149</v>
      </c>
      <c r="I308" s="136"/>
      <c r="L308" s="32"/>
      <c r="M308" s="137"/>
      <c r="T308" s="53"/>
      <c r="AT308" s="17" t="s">
        <v>267</v>
      </c>
      <c r="AU308" s="17" t="s">
        <v>77</v>
      </c>
    </row>
    <row r="309" spans="2:65" s="1" customFormat="1" ht="11.25">
      <c r="B309" s="32"/>
      <c r="D309" s="176" t="s">
        <v>1416</v>
      </c>
      <c r="F309" s="177" t="s">
        <v>2150</v>
      </c>
      <c r="I309" s="136"/>
      <c r="L309" s="32"/>
      <c r="M309" s="137"/>
      <c r="T309" s="53"/>
      <c r="AT309" s="17" t="s">
        <v>1416</v>
      </c>
      <c r="AU309" s="17" t="s">
        <v>77</v>
      </c>
    </row>
    <row r="310" spans="2:65" s="1" customFormat="1" ht="58.5">
      <c r="B310" s="32"/>
      <c r="D310" s="134" t="s">
        <v>269</v>
      </c>
      <c r="F310" s="138" t="s">
        <v>2144</v>
      </c>
      <c r="I310" s="136"/>
      <c r="L310" s="32"/>
      <c r="M310" s="137"/>
      <c r="T310" s="53"/>
      <c r="AT310" s="17" t="s">
        <v>269</v>
      </c>
      <c r="AU310" s="17" t="s">
        <v>77</v>
      </c>
    </row>
    <row r="311" spans="2:65" s="12" customFormat="1" ht="11.25">
      <c r="B311" s="162"/>
      <c r="D311" s="134" t="s">
        <v>774</v>
      </c>
      <c r="E311" s="163" t="s">
        <v>19</v>
      </c>
      <c r="F311" s="164" t="s">
        <v>4336</v>
      </c>
      <c r="H311" s="165">
        <v>16</v>
      </c>
      <c r="I311" s="166"/>
      <c r="L311" s="162"/>
      <c r="M311" s="167"/>
      <c r="T311" s="168"/>
      <c r="AT311" s="163" t="s">
        <v>774</v>
      </c>
      <c r="AU311" s="163" t="s">
        <v>77</v>
      </c>
      <c r="AV311" s="12" t="s">
        <v>79</v>
      </c>
      <c r="AW311" s="12" t="s">
        <v>31</v>
      </c>
      <c r="AX311" s="12" t="s">
        <v>69</v>
      </c>
      <c r="AY311" s="163" t="s">
        <v>260</v>
      </c>
    </row>
    <row r="312" spans="2:65" s="13" customFormat="1" ht="11.25">
      <c r="B312" s="169"/>
      <c r="D312" s="134" t="s">
        <v>774</v>
      </c>
      <c r="E312" s="170" t="s">
        <v>19</v>
      </c>
      <c r="F312" s="171" t="s">
        <v>967</v>
      </c>
      <c r="H312" s="172">
        <v>16</v>
      </c>
      <c r="I312" s="173"/>
      <c r="L312" s="169"/>
      <c r="M312" s="174"/>
      <c r="T312" s="175"/>
      <c r="AT312" s="170" t="s">
        <v>774</v>
      </c>
      <c r="AU312" s="170" t="s">
        <v>77</v>
      </c>
      <c r="AV312" s="13" t="s">
        <v>266</v>
      </c>
      <c r="AW312" s="13" t="s">
        <v>31</v>
      </c>
      <c r="AX312" s="13" t="s">
        <v>77</v>
      </c>
      <c r="AY312" s="170" t="s">
        <v>260</v>
      </c>
    </row>
    <row r="313" spans="2:65" s="1" customFormat="1" ht="16.5" customHeight="1">
      <c r="B313" s="32"/>
      <c r="C313" s="139" t="s">
        <v>378</v>
      </c>
      <c r="D313" s="139" t="s">
        <v>273</v>
      </c>
      <c r="E313" s="140" t="s">
        <v>2058</v>
      </c>
      <c r="F313" s="141" t="s">
        <v>2059</v>
      </c>
      <c r="G313" s="142" t="s">
        <v>276</v>
      </c>
      <c r="H313" s="143">
        <v>2</v>
      </c>
      <c r="I313" s="144"/>
      <c r="J313" s="145">
        <f>ROUND(I313*H313,2)</f>
        <v>0</v>
      </c>
      <c r="K313" s="141" t="s">
        <v>19</v>
      </c>
      <c r="L313" s="146"/>
      <c r="M313" s="147" t="s">
        <v>19</v>
      </c>
      <c r="N313" s="148" t="s">
        <v>40</v>
      </c>
      <c r="P313" s="130">
        <f>O313*H313</f>
        <v>0</v>
      </c>
      <c r="Q313" s="130">
        <v>0</v>
      </c>
      <c r="R313" s="130">
        <f>Q313*H313</f>
        <v>0</v>
      </c>
      <c r="S313" s="130">
        <v>0</v>
      </c>
      <c r="T313" s="131">
        <f>S313*H313</f>
        <v>0</v>
      </c>
      <c r="AR313" s="132" t="s">
        <v>277</v>
      </c>
      <c r="AT313" s="132" t="s">
        <v>273</v>
      </c>
      <c r="AU313" s="132" t="s">
        <v>77</v>
      </c>
      <c r="AY313" s="17" t="s">
        <v>260</v>
      </c>
      <c r="BE313" s="133">
        <f>IF(N313="základní",J313,0)</f>
        <v>0</v>
      </c>
      <c r="BF313" s="133">
        <f>IF(N313="snížená",J313,0)</f>
        <v>0</v>
      </c>
      <c r="BG313" s="133">
        <f>IF(N313="zákl. přenesená",J313,0)</f>
        <v>0</v>
      </c>
      <c r="BH313" s="133">
        <f>IF(N313="sníž. přenesená",J313,0)</f>
        <v>0</v>
      </c>
      <c r="BI313" s="133">
        <f>IF(N313="nulová",J313,0)</f>
        <v>0</v>
      </c>
      <c r="BJ313" s="17" t="s">
        <v>77</v>
      </c>
      <c r="BK313" s="133">
        <f>ROUND(I313*H313,2)</f>
        <v>0</v>
      </c>
      <c r="BL313" s="17" t="s">
        <v>266</v>
      </c>
      <c r="BM313" s="132" t="s">
        <v>1158</v>
      </c>
    </row>
    <row r="314" spans="2:65" s="1" customFormat="1" ht="11.25">
      <c r="B314" s="32"/>
      <c r="D314" s="134" t="s">
        <v>267</v>
      </c>
      <c r="F314" s="135" t="s">
        <v>2059</v>
      </c>
      <c r="I314" s="136"/>
      <c r="L314" s="32"/>
      <c r="M314" s="137"/>
      <c r="T314" s="53"/>
      <c r="AT314" s="17" t="s">
        <v>267</v>
      </c>
      <c r="AU314" s="17" t="s">
        <v>77</v>
      </c>
    </row>
    <row r="315" spans="2:65" s="1" customFormat="1" ht="16.5" customHeight="1">
      <c r="B315" s="32"/>
      <c r="C315" s="121" t="s">
        <v>1169</v>
      </c>
      <c r="D315" s="121" t="s">
        <v>261</v>
      </c>
      <c r="E315" s="122" t="s">
        <v>2060</v>
      </c>
      <c r="F315" s="123" t="s">
        <v>2061</v>
      </c>
      <c r="G315" s="124" t="s">
        <v>363</v>
      </c>
      <c r="H315" s="125">
        <v>1</v>
      </c>
      <c r="I315" s="126"/>
      <c r="J315" s="127">
        <f>ROUND(I315*H315,2)</f>
        <v>0</v>
      </c>
      <c r="K315" s="123" t="s">
        <v>1258</v>
      </c>
      <c r="L315" s="32"/>
      <c r="M315" s="128" t="s">
        <v>19</v>
      </c>
      <c r="N315" s="129" t="s">
        <v>40</v>
      </c>
      <c r="P315" s="130">
        <f>O315*H315</f>
        <v>0</v>
      </c>
      <c r="Q315" s="130">
        <v>6.4900000000000001E-3</v>
      </c>
      <c r="R315" s="130">
        <f>Q315*H315</f>
        <v>6.4900000000000001E-3</v>
      </c>
      <c r="S315" s="130">
        <v>0</v>
      </c>
      <c r="T315" s="131">
        <f>S315*H315</f>
        <v>0</v>
      </c>
      <c r="AR315" s="132" t="s">
        <v>266</v>
      </c>
      <c r="AT315" s="132" t="s">
        <v>261</v>
      </c>
      <c r="AU315" s="132" t="s">
        <v>77</v>
      </c>
      <c r="AY315" s="17" t="s">
        <v>260</v>
      </c>
      <c r="BE315" s="133">
        <f>IF(N315="základní",J315,0)</f>
        <v>0</v>
      </c>
      <c r="BF315" s="133">
        <f>IF(N315="snížená",J315,0)</f>
        <v>0</v>
      </c>
      <c r="BG315" s="133">
        <f>IF(N315="zákl. přenesená",J315,0)</f>
        <v>0</v>
      </c>
      <c r="BH315" s="133">
        <f>IF(N315="sníž. přenesená",J315,0)</f>
        <v>0</v>
      </c>
      <c r="BI315" s="133">
        <f>IF(N315="nulová",J315,0)</f>
        <v>0</v>
      </c>
      <c r="BJ315" s="17" t="s">
        <v>77</v>
      </c>
      <c r="BK315" s="133">
        <f>ROUND(I315*H315,2)</f>
        <v>0</v>
      </c>
      <c r="BL315" s="17" t="s">
        <v>266</v>
      </c>
      <c r="BM315" s="132" t="s">
        <v>1172</v>
      </c>
    </row>
    <row r="316" spans="2:65" s="1" customFormat="1" ht="11.25">
      <c r="B316" s="32"/>
      <c r="D316" s="134" t="s">
        <v>267</v>
      </c>
      <c r="F316" s="135" t="s">
        <v>2062</v>
      </c>
      <c r="I316" s="136"/>
      <c r="L316" s="32"/>
      <c r="M316" s="137"/>
      <c r="T316" s="53"/>
      <c r="AT316" s="17" t="s">
        <v>267</v>
      </c>
      <c r="AU316" s="17" t="s">
        <v>77</v>
      </c>
    </row>
    <row r="317" spans="2:65" s="1" customFormat="1" ht="11.25">
      <c r="B317" s="32"/>
      <c r="D317" s="176" t="s">
        <v>1416</v>
      </c>
      <c r="F317" s="177" t="s">
        <v>2063</v>
      </c>
      <c r="I317" s="136"/>
      <c r="L317" s="32"/>
      <c r="M317" s="137"/>
      <c r="T317" s="53"/>
      <c r="AT317" s="17" t="s">
        <v>1416</v>
      </c>
      <c r="AU317" s="17" t="s">
        <v>77</v>
      </c>
    </row>
    <row r="318" spans="2:65" s="10" customFormat="1" ht="25.9" customHeight="1">
      <c r="B318" s="111"/>
      <c r="D318" s="112" t="s">
        <v>68</v>
      </c>
      <c r="E318" s="113" t="s">
        <v>2074</v>
      </c>
      <c r="F318" s="113" t="s">
        <v>2075</v>
      </c>
      <c r="I318" s="114"/>
      <c r="J318" s="115">
        <f>BK318</f>
        <v>0</v>
      </c>
      <c r="L318" s="111"/>
      <c r="M318" s="116"/>
      <c r="P318" s="117">
        <f>SUM(P319:P331)</f>
        <v>0</v>
      </c>
      <c r="R318" s="117">
        <f>SUM(R319:R331)</f>
        <v>0</v>
      </c>
      <c r="T318" s="118">
        <f>SUM(T319:T331)</f>
        <v>0</v>
      </c>
      <c r="AR318" s="112" t="s">
        <v>77</v>
      </c>
      <c r="AT318" s="119" t="s">
        <v>68</v>
      </c>
      <c r="AU318" s="119" t="s">
        <v>69</v>
      </c>
      <c r="AY318" s="112" t="s">
        <v>260</v>
      </c>
      <c r="BK318" s="120">
        <f>SUM(BK319:BK331)</f>
        <v>0</v>
      </c>
    </row>
    <row r="319" spans="2:65" s="1" customFormat="1" ht="24.2" customHeight="1">
      <c r="B319" s="32"/>
      <c r="C319" s="121" t="s">
        <v>384</v>
      </c>
      <c r="D319" s="121" t="s">
        <v>261</v>
      </c>
      <c r="E319" s="122" t="s">
        <v>2081</v>
      </c>
      <c r="F319" s="123" t="s">
        <v>2082</v>
      </c>
      <c r="G319" s="124" t="s">
        <v>973</v>
      </c>
      <c r="H319" s="125">
        <v>7.9749999999999996</v>
      </c>
      <c r="I319" s="126"/>
      <c r="J319" s="127">
        <f>ROUND(I319*H319,2)</f>
        <v>0</v>
      </c>
      <c r="K319" s="123" t="s">
        <v>1258</v>
      </c>
      <c r="L319" s="32"/>
      <c r="M319" s="128" t="s">
        <v>19</v>
      </c>
      <c r="N319" s="129" t="s">
        <v>40</v>
      </c>
      <c r="P319" s="130">
        <f>O319*H319</f>
        <v>0</v>
      </c>
      <c r="Q319" s="130">
        <v>0</v>
      </c>
      <c r="R319" s="130">
        <f>Q319*H319</f>
        <v>0</v>
      </c>
      <c r="S319" s="130">
        <v>0</v>
      </c>
      <c r="T319" s="131">
        <f>S319*H319</f>
        <v>0</v>
      </c>
      <c r="AR319" s="132" t="s">
        <v>266</v>
      </c>
      <c r="AT319" s="132" t="s">
        <v>261</v>
      </c>
      <c r="AU319" s="132" t="s">
        <v>77</v>
      </c>
      <c r="AY319" s="17" t="s">
        <v>260</v>
      </c>
      <c r="BE319" s="133">
        <f>IF(N319="základní",J319,0)</f>
        <v>0</v>
      </c>
      <c r="BF319" s="133">
        <f>IF(N319="snížená",J319,0)</f>
        <v>0</v>
      </c>
      <c r="BG319" s="133">
        <f>IF(N319="zákl. přenesená",J319,0)</f>
        <v>0</v>
      </c>
      <c r="BH319" s="133">
        <f>IF(N319="sníž. přenesená",J319,0)</f>
        <v>0</v>
      </c>
      <c r="BI319" s="133">
        <f>IF(N319="nulová",J319,0)</f>
        <v>0</v>
      </c>
      <c r="BJ319" s="17" t="s">
        <v>77</v>
      </c>
      <c r="BK319" s="133">
        <f>ROUND(I319*H319,2)</f>
        <v>0</v>
      </c>
      <c r="BL319" s="17" t="s">
        <v>266</v>
      </c>
      <c r="BM319" s="132" t="s">
        <v>1182</v>
      </c>
    </row>
    <row r="320" spans="2:65" s="1" customFormat="1" ht="19.5">
      <c r="B320" s="32"/>
      <c r="D320" s="134" t="s">
        <v>267</v>
      </c>
      <c r="F320" s="135" t="s">
        <v>2083</v>
      </c>
      <c r="I320" s="136"/>
      <c r="L320" s="32"/>
      <c r="M320" s="137"/>
      <c r="T320" s="53"/>
      <c r="AT320" s="17" t="s">
        <v>267</v>
      </c>
      <c r="AU320" s="17" t="s">
        <v>77</v>
      </c>
    </row>
    <row r="321" spans="2:65" s="1" customFormat="1" ht="11.25">
      <c r="B321" s="32"/>
      <c r="D321" s="176" t="s">
        <v>1416</v>
      </c>
      <c r="F321" s="177" t="s">
        <v>2084</v>
      </c>
      <c r="I321" s="136"/>
      <c r="L321" s="32"/>
      <c r="M321" s="137"/>
      <c r="T321" s="53"/>
      <c r="AT321" s="17" t="s">
        <v>1416</v>
      </c>
      <c r="AU321" s="17" t="s">
        <v>77</v>
      </c>
    </row>
    <row r="322" spans="2:65" s="12" customFormat="1" ht="11.25">
      <c r="B322" s="162"/>
      <c r="D322" s="134" t="s">
        <v>774</v>
      </c>
      <c r="E322" s="163" t="s">
        <v>19</v>
      </c>
      <c r="F322" s="164" t="s">
        <v>4371</v>
      </c>
      <c r="H322" s="165">
        <v>7.9749999999999996</v>
      </c>
      <c r="I322" s="166"/>
      <c r="L322" s="162"/>
      <c r="M322" s="167"/>
      <c r="T322" s="168"/>
      <c r="AT322" s="163" t="s">
        <v>774</v>
      </c>
      <c r="AU322" s="163" t="s">
        <v>77</v>
      </c>
      <c r="AV322" s="12" t="s">
        <v>79</v>
      </c>
      <c r="AW322" s="12" t="s">
        <v>31</v>
      </c>
      <c r="AX322" s="12" t="s">
        <v>69</v>
      </c>
      <c r="AY322" s="163" t="s">
        <v>260</v>
      </c>
    </row>
    <row r="323" spans="2:65" s="13" customFormat="1" ht="11.25">
      <c r="B323" s="169"/>
      <c r="D323" s="134" t="s">
        <v>774</v>
      </c>
      <c r="E323" s="170" t="s">
        <v>19</v>
      </c>
      <c r="F323" s="171" t="s">
        <v>967</v>
      </c>
      <c r="H323" s="172">
        <v>7.9749999999999996</v>
      </c>
      <c r="I323" s="173"/>
      <c r="L323" s="169"/>
      <c r="M323" s="174"/>
      <c r="T323" s="175"/>
      <c r="AT323" s="170" t="s">
        <v>774</v>
      </c>
      <c r="AU323" s="170" t="s">
        <v>77</v>
      </c>
      <c r="AV323" s="13" t="s">
        <v>266</v>
      </c>
      <c r="AW323" s="13" t="s">
        <v>31</v>
      </c>
      <c r="AX323" s="13" t="s">
        <v>77</v>
      </c>
      <c r="AY323" s="170" t="s">
        <v>260</v>
      </c>
    </row>
    <row r="324" spans="2:65" s="1" customFormat="1" ht="16.5" customHeight="1">
      <c r="B324" s="32"/>
      <c r="C324" s="121" t="s">
        <v>1185</v>
      </c>
      <c r="D324" s="121" t="s">
        <v>261</v>
      </c>
      <c r="E324" s="122" t="s">
        <v>2086</v>
      </c>
      <c r="F324" s="123" t="s">
        <v>2087</v>
      </c>
      <c r="G324" s="124" t="s">
        <v>973</v>
      </c>
      <c r="H324" s="125">
        <v>7.9749999999999996</v>
      </c>
      <c r="I324" s="126"/>
      <c r="J324" s="127">
        <f>ROUND(I324*H324,2)</f>
        <v>0</v>
      </c>
      <c r="K324" s="123" t="s">
        <v>1258</v>
      </c>
      <c r="L324" s="32"/>
      <c r="M324" s="128" t="s">
        <v>19</v>
      </c>
      <c r="N324" s="129" t="s">
        <v>40</v>
      </c>
      <c r="P324" s="130">
        <f>O324*H324</f>
        <v>0</v>
      </c>
      <c r="Q324" s="130">
        <v>0</v>
      </c>
      <c r="R324" s="130">
        <f>Q324*H324</f>
        <v>0</v>
      </c>
      <c r="S324" s="130">
        <v>0</v>
      </c>
      <c r="T324" s="131">
        <f>S324*H324</f>
        <v>0</v>
      </c>
      <c r="AR324" s="132" t="s">
        <v>266</v>
      </c>
      <c r="AT324" s="132" t="s">
        <v>261</v>
      </c>
      <c r="AU324" s="132" t="s">
        <v>77</v>
      </c>
      <c r="AY324" s="17" t="s">
        <v>260</v>
      </c>
      <c r="BE324" s="133">
        <f>IF(N324="základní",J324,0)</f>
        <v>0</v>
      </c>
      <c r="BF324" s="133">
        <f>IF(N324="snížená",J324,0)</f>
        <v>0</v>
      </c>
      <c r="BG324" s="133">
        <f>IF(N324="zákl. přenesená",J324,0)</f>
        <v>0</v>
      </c>
      <c r="BH324" s="133">
        <f>IF(N324="sníž. přenesená",J324,0)</f>
        <v>0</v>
      </c>
      <c r="BI324" s="133">
        <f>IF(N324="nulová",J324,0)</f>
        <v>0</v>
      </c>
      <c r="BJ324" s="17" t="s">
        <v>77</v>
      </c>
      <c r="BK324" s="133">
        <f>ROUND(I324*H324,2)</f>
        <v>0</v>
      </c>
      <c r="BL324" s="17" t="s">
        <v>266</v>
      </c>
      <c r="BM324" s="132" t="s">
        <v>1188</v>
      </c>
    </row>
    <row r="325" spans="2:65" s="1" customFormat="1" ht="11.25">
      <c r="B325" s="32"/>
      <c r="D325" s="134" t="s">
        <v>267</v>
      </c>
      <c r="F325" s="135" t="s">
        <v>2088</v>
      </c>
      <c r="I325" s="136"/>
      <c r="L325" s="32"/>
      <c r="M325" s="137"/>
      <c r="T325" s="53"/>
      <c r="AT325" s="17" t="s">
        <v>267</v>
      </c>
      <c r="AU325" s="17" t="s">
        <v>77</v>
      </c>
    </row>
    <row r="326" spans="2:65" s="1" customFormat="1" ht="11.25">
      <c r="B326" s="32"/>
      <c r="D326" s="176" t="s">
        <v>1416</v>
      </c>
      <c r="F326" s="177" t="s">
        <v>2089</v>
      </c>
      <c r="I326" s="136"/>
      <c r="L326" s="32"/>
      <c r="M326" s="137"/>
      <c r="T326" s="53"/>
      <c r="AT326" s="17" t="s">
        <v>1416</v>
      </c>
      <c r="AU326" s="17" t="s">
        <v>77</v>
      </c>
    </row>
    <row r="327" spans="2:65" s="1" customFormat="1" ht="16.5" customHeight="1">
      <c r="B327" s="32"/>
      <c r="C327" s="121" t="s">
        <v>389</v>
      </c>
      <c r="D327" s="121" t="s">
        <v>261</v>
      </c>
      <c r="E327" s="122" t="s">
        <v>2090</v>
      </c>
      <c r="F327" s="123" t="s">
        <v>2091</v>
      </c>
      <c r="G327" s="124" t="s">
        <v>973</v>
      </c>
      <c r="H327" s="125">
        <v>151.52500000000001</v>
      </c>
      <c r="I327" s="126"/>
      <c r="J327" s="127">
        <f>ROUND(I327*H327,2)</f>
        <v>0</v>
      </c>
      <c r="K327" s="123" t="s">
        <v>1258</v>
      </c>
      <c r="L327" s="32"/>
      <c r="M327" s="128" t="s">
        <v>19</v>
      </c>
      <c r="N327" s="129" t="s">
        <v>40</v>
      </c>
      <c r="P327" s="130">
        <f>O327*H327</f>
        <v>0</v>
      </c>
      <c r="Q327" s="130">
        <v>0</v>
      </c>
      <c r="R327" s="130">
        <f>Q327*H327</f>
        <v>0</v>
      </c>
      <c r="S327" s="130">
        <v>0</v>
      </c>
      <c r="T327" s="131">
        <f>S327*H327</f>
        <v>0</v>
      </c>
      <c r="AR327" s="132" t="s">
        <v>266</v>
      </c>
      <c r="AT327" s="132" t="s">
        <v>261</v>
      </c>
      <c r="AU327" s="132" t="s">
        <v>77</v>
      </c>
      <c r="AY327" s="17" t="s">
        <v>260</v>
      </c>
      <c r="BE327" s="133">
        <f>IF(N327="základní",J327,0)</f>
        <v>0</v>
      </c>
      <c r="BF327" s="133">
        <f>IF(N327="snížená",J327,0)</f>
        <v>0</v>
      </c>
      <c r="BG327" s="133">
        <f>IF(N327="zákl. přenesená",J327,0)</f>
        <v>0</v>
      </c>
      <c r="BH327" s="133">
        <f>IF(N327="sníž. přenesená",J327,0)</f>
        <v>0</v>
      </c>
      <c r="BI327" s="133">
        <f>IF(N327="nulová",J327,0)</f>
        <v>0</v>
      </c>
      <c r="BJ327" s="17" t="s">
        <v>77</v>
      </c>
      <c r="BK327" s="133">
        <f>ROUND(I327*H327,2)</f>
        <v>0</v>
      </c>
      <c r="BL327" s="17" t="s">
        <v>266</v>
      </c>
      <c r="BM327" s="132" t="s">
        <v>1193</v>
      </c>
    </row>
    <row r="328" spans="2:65" s="1" customFormat="1" ht="19.5">
      <c r="B328" s="32"/>
      <c r="D328" s="134" t="s">
        <v>267</v>
      </c>
      <c r="F328" s="135" t="s">
        <v>2092</v>
      </c>
      <c r="I328" s="136"/>
      <c r="L328" s="32"/>
      <c r="M328" s="137"/>
      <c r="T328" s="53"/>
      <c r="AT328" s="17" t="s">
        <v>267</v>
      </c>
      <c r="AU328" s="17" t="s">
        <v>77</v>
      </c>
    </row>
    <row r="329" spans="2:65" s="1" customFormat="1" ht="11.25">
      <c r="B329" s="32"/>
      <c r="D329" s="176" t="s">
        <v>1416</v>
      </c>
      <c r="F329" s="177" t="s">
        <v>2093</v>
      </c>
      <c r="I329" s="136"/>
      <c r="L329" s="32"/>
      <c r="M329" s="137"/>
      <c r="T329" s="53"/>
      <c r="AT329" s="17" t="s">
        <v>1416</v>
      </c>
      <c r="AU329" s="17" t="s">
        <v>77</v>
      </c>
    </row>
    <row r="330" spans="2:65" s="12" customFormat="1" ht="11.25">
      <c r="B330" s="162"/>
      <c r="D330" s="134" t="s">
        <v>774</v>
      </c>
      <c r="E330" s="163" t="s">
        <v>19</v>
      </c>
      <c r="F330" s="164" t="s">
        <v>4372</v>
      </c>
      <c r="H330" s="165">
        <v>151.52500000000001</v>
      </c>
      <c r="I330" s="166"/>
      <c r="L330" s="162"/>
      <c r="M330" s="167"/>
      <c r="T330" s="168"/>
      <c r="AT330" s="163" t="s">
        <v>774</v>
      </c>
      <c r="AU330" s="163" t="s">
        <v>77</v>
      </c>
      <c r="AV330" s="12" t="s">
        <v>79</v>
      </c>
      <c r="AW330" s="12" t="s">
        <v>31</v>
      </c>
      <c r="AX330" s="12" t="s">
        <v>69</v>
      </c>
      <c r="AY330" s="163" t="s">
        <v>260</v>
      </c>
    </row>
    <row r="331" spans="2:65" s="13" customFormat="1" ht="11.25">
      <c r="B331" s="169"/>
      <c r="D331" s="134" t="s">
        <v>774</v>
      </c>
      <c r="E331" s="170" t="s">
        <v>19</v>
      </c>
      <c r="F331" s="171" t="s">
        <v>967</v>
      </c>
      <c r="H331" s="172">
        <v>151.52500000000001</v>
      </c>
      <c r="I331" s="173"/>
      <c r="L331" s="169"/>
      <c r="M331" s="174"/>
      <c r="T331" s="175"/>
      <c r="AT331" s="170" t="s">
        <v>774</v>
      </c>
      <c r="AU331" s="170" t="s">
        <v>77</v>
      </c>
      <c r="AV331" s="13" t="s">
        <v>266</v>
      </c>
      <c r="AW331" s="13" t="s">
        <v>31</v>
      </c>
      <c r="AX331" s="13" t="s">
        <v>77</v>
      </c>
      <c r="AY331" s="170" t="s">
        <v>260</v>
      </c>
    </row>
    <row r="332" spans="2:65" s="10" customFormat="1" ht="25.9" customHeight="1">
      <c r="B332" s="111"/>
      <c r="D332" s="112" t="s">
        <v>68</v>
      </c>
      <c r="E332" s="113" t="s">
        <v>2095</v>
      </c>
      <c r="F332" s="113" t="s">
        <v>2096</v>
      </c>
      <c r="I332" s="114"/>
      <c r="J332" s="115">
        <f>BK332</f>
        <v>0</v>
      </c>
      <c r="L332" s="111"/>
      <c r="M332" s="116"/>
      <c r="P332" s="117">
        <f>SUM(P333:P335)</f>
        <v>0</v>
      </c>
      <c r="R332" s="117">
        <f>SUM(R333:R335)</f>
        <v>0</v>
      </c>
      <c r="T332" s="118">
        <f>SUM(T333:T335)</f>
        <v>0</v>
      </c>
      <c r="AR332" s="112" t="s">
        <v>77</v>
      </c>
      <c r="AT332" s="119" t="s">
        <v>68</v>
      </c>
      <c r="AU332" s="119" t="s">
        <v>69</v>
      </c>
      <c r="AY332" s="112" t="s">
        <v>260</v>
      </c>
      <c r="BK332" s="120">
        <f>SUM(BK333:BK335)</f>
        <v>0</v>
      </c>
    </row>
    <row r="333" spans="2:65" s="1" customFormat="1" ht="16.5" customHeight="1">
      <c r="B333" s="32"/>
      <c r="C333" s="121" t="s">
        <v>1196</v>
      </c>
      <c r="D333" s="121" t="s">
        <v>261</v>
      </c>
      <c r="E333" s="122" t="s">
        <v>2097</v>
      </c>
      <c r="F333" s="123" t="s">
        <v>2098</v>
      </c>
      <c r="G333" s="124" t="s">
        <v>973</v>
      </c>
      <c r="H333" s="125">
        <v>206.697</v>
      </c>
      <c r="I333" s="126"/>
      <c r="J333" s="127">
        <f>ROUND(I333*H333,2)</f>
        <v>0</v>
      </c>
      <c r="K333" s="123" t="s">
        <v>1258</v>
      </c>
      <c r="L333" s="32"/>
      <c r="M333" s="128" t="s">
        <v>19</v>
      </c>
      <c r="N333" s="129" t="s">
        <v>40</v>
      </c>
      <c r="P333" s="130">
        <f>O333*H333</f>
        <v>0</v>
      </c>
      <c r="Q333" s="130">
        <v>0</v>
      </c>
      <c r="R333" s="130">
        <f>Q333*H333</f>
        <v>0</v>
      </c>
      <c r="S333" s="130">
        <v>0</v>
      </c>
      <c r="T333" s="131">
        <f>S333*H333</f>
        <v>0</v>
      </c>
      <c r="AR333" s="132" t="s">
        <v>266</v>
      </c>
      <c r="AT333" s="132" t="s">
        <v>261</v>
      </c>
      <c r="AU333" s="132" t="s">
        <v>77</v>
      </c>
      <c r="AY333" s="17" t="s">
        <v>260</v>
      </c>
      <c r="BE333" s="133">
        <f>IF(N333="základní",J333,0)</f>
        <v>0</v>
      </c>
      <c r="BF333" s="133">
        <f>IF(N333="snížená",J333,0)</f>
        <v>0</v>
      </c>
      <c r="BG333" s="133">
        <f>IF(N333="zákl. přenesená",J333,0)</f>
        <v>0</v>
      </c>
      <c r="BH333" s="133">
        <f>IF(N333="sníž. přenesená",J333,0)</f>
        <v>0</v>
      </c>
      <c r="BI333" s="133">
        <f>IF(N333="nulová",J333,0)</f>
        <v>0</v>
      </c>
      <c r="BJ333" s="17" t="s">
        <v>77</v>
      </c>
      <c r="BK333" s="133">
        <f>ROUND(I333*H333,2)</f>
        <v>0</v>
      </c>
      <c r="BL333" s="17" t="s">
        <v>266</v>
      </c>
      <c r="BM333" s="132" t="s">
        <v>1197</v>
      </c>
    </row>
    <row r="334" spans="2:65" s="1" customFormat="1" ht="19.5">
      <c r="B334" s="32"/>
      <c r="D334" s="134" t="s">
        <v>267</v>
      </c>
      <c r="F334" s="135" t="s">
        <v>2099</v>
      </c>
      <c r="I334" s="136"/>
      <c r="L334" s="32"/>
      <c r="M334" s="137"/>
      <c r="T334" s="53"/>
      <c r="AT334" s="17" t="s">
        <v>267</v>
      </c>
      <c r="AU334" s="17" t="s">
        <v>77</v>
      </c>
    </row>
    <row r="335" spans="2:65" s="1" customFormat="1" ht="11.25">
      <c r="B335" s="32"/>
      <c r="D335" s="176" t="s">
        <v>1416</v>
      </c>
      <c r="F335" s="177" t="s">
        <v>2100</v>
      </c>
      <c r="I335" s="136"/>
      <c r="L335" s="32"/>
      <c r="M335" s="149"/>
      <c r="N335" s="150"/>
      <c r="O335" s="150"/>
      <c r="P335" s="150"/>
      <c r="Q335" s="150"/>
      <c r="R335" s="150"/>
      <c r="S335" s="150"/>
      <c r="T335" s="151"/>
      <c r="AT335" s="17" t="s">
        <v>1416</v>
      </c>
      <c r="AU335" s="17" t="s">
        <v>77</v>
      </c>
    </row>
    <row r="336" spans="2:65" s="1" customFormat="1" ht="6.95" customHeight="1">
      <c r="B336" s="41"/>
      <c r="C336" s="42"/>
      <c r="D336" s="42"/>
      <c r="E336" s="42"/>
      <c r="F336" s="42"/>
      <c r="G336" s="42"/>
      <c r="H336" s="42"/>
      <c r="I336" s="42"/>
      <c r="J336" s="42"/>
      <c r="K336" s="42"/>
      <c r="L336" s="32"/>
    </row>
  </sheetData>
  <sheetProtection algorithmName="SHA-512" hashValue="HZOu127XB/sGi6D2+ve082JM01+WsARntKHDVt+8TeQBKyrOP72Skc1k6QGLDFXWDnmAHizL/SZf4S36ISGIeA==" saltValue="CYjVzTBwPMOqaub16j5T8mYcVKgum+SyI008Gz1ADoYshKTWnPkpfdBgv8gMIsh5c7UURvzgYdoYHQgsC3scYQ==" spinCount="100000" sheet="1" objects="1" scenarios="1" formatColumns="0" formatRows="0" autoFilter="0"/>
  <autoFilter ref="C86:K335" xr:uid="{00000000-0009-0000-0000-00002A000000}"/>
  <mergeCells count="9">
    <mergeCell ref="E50:H50"/>
    <mergeCell ref="E77:H77"/>
    <mergeCell ref="E79:H79"/>
    <mergeCell ref="L2:V2"/>
    <mergeCell ref="E7:H7"/>
    <mergeCell ref="E9:H9"/>
    <mergeCell ref="E18:H18"/>
    <mergeCell ref="E27:H27"/>
    <mergeCell ref="E48:H48"/>
  </mergeCells>
  <hyperlinks>
    <hyperlink ref="F91" r:id="rId1" xr:uid="{00000000-0004-0000-2A00-000000000000}"/>
    <hyperlink ref="F97" r:id="rId2" xr:uid="{00000000-0004-0000-2A00-000001000000}"/>
    <hyperlink ref="F102" r:id="rId3" xr:uid="{00000000-0004-0000-2A00-000002000000}"/>
    <hyperlink ref="F107" r:id="rId4" xr:uid="{00000000-0004-0000-2A00-000003000000}"/>
    <hyperlink ref="F113" r:id="rId5" xr:uid="{00000000-0004-0000-2A00-000004000000}"/>
    <hyperlink ref="F118" r:id="rId6" xr:uid="{00000000-0004-0000-2A00-000005000000}"/>
    <hyperlink ref="F123" r:id="rId7" xr:uid="{00000000-0004-0000-2A00-000006000000}"/>
    <hyperlink ref="F132" r:id="rId8" xr:uid="{00000000-0004-0000-2A00-000007000000}"/>
    <hyperlink ref="F141" r:id="rId9" xr:uid="{00000000-0004-0000-2A00-000008000000}"/>
    <hyperlink ref="F146" r:id="rId10" xr:uid="{00000000-0004-0000-2A00-000009000000}"/>
    <hyperlink ref="F152" r:id="rId11" xr:uid="{00000000-0004-0000-2A00-00000A000000}"/>
    <hyperlink ref="F155" r:id="rId12" xr:uid="{00000000-0004-0000-2A00-00000B000000}"/>
    <hyperlink ref="F160" r:id="rId13" xr:uid="{00000000-0004-0000-2A00-00000C000000}"/>
    <hyperlink ref="F169" r:id="rId14" xr:uid="{00000000-0004-0000-2A00-00000D000000}"/>
    <hyperlink ref="F175" r:id="rId15" xr:uid="{00000000-0004-0000-2A00-00000E000000}"/>
    <hyperlink ref="F181" r:id="rId16" xr:uid="{00000000-0004-0000-2A00-00000F000000}"/>
    <hyperlink ref="F185" r:id="rId17" xr:uid="{00000000-0004-0000-2A00-000010000000}"/>
    <hyperlink ref="F188" r:id="rId18" xr:uid="{00000000-0004-0000-2A00-000011000000}"/>
    <hyperlink ref="F194" r:id="rId19" xr:uid="{00000000-0004-0000-2A00-000012000000}"/>
    <hyperlink ref="F205" r:id="rId20" xr:uid="{00000000-0004-0000-2A00-000013000000}"/>
    <hyperlink ref="F210" r:id="rId21" xr:uid="{00000000-0004-0000-2A00-000014000000}"/>
    <hyperlink ref="F217" r:id="rId22" xr:uid="{00000000-0004-0000-2A00-000015000000}"/>
    <hyperlink ref="F225" r:id="rId23" xr:uid="{00000000-0004-0000-2A00-000016000000}"/>
    <hyperlink ref="F231" r:id="rId24" xr:uid="{00000000-0004-0000-2A00-000017000000}"/>
    <hyperlink ref="F241" r:id="rId25" xr:uid="{00000000-0004-0000-2A00-000018000000}"/>
    <hyperlink ref="F244" r:id="rId26" xr:uid="{00000000-0004-0000-2A00-000019000000}"/>
    <hyperlink ref="F249" r:id="rId27" xr:uid="{00000000-0004-0000-2A00-00001A000000}"/>
    <hyperlink ref="F256" r:id="rId28" xr:uid="{00000000-0004-0000-2A00-00001B000000}"/>
    <hyperlink ref="F265" r:id="rId29" xr:uid="{00000000-0004-0000-2A00-00001C000000}"/>
    <hyperlink ref="F273" r:id="rId30" xr:uid="{00000000-0004-0000-2A00-00001D000000}"/>
    <hyperlink ref="F279" r:id="rId31" xr:uid="{00000000-0004-0000-2A00-00001E000000}"/>
    <hyperlink ref="F289" r:id="rId32" xr:uid="{00000000-0004-0000-2A00-00001F000000}"/>
    <hyperlink ref="F295" r:id="rId33" xr:uid="{00000000-0004-0000-2A00-000020000000}"/>
    <hyperlink ref="F303" r:id="rId34" xr:uid="{00000000-0004-0000-2A00-000021000000}"/>
    <hyperlink ref="F309" r:id="rId35" xr:uid="{00000000-0004-0000-2A00-000022000000}"/>
    <hyperlink ref="F317" r:id="rId36" xr:uid="{00000000-0004-0000-2A00-000023000000}"/>
    <hyperlink ref="F321" r:id="rId37" xr:uid="{00000000-0004-0000-2A00-000024000000}"/>
    <hyperlink ref="F326" r:id="rId38" xr:uid="{00000000-0004-0000-2A00-000025000000}"/>
    <hyperlink ref="F329" r:id="rId39" xr:uid="{00000000-0004-0000-2A00-000026000000}"/>
    <hyperlink ref="F335" r:id="rId40" xr:uid="{00000000-0004-0000-2A00-000027000000}"/>
  </hyperlinks>
  <pageMargins left="0.39374999999999999" right="0.39374999999999999" top="0.39374999999999999" bottom="0.39374999999999999" header="0" footer="0"/>
  <pageSetup paperSize="9" fitToHeight="100" orientation="landscape" blackAndWhite="1"/>
  <headerFooter>
    <oddFooter>&amp;CStrana &amp;P z &amp;N</oddFooter>
  </headerFooter>
  <drawing r:id="rId4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pageSetUpPr fitToPage="1"/>
  </sheetPr>
  <dimension ref="B2:BM314"/>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205</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4373</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ROUND(J87,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ROUND((SUM(BE87:BE313)),  2)</f>
        <v>0</v>
      </c>
      <c r="I33" s="89">
        <v>0.21</v>
      </c>
      <c r="J33" s="88">
        <f>ROUND(((SUM(BE87:BE313))*I33),  2)</f>
        <v>0</v>
      </c>
      <c r="L33" s="32"/>
    </row>
    <row r="34" spans="2:12" s="1" customFormat="1" ht="14.45" customHeight="1">
      <c r="B34" s="32"/>
      <c r="E34" s="27" t="s">
        <v>41</v>
      </c>
      <c r="F34" s="88">
        <f>ROUND((SUM(BF87:BF313)),  2)</f>
        <v>0</v>
      </c>
      <c r="I34" s="89">
        <v>0.12</v>
      </c>
      <c r="J34" s="88">
        <f>ROUND(((SUM(BF87:BF313))*I34),  2)</f>
        <v>0</v>
      </c>
      <c r="L34" s="32"/>
    </row>
    <row r="35" spans="2:12" s="1" customFormat="1" ht="14.45" hidden="1" customHeight="1">
      <c r="B35" s="32"/>
      <c r="E35" s="27" t="s">
        <v>42</v>
      </c>
      <c r="F35" s="88">
        <f>ROUND((SUM(BG87:BG313)),  2)</f>
        <v>0</v>
      </c>
      <c r="I35" s="89">
        <v>0.21</v>
      </c>
      <c r="J35" s="88">
        <f>0</f>
        <v>0</v>
      </c>
      <c r="L35" s="32"/>
    </row>
    <row r="36" spans="2:12" s="1" customFormat="1" ht="14.45" hidden="1" customHeight="1">
      <c r="B36" s="32"/>
      <c r="E36" s="27" t="s">
        <v>43</v>
      </c>
      <c r="F36" s="88">
        <f>ROUND((SUM(BH87:BH313)),  2)</f>
        <v>0</v>
      </c>
      <c r="I36" s="89">
        <v>0.12</v>
      </c>
      <c r="J36" s="88">
        <f>0</f>
        <v>0</v>
      </c>
      <c r="L36" s="32"/>
    </row>
    <row r="37" spans="2:12" s="1" customFormat="1" ht="14.45" hidden="1" customHeight="1">
      <c r="B37" s="32"/>
      <c r="E37" s="27" t="s">
        <v>44</v>
      </c>
      <c r="F37" s="88">
        <f>ROUND((SUM(BI87:BI313)),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04-14-05 - Most v ev. km 32,360</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J87</f>
        <v>0</v>
      </c>
      <c r="L59" s="32"/>
      <c r="AU59" s="17" t="s">
        <v>242</v>
      </c>
    </row>
    <row r="60" spans="2:47" s="8" customFormat="1" ht="24.95" customHeight="1">
      <c r="B60" s="99"/>
      <c r="D60" s="100" t="s">
        <v>1827</v>
      </c>
      <c r="E60" s="101"/>
      <c r="F60" s="101"/>
      <c r="G60" s="101"/>
      <c r="H60" s="101"/>
      <c r="I60" s="101"/>
      <c r="J60" s="102">
        <f>J88</f>
        <v>0</v>
      </c>
      <c r="L60" s="99"/>
    </row>
    <row r="61" spans="2:47" s="8" customFormat="1" ht="24.95" customHeight="1">
      <c r="B61" s="99"/>
      <c r="D61" s="100" t="s">
        <v>1828</v>
      </c>
      <c r="E61" s="101"/>
      <c r="F61" s="101"/>
      <c r="G61" s="101"/>
      <c r="H61" s="101"/>
      <c r="I61" s="101"/>
      <c r="J61" s="102">
        <f>J149</f>
        <v>0</v>
      </c>
      <c r="L61" s="99"/>
    </row>
    <row r="62" spans="2:47" s="8" customFormat="1" ht="24.95" customHeight="1">
      <c r="B62" s="99"/>
      <c r="D62" s="100" t="s">
        <v>1829</v>
      </c>
      <c r="E62" s="101"/>
      <c r="F62" s="101"/>
      <c r="G62" s="101"/>
      <c r="H62" s="101"/>
      <c r="I62" s="101"/>
      <c r="J62" s="102">
        <f>J191</f>
        <v>0</v>
      </c>
      <c r="L62" s="99"/>
    </row>
    <row r="63" spans="2:47" s="8" customFormat="1" ht="24.95" customHeight="1">
      <c r="B63" s="99"/>
      <c r="D63" s="100" t="s">
        <v>1830</v>
      </c>
      <c r="E63" s="101"/>
      <c r="F63" s="101"/>
      <c r="G63" s="101"/>
      <c r="H63" s="101"/>
      <c r="I63" s="101"/>
      <c r="J63" s="102">
        <f>J202</f>
        <v>0</v>
      </c>
      <c r="L63" s="99"/>
    </row>
    <row r="64" spans="2:47" s="8" customFormat="1" ht="24.95" customHeight="1">
      <c r="B64" s="99"/>
      <c r="D64" s="100" t="s">
        <v>1831</v>
      </c>
      <c r="E64" s="101"/>
      <c r="F64" s="101"/>
      <c r="G64" s="101"/>
      <c r="H64" s="101"/>
      <c r="I64" s="101"/>
      <c r="J64" s="102">
        <f>J213</f>
        <v>0</v>
      </c>
      <c r="L64" s="99"/>
    </row>
    <row r="65" spans="2:12" s="8" customFormat="1" ht="24.95" customHeight="1">
      <c r="B65" s="99"/>
      <c r="D65" s="100" t="s">
        <v>1833</v>
      </c>
      <c r="E65" s="101"/>
      <c r="F65" s="101"/>
      <c r="G65" s="101"/>
      <c r="H65" s="101"/>
      <c r="I65" s="101"/>
      <c r="J65" s="102">
        <f>J242</f>
        <v>0</v>
      </c>
      <c r="L65" s="99"/>
    </row>
    <row r="66" spans="2:12" s="8" customFormat="1" ht="24.95" customHeight="1">
      <c r="B66" s="99"/>
      <c r="D66" s="100" t="s">
        <v>1834</v>
      </c>
      <c r="E66" s="101"/>
      <c r="F66" s="101"/>
      <c r="G66" s="101"/>
      <c r="H66" s="101"/>
      <c r="I66" s="101"/>
      <c r="J66" s="102">
        <f>J296</f>
        <v>0</v>
      </c>
      <c r="L66" s="99"/>
    </row>
    <row r="67" spans="2:12" s="8" customFormat="1" ht="24.95" customHeight="1">
      <c r="B67" s="99"/>
      <c r="D67" s="100" t="s">
        <v>1835</v>
      </c>
      <c r="E67" s="101"/>
      <c r="F67" s="101"/>
      <c r="G67" s="101"/>
      <c r="H67" s="101"/>
      <c r="I67" s="101"/>
      <c r="J67" s="102">
        <f>J310</f>
        <v>0</v>
      </c>
      <c r="L67" s="99"/>
    </row>
    <row r="68" spans="2:12" s="1" customFormat="1" ht="21.75" customHeight="1">
      <c r="B68" s="32"/>
      <c r="L68" s="32"/>
    </row>
    <row r="69" spans="2:12" s="1" customFormat="1" ht="6.95" customHeight="1">
      <c r="B69" s="41"/>
      <c r="C69" s="42"/>
      <c r="D69" s="42"/>
      <c r="E69" s="42"/>
      <c r="F69" s="42"/>
      <c r="G69" s="42"/>
      <c r="H69" s="42"/>
      <c r="I69" s="42"/>
      <c r="J69" s="42"/>
      <c r="K69" s="42"/>
      <c r="L69" s="32"/>
    </row>
    <row r="73" spans="2:12" s="1" customFormat="1" ht="6.95" customHeight="1">
      <c r="B73" s="43"/>
      <c r="C73" s="44"/>
      <c r="D73" s="44"/>
      <c r="E73" s="44"/>
      <c r="F73" s="44"/>
      <c r="G73" s="44"/>
      <c r="H73" s="44"/>
      <c r="I73" s="44"/>
      <c r="J73" s="44"/>
      <c r="K73" s="44"/>
      <c r="L73" s="32"/>
    </row>
    <row r="74" spans="2:12" s="1" customFormat="1" ht="24.95" customHeight="1">
      <c r="B74" s="32"/>
      <c r="C74" s="21" t="s">
        <v>245</v>
      </c>
      <c r="L74" s="32"/>
    </row>
    <row r="75" spans="2:12" s="1" customFormat="1" ht="6.95" customHeight="1">
      <c r="B75" s="32"/>
      <c r="L75" s="32"/>
    </row>
    <row r="76" spans="2:12" s="1" customFormat="1" ht="12" customHeight="1">
      <c r="B76" s="32"/>
      <c r="C76" s="27" t="s">
        <v>16</v>
      </c>
      <c r="L76" s="32"/>
    </row>
    <row r="77" spans="2:12" s="1" customFormat="1" ht="16.5" customHeight="1">
      <c r="B77" s="32"/>
      <c r="E77" s="309" t="str">
        <f>E7</f>
        <v>Oprava trati v úseku Tanvald - Kořenov</v>
      </c>
      <c r="F77" s="310"/>
      <c r="G77" s="310"/>
      <c r="H77" s="310"/>
      <c r="L77" s="32"/>
    </row>
    <row r="78" spans="2:12" s="1" customFormat="1" ht="12" customHeight="1">
      <c r="B78" s="32"/>
      <c r="C78" s="27" t="s">
        <v>237</v>
      </c>
      <c r="L78" s="32"/>
    </row>
    <row r="79" spans="2:12" s="1" customFormat="1" ht="16.5" customHeight="1">
      <c r="B79" s="32"/>
      <c r="E79" s="305" t="str">
        <f>E9</f>
        <v>SO 04-14-05 - Most v ev. km 32,360</v>
      </c>
      <c r="F79" s="311"/>
      <c r="G79" s="311"/>
      <c r="H79" s="311"/>
      <c r="L79" s="32"/>
    </row>
    <row r="80" spans="2:12" s="1" customFormat="1" ht="6.95" customHeight="1">
      <c r="B80" s="32"/>
      <c r="L80" s="32"/>
    </row>
    <row r="81" spans="2:65" s="1" customFormat="1" ht="12" customHeight="1">
      <c r="B81" s="32"/>
      <c r="C81" s="27" t="s">
        <v>21</v>
      </c>
      <c r="F81" s="25" t="str">
        <f>F12</f>
        <v xml:space="preserve"> </v>
      </c>
      <c r="I81" s="27" t="s">
        <v>23</v>
      </c>
      <c r="J81" s="49" t="str">
        <f>IF(J12="","",J12)</f>
        <v>14. 6. 2023</v>
      </c>
      <c r="L81" s="32"/>
    </row>
    <row r="82" spans="2:65" s="1" customFormat="1" ht="6.95" customHeight="1">
      <c r="B82" s="32"/>
      <c r="L82" s="32"/>
    </row>
    <row r="83" spans="2:65" s="1" customFormat="1" ht="15.2" customHeight="1">
      <c r="B83" s="32"/>
      <c r="C83" s="27" t="s">
        <v>25</v>
      </c>
      <c r="F83" s="25" t="str">
        <f>E15</f>
        <v xml:space="preserve"> </v>
      </c>
      <c r="I83" s="27" t="s">
        <v>30</v>
      </c>
      <c r="J83" s="30" t="str">
        <f>E21</f>
        <v xml:space="preserve"> </v>
      </c>
      <c r="L83" s="32"/>
    </row>
    <row r="84" spans="2:65" s="1" customFormat="1" ht="15.2" customHeight="1">
      <c r="B84" s="32"/>
      <c r="C84" s="27" t="s">
        <v>28</v>
      </c>
      <c r="F84" s="25" t="str">
        <f>IF(E18="","",E18)</f>
        <v>Vyplň údaj</v>
      </c>
      <c r="I84" s="27" t="s">
        <v>32</v>
      </c>
      <c r="J84" s="30" t="str">
        <f>E24</f>
        <v xml:space="preserve"> </v>
      </c>
      <c r="L84" s="32"/>
    </row>
    <row r="85" spans="2:65" s="1" customFormat="1" ht="10.35" customHeight="1">
      <c r="B85" s="32"/>
      <c r="L85" s="32"/>
    </row>
    <row r="86" spans="2:65" s="9" customFormat="1" ht="29.25" customHeight="1">
      <c r="B86" s="103"/>
      <c r="C86" s="104" t="s">
        <v>246</v>
      </c>
      <c r="D86" s="105" t="s">
        <v>54</v>
      </c>
      <c r="E86" s="105" t="s">
        <v>50</v>
      </c>
      <c r="F86" s="105" t="s">
        <v>51</v>
      </c>
      <c r="G86" s="105" t="s">
        <v>247</v>
      </c>
      <c r="H86" s="105" t="s">
        <v>248</v>
      </c>
      <c r="I86" s="105" t="s">
        <v>249</v>
      </c>
      <c r="J86" s="105" t="s">
        <v>241</v>
      </c>
      <c r="K86" s="106" t="s">
        <v>250</v>
      </c>
      <c r="L86" s="103"/>
      <c r="M86" s="56" t="s">
        <v>19</v>
      </c>
      <c r="N86" s="57" t="s">
        <v>39</v>
      </c>
      <c r="O86" s="57" t="s">
        <v>251</v>
      </c>
      <c r="P86" s="57" t="s">
        <v>252</v>
      </c>
      <c r="Q86" s="57" t="s">
        <v>253</v>
      </c>
      <c r="R86" s="57" t="s">
        <v>254</v>
      </c>
      <c r="S86" s="57" t="s">
        <v>255</v>
      </c>
      <c r="T86" s="58" t="s">
        <v>256</v>
      </c>
    </row>
    <row r="87" spans="2:65" s="1" customFormat="1" ht="22.9" customHeight="1">
      <c r="B87" s="32"/>
      <c r="C87" s="61" t="s">
        <v>257</v>
      </c>
      <c r="J87" s="107">
        <f>BK87</f>
        <v>0</v>
      </c>
      <c r="L87" s="32"/>
      <c r="M87" s="59"/>
      <c r="N87" s="50"/>
      <c r="O87" s="50"/>
      <c r="P87" s="108">
        <f>P88+P149+P191+P202+P213+P242+P296+P310</f>
        <v>0</v>
      </c>
      <c r="Q87" s="50"/>
      <c r="R87" s="108">
        <f>R88+R149+R191+R202+R213+R242+R296+R310</f>
        <v>1524.7955867699998</v>
      </c>
      <c r="S87" s="50"/>
      <c r="T87" s="109">
        <f>T88+T149+T191+T202+T213+T242+T296+T310</f>
        <v>18.324621999999998</v>
      </c>
      <c r="AT87" s="17" t="s">
        <v>68</v>
      </c>
      <c r="AU87" s="17" t="s">
        <v>242</v>
      </c>
      <c r="BK87" s="110">
        <f>BK88+BK149+BK191+BK202+BK213+BK242+BK296+BK310</f>
        <v>0</v>
      </c>
    </row>
    <row r="88" spans="2:65" s="10" customFormat="1" ht="25.9" customHeight="1">
      <c r="B88" s="111"/>
      <c r="D88" s="112" t="s">
        <v>68</v>
      </c>
      <c r="E88" s="113" t="s">
        <v>77</v>
      </c>
      <c r="F88" s="113" t="s">
        <v>1836</v>
      </c>
      <c r="I88" s="114"/>
      <c r="J88" s="115">
        <f>BK88</f>
        <v>0</v>
      </c>
      <c r="L88" s="111"/>
      <c r="M88" s="116"/>
      <c r="P88" s="117">
        <f>SUM(P89:P148)</f>
        <v>0</v>
      </c>
      <c r="R88" s="117">
        <f>SUM(R89:R148)</f>
        <v>1396.8122179999998</v>
      </c>
      <c r="T88" s="118">
        <f>SUM(T89:T148)</f>
        <v>0</v>
      </c>
      <c r="AR88" s="112" t="s">
        <v>77</v>
      </c>
      <c r="AT88" s="119" t="s">
        <v>68</v>
      </c>
      <c r="AU88" s="119" t="s">
        <v>69</v>
      </c>
      <c r="AY88" s="112" t="s">
        <v>260</v>
      </c>
      <c r="BK88" s="120">
        <f>SUM(BK89:BK148)</f>
        <v>0</v>
      </c>
    </row>
    <row r="89" spans="2:65" s="1" customFormat="1" ht="24.2" customHeight="1">
      <c r="B89" s="32"/>
      <c r="C89" s="121" t="s">
        <v>77</v>
      </c>
      <c r="D89" s="121" t="s">
        <v>261</v>
      </c>
      <c r="E89" s="122" t="s">
        <v>4230</v>
      </c>
      <c r="F89" s="123" t="s">
        <v>4231</v>
      </c>
      <c r="G89" s="124" t="s">
        <v>1067</v>
      </c>
      <c r="H89" s="125">
        <v>700</v>
      </c>
      <c r="I89" s="126"/>
      <c r="J89" s="127">
        <f>ROUND(I89*H89,2)</f>
        <v>0</v>
      </c>
      <c r="K89" s="123" t="s">
        <v>1258</v>
      </c>
      <c r="L89" s="32"/>
      <c r="M89" s="128" t="s">
        <v>19</v>
      </c>
      <c r="N89" s="129" t="s">
        <v>40</v>
      </c>
      <c r="P89" s="130">
        <f>O89*H89</f>
        <v>0</v>
      </c>
      <c r="Q89" s="130">
        <v>0</v>
      </c>
      <c r="R89" s="130">
        <f>Q89*H89</f>
        <v>0</v>
      </c>
      <c r="S89" s="130">
        <v>0</v>
      </c>
      <c r="T89" s="131">
        <f>S89*H89</f>
        <v>0</v>
      </c>
      <c r="AR89" s="132" t="s">
        <v>266</v>
      </c>
      <c r="AT89" s="132" t="s">
        <v>261</v>
      </c>
      <c r="AU89" s="132" t="s">
        <v>77</v>
      </c>
      <c r="AY89" s="17" t="s">
        <v>260</v>
      </c>
      <c r="BE89" s="133">
        <f>IF(N89="základní",J89,0)</f>
        <v>0</v>
      </c>
      <c r="BF89" s="133">
        <f>IF(N89="snížená",J89,0)</f>
        <v>0</v>
      </c>
      <c r="BG89" s="133">
        <f>IF(N89="zákl. přenesená",J89,0)</f>
        <v>0</v>
      </c>
      <c r="BH89" s="133">
        <f>IF(N89="sníž. přenesená",J89,0)</f>
        <v>0</v>
      </c>
      <c r="BI89" s="133">
        <f>IF(N89="nulová",J89,0)</f>
        <v>0</v>
      </c>
      <c r="BJ89" s="17" t="s">
        <v>77</v>
      </c>
      <c r="BK89" s="133">
        <f>ROUND(I89*H89,2)</f>
        <v>0</v>
      </c>
      <c r="BL89" s="17" t="s">
        <v>266</v>
      </c>
      <c r="BM89" s="132" t="s">
        <v>79</v>
      </c>
    </row>
    <row r="90" spans="2:65" s="1" customFormat="1" ht="19.5">
      <c r="B90" s="32"/>
      <c r="D90" s="134" t="s">
        <v>267</v>
      </c>
      <c r="F90" s="135" t="s">
        <v>4232</v>
      </c>
      <c r="I90" s="136"/>
      <c r="L90" s="32"/>
      <c r="M90" s="137"/>
      <c r="T90" s="53"/>
      <c r="AT90" s="17" t="s">
        <v>267</v>
      </c>
      <c r="AU90" s="17" t="s">
        <v>77</v>
      </c>
    </row>
    <row r="91" spans="2:65" s="1" customFormat="1" ht="11.25">
      <c r="B91" s="32"/>
      <c r="D91" s="176" t="s">
        <v>1416</v>
      </c>
      <c r="F91" s="177" t="s">
        <v>4233</v>
      </c>
      <c r="I91" s="136"/>
      <c r="L91" s="32"/>
      <c r="M91" s="137"/>
      <c r="T91" s="53"/>
      <c r="AT91" s="17" t="s">
        <v>1416</v>
      </c>
      <c r="AU91" s="17" t="s">
        <v>77</v>
      </c>
    </row>
    <row r="92" spans="2:65" s="1" customFormat="1" ht="39">
      <c r="B92" s="32"/>
      <c r="D92" s="134" t="s">
        <v>269</v>
      </c>
      <c r="F92" s="138" t="s">
        <v>1841</v>
      </c>
      <c r="I92" s="136"/>
      <c r="L92" s="32"/>
      <c r="M92" s="137"/>
      <c r="T92" s="53"/>
      <c r="AT92" s="17" t="s">
        <v>269</v>
      </c>
      <c r="AU92" s="17" t="s">
        <v>77</v>
      </c>
    </row>
    <row r="93" spans="2:65" s="12" customFormat="1" ht="11.25">
      <c r="B93" s="162"/>
      <c r="D93" s="134" t="s">
        <v>774</v>
      </c>
      <c r="E93" s="163" t="s">
        <v>19</v>
      </c>
      <c r="F93" s="164" t="s">
        <v>4374</v>
      </c>
      <c r="H93" s="165">
        <v>700</v>
      </c>
      <c r="I93" s="166"/>
      <c r="L93" s="162"/>
      <c r="M93" s="167"/>
      <c r="T93" s="168"/>
      <c r="AT93" s="163" t="s">
        <v>774</v>
      </c>
      <c r="AU93" s="163" t="s">
        <v>77</v>
      </c>
      <c r="AV93" s="12" t="s">
        <v>79</v>
      </c>
      <c r="AW93" s="12" t="s">
        <v>31</v>
      </c>
      <c r="AX93" s="12" t="s">
        <v>69</v>
      </c>
      <c r="AY93" s="163" t="s">
        <v>260</v>
      </c>
    </row>
    <row r="94" spans="2:65" s="13" customFormat="1" ht="11.25">
      <c r="B94" s="169"/>
      <c r="D94" s="134" t="s">
        <v>774</v>
      </c>
      <c r="E94" s="170" t="s">
        <v>19</v>
      </c>
      <c r="F94" s="171" t="s">
        <v>967</v>
      </c>
      <c r="H94" s="172">
        <v>700</v>
      </c>
      <c r="I94" s="173"/>
      <c r="L94" s="169"/>
      <c r="M94" s="174"/>
      <c r="T94" s="175"/>
      <c r="AT94" s="170" t="s">
        <v>774</v>
      </c>
      <c r="AU94" s="170" t="s">
        <v>77</v>
      </c>
      <c r="AV94" s="13" t="s">
        <v>266</v>
      </c>
      <c r="AW94" s="13" t="s">
        <v>31</v>
      </c>
      <c r="AX94" s="13" t="s">
        <v>77</v>
      </c>
      <c r="AY94" s="170" t="s">
        <v>260</v>
      </c>
    </row>
    <row r="95" spans="2:65" s="1" customFormat="1" ht="24.2" customHeight="1">
      <c r="B95" s="32"/>
      <c r="C95" s="121" t="s">
        <v>79</v>
      </c>
      <c r="D95" s="121" t="s">
        <v>261</v>
      </c>
      <c r="E95" s="122" t="s">
        <v>1843</v>
      </c>
      <c r="F95" s="123" t="s">
        <v>1844</v>
      </c>
      <c r="G95" s="124" t="s">
        <v>1067</v>
      </c>
      <c r="H95" s="125">
        <v>700</v>
      </c>
      <c r="I95" s="126"/>
      <c r="J95" s="127">
        <f>ROUND(I95*H95,2)</f>
        <v>0</v>
      </c>
      <c r="K95" s="123" t="s">
        <v>1258</v>
      </c>
      <c r="L95" s="32"/>
      <c r="M95" s="128" t="s">
        <v>19</v>
      </c>
      <c r="N95" s="129" t="s">
        <v>40</v>
      </c>
      <c r="P95" s="130">
        <f>O95*H95</f>
        <v>0</v>
      </c>
      <c r="Q95" s="130">
        <v>0</v>
      </c>
      <c r="R95" s="130">
        <f>Q95*H95</f>
        <v>0</v>
      </c>
      <c r="S95" s="130">
        <v>0</v>
      </c>
      <c r="T95" s="131">
        <f>S95*H95</f>
        <v>0</v>
      </c>
      <c r="AR95" s="132" t="s">
        <v>266</v>
      </c>
      <c r="AT95" s="132" t="s">
        <v>261</v>
      </c>
      <c r="AU95" s="132" t="s">
        <v>77</v>
      </c>
      <c r="AY95" s="17" t="s">
        <v>260</v>
      </c>
      <c r="BE95" s="133">
        <f>IF(N95="základní",J95,0)</f>
        <v>0</v>
      </c>
      <c r="BF95" s="133">
        <f>IF(N95="snížená",J95,0)</f>
        <v>0</v>
      </c>
      <c r="BG95" s="133">
        <f>IF(N95="zákl. přenesená",J95,0)</f>
        <v>0</v>
      </c>
      <c r="BH95" s="133">
        <f>IF(N95="sníž. přenesená",J95,0)</f>
        <v>0</v>
      </c>
      <c r="BI95" s="133">
        <f>IF(N95="nulová",J95,0)</f>
        <v>0</v>
      </c>
      <c r="BJ95" s="17" t="s">
        <v>77</v>
      </c>
      <c r="BK95" s="133">
        <f>ROUND(I95*H95,2)</f>
        <v>0</v>
      </c>
      <c r="BL95" s="17" t="s">
        <v>266</v>
      </c>
      <c r="BM95" s="132" t="s">
        <v>266</v>
      </c>
    </row>
    <row r="96" spans="2:65" s="1" customFormat="1" ht="19.5">
      <c r="B96" s="32"/>
      <c r="D96" s="134" t="s">
        <v>267</v>
      </c>
      <c r="F96" s="135" t="s">
        <v>1845</v>
      </c>
      <c r="I96" s="136"/>
      <c r="L96" s="32"/>
      <c r="M96" s="137"/>
      <c r="T96" s="53"/>
      <c r="AT96" s="17" t="s">
        <v>267</v>
      </c>
      <c r="AU96" s="17" t="s">
        <v>77</v>
      </c>
    </row>
    <row r="97" spans="2:65" s="1" customFormat="1" ht="11.25">
      <c r="B97" s="32"/>
      <c r="D97" s="176" t="s">
        <v>1416</v>
      </c>
      <c r="F97" s="177" t="s">
        <v>1846</v>
      </c>
      <c r="I97" s="136"/>
      <c r="L97" s="32"/>
      <c r="M97" s="137"/>
      <c r="T97" s="53"/>
      <c r="AT97" s="17" t="s">
        <v>1416</v>
      </c>
      <c r="AU97" s="17" t="s">
        <v>77</v>
      </c>
    </row>
    <row r="98" spans="2:65" s="12" customFormat="1" ht="11.25">
      <c r="B98" s="162"/>
      <c r="D98" s="134" t="s">
        <v>774</v>
      </c>
      <c r="E98" s="163" t="s">
        <v>19</v>
      </c>
      <c r="F98" s="164" t="s">
        <v>4374</v>
      </c>
      <c r="H98" s="165">
        <v>700</v>
      </c>
      <c r="I98" s="166"/>
      <c r="L98" s="162"/>
      <c r="M98" s="167"/>
      <c r="T98" s="168"/>
      <c r="AT98" s="163" t="s">
        <v>774</v>
      </c>
      <c r="AU98" s="163" t="s">
        <v>77</v>
      </c>
      <c r="AV98" s="12" t="s">
        <v>79</v>
      </c>
      <c r="AW98" s="12" t="s">
        <v>31</v>
      </c>
      <c r="AX98" s="12" t="s">
        <v>69</v>
      </c>
      <c r="AY98" s="163" t="s">
        <v>260</v>
      </c>
    </row>
    <row r="99" spans="2:65" s="13" customFormat="1" ht="11.25">
      <c r="B99" s="169"/>
      <c r="D99" s="134" t="s">
        <v>774</v>
      </c>
      <c r="E99" s="170" t="s">
        <v>19</v>
      </c>
      <c r="F99" s="171" t="s">
        <v>967</v>
      </c>
      <c r="H99" s="172">
        <v>700</v>
      </c>
      <c r="I99" s="173"/>
      <c r="L99" s="169"/>
      <c r="M99" s="174"/>
      <c r="T99" s="175"/>
      <c r="AT99" s="170" t="s">
        <v>774</v>
      </c>
      <c r="AU99" s="170" t="s">
        <v>77</v>
      </c>
      <c r="AV99" s="13" t="s">
        <v>266</v>
      </c>
      <c r="AW99" s="13" t="s">
        <v>31</v>
      </c>
      <c r="AX99" s="13" t="s">
        <v>77</v>
      </c>
      <c r="AY99" s="170" t="s">
        <v>260</v>
      </c>
    </row>
    <row r="100" spans="2:65" s="1" customFormat="1" ht="21.75" customHeight="1">
      <c r="B100" s="32"/>
      <c r="C100" s="121" t="s">
        <v>279</v>
      </c>
      <c r="D100" s="121" t="s">
        <v>261</v>
      </c>
      <c r="E100" s="122" t="s">
        <v>1847</v>
      </c>
      <c r="F100" s="123" t="s">
        <v>1848</v>
      </c>
      <c r="G100" s="124" t="s">
        <v>1067</v>
      </c>
      <c r="H100" s="125">
        <v>700</v>
      </c>
      <c r="I100" s="126"/>
      <c r="J100" s="127">
        <f>ROUND(I100*H100,2)</f>
        <v>0</v>
      </c>
      <c r="K100" s="123" t="s">
        <v>1258</v>
      </c>
      <c r="L100" s="32"/>
      <c r="M100" s="128" t="s">
        <v>19</v>
      </c>
      <c r="N100" s="129" t="s">
        <v>40</v>
      </c>
      <c r="P100" s="130">
        <f>O100*H100</f>
        <v>0</v>
      </c>
      <c r="Q100" s="130">
        <v>0</v>
      </c>
      <c r="R100" s="130">
        <f>Q100*H100</f>
        <v>0</v>
      </c>
      <c r="S100" s="130">
        <v>0</v>
      </c>
      <c r="T100" s="131">
        <f>S100*H100</f>
        <v>0</v>
      </c>
      <c r="AR100" s="132" t="s">
        <v>266</v>
      </c>
      <c r="AT100" s="132" t="s">
        <v>261</v>
      </c>
      <c r="AU100" s="132" t="s">
        <v>77</v>
      </c>
      <c r="AY100" s="17" t="s">
        <v>260</v>
      </c>
      <c r="BE100" s="133">
        <f>IF(N100="základní",J100,0)</f>
        <v>0</v>
      </c>
      <c r="BF100" s="133">
        <f>IF(N100="snížená",J100,0)</f>
        <v>0</v>
      </c>
      <c r="BG100" s="133">
        <f>IF(N100="zákl. přenesená",J100,0)</f>
        <v>0</v>
      </c>
      <c r="BH100" s="133">
        <f>IF(N100="sníž. přenesená",J100,0)</f>
        <v>0</v>
      </c>
      <c r="BI100" s="133">
        <f>IF(N100="nulová",J100,0)</f>
        <v>0</v>
      </c>
      <c r="BJ100" s="17" t="s">
        <v>77</v>
      </c>
      <c r="BK100" s="133">
        <f>ROUND(I100*H100,2)</f>
        <v>0</v>
      </c>
      <c r="BL100" s="17" t="s">
        <v>266</v>
      </c>
      <c r="BM100" s="132" t="s">
        <v>282</v>
      </c>
    </row>
    <row r="101" spans="2:65" s="1" customFormat="1" ht="19.5">
      <c r="B101" s="32"/>
      <c r="D101" s="134" t="s">
        <v>267</v>
      </c>
      <c r="F101" s="135" t="s">
        <v>1849</v>
      </c>
      <c r="I101" s="136"/>
      <c r="L101" s="32"/>
      <c r="M101" s="137"/>
      <c r="T101" s="53"/>
      <c r="AT101" s="17" t="s">
        <v>267</v>
      </c>
      <c r="AU101" s="17" t="s">
        <v>77</v>
      </c>
    </row>
    <row r="102" spans="2:65" s="1" customFormat="1" ht="11.25">
      <c r="B102" s="32"/>
      <c r="D102" s="176" t="s">
        <v>1416</v>
      </c>
      <c r="F102" s="177" t="s">
        <v>1850</v>
      </c>
      <c r="I102" s="136"/>
      <c r="L102" s="32"/>
      <c r="M102" s="137"/>
      <c r="T102" s="53"/>
      <c r="AT102" s="17" t="s">
        <v>1416</v>
      </c>
      <c r="AU102" s="17" t="s">
        <v>77</v>
      </c>
    </row>
    <row r="103" spans="2:65" s="12" customFormat="1" ht="11.25">
      <c r="B103" s="162"/>
      <c r="D103" s="134" t="s">
        <v>774</v>
      </c>
      <c r="E103" s="163" t="s">
        <v>19</v>
      </c>
      <c r="F103" s="164" t="s">
        <v>4374</v>
      </c>
      <c r="H103" s="165">
        <v>700</v>
      </c>
      <c r="I103" s="166"/>
      <c r="L103" s="162"/>
      <c r="M103" s="167"/>
      <c r="T103" s="168"/>
      <c r="AT103" s="163" t="s">
        <v>774</v>
      </c>
      <c r="AU103" s="163" t="s">
        <v>77</v>
      </c>
      <c r="AV103" s="12" t="s">
        <v>79</v>
      </c>
      <c r="AW103" s="12" t="s">
        <v>31</v>
      </c>
      <c r="AX103" s="12" t="s">
        <v>69</v>
      </c>
      <c r="AY103" s="163" t="s">
        <v>260</v>
      </c>
    </row>
    <row r="104" spans="2:65" s="13" customFormat="1" ht="11.25">
      <c r="B104" s="169"/>
      <c r="D104" s="134" t="s">
        <v>774</v>
      </c>
      <c r="E104" s="170" t="s">
        <v>19</v>
      </c>
      <c r="F104" s="171" t="s">
        <v>967</v>
      </c>
      <c r="H104" s="172">
        <v>700</v>
      </c>
      <c r="I104" s="173"/>
      <c r="L104" s="169"/>
      <c r="M104" s="174"/>
      <c r="T104" s="175"/>
      <c r="AT104" s="170" t="s">
        <v>774</v>
      </c>
      <c r="AU104" s="170" t="s">
        <v>77</v>
      </c>
      <c r="AV104" s="13" t="s">
        <v>266</v>
      </c>
      <c r="AW104" s="13" t="s">
        <v>31</v>
      </c>
      <c r="AX104" s="13" t="s">
        <v>77</v>
      </c>
      <c r="AY104" s="170" t="s">
        <v>260</v>
      </c>
    </row>
    <row r="105" spans="2:65" s="1" customFormat="1" ht="24.2" customHeight="1">
      <c r="B105" s="32"/>
      <c r="C105" s="121" t="s">
        <v>266</v>
      </c>
      <c r="D105" s="121" t="s">
        <v>261</v>
      </c>
      <c r="E105" s="122" t="s">
        <v>1851</v>
      </c>
      <c r="F105" s="123" t="s">
        <v>1852</v>
      </c>
      <c r="G105" s="124" t="s">
        <v>1067</v>
      </c>
      <c r="H105" s="125">
        <v>3500</v>
      </c>
      <c r="I105" s="126"/>
      <c r="J105" s="127">
        <f>ROUND(I105*H105,2)</f>
        <v>0</v>
      </c>
      <c r="K105" s="123" t="s">
        <v>1258</v>
      </c>
      <c r="L105" s="32"/>
      <c r="M105" s="128" t="s">
        <v>19</v>
      </c>
      <c r="N105" s="129" t="s">
        <v>40</v>
      </c>
      <c r="P105" s="130">
        <f>O105*H105</f>
        <v>0</v>
      </c>
      <c r="Q105" s="130">
        <v>0</v>
      </c>
      <c r="R105" s="130">
        <f>Q105*H105</f>
        <v>0</v>
      </c>
      <c r="S105" s="130">
        <v>0</v>
      </c>
      <c r="T105" s="131">
        <f>S105*H105</f>
        <v>0</v>
      </c>
      <c r="AR105" s="132" t="s">
        <v>266</v>
      </c>
      <c r="AT105" s="132" t="s">
        <v>261</v>
      </c>
      <c r="AU105" s="132" t="s">
        <v>77</v>
      </c>
      <c r="AY105" s="17" t="s">
        <v>260</v>
      </c>
      <c r="BE105" s="133">
        <f>IF(N105="základní",J105,0)</f>
        <v>0</v>
      </c>
      <c r="BF105" s="133">
        <f>IF(N105="snížená",J105,0)</f>
        <v>0</v>
      </c>
      <c r="BG105" s="133">
        <f>IF(N105="zákl. přenesená",J105,0)</f>
        <v>0</v>
      </c>
      <c r="BH105" s="133">
        <f>IF(N105="sníž. přenesená",J105,0)</f>
        <v>0</v>
      </c>
      <c r="BI105" s="133">
        <f>IF(N105="nulová",J105,0)</f>
        <v>0</v>
      </c>
      <c r="BJ105" s="17" t="s">
        <v>77</v>
      </c>
      <c r="BK105" s="133">
        <f>ROUND(I105*H105,2)</f>
        <v>0</v>
      </c>
      <c r="BL105" s="17" t="s">
        <v>266</v>
      </c>
      <c r="BM105" s="132" t="s">
        <v>277</v>
      </c>
    </row>
    <row r="106" spans="2:65" s="1" customFormat="1" ht="19.5">
      <c r="B106" s="32"/>
      <c r="D106" s="134" t="s">
        <v>267</v>
      </c>
      <c r="F106" s="135" t="s">
        <v>1853</v>
      </c>
      <c r="I106" s="136"/>
      <c r="L106" s="32"/>
      <c r="M106" s="137"/>
      <c r="T106" s="53"/>
      <c r="AT106" s="17" t="s">
        <v>267</v>
      </c>
      <c r="AU106" s="17" t="s">
        <v>77</v>
      </c>
    </row>
    <row r="107" spans="2:65" s="1" customFormat="1" ht="11.25">
      <c r="B107" s="32"/>
      <c r="D107" s="176" t="s">
        <v>1416</v>
      </c>
      <c r="F107" s="177" t="s">
        <v>1854</v>
      </c>
      <c r="I107" s="136"/>
      <c r="L107" s="32"/>
      <c r="M107" s="137"/>
      <c r="T107" s="53"/>
      <c r="AT107" s="17" t="s">
        <v>1416</v>
      </c>
      <c r="AU107" s="17" t="s">
        <v>77</v>
      </c>
    </row>
    <row r="108" spans="2:65" s="1" customFormat="1" ht="39">
      <c r="B108" s="32"/>
      <c r="D108" s="134" t="s">
        <v>269</v>
      </c>
      <c r="F108" s="138" t="s">
        <v>1855</v>
      </c>
      <c r="I108" s="136"/>
      <c r="L108" s="32"/>
      <c r="M108" s="137"/>
      <c r="T108" s="53"/>
      <c r="AT108" s="17" t="s">
        <v>269</v>
      </c>
      <c r="AU108" s="17" t="s">
        <v>77</v>
      </c>
    </row>
    <row r="109" spans="2:65" s="12" customFormat="1" ht="11.25">
      <c r="B109" s="162"/>
      <c r="D109" s="134" t="s">
        <v>774</v>
      </c>
      <c r="E109" s="163" t="s">
        <v>19</v>
      </c>
      <c r="F109" s="164" t="s">
        <v>4375</v>
      </c>
      <c r="H109" s="165">
        <v>3500</v>
      </c>
      <c r="I109" s="166"/>
      <c r="L109" s="162"/>
      <c r="M109" s="167"/>
      <c r="T109" s="168"/>
      <c r="AT109" s="163" t="s">
        <v>774</v>
      </c>
      <c r="AU109" s="163" t="s">
        <v>77</v>
      </c>
      <c r="AV109" s="12" t="s">
        <v>79</v>
      </c>
      <c r="AW109" s="12" t="s">
        <v>31</v>
      </c>
      <c r="AX109" s="12" t="s">
        <v>69</v>
      </c>
      <c r="AY109" s="163" t="s">
        <v>260</v>
      </c>
    </row>
    <row r="110" spans="2:65" s="13" customFormat="1" ht="11.25">
      <c r="B110" s="169"/>
      <c r="D110" s="134" t="s">
        <v>774</v>
      </c>
      <c r="E110" s="170" t="s">
        <v>19</v>
      </c>
      <c r="F110" s="171" t="s">
        <v>967</v>
      </c>
      <c r="H110" s="172">
        <v>3500</v>
      </c>
      <c r="I110" s="173"/>
      <c r="L110" s="169"/>
      <c r="M110" s="174"/>
      <c r="T110" s="175"/>
      <c r="AT110" s="170" t="s">
        <v>774</v>
      </c>
      <c r="AU110" s="170" t="s">
        <v>77</v>
      </c>
      <c r="AV110" s="13" t="s">
        <v>266</v>
      </c>
      <c r="AW110" s="13" t="s">
        <v>31</v>
      </c>
      <c r="AX110" s="13" t="s">
        <v>77</v>
      </c>
      <c r="AY110" s="170" t="s">
        <v>260</v>
      </c>
    </row>
    <row r="111" spans="2:65" s="1" customFormat="1" ht="16.5" customHeight="1">
      <c r="B111" s="32"/>
      <c r="C111" s="121" t="s">
        <v>258</v>
      </c>
      <c r="D111" s="121" t="s">
        <v>261</v>
      </c>
      <c r="E111" s="122" t="s">
        <v>1474</v>
      </c>
      <c r="F111" s="123" t="s">
        <v>1475</v>
      </c>
      <c r="G111" s="124" t="s">
        <v>973</v>
      </c>
      <c r="H111" s="125">
        <v>1330</v>
      </c>
      <c r="I111" s="126"/>
      <c r="J111" s="127">
        <f>ROUND(I111*H111,2)</f>
        <v>0</v>
      </c>
      <c r="K111" s="123" t="s">
        <v>1258</v>
      </c>
      <c r="L111" s="32"/>
      <c r="M111" s="128" t="s">
        <v>19</v>
      </c>
      <c r="N111" s="129" t="s">
        <v>40</v>
      </c>
      <c r="P111" s="130">
        <f>O111*H111</f>
        <v>0</v>
      </c>
      <c r="Q111" s="130">
        <v>0</v>
      </c>
      <c r="R111" s="130">
        <f>Q111*H111</f>
        <v>0</v>
      </c>
      <c r="S111" s="130">
        <v>0</v>
      </c>
      <c r="T111" s="131">
        <f>S111*H111</f>
        <v>0</v>
      </c>
      <c r="AR111" s="132" t="s">
        <v>266</v>
      </c>
      <c r="AT111" s="132" t="s">
        <v>261</v>
      </c>
      <c r="AU111" s="132" t="s">
        <v>77</v>
      </c>
      <c r="AY111" s="17" t="s">
        <v>260</v>
      </c>
      <c r="BE111" s="133">
        <f>IF(N111="základní",J111,0)</f>
        <v>0</v>
      </c>
      <c r="BF111" s="133">
        <f>IF(N111="snížená",J111,0)</f>
        <v>0</v>
      </c>
      <c r="BG111" s="133">
        <f>IF(N111="zákl. přenesená",J111,0)</f>
        <v>0</v>
      </c>
      <c r="BH111" s="133">
        <f>IF(N111="sníž. přenesená",J111,0)</f>
        <v>0</v>
      </c>
      <c r="BI111" s="133">
        <f>IF(N111="nulová",J111,0)</f>
        <v>0</v>
      </c>
      <c r="BJ111" s="17" t="s">
        <v>77</v>
      </c>
      <c r="BK111" s="133">
        <f>ROUND(I111*H111,2)</f>
        <v>0</v>
      </c>
      <c r="BL111" s="17" t="s">
        <v>266</v>
      </c>
      <c r="BM111" s="132" t="s">
        <v>289</v>
      </c>
    </row>
    <row r="112" spans="2:65" s="1" customFormat="1" ht="11.25">
      <c r="B112" s="32"/>
      <c r="D112" s="134" t="s">
        <v>267</v>
      </c>
      <c r="F112" s="135" t="s">
        <v>1477</v>
      </c>
      <c r="I112" s="136"/>
      <c r="L112" s="32"/>
      <c r="M112" s="137"/>
      <c r="T112" s="53"/>
      <c r="AT112" s="17" t="s">
        <v>267</v>
      </c>
      <c r="AU112" s="17" t="s">
        <v>77</v>
      </c>
    </row>
    <row r="113" spans="2:65" s="1" customFormat="1" ht="11.25">
      <c r="B113" s="32"/>
      <c r="D113" s="176" t="s">
        <v>1416</v>
      </c>
      <c r="F113" s="177" t="s">
        <v>1478</v>
      </c>
      <c r="I113" s="136"/>
      <c r="L113" s="32"/>
      <c r="M113" s="137"/>
      <c r="T113" s="53"/>
      <c r="AT113" s="17" t="s">
        <v>1416</v>
      </c>
      <c r="AU113" s="17" t="s">
        <v>77</v>
      </c>
    </row>
    <row r="114" spans="2:65" s="12" customFormat="1" ht="11.25">
      <c r="B114" s="162"/>
      <c r="D114" s="134" t="s">
        <v>774</v>
      </c>
      <c r="E114" s="163" t="s">
        <v>19</v>
      </c>
      <c r="F114" s="164" t="s">
        <v>4376</v>
      </c>
      <c r="H114" s="165">
        <v>1330</v>
      </c>
      <c r="I114" s="166"/>
      <c r="L114" s="162"/>
      <c r="M114" s="167"/>
      <c r="T114" s="168"/>
      <c r="AT114" s="163" t="s">
        <v>774</v>
      </c>
      <c r="AU114" s="163" t="s">
        <v>77</v>
      </c>
      <c r="AV114" s="12" t="s">
        <v>79</v>
      </c>
      <c r="AW114" s="12" t="s">
        <v>31</v>
      </c>
      <c r="AX114" s="12" t="s">
        <v>69</v>
      </c>
      <c r="AY114" s="163" t="s">
        <v>260</v>
      </c>
    </row>
    <row r="115" spans="2:65" s="13" customFormat="1" ht="11.25">
      <c r="B115" s="169"/>
      <c r="D115" s="134" t="s">
        <v>774</v>
      </c>
      <c r="E115" s="170" t="s">
        <v>19</v>
      </c>
      <c r="F115" s="171" t="s">
        <v>967</v>
      </c>
      <c r="H115" s="172">
        <v>1330</v>
      </c>
      <c r="I115" s="173"/>
      <c r="L115" s="169"/>
      <c r="M115" s="174"/>
      <c r="T115" s="175"/>
      <c r="AT115" s="170" t="s">
        <v>774</v>
      </c>
      <c r="AU115" s="170" t="s">
        <v>77</v>
      </c>
      <c r="AV115" s="13" t="s">
        <v>266</v>
      </c>
      <c r="AW115" s="13" t="s">
        <v>31</v>
      </c>
      <c r="AX115" s="13" t="s">
        <v>77</v>
      </c>
      <c r="AY115" s="170" t="s">
        <v>260</v>
      </c>
    </row>
    <row r="116" spans="2:65" s="1" customFormat="1" ht="16.5" customHeight="1">
      <c r="B116" s="32"/>
      <c r="C116" s="121" t="s">
        <v>282</v>
      </c>
      <c r="D116" s="121" t="s">
        <v>261</v>
      </c>
      <c r="E116" s="122" t="s">
        <v>1858</v>
      </c>
      <c r="F116" s="123" t="s">
        <v>1859</v>
      </c>
      <c r="G116" s="124" t="s">
        <v>1067</v>
      </c>
      <c r="H116" s="125">
        <v>700</v>
      </c>
      <c r="I116" s="126"/>
      <c r="J116" s="127">
        <f>ROUND(I116*H116,2)</f>
        <v>0</v>
      </c>
      <c r="K116" s="123" t="s">
        <v>1258</v>
      </c>
      <c r="L116" s="32"/>
      <c r="M116" s="128" t="s">
        <v>19</v>
      </c>
      <c r="N116" s="129" t="s">
        <v>40</v>
      </c>
      <c r="P116" s="130">
        <f>O116*H116</f>
        <v>0</v>
      </c>
      <c r="Q116" s="130">
        <v>0</v>
      </c>
      <c r="R116" s="130">
        <f>Q116*H116</f>
        <v>0</v>
      </c>
      <c r="S116" s="130">
        <v>0</v>
      </c>
      <c r="T116" s="131">
        <f>S116*H116</f>
        <v>0</v>
      </c>
      <c r="AR116" s="132" t="s">
        <v>266</v>
      </c>
      <c r="AT116" s="132" t="s">
        <v>261</v>
      </c>
      <c r="AU116" s="132" t="s">
        <v>77</v>
      </c>
      <c r="AY116" s="17" t="s">
        <v>260</v>
      </c>
      <c r="BE116" s="133">
        <f>IF(N116="základní",J116,0)</f>
        <v>0</v>
      </c>
      <c r="BF116" s="133">
        <f>IF(N116="snížená",J116,0)</f>
        <v>0</v>
      </c>
      <c r="BG116" s="133">
        <f>IF(N116="zákl. přenesená",J116,0)</f>
        <v>0</v>
      </c>
      <c r="BH116" s="133">
        <f>IF(N116="sníž. přenesená",J116,0)</f>
        <v>0</v>
      </c>
      <c r="BI116" s="133">
        <f>IF(N116="nulová",J116,0)</f>
        <v>0</v>
      </c>
      <c r="BJ116" s="17" t="s">
        <v>77</v>
      </c>
      <c r="BK116" s="133">
        <f>ROUND(I116*H116,2)</f>
        <v>0</v>
      </c>
      <c r="BL116" s="17" t="s">
        <v>266</v>
      </c>
      <c r="BM116" s="132" t="s">
        <v>8</v>
      </c>
    </row>
    <row r="117" spans="2:65" s="1" customFormat="1" ht="11.25">
      <c r="B117" s="32"/>
      <c r="D117" s="134" t="s">
        <v>267</v>
      </c>
      <c r="F117" s="135" t="s">
        <v>1860</v>
      </c>
      <c r="I117" s="136"/>
      <c r="L117" s="32"/>
      <c r="M117" s="137"/>
      <c r="T117" s="53"/>
      <c r="AT117" s="17" t="s">
        <v>267</v>
      </c>
      <c r="AU117" s="17" t="s">
        <v>77</v>
      </c>
    </row>
    <row r="118" spans="2:65" s="1" customFormat="1" ht="11.25">
      <c r="B118" s="32"/>
      <c r="D118" s="176" t="s">
        <v>1416</v>
      </c>
      <c r="F118" s="177" t="s">
        <v>1861</v>
      </c>
      <c r="I118" s="136"/>
      <c r="L118" s="32"/>
      <c r="M118" s="137"/>
      <c r="T118" s="53"/>
      <c r="AT118" s="17" t="s">
        <v>1416</v>
      </c>
      <c r="AU118" s="17" t="s">
        <v>77</v>
      </c>
    </row>
    <row r="119" spans="2:65" s="12" customFormat="1" ht="11.25">
      <c r="B119" s="162"/>
      <c r="D119" s="134" t="s">
        <v>774</v>
      </c>
      <c r="E119" s="163" t="s">
        <v>19</v>
      </c>
      <c r="F119" s="164" t="s">
        <v>4374</v>
      </c>
      <c r="H119" s="165">
        <v>700</v>
      </c>
      <c r="I119" s="166"/>
      <c r="L119" s="162"/>
      <c r="M119" s="167"/>
      <c r="T119" s="168"/>
      <c r="AT119" s="163" t="s">
        <v>774</v>
      </c>
      <c r="AU119" s="163" t="s">
        <v>77</v>
      </c>
      <c r="AV119" s="12" t="s">
        <v>79</v>
      </c>
      <c r="AW119" s="12" t="s">
        <v>31</v>
      </c>
      <c r="AX119" s="12" t="s">
        <v>69</v>
      </c>
      <c r="AY119" s="163" t="s">
        <v>260</v>
      </c>
    </row>
    <row r="120" spans="2:65" s="13" customFormat="1" ht="11.25">
      <c r="B120" s="169"/>
      <c r="D120" s="134" t="s">
        <v>774</v>
      </c>
      <c r="E120" s="170" t="s">
        <v>19</v>
      </c>
      <c r="F120" s="171" t="s">
        <v>967</v>
      </c>
      <c r="H120" s="172">
        <v>700</v>
      </c>
      <c r="I120" s="173"/>
      <c r="L120" s="169"/>
      <c r="M120" s="174"/>
      <c r="T120" s="175"/>
      <c r="AT120" s="170" t="s">
        <v>774</v>
      </c>
      <c r="AU120" s="170" t="s">
        <v>77</v>
      </c>
      <c r="AV120" s="13" t="s">
        <v>266</v>
      </c>
      <c r="AW120" s="13" t="s">
        <v>31</v>
      </c>
      <c r="AX120" s="13" t="s">
        <v>77</v>
      </c>
      <c r="AY120" s="170" t="s">
        <v>260</v>
      </c>
    </row>
    <row r="121" spans="2:65" s="1" customFormat="1" ht="16.5" customHeight="1">
      <c r="B121" s="32"/>
      <c r="C121" s="121" t="s">
        <v>271</v>
      </c>
      <c r="D121" s="121" t="s">
        <v>261</v>
      </c>
      <c r="E121" s="122" t="s">
        <v>1863</v>
      </c>
      <c r="F121" s="123" t="s">
        <v>1864</v>
      </c>
      <c r="G121" s="124" t="s">
        <v>1067</v>
      </c>
      <c r="H121" s="125">
        <v>665.12</v>
      </c>
      <c r="I121" s="126"/>
      <c r="J121" s="127">
        <f>ROUND(I121*H121,2)</f>
        <v>0</v>
      </c>
      <c r="K121" s="123" t="s">
        <v>1258</v>
      </c>
      <c r="L121" s="32"/>
      <c r="M121" s="128" t="s">
        <v>19</v>
      </c>
      <c r="N121" s="129" t="s">
        <v>40</v>
      </c>
      <c r="P121" s="130">
        <f>O121*H121</f>
        <v>0</v>
      </c>
      <c r="Q121" s="130">
        <v>0</v>
      </c>
      <c r="R121" s="130">
        <f>Q121*H121</f>
        <v>0</v>
      </c>
      <c r="S121" s="130">
        <v>0</v>
      </c>
      <c r="T121" s="131">
        <f>S121*H121</f>
        <v>0</v>
      </c>
      <c r="AR121" s="132" t="s">
        <v>266</v>
      </c>
      <c r="AT121" s="132" t="s">
        <v>261</v>
      </c>
      <c r="AU121" s="132" t="s">
        <v>77</v>
      </c>
      <c r="AY121" s="17" t="s">
        <v>260</v>
      </c>
      <c r="BE121" s="133">
        <f>IF(N121="základní",J121,0)</f>
        <v>0</v>
      </c>
      <c r="BF121" s="133">
        <f>IF(N121="snížená",J121,0)</f>
        <v>0</v>
      </c>
      <c r="BG121" s="133">
        <f>IF(N121="zákl. přenesená",J121,0)</f>
        <v>0</v>
      </c>
      <c r="BH121" s="133">
        <f>IF(N121="sníž. přenesená",J121,0)</f>
        <v>0</v>
      </c>
      <c r="BI121" s="133">
        <f>IF(N121="nulová",J121,0)</f>
        <v>0</v>
      </c>
      <c r="BJ121" s="17" t="s">
        <v>77</v>
      </c>
      <c r="BK121" s="133">
        <f>ROUND(I121*H121,2)</f>
        <v>0</v>
      </c>
      <c r="BL121" s="17" t="s">
        <v>266</v>
      </c>
      <c r="BM121" s="132" t="s">
        <v>296</v>
      </c>
    </row>
    <row r="122" spans="2:65" s="1" customFormat="1" ht="19.5">
      <c r="B122" s="32"/>
      <c r="D122" s="134" t="s">
        <v>267</v>
      </c>
      <c r="F122" s="135" t="s">
        <v>1865</v>
      </c>
      <c r="I122" s="136"/>
      <c r="L122" s="32"/>
      <c r="M122" s="137"/>
      <c r="T122" s="53"/>
      <c r="AT122" s="17" t="s">
        <v>267</v>
      </c>
      <c r="AU122" s="17" t="s">
        <v>77</v>
      </c>
    </row>
    <row r="123" spans="2:65" s="1" customFormat="1" ht="11.25">
      <c r="B123" s="32"/>
      <c r="D123" s="176" t="s">
        <v>1416</v>
      </c>
      <c r="F123" s="177" t="s">
        <v>1866</v>
      </c>
      <c r="I123" s="136"/>
      <c r="L123" s="32"/>
      <c r="M123" s="137"/>
      <c r="T123" s="53"/>
      <c r="AT123" s="17" t="s">
        <v>1416</v>
      </c>
      <c r="AU123" s="17" t="s">
        <v>77</v>
      </c>
    </row>
    <row r="124" spans="2:65" s="1" customFormat="1" ht="16.5" customHeight="1">
      <c r="B124" s="32"/>
      <c r="C124" s="139" t="s">
        <v>277</v>
      </c>
      <c r="D124" s="139" t="s">
        <v>273</v>
      </c>
      <c r="E124" s="140" t="s">
        <v>1867</v>
      </c>
      <c r="F124" s="141" t="s">
        <v>1868</v>
      </c>
      <c r="G124" s="142" t="s">
        <v>973</v>
      </c>
      <c r="H124" s="143">
        <v>1396.752</v>
      </c>
      <c r="I124" s="144"/>
      <c r="J124" s="145">
        <f>ROUND(I124*H124,2)</f>
        <v>0</v>
      </c>
      <c r="K124" s="141" t="s">
        <v>1258</v>
      </c>
      <c r="L124" s="146"/>
      <c r="M124" s="147" t="s">
        <v>19</v>
      </c>
      <c r="N124" s="148" t="s">
        <v>40</v>
      </c>
      <c r="P124" s="130">
        <f>O124*H124</f>
        <v>0</v>
      </c>
      <c r="Q124" s="130">
        <v>1</v>
      </c>
      <c r="R124" s="130">
        <f>Q124*H124</f>
        <v>1396.752</v>
      </c>
      <c r="S124" s="130">
        <v>0</v>
      </c>
      <c r="T124" s="131">
        <f>S124*H124</f>
        <v>0</v>
      </c>
      <c r="AR124" s="132" t="s">
        <v>277</v>
      </c>
      <c r="AT124" s="132" t="s">
        <v>273</v>
      </c>
      <c r="AU124" s="132" t="s">
        <v>77</v>
      </c>
      <c r="AY124" s="17" t="s">
        <v>260</v>
      </c>
      <c r="BE124" s="133">
        <f>IF(N124="základní",J124,0)</f>
        <v>0</v>
      </c>
      <c r="BF124" s="133">
        <f>IF(N124="snížená",J124,0)</f>
        <v>0</v>
      </c>
      <c r="BG124" s="133">
        <f>IF(N124="zákl. přenesená",J124,0)</f>
        <v>0</v>
      </c>
      <c r="BH124" s="133">
        <f>IF(N124="sníž. přenesená",J124,0)</f>
        <v>0</v>
      </c>
      <c r="BI124" s="133">
        <f>IF(N124="nulová",J124,0)</f>
        <v>0</v>
      </c>
      <c r="BJ124" s="17" t="s">
        <v>77</v>
      </c>
      <c r="BK124" s="133">
        <f>ROUND(I124*H124,2)</f>
        <v>0</v>
      </c>
      <c r="BL124" s="17" t="s">
        <v>266</v>
      </c>
      <c r="BM124" s="132" t="s">
        <v>300</v>
      </c>
    </row>
    <row r="125" spans="2:65" s="1" customFormat="1" ht="11.25">
      <c r="B125" s="32"/>
      <c r="D125" s="134" t="s">
        <v>267</v>
      </c>
      <c r="F125" s="135" t="s">
        <v>1868</v>
      </c>
      <c r="I125" s="136"/>
      <c r="L125" s="32"/>
      <c r="M125" s="137"/>
      <c r="T125" s="53"/>
      <c r="AT125" s="17" t="s">
        <v>267</v>
      </c>
      <c r="AU125" s="17" t="s">
        <v>77</v>
      </c>
    </row>
    <row r="126" spans="2:65" s="1" customFormat="1" ht="24.2" customHeight="1">
      <c r="B126" s="32"/>
      <c r="C126" s="121" t="s">
        <v>302</v>
      </c>
      <c r="D126" s="121" t="s">
        <v>261</v>
      </c>
      <c r="E126" s="122" t="s">
        <v>1869</v>
      </c>
      <c r="F126" s="123" t="s">
        <v>1870</v>
      </c>
      <c r="G126" s="124" t="s">
        <v>1061</v>
      </c>
      <c r="H126" s="125">
        <v>46.5</v>
      </c>
      <c r="I126" s="126"/>
      <c r="J126" s="127">
        <f>ROUND(I126*H126,2)</f>
        <v>0</v>
      </c>
      <c r="K126" s="123" t="s">
        <v>19</v>
      </c>
      <c r="L126" s="32"/>
      <c r="M126" s="128" t="s">
        <v>19</v>
      </c>
      <c r="N126" s="129" t="s">
        <v>40</v>
      </c>
      <c r="P126" s="130">
        <f>O126*H126</f>
        <v>0</v>
      </c>
      <c r="Q126" s="130">
        <v>0</v>
      </c>
      <c r="R126" s="130">
        <f>Q126*H126</f>
        <v>0</v>
      </c>
      <c r="S126" s="130">
        <v>0</v>
      </c>
      <c r="T126" s="131">
        <f>S126*H126</f>
        <v>0</v>
      </c>
      <c r="AR126" s="132" t="s">
        <v>266</v>
      </c>
      <c r="AT126" s="132" t="s">
        <v>261</v>
      </c>
      <c r="AU126" s="132" t="s">
        <v>77</v>
      </c>
      <c r="AY126" s="17" t="s">
        <v>260</v>
      </c>
      <c r="BE126" s="133">
        <f>IF(N126="základní",J126,0)</f>
        <v>0</v>
      </c>
      <c r="BF126" s="133">
        <f>IF(N126="snížená",J126,0)</f>
        <v>0</v>
      </c>
      <c r="BG126" s="133">
        <f>IF(N126="zákl. přenesená",J126,0)</f>
        <v>0</v>
      </c>
      <c r="BH126" s="133">
        <f>IF(N126="sníž. přenesená",J126,0)</f>
        <v>0</v>
      </c>
      <c r="BI126" s="133">
        <f>IF(N126="nulová",J126,0)</f>
        <v>0</v>
      </c>
      <c r="BJ126" s="17" t="s">
        <v>77</v>
      </c>
      <c r="BK126" s="133">
        <f>ROUND(I126*H126,2)</f>
        <v>0</v>
      </c>
      <c r="BL126" s="17" t="s">
        <v>266</v>
      </c>
      <c r="BM126" s="132" t="s">
        <v>305</v>
      </c>
    </row>
    <row r="127" spans="2:65" s="1" customFormat="1" ht="11.25">
      <c r="B127" s="32"/>
      <c r="D127" s="134" t="s">
        <v>267</v>
      </c>
      <c r="F127" s="135" t="s">
        <v>1870</v>
      </c>
      <c r="I127" s="136"/>
      <c r="L127" s="32"/>
      <c r="M127" s="137"/>
      <c r="T127" s="53"/>
      <c r="AT127" s="17" t="s">
        <v>267</v>
      </c>
      <c r="AU127" s="17" t="s">
        <v>77</v>
      </c>
    </row>
    <row r="128" spans="2:65" s="12" customFormat="1" ht="11.25">
      <c r="B128" s="162"/>
      <c r="D128" s="134" t="s">
        <v>774</v>
      </c>
      <c r="E128" s="163" t="s">
        <v>19</v>
      </c>
      <c r="F128" s="164" t="s">
        <v>4291</v>
      </c>
      <c r="H128" s="165">
        <v>46.5</v>
      </c>
      <c r="I128" s="166"/>
      <c r="L128" s="162"/>
      <c r="M128" s="167"/>
      <c r="T128" s="168"/>
      <c r="AT128" s="163" t="s">
        <v>774</v>
      </c>
      <c r="AU128" s="163" t="s">
        <v>77</v>
      </c>
      <c r="AV128" s="12" t="s">
        <v>79</v>
      </c>
      <c r="AW128" s="12" t="s">
        <v>31</v>
      </c>
      <c r="AX128" s="12" t="s">
        <v>69</v>
      </c>
      <c r="AY128" s="163" t="s">
        <v>260</v>
      </c>
    </row>
    <row r="129" spans="2:65" s="13" customFormat="1" ht="11.25">
      <c r="B129" s="169"/>
      <c r="D129" s="134" t="s">
        <v>774</v>
      </c>
      <c r="E129" s="170" t="s">
        <v>19</v>
      </c>
      <c r="F129" s="171" t="s">
        <v>967</v>
      </c>
      <c r="H129" s="172">
        <v>46.5</v>
      </c>
      <c r="I129" s="173"/>
      <c r="L129" s="169"/>
      <c r="M129" s="174"/>
      <c r="T129" s="175"/>
      <c r="AT129" s="170" t="s">
        <v>774</v>
      </c>
      <c r="AU129" s="170" t="s">
        <v>77</v>
      </c>
      <c r="AV129" s="13" t="s">
        <v>266</v>
      </c>
      <c r="AW129" s="13" t="s">
        <v>31</v>
      </c>
      <c r="AX129" s="13" t="s">
        <v>77</v>
      </c>
      <c r="AY129" s="170" t="s">
        <v>260</v>
      </c>
    </row>
    <row r="130" spans="2:65" s="1" customFormat="1" ht="16.5" customHeight="1">
      <c r="B130" s="32"/>
      <c r="C130" s="121" t="s">
        <v>289</v>
      </c>
      <c r="D130" s="121" t="s">
        <v>261</v>
      </c>
      <c r="E130" s="122" t="s">
        <v>1872</v>
      </c>
      <c r="F130" s="123" t="s">
        <v>1873</v>
      </c>
      <c r="G130" s="124" t="s">
        <v>1297</v>
      </c>
      <c r="H130" s="125">
        <v>46.5</v>
      </c>
      <c r="I130" s="126"/>
      <c r="J130" s="127">
        <f>ROUND(I130*H130,2)</f>
        <v>0</v>
      </c>
      <c r="K130" s="123" t="s">
        <v>1258</v>
      </c>
      <c r="L130" s="32"/>
      <c r="M130" s="128" t="s">
        <v>19</v>
      </c>
      <c r="N130" s="129" t="s">
        <v>40</v>
      </c>
      <c r="P130" s="130">
        <f>O130*H130</f>
        <v>0</v>
      </c>
      <c r="Q130" s="130">
        <v>1.2700000000000001E-3</v>
      </c>
      <c r="R130" s="130">
        <f>Q130*H130</f>
        <v>5.9055000000000003E-2</v>
      </c>
      <c r="S130" s="130">
        <v>0</v>
      </c>
      <c r="T130" s="131">
        <f>S130*H130</f>
        <v>0</v>
      </c>
      <c r="AR130" s="132" t="s">
        <v>266</v>
      </c>
      <c r="AT130" s="132" t="s">
        <v>261</v>
      </c>
      <c r="AU130" s="132" t="s">
        <v>77</v>
      </c>
      <c r="AY130" s="17" t="s">
        <v>260</v>
      </c>
      <c r="BE130" s="133">
        <f>IF(N130="základní",J130,0)</f>
        <v>0</v>
      </c>
      <c r="BF130" s="133">
        <f>IF(N130="snížená",J130,0)</f>
        <v>0</v>
      </c>
      <c r="BG130" s="133">
        <f>IF(N130="zákl. přenesená",J130,0)</f>
        <v>0</v>
      </c>
      <c r="BH130" s="133">
        <f>IF(N130="sníž. přenesená",J130,0)</f>
        <v>0</v>
      </c>
      <c r="BI130" s="133">
        <f>IF(N130="nulová",J130,0)</f>
        <v>0</v>
      </c>
      <c r="BJ130" s="17" t="s">
        <v>77</v>
      </c>
      <c r="BK130" s="133">
        <f>ROUND(I130*H130,2)</f>
        <v>0</v>
      </c>
      <c r="BL130" s="17" t="s">
        <v>266</v>
      </c>
      <c r="BM130" s="132" t="s">
        <v>310</v>
      </c>
    </row>
    <row r="131" spans="2:65" s="1" customFormat="1" ht="11.25">
      <c r="B131" s="32"/>
      <c r="D131" s="134" t="s">
        <v>267</v>
      </c>
      <c r="F131" s="135" t="s">
        <v>1873</v>
      </c>
      <c r="I131" s="136"/>
      <c r="L131" s="32"/>
      <c r="M131" s="137"/>
      <c r="T131" s="53"/>
      <c r="AT131" s="17" t="s">
        <v>267</v>
      </c>
      <c r="AU131" s="17" t="s">
        <v>77</v>
      </c>
    </row>
    <row r="132" spans="2:65" s="1" customFormat="1" ht="11.25">
      <c r="B132" s="32"/>
      <c r="D132" s="176" t="s">
        <v>1416</v>
      </c>
      <c r="F132" s="177" t="s">
        <v>1874</v>
      </c>
      <c r="I132" s="136"/>
      <c r="L132" s="32"/>
      <c r="M132" s="137"/>
      <c r="T132" s="53"/>
      <c r="AT132" s="17" t="s">
        <v>1416</v>
      </c>
      <c r="AU132" s="17" t="s">
        <v>77</v>
      </c>
    </row>
    <row r="133" spans="2:65" s="12" customFormat="1" ht="11.25">
      <c r="B133" s="162"/>
      <c r="D133" s="134" t="s">
        <v>774</v>
      </c>
      <c r="E133" s="163" t="s">
        <v>19</v>
      </c>
      <c r="F133" s="164" t="s">
        <v>4291</v>
      </c>
      <c r="H133" s="165">
        <v>46.5</v>
      </c>
      <c r="I133" s="166"/>
      <c r="L133" s="162"/>
      <c r="M133" s="167"/>
      <c r="T133" s="168"/>
      <c r="AT133" s="163" t="s">
        <v>774</v>
      </c>
      <c r="AU133" s="163" t="s">
        <v>77</v>
      </c>
      <c r="AV133" s="12" t="s">
        <v>79</v>
      </c>
      <c r="AW133" s="12" t="s">
        <v>31</v>
      </c>
      <c r="AX133" s="12" t="s">
        <v>69</v>
      </c>
      <c r="AY133" s="163" t="s">
        <v>260</v>
      </c>
    </row>
    <row r="134" spans="2:65" s="13" customFormat="1" ht="11.25">
      <c r="B134" s="169"/>
      <c r="D134" s="134" t="s">
        <v>774</v>
      </c>
      <c r="E134" s="170" t="s">
        <v>19</v>
      </c>
      <c r="F134" s="171" t="s">
        <v>967</v>
      </c>
      <c r="H134" s="172">
        <v>46.5</v>
      </c>
      <c r="I134" s="173"/>
      <c r="L134" s="169"/>
      <c r="M134" s="174"/>
      <c r="T134" s="175"/>
      <c r="AT134" s="170" t="s">
        <v>774</v>
      </c>
      <c r="AU134" s="170" t="s">
        <v>77</v>
      </c>
      <c r="AV134" s="13" t="s">
        <v>266</v>
      </c>
      <c r="AW134" s="13" t="s">
        <v>31</v>
      </c>
      <c r="AX134" s="13" t="s">
        <v>77</v>
      </c>
      <c r="AY134" s="170" t="s">
        <v>260</v>
      </c>
    </row>
    <row r="135" spans="2:65" s="1" customFormat="1" ht="16.5" customHeight="1">
      <c r="B135" s="32"/>
      <c r="C135" s="139" t="s">
        <v>312</v>
      </c>
      <c r="D135" s="139" t="s">
        <v>273</v>
      </c>
      <c r="E135" s="140" t="s">
        <v>1875</v>
      </c>
      <c r="F135" s="141" t="s">
        <v>1876</v>
      </c>
      <c r="G135" s="142" t="s">
        <v>1487</v>
      </c>
      <c r="H135" s="143">
        <v>1.163</v>
      </c>
      <c r="I135" s="144"/>
      <c r="J135" s="145">
        <f>ROUND(I135*H135,2)</f>
        <v>0</v>
      </c>
      <c r="K135" s="141" t="s">
        <v>1258</v>
      </c>
      <c r="L135" s="146"/>
      <c r="M135" s="147" t="s">
        <v>19</v>
      </c>
      <c r="N135" s="148" t="s">
        <v>40</v>
      </c>
      <c r="P135" s="130">
        <f>O135*H135</f>
        <v>0</v>
      </c>
      <c r="Q135" s="130">
        <v>1E-3</v>
      </c>
      <c r="R135" s="130">
        <f>Q135*H135</f>
        <v>1.163E-3</v>
      </c>
      <c r="S135" s="130">
        <v>0</v>
      </c>
      <c r="T135" s="131">
        <f>S135*H135</f>
        <v>0</v>
      </c>
      <c r="AR135" s="132" t="s">
        <v>277</v>
      </c>
      <c r="AT135" s="132" t="s">
        <v>273</v>
      </c>
      <c r="AU135" s="132" t="s">
        <v>77</v>
      </c>
      <c r="AY135" s="17" t="s">
        <v>260</v>
      </c>
      <c r="BE135" s="133">
        <f>IF(N135="základní",J135,0)</f>
        <v>0</v>
      </c>
      <c r="BF135" s="133">
        <f>IF(N135="snížená",J135,0)</f>
        <v>0</v>
      </c>
      <c r="BG135" s="133">
        <f>IF(N135="zákl. přenesená",J135,0)</f>
        <v>0</v>
      </c>
      <c r="BH135" s="133">
        <f>IF(N135="sníž. přenesená",J135,0)</f>
        <v>0</v>
      </c>
      <c r="BI135" s="133">
        <f>IF(N135="nulová",J135,0)</f>
        <v>0</v>
      </c>
      <c r="BJ135" s="17" t="s">
        <v>77</v>
      </c>
      <c r="BK135" s="133">
        <f>ROUND(I135*H135,2)</f>
        <v>0</v>
      </c>
      <c r="BL135" s="17" t="s">
        <v>266</v>
      </c>
      <c r="BM135" s="132" t="s">
        <v>315</v>
      </c>
    </row>
    <row r="136" spans="2:65" s="1" customFormat="1" ht="11.25">
      <c r="B136" s="32"/>
      <c r="D136" s="134" t="s">
        <v>267</v>
      </c>
      <c r="F136" s="135" t="s">
        <v>1876</v>
      </c>
      <c r="I136" s="136"/>
      <c r="L136" s="32"/>
      <c r="M136" s="137"/>
      <c r="T136" s="53"/>
      <c r="AT136" s="17" t="s">
        <v>267</v>
      </c>
      <c r="AU136" s="17" t="s">
        <v>77</v>
      </c>
    </row>
    <row r="137" spans="2:65" s="12" customFormat="1" ht="11.25">
      <c r="B137" s="162"/>
      <c r="D137" s="134" t="s">
        <v>774</v>
      </c>
      <c r="E137" s="163" t="s">
        <v>19</v>
      </c>
      <c r="F137" s="164" t="s">
        <v>4292</v>
      </c>
      <c r="H137" s="165">
        <v>1.163</v>
      </c>
      <c r="I137" s="166"/>
      <c r="L137" s="162"/>
      <c r="M137" s="167"/>
      <c r="T137" s="168"/>
      <c r="AT137" s="163" t="s">
        <v>774</v>
      </c>
      <c r="AU137" s="163" t="s">
        <v>77</v>
      </c>
      <c r="AV137" s="12" t="s">
        <v>79</v>
      </c>
      <c r="AW137" s="12" t="s">
        <v>31</v>
      </c>
      <c r="AX137" s="12" t="s">
        <v>69</v>
      </c>
      <c r="AY137" s="163" t="s">
        <v>260</v>
      </c>
    </row>
    <row r="138" spans="2:65" s="13" customFormat="1" ht="11.25">
      <c r="B138" s="169"/>
      <c r="D138" s="134" t="s">
        <v>774</v>
      </c>
      <c r="E138" s="170" t="s">
        <v>19</v>
      </c>
      <c r="F138" s="171" t="s">
        <v>967</v>
      </c>
      <c r="H138" s="172">
        <v>1.163</v>
      </c>
      <c r="I138" s="173"/>
      <c r="L138" s="169"/>
      <c r="M138" s="174"/>
      <c r="T138" s="175"/>
      <c r="AT138" s="170" t="s">
        <v>774</v>
      </c>
      <c r="AU138" s="170" t="s">
        <v>77</v>
      </c>
      <c r="AV138" s="13" t="s">
        <v>266</v>
      </c>
      <c r="AW138" s="13" t="s">
        <v>31</v>
      </c>
      <c r="AX138" s="13" t="s">
        <v>77</v>
      </c>
      <c r="AY138" s="170" t="s">
        <v>260</v>
      </c>
    </row>
    <row r="139" spans="2:65" s="1" customFormat="1" ht="16.5" customHeight="1">
      <c r="B139" s="32"/>
      <c r="C139" s="121" t="s">
        <v>8</v>
      </c>
      <c r="D139" s="121" t="s">
        <v>261</v>
      </c>
      <c r="E139" s="122" t="s">
        <v>1878</v>
      </c>
      <c r="F139" s="123" t="s">
        <v>1879</v>
      </c>
      <c r="G139" s="124" t="s">
        <v>1297</v>
      </c>
      <c r="H139" s="125">
        <v>46.5</v>
      </c>
      <c r="I139" s="126"/>
      <c r="J139" s="127">
        <f>ROUND(I139*H139,2)</f>
        <v>0</v>
      </c>
      <c r="K139" s="123" t="s">
        <v>1258</v>
      </c>
      <c r="L139" s="32"/>
      <c r="M139" s="128" t="s">
        <v>19</v>
      </c>
      <c r="N139" s="129" t="s">
        <v>40</v>
      </c>
      <c r="P139" s="130">
        <f>O139*H139</f>
        <v>0</v>
      </c>
      <c r="Q139" s="130">
        <v>0</v>
      </c>
      <c r="R139" s="130">
        <f>Q139*H139</f>
        <v>0</v>
      </c>
      <c r="S139" s="130">
        <v>0</v>
      </c>
      <c r="T139" s="131">
        <f>S139*H139</f>
        <v>0</v>
      </c>
      <c r="AR139" s="132" t="s">
        <v>266</v>
      </c>
      <c r="AT139" s="132" t="s">
        <v>261</v>
      </c>
      <c r="AU139" s="132" t="s">
        <v>77</v>
      </c>
      <c r="AY139" s="17" t="s">
        <v>260</v>
      </c>
      <c r="BE139" s="133">
        <f>IF(N139="základní",J139,0)</f>
        <v>0</v>
      </c>
      <c r="BF139" s="133">
        <f>IF(N139="snížená",J139,0)</f>
        <v>0</v>
      </c>
      <c r="BG139" s="133">
        <f>IF(N139="zákl. přenesená",J139,0)</f>
        <v>0</v>
      </c>
      <c r="BH139" s="133">
        <f>IF(N139="sníž. přenesená",J139,0)</f>
        <v>0</v>
      </c>
      <c r="BI139" s="133">
        <f>IF(N139="nulová",J139,0)</f>
        <v>0</v>
      </c>
      <c r="BJ139" s="17" t="s">
        <v>77</v>
      </c>
      <c r="BK139" s="133">
        <f>ROUND(I139*H139,2)</f>
        <v>0</v>
      </c>
      <c r="BL139" s="17" t="s">
        <v>266</v>
      </c>
      <c r="BM139" s="132" t="s">
        <v>320</v>
      </c>
    </row>
    <row r="140" spans="2:65" s="1" customFormat="1" ht="11.25">
      <c r="B140" s="32"/>
      <c r="D140" s="134" t="s">
        <v>267</v>
      </c>
      <c r="F140" s="135" t="s">
        <v>1880</v>
      </c>
      <c r="I140" s="136"/>
      <c r="L140" s="32"/>
      <c r="M140" s="137"/>
      <c r="T140" s="53"/>
      <c r="AT140" s="17" t="s">
        <v>267</v>
      </c>
      <c r="AU140" s="17" t="s">
        <v>77</v>
      </c>
    </row>
    <row r="141" spans="2:65" s="1" customFormat="1" ht="11.25">
      <c r="B141" s="32"/>
      <c r="D141" s="176" t="s">
        <v>1416</v>
      </c>
      <c r="F141" s="177" t="s">
        <v>1881</v>
      </c>
      <c r="I141" s="136"/>
      <c r="L141" s="32"/>
      <c r="M141" s="137"/>
      <c r="T141" s="53"/>
      <c r="AT141" s="17" t="s">
        <v>1416</v>
      </c>
      <c r="AU141" s="17" t="s">
        <v>77</v>
      </c>
    </row>
    <row r="142" spans="2:65" s="12" customFormat="1" ht="11.25">
      <c r="B142" s="162"/>
      <c r="D142" s="134" t="s">
        <v>774</v>
      </c>
      <c r="E142" s="163" t="s">
        <v>19</v>
      </c>
      <c r="F142" s="164" t="s">
        <v>4291</v>
      </c>
      <c r="H142" s="165">
        <v>46.5</v>
      </c>
      <c r="I142" s="166"/>
      <c r="L142" s="162"/>
      <c r="M142" s="167"/>
      <c r="T142" s="168"/>
      <c r="AT142" s="163" t="s">
        <v>774</v>
      </c>
      <c r="AU142" s="163" t="s">
        <v>77</v>
      </c>
      <c r="AV142" s="12" t="s">
        <v>79</v>
      </c>
      <c r="AW142" s="12" t="s">
        <v>31</v>
      </c>
      <c r="AX142" s="12" t="s">
        <v>69</v>
      </c>
      <c r="AY142" s="163" t="s">
        <v>260</v>
      </c>
    </row>
    <row r="143" spans="2:65" s="13" customFormat="1" ht="11.25">
      <c r="B143" s="169"/>
      <c r="D143" s="134" t="s">
        <v>774</v>
      </c>
      <c r="E143" s="170" t="s">
        <v>19</v>
      </c>
      <c r="F143" s="171" t="s">
        <v>967</v>
      </c>
      <c r="H143" s="172">
        <v>46.5</v>
      </c>
      <c r="I143" s="173"/>
      <c r="L143" s="169"/>
      <c r="M143" s="174"/>
      <c r="T143" s="175"/>
      <c r="AT143" s="170" t="s">
        <v>774</v>
      </c>
      <c r="AU143" s="170" t="s">
        <v>77</v>
      </c>
      <c r="AV143" s="13" t="s">
        <v>266</v>
      </c>
      <c r="AW143" s="13" t="s">
        <v>31</v>
      </c>
      <c r="AX143" s="13" t="s">
        <v>77</v>
      </c>
      <c r="AY143" s="170" t="s">
        <v>260</v>
      </c>
    </row>
    <row r="144" spans="2:65" s="1" customFormat="1" ht="16.5" customHeight="1">
      <c r="B144" s="32"/>
      <c r="C144" s="121" t="s">
        <v>322</v>
      </c>
      <c r="D144" s="121" t="s">
        <v>261</v>
      </c>
      <c r="E144" s="122" t="s">
        <v>1882</v>
      </c>
      <c r="F144" s="123" t="s">
        <v>1883</v>
      </c>
      <c r="G144" s="124" t="s">
        <v>1067</v>
      </c>
      <c r="H144" s="125">
        <v>4.6500000000000004</v>
      </c>
      <c r="I144" s="126"/>
      <c r="J144" s="127">
        <f>ROUND(I144*H144,2)</f>
        <v>0</v>
      </c>
      <c r="K144" s="123" t="s">
        <v>1258</v>
      </c>
      <c r="L144" s="32"/>
      <c r="M144" s="128" t="s">
        <v>19</v>
      </c>
      <c r="N144" s="129" t="s">
        <v>40</v>
      </c>
      <c r="P144" s="130">
        <f>O144*H144</f>
        <v>0</v>
      </c>
      <c r="Q144" s="130">
        <v>0</v>
      </c>
      <c r="R144" s="130">
        <f>Q144*H144</f>
        <v>0</v>
      </c>
      <c r="S144" s="130">
        <v>0</v>
      </c>
      <c r="T144" s="131">
        <f>S144*H144</f>
        <v>0</v>
      </c>
      <c r="AR144" s="132" t="s">
        <v>266</v>
      </c>
      <c r="AT144" s="132" t="s">
        <v>261</v>
      </c>
      <c r="AU144" s="132" t="s">
        <v>77</v>
      </c>
      <c r="AY144" s="17" t="s">
        <v>260</v>
      </c>
      <c r="BE144" s="133">
        <f>IF(N144="základní",J144,0)</f>
        <v>0</v>
      </c>
      <c r="BF144" s="133">
        <f>IF(N144="snížená",J144,0)</f>
        <v>0</v>
      </c>
      <c r="BG144" s="133">
        <f>IF(N144="zákl. přenesená",J144,0)</f>
        <v>0</v>
      </c>
      <c r="BH144" s="133">
        <f>IF(N144="sníž. přenesená",J144,0)</f>
        <v>0</v>
      </c>
      <c r="BI144" s="133">
        <f>IF(N144="nulová",J144,0)</f>
        <v>0</v>
      </c>
      <c r="BJ144" s="17" t="s">
        <v>77</v>
      </c>
      <c r="BK144" s="133">
        <f>ROUND(I144*H144,2)</f>
        <v>0</v>
      </c>
      <c r="BL144" s="17" t="s">
        <v>266</v>
      </c>
      <c r="BM144" s="132" t="s">
        <v>326</v>
      </c>
    </row>
    <row r="145" spans="2:65" s="1" customFormat="1" ht="11.25">
      <c r="B145" s="32"/>
      <c r="D145" s="134" t="s">
        <v>267</v>
      </c>
      <c r="F145" s="135" t="s">
        <v>1884</v>
      </c>
      <c r="I145" s="136"/>
      <c r="L145" s="32"/>
      <c r="M145" s="137"/>
      <c r="T145" s="53"/>
      <c r="AT145" s="17" t="s">
        <v>267</v>
      </c>
      <c r="AU145" s="17" t="s">
        <v>77</v>
      </c>
    </row>
    <row r="146" spans="2:65" s="1" customFormat="1" ht="11.25">
      <c r="B146" s="32"/>
      <c r="D146" s="176" t="s">
        <v>1416</v>
      </c>
      <c r="F146" s="177" t="s">
        <v>1885</v>
      </c>
      <c r="I146" s="136"/>
      <c r="L146" s="32"/>
      <c r="M146" s="137"/>
      <c r="T146" s="53"/>
      <c r="AT146" s="17" t="s">
        <v>1416</v>
      </c>
      <c r="AU146" s="17" t="s">
        <v>77</v>
      </c>
    </row>
    <row r="147" spans="2:65" s="12" customFormat="1" ht="11.25">
      <c r="B147" s="162"/>
      <c r="D147" s="134" t="s">
        <v>774</v>
      </c>
      <c r="E147" s="163" t="s">
        <v>19</v>
      </c>
      <c r="F147" s="164" t="s">
        <v>4293</v>
      </c>
      <c r="H147" s="165">
        <v>4.6500000000000004</v>
      </c>
      <c r="I147" s="166"/>
      <c r="L147" s="162"/>
      <c r="M147" s="167"/>
      <c r="T147" s="168"/>
      <c r="AT147" s="163" t="s">
        <v>774</v>
      </c>
      <c r="AU147" s="163" t="s">
        <v>77</v>
      </c>
      <c r="AV147" s="12" t="s">
        <v>79</v>
      </c>
      <c r="AW147" s="12" t="s">
        <v>31</v>
      </c>
      <c r="AX147" s="12" t="s">
        <v>69</v>
      </c>
      <c r="AY147" s="163" t="s">
        <v>260</v>
      </c>
    </row>
    <row r="148" spans="2:65" s="13" customFormat="1" ht="11.25">
      <c r="B148" s="169"/>
      <c r="D148" s="134" t="s">
        <v>774</v>
      </c>
      <c r="E148" s="170" t="s">
        <v>19</v>
      </c>
      <c r="F148" s="171" t="s">
        <v>967</v>
      </c>
      <c r="H148" s="172">
        <v>4.6500000000000004</v>
      </c>
      <c r="I148" s="173"/>
      <c r="L148" s="169"/>
      <c r="M148" s="174"/>
      <c r="T148" s="175"/>
      <c r="AT148" s="170" t="s">
        <v>774</v>
      </c>
      <c r="AU148" s="170" t="s">
        <v>77</v>
      </c>
      <c r="AV148" s="13" t="s">
        <v>266</v>
      </c>
      <c r="AW148" s="13" t="s">
        <v>31</v>
      </c>
      <c r="AX148" s="13" t="s">
        <v>77</v>
      </c>
      <c r="AY148" s="170" t="s">
        <v>260</v>
      </c>
    </row>
    <row r="149" spans="2:65" s="10" customFormat="1" ht="25.9" customHeight="1">
      <c r="B149" s="111"/>
      <c r="D149" s="112" t="s">
        <v>68</v>
      </c>
      <c r="E149" s="113" t="s">
        <v>79</v>
      </c>
      <c r="F149" s="113" t="s">
        <v>1887</v>
      </c>
      <c r="I149" s="114"/>
      <c r="J149" s="115">
        <f>BK149</f>
        <v>0</v>
      </c>
      <c r="L149" s="111"/>
      <c r="M149" s="116"/>
      <c r="P149" s="117">
        <f>SUM(P150:P190)</f>
        <v>0</v>
      </c>
      <c r="R149" s="117">
        <f>SUM(R150:R190)</f>
        <v>23.656541699999998</v>
      </c>
      <c r="T149" s="118">
        <f>SUM(T150:T190)</f>
        <v>0</v>
      </c>
      <c r="AR149" s="112" t="s">
        <v>77</v>
      </c>
      <c r="AT149" s="119" t="s">
        <v>68</v>
      </c>
      <c r="AU149" s="119" t="s">
        <v>69</v>
      </c>
      <c r="AY149" s="112" t="s">
        <v>260</v>
      </c>
      <c r="BK149" s="120">
        <f>SUM(BK150:BK190)</f>
        <v>0</v>
      </c>
    </row>
    <row r="150" spans="2:65" s="1" customFormat="1" ht="16.5" customHeight="1">
      <c r="B150" s="32"/>
      <c r="C150" s="121" t="s">
        <v>296</v>
      </c>
      <c r="D150" s="121" t="s">
        <v>261</v>
      </c>
      <c r="E150" s="122" t="s">
        <v>1888</v>
      </c>
      <c r="F150" s="123" t="s">
        <v>1889</v>
      </c>
      <c r="G150" s="124" t="s">
        <v>363</v>
      </c>
      <c r="H150" s="125">
        <v>4</v>
      </c>
      <c r="I150" s="126"/>
      <c r="J150" s="127">
        <f>ROUND(I150*H150,2)</f>
        <v>0</v>
      </c>
      <c r="K150" s="123" t="s">
        <v>1258</v>
      </c>
      <c r="L150" s="32"/>
      <c r="M150" s="128" t="s">
        <v>19</v>
      </c>
      <c r="N150" s="129" t="s">
        <v>40</v>
      </c>
      <c r="P150" s="130">
        <f>O150*H150</f>
        <v>0</v>
      </c>
      <c r="Q150" s="130">
        <v>0.15704000000000001</v>
      </c>
      <c r="R150" s="130">
        <f>Q150*H150</f>
        <v>0.62816000000000005</v>
      </c>
      <c r="S150" s="130">
        <v>0</v>
      </c>
      <c r="T150" s="131">
        <f>S150*H150</f>
        <v>0</v>
      </c>
      <c r="AR150" s="132" t="s">
        <v>266</v>
      </c>
      <c r="AT150" s="132" t="s">
        <v>261</v>
      </c>
      <c r="AU150" s="132" t="s">
        <v>77</v>
      </c>
      <c r="AY150" s="17" t="s">
        <v>260</v>
      </c>
      <c r="BE150" s="133">
        <f>IF(N150="základní",J150,0)</f>
        <v>0</v>
      </c>
      <c r="BF150" s="133">
        <f>IF(N150="snížená",J150,0)</f>
        <v>0</v>
      </c>
      <c r="BG150" s="133">
        <f>IF(N150="zákl. přenesená",J150,0)</f>
        <v>0</v>
      </c>
      <c r="BH150" s="133">
        <f>IF(N150="sníž. přenesená",J150,0)</f>
        <v>0</v>
      </c>
      <c r="BI150" s="133">
        <f>IF(N150="nulová",J150,0)</f>
        <v>0</v>
      </c>
      <c r="BJ150" s="17" t="s">
        <v>77</v>
      </c>
      <c r="BK150" s="133">
        <f>ROUND(I150*H150,2)</f>
        <v>0</v>
      </c>
      <c r="BL150" s="17" t="s">
        <v>266</v>
      </c>
      <c r="BM150" s="132" t="s">
        <v>330</v>
      </c>
    </row>
    <row r="151" spans="2:65" s="1" customFormat="1" ht="11.25">
      <c r="B151" s="32"/>
      <c r="D151" s="134" t="s">
        <v>267</v>
      </c>
      <c r="F151" s="135" t="s">
        <v>1890</v>
      </c>
      <c r="I151" s="136"/>
      <c r="L151" s="32"/>
      <c r="M151" s="137"/>
      <c r="T151" s="53"/>
      <c r="AT151" s="17" t="s">
        <v>267</v>
      </c>
      <c r="AU151" s="17" t="s">
        <v>77</v>
      </c>
    </row>
    <row r="152" spans="2:65" s="1" customFormat="1" ht="11.25">
      <c r="B152" s="32"/>
      <c r="D152" s="176" t="s">
        <v>1416</v>
      </c>
      <c r="F152" s="177" t="s">
        <v>1891</v>
      </c>
      <c r="I152" s="136"/>
      <c r="L152" s="32"/>
      <c r="M152" s="137"/>
      <c r="T152" s="53"/>
      <c r="AT152" s="17" t="s">
        <v>1416</v>
      </c>
      <c r="AU152" s="17" t="s">
        <v>77</v>
      </c>
    </row>
    <row r="153" spans="2:65" s="1" customFormat="1" ht="24.2" customHeight="1">
      <c r="B153" s="32"/>
      <c r="C153" s="121" t="s">
        <v>332</v>
      </c>
      <c r="D153" s="121" t="s">
        <v>261</v>
      </c>
      <c r="E153" s="122" t="s">
        <v>1892</v>
      </c>
      <c r="F153" s="123" t="s">
        <v>1893</v>
      </c>
      <c r="G153" s="124" t="s">
        <v>545</v>
      </c>
      <c r="H153" s="125">
        <v>25.6</v>
      </c>
      <c r="I153" s="126"/>
      <c r="J153" s="127">
        <f>ROUND(I153*H153,2)</f>
        <v>0</v>
      </c>
      <c r="K153" s="123" t="s">
        <v>1258</v>
      </c>
      <c r="L153" s="32"/>
      <c r="M153" s="128" t="s">
        <v>19</v>
      </c>
      <c r="N153" s="129" t="s">
        <v>40</v>
      </c>
      <c r="P153" s="130">
        <f>O153*H153</f>
        <v>0</v>
      </c>
      <c r="Q153" s="130">
        <v>0.27844000000000002</v>
      </c>
      <c r="R153" s="130">
        <f>Q153*H153</f>
        <v>7.1280640000000011</v>
      </c>
      <c r="S153" s="130">
        <v>0</v>
      </c>
      <c r="T153" s="131">
        <f>S153*H153</f>
        <v>0</v>
      </c>
      <c r="AR153" s="132" t="s">
        <v>266</v>
      </c>
      <c r="AT153" s="132" t="s">
        <v>261</v>
      </c>
      <c r="AU153" s="132" t="s">
        <v>77</v>
      </c>
      <c r="AY153" s="17" t="s">
        <v>260</v>
      </c>
      <c r="BE153" s="133">
        <f>IF(N153="základní",J153,0)</f>
        <v>0</v>
      </c>
      <c r="BF153" s="133">
        <f>IF(N153="snížená",J153,0)</f>
        <v>0</v>
      </c>
      <c r="BG153" s="133">
        <f>IF(N153="zákl. přenesená",J153,0)</f>
        <v>0</v>
      </c>
      <c r="BH153" s="133">
        <f>IF(N153="sníž. přenesená",J153,0)</f>
        <v>0</v>
      </c>
      <c r="BI153" s="133">
        <f>IF(N153="nulová",J153,0)</f>
        <v>0</v>
      </c>
      <c r="BJ153" s="17" t="s">
        <v>77</v>
      </c>
      <c r="BK153" s="133">
        <f>ROUND(I153*H153,2)</f>
        <v>0</v>
      </c>
      <c r="BL153" s="17" t="s">
        <v>266</v>
      </c>
      <c r="BM153" s="132" t="s">
        <v>335</v>
      </c>
    </row>
    <row r="154" spans="2:65" s="1" customFormat="1" ht="19.5">
      <c r="B154" s="32"/>
      <c r="D154" s="134" t="s">
        <v>267</v>
      </c>
      <c r="F154" s="135" t="s">
        <v>1894</v>
      </c>
      <c r="I154" s="136"/>
      <c r="L154" s="32"/>
      <c r="M154" s="137"/>
      <c r="T154" s="53"/>
      <c r="AT154" s="17" t="s">
        <v>267</v>
      </c>
      <c r="AU154" s="17" t="s">
        <v>77</v>
      </c>
    </row>
    <row r="155" spans="2:65" s="1" customFormat="1" ht="11.25">
      <c r="B155" s="32"/>
      <c r="D155" s="176" t="s">
        <v>1416</v>
      </c>
      <c r="F155" s="177" t="s">
        <v>1895</v>
      </c>
      <c r="I155" s="136"/>
      <c r="L155" s="32"/>
      <c r="M155" s="137"/>
      <c r="T155" s="53"/>
      <c r="AT155" s="17" t="s">
        <v>1416</v>
      </c>
      <c r="AU155" s="17" t="s">
        <v>77</v>
      </c>
    </row>
    <row r="156" spans="2:65" s="12" customFormat="1" ht="11.25">
      <c r="B156" s="162"/>
      <c r="D156" s="134" t="s">
        <v>774</v>
      </c>
      <c r="E156" s="163" t="s">
        <v>19</v>
      </c>
      <c r="F156" s="164" t="s">
        <v>4377</v>
      </c>
      <c r="H156" s="165">
        <v>25.6</v>
      </c>
      <c r="I156" s="166"/>
      <c r="L156" s="162"/>
      <c r="M156" s="167"/>
      <c r="T156" s="168"/>
      <c r="AT156" s="163" t="s">
        <v>774</v>
      </c>
      <c r="AU156" s="163" t="s">
        <v>77</v>
      </c>
      <c r="AV156" s="12" t="s">
        <v>79</v>
      </c>
      <c r="AW156" s="12" t="s">
        <v>31</v>
      </c>
      <c r="AX156" s="12" t="s">
        <v>69</v>
      </c>
      <c r="AY156" s="163" t="s">
        <v>260</v>
      </c>
    </row>
    <row r="157" spans="2:65" s="13" customFormat="1" ht="11.25">
      <c r="B157" s="169"/>
      <c r="D157" s="134" t="s">
        <v>774</v>
      </c>
      <c r="E157" s="170" t="s">
        <v>19</v>
      </c>
      <c r="F157" s="171" t="s">
        <v>967</v>
      </c>
      <c r="H157" s="172">
        <v>25.6</v>
      </c>
      <c r="I157" s="173"/>
      <c r="L157" s="169"/>
      <c r="M157" s="174"/>
      <c r="T157" s="175"/>
      <c r="AT157" s="170" t="s">
        <v>774</v>
      </c>
      <c r="AU157" s="170" t="s">
        <v>77</v>
      </c>
      <c r="AV157" s="13" t="s">
        <v>266</v>
      </c>
      <c r="AW157" s="13" t="s">
        <v>31</v>
      </c>
      <c r="AX157" s="13" t="s">
        <v>77</v>
      </c>
      <c r="AY157" s="170" t="s">
        <v>260</v>
      </c>
    </row>
    <row r="158" spans="2:65" s="1" customFormat="1" ht="16.5" customHeight="1">
      <c r="B158" s="32"/>
      <c r="C158" s="121" t="s">
        <v>300</v>
      </c>
      <c r="D158" s="121" t="s">
        <v>261</v>
      </c>
      <c r="E158" s="122" t="s">
        <v>1503</v>
      </c>
      <c r="F158" s="123" t="s">
        <v>1504</v>
      </c>
      <c r="G158" s="124" t="s">
        <v>1297</v>
      </c>
      <c r="H158" s="125">
        <v>183.62</v>
      </c>
      <c r="I158" s="126"/>
      <c r="J158" s="127">
        <f>ROUND(I158*H158,2)</f>
        <v>0</v>
      </c>
      <c r="K158" s="123" t="s">
        <v>1258</v>
      </c>
      <c r="L158" s="32"/>
      <c r="M158" s="128" t="s">
        <v>19</v>
      </c>
      <c r="N158" s="129" t="s">
        <v>40</v>
      </c>
      <c r="P158" s="130">
        <f>O158*H158</f>
        <v>0</v>
      </c>
      <c r="Q158" s="130">
        <v>1E-4</v>
      </c>
      <c r="R158" s="130">
        <f>Q158*H158</f>
        <v>1.8362E-2</v>
      </c>
      <c r="S158" s="130">
        <v>0</v>
      </c>
      <c r="T158" s="131">
        <f>S158*H158</f>
        <v>0</v>
      </c>
      <c r="AR158" s="132" t="s">
        <v>266</v>
      </c>
      <c r="AT158" s="132" t="s">
        <v>261</v>
      </c>
      <c r="AU158" s="132" t="s">
        <v>77</v>
      </c>
      <c r="AY158" s="17" t="s">
        <v>260</v>
      </c>
      <c r="BE158" s="133">
        <f>IF(N158="základní",J158,0)</f>
        <v>0</v>
      </c>
      <c r="BF158" s="133">
        <f>IF(N158="snížená",J158,0)</f>
        <v>0</v>
      </c>
      <c r="BG158" s="133">
        <f>IF(N158="zákl. přenesená",J158,0)</f>
        <v>0</v>
      </c>
      <c r="BH158" s="133">
        <f>IF(N158="sníž. přenesená",J158,0)</f>
        <v>0</v>
      </c>
      <c r="BI158" s="133">
        <f>IF(N158="nulová",J158,0)</f>
        <v>0</v>
      </c>
      <c r="BJ158" s="17" t="s">
        <v>77</v>
      </c>
      <c r="BK158" s="133">
        <f>ROUND(I158*H158,2)</f>
        <v>0</v>
      </c>
      <c r="BL158" s="17" t="s">
        <v>266</v>
      </c>
      <c r="BM158" s="132" t="s">
        <v>339</v>
      </c>
    </row>
    <row r="159" spans="2:65" s="1" customFormat="1" ht="19.5">
      <c r="B159" s="32"/>
      <c r="D159" s="134" t="s">
        <v>267</v>
      </c>
      <c r="F159" s="135" t="s">
        <v>1506</v>
      </c>
      <c r="I159" s="136"/>
      <c r="L159" s="32"/>
      <c r="M159" s="137"/>
      <c r="T159" s="53"/>
      <c r="AT159" s="17" t="s">
        <v>267</v>
      </c>
      <c r="AU159" s="17" t="s">
        <v>77</v>
      </c>
    </row>
    <row r="160" spans="2:65" s="1" customFormat="1" ht="11.25">
      <c r="B160" s="32"/>
      <c r="D160" s="176" t="s">
        <v>1416</v>
      </c>
      <c r="F160" s="177" t="s">
        <v>1507</v>
      </c>
      <c r="I160" s="136"/>
      <c r="L160" s="32"/>
      <c r="M160" s="137"/>
      <c r="T160" s="53"/>
      <c r="AT160" s="17" t="s">
        <v>1416</v>
      </c>
      <c r="AU160" s="17" t="s">
        <v>77</v>
      </c>
    </row>
    <row r="161" spans="2:65" s="1" customFormat="1" ht="39">
      <c r="B161" s="32"/>
      <c r="D161" s="134" t="s">
        <v>269</v>
      </c>
      <c r="F161" s="138" t="s">
        <v>3576</v>
      </c>
      <c r="I161" s="136"/>
      <c r="L161" s="32"/>
      <c r="M161" s="137"/>
      <c r="T161" s="53"/>
      <c r="AT161" s="17" t="s">
        <v>269</v>
      </c>
      <c r="AU161" s="17" t="s">
        <v>77</v>
      </c>
    </row>
    <row r="162" spans="2:65" s="1" customFormat="1" ht="16.5" customHeight="1">
      <c r="B162" s="32"/>
      <c r="C162" s="139" t="s">
        <v>341</v>
      </c>
      <c r="D162" s="139" t="s">
        <v>273</v>
      </c>
      <c r="E162" s="140" t="s">
        <v>3577</v>
      </c>
      <c r="F162" s="141" t="s">
        <v>3578</v>
      </c>
      <c r="G162" s="142" t="s">
        <v>1297</v>
      </c>
      <c r="H162" s="143">
        <v>217.49799999999999</v>
      </c>
      <c r="I162" s="144"/>
      <c r="J162" s="145">
        <f>ROUND(I162*H162,2)</f>
        <v>0</v>
      </c>
      <c r="K162" s="141" t="s">
        <v>1258</v>
      </c>
      <c r="L162" s="146"/>
      <c r="M162" s="147" t="s">
        <v>19</v>
      </c>
      <c r="N162" s="148" t="s">
        <v>40</v>
      </c>
      <c r="P162" s="130">
        <f>O162*H162</f>
        <v>0</v>
      </c>
      <c r="Q162" s="130">
        <v>4.0000000000000002E-4</v>
      </c>
      <c r="R162" s="130">
        <f>Q162*H162</f>
        <v>8.6999199999999999E-2</v>
      </c>
      <c r="S162" s="130">
        <v>0</v>
      </c>
      <c r="T162" s="131">
        <f>S162*H162</f>
        <v>0</v>
      </c>
      <c r="AR162" s="132" t="s">
        <v>277</v>
      </c>
      <c r="AT162" s="132" t="s">
        <v>273</v>
      </c>
      <c r="AU162" s="132" t="s">
        <v>77</v>
      </c>
      <c r="AY162" s="17" t="s">
        <v>260</v>
      </c>
      <c r="BE162" s="133">
        <f>IF(N162="základní",J162,0)</f>
        <v>0</v>
      </c>
      <c r="BF162" s="133">
        <f>IF(N162="snížená",J162,0)</f>
        <v>0</v>
      </c>
      <c r="BG162" s="133">
        <f>IF(N162="zákl. přenesená",J162,0)</f>
        <v>0</v>
      </c>
      <c r="BH162" s="133">
        <f>IF(N162="sníž. přenesená",J162,0)</f>
        <v>0</v>
      </c>
      <c r="BI162" s="133">
        <f>IF(N162="nulová",J162,0)</f>
        <v>0</v>
      </c>
      <c r="BJ162" s="17" t="s">
        <v>77</v>
      </c>
      <c r="BK162" s="133">
        <f>ROUND(I162*H162,2)</f>
        <v>0</v>
      </c>
      <c r="BL162" s="17" t="s">
        <v>266</v>
      </c>
      <c r="BM162" s="132" t="s">
        <v>344</v>
      </c>
    </row>
    <row r="163" spans="2:65" s="1" customFormat="1" ht="11.25">
      <c r="B163" s="32"/>
      <c r="D163" s="134" t="s">
        <v>267</v>
      </c>
      <c r="F163" s="135" t="s">
        <v>3578</v>
      </c>
      <c r="I163" s="136"/>
      <c r="L163" s="32"/>
      <c r="M163" s="137"/>
      <c r="T163" s="53"/>
      <c r="AT163" s="17" t="s">
        <v>267</v>
      </c>
      <c r="AU163" s="17" t="s">
        <v>77</v>
      </c>
    </row>
    <row r="164" spans="2:65" s="12" customFormat="1" ht="11.25">
      <c r="B164" s="162"/>
      <c r="D164" s="134" t="s">
        <v>774</v>
      </c>
      <c r="E164" s="163" t="s">
        <v>19</v>
      </c>
      <c r="F164" s="164" t="s">
        <v>4378</v>
      </c>
      <c r="H164" s="165">
        <v>217.49799999999999</v>
      </c>
      <c r="I164" s="166"/>
      <c r="L164" s="162"/>
      <c r="M164" s="167"/>
      <c r="T164" s="168"/>
      <c r="AT164" s="163" t="s">
        <v>774</v>
      </c>
      <c r="AU164" s="163" t="s">
        <v>77</v>
      </c>
      <c r="AV164" s="12" t="s">
        <v>79</v>
      </c>
      <c r="AW164" s="12" t="s">
        <v>31</v>
      </c>
      <c r="AX164" s="12" t="s">
        <v>69</v>
      </c>
      <c r="AY164" s="163" t="s">
        <v>260</v>
      </c>
    </row>
    <row r="165" spans="2:65" s="13" customFormat="1" ht="11.25">
      <c r="B165" s="169"/>
      <c r="D165" s="134" t="s">
        <v>774</v>
      </c>
      <c r="E165" s="170" t="s">
        <v>19</v>
      </c>
      <c r="F165" s="171" t="s">
        <v>967</v>
      </c>
      <c r="H165" s="172">
        <v>217.49799999999999</v>
      </c>
      <c r="I165" s="173"/>
      <c r="L165" s="169"/>
      <c r="M165" s="174"/>
      <c r="T165" s="175"/>
      <c r="AT165" s="170" t="s">
        <v>774</v>
      </c>
      <c r="AU165" s="170" t="s">
        <v>77</v>
      </c>
      <c r="AV165" s="13" t="s">
        <v>266</v>
      </c>
      <c r="AW165" s="13" t="s">
        <v>31</v>
      </c>
      <c r="AX165" s="13" t="s">
        <v>77</v>
      </c>
      <c r="AY165" s="170" t="s">
        <v>260</v>
      </c>
    </row>
    <row r="166" spans="2:65" s="1" customFormat="1" ht="16.5" customHeight="1">
      <c r="B166" s="32"/>
      <c r="C166" s="121" t="s">
        <v>305</v>
      </c>
      <c r="D166" s="121" t="s">
        <v>261</v>
      </c>
      <c r="E166" s="122" t="s">
        <v>4296</v>
      </c>
      <c r="F166" s="123" t="s">
        <v>4297</v>
      </c>
      <c r="G166" s="124" t="s">
        <v>1297</v>
      </c>
      <c r="H166" s="125">
        <v>72</v>
      </c>
      <c r="I166" s="126"/>
      <c r="J166" s="127">
        <f>ROUND(I166*H166,2)</f>
        <v>0</v>
      </c>
      <c r="K166" s="123" t="s">
        <v>1258</v>
      </c>
      <c r="L166" s="32"/>
      <c r="M166" s="128" t="s">
        <v>19</v>
      </c>
      <c r="N166" s="129" t="s">
        <v>40</v>
      </c>
      <c r="P166" s="130">
        <f>O166*H166</f>
        <v>0</v>
      </c>
      <c r="Q166" s="130">
        <v>1.4400000000000001E-3</v>
      </c>
      <c r="R166" s="130">
        <f>Q166*H166</f>
        <v>0.10368000000000001</v>
      </c>
      <c r="S166" s="130">
        <v>0</v>
      </c>
      <c r="T166" s="131">
        <f>S166*H166</f>
        <v>0</v>
      </c>
      <c r="AR166" s="132" t="s">
        <v>266</v>
      </c>
      <c r="AT166" s="132" t="s">
        <v>261</v>
      </c>
      <c r="AU166" s="132" t="s">
        <v>77</v>
      </c>
      <c r="AY166" s="17" t="s">
        <v>260</v>
      </c>
      <c r="BE166" s="133">
        <f>IF(N166="základní",J166,0)</f>
        <v>0</v>
      </c>
      <c r="BF166" s="133">
        <f>IF(N166="snížená",J166,0)</f>
        <v>0</v>
      </c>
      <c r="BG166" s="133">
        <f>IF(N166="zákl. přenesená",J166,0)</f>
        <v>0</v>
      </c>
      <c r="BH166" s="133">
        <f>IF(N166="sníž. přenesená",J166,0)</f>
        <v>0</v>
      </c>
      <c r="BI166" s="133">
        <f>IF(N166="nulová",J166,0)</f>
        <v>0</v>
      </c>
      <c r="BJ166" s="17" t="s">
        <v>77</v>
      </c>
      <c r="BK166" s="133">
        <f>ROUND(I166*H166,2)</f>
        <v>0</v>
      </c>
      <c r="BL166" s="17" t="s">
        <v>266</v>
      </c>
      <c r="BM166" s="132" t="s">
        <v>348</v>
      </c>
    </row>
    <row r="167" spans="2:65" s="1" customFormat="1" ht="11.25">
      <c r="B167" s="32"/>
      <c r="D167" s="134" t="s">
        <v>267</v>
      </c>
      <c r="F167" s="135" t="s">
        <v>4298</v>
      </c>
      <c r="I167" s="136"/>
      <c r="L167" s="32"/>
      <c r="M167" s="137"/>
      <c r="T167" s="53"/>
      <c r="AT167" s="17" t="s">
        <v>267</v>
      </c>
      <c r="AU167" s="17" t="s">
        <v>77</v>
      </c>
    </row>
    <row r="168" spans="2:65" s="1" customFormat="1" ht="11.25">
      <c r="B168" s="32"/>
      <c r="D168" s="176" t="s">
        <v>1416</v>
      </c>
      <c r="F168" s="177" t="s">
        <v>4299</v>
      </c>
      <c r="I168" s="136"/>
      <c r="L168" s="32"/>
      <c r="M168" s="137"/>
      <c r="T168" s="53"/>
      <c r="AT168" s="17" t="s">
        <v>1416</v>
      </c>
      <c r="AU168" s="17" t="s">
        <v>77</v>
      </c>
    </row>
    <row r="169" spans="2:65" s="1" customFormat="1" ht="68.25">
      <c r="B169" s="32"/>
      <c r="D169" s="134" t="s">
        <v>269</v>
      </c>
      <c r="F169" s="138" t="s">
        <v>4300</v>
      </c>
      <c r="I169" s="136"/>
      <c r="L169" s="32"/>
      <c r="M169" s="137"/>
      <c r="T169" s="53"/>
      <c r="AT169" s="17" t="s">
        <v>269</v>
      </c>
      <c r="AU169" s="17" t="s">
        <v>77</v>
      </c>
    </row>
    <row r="170" spans="2:65" s="12" customFormat="1" ht="11.25">
      <c r="B170" s="162"/>
      <c r="D170" s="134" t="s">
        <v>774</v>
      </c>
      <c r="E170" s="163" t="s">
        <v>19</v>
      </c>
      <c r="F170" s="164" t="s">
        <v>4301</v>
      </c>
      <c r="H170" s="165">
        <v>72</v>
      </c>
      <c r="I170" s="166"/>
      <c r="L170" s="162"/>
      <c r="M170" s="167"/>
      <c r="T170" s="168"/>
      <c r="AT170" s="163" t="s">
        <v>774</v>
      </c>
      <c r="AU170" s="163" t="s">
        <v>77</v>
      </c>
      <c r="AV170" s="12" t="s">
        <v>79</v>
      </c>
      <c r="AW170" s="12" t="s">
        <v>31</v>
      </c>
      <c r="AX170" s="12" t="s">
        <v>69</v>
      </c>
      <c r="AY170" s="163" t="s">
        <v>260</v>
      </c>
    </row>
    <row r="171" spans="2:65" s="13" customFormat="1" ht="11.25">
      <c r="B171" s="169"/>
      <c r="D171" s="134" t="s">
        <v>774</v>
      </c>
      <c r="E171" s="170" t="s">
        <v>19</v>
      </c>
      <c r="F171" s="171" t="s">
        <v>967</v>
      </c>
      <c r="H171" s="172">
        <v>72</v>
      </c>
      <c r="I171" s="173"/>
      <c r="L171" s="169"/>
      <c r="M171" s="174"/>
      <c r="T171" s="175"/>
      <c r="AT171" s="170" t="s">
        <v>774</v>
      </c>
      <c r="AU171" s="170" t="s">
        <v>77</v>
      </c>
      <c r="AV171" s="13" t="s">
        <v>266</v>
      </c>
      <c r="AW171" s="13" t="s">
        <v>31</v>
      </c>
      <c r="AX171" s="13" t="s">
        <v>77</v>
      </c>
      <c r="AY171" s="170" t="s">
        <v>260</v>
      </c>
    </row>
    <row r="172" spans="2:65" s="1" customFormat="1" ht="16.5" customHeight="1">
      <c r="B172" s="32"/>
      <c r="C172" s="121" t="s">
        <v>350</v>
      </c>
      <c r="D172" s="121" t="s">
        <v>261</v>
      </c>
      <c r="E172" s="122" t="s">
        <v>4302</v>
      </c>
      <c r="F172" s="123" t="s">
        <v>4303</v>
      </c>
      <c r="G172" s="124" t="s">
        <v>1297</v>
      </c>
      <c r="H172" s="125">
        <v>72</v>
      </c>
      <c r="I172" s="126"/>
      <c r="J172" s="127">
        <f>ROUND(I172*H172,2)</f>
        <v>0</v>
      </c>
      <c r="K172" s="123" t="s">
        <v>1258</v>
      </c>
      <c r="L172" s="32"/>
      <c r="M172" s="128" t="s">
        <v>19</v>
      </c>
      <c r="N172" s="129" t="s">
        <v>40</v>
      </c>
      <c r="P172" s="130">
        <f>O172*H172</f>
        <v>0</v>
      </c>
      <c r="Q172" s="130">
        <v>4.0000000000000003E-5</v>
      </c>
      <c r="R172" s="130">
        <f>Q172*H172</f>
        <v>2.8800000000000002E-3</v>
      </c>
      <c r="S172" s="130">
        <v>0</v>
      </c>
      <c r="T172" s="131">
        <f>S172*H172</f>
        <v>0</v>
      </c>
      <c r="AR172" s="132" t="s">
        <v>266</v>
      </c>
      <c r="AT172" s="132" t="s">
        <v>261</v>
      </c>
      <c r="AU172" s="132" t="s">
        <v>77</v>
      </c>
      <c r="AY172" s="17" t="s">
        <v>260</v>
      </c>
      <c r="BE172" s="133">
        <f>IF(N172="základní",J172,0)</f>
        <v>0</v>
      </c>
      <c r="BF172" s="133">
        <f>IF(N172="snížená",J172,0)</f>
        <v>0</v>
      </c>
      <c r="BG172" s="133">
        <f>IF(N172="zákl. přenesená",J172,0)</f>
        <v>0</v>
      </c>
      <c r="BH172" s="133">
        <f>IF(N172="sníž. přenesená",J172,0)</f>
        <v>0</v>
      </c>
      <c r="BI172" s="133">
        <f>IF(N172="nulová",J172,0)</f>
        <v>0</v>
      </c>
      <c r="BJ172" s="17" t="s">
        <v>77</v>
      </c>
      <c r="BK172" s="133">
        <f>ROUND(I172*H172,2)</f>
        <v>0</v>
      </c>
      <c r="BL172" s="17" t="s">
        <v>266</v>
      </c>
      <c r="BM172" s="132" t="s">
        <v>353</v>
      </c>
    </row>
    <row r="173" spans="2:65" s="1" customFormat="1" ht="11.25">
      <c r="B173" s="32"/>
      <c r="D173" s="134" t="s">
        <v>267</v>
      </c>
      <c r="F173" s="135" t="s">
        <v>4304</v>
      </c>
      <c r="I173" s="136"/>
      <c r="L173" s="32"/>
      <c r="M173" s="137"/>
      <c r="T173" s="53"/>
      <c r="AT173" s="17" t="s">
        <v>267</v>
      </c>
      <c r="AU173" s="17" t="s">
        <v>77</v>
      </c>
    </row>
    <row r="174" spans="2:65" s="1" customFormat="1" ht="11.25">
      <c r="B174" s="32"/>
      <c r="D174" s="176" t="s">
        <v>1416</v>
      </c>
      <c r="F174" s="177" t="s">
        <v>4305</v>
      </c>
      <c r="I174" s="136"/>
      <c r="L174" s="32"/>
      <c r="M174" s="137"/>
      <c r="T174" s="53"/>
      <c r="AT174" s="17" t="s">
        <v>1416</v>
      </c>
      <c r="AU174" s="17" t="s">
        <v>77</v>
      </c>
    </row>
    <row r="175" spans="2:65" s="1" customFormat="1" ht="68.25">
      <c r="B175" s="32"/>
      <c r="D175" s="134" t="s">
        <v>269</v>
      </c>
      <c r="F175" s="138" t="s">
        <v>4300</v>
      </c>
      <c r="I175" s="136"/>
      <c r="L175" s="32"/>
      <c r="M175" s="137"/>
      <c r="T175" s="53"/>
      <c r="AT175" s="17" t="s">
        <v>269</v>
      </c>
      <c r="AU175" s="17" t="s">
        <v>77</v>
      </c>
    </row>
    <row r="176" spans="2:65" s="1" customFormat="1" ht="16.5" customHeight="1">
      <c r="B176" s="32"/>
      <c r="C176" s="121" t="s">
        <v>310</v>
      </c>
      <c r="D176" s="121" t="s">
        <v>261</v>
      </c>
      <c r="E176" s="122" t="s">
        <v>4306</v>
      </c>
      <c r="F176" s="123" t="s">
        <v>4307</v>
      </c>
      <c r="G176" s="124" t="s">
        <v>973</v>
      </c>
      <c r="H176" s="125">
        <v>0.69099999999999995</v>
      </c>
      <c r="I176" s="126"/>
      <c r="J176" s="127">
        <f>ROUND(I176*H176,2)</f>
        <v>0</v>
      </c>
      <c r="K176" s="123" t="s">
        <v>1258</v>
      </c>
      <c r="L176" s="32"/>
      <c r="M176" s="128" t="s">
        <v>19</v>
      </c>
      <c r="N176" s="129" t="s">
        <v>40</v>
      </c>
      <c r="P176" s="130">
        <f>O176*H176</f>
        <v>0</v>
      </c>
      <c r="Q176" s="130">
        <v>1.0383</v>
      </c>
      <c r="R176" s="130">
        <f>Q176*H176</f>
        <v>0.71746529999999997</v>
      </c>
      <c r="S176" s="130">
        <v>0</v>
      </c>
      <c r="T176" s="131">
        <f>S176*H176</f>
        <v>0</v>
      </c>
      <c r="AR176" s="132" t="s">
        <v>266</v>
      </c>
      <c r="AT176" s="132" t="s">
        <v>261</v>
      </c>
      <c r="AU176" s="132" t="s">
        <v>77</v>
      </c>
      <c r="AY176" s="17" t="s">
        <v>260</v>
      </c>
      <c r="BE176" s="133">
        <f>IF(N176="základní",J176,0)</f>
        <v>0</v>
      </c>
      <c r="BF176" s="133">
        <f>IF(N176="snížená",J176,0)</f>
        <v>0</v>
      </c>
      <c r="BG176" s="133">
        <f>IF(N176="zákl. přenesená",J176,0)</f>
        <v>0</v>
      </c>
      <c r="BH176" s="133">
        <f>IF(N176="sníž. přenesená",J176,0)</f>
        <v>0</v>
      </c>
      <c r="BI176" s="133">
        <f>IF(N176="nulová",J176,0)</f>
        <v>0</v>
      </c>
      <c r="BJ176" s="17" t="s">
        <v>77</v>
      </c>
      <c r="BK176" s="133">
        <f>ROUND(I176*H176,2)</f>
        <v>0</v>
      </c>
      <c r="BL176" s="17" t="s">
        <v>266</v>
      </c>
      <c r="BM176" s="132" t="s">
        <v>4379</v>
      </c>
    </row>
    <row r="177" spans="2:65" s="1" customFormat="1" ht="11.25">
      <c r="B177" s="32"/>
      <c r="D177" s="134" t="s">
        <v>267</v>
      </c>
      <c r="F177" s="135" t="s">
        <v>4308</v>
      </c>
      <c r="I177" s="136"/>
      <c r="L177" s="32"/>
      <c r="M177" s="137"/>
      <c r="T177" s="53"/>
      <c r="AT177" s="17" t="s">
        <v>267</v>
      </c>
      <c r="AU177" s="17" t="s">
        <v>77</v>
      </c>
    </row>
    <row r="178" spans="2:65" s="1" customFormat="1" ht="11.25">
      <c r="B178" s="32"/>
      <c r="D178" s="176" t="s">
        <v>1416</v>
      </c>
      <c r="F178" s="177" t="s">
        <v>4309</v>
      </c>
      <c r="I178" s="136"/>
      <c r="L178" s="32"/>
      <c r="M178" s="137"/>
      <c r="T178" s="53"/>
      <c r="AT178" s="17" t="s">
        <v>1416</v>
      </c>
      <c r="AU178" s="17" t="s">
        <v>77</v>
      </c>
    </row>
    <row r="179" spans="2:65" s="1" customFormat="1" ht="16.5" customHeight="1">
      <c r="B179" s="32"/>
      <c r="C179" s="121" t="s">
        <v>7</v>
      </c>
      <c r="D179" s="121" t="s">
        <v>261</v>
      </c>
      <c r="E179" s="122" t="s">
        <v>4312</v>
      </c>
      <c r="F179" s="123" t="s">
        <v>4313</v>
      </c>
      <c r="G179" s="124" t="s">
        <v>1067</v>
      </c>
      <c r="H179" s="125">
        <v>5.76</v>
      </c>
      <c r="I179" s="126"/>
      <c r="J179" s="127">
        <f>ROUND(I179*H179,2)</f>
        <v>0</v>
      </c>
      <c r="K179" s="123" t="s">
        <v>1258</v>
      </c>
      <c r="L179" s="32"/>
      <c r="M179" s="128" t="s">
        <v>19</v>
      </c>
      <c r="N179" s="129" t="s">
        <v>40</v>
      </c>
      <c r="P179" s="130">
        <f>O179*H179</f>
        <v>0</v>
      </c>
      <c r="Q179" s="130">
        <v>2.5505399999999998</v>
      </c>
      <c r="R179" s="130">
        <f>Q179*H179</f>
        <v>14.691110399999998</v>
      </c>
      <c r="S179" s="130">
        <v>0</v>
      </c>
      <c r="T179" s="131">
        <f>S179*H179</f>
        <v>0</v>
      </c>
      <c r="AR179" s="132" t="s">
        <v>266</v>
      </c>
      <c r="AT179" s="132" t="s">
        <v>261</v>
      </c>
      <c r="AU179" s="132" t="s">
        <v>77</v>
      </c>
      <c r="AY179" s="17" t="s">
        <v>260</v>
      </c>
      <c r="BE179" s="133">
        <f>IF(N179="základní",J179,0)</f>
        <v>0</v>
      </c>
      <c r="BF179" s="133">
        <f>IF(N179="snížená",J179,0)</f>
        <v>0</v>
      </c>
      <c r="BG179" s="133">
        <f>IF(N179="zákl. přenesená",J179,0)</f>
        <v>0</v>
      </c>
      <c r="BH179" s="133">
        <f>IF(N179="sníž. přenesená",J179,0)</f>
        <v>0</v>
      </c>
      <c r="BI179" s="133">
        <f>IF(N179="nulová",J179,0)</f>
        <v>0</v>
      </c>
      <c r="BJ179" s="17" t="s">
        <v>77</v>
      </c>
      <c r="BK179" s="133">
        <f>ROUND(I179*H179,2)</f>
        <v>0</v>
      </c>
      <c r="BL179" s="17" t="s">
        <v>266</v>
      </c>
      <c r="BM179" s="132" t="s">
        <v>364</v>
      </c>
    </row>
    <row r="180" spans="2:65" s="1" customFormat="1" ht="11.25">
      <c r="B180" s="32"/>
      <c r="D180" s="134" t="s">
        <v>267</v>
      </c>
      <c r="F180" s="135" t="s">
        <v>4314</v>
      </c>
      <c r="I180" s="136"/>
      <c r="L180" s="32"/>
      <c r="M180" s="137"/>
      <c r="T180" s="53"/>
      <c r="AT180" s="17" t="s">
        <v>267</v>
      </c>
      <c r="AU180" s="17" t="s">
        <v>77</v>
      </c>
    </row>
    <row r="181" spans="2:65" s="1" customFormat="1" ht="11.25">
      <c r="B181" s="32"/>
      <c r="D181" s="176" t="s">
        <v>1416</v>
      </c>
      <c r="F181" s="177" t="s">
        <v>4315</v>
      </c>
      <c r="I181" s="136"/>
      <c r="L181" s="32"/>
      <c r="M181" s="137"/>
      <c r="T181" s="53"/>
      <c r="AT181" s="17" t="s">
        <v>1416</v>
      </c>
      <c r="AU181" s="17" t="s">
        <v>77</v>
      </c>
    </row>
    <row r="182" spans="2:65" s="1" customFormat="1" ht="58.5">
      <c r="B182" s="32"/>
      <c r="D182" s="134" t="s">
        <v>269</v>
      </c>
      <c r="F182" s="138" t="s">
        <v>4316</v>
      </c>
      <c r="I182" s="136"/>
      <c r="L182" s="32"/>
      <c r="M182" s="137"/>
      <c r="T182" s="53"/>
      <c r="AT182" s="17" t="s">
        <v>269</v>
      </c>
      <c r="AU182" s="17" t="s">
        <v>77</v>
      </c>
    </row>
    <row r="183" spans="2:65" s="12" customFormat="1" ht="11.25">
      <c r="B183" s="162"/>
      <c r="D183" s="134" t="s">
        <v>774</v>
      </c>
      <c r="E183" s="163" t="s">
        <v>19</v>
      </c>
      <c r="F183" s="164" t="s">
        <v>4317</v>
      </c>
      <c r="H183" s="165">
        <v>5.76</v>
      </c>
      <c r="I183" s="166"/>
      <c r="L183" s="162"/>
      <c r="M183" s="167"/>
      <c r="T183" s="168"/>
      <c r="AT183" s="163" t="s">
        <v>774</v>
      </c>
      <c r="AU183" s="163" t="s">
        <v>77</v>
      </c>
      <c r="AV183" s="12" t="s">
        <v>79</v>
      </c>
      <c r="AW183" s="12" t="s">
        <v>31</v>
      </c>
      <c r="AX183" s="12" t="s">
        <v>69</v>
      </c>
      <c r="AY183" s="163" t="s">
        <v>260</v>
      </c>
    </row>
    <row r="184" spans="2:65" s="13" customFormat="1" ht="11.25">
      <c r="B184" s="169"/>
      <c r="D184" s="134" t="s">
        <v>774</v>
      </c>
      <c r="E184" s="170" t="s">
        <v>19</v>
      </c>
      <c r="F184" s="171" t="s">
        <v>967</v>
      </c>
      <c r="H184" s="172">
        <v>5.76</v>
      </c>
      <c r="I184" s="173"/>
      <c r="L184" s="169"/>
      <c r="M184" s="174"/>
      <c r="T184" s="175"/>
      <c r="AT184" s="170" t="s">
        <v>774</v>
      </c>
      <c r="AU184" s="170" t="s">
        <v>77</v>
      </c>
      <c r="AV184" s="13" t="s">
        <v>266</v>
      </c>
      <c r="AW184" s="13" t="s">
        <v>31</v>
      </c>
      <c r="AX184" s="13" t="s">
        <v>77</v>
      </c>
      <c r="AY184" s="170" t="s">
        <v>260</v>
      </c>
    </row>
    <row r="185" spans="2:65" s="1" customFormat="1" ht="21.75" customHeight="1">
      <c r="B185" s="32"/>
      <c r="C185" s="121" t="s">
        <v>315</v>
      </c>
      <c r="D185" s="121" t="s">
        <v>261</v>
      </c>
      <c r="E185" s="122" t="s">
        <v>4318</v>
      </c>
      <c r="F185" s="123" t="s">
        <v>4319</v>
      </c>
      <c r="G185" s="124" t="s">
        <v>1067</v>
      </c>
      <c r="H185" s="125">
        <v>5.76</v>
      </c>
      <c r="I185" s="126"/>
      <c r="J185" s="127">
        <f>ROUND(I185*H185,2)</f>
        <v>0</v>
      </c>
      <c r="K185" s="123" t="s">
        <v>1258</v>
      </c>
      <c r="L185" s="32"/>
      <c r="M185" s="128" t="s">
        <v>19</v>
      </c>
      <c r="N185" s="129" t="s">
        <v>40</v>
      </c>
      <c r="P185" s="130">
        <f>O185*H185</f>
        <v>0</v>
      </c>
      <c r="Q185" s="130">
        <v>4.8579999999999998E-2</v>
      </c>
      <c r="R185" s="130">
        <f>Q185*H185</f>
        <v>0.27982079999999998</v>
      </c>
      <c r="S185" s="130">
        <v>0</v>
      </c>
      <c r="T185" s="131">
        <f>S185*H185</f>
        <v>0</v>
      </c>
      <c r="AR185" s="132" t="s">
        <v>266</v>
      </c>
      <c r="AT185" s="132" t="s">
        <v>261</v>
      </c>
      <c r="AU185" s="132" t="s">
        <v>77</v>
      </c>
      <c r="AY185" s="17" t="s">
        <v>260</v>
      </c>
      <c r="BE185" s="133">
        <f>IF(N185="základní",J185,0)</f>
        <v>0</v>
      </c>
      <c r="BF185" s="133">
        <f>IF(N185="snížená",J185,0)</f>
        <v>0</v>
      </c>
      <c r="BG185" s="133">
        <f>IF(N185="zákl. přenesená",J185,0)</f>
        <v>0</v>
      </c>
      <c r="BH185" s="133">
        <f>IF(N185="sníž. přenesená",J185,0)</f>
        <v>0</v>
      </c>
      <c r="BI185" s="133">
        <f>IF(N185="nulová",J185,0)</f>
        <v>0</v>
      </c>
      <c r="BJ185" s="17" t="s">
        <v>77</v>
      </c>
      <c r="BK185" s="133">
        <f>ROUND(I185*H185,2)</f>
        <v>0</v>
      </c>
      <c r="BL185" s="17" t="s">
        <v>266</v>
      </c>
      <c r="BM185" s="132" t="s">
        <v>368</v>
      </c>
    </row>
    <row r="186" spans="2:65" s="1" customFormat="1" ht="11.25">
      <c r="B186" s="32"/>
      <c r="D186" s="134" t="s">
        <v>267</v>
      </c>
      <c r="F186" s="135" t="s">
        <v>4320</v>
      </c>
      <c r="I186" s="136"/>
      <c r="L186" s="32"/>
      <c r="M186" s="137"/>
      <c r="T186" s="53"/>
      <c r="AT186" s="17" t="s">
        <v>267</v>
      </c>
      <c r="AU186" s="17" t="s">
        <v>77</v>
      </c>
    </row>
    <row r="187" spans="2:65" s="1" customFormat="1" ht="11.25">
      <c r="B187" s="32"/>
      <c r="D187" s="176" t="s">
        <v>1416</v>
      </c>
      <c r="F187" s="177" t="s">
        <v>4321</v>
      </c>
      <c r="I187" s="136"/>
      <c r="L187" s="32"/>
      <c r="M187" s="137"/>
      <c r="T187" s="53"/>
      <c r="AT187" s="17" t="s">
        <v>1416</v>
      </c>
      <c r="AU187" s="17" t="s">
        <v>77</v>
      </c>
    </row>
    <row r="188" spans="2:65" s="1" customFormat="1" ht="58.5">
      <c r="B188" s="32"/>
      <c r="D188" s="134" t="s">
        <v>269</v>
      </c>
      <c r="F188" s="138" t="s">
        <v>4316</v>
      </c>
      <c r="I188" s="136"/>
      <c r="L188" s="32"/>
      <c r="M188" s="137"/>
      <c r="T188" s="53"/>
      <c r="AT188" s="17" t="s">
        <v>269</v>
      </c>
      <c r="AU188" s="17" t="s">
        <v>77</v>
      </c>
    </row>
    <row r="189" spans="2:65" s="12" customFormat="1" ht="11.25">
      <c r="B189" s="162"/>
      <c r="D189" s="134" t="s">
        <v>774</v>
      </c>
      <c r="E189" s="163" t="s">
        <v>19</v>
      </c>
      <c r="F189" s="164" t="s">
        <v>4317</v>
      </c>
      <c r="H189" s="165">
        <v>5.76</v>
      </c>
      <c r="I189" s="166"/>
      <c r="L189" s="162"/>
      <c r="M189" s="167"/>
      <c r="T189" s="168"/>
      <c r="AT189" s="163" t="s">
        <v>774</v>
      </c>
      <c r="AU189" s="163" t="s">
        <v>77</v>
      </c>
      <c r="AV189" s="12" t="s">
        <v>79</v>
      </c>
      <c r="AW189" s="12" t="s">
        <v>31</v>
      </c>
      <c r="AX189" s="12" t="s">
        <v>69</v>
      </c>
      <c r="AY189" s="163" t="s">
        <v>260</v>
      </c>
    </row>
    <row r="190" spans="2:65" s="13" customFormat="1" ht="11.25">
      <c r="B190" s="169"/>
      <c r="D190" s="134" t="s">
        <v>774</v>
      </c>
      <c r="E190" s="170" t="s">
        <v>19</v>
      </c>
      <c r="F190" s="171" t="s">
        <v>967</v>
      </c>
      <c r="H190" s="172">
        <v>5.76</v>
      </c>
      <c r="I190" s="173"/>
      <c r="L190" s="169"/>
      <c r="M190" s="174"/>
      <c r="T190" s="175"/>
      <c r="AT190" s="170" t="s">
        <v>774</v>
      </c>
      <c r="AU190" s="170" t="s">
        <v>77</v>
      </c>
      <c r="AV190" s="13" t="s">
        <v>266</v>
      </c>
      <c r="AW190" s="13" t="s">
        <v>31</v>
      </c>
      <c r="AX190" s="13" t="s">
        <v>77</v>
      </c>
      <c r="AY190" s="170" t="s">
        <v>260</v>
      </c>
    </row>
    <row r="191" spans="2:65" s="10" customFormat="1" ht="25.9" customHeight="1">
      <c r="B191" s="111"/>
      <c r="D191" s="112" t="s">
        <v>68</v>
      </c>
      <c r="E191" s="113" t="s">
        <v>279</v>
      </c>
      <c r="F191" s="113" t="s">
        <v>1897</v>
      </c>
      <c r="I191" s="114"/>
      <c r="J191" s="115">
        <f>BK191</f>
        <v>0</v>
      </c>
      <c r="L191" s="111"/>
      <c r="M191" s="116"/>
      <c r="P191" s="117">
        <f>SUM(P192:P201)</f>
        <v>0</v>
      </c>
      <c r="R191" s="117">
        <f>SUM(R192:R201)</f>
        <v>8.0600614200000003</v>
      </c>
      <c r="T191" s="118">
        <f>SUM(T192:T201)</f>
        <v>0</v>
      </c>
      <c r="AR191" s="112" t="s">
        <v>77</v>
      </c>
      <c r="AT191" s="119" t="s">
        <v>68</v>
      </c>
      <c r="AU191" s="119" t="s">
        <v>69</v>
      </c>
      <c r="AY191" s="112" t="s">
        <v>260</v>
      </c>
      <c r="BK191" s="120">
        <f>SUM(BK192:BK201)</f>
        <v>0</v>
      </c>
    </row>
    <row r="192" spans="2:65" s="1" customFormat="1" ht="16.5" customHeight="1">
      <c r="B192" s="32"/>
      <c r="C192" s="121" t="s">
        <v>370</v>
      </c>
      <c r="D192" s="121" t="s">
        <v>261</v>
      </c>
      <c r="E192" s="122" t="s">
        <v>3599</v>
      </c>
      <c r="F192" s="123" t="s">
        <v>3600</v>
      </c>
      <c r="G192" s="124" t="s">
        <v>1067</v>
      </c>
      <c r="H192" s="125">
        <v>2.778</v>
      </c>
      <c r="I192" s="126"/>
      <c r="J192" s="127">
        <f>ROUND(I192*H192,2)</f>
        <v>0</v>
      </c>
      <c r="K192" s="123" t="s">
        <v>1258</v>
      </c>
      <c r="L192" s="32"/>
      <c r="M192" s="128" t="s">
        <v>19</v>
      </c>
      <c r="N192" s="129" t="s">
        <v>40</v>
      </c>
      <c r="P192" s="130">
        <f>O192*H192</f>
        <v>0</v>
      </c>
      <c r="Q192" s="130">
        <v>2.9013900000000001</v>
      </c>
      <c r="R192" s="130">
        <f>Q192*H192</f>
        <v>8.0600614200000003</v>
      </c>
      <c r="S192" s="130">
        <v>0</v>
      </c>
      <c r="T192" s="131">
        <f>S192*H192</f>
        <v>0</v>
      </c>
      <c r="AR192" s="132" t="s">
        <v>266</v>
      </c>
      <c r="AT192" s="132" t="s">
        <v>261</v>
      </c>
      <c r="AU192" s="132" t="s">
        <v>77</v>
      </c>
      <c r="AY192" s="17" t="s">
        <v>260</v>
      </c>
      <c r="BE192" s="133">
        <f>IF(N192="základní",J192,0)</f>
        <v>0</v>
      </c>
      <c r="BF192" s="133">
        <f>IF(N192="snížená",J192,0)</f>
        <v>0</v>
      </c>
      <c r="BG192" s="133">
        <f>IF(N192="zákl. přenesená",J192,0)</f>
        <v>0</v>
      </c>
      <c r="BH192" s="133">
        <f>IF(N192="sníž. přenesená",J192,0)</f>
        <v>0</v>
      </c>
      <c r="BI192" s="133">
        <f>IF(N192="nulová",J192,0)</f>
        <v>0</v>
      </c>
      <c r="BJ192" s="17" t="s">
        <v>77</v>
      </c>
      <c r="BK192" s="133">
        <f>ROUND(I192*H192,2)</f>
        <v>0</v>
      </c>
      <c r="BL192" s="17" t="s">
        <v>266</v>
      </c>
      <c r="BM192" s="132" t="s">
        <v>373</v>
      </c>
    </row>
    <row r="193" spans="2:65" s="1" customFormat="1" ht="19.5">
      <c r="B193" s="32"/>
      <c r="D193" s="134" t="s">
        <v>267</v>
      </c>
      <c r="F193" s="135" t="s">
        <v>3602</v>
      </c>
      <c r="I193" s="136"/>
      <c r="L193" s="32"/>
      <c r="M193" s="137"/>
      <c r="T193" s="53"/>
      <c r="AT193" s="17" t="s">
        <v>267</v>
      </c>
      <c r="AU193" s="17" t="s">
        <v>77</v>
      </c>
    </row>
    <row r="194" spans="2:65" s="1" customFormat="1" ht="11.25">
      <c r="B194" s="32"/>
      <c r="D194" s="176" t="s">
        <v>1416</v>
      </c>
      <c r="F194" s="177" t="s">
        <v>3603</v>
      </c>
      <c r="I194" s="136"/>
      <c r="L194" s="32"/>
      <c r="M194" s="137"/>
      <c r="T194" s="53"/>
      <c r="AT194" s="17" t="s">
        <v>1416</v>
      </c>
      <c r="AU194" s="17" t="s">
        <v>77</v>
      </c>
    </row>
    <row r="195" spans="2:65" s="1" customFormat="1" ht="48.75">
      <c r="B195" s="32"/>
      <c r="D195" s="134" t="s">
        <v>269</v>
      </c>
      <c r="F195" s="138" t="s">
        <v>3604</v>
      </c>
      <c r="I195" s="136"/>
      <c r="L195" s="32"/>
      <c r="M195" s="137"/>
      <c r="T195" s="53"/>
      <c r="AT195" s="17" t="s">
        <v>269</v>
      </c>
      <c r="AU195" s="17" t="s">
        <v>77</v>
      </c>
    </row>
    <row r="196" spans="2:65" s="12" customFormat="1" ht="11.25">
      <c r="B196" s="162"/>
      <c r="D196" s="134" t="s">
        <v>774</v>
      </c>
      <c r="E196" s="163" t="s">
        <v>19</v>
      </c>
      <c r="F196" s="164" t="s">
        <v>4380</v>
      </c>
      <c r="H196" s="165">
        <v>2.778</v>
      </c>
      <c r="I196" s="166"/>
      <c r="L196" s="162"/>
      <c r="M196" s="167"/>
      <c r="T196" s="168"/>
      <c r="AT196" s="163" t="s">
        <v>774</v>
      </c>
      <c r="AU196" s="163" t="s">
        <v>77</v>
      </c>
      <c r="AV196" s="12" t="s">
        <v>79</v>
      </c>
      <c r="AW196" s="12" t="s">
        <v>31</v>
      </c>
      <c r="AX196" s="12" t="s">
        <v>69</v>
      </c>
      <c r="AY196" s="163" t="s">
        <v>260</v>
      </c>
    </row>
    <row r="197" spans="2:65" s="13" customFormat="1" ht="11.25">
      <c r="B197" s="169"/>
      <c r="D197" s="134" t="s">
        <v>774</v>
      </c>
      <c r="E197" s="170" t="s">
        <v>19</v>
      </c>
      <c r="F197" s="171" t="s">
        <v>967</v>
      </c>
      <c r="H197" s="172">
        <v>2.778</v>
      </c>
      <c r="I197" s="173"/>
      <c r="L197" s="169"/>
      <c r="M197" s="174"/>
      <c r="T197" s="175"/>
      <c r="AT197" s="170" t="s">
        <v>774</v>
      </c>
      <c r="AU197" s="170" t="s">
        <v>77</v>
      </c>
      <c r="AV197" s="13" t="s">
        <v>266</v>
      </c>
      <c r="AW197" s="13" t="s">
        <v>31</v>
      </c>
      <c r="AX197" s="13" t="s">
        <v>77</v>
      </c>
      <c r="AY197" s="170" t="s">
        <v>260</v>
      </c>
    </row>
    <row r="198" spans="2:65" s="1" customFormat="1" ht="16.5" customHeight="1">
      <c r="B198" s="32"/>
      <c r="C198" s="121" t="s">
        <v>320</v>
      </c>
      <c r="D198" s="121" t="s">
        <v>261</v>
      </c>
      <c r="E198" s="122" t="s">
        <v>1927</v>
      </c>
      <c r="F198" s="123" t="s">
        <v>1928</v>
      </c>
      <c r="G198" s="124" t="s">
        <v>273</v>
      </c>
      <c r="H198" s="125">
        <v>36.200000000000003</v>
      </c>
      <c r="I198" s="126"/>
      <c r="J198" s="127">
        <f>ROUND(I198*H198,2)</f>
        <v>0</v>
      </c>
      <c r="K198" s="123" t="s">
        <v>19</v>
      </c>
      <c r="L198" s="32"/>
      <c r="M198" s="128" t="s">
        <v>19</v>
      </c>
      <c r="N198" s="129" t="s">
        <v>40</v>
      </c>
      <c r="P198" s="130">
        <f>O198*H198</f>
        <v>0</v>
      </c>
      <c r="Q198" s="130">
        <v>0</v>
      </c>
      <c r="R198" s="130">
        <f>Q198*H198</f>
        <v>0</v>
      </c>
      <c r="S198" s="130">
        <v>0</v>
      </c>
      <c r="T198" s="131">
        <f>S198*H198</f>
        <v>0</v>
      </c>
      <c r="AR198" s="132" t="s">
        <v>266</v>
      </c>
      <c r="AT198" s="132" t="s">
        <v>261</v>
      </c>
      <c r="AU198" s="132" t="s">
        <v>77</v>
      </c>
      <c r="AY198" s="17" t="s">
        <v>260</v>
      </c>
      <c r="BE198" s="133">
        <f>IF(N198="základní",J198,0)</f>
        <v>0</v>
      </c>
      <c r="BF198" s="133">
        <f>IF(N198="snížená",J198,0)</f>
        <v>0</v>
      </c>
      <c r="BG198" s="133">
        <f>IF(N198="zákl. přenesená",J198,0)</f>
        <v>0</v>
      </c>
      <c r="BH198" s="133">
        <f>IF(N198="sníž. přenesená",J198,0)</f>
        <v>0</v>
      </c>
      <c r="BI198" s="133">
        <f>IF(N198="nulová",J198,0)</f>
        <v>0</v>
      </c>
      <c r="BJ198" s="17" t="s">
        <v>77</v>
      </c>
      <c r="BK198" s="133">
        <f>ROUND(I198*H198,2)</f>
        <v>0</v>
      </c>
      <c r="BL198" s="17" t="s">
        <v>266</v>
      </c>
      <c r="BM198" s="132" t="s">
        <v>378</v>
      </c>
    </row>
    <row r="199" spans="2:65" s="1" customFormat="1" ht="11.25">
      <c r="B199" s="32"/>
      <c r="D199" s="134" t="s">
        <v>267</v>
      </c>
      <c r="F199" s="135" t="s">
        <v>1928</v>
      </c>
      <c r="I199" s="136"/>
      <c r="L199" s="32"/>
      <c r="M199" s="137"/>
      <c r="T199" s="53"/>
      <c r="AT199" s="17" t="s">
        <v>267</v>
      </c>
      <c r="AU199" s="17" t="s">
        <v>77</v>
      </c>
    </row>
    <row r="200" spans="2:65" s="12" customFormat="1" ht="11.25">
      <c r="B200" s="162"/>
      <c r="D200" s="134" t="s">
        <v>774</v>
      </c>
      <c r="E200" s="163" t="s">
        <v>19</v>
      </c>
      <c r="F200" s="164" t="s">
        <v>4323</v>
      </c>
      <c r="H200" s="165">
        <v>36.200000000000003</v>
      </c>
      <c r="I200" s="166"/>
      <c r="L200" s="162"/>
      <c r="M200" s="167"/>
      <c r="T200" s="168"/>
      <c r="AT200" s="163" t="s">
        <v>774</v>
      </c>
      <c r="AU200" s="163" t="s">
        <v>77</v>
      </c>
      <c r="AV200" s="12" t="s">
        <v>79</v>
      </c>
      <c r="AW200" s="12" t="s">
        <v>31</v>
      </c>
      <c r="AX200" s="12" t="s">
        <v>69</v>
      </c>
      <c r="AY200" s="163" t="s">
        <v>260</v>
      </c>
    </row>
    <row r="201" spans="2:65" s="13" customFormat="1" ht="11.25">
      <c r="B201" s="169"/>
      <c r="D201" s="134" t="s">
        <v>774</v>
      </c>
      <c r="E201" s="170" t="s">
        <v>19</v>
      </c>
      <c r="F201" s="171" t="s">
        <v>967</v>
      </c>
      <c r="H201" s="172">
        <v>36.200000000000003</v>
      </c>
      <c r="I201" s="173"/>
      <c r="L201" s="169"/>
      <c r="M201" s="174"/>
      <c r="T201" s="175"/>
      <c r="AT201" s="170" t="s">
        <v>774</v>
      </c>
      <c r="AU201" s="170" t="s">
        <v>77</v>
      </c>
      <c r="AV201" s="13" t="s">
        <v>266</v>
      </c>
      <c r="AW201" s="13" t="s">
        <v>31</v>
      </c>
      <c r="AX201" s="13" t="s">
        <v>77</v>
      </c>
      <c r="AY201" s="170" t="s">
        <v>260</v>
      </c>
    </row>
    <row r="202" spans="2:65" s="10" customFormat="1" ht="25.9" customHeight="1">
      <c r="B202" s="111"/>
      <c r="D202" s="112" t="s">
        <v>68</v>
      </c>
      <c r="E202" s="113" t="s">
        <v>266</v>
      </c>
      <c r="F202" s="113" t="s">
        <v>1930</v>
      </c>
      <c r="I202" s="114"/>
      <c r="J202" s="115">
        <f>BK202</f>
        <v>0</v>
      </c>
      <c r="L202" s="111"/>
      <c r="M202" s="116"/>
      <c r="P202" s="117">
        <f>SUM(P203:P212)</f>
        <v>0</v>
      </c>
      <c r="R202" s="117">
        <f>SUM(R203:R212)</f>
        <v>71.182899999999989</v>
      </c>
      <c r="T202" s="118">
        <f>SUM(T203:T212)</f>
        <v>0</v>
      </c>
      <c r="AR202" s="112" t="s">
        <v>77</v>
      </c>
      <c r="AT202" s="119" t="s">
        <v>68</v>
      </c>
      <c r="AU202" s="119" t="s">
        <v>69</v>
      </c>
      <c r="AY202" s="112" t="s">
        <v>260</v>
      </c>
      <c r="BK202" s="120">
        <f>SUM(BK203:BK212)</f>
        <v>0</v>
      </c>
    </row>
    <row r="203" spans="2:65" s="1" customFormat="1" ht="16.5" customHeight="1">
      <c r="B203" s="32"/>
      <c r="C203" s="121" t="s">
        <v>381</v>
      </c>
      <c r="D203" s="121" t="s">
        <v>261</v>
      </c>
      <c r="E203" s="122" t="s">
        <v>1931</v>
      </c>
      <c r="F203" s="123" t="s">
        <v>1932</v>
      </c>
      <c r="G203" s="124" t="s">
        <v>1067</v>
      </c>
      <c r="H203" s="125">
        <v>15</v>
      </c>
      <c r="I203" s="126"/>
      <c r="J203" s="127">
        <f>ROUND(I203*H203,2)</f>
        <v>0</v>
      </c>
      <c r="K203" s="123" t="s">
        <v>1258</v>
      </c>
      <c r="L203" s="32"/>
      <c r="M203" s="128" t="s">
        <v>19</v>
      </c>
      <c r="N203" s="129" t="s">
        <v>40</v>
      </c>
      <c r="P203" s="130">
        <f>O203*H203</f>
        <v>0</v>
      </c>
      <c r="Q203" s="130">
        <v>2.3050199999999998</v>
      </c>
      <c r="R203" s="130">
        <f>Q203*H203</f>
        <v>34.575299999999999</v>
      </c>
      <c r="S203" s="130">
        <v>0</v>
      </c>
      <c r="T203" s="131">
        <f>S203*H203</f>
        <v>0</v>
      </c>
      <c r="AR203" s="132" t="s">
        <v>266</v>
      </c>
      <c r="AT203" s="132" t="s">
        <v>261</v>
      </c>
      <c r="AU203" s="132" t="s">
        <v>77</v>
      </c>
      <c r="AY203" s="17" t="s">
        <v>260</v>
      </c>
      <c r="BE203" s="133">
        <f>IF(N203="základní",J203,0)</f>
        <v>0</v>
      </c>
      <c r="BF203" s="133">
        <f>IF(N203="snížená",J203,0)</f>
        <v>0</v>
      </c>
      <c r="BG203" s="133">
        <f>IF(N203="zákl. přenesená",J203,0)</f>
        <v>0</v>
      </c>
      <c r="BH203" s="133">
        <f>IF(N203="sníž. přenesená",J203,0)</f>
        <v>0</v>
      </c>
      <c r="BI203" s="133">
        <f>IF(N203="nulová",J203,0)</f>
        <v>0</v>
      </c>
      <c r="BJ203" s="17" t="s">
        <v>77</v>
      </c>
      <c r="BK203" s="133">
        <f>ROUND(I203*H203,2)</f>
        <v>0</v>
      </c>
      <c r="BL203" s="17" t="s">
        <v>266</v>
      </c>
      <c r="BM203" s="132" t="s">
        <v>384</v>
      </c>
    </row>
    <row r="204" spans="2:65" s="1" customFormat="1" ht="11.25">
      <c r="B204" s="32"/>
      <c r="D204" s="134" t="s">
        <v>267</v>
      </c>
      <c r="F204" s="135" t="s">
        <v>1933</v>
      </c>
      <c r="I204" s="136"/>
      <c r="L204" s="32"/>
      <c r="M204" s="137"/>
      <c r="T204" s="53"/>
      <c r="AT204" s="17" t="s">
        <v>267</v>
      </c>
      <c r="AU204" s="17" t="s">
        <v>77</v>
      </c>
    </row>
    <row r="205" spans="2:65" s="1" customFormat="1" ht="11.25">
      <c r="B205" s="32"/>
      <c r="D205" s="176" t="s">
        <v>1416</v>
      </c>
      <c r="F205" s="177" t="s">
        <v>1934</v>
      </c>
      <c r="I205" s="136"/>
      <c r="L205" s="32"/>
      <c r="M205" s="137"/>
      <c r="T205" s="53"/>
      <c r="AT205" s="17" t="s">
        <v>1416</v>
      </c>
      <c r="AU205" s="17" t="s">
        <v>77</v>
      </c>
    </row>
    <row r="206" spans="2:65" s="1" customFormat="1" ht="87.75">
      <c r="B206" s="32"/>
      <c r="D206" s="134" t="s">
        <v>269</v>
      </c>
      <c r="F206" s="138" t="s">
        <v>1935</v>
      </c>
      <c r="I206" s="136"/>
      <c r="L206" s="32"/>
      <c r="M206" s="137"/>
      <c r="T206" s="53"/>
      <c r="AT206" s="17" t="s">
        <v>269</v>
      </c>
      <c r="AU206" s="17" t="s">
        <v>77</v>
      </c>
    </row>
    <row r="207" spans="2:65" s="12" customFormat="1" ht="11.25">
      <c r="B207" s="162"/>
      <c r="D207" s="134" t="s">
        <v>774</v>
      </c>
      <c r="E207" s="163" t="s">
        <v>19</v>
      </c>
      <c r="F207" s="164" t="s">
        <v>4324</v>
      </c>
      <c r="H207" s="165">
        <v>15</v>
      </c>
      <c r="I207" s="166"/>
      <c r="L207" s="162"/>
      <c r="M207" s="167"/>
      <c r="T207" s="168"/>
      <c r="AT207" s="163" t="s">
        <v>774</v>
      </c>
      <c r="AU207" s="163" t="s">
        <v>77</v>
      </c>
      <c r="AV207" s="12" t="s">
        <v>79</v>
      </c>
      <c r="AW207" s="12" t="s">
        <v>31</v>
      </c>
      <c r="AX207" s="12" t="s">
        <v>69</v>
      </c>
      <c r="AY207" s="163" t="s">
        <v>260</v>
      </c>
    </row>
    <row r="208" spans="2:65" s="13" customFormat="1" ht="11.25">
      <c r="B208" s="169"/>
      <c r="D208" s="134" t="s">
        <v>774</v>
      </c>
      <c r="E208" s="170" t="s">
        <v>19</v>
      </c>
      <c r="F208" s="171" t="s">
        <v>967</v>
      </c>
      <c r="H208" s="172">
        <v>15</v>
      </c>
      <c r="I208" s="173"/>
      <c r="L208" s="169"/>
      <c r="M208" s="174"/>
      <c r="T208" s="175"/>
      <c r="AT208" s="170" t="s">
        <v>774</v>
      </c>
      <c r="AU208" s="170" t="s">
        <v>77</v>
      </c>
      <c r="AV208" s="13" t="s">
        <v>266</v>
      </c>
      <c r="AW208" s="13" t="s">
        <v>31</v>
      </c>
      <c r="AX208" s="13" t="s">
        <v>77</v>
      </c>
      <c r="AY208" s="170" t="s">
        <v>260</v>
      </c>
    </row>
    <row r="209" spans="2:65" s="1" customFormat="1" ht="21.75" customHeight="1">
      <c r="B209" s="32"/>
      <c r="C209" s="121" t="s">
        <v>326</v>
      </c>
      <c r="D209" s="121" t="s">
        <v>261</v>
      </c>
      <c r="E209" s="122" t="s">
        <v>3640</v>
      </c>
      <c r="F209" s="123" t="s">
        <v>3641</v>
      </c>
      <c r="G209" s="124" t="s">
        <v>1297</v>
      </c>
      <c r="H209" s="125">
        <v>35.5</v>
      </c>
      <c r="I209" s="126"/>
      <c r="J209" s="127">
        <f>ROUND(I209*H209,2)</f>
        <v>0</v>
      </c>
      <c r="K209" s="123" t="s">
        <v>1258</v>
      </c>
      <c r="L209" s="32"/>
      <c r="M209" s="128" t="s">
        <v>19</v>
      </c>
      <c r="N209" s="129" t="s">
        <v>40</v>
      </c>
      <c r="P209" s="130">
        <f>O209*H209</f>
        <v>0</v>
      </c>
      <c r="Q209" s="130">
        <v>1.0311999999999999</v>
      </c>
      <c r="R209" s="130">
        <f>Q209*H209</f>
        <v>36.607599999999998</v>
      </c>
      <c r="S209" s="130">
        <v>0</v>
      </c>
      <c r="T209" s="131">
        <f>S209*H209</f>
        <v>0</v>
      </c>
      <c r="AR209" s="132" t="s">
        <v>266</v>
      </c>
      <c r="AT209" s="132" t="s">
        <v>261</v>
      </c>
      <c r="AU209" s="132" t="s">
        <v>77</v>
      </c>
      <c r="AY209" s="17" t="s">
        <v>260</v>
      </c>
      <c r="BE209" s="133">
        <f>IF(N209="základní",J209,0)</f>
        <v>0</v>
      </c>
      <c r="BF209" s="133">
        <f>IF(N209="snížená",J209,0)</f>
        <v>0</v>
      </c>
      <c r="BG209" s="133">
        <f>IF(N209="zákl. přenesená",J209,0)</f>
        <v>0</v>
      </c>
      <c r="BH209" s="133">
        <f>IF(N209="sníž. přenesená",J209,0)</f>
        <v>0</v>
      </c>
      <c r="BI209" s="133">
        <f>IF(N209="nulová",J209,0)</f>
        <v>0</v>
      </c>
      <c r="BJ209" s="17" t="s">
        <v>77</v>
      </c>
      <c r="BK209" s="133">
        <f>ROUND(I209*H209,2)</f>
        <v>0</v>
      </c>
      <c r="BL209" s="17" t="s">
        <v>266</v>
      </c>
      <c r="BM209" s="132" t="s">
        <v>389</v>
      </c>
    </row>
    <row r="210" spans="2:65" s="1" customFormat="1" ht="19.5">
      <c r="B210" s="32"/>
      <c r="D210" s="134" t="s">
        <v>267</v>
      </c>
      <c r="F210" s="135" t="s">
        <v>3643</v>
      </c>
      <c r="I210" s="136"/>
      <c r="L210" s="32"/>
      <c r="M210" s="137"/>
      <c r="T210" s="53"/>
      <c r="AT210" s="17" t="s">
        <v>267</v>
      </c>
      <c r="AU210" s="17" t="s">
        <v>77</v>
      </c>
    </row>
    <row r="211" spans="2:65" s="1" customFormat="1" ht="11.25">
      <c r="B211" s="32"/>
      <c r="D211" s="176" t="s">
        <v>1416</v>
      </c>
      <c r="F211" s="177" t="s">
        <v>3644</v>
      </c>
      <c r="I211" s="136"/>
      <c r="L211" s="32"/>
      <c r="M211" s="137"/>
      <c r="T211" s="53"/>
      <c r="AT211" s="17" t="s">
        <v>1416</v>
      </c>
      <c r="AU211" s="17" t="s">
        <v>77</v>
      </c>
    </row>
    <row r="212" spans="2:65" s="1" customFormat="1" ht="48.75">
      <c r="B212" s="32"/>
      <c r="D212" s="134" t="s">
        <v>269</v>
      </c>
      <c r="F212" s="138" t="s">
        <v>3645</v>
      </c>
      <c r="I212" s="136"/>
      <c r="L212" s="32"/>
      <c r="M212" s="137"/>
      <c r="T212" s="53"/>
      <c r="AT212" s="17" t="s">
        <v>269</v>
      </c>
      <c r="AU212" s="17" t="s">
        <v>77</v>
      </c>
    </row>
    <row r="213" spans="2:65" s="10" customFormat="1" ht="25.9" customHeight="1">
      <c r="B213" s="111"/>
      <c r="D213" s="112" t="s">
        <v>68</v>
      </c>
      <c r="E213" s="113" t="s">
        <v>1941</v>
      </c>
      <c r="F213" s="113" t="s">
        <v>1942</v>
      </c>
      <c r="I213" s="114"/>
      <c r="J213" s="115">
        <f>BK213</f>
        <v>0</v>
      </c>
      <c r="L213" s="111"/>
      <c r="M213" s="116"/>
      <c r="P213" s="117">
        <f>SUM(P214:P241)</f>
        <v>0</v>
      </c>
      <c r="R213" s="117">
        <f>SUM(R214:R241)</f>
        <v>1.2225756000000001</v>
      </c>
      <c r="T213" s="118">
        <f>SUM(T214:T241)</f>
        <v>0</v>
      </c>
      <c r="AR213" s="112" t="s">
        <v>79</v>
      </c>
      <c r="AT213" s="119" t="s">
        <v>68</v>
      </c>
      <c r="AU213" s="119" t="s">
        <v>69</v>
      </c>
      <c r="AY213" s="112" t="s">
        <v>260</v>
      </c>
      <c r="BK213" s="120">
        <f>SUM(BK214:BK241)</f>
        <v>0</v>
      </c>
    </row>
    <row r="214" spans="2:65" s="1" customFormat="1" ht="16.5" customHeight="1">
      <c r="B214" s="32"/>
      <c r="C214" s="121" t="s">
        <v>392</v>
      </c>
      <c r="D214" s="121" t="s">
        <v>261</v>
      </c>
      <c r="E214" s="122" t="s">
        <v>1943</v>
      </c>
      <c r="F214" s="123" t="s">
        <v>1944</v>
      </c>
      <c r="G214" s="124" t="s">
        <v>1297</v>
      </c>
      <c r="H214" s="125">
        <v>128.52000000000001</v>
      </c>
      <c r="I214" s="126"/>
      <c r="J214" s="127">
        <f>ROUND(I214*H214,2)</f>
        <v>0</v>
      </c>
      <c r="K214" s="123" t="s">
        <v>1258</v>
      </c>
      <c r="L214" s="32"/>
      <c r="M214" s="128" t="s">
        <v>19</v>
      </c>
      <c r="N214" s="129" t="s">
        <v>40</v>
      </c>
      <c r="P214" s="130">
        <f>O214*H214</f>
        <v>0</v>
      </c>
      <c r="Q214" s="130">
        <v>4.0000000000000002E-4</v>
      </c>
      <c r="R214" s="130">
        <f>Q214*H214</f>
        <v>5.1408000000000009E-2</v>
      </c>
      <c r="S214" s="130">
        <v>0</v>
      </c>
      <c r="T214" s="131">
        <f>S214*H214</f>
        <v>0</v>
      </c>
      <c r="AR214" s="132" t="s">
        <v>300</v>
      </c>
      <c r="AT214" s="132" t="s">
        <v>261</v>
      </c>
      <c r="AU214" s="132" t="s">
        <v>77</v>
      </c>
      <c r="AY214" s="17" t="s">
        <v>260</v>
      </c>
      <c r="BE214" s="133">
        <f>IF(N214="základní",J214,0)</f>
        <v>0</v>
      </c>
      <c r="BF214" s="133">
        <f>IF(N214="snížená",J214,0)</f>
        <v>0</v>
      </c>
      <c r="BG214" s="133">
        <f>IF(N214="zákl. přenesená",J214,0)</f>
        <v>0</v>
      </c>
      <c r="BH214" s="133">
        <f>IF(N214="sníž. přenesená",J214,0)</f>
        <v>0</v>
      </c>
      <c r="BI214" s="133">
        <f>IF(N214="nulová",J214,0)</f>
        <v>0</v>
      </c>
      <c r="BJ214" s="17" t="s">
        <v>77</v>
      </c>
      <c r="BK214" s="133">
        <f>ROUND(I214*H214,2)</f>
        <v>0</v>
      </c>
      <c r="BL214" s="17" t="s">
        <v>300</v>
      </c>
      <c r="BM214" s="132" t="s">
        <v>395</v>
      </c>
    </row>
    <row r="215" spans="2:65" s="1" customFormat="1" ht="11.25">
      <c r="B215" s="32"/>
      <c r="D215" s="134" t="s">
        <v>267</v>
      </c>
      <c r="F215" s="135" t="s">
        <v>1945</v>
      </c>
      <c r="I215" s="136"/>
      <c r="L215" s="32"/>
      <c r="M215" s="137"/>
      <c r="T215" s="53"/>
      <c r="AT215" s="17" t="s">
        <v>267</v>
      </c>
      <c r="AU215" s="17" t="s">
        <v>77</v>
      </c>
    </row>
    <row r="216" spans="2:65" s="1" customFormat="1" ht="11.25">
      <c r="B216" s="32"/>
      <c r="D216" s="176" t="s">
        <v>1416</v>
      </c>
      <c r="F216" s="177" t="s">
        <v>1946</v>
      </c>
      <c r="I216" s="136"/>
      <c r="L216" s="32"/>
      <c r="M216" s="137"/>
      <c r="T216" s="53"/>
      <c r="AT216" s="17" t="s">
        <v>1416</v>
      </c>
      <c r="AU216" s="17" t="s">
        <v>77</v>
      </c>
    </row>
    <row r="217" spans="2:65" s="1" customFormat="1" ht="19.5">
      <c r="B217" s="32"/>
      <c r="D217" s="134" t="s">
        <v>269</v>
      </c>
      <c r="F217" s="138" t="s">
        <v>1947</v>
      </c>
      <c r="I217" s="136"/>
      <c r="L217" s="32"/>
      <c r="M217" s="137"/>
      <c r="T217" s="53"/>
      <c r="AT217" s="17" t="s">
        <v>269</v>
      </c>
      <c r="AU217" s="17" t="s">
        <v>77</v>
      </c>
    </row>
    <row r="218" spans="2:65" s="12" customFormat="1" ht="11.25">
      <c r="B218" s="162"/>
      <c r="D218" s="134" t="s">
        <v>774</v>
      </c>
      <c r="E218" s="163" t="s">
        <v>19</v>
      </c>
      <c r="F218" s="164" t="s">
        <v>4381</v>
      </c>
      <c r="H218" s="165">
        <v>128.52000000000001</v>
      </c>
      <c r="I218" s="166"/>
      <c r="L218" s="162"/>
      <c r="M218" s="167"/>
      <c r="T218" s="168"/>
      <c r="AT218" s="163" t="s">
        <v>774</v>
      </c>
      <c r="AU218" s="163" t="s">
        <v>77</v>
      </c>
      <c r="AV218" s="12" t="s">
        <v>79</v>
      </c>
      <c r="AW218" s="12" t="s">
        <v>31</v>
      </c>
      <c r="AX218" s="12" t="s">
        <v>69</v>
      </c>
      <c r="AY218" s="163" t="s">
        <v>260</v>
      </c>
    </row>
    <row r="219" spans="2:65" s="13" customFormat="1" ht="11.25">
      <c r="B219" s="169"/>
      <c r="D219" s="134" t="s">
        <v>774</v>
      </c>
      <c r="E219" s="170" t="s">
        <v>19</v>
      </c>
      <c r="F219" s="171" t="s">
        <v>967</v>
      </c>
      <c r="H219" s="172">
        <v>128.52000000000001</v>
      </c>
      <c r="I219" s="173"/>
      <c r="L219" s="169"/>
      <c r="M219" s="174"/>
      <c r="T219" s="175"/>
      <c r="AT219" s="170" t="s">
        <v>774</v>
      </c>
      <c r="AU219" s="170" t="s">
        <v>77</v>
      </c>
      <c r="AV219" s="13" t="s">
        <v>266</v>
      </c>
      <c r="AW219" s="13" t="s">
        <v>31</v>
      </c>
      <c r="AX219" s="13" t="s">
        <v>77</v>
      </c>
      <c r="AY219" s="170" t="s">
        <v>260</v>
      </c>
    </row>
    <row r="220" spans="2:65" s="1" customFormat="1" ht="24.2" customHeight="1">
      <c r="B220" s="32"/>
      <c r="C220" s="139" t="s">
        <v>330</v>
      </c>
      <c r="D220" s="139" t="s">
        <v>273</v>
      </c>
      <c r="E220" s="140" t="s">
        <v>1949</v>
      </c>
      <c r="F220" s="141" t="s">
        <v>1950</v>
      </c>
      <c r="G220" s="142" t="s">
        <v>1297</v>
      </c>
      <c r="H220" s="143">
        <v>214.00899999999999</v>
      </c>
      <c r="I220" s="144"/>
      <c r="J220" s="145">
        <f>ROUND(I220*H220,2)</f>
        <v>0</v>
      </c>
      <c r="K220" s="141" t="s">
        <v>1258</v>
      </c>
      <c r="L220" s="146"/>
      <c r="M220" s="147" t="s">
        <v>19</v>
      </c>
      <c r="N220" s="148" t="s">
        <v>40</v>
      </c>
      <c r="P220" s="130">
        <f>O220*H220</f>
        <v>0</v>
      </c>
      <c r="Q220" s="130">
        <v>5.4000000000000003E-3</v>
      </c>
      <c r="R220" s="130">
        <f>Q220*H220</f>
        <v>1.1556485999999999</v>
      </c>
      <c r="S220" s="130">
        <v>0</v>
      </c>
      <c r="T220" s="131">
        <f>S220*H220</f>
        <v>0</v>
      </c>
      <c r="AR220" s="132" t="s">
        <v>339</v>
      </c>
      <c r="AT220" s="132" t="s">
        <v>273</v>
      </c>
      <c r="AU220" s="132" t="s">
        <v>77</v>
      </c>
      <c r="AY220" s="17" t="s">
        <v>260</v>
      </c>
      <c r="BE220" s="133">
        <f>IF(N220="základní",J220,0)</f>
        <v>0</v>
      </c>
      <c r="BF220" s="133">
        <f>IF(N220="snížená",J220,0)</f>
        <v>0</v>
      </c>
      <c r="BG220" s="133">
        <f>IF(N220="zákl. přenesená",J220,0)</f>
        <v>0</v>
      </c>
      <c r="BH220" s="133">
        <f>IF(N220="sníž. přenesená",J220,0)</f>
        <v>0</v>
      </c>
      <c r="BI220" s="133">
        <f>IF(N220="nulová",J220,0)</f>
        <v>0</v>
      </c>
      <c r="BJ220" s="17" t="s">
        <v>77</v>
      </c>
      <c r="BK220" s="133">
        <f>ROUND(I220*H220,2)</f>
        <v>0</v>
      </c>
      <c r="BL220" s="17" t="s">
        <v>300</v>
      </c>
      <c r="BM220" s="132" t="s">
        <v>399</v>
      </c>
    </row>
    <row r="221" spans="2:65" s="1" customFormat="1" ht="19.5">
      <c r="B221" s="32"/>
      <c r="D221" s="134" t="s">
        <v>267</v>
      </c>
      <c r="F221" s="135" t="s">
        <v>1950</v>
      </c>
      <c r="I221" s="136"/>
      <c r="L221" s="32"/>
      <c r="M221" s="137"/>
      <c r="T221" s="53"/>
      <c r="AT221" s="17" t="s">
        <v>267</v>
      </c>
      <c r="AU221" s="17" t="s">
        <v>77</v>
      </c>
    </row>
    <row r="222" spans="2:65" s="1" customFormat="1" ht="16.5" customHeight="1">
      <c r="B222" s="32"/>
      <c r="C222" s="121" t="s">
        <v>401</v>
      </c>
      <c r="D222" s="121" t="s">
        <v>261</v>
      </c>
      <c r="E222" s="122" t="s">
        <v>1951</v>
      </c>
      <c r="F222" s="123" t="s">
        <v>1952</v>
      </c>
      <c r="G222" s="124" t="s">
        <v>1297</v>
      </c>
      <c r="H222" s="125">
        <v>55.1</v>
      </c>
      <c r="I222" s="126"/>
      <c r="J222" s="127">
        <f>ROUND(I222*H222,2)</f>
        <v>0</v>
      </c>
      <c r="K222" s="123" t="s">
        <v>1258</v>
      </c>
      <c r="L222" s="32"/>
      <c r="M222" s="128" t="s">
        <v>19</v>
      </c>
      <c r="N222" s="129" t="s">
        <v>40</v>
      </c>
      <c r="P222" s="130">
        <f>O222*H222</f>
        <v>0</v>
      </c>
      <c r="Q222" s="130">
        <v>0</v>
      </c>
      <c r="R222" s="130">
        <f>Q222*H222</f>
        <v>0</v>
      </c>
      <c r="S222" s="130">
        <v>0</v>
      </c>
      <c r="T222" s="131">
        <f>S222*H222</f>
        <v>0</v>
      </c>
      <c r="AR222" s="132" t="s">
        <v>300</v>
      </c>
      <c r="AT222" s="132" t="s">
        <v>261</v>
      </c>
      <c r="AU222" s="132" t="s">
        <v>77</v>
      </c>
      <c r="AY222" s="17" t="s">
        <v>260</v>
      </c>
      <c r="BE222" s="133">
        <f>IF(N222="základní",J222,0)</f>
        <v>0</v>
      </c>
      <c r="BF222" s="133">
        <f>IF(N222="snížená",J222,0)</f>
        <v>0</v>
      </c>
      <c r="BG222" s="133">
        <f>IF(N222="zákl. přenesená",J222,0)</f>
        <v>0</v>
      </c>
      <c r="BH222" s="133">
        <f>IF(N222="sníž. přenesená",J222,0)</f>
        <v>0</v>
      </c>
      <c r="BI222" s="133">
        <f>IF(N222="nulová",J222,0)</f>
        <v>0</v>
      </c>
      <c r="BJ222" s="17" t="s">
        <v>77</v>
      </c>
      <c r="BK222" s="133">
        <f>ROUND(I222*H222,2)</f>
        <v>0</v>
      </c>
      <c r="BL222" s="17" t="s">
        <v>300</v>
      </c>
      <c r="BM222" s="132" t="s">
        <v>404</v>
      </c>
    </row>
    <row r="223" spans="2:65" s="1" customFormat="1" ht="11.25">
      <c r="B223" s="32"/>
      <c r="D223" s="134" t="s">
        <v>267</v>
      </c>
      <c r="F223" s="135" t="s">
        <v>1953</v>
      </c>
      <c r="I223" s="136"/>
      <c r="L223" s="32"/>
      <c r="M223" s="137"/>
      <c r="T223" s="53"/>
      <c r="AT223" s="17" t="s">
        <v>267</v>
      </c>
      <c r="AU223" s="17" t="s">
        <v>77</v>
      </c>
    </row>
    <row r="224" spans="2:65" s="1" customFormat="1" ht="11.25">
      <c r="B224" s="32"/>
      <c r="D224" s="176" t="s">
        <v>1416</v>
      </c>
      <c r="F224" s="177" t="s">
        <v>1954</v>
      </c>
      <c r="I224" s="136"/>
      <c r="L224" s="32"/>
      <c r="M224" s="137"/>
      <c r="T224" s="53"/>
      <c r="AT224" s="17" t="s">
        <v>1416</v>
      </c>
      <c r="AU224" s="17" t="s">
        <v>77</v>
      </c>
    </row>
    <row r="225" spans="2:65" s="1" customFormat="1" ht="19.5">
      <c r="B225" s="32"/>
      <c r="D225" s="134" t="s">
        <v>269</v>
      </c>
      <c r="F225" s="138" t="s">
        <v>1955</v>
      </c>
      <c r="I225" s="136"/>
      <c r="L225" s="32"/>
      <c r="M225" s="137"/>
      <c r="T225" s="53"/>
      <c r="AT225" s="17" t="s">
        <v>269</v>
      </c>
      <c r="AU225" s="17" t="s">
        <v>77</v>
      </c>
    </row>
    <row r="226" spans="2:65" s="12" customFormat="1" ht="11.25">
      <c r="B226" s="162"/>
      <c r="D226" s="134" t="s">
        <v>774</v>
      </c>
      <c r="E226" s="163" t="s">
        <v>19</v>
      </c>
      <c r="F226" s="164" t="s">
        <v>4382</v>
      </c>
      <c r="H226" s="165">
        <v>55.1</v>
      </c>
      <c r="I226" s="166"/>
      <c r="L226" s="162"/>
      <c r="M226" s="167"/>
      <c r="T226" s="168"/>
      <c r="AT226" s="163" t="s">
        <v>774</v>
      </c>
      <c r="AU226" s="163" t="s">
        <v>77</v>
      </c>
      <c r="AV226" s="12" t="s">
        <v>79</v>
      </c>
      <c r="AW226" s="12" t="s">
        <v>31</v>
      </c>
      <c r="AX226" s="12" t="s">
        <v>69</v>
      </c>
      <c r="AY226" s="163" t="s">
        <v>260</v>
      </c>
    </row>
    <row r="227" spans="2:65" s="13" customFormat="1" ht="11.25">
      <c r="B227" s="169"/>
      <c r="D227" s="134" t="s">
        <v>774</v>
      </c>
      <c r="E227" s="170" t="s">
        <v>19</v>
      </c>
      <c r="F227" s="171" t="s">
        <v>967</v>
      </c>
      <c r="H227" s="172">
        <v>55.1</v>
      </c>
      <c r="I227" s="173"/>
      <c r="L227" s="169"/>
      <c r="M227" s="174"/>
      <c r="T227" s="175"/>
      <c r="AT227" s="170" t="s">
        <v>774</v>
      </c>
      <c r="AU227" s="170" t="s">
        <v>77</v>
      </c>
      <c r="AV227" s="13" t="s">
        <v>266</v>
      </c>
      <c r="AW227" s="13" t="s">
        <v>31</v>
      </c>
      <c r="AX227" s="13" t="s">
        <v>77</v>
      </c>
      <c r="AY227" s="170" t="s">
        <v>260</v>
      </c>
    </row>
    <row r="228" spans="2:65" s="1" customFormat="1" ht="16.5" customHeight="1">
      <c r="B228" s="32"/>
      <c r="C228" s="121" t="s">
        <v>335</v>
      </c>
      <c r="D228" s="121" t="s">
        <v>261</v>
      </c>
      <c r="E228" s="122" t="s">
        <v>1971</v>
      </c>
      <c r="F228" s="123" t="s">
        <v>1972</v>
      </c>
      <c r="G228" s="124" t="s">
        <v>973</v>
      </c>
      <c r="H228" s="125">
        <v>1.222</v>
      </c>
      <c r="I228" s="126"/>
      <c r="J228" s="127">
        <f>ROUND(I228*H228,2)</f>
        <v>0</v>
      </c>
      <c r="K228" s="123" t="s">
        <v>1258</v>
      </c>
      <c r="L228" s="32"/>
      <c r="M228" s="128" t="s">
        <v>19</v>
      </c>
      <c r="N228" s="129" t="s">
        <v>40</v>
      </c>
      <c r="P228" s="130">
        <f>O228*H228</f>
        <v>0</v>
      </c>
      <c r="Q228" s="130">
        <v>0</v>
      </c>
      <c r="R228" s="130">
        <f>Q228*H228</f>
        <v>0</v>
      </c>
      <c r="S228" s="130">
        <v>0</v>
      </c>
      <c r="T228" s="131">
        <f>S228*H228</f>
        <v>0</v>
      </c>
      <c r="AR228" s="132" t="s">
        <v>300</v>
      </c>
      <c r="AT228" s="132" t="s">
        <v>261</v>
      </c>
      <c r="AU228" s="132" t="s">
        <v>77</v>
      </c>
      <c r="AY228" s="17" t="s">
        <v>260</v>
      </c>
      <c r="BE228" s="133">
        <f>IF(N228="základní",J228,0)</f>
        <v>0</v>
      </c>
      <c r="BF228" s="133">
        <f>IF(N228="snížená",J228,0)</f>
        <v>0</v>
      </c>
      <c r="BG228" s="133">
        <f>IF(N228="zákl. přenesená",J228,0)</f>
        <v>0</v>
      </c>
      <c r="BH228" s="133">
        <f>IF(N228="sníž. přenesená",J228,0)</f>
        <v>0</v>
      </c>
      <c r="BI228" s="133">
        <f>IF(N228="nulová",J228,0)</f>
        <v>0</v>
      </c>
      <c r="BJ228" s="17" t="s">
        <v>77</v>
      </c>
      <c r="BK228" s="133">
        <f>ROUND(I228*H228,2)</f>
        <v>0</v>
      </c>
      <c r="BL228" s="17" t="s">
        <v>300</v>
      </c>
      <c r="BM228" s="132" t="s">
        <v>409</v>
      </c>
    </row>
    <row r="229" spans="2:65" s="1" customFormat="1" ht="19.5">
      <c r="B229" s="32"/>
      <c r="D229" s="134" t="s">
        <v>267</v>
      </c>
      <c r="F229" s="135" t="s">
        <v>1973</v>
      </c>
      <c r="I229" s="136"/>
      <c r="L229" s="32"/>
      <c r="M229" s="137"/>
      <c r="T229" s="53"/>
      <c r="AT229" s="17" t="s">
        <v>267</v>
      </c>
      <c r="AU229" s="17" t="s">
        <v>77</v>
      </c>
    </row>
    <row r="230" spans="2:65" s="1" customFormat="1" ht="11.25">
      <c r="B230" s="32"/>
      <c r="D230" s="176" t="s">
        <v>1416</v>
      </c>
      <c r="F230" s="177" t="s">
        <v>1974</v>
      </c>
      <c r="I230" s="136"/>
      <c r="L230" s="32"/>
      <c r="M230" s="137"/>
      <c r="T230" s="53"/>
      <c r="AT230" s="17" t="s">
        <v>1416</v>
      </c>
      <c r="AU230" s="17" t="s">
        <v>77</v>
      </c>
    </row>
    <row r="231" spans="2:65" s="1" customFormat="1" ht="16.5" customHeight="1">
      <c r="B231" s="32"/>
      <c r="C231" s="121" t="s">
        <v>412</v>
      </c>
      <c r="D231" s="121" t="s">
        <v>261</v>
      </c>
      <c r="E231" s="122" t="s">
        <v>1975</v>
      </c>
      <c r="F231" s="123" t="s">
        <v>1976</v>
      </c>
      <c r="G231" s="124" t="s">
        <v>973</v>
      </c>
      <c r="H231" s="125">
        <v>23.218</v>
      </c>
      <c r="I231" s="126"/>
      <c r="J231" s="127">
        <f>ROUND(I231*H231,2)</f>
        <v>0</v>
      </c>
      <c r="K231" s="123" t="s">
        <v>1258</v>
      </c>
      <c r="L231" s="32"/>
      <c r="M231" s="128" t="s">
        <v>19</v>
      </c>
      <c r="N231" s="129" t="s">
        <v>40</v>
      </c>
      <c r="P231" s="130">
        <f>O231*H231</f>
        <v>0</v>
      </c>
      <c r="Q231" s="130">
        <v>0</v>
      </c>
      <c r="R231" s="130">
        <f>Q231*H231</f>
        <v>0</v>
      </c>
      <c r="S231" s="130">
        <v>0</v>
      </c>
      <c r="T231" s="131">
        <f>S231*H231</f>
        <v>0</v>
      </c>
      <c r="AR231" s="132" t="s">
        <v>300</v>
      </c>
      <c r="AT231" s="132" t="s">
        <v>261</v>
      </c>
      <c r="AU231" s="132" t="s">
        <v>77</v>
      </c>
      <c r="AY231" s="17" t="s">
        <v>260</v>
      </c>
      <c r="BE231" s="133">
        <f>IF(N231="základní",J231,0)</f>
        <v>0</v>
      </c>
      <c r="BF231" s="133">
        <f>IF(N231="snížená",J231,0)</f>
        <v>0</v>
      </c>
      <c r="BG231" s="133">
        <f>IF(N231="zákl. přenesená",J231,0)</f>
        <v>0</v>
      </c>
      <c r="BH231" s="133">
        <f>IF(N231="sníž. přenesená",J231,0)</f>
        <v>0</v>
      </c>
      <c r="BI231" s="133">
        <f>IF(N231="nulová",J231,0)</f>
        <v>0</v>
      </c>
      <c r="BJ231" s="17" t="s">
        <v>77</v>
      </c>
      <c r="BK231" s="133">
        <f>ROUND(I231*H231,2)</f>
        <v>0</v>
      </c>
      <c r="BL231" s="17" t="s">
        <v>300</v>
      </c>
      <c r="BM231" s="132" t="s">
        <v>415</v>
      </c>
    </row>
    <row r="232" spans="2:65" s="1" customFormat="1" ht="19.5">
      <c r="B232" s="32"/>
      <c r="D232" s="134" t="s">
        <v>267</v>
      </c>
      <c r="F232" s="135" t="s">
        <v>1977</v>
      </c>
      <c r="I232" s="136"/>
      <c r="L232" s="32"/>
      <c r="M232" s="137"/>
      <c r="T232" s="53"/>
      <c r="AT232" s="17" t="s">
        <v>267</v>
      </c>
      <c r="AU232" s="17" t="s">
        <v>77</v>
      </c>
    </row>
    <row r="233" spans="2:65" s="1" customFormat="1" ht="11.25">
      <c r="B233" s="32"/>
      <c r="D233" s="176" t="s">
        <v>1416</v>
      </c>
      <c r="F233" s="177" t="s">
        <v>1978</v>
      </c>
      <c r="I233" s="136"/>
      <c r="L233" s="32"/>
      <c r="M233" s="137"/>
      <c r="T233" s="53"/>
      <c r="AT233" s="17" t="s">
        <v>1416</v>
      </c>
      <c r="AU233" s="17" t="s">
        <v>77</v>
      </c>
    </row>
    <row r="234" spans="2:65" s="12" customFormat="1" ht="11.25">
      <c r="B234" s="162"/>
      <c r="D234" s="134" t="s">
        <v>774</v>
      </c>
      <c r="E234" s="163" t="s">
        <v>19</v>
      </c>
      <c r="F234" s="164" t="s">
        <v>4383</v>
      </c>
      <c r="H234" s="165">
        <v>23.218</v>
      </c>
      <c r="I234" s="166"/>
      <c r="L234" s="162"/>
      <c r="M234" s="167"/>
      <c r="T234" s="168"/>
      <c r="AT234" s="163" t="s">
        <v>774</v>
      </c>
      <c r="AU234" s="163" t="s">
        <v>77</v>
      </c>
      <c r="AV234" s="12" t="s">
        <v>79</v>
      </c>
      <c r="AW234" s="12" t="s">
        <v>31</v>
      </c>
      <c r="AX234" s="12" t="s">
        <v>69</v>
      </c>
      <c r="AY234" s="163" t="s">
        <v>260</v>
      </c>
    </row>
    <row r="235" spans="2:65" s="13" customFormat="1" ht="11.25">
      <c r="B235" s="169"/>
      <c r="D235" s="134" t="s">
        <v>774</v>
      </c>
      <c r="E235" s="170" t="s">
        <v>19</v>
      </c>
      <c r="F235" s="171" t="s">
        <v>967</v>
      </c>
      <c r="H235" s="172">
        <v>23.218</v>
      </c>
      <c r="I235" s="173"/>
      <c r="L235" s="169"/>
      <c r="M235" s="174"/>
      <c r="T235" s="175"/>
      <c r="AT235" s="170" t="s">
        <v>774</v>
      </c>
      <c r="AU235" s="170" t="s">
        <v>77</v>
      </c>
      <c r="AV235" s="13" t="s">
        <v>266</v>
      </c>
      <c r="AW235" s="13" t="s">
        <v>31</v>
      </c>
      <c r="AX235" s="13" t="s">
        <v>77</v>
      </c>
      <c r="AY235" s="170" t="s">
        <v>260</v>
      </c>
    </row>
    <row r="236" spans="2:65" s="1" customFormat="1" ht="16.5" customHeight="1">
      <c r="B236" s="32"/>
      <c r="C236" s="121" t="s">
        <v>378</v>
      </c>
      <c r="D236" s="121" t="s">
        <v>261</v>
      </c>
      <c r="E236" s="122" t="s">
        <v>1980</v>
      </c>
      <c r="F236" s="123" t="s">
        <v>1981</v>
      </c>
      <c r="G236" s="124" t="s">
        <v>1297</v>
      </c>
      <c r="H236" s="125">
        <v>128.52000000000001</v>
      </c>
      <c r="I236" s="126"/>
      <c r="J236" s="127">
        <f>ROUND(I236*H236,2)</f>
        <v>0</v>
      </c>
      <c r="K236" s="123" t="s">
        <v>3767</v>
      </c>
      <c r="L236" s="32"/>
      <c r="M236" s="128" t="s">
        <v>19</v>
      </c>
      <c r="N236" s="129" t="s">
        <v>40</v>
      </c>
      <c r="P236" s="130">
        <f>O236*H236</f>
        <v>0</v>
      </c>
      <c r="Q236" s="130">
        <v>0</v>
      </c>
      <c r="R236" s="130">
        <f>Q236*H236</f>
        <v>0</v>
      </c>
      <c r="S236" s="130">
        <v>0</v>
      </c>
      <c r="T236" s="131">
        <f>S236*H236</f>
        <v>0</v>
      </c>
      <c r="AR236" s="132" t="s">
        <v>300</v>
      </c>
      <c r="AT236" s="132" t="s">
        <v>261</v>
      </c>
      <c r="AU236" s="132" t="s">
        <v>77</v>
      </c>
      <c r="AY236" s="17" t="s">
        <v>260</v>
      </c>
      <c r="BE236" s="133">
        <f>IF(N236="základní",J236,0)</f>
        <v>0</v>
      </c>
      <c r="BF236" s="133">
        <f>IF(N236="snížená",J236,0)</f>
        <v>0</v>
      </c>
      <c r="BG236" s="133">
        <f>IF(N236="zákl. přenesená",J236,0)</f>
        <v>0</v>
      </c>
      <c r="BH236" s="133">
        <f>IF(N236="sníž. přenesená",J236,0)</f>
        <v>0</v>
      </c>
      <c r="BI236" s="133">
        <f>IF(N236="nulová",J236,0)</f>
        <v>0</v>
      </c>
      <c r="BJ236" s="17" t="s">
        <v>77</v>
      </c>
      <c r="BK236" s="133">
        <f>ROUND(I236*H236,2)</f>
        <v>0</v>
      </c>
      <c r="BL236" s="17" t="s">
        <v>300</v>
      </c>
      <c r="BM236" s="132" t="s">
        <v>4384</v>
      </c>
    </row>
    <row r="237" spans="2:65" s="1" customFormat="1" ht="11.25">
      <c r="B237" s="32"/>
      <c r="D237" s="134" t="s">
        <v>267</v>
      </c>
      <c r="F237" s="135" t="s">
        <v>1983</v>
      </c>
      <c r="I237" s="136"/>
      <c r="L237" s="32"/>
      <c r="M237" s="137"/>
      <c r="T237" s="53"/>
      <c r="AT237" s="17" t="s">
        <v>267</v>
      </c>
      <c r="AU237" s="17" t="s">
        <v>77</v>
      </c>
    </row>
    <row r="238" spans="2:65" s="1" customFormat="1" ht="11.25">
      <c r="B238" s="32"/>
      <c r="D238" s="176" t="s">
        <v>1416</v>
      </c>
      <c r="F238" s="177" t="s">
        <v>4245</v>
      </c>
      <c r="I238" s="136"/>
      <c r="L238" s="32"/>
      <c r="M238" s="137"/>
      <c r="T238" s="53"/>
      <c r="AT238" s="17" t="s">
        <v>1416</v>
      </c>
      <c r="AU238" s="17" t="s">
        <v>77</v>
      </c>
    </row>
    <row r="239" spans="2:65" s="1" customFormat="1" ht="16.5" customHeight="1">
      <c r="B239" s="32"/>
      <c r="C239" s="139" t="s">
        <v>1169</v>
      </c>
      <c r="D239" s="139" t="s">
        <v>273</v>
      </c>
      <c r="E239" s="140" t="s">
        <v>1985</v>
      </c>
      <c r="F239" s="141" t="s">
        <v>1986</v>
      </c>
      <c r="G239" s="142" t="s">
        <v>1487</v>
      </c>
      <c r="H239" s="143">
        <v>15.519</v>
      </c>
      <c r="I239" s="144"/>
      <c r="J239" s="145">
        <f>ROUND(I239*H239,2)</f>
        <v>0</v>
      </c>
      <c r="K239" s="141" t="s">
        <v>3767</v>
      </c>
      <c r="L239" s="146"/>
      <c r="M239" s="147" t="s">
        <v>19</v>
      </c>
      <c r="N239" s="148" t="s">
        <v>40</v>
      </c>
      <c r="P239" s="130">
        <f>O239*H239</f>
        <v>0</v>
      </c>
      <c r="Q239" s="130">
        <v>1E-3</v>
      </c>
      <c r="R239" s="130">
        <f>Q239*H239</f>
        <v>1.5519E-2</v>
      </c>
      <c r="S239" s="130">
        <v>0</v>
      </c>
      <c r="T239" s="131">
        <f>S239*H239</f>
        <v>0</v>
      </c>
      <c r="AR239" s="132" t="s">
        <v>339</v>
      </c>
      <c r="AT239" s="132" t="s">
        <v>273</v>
      </c>
      <c r="AU239" s="132" t="s">
        <v>77</v>
      </c>
      <c r="AY239" s="17" t="s">
        <v>260</v>
      </c>
      <c r="BE239" s="133">
        <f>IF(N239="základní",J239,0)</f>
        <v>0</v>
      </c>
      <c r="BF239" s="133">
        <f>IF(N239="snížená",J239,0)</f>
        <v>0</v>
      </c>
      <c r="BG239" s="133">
        <f>IF(N239="zákl. přenesená",J239,0)</f>
        <v>0</v>
      </c>
      <c r="BH239" s="133">
        <f>IF(N239="sníž. přenesená",J239,0)</f>
        <v>0</v>
      </c>
      <c r="BI239" s="133">
        <f>IF(N239="nulová",J239,0)</f>
        <v>0</v>
      </c>
      <c r="BJ239" s="17" t="s">
        <v>77</v>
      </c>
      <c r="BK239" s="133">
        <f>ROUND(I239*H239,2)</f>
        <v>0</v>
      </c>
      <c r="BL239" s="17" t="s">
        <v>300</v>
      </c>
      <c r="BM239" s="132" t="s">
        <v>4385</v>
      </c>
    </row>
    <row r="240" spans="2:65" s="1" customFormat="1" ht="11.25">
      <c r="B240" s="32"/>
      <c r="D240" s="134" t="s">
        <v>267</v>
      </c>
      <c r="F240" s="135" t="s">
        <v>1986</v>
      </c>
      <c r="I240" s="136"/>
      <c r="L240" s="32"/>
      <c r="M240" s="137"/>
      <c r="T240" s="53"/>
      <c r="AT240" s="17" t="s">
        <v>267</v>
      </c>
      <c r="AU240" s="17" t="s">
        <v>77</v>
      </c>
    </row>
    <row r="241" spans="2:65" s="12" customFormat="1" ht="11.25">
      <c r="B241" s="162"/>
      <c r="D241" s="134" t="s">
        <v>774</v>
      </c>
      <c r="F241" s="164" t="s">
        <v>4386</v>
      </c>
      <c r="H241" s="165">
        <v>15.519</v>
      </c>
      <c r="I241" s="166"/>
      <c r="L241" s="162"/>
      <c r="M241" s="167"/>
      <c r="T241" s="168"/>
      <c r="AT241" s="163" t="s">
        <v>774</v>
      </c>
      <c r="AU241" s="163" t="s">
        <v>77</v>
      </c>
      <c r="AV241" s="12" t="s">
        <v>79</v>
      </c>
      <c r="AW241" s="12" t="s">
        <v>4</v>
      </c>
      <c r="AX241" s="12" t="s">
        <v>77</v>
      </c>
      <c r="AY241" s="163" t="s">
        <v>260</v>
      </c>
    </row>
    <row r="242" spans="2:65" s="10" customFormat="1" ht="25.9" customHeight="1">
      <c r="B242" s="111"/>
      <c r="D242" s="112" t="s">
        <v>68</v>
      </c>
      <c r="E242" s="113" t="s">
        <v>302</v>
      </c>
      <c r="F242" s="113" t="s">
        <v>2012</v>
      </c>
      <c r="I242" s="114"/>
      <c r="J242" s="115">
        <f>BK242</f>
        <v>0</v>
      </c>
      <c r="L242" s="111"/>
      <c r="M242" s="116"/>
      <c r="P242" s="117">
        <f>SUM(P243:P295)</f>
        <v>0</v>
      </c>
      <c r="R242" s="117">
        <f>SUM(R243:R295)</f>
        <v>23.861290050000001</v>
      </c>
      <c r="T242" s="118">
        <f>SUM(T243:T295)</f>
        <v>18.324621999999998</v>
      </c>
      <c r="AR242" s="112" t="s">
        <v>77</v>
      </c>
      <c r="AT242" s="119" t="s">
        <v>68</v>
      </c>
      <c r="AU242" s="119" t="s">
        <v>69</v>
      </c>
      <c r="AY242" s="112" t="s">
        <v>260</v>
      </c>
      <c r="BK242" s="120">
        <f>SUM(BK243:BK295)</f>
        <v>0</v>
      </c>
    </row>
    <row r="243" spans="2:65" s="1" customFormat="1" ht="16.5" customHeight="1">
      <c r="B243" s="32"/>
      <c r="C243" s="121" t="s">
        <v>339</v>
      </c>
      <c r="D243" s="121" t="s">
        <v>261</v>
      </c>
      <c r="E243" s="122" t="s">
        <v>3713</v>
      </c>
      <c r="F243" s="123" t="s">
        <v>3714</v>
      </c>
      <c r="G243" s="124" t="s">
        <v>545</v>
      </c>
      <c r="H243" s="125">
        <v>25.6</v>
      </c>
      <c r="I243" s="126"/>
      <c r="J243" s="127">
        <f>ROUND(I243*H243,2)</f>
        <v>0</v>
      </c>
      <c r="K243" s="123" t="s">
        <v>1258</v>
      </c>
      <c r="L243" s="32"/>
      <c r="M243" s="128" t="s">
        <v>19</v>
      </c>
      <c r="N243" s="129" t="s">
        <v>40</v>
      </c>
      <c r="P243" s="130">
        <f>O243*H243</f>
        <v>0</v>
      </c>
      <c r="Q243" s="130">
        <v>0</v>
      </c>
      <c r="R243" s="130">
        <f>Q243*H243</f>
        <v>0</v>
      </c>
      <c r="S243" s="130">
        <v>0</v>
      </c>
      <c r="T243" s="131">
        <f>S243*H243</f>
        <v>0</v>
      </c>
      <c r="AR243" s="132" t="s">
        <v>266</v>
      </c>
      <c r="AT243" s="132" t="s">
        <v>261</v>
      </c>
      <c r="AU243" s="132" t="s">
        <v>77</v>
      </c>
      <c r="AY243" s="17" t="s">
        <v>260</v>
      </c>
      <c r="BE243" s="133">
        <f>IF(N243="základní",J243,0)</f>
        <v>0</v>
      </c>
      <c r="BF243" s="133">
        <f>IF(N243="snížená",J243,0)</f>
        <v>0</v>
      </c>
      <c r="BG243" s="133">
        <f>IF(N243="zákl. přenesená",J243,0)</f>
        <v>0</v>
      </c>
      <c r="BH243" s="133">
        <f>IF(N243="sníž. přenesená",J243,0)</f>
        <v>0</v>
      </c>
      <c r="BI243" s="133">
        <f>IF(N243="nulová",J243,0)</f>
        <v>0</v>
      </c>
      <c r="BJ243" s="17" t="s">
        <v>77</v>
      </c>
      <c r="BK243" s="133">
        <f>ROUND(I243*H243,2)</f>
        <v>0</v>
      </c>
      <c r="BL243" s="17" t="s">
        <v>266</v>
      </c>
      <c r="BM243" s="132" t="s">
        <v>419</v>
      </c>
    </row>
    <row r="244" spans="2:65" s="1" customFormat="1" ht="11.25">
      <c r="B244" s="32"/>
      <c r="D244" s="134" t="s">
        <v>267</v>
      </c>
      <c r="F244" s="135" t="s">
        <v>3716</v>
      </c>
      <c r="I244" s="136"/>
      <c r="L244" s="32"/>
      <c r="M244" s="137"/>
      <c r="T244" s="53"/>
      <c r="AT244" s="17" t="s">
        <v>267</v>
      </c>
      <c r="AU244" s="17" t="s">
        <v>77</v>
      </c>
    </row>
    <row r="245" spans="2:65" s="1" customFormat="1" ht="11.25">
      <c r="B245" s="32"/>
      <c r="D245" s="176" t="s">
        <v>1416</v>
      </c>
      <c r="F245" s="177" t="s">
        <v>3717</v>
      </c>
      <c r="I245" s="136"/>
      <c r="L245" s="32"/>
      <c r="M245" s="137"/>
      <c r="T245" s="53"/>
      <c r="AT245" s="17" t="s">
        <v>1416</v>
      </c>
      <c r="AU245" s="17" t="s">
        <v>77</v>
      </c>
    </row>
    <row r="246" spans="2:65" s="1" customFormat="1" ht="107.25">
      <c r="B246" s="32"/>
      <c r="D246" s="134" t="s">
        <v>269</v>
      </c>
      <c r="F246" s="138" t="s">
        <v>3718</v>
      </c>
      <c r="I246" s="136"/>
      <c r="L246" s="32"/>
      <c r="M246" s="137"/>
      <c r="T246" s="53"/>
      <c r="AT246" s="17" t="s">
        <v>269</v>
      </c>
      <c r="AU246" s="17" t="s">
        <v>77</v>
      </c>
    </row>
    <row r="247" spans="2:65" s="12" customFormat="1" ht="11.25">
      <c r="B247" s="162"/>
      <c r="D247" s="134" t="s">
        <v>774</v>
      </c>
      <c r="E247" s="163" t="s">
        <v>19</v>
      </c>
      <c r="F247" s="164" t="s">
        <v>4377</v>
      </c>
      <c r="H247" s="165">
        <v>25.6</v>
      </c>
      <c r="I247" s="166"/>
      <c r="L247" s="162"/>
      <c r="M247" s="167"/>
      <c r="T247" s="168"/>
      <c r="AT247" s="163" t="s">
        <v>774</v>
      </c>
      <c r="AU247" s="163" t="s">
        <v>77</v>
      </c>
      <c r="AV247" s="12" t="s">
        <v>79</v>
      </c>
      <c r="AW247" s="12" t="s">
        <v>31</v>
      </c>
      <c r="AX247" s="12" t="s">
        <v>69</v>
      </c>
      <c r="AY247" s="163" t="s">
        <v>260</v>
      </c>
    </row>
    <row r="248" spans="2:65" s="13" customFormat="1" ht="11.25">
      <c r="B248" s="169"/>
      <c r="D248" s="134" t="s">
        <v>774</v>
      </c>
      <c r="E248" s="170" t="s">
        <v>19</v>
      </c>
      <c r="F248" s="171" t="s">
        <v>967</v>
      </c>
      <c r="H248" s="172">
        <v>25.6</v>
      </c>
      <c r="I248" s="173"/>
      <c r="L248" s="169"/>
      <c r="M248" s="174"/>
      <c r="T248" s="175"/>
      <c r="AT248" s="170" t="s">
        <v>774</v>
      </c>
      <c r="AU248" s="170" t="s">
        <v>77</v>
      </c>
      <c r="AV248" s="13" t="s">
        <v>266</v>
      </c>
      <c r="AW248" s="13" t="s">
        <v>31</v>
      </c>
      <c r="AX248" s="13" t="s">
        <v>77</v>
      </c>
      <c r="AY248" s="170" t="s">
        <v>260</v>
      </c>
    </row>
    <row r="249" spans="2:65" s="1" customFormat="1" ht="16.5" customHeight="1">
      <c r="B249" s="32"/>
      <c r="C249" s="139" t="s">
        <v>422</v>
      </c>
      <c r="D249" s="139" t="s">
        <v>273</v>
      </c>
      <c r="E249" s="140" t="s">
        <v>3720</v>
      </c>
      <c r="F249" s="141" t="s">
        <v>3721</v>
      </c>
      <c r="G249" s="142" t="s">
        <v>545</v>
      </c>
      <c r="H249" s="143">
        <v>25.6</v>
      </c>
      <c r="I249" s="144"/>
      <c r="J249" s="145">
        <f>ROUND(I249*H249,2)</f>
        <v>0</v>
      </c>
      <c r="K249" s="141" t="s">
        <v>1258</v>
      </c>
      <c r="L249" s="146"/>
      <c r="M249" s="147" t="s">
        <v>19</v>
      </c>
      <c r="N249" s="148" t="s">
        <v>40</v>
      </c>
      <c r="P249" s="130">
        <f>O249*H249</f>
        <v>0</v>
      </c>
      <c r="Q249" s="130">
        <v>2.8500000000000001E-3</v>
      </c>
      <c r="R249" s="130">
        <f>Q249*H249</f>
        <v>7.2960000000000011E-2</v>
      </c>
      <c r="S249" s="130">
        <v>0</v>
      </c>
      <c r="T249" s="131">
        <f>S249*H249</f>
        <v>0</v>
      </c>
      <c r="AR249" s="132" t="s">
        <v>277</v>
      </c>
      <c r="AT249" s="132" t="s">
        <v>273</v>
      </c>
      <c r="AU249" s="132" t="s">
        <v>77</v>
      </c>
      <c r="AY249" s="17" t="s">
        <v>260</v>
      </c>
      <c r="BE249" s="133">
        <f>IF(N249="základní",J249,0)</f>
        <v>0</v>
      </c>
      <c r="BF249" s="133">
        <f>IF(N249="snížená",J249,0)</f>
        <v>0</v>
      </c>
      <c r="BG249" s="133">
        <f>IF(N249="zákl. přenesená",J249,0)</f>
        <v>0</v>
      </c>
      <c r="BH249" s="133">
        <f>IF(N249="sníž. přenesená",J249,0)</f>
        <v>0</v>
      </c>
      <c r="BI249" s="133">
        <f>IF(N249="nulová",J249,0)</f>
        <v>0</v>
      </c>
      <c r="BJ249" s="17" t="s">
        <v>77</v>
      </c>
      <c r="BK249" s="133">
        <f>ROUND(I249*H249,2)</f>
        <v>0</v>
      </c>
      <c r="BL249" s="17" t="s">
        <v>266</v>
      </c>
      <c r="BM249" s="132" t="s">
        <v>425</v>
      </c>
    </row>
    <row r="250" spans="2:65" s="1" customFormat="1" ht="11.25">
      <c r="B250" s="32"/>
      <c r="D250" s="134" t="s">
        <v>267</v>
      </c>
      <c r="F250" s="135" t="s">
        <v>3721</v>
      </c>
      <c r="I250" s="136"/>
      <c r="L250" s="32"/>
      <c r="M250" s="137"/>
      <c r="T250" s="53"/>
      <c r="AT250" s="17" t="s">
        <v>267</v>
      </c>
      <c r="AU250" s="17" t="s">
        <v>77</v>
      </c>
    </row>
    <row r="251" spans="2:65" s="1" customFormat="1" ht="16.5" customHeight="1">
      <c r="B251" s="32"/>
      <c r="C251" s="121" t="s">
        <v>344</v>
      </c>
      <c r="D251" s="121" t="s">
        <v>261</v>
      </c>
      <c r="E251" s="122" t="s">
        <v>2022</v>
      </c>
      <c r="F251" s="123" t="s">
        <v>2023</v>
      </c>
      <c r="G251" s="124" t="s">
        <v>1297</v>
      </c>
      <c r="H251" s="125">
        <v>363.74</v>
      </c>
      <c r="I251" s="126"/>
      <c r="J251" s="127">
        <f>ROUND(I251*H251,2)</f>
        <v>0</v>
      </c>
      <c r="K251" s="123" t="s">
        <v>1258</v>
      </c>
      <c r="L251" s="32"/>
      <c r="M251" s="128" t="s">
        <v>19</v>
      </c>
      <c r="N251" s="129" t="s">
        <v>40</v>
      </c>
      <c r="P251" s="130">
        <f>O251*H251</f>
        <v>0</v>
      </c>
      <c r="Q251" s="130">
        <v>0</v>
      </c>
      <c r="R251" s="130">
        <f>Q251*H251</f>
        <v>0</v>
      </c>
      <c r="S251" s="130">
        <v>2.9999999999999997E-4</v>
      </c>
      <c r="T251" s="131">
        <f>S251*H251</f>
        <v>0.109122</v>
      </c>
      <c r="AR251" s="132" t="s">
        <v>266</v>
      </c>
      <c r="AT251" s="132" t="s">
        <v>261</v>
      </c>
      <c r="AU251" s="132" t="s">
        <v>77</v>
      </c>
      <c r="AY251" s="17" t="s">
        <v>260</v>
      </c>
      <c r="BE251" s="133">
        <f>IF(N251="základní",J251,0)</f>
        <v>0</v>
      </c>
      <c r="BF251" s="133">
        <f>IF(N251="snížená",J251,0)</f>
        <v>0</v>
      </c>
      <c r="BG251" s="133">
        <f>IF(N251="zákl. přenesená",J251,0)</f>
        <v>0</v>
      </c>
      <c r="BH251" s="133">
        <f>IF(N251="sníž. přenesená",J251,0)</f>
        <v>0</v>
      </c>
      <c r="BI251" s="133">
        <f>IF(N251="nulová",J251,0)</f>
        <v>0</v>
      </c>
      <c r="BJ251" s="17" t="s">
        <v>77</v>
      </c>
      <c r="BK251" s="133">
        <f>ROUND(I251*H251,2)</f>
        <v>0</v>
      </c>
      <c r="BL251" s="17" t="s">
        <v>266</v>
      </c>
      <c r="BM251" s="132" t="s">
        <v>430</v>
      </c>
    </row>
    <row r="252" spans="2:65" s="1" customFormat="1" ht="11.25">
      <c r="B252" s="32"/>
      <c r="D252" s="134" t="s">
        <v>267</v>
      </c>
      <c r="F252" s="135" t="s">
        <v>2023</v>
      </c>
      <c r="I252" s="136"/>
      <c r="L252" s="32"/>
      <c r="M252" s="137"/>
      <c r="T252" s="53"/>
      <c r="AT252" s="17" t="s">
        <v>267</v>
      </c>
      <c r="AU252" s="17" t="s">
        <v>77</v>
      </c>
    </row>
    <row r="253" spans="2:65" s="1" customFormat="1" ht="11.25">
      <c r="B253" s="32"/>
      <c r="D253" s="176" t="s">
        <v>1416</v>
      </c>
      <c r="F253" s="177" t="s">
        <v>2024</v>
      </c>
      <c r="I253" s="136"/>
      <c r="L253" s="32"/>
      <c r="M253" s="137"/>
      <c r="T253" s="53"/>
      <c r="AT253" s="17" t="s">
        <v>1416</v>
      </c>
      <c r="AU253" s="17" t="s">
        <v>77</v>
      </c>
    </row>
    <row r="254" spans="2:65" s="1" customFormat="1" ht="19.5">
      <c r="B254" s="32"/>
      <c r="D254" s="134" t="s">
        <v>269</v>
      </c>
      <c r="F254" s="138" t="s">
        <v>2025</v>
      </c>
      <c r="I254" s="136"/>
      <c r="L254" s="32"/>
      <c r="M254" s="137"/>
      <c r="T254" s="53"/>
      <c r="AT254" s="17" t="s">
        <v>269</v>
      </c>
      <c r="AU254" s="17" t="s">
        <v>77</v>
      </c>
    </row>
    <row r="255" spans="2:65" s="12" customFormat="1" ht="11.25">
      <c r="B255" s="162"/>
      <c r="D255" s="134" t="s">
        <v>774</v>
      </c>
      <c r="E255" s="163" t="s">
        <v>19</v>
      </c>
      <c r="F255" s="164" t="s">
        <v>4387</v>
      </c>
      <c r="H255" s="165">
        <v>363.74</v>
      </c>
      <c r="I255" s="166"/>
      <c r="L255" s="162"/>
      <c r="M255" s="167"/>
      <c r="T255" s="168"/>
      <c r="AT255" s="163" t="s">
        <v>774</v>
      </c>
      <c r="AU255" s="163" t="s">
        <v>77</v>
      </c>
      <c r="AV255" s="12" t="s">
        <v>79</v>
      </c>
      <c r="AW255" s="12" t="s">
        <v>31</v>
      </c>
      <c r="AX255" s="12" t="s">
        <v>69</v>
      </c>
      <c r="AY255" s="163" t="s">
        <v>260</v>
      </c>
    </row>
    <row r="256" spans="2:65" s="13" customFormat="1" ht="11.25">
      <c r="B256" s="169"/>
      <c r="D256" s="134" t="s">
        <v>774</v>
      </c>
      <c r="E256" s="170" t="s">
        <v>19</v>
      </c>
      <c r="F256" s="171" t="s">
        <v>967</v>
      </c>
      <c r="H256" s="172">
        <v>363.74</v>
      </c>
      <c r="I256" s="173"/>
      <c r="L256" s="169"/>
      <c r="M256" s="174"/>
      <c r="T256" s="175"/>
      <c r="AT256" s="170" t="s">
        <v>774</v>
      </c>
      <c r="AU256" s="170" t="s">
        <v>77</v>
      </c>
      <c r="AV256" s="13" t="s">
        <v>266</v>
      </c>
      <c r="AW256" s="13" t="s">
        <v>31</v>
      </c>
      <c r="AX256" s="13" t="s">
        <v>77</v>
      </c>
      <c r="AY256" s="170" t="s">
        <v>260</v>
      </c>
    </row>
    <row r="257" spans="2:65" s="1" customFormat="1" ht="16.5" customHeight="1">
      <c r="B257" s="32"/>
      <c r="C257" s="121" t="s">
        <v>433</v>
      </c>
      <c r="D257" s="121" t="s">
        <v>261</v>
      </c>
      <c r="E257" s="122" t="s">
        <v>2038</v>
      </c>
      <c r="F257" s="123" t="s">
        <v>2039</v>
      </c>
      <c r="G257" s="124" t="s">
        <v>1067</v>
      </c>
      <c r="H257" s="125">
        <v>7.2750000000000004</v>
      </c>
      <c r="I257" s="126"/>
      <c r="J257" s="127">
        <f>ROUND(I257*H257,2)</f>
        <v>0</v>
      </c>
      <c r="K257" s="123" t="s">
        <v>1258</v>
      </c>
      <c r="L257" s="32"/>
      <c r="M257" s="128" t="s">
        <v>19</v>
      </c>
      <c r="N257" s="129" t="s">
        <v>40</v>
      </c>
      <c r="P257" s="130">
        <f>O257*H257</f>
        <v>0</v>
      </c>
      <c r="Q257" s="130">
        <v>0.50375000000000003</v>
      </c>
      <c r="R257" s="130">
        <f>Q257*H257</f>
        <v>3.6647812500000003</v>
      </c>
      <c r="S257" s="130">
        <v>2.5</v>
      </c>
      <c r="T257" s="131">
        <f>S257*H257</f>
        <v>18.1875</v>
      </c>
      <c r="AR257" s="132" t="s">
        <v>266</v>
      </c>
      <c r="AT257" s="132" t="s">
        <v>261</v>
      </c>
      <c r="AU257" s="132" t="s">
        <v>77</v>
      </c>
      <c r="AY257" s="17" t="s">
        <v>260</v>
      </c>
      <c r="BE257" s="133">
        <f>IF(N257="základní",J257,0)</f>
        <v>0</v>
      </c>
      <c r="BF257" s="133">
        <f>IF(N257="snížená",J257,0)</f>
        <v>0</v>
      </c>
      <c r="BG257" s="133">
        <f>IF(N257="zákl. přenesená",J257,0)</f>
        <v>0</v>
      </c>
      <c r="BH257" s="133">
        <f>IF(N257="sníž. přenesená",J257,0)</f>
        <v>0</v>
      </c>
      <c r="BI257" s="133">
        <f>IF(N257="nulová",J257,0)</f>
        <v>0</v>
      </c>
      <c r="BJ257" s="17" t="s">
        <v>77</v>
      </c>
      <c r="BK257" s="133">
        <f>ROUND(I257*H257,2)</f>
        <v>0</v>
      </c>
      <c r="BL257" s="17" t="s">
        <v>266</v>
      </c>
      <c r="BM257" s="132" t="s">
        <v>653</v>
      </c>
    </row>
    <row r="258" spans="2:65" s="1" customFormat="1" ht="11.25">
      <c r="B258" s="32"/>
      <c r="D258" s="134" t="s">
        <v>267</v>
      </c>
      <c r="F258" s="135" t="s">
        <v>2040</v>
      </c>
      <c r="I258" s="136"/>
      <c r="L258" s="32"/>
      <c r="M258" s="137"/>
      <c r="T258" s="53"/>
      <c r="AT258" s="17" t="s">
        <v>267</v>
      </c>
      <c r="AU258" s="17" t="s">
        <v>77</v>
      </c>
    </row>
    <row r="259" spans="2:65" s="1" customFormat="1" ht="11.25">
      <c r="B259" s="32"/>
      <c r="D259" s="176" t="s">
        <v>1416</v>
      </c>
      <c r="F259" s="177" t="s">
        <v>2041</v>
      </c>
      <c r="I259" s="136"/>
      <c r="L259" s="32"/>
      <c r="M259" s="137"/>
      <c r="T259" s="53"/>
      <c r="AT259" s="17" t="s">
        <v>1416</v>
      </c>
      <c r="AU259" s="17" t="s">
        <v>77</v>
      </c>
    </row>
    <row r="260" spans="2:65" s="1" customFormat="1" ht="48.75">
      <c r="B260" s="32"/>
      <c r="D260" s="134" t="s">
        <v>269</v>
      </c>
      <c r="F260" s="138" t="s">
        <v>2042</v>
      </c>
      <c r="I260" s="136"/>
      <c r="L260" s="32"/>
      <c r="M260" s="137"/>
      <c r="T260" s="53"/>
      <c r="AT260" s="17" t="s">
        <v>269</v>
      </c>
      <c r="AU260" s="17" t="s">
        <v>77</v>
      </c>
    </row>
    <row r="261" spans="2:65" s="1" customFormat="1" ht="16.5" customHeight="1">
      <c r="B261" s="32"/>
      <c r="C261" s="139" t="s">
        <v>348</v>
      </c>
      <c r="D261" s="139" t="s">
        <v>273</v>
      </c>
      <c r="E261" s="140" t="s">
        <v>1498</v>
      </c>
      <c r="F261" s="141" t="s">
        <v>1499</v>
      </c>
      <c r="G261" s="142" t="s">
        <v>973</v>
      </c>
      <c r="H261" s="143">
        <v>15.278</v>
      </c>
      <c r="I261" s="144"/>
      <c r="J261" s="145">
        <f>ROUND(I261*H261,2)</f>
        <v>0</v>
      </c>
      <c r="K261" s="141" t="s">
        <v>1258</v>
      </c>
      <c r="L261" s="146"/>
      <c r="M261" s="147" t="s">
        <v>19</v>
      </c>
      <c r="N261" s="148" t="s">
        <v>40</v>
      </c>
      <c r="P261" s="130">
        <f>O261*H261</f>
        <v>0</v>
      </c>
      <c r="Q261" s="130">
        <v>1</v>
      </c>
      <c r="R261" s="130">
        <f>Q261*H261</f>
        <v>15.278</v>
      </c>
      <c r="S261" s="130">
        <v>0</v>
      </c>
      <c r="T261" s="131">
        <f>S261*H261</f>
        <v>0</v>
      </c>
      <c r="AR261" s="132" t="s">
        <v>277</v>
      </c>
      <c r="AT261" s="132" t="s">
        <v>273</v>
      </c>
      <c r="AU261" s="132" t="s">
        <v>77</v>
      </c>
      <c r="AY261" s="17" t="s">
        <v>260</v>
      </c>
      <c r="BE261" s="133">
        <f>IF(N261="základní",J261,0)</f>
        <v>0</v>
      </c>
      <c r="BF261" s="133">
        <f>IF(N261="snížená",J261,0)</f>
        <v>0</v>
      </c>
      <c r="BG261" s="133">
        <f>IF(N261="zákl. přenesená",J261,0)</f>
        <v>0</v>
      </c>
      <c r="BH261" s="133">
        <f>IF(N261="sníž. přenesená",J261,0)</f>
        <v>0</v>
      </c>
      <c r="BI261" s="133">
        <f>IF(N261="nulová",J261,0)</f>
        <v>0</v>
      </c>
      <c r="BJ261" s="17" t="s">
        <v>77</v>
      </c>
      <c r="BK261" s="133">
        <f>ROUND(I261*H261,2)</f>
        <v>0</v>
      </c>
      <c r="BL261" s="17" t="s">
        <v>266</v>
      </c>
      <c r="BM261" s="132" t="s">
        <v>441</v>
      </c>
    </row>
    <row r="262" spans="2:65" s="1" customFormat="1" ht="11.25">
      <c r="B262" s="32"/>
      <c r="D262" s="134" t="s">
        <v>267</v>
      </c>
      <c r="F262" s="135" t="s">
        <v>1499</v>
      </c>
      <c r="I262" s="136"/>
      <c r="L262" s="32"/>
      <c r="M262" s="137"/>
      <c r="T262" s="53"/>
      <c r="AT262" s="17" t="s">
        <v>267</v>
      </c>
      <c r="AU262" s="17" t="s">
        <v>77</v>
      </c>
    </row>
    <row r="263" spans="2:65" s="12" customFormat="1" ht="11.25">
      <c r="B263" s="162"/>
      <c r="D263" s="134" t="s">
        <v>774</v>
      </c>
      <c r="E263" s="163" t="s">
        <v>19</v>
      </c>
      <c r="F263" s="164" t="s">
        <v>4388</v>
      </c>
      <c r="H263" s="165">
        <v>15.278</v>
      </c>
      <c r="I263" s="166"/>
      <c r="L263" s="162"/>
      <c r="M263" s="167"/>
      <c r="T263" s="168"/>
      <c r="AT263" s="163" t="s">
        <v>774</v>
      </c>
      <c r="AU263" s="163" t="s">
        <v>77</v>
      </c>
      <c r="AV263" s="12" t="s">
        <v>79</v>
      </c>
      <c r="AW263" s="12" t="s">
        <v>31</v>
      </c>
      <c r="AX263" s="12" t="s">
        <v>69</v>
      </c>
      <c r="AY263" s="163" t="s">
        <v>260</v>
      </c>
    </row>
    <row r="264" spans="2:65" s="13" customFormat="1" ht="11.25">
      <c r="B264" s="169"/>
      <c r="D264" s="134" t="s">
        <v>774</v>
      </c>
      <c r="E264" s="170" t="s">
        <v>19</v>
      </c>
      <c r="F264" s="171" t="s">
        <v>967</v>
      </c>
      <c r="H264" s="172">
        <v>15.278</v>
      </c>
      <c r="I264" s="173"/>
      <c r="L264" s="169"/>
      <c r="M264" s="174"/>
      <c r="T264" s="175"/>
      <c r="AT264" s="170" t="s">
        <v>774</v>
      </c>
      <c r="AU264" s="170" t="s">
        <v>77</v>
      </c>
      <c r="AV264" s="13" t="s">
        <v>266</v>
      </c>
      <c r="AW264" s="13" t="s">
        <v>31</v>
      </c>
      <c r="AX264" s="13" t="s">
        <v>77</v>
      </c>
      <c r="AY264" s="170" t="s">
        <v>260</v>
      </c>
    </row>
    <row r="265" spans="2:65" s="1" customFormat="1" ht="16.5" customHeight="1">
      <c r="B265" s="32"/>
      <c r="C265" s="121" t="s">
        <v>665</v>
      </c>
      <c r="D265" s="121" t="s">
        <v>261</v>
      </c>
      <c r="E265" s="122" t="s">
        <v>2045</v>
      </c>
      <c r="F265" s="123" t="s">
        <v>2046</v>
      </c>
      <c r="G265" s="124" t="s">
        <v>1297</v>
      </c>
      <c r="H265" s="125">
        <v>363.74</v>
      </c>
      <c r="I265" s="126"/>
      <c r="J265" s="127">
        <f>ROUND(I265*H265,2)</f>
        <v>0</v>
      </c>
      <c r="K265" s="123" t="s">
        <v>1258</v>
      </c>
      <c r="L265" s="32"/>
      <c r="M265" s="128" t="s">
        <v>19</v>
      </c>
      <c r="N265" s="129" t="s">
        <v>40</v>
      </c>
      <c r="P265" s="130">
        <f>O265*H265</f>
        <v>0</v>
      </c>
      <c r="Q265" s="130">
        <v>1.162E-2</v>
      </c>
      <c r="R265" s="130">
        <f>Q265*H265</f>
        <v>4.2266588</v>
      </c>
      <c r="S265" s="130">
        <v>0</v>
      </c>
      <c r="T265" s="131">
        <f>S265*H265</f>
        <v>0</v>
      </c>
      <c r="AR265" s="132" t="s">
        <v>266</v>
      </c>
      <c r="AT265" s="132" t="s">
        <v>261</v>
      </c>
      <c r="AU265" s="132" t="s">
        <v>77</v>
      </c>
      <c r="AY265" s="17" t="s">
        <v>260</v>
      </c>
      <c r="BE265" s="133">
        <f>IF(N265="základní",J265,0)</f>
        <v>0</v>
      </c>
      <c r="BF265" s="133">
        <f>IF(N265="snížená",J265,0)</f>
        <v>0</v>
      </c>
      <c r="BG265" s="133">
        <f>IF(N265="zákl. přenesená",J265,0)</f>
        <v>0</v>
      </c>
      <c r="BH265" s="133">
        <f>IF(N265="sníž. přenesená",J265,0)</f>
        <v>0</v>
      </c>
      <c r="BI265" s="133">
        <f>IF(N265="nulová",J265,0)</f>
        <v>0</v>
      </c>
      <c r="BJ265" s="17" t="s">
        <v>77</v>
      </c>
      <c r="BK265" s="133">
        <f>ROUND(I265*H265,2)</f>
        <v>0</v>
      </c>
      <c r="BL265" s="17" t="s">
        <v>266</v>
      </c>
      <c r="BM265" s="132" t="s">
        <v>662</v>
      </c>
    </row>
    <row r="266" spans="2:65" s="1" customFormat="1" ht="11.25">
      <c r="B266" s="32"/>
      <c r="D266" s="134" t="s">
        <v>267</v>
      </c>
      <c r="F266" s="135" t="s">
        <v>2047</v>
      </c>
      <c r="I266" s="136"/>
      <c r="L266" s="32"/>
      <c r="M266" s="137"/>
      <c r="T266" s="53"/>
      <c r="AT266" s="17" t="s">
        <v>267</v>
      </c>
      <c r="AU266" s="17" t="s">
        <v>77</v>
      </c>
    </row>
    <row r="267" spans="2:65" s="1" customFormat="1" ht="11.25">
      <c r="B267" s="32"/>
      <c r="D267" s="176" t="s">
        <v>1416</v>
      </c>
      <c r="F267" s="177" t="s">
        <v>2048</v>
      </c>
      <c r="I267" s="136"/>
      <c r="L267" s="32"/>
      <c r="M267" s="137"/>
      <c r="T267" s="53"/>
      <c r="AT267" s="17" t="s">
        <v>1416</v>
      </c>
      <c r="AU267" s="17" t="s">
        <v>77</v>
      </c>
    </row>
    <row r="268" spans="2:65" s="1" customFormat="1" ht="68.25">
      <c r="B268" s="32"/>
      <c r="D268" s="134" t="s">
        <v>269</v>
      </c>
      <c r="F268" s="138" t="s">
        <v>2049</v>
      </c>
      <c r="I268" s="136"/>
      <c r="L268" s="32"/>
      <c r="M268" s="137"/>
      <c r="T268" s="53"/>
      <c r="AT268" s="17" t="s">
        <v>269</v>
      </c>
      <c r="AU268" s="17" t="s">
        <v>77</v>
      </c>
    </row>
    <row r="269" spans="2:65" s="12" customFormat="1" ht="11.25">
      <c r="B269" s="162"/>
      <c r="D269" s="134" t="s">
        <v>774</v>
      </c>
      <c r="E269" s="163" t="s">
        <v>19</v>
      </c>
      <c r="F269" s="164" t="s">
        <v>4387</v>
      </c>
      <c r="H269" s="165">
        <v>363.74</v>
      </c>
      <c r="I269" s="166"/>
      <c r="L269" s="162"/>
      <c r="M269" s="167"/>
      <c r="T269" s="168"/>
      <c r="AT269" s="163" t="s">
        <v>774</v>
      </c>
      <c r="AU269" s="163" t="s">
        <v>77</v>
      </c>
      <c r="AV269" s="12" t="s">
        <v>79</v>
      </c>
      <c r="AW269" s="12" t="s">
        <v>31</v>
      </c>
      <c r="AX269" s="12" t="s">
        <v>69</v>
      </c>
      <c r="AY269" s="163" t="s">
        <v>260</v>
      </c>
    </row>
    <row r="270" spans="2:65" s="13" customFormat="1" ht="11.25">
      <c r="B270" s="169"/>
      <c r="D270" s="134" t="s">
        <v>774</v>
      </c>
      <c r="E270" s="170" t="s">
        <v>19</v>
      </c>
      <c r="F270" s="171" t="s">
        <v>967</v>
      </c>
      <c r="H270" s="172">
        <v>363.74</v>
      </c>
      <c r="I270" s="173"/>
      <c r="L270" s="169"/>
      <c r="M270" s="174"/>
      <c r="T270" s="175"/>
      <c r="AT270" s="170" t="s">
        <v>774</v>
      </c>
      <c r="AU270" s="170" t="s">
        <v>77</v>
      </c>
      <c r="AV270" s="13" t="s">
        <v>266</v>
      </c>
      <c r="AW270" s="13" t="s">
        <v>31</v>
      </c>
      <c r="AX270" s="13" t="s">
        <v>77</v>
      </c>
      <c r="AY270" s="170" t="s">
        <v>260</v>
      </c>
    </row>
    <row r="271" spans="2:65" s="1" customFormat="1" ht="16.5" customHeight="1">
      <c r="B271" s="32"/>
      <c r="C271" s="121" t="s">
        <v>353</v>
      </c>
      <c r="D271" s="121" t="s">
        <v>261</v>
      </c>
      <c r="E271" s="122" t="s">
        <v>2050</v>
      </c>
      <c r="F271" s="123" t="s">
        <v>2051</v>
      </c>
      <c r="G271" s="124" t="s">
        <v>545</v>
      </c>
      <c r="H271" s="125">
        <v>28</v>
      </c>
      <c r="I271" s="126"/>
      <c r="J271" s="127">
        <f>ROUND(I271*H271,2)</f>
        <v>0</v>
      </c>
      <c r="K271" s="123" t="s">
        <v>1258</v>
      </c>
      <c r="L271" s="32"/>
      <c r="M271" s="128" t="s">
        <v>19</v>
      </c>
      <c r="N271" s="129" t="s">
        <v>40</v>
      </c>
      <c r="P271" s="130">
        <f>O271*H271</f>
        <v>0</v>
      </c>
      <c r="Q271" s="130">
        <v>1.01E-3</v>
      </c>
      <c r="R271" s="130">
        <f>Q271*H271</f>
        <v>2.828E-2</v>
      </c>
      <c r="S271" s="130">
        <v>1E-3</v>
      </c>
      <c r="T271" s="131">
        <f>S271*H271</f>
        <v>2.8000000000000001E-2</v>
      </c>
      <c r="AR271" s="132" t="s">
        <v>266</v>
      </c>
      <c r="AT271" s="132" t="s">
        <v>261</v>
      </c>
      <c r="AU271" s="132" t="s">
        <v>77</v>
      </c>
      <c r="AY271" s="17" t="s">
        <v>260</v>
      </c>
      <c r="BE271" s="133">
        <f>IF(N271="základní",J271,0)</f>
        <v>0</v>
      </c>
      <c r="BF271" s="133">
        <f>IF(N271="snížená",J271,0)</f>
        <v>0</v>
      </c>
      <c r="BG271" s="133">
        <f>IF(N271="zákl. přenesená",J271,0)</f>
        <v>0</v>
      </c>
      <c r="BH271" s="133">
        <f>IF(N271="sníž. přenesená",J271,0)</f>
        <v>0</v>
      </c>
      <c r="BI271" s="133">
        <f>IF(N271="nulová",J271,0)</f>
        <v>0</v>
      </c>
      <c r="BJ271" s="17" t="s">
        <v>77</v>
      </c>
      <c r="BK271" s="133">
        <f>ROUND(I271*H271,2)</f>
        <v>0</v>
      </c>
      <c r="BL271" s="17" t="s">
        <v>266</v>
      </c>
      <c r="BM271" s="132" t="s">
        <v>668</v>
      </c>
    </row>
    <row r="272" spans="2:65" s="1" customFormat="1" ht="11.25">
      <c r="B272" s="32"/>
      <c r="D272" s="134" t="s">
        <v>267</v>
      </c>
      <c r="F272" s="135" t="s">
        <v>2052</v>
      </c>
      <c r="I272" s="136"/>
      <c r="L272" s="32"/>
      <c r="M272" s="137"/>
      <c r="T272" s="53"/>
      <c r="AT272" s="17" t="s">
        <v>267</v>
      </c>
      <c r="AU272" s="17" t="s">
        <v>77</v>
      </c>
    </row>
    <row r="273" spans="2:65" s="1" customFormat="1" ht="11.25">
      <c r="B273" s="32"/>
      <c r="D273" s="176" t="s">
        <v>1416</v>
      </c>
      <c r="F273" s="177" t="s">
        <v>2053</v>
      </c>
      <c r="I273" s="136"/>
      <c r="L273" s="32"/>
      <c r="M273" s="137"/>
      <c r="T273" s="53"/>
      <c r="AT273" s="17" t="s">
        <v>1416</v>
      </c>
      <c r="AU273" s="17" t="s">
        <v>77</v>
      </c>
    </row>
    <row r="274" spans="2:65" s="1" customFormat="1" ht="39">
      <c r="B274" s="32"/>
      <c r="D274" s="134" t="s">
        <v>269</v>
      </c>
      <c r="F274" s="138" t="s">
        <v>2054</v>
      </c>
      <c r="I274" s="136"/>
      <c r="L274" s="32"/>
      <c r="M274" s="137"/>
      <c r="T274" s="53"/>
      <c r="AT274" s="17" t="s">
        <v>269</v>
      </c>
      <c r="AU274" s="17" t="s">
        <v>77</v>
      </c>
    </row>
    <row r="275" spans="2:65" s="12" customFormat="1" ht="11.25">
      <c r="B275" s="162"/>
      <c r="D275" s="134" t="s">
        <v>774</v>
      </c>
      <c r="E275" s="163" t="s">
        <v>19</v>
      </c>
      <c r="F275" s="164" t="s">
        <v>4335</v>
      </c>
      <c r="H275" s="165">
        <v>28</v>
      </c>
      <c r="I275" s="166"/>
      <c r="L275" s="162"/>
      <c r="M275" s="167"/>
      <c r="T275" s="168"/>
      <c r="AT275" s="163" t="s">
        <v>774</v>
      </c>
      <c r="AU275" s="163" t="s">
        <v>77</v>
      </c>
      <c r="AV275" s="12" t="s">
        <v>79</v>
      </c>
      <c r="AW275" s="12" t="s">
        <v>31</v>
      </c>
      <c r="AX275" s="12" t="s">
        <v>69</v>
      </c>
      <c r="AY275" s="163" t="s">
        <v>260</v>
      </c>
    </row>
    <row r="276" spans="2:65" s="13" customFormat="1" ht="11.25">
      <c r="B276" s="169"/>
      <c r="D276" s="134" t="s">
        <v>774</v>
      </c>
      <c r="E276" s="170" t="s">
        <v>19</v>
      </c>
      <c r="F276" s="171" t="s">
        <v>967</v>
      </c>
      <c r="H276" s="172">
        <v>28</v>
      </c>
      <c r="I276" s="173"/>
      <c r="L276" s="169"/>
      <c r="M276" s="174"/>
      <c r="T276" s="175"/>
      <c r="AT276" s="170" t="s">
        <v>774</v>
      </c>
      <c r="AU276" s="170" t="s">
        <v>77</v>
      </c>
      <c r="AV276" s="13" t="s">
        <v>266</v>
      </c>
      <c r="AW276" s="13" t="s">
        <v>31</v>
      </c>
      <c r="AX276" s="13" t="s">
        <v>77</v>
      </c>
      <c r="AY276" s="170" t="s">
        <v>260</v>
      </c>
    </row>
    <row r="277" spans="2:65" s="1" customFormat="1" ht="16.5" customHeight="1">
      <c r="B277" s="32"/>
      <c r="C277" s="139" t="s">
        <v>674</v>
      </c>
      <c r="D277" s="139" t="s">
        <v>273</v>
      </c>
      <c r="E277" s="140" t="s">
        <v>2056</v>
      </c>
      <c r="F277" s="141" t="s">
        <v>2057</v>
      </c>
      <c r="G277" s="142" t="s">
        <v>973</v>
      </c>
      <c r="H277" s="143">
        <v>7.0999999999999994E-2</v>
      </c>
      <c r="I277" s="144"/>
      <c r="J277" s="145">
        <f>ROUND(I277*H277,2)</f>
        <v>0</v>
      </c>
      <c r="K277" s="141" t="s">
        <v>1258</v>
      </c>
      <c r="L277" s="146"/>
      <c r="M277" s="147" t="s">
        <v>19</v>
      </c>
      <c r="N277" s="148" t="s">
        <v>40</v>
      </c>
      <c r="P277" s="130">
        <f>O277*H277</f>
        <v>0</v>
      </c>
      <c r="Q277" s="130">
        <v>1</v>
      </c>
      <c r="R277" s="130">
        <f>Q277*H277</f>
        <v>7.0999999999999994E-2</v>
      </c>
      <c r="S277" s="130">
        <v>0</v>
      </c>
      <c r="T277" s="131">
        <f>S277*H277</f>
        <v>0</v>
      </c>
      <c r="AR277" s="132" t="s">
        <v>277</v>
      </c>
      <c r="AT277" s="132" t="s">
        <v>273</v>
      </c>
      <c r="AU277" s="132" t="s">
        <v>77</v>
      </c>
      <c r="AY277" s="17" t="s">
        <v>260</v>
      </c>
      <c r="BE277" s="133">
        <f>IF(N277="základní",J277,0)</f>
        <v>0</v>
      </c>
      <c r="BF277" s="133">
        <f>IF(N277="snížená",J277,0)</f>
        <v>0</v>
      </c>
      <c r="BG277" s="133">
        <f>IF(N277="zákl. přenesená",J277,0)</f>
        <v>0</v>
      </c>
      <c r="BH277" s="133">
        <f>IF(N277="sníž. přenesená",J277,0)</f>
        <v>0</v>
      </c>
      <c r="BI277" s="133">
        <f>IF(N277="nulová",J277,0)</f>
        <v>0</v>
      </c>
      <c r="BJ277" s="17" t="s">
        <v>77</v>
      </c>
      <c r="BK277" s="133">
        <f>ROUND(I277*H277,2)</f>
        <v>0</v>
      </c>
      <c r="BL277" s="17" t="s">
        <v>266</v>
      </c>
      <c r="BM277" s="132" t="s">
        <v>671</v>
      </c>
    </row>
    <row r="278" spans="2:65" s="1" customFormat="1" ht="11.25">
      <c r="B278" s="32"/>
      <c r="D278" s="134" t="s">
        <v>267</v>
      </c>
      <c r="F278" s="135" t="s">
        <v>2057</v>
      </c>
      <c r="I278" s="136"/>
      <c r="L278" s="32"/>
      <c r="M278" s="137"/>
      <c r="T278" s="53"/>
      <c r="AT278" s="17" t="s">
        <v>267</v>
      </c>
      <c r="AU278" s="17" t="s">
        <v>77</v>
      </c>
    </row>
    <row r="279" spans="2:65" s="1" customFormat="1" ht="21.75" customHeight="1">
      <c r="B279" s="32"/>
      <c r="C279" s="121" t="s">
        <v>358</v>
      </c>
      <c r="D279" s="121" t="s">
        <v>261</v>
      </c>
      <c r="E279" s="122" t="s">
        <v>2139</v>
      </c>
      <c r="F279" s="123" t="s">
        <v>2140</v>
      </c>
      <c r="G279" s="124" t="s">
        <v>545</v>
      </c>
      <c r="H279" s="125">
        <v>16</v>
      </c>
      <c r="I279" s="126"/>
      <c r="J279" s="127">
        <f>ROUND(I279*H279,2)</f>
        <v>0</v>
      </c>
      <c r="K279" s="123" t="s">
        <v>1258</v>
      </c>
      <c r="L279" s="32"/>
      <c r="M279" s="128" t="s">
        <v>19</v>
      </c>
      <c r="N279" s="129" t="s">
        <v>40</v>
      </c>
      <c r="P279" s="130">
        <f>O279*H279</f>
        <v>0</v>
      </c>
      <c r="Q279" s="130">
        <v>1.2239999999999999E-2</v>
      </c>
      <c r="R279" s="130">
        <f>Q279*H279</f>
        <v>0.19583999999999999</v>
      </c>
      <c r="S279" s="130">
        <v>0</v>
      </c>
      <c r="T279" s="131">
        <f>S279*H279</f>
        <v>0</v>
      </c>
      <c r="AR279" s="132" t="s">
        <v>266</v>
      </c>
      <c r="AT279" s="132" t="s">
        <v>261</v>
      </c>
      <c r="AU279" s="132" t="s">
        <v>77</v>
      </c>
      <c r="AY279" s="17" t="s">
        <v>260</v>
      </c>
      <c r="BE279" s="133">
        <f>IF(N279="základní",J279,0)</f>
        <v>0</v>
      </c>
      <c r="BF279" s="133">
        <f>IF(N279="snížená",J279,0)</f>
        <v>0</v>
      </c>
      <c r="BG279" s="133">
        <f>IF(N279="zákl. přenesená",J279,0)</f>
        <v>0</v>
      </c>
      <c r="BH279" s="133">
        <f>IF(N279="sníž. přenesená",J279,0)</f>
        <v>0</v>
      </c>
      <c r="BI279" s="133">
        <f>IF(N279="nulová",J279,0)</f>
        <v>0</v>
      </c>
      <c r="BJ279" s="17" t="s">
        <v>77</v>
      </c>
      <c r="BK279" s="133">
        <f>ROUND(I279*H279,2)</f>
        <v>0</v>
      </c>
      <c r="BL279" s="17" t="s">
        <v>266</v>
      </c>
      <c r="BM279" s="132" t="s">
        <v>865</v>
      </c>
    </row>
    <row r="280" spans="2:65" s="1" customFormat="1" ht="19.5">
      <c r="B280" s="32"/>
      <c r="D280" s="134" t="s">
        <v>267</v>
      </c>
      <c r="F280" s="135" t="s">
        <v>2142</v>
      </c>
      <c r="I280" s="136"/>
      <c r="L280" s="32"/>
      <c r="M280" s="137"/>
      <c r="T280" s="53"/>
      <c r="AT280" s="17" t="s">
        <v>267</v>
      </c>
      <c r="AU280" s="17" t="s">
        <v>77</v>
      </c>
    </row>
    <row r="281" spans="2:65" s="1" customFormat="1" ht="11.25">
      <c r="B281" s="32"/>
      <c r="D281" s="176" t="s">
        <v>1416</v>
      </c>
      <c r="F281" s="177" t="s">
        <v>2143</v>
      </c>
      <c r="I281" s="136"/>
      <c r="L281" s="32"/>
      <c r="M281" s="137"/>
      <c r="T281" s="53"/>
      <c r="AT281" s="17" t="s">
        <v>1416</v>
      </c>
      <c r="AU281" s="17" t="s">
        <v>77</v>
      </c>
    </row>
    <row r="282" spans="2:65" s="1" customFormat="1" ht="58.5">
      <c r="B282" s="32"/>
      <c r="D282" s="134" t="s">
        <v>269</v>
      </c>
      <c r="F282" s="138" t="s">
        <v>2144</v>
      </c>
      <c r="I282" s="136"/>
      <c r="L282" s="32"/>
      <c r="M282" s="137"/>
      <c r="T282" s="53"/>
      <c r="AT282" s="17" t="s">
        <v>269</v>
      </c>
      <c r="AU282" s="17" t="s">
        <v>77</v>
      </c>
    </row>
    <row r="283" spans="2:65" s="12" customFormat="1" ht="11.25">
      <c r="B283" s="162"/>
      <c r="D283" s="134" t="s">
        <v>774</v>
      </c>
      <c r="E283" s="163" t="s">
        <v>19</v>
      </c>
      <c r="F283" s="164" t="s">
        <v>4336</v>
      </c>
      <c r="H283" s="165">
        <v>16</v>
      </c>
      <c r="I283" s="166"/>
      <c r="L283" s="162"/>
      <c r="M283" s="167"/>
      <c r="T283" s="168"/>
      <c r="AT283" s="163" t="s">
        <v>774</v>
      </c>
      <c r="AU283" s="163" t="s">
        <v>77</v>
      </c>
      <c r="AV283" s="12" t="s">
        <v>79</v>
      </c>
      <c r="AW283" s="12" t="s">
        <v>31</v>
      </c>
      <c r="AX283" s="12" t="s">
        <v>69</v>
      </c>
      <c r="AY283" s="163" t="s">
        <v>260</v>
      </c>
    </row>
    <row r="284" spans="2:65" s="13" customFormat="1" ht="11.25">
      <c r="B284" s="169"/>
      <c r="D284" s="134" t="s">
        <v>774</v>
      </c>
      <c r="E284" s="170" t="s">
        <v>19</v>
      </c>
      <c r="F284" s="171" t="s">
        <v>967</v>
      </c>
      <c r="H284" s="172">
        <v>16</v>
      </c>
      <c r="I284" s="173"/>
      <c r="L284" s="169"/>
      <c r="M284" s="174"/>
      <c r="T284" s="175"/>
      <c r="AT284" s="170" t="s">
        <v>774</v>
      </c>
      <c r="AU284" s="170" t="s">
        <v>77</v>
      </c>
      <c r="AV284" s="13" t="s">
        <v>266</v>
      </c>
      <c r="AW284" s="13" t="s">
        <v>31</v>
      </c>
      <c r="AX284" s="13" t="s">
        <v>77</v>
      </c>
      <c r="AY284" s="170" t="s">
        <v>260</v>
      </c>
    </row>
    <row r="285" spans="2:65" s="1" customFormat="1" ht="21.75" customHeight="1">
      <c r="B285" s="32"/>
      <c r="C285" s="121" t="s">
        <v>680</v>
      </c>
      <c r="D285" s="121" t="s">
        <v>261</v>
      </c>
      <c r="E285" s="122" t="s">
        <v>2146</v>
      </c>
      <c r="F285" s="123" t="s">
        <v>2147</v>
      </c>
      <c r="G285" s="124" t="s">
        <v>545</v>
      </c>
      <c r="H285" s="125">
        <v>16</v>
      </c>
      <c r="I285" s="126"/>
      <c r="J285" s="127">
        <f>ROUND(I285*H285,2)</f>
        <v>0</v>
      </c>
      <c r="K285" s="123" t="s">
        <v>1258</v>
      </c>
      <c r="L285" s="32"/>
      <c r="M285" s="128" t="s">
        <v>19</v>
      </c>
      <c r="N285" s="129" t="s">
        <v>40</v>
      </c>
      <c r="P285" s="130">
        <f>O285*H285</f>
        <v>0</v>
      </c>
      <c r="Q285" s="130">
        <v>1.983E-2</v>
      </c>
      <c r="R285" s="130">
        <f>Q285*H285</f>
        <v>0.31728000000000001</v>
      </c>
      <c r="S285" s="130">
        <v>0</v>
      </c>
      <c r="T285" s="131">
        <f>S285*H285</f>
        <v>0</v>
      </c>
      <c r="AR285" s="132" t="s">
        <v>266</v>
      </c>
      <c r="AT285" s="132" t="s">
        <v>261</v>
      </c>
      <c r="AU285" s="132" t="s">
        <v>77</v>
      </c>
      <c r="AY285" s="17" t="s">
        <v>260</v>
      </c>
      <c r="BE285" s="133">
        <f>IF(N285="základní",J285,0)</f>
        <v>0</v>
      </c>
      <c r="BF285" s="133">
        <f>IF(N285="snížená",J285,0)</f>
        <v>0</v>
      </c>
      <c r="BG285" s="133">
        <f>IF(N285="zákl. přenesená",J285,0)</f>
        <v>0</v>
      </c>
      <c r="BH285" s="133">
        <f>IF(N285="sníž. přenesená",J285,0)</f>
        <v>0</v>
      </c>
      <c r="BI285" s="133">
        <f>IF(N285="nulová",J285,0)</f>
        <v>0</v>
      </c>
      <c r="BJ285" s="17" t="s">
        <v>77</v>
      </c>
      <c r="BK285" s="133">
        <f>ROUND(I285*H285,2)</f>
        <v>0</v>
      </c>
      <c r="BL285" s="17" t="s">
        <v>266</v>
      </c>
      <c r="BM285" s="132" t="s">
        <v>869</v>
      </c>
    </row>
    <row r="286" spans="2:65" s="1" customFormat="1" ht="19.5">
      <c r="B286" s="32"/>
      <c r="D286" s="134" t="s">
        <v>267</v>
      </c>
      <c r="F286" s="135" t="s">
        <v>2149</v>
      </c>
      <c r="I286" s="136"/>
      <c r="L286" s="32"/>
      <c r="M286" s="137"/>
      <c r="T286" s="53"/>
      <c r="AT286" s="17" t="s">
        <v>267</v>
      </c>
      <c r="AU286" s="17" t="s">
        <v>77</v>
      </c>
    </row>
    <row r="287" spans="2:65" s="1" customFormat="1" ht="11.25">
      <c r="B287" s="32"/>
      <c r="D287" s="176" t="s">
        <v>1416</v>
      </c>
      <c r="F287" s="177" t="s">
        <v>2150</v>
      </c>
      <c r="I287" s="136"/>
      <c r="L287" s="32"/>
      <c r="M287" s="137"/>
      <c r="T287" s="53"/>
      <c r="AT287" s="17" t="s">
        <v>1416</v>
      </c>
      <c r="AU287" s="17" t="s">
        <v>77</v>
      </c>
    </row>
    <row r="288" spans="2:65" s="1" customFormat="1" ht="58.5">
      <c r="B288" s="32"/>
      <c r="D288" s="134" t="s">
        <v>269</v>
      </c>
      <c r="F288" s="138" t="s">
        <v>2144</v>
      </c>
      <c r="I288" s="136"/>
      <c r="L288" s="32"/>
      <c r="M288" s="137"/>
      <c r="T288" s="53"/>
      <c r="AT288" s="17" t="s">
        <v>269</v>
      </c>
      <c r="AU288" s="17" t="s">
        <v>77</v>
      </c>
    </row>
    <row r="289" spans="2:65" s="12" customFormat="1" ht="11.25">
      <c r="B289" s="162"/>
      <c r="D289" s="134" t="s">
        <v>774</v>
      </c>
      <c r="E289" s="163" t="s">
        <v>19</v>
      </c>
      <c r="F289" s="164" t="s">
        <v>4336</v>
      </c>
      <c r="H289" s="165">
        <v>16</v>
      </c>
      <c r="I289" s="166"/>
      <c r="L289" s="162"/>
      <c r="M289" s="167"/>
      <c r="T289" s="168"/>
      <c r="AT289" s="163" t="s">
        <v>774</v>
      </c>
      <c r="AU289" s="163" t="s">
        <v>77</v>
      </c>
      <c r="AV289" s="12" t="s">
        <v>79</v>
      </c>
      <c r="AW289" s="12" t="s">
        <v>31</v>
      </c>
      <c r="AX289" s="12" t="s">
        <v>69</v>
      </c>
      <c r="AY289" s="163" t="s">
        <v>260</v>
      </c>
    </row>
    <row r="290" spans="2:65" s="13" customFormat="1" ht="11.25">
      <c r="B290" s="169"/>
      <c r="D290" s="134" t="s">
        <v>774</v>
      </c>
      <c r="E290" s="170" t="s">
        <v>19</v>
      </c>
      <c r="F290" s="171" t="s">
        <v>967</v>
      </c>
      <c r="H290" s="172">
        <v>16</v>
      </c>
      <c r="I290" s="173"/>
      <c r="L290" s="169"/>
      <c r="M290" s="174"/>
      <c r="T290" s="175"/>
      <c r="AT290" s="170" t="s">
        <v>774</v>
      </c>
      <c r="AU290" s="170" t="s">
        <v>77</v>
      </c>
      <c r="AV290" s="13" t="s">
        <v>266</v>
      </c>
      <c r="AW290" s="13" t="s">
        <v>31</v>
      </c>
      <c r="AX290" s="13" t="s">
        <v>77</v>
      </c>
      <c r="AY290" s="170" t="s">
        <v>260</v>
      </c>
    </row>
    <row r="291" spans="2:65" s="1" customFormat="1" ht="16.5" customHeight="1">
      <c r="B291" s="32"/>
      <c r="C291" s="139" t="s">
        <v>364</v>
      </c>
      <c r="D291" s="139" t="s">
        <v>273</v>
      </c>
      <c r="E291" s="140" t="s">
        <v>2058</v>
      </c>
      <c r="F291" s="141" t="s">
        <v>2059</v>
      </c>
      <c r="G291" s="142" t="s">
        <v>276</v>
      </c>
      <c r="H291" s="143">
        <v>2</v>
      </c>
      <c r="I291" s="144"/>
      <c r="J291" s="145">
        <f>ROUND(I291*H291,2)</f>
        <v>0</v>
      </c>
      <c r="K291" s="141" t="s">
        <v>19</v>
      </c>
      <c r="L291" s="146"/>
      <c r="M291" s="147" t="s">
        <v>19</v>
      </c>
      <c r="N291" s="148" t="s">
        <v>40</v>
      </c>
      <c r="P291" s="130">
        <f>O291*H291</f>
        <v>0</v>
      </c>
      <c r="Q291" s="130">
        <v>0</v>
      </c>
      <c r="R291" s="130">
        <f>Q291*H291</f>
        <v>0</v>
      </c>
      <c r="S291" s="130">
        <v>0</v>
      </c>
      <c r="T291" s="131">
        <f>S291*H291</f>
        <v>0</v>
      </c>
      <c r="AR291" s="132" t="s">
        <v>277</v>
      </c>
      <c r="AT291" s="132" t="s">
        <v>273</v>
      </c>
      <c r="AU291" s="132" t="s">
        <v>77</v>
      </c>
      <c r="AY291" s="17" t="s">
        <v>260</v>
      </c>
      <c r="BE291" s="133">
        <f>IF(N291="základní",J291,0)</f>
        <v>0</v>
      </c>
      <c r="BF291" s="133">
        <f>IF(N291="snížená",J291,0)</f>
        <v>0</v>
      </c>
      <c r="BG291" s="133">
        <f>IF(N291="zákl. přenesená",J291,0)</f>
        <v>0</v>
      </c>
      <c r="BH291" s="133">
        <f>IF(N291="sníž. přenesená",J291,0)</f>
        <v>0</v>
      </c>
      <c r="BI291" s="133">
        <f>IF(N291="nulová",J291,0)</f>
        <v>0</v>
      </c>
      <c r="BJ291" s="17" t="s">
        <v>77</v>
      </c>
      <c r="BK291" s="133">
        <f>ROUND(I291*H291,2)</f>
        <v>0</v>
      </c>
      <c r="BL291" s="17" t="s">
        <v>266</v>
      </c>
      <c r="BM291" s="132" t="s">
        <v>874</v>
      </c>
    </row>
    <row r="292" spans="2:65" s="1" customFormat="1" ht="11.25">
      <c r="B292" s="32"/>
      <c r="D292" s="134" t="s">
        <v>267</v>
      </c>
      <c r="F292" s="135" t="s">
        <v>2059</v>
      </c>
      <c r="I292" s="136"/>
      <c r="L292" s="32"/>
      <c r="M292" s="137"/>
      <c r="T292" s="53"/>
      <c r="AT292" s="17" t="s">
        <v>267</v>
      </c>
      <c r="AU292" s="17" t="s">
        <v>77</v>
      </c>
    </row>
    <row r="293" spans="2:65" s="1" customFormat="1" ht="16.5" customHeight="1">
      <c r="B293" s="32"/>
      <c r="C293" s="121" t="s">
        <v>689</v>
      </c>
      <c r="D293" s="121" t="s">
        <v>261</v>
      </c>
      <c r="E293" s="122" t="s">
        <v>2060</v>
      </c>
      <c r="F293" s="123" t="s">
        <v>2061</v>
      </c>
      <c r="G293" s="124" t="s">
        <v>363</v>
      </c>
      <c r="H293" s="125">
        <v>1</v>
      </c>
      <c r="I293" s="126"/>
      <c r="J293" s="127">
        <f>ROUND(I293*H293,2)</f>
        <v>0</v>
      </c>
      <c r="K293" s="123" t="s">
        <v>1258</v>
      </c>
      <c r="L293" s="32"/>
      <c r="M293" s="128" t="s">
        <v>19</v>
      </c>
      <c r="N293" s="129" t="s">
        <v>40</v>
      </c>
      <c r="P293" s="130">
        <f>O293*H293</f>
        <v>0</v>
      </c>
      <c r="Q293" s="130">
        <v>6.4900000000000001E-3</v>
      </c>
      <c r="R293" s="130">
        <f>Q293*H293</f>
        <v>6.4900000000000001E-3</v>
      </c>
      <c r="S293" s="130">
        <v>0</v>
      </c>
      <c r="T293" s="131">
        <f>S293*H293</f>
        <v>0</v>
      </c>
      <c r="AR293" s="132" t="s">
        <v>266</v>
      </c>
      <c r="AT293" s="132" t="s">
        <v>261</v>
      </c>
      <c r="AU293" s="132" t="s">
        <v>77</v>
      </c>
      <c r="AY293" s="17" t="s">
        <v>260</v>
      </c>
      <c r="BE293" s="133">
        <f>IF(N293="základní",J293,0)</f>
        <v>0</v>
      </c>
      <c r="BF293" s="133">
        <f>IF(N293="snížená",J293,0)</f>
        <v>0</v>
      </c>
      <c r="BG293" s="133">
        <f>IF(N293="zákl. přenesená",J293,0)</f>
        <v>0</v>
      </c>
      <c r="BH293" s="133">
        <f>IF(N293="sníž. přenesená",J293,0)</f>
        <v>0</v>
      </c>
      <c r="BI293" s="133">
        <f>IF(N293="nulová",J293,0)</f>
        <v>0</v>
      </c>
      <c r="BJ293" s="17" t="s">
        <v>77</v>
      </c>
      <c r="BK293" s="133">
        <f>ROUND(I293*H293,2)</f>
        <v>0</v>
      </c>
      <c r="BL293" s="17" t="s">
        <v>266</v>
      </c>
      <c r="BM293" s="132" t="s">
        <v>1139</v>
      </c>
    </row>
    <row r="294" spans="2:65" s="1" customFormat="1" ht="11.25">
      <c r="B294" s="32"/>
      <c r="D294" s="134" t="s">
        <v>267</v>
      </c>
      <c r="F294" s="135" t="s">
        <v>2062</v>
      </c>
      <c r="I294" s="136"/>
      <c r="L294" s="32"/>
      <c r="M294" s="137"/>
      <c r="T294" s="53"/>
      <c r="AT294" s="17" t="s">
        <v>267</v>
      </c>
      <c r="AU294" s="17" t="s">
        <v>77</v>
      </c>
    </row>
    <row r="295" spans="2:65" s="1" customFormat="1" ht="11.25">
      <c r="B295" s="32"/>
      <c r="D295" s="176" t="s">
        <v>1416</v>
      </c>
      <c r="F295" s="177" t="s">
        <v>2063</v>
      </c>
      <c r="I295" s="136"/>
      <c r="L295" s="32"/>
      <c r="M295" s="137"/>
      <c r="T295" s="53"/>
      <c r="AT295" s="17" t="s">
        <v>1416</v>
      </c>
      <c r="AU295" s="17" t="s">
        <v>77</v>
      </c>
    </row>
    <row r="296" spans="2:65" s="10" customFormat="1" ht="25.9" customHeight="1">
      <c r="B296" s="111"/>
      <c r="D296" s="112" t="s">
        <v>68</v>
      </c>
      <c r="E296" s="113" t="s">
        <v>2074</v>
      </c>
      <c r="F296" s="113" t="s">
        <v>2075</v>
      </c>
      <c r="I296" s="114"/>
      <c r="J296" s="115">
        <f>BK296</f>
        <v>0</v>
      </c>
      <c r="L296" s="111"/>
      <c r="M296" s="116"/>
      <c r="P296" s="117">
        <f>SUM(P297:P309)</f>
        <v>0</v>
      </c>
      <c r="R296" s="117">
        <f>SUM(R297:R309)</f>
        <v>0</v>
      </c>
      <c r="T296" s="118">
        <f>SUM(T297:T309)</f>
        <v>0</v>
      </c>
      <c r="AR296" s="112" t="s">
        <v>77</v>
      </c>
      <c r="AT296" s="119" t="s">
        <v>68</v>
      </c>
      <c r="AU296" s="119" t="s">
        <v>69</v>
      </c>
      <c r="AY296" s="112" t="s">
        <v>260</v>
      </c>
      <c r="BK296" s="120">
        <f>SUM(BK297:BK309)</f>
        <v>0</v>
      </c>
    </row>
    <row r="297" spans="2:65" s="1" customFormat="1" ht="24.2" customHeight="1">
      <c r="B297" s="32"/>
      <c r="C297" s="121" t="s">
        <v>368</v>
      </c>
      <c r="D297" s="121" t="s">
        <v>261</v>
      </c>
      <c r="E297" s="122" t="s">
        <v>2081</v>
      </c>
      <c r="F297" s="123" t="s">
        <v>2082</v>
      </c>
      <c r="G297" s="124" t="s">
        <v>973</v>
      </c>
      <c r="H297" s="125">
        <v>18.324999999999999</v>
      </c>
      <c r="I297" s="126"/>
      <c r="J297" s="127">
        <f>ROUND(I297*H297,2)</f>
        <v>0</v>
      </c>
      <c r="K297" s="123" t="s">
        <v>1258</v>
      </c>
      <c r="L297" s="32"/>
      <c r="M297" s="128" t="s">
        <v>19</v>
      </c>
      <c r="N297" s="129" t="s">
        <v>40</v>
      </c>
      <c r="P297" s="130">
        <f>O297*H297</f>
        <v>0</v>
      </c>
      <c r="Q297" s="130">
        <v>0</v>
      </c>
      <c r="R297" s="130">
        <f>Q297*H297</f>
        <v>0</v>
      </c>
      <c r="S297" s="130">
        <v>0</v>
      </c>
      <c r="T297" s="131">
        <f>S297*H297</f>
        <v>0</v>
      </c>
      <c r="AR297" s="132" t="s">
        <v>266</v>
      </c>
      <c r="AT297" s="132" t="s">
        <v>261</v>
      </c>
      <c r="AU297" s="132" t="s">
        <v>77</v>
      </c>
      <c r="AY297" s="17" t="s">
        <v>260</v>
      </c>
      <c r="BE297" s="133">
        <f>IF(N297="základní",J297,0)</f>
        <v>0</v>
      </c>
      <c r="BF297" s="133">
        <f>IF(N297="snížená",J297,0)</f>
        <v>0</v>
      </c>
      <c r="BG297" s="133">
        <f>IF(N297="zákl. přenesená",J297,0)</f>
        <v>0</v>
      </c>
      <c r="BH297" s="133">
        <f>IF(N297="sníž. přenesená",J297,0)</f>
        <v>0</v>
      </c>
      <c r="BI297" s="133">
        <f>IF(N297="nulová",J297,0)</f>
        <v>0</v>
      </c>
      <c r="BJ297" s="17" t="s">
        <v>77</v>
      </c>
      <c r="BK297" s="133">
        <f>ROUND(I297*H297,2)</f>
        <v>0</v>
      </c>
      <c r="BL297" s="17" t="s">
        <v>266</v>
      </c>
      <c r="BM297" s="132" t="s">
        <v>1141</v>
      </c>
    </row>
    <row r="298" spans="2:65" s="1" customFormat="1" ht="19.5">
      <c r="B298" s="32"/>
      <c r="D298" s="134" t="s">
        <v>267</v>
      </c>
      <c r="F298" s="135" t="s">
        <v>2083</v>
      </c>
      <c r="I298" s="136"/>
      <c r="L298" s="32"/>
      <c r="M298" s="137"/>
      <c r="T298" s="53"/>
      <c r="AT298" s="17" t="s">
        <v>267</v>
      </c>
      <c r="AU298" s="17" t="s">
        <v>77</v>
      </c>
    </row>
    <row r="299" spans="2:65" s="1" customFormat="1" ht="11.25">
      <c r="B299" s="32"/>
      <c r="D299" s="176" t="s">
        <v>1416</v>
      </c>
      <c r="F299" s="177" t="s">
        <v>2084</v>
      </c>
      <c r="I299" s="136"/>
      <c r="L299" s="32"/>
      <c r="M299" s="137"/>
      <c r="T299" s="53"/>
      <c r="AT299" s="17" t="s">
        <v>1416</v>
      </c>
      <c r="AU299" s="17" t="s">
        <v>77</v>
      </c>
    </row>
    <row r="300" spans="2:65" s="12" customFormat="1" ht="11.25">
      <c r="B300" s="162"/>
      <c r="D300" s="134" t="s">
        <v>774</v>
      </c>
      <c r="E300" s="163" t="s">
        <v>19</v>
      </c>
      <c r="F300" s="164" t="s">
        <v>4389</v>
      </c>
      <c r="H300" s="165">
        <v>18.324999999999999</v>
      </c>
      <c r="I300" s="166"/>
      <c r="L300" s="162"/>
      <c r="M300" s="167"/>
      <c r="T300" s="168"/>
      <c r="AT300" s="163" t="s">
        <v>774</v>
      </c>
      <c r="AU300" s="163" t="s">
        <v>77</v>
      </c>
      <c r="AV300" s="12" t="s">
        <v>79</v>
      </c>
      <c r="AW300" s="12" t="s">
        <v>31</v>
      </c>
      <c r="AX300" s="12" t="s">
        <v>69</v>
      </c>
      <c r="AY300" s="163" t="s">
        <v>260</v>
      </c>
    </row>
    <row r="301" spans="2:65" s="13" customFormat="1" ht="11.25">
      <c r="B301" s="169"/>
      <c r="D301" s="134" t="s">
        <v>774</v>
      </c>
      <c r="E301" s="170" t="s">
        <v>19</v>
      </c>
      <c r="F301" s="171" t="s">
        <v>967</v>
      </c>
      <c r="H301" s="172">
        <v>18.324999999999999</v>
      </c>
      <c r="I301" s="173"/>
      <c r="L301" s="169"/>
      <c r="M301" s="174"/>
      <c r="T301" s="175"/>
      <c r="AT301" s="170" t="s">
        <v>774</v>
      </c>
      <c r="AU301" s="170" t="s">
        <v>77</v>
      </c>
      <c r="AV301" s="13" t="s">
        <v>266</v>
      </c>
      <c r="AW301" s="13" t="s">
        <v>31</v>
      </c>
      <c r="AX301" s="13" t="s">
        <v>77</v>
      </c>
      <c r="AY301" s="170" t="s">
        <v>260</v>
      </c>
    </row>
    <row r="302" spans="2:65" s="1" customFormat="1" ht="16.5" customHeight="1">
      <c r="B302" s="32"/>
      <c r="C302" s="121" t="s">
        <v>697</v>
      </c>
      <c r="D302" s="121" t="s">
        <v>261</v>
      </c>
      <c r="E302" s="122" t="s">
        <v>2086</v>
      </c>
      <c r="F302" s="123" t="s">
        <v>2087</v>
      </c>
      <c r="G302" s="124" t="s">
        <v>973</v>
      </c>
      <c r="H302" s="125">
        <v>18.324999999999999</v>
      </c>
      <c r="I302" s="126"/>
      <c r="J302" s="127">
        <f>ROUND(I302*H302,2)</f>
        <v>0</v>
      </c>
      <c r="K302" s="123" t="s">
        <v>1258</v>
      </c>
      <c r="L302" s="32"/>
      <c r="M302" s="128" t="s">
        <v>19</v>
      </c>
      <c r="N302" s="129" t="s">
        <v>40</v>
      </c>
      <c r="P302" s="130">
        <f>O302*H302</f>
        <v>0</v>
      </c>
      <c r="Q302" s="130">
        <v>0</v>
      </c>
      <c r="R302" s="130">
        <f>Q302*H302</f>
        <v>0</v>
      </c>
      <c r="S302" s="130">
        <v>0</v>
      </c>
      <c r="T302" s="131">
        <f>S302*H302</f>
        <v>0</v>
      </c>
      <c r="AR302" s="132" t="s">
        <v>266</v>
      </c>
      <c r="AT302" s="132" t="s">
        <v>261</v>
      </c>
      <c r="AU302" s="132" t="s">
        <v>77</v>
      </c>
      <c r="AY302" s="17" t="s">
        <v>260</v>
      </c>
      <c r="BE302" s="133">
        <f>IF(N302="základní",J302,0)</f>
        <v>0</v>
      </c>
      <c r="BF302" s="133">
        <f>IF(N302="snížená",J302,0)</f>
        <v>0</v>
      </c>
      <c r="BG302" s="133">
        <f>IF(N302="zákl. přenesená",J302,0)</f>
        <v>0</v>
      </c>
      <c r="BH302" s="133">
        <f>IF(N302="sníž. přenesená",J302,0)</f>
        <v>0</v>
      </c>
      <c r="BI302" s="133">
        <f>IF(N302="nulová",J302,0)</f>
        <v>0</v>
      </c>
      <c r="BJ302" s="17" t="s">
        <v>77</v>
      </c>
      <c r="BK302" s="133">
        <f>ROUND(I302*H302,2)</f>
        <v>0</v>
      </c>
      <c r="BL302" s="17" t="s">
        <v>266</v>
      </c>
      <c r="BM302" s="132" t="s">
        <v>695</v>
      </c>
    </row>
    <row r="303" spans="2:65" s="1" customFormat="1" ht="11.25">
      <c r="B303" s="32"/>
      <c r="D303" s="134" t="s">
        <v>267</v>
      </c>
      <c r="F303" s="135" t="s">
        <v>2088</v>
      </c>
      <c r="I303" s="136"/>
      <c r="L303" s="32"/>
      <c r="M303" s="137"/>
      <c r="T303" s="53"/>
      <c r="AT303" s="17" t="s">
        <v>267</v>
      </c>
      <c r="AU303" s="17" t="s">
        <v>77</v>
      </c>
    </row>
    <row r="304" spans="2:65" s="1" customFormat="1" ht="11.25">
      <c r="B304" s="32"/>
      <c r="D304" s="176" t="s">
        <v>1416</v>
      </c>
      <c r="F304" s="177" t="s">
        <v>2089</v>
      </c>
      <c r="I304" s="136"/>
      <c r="L304" s="32"/>
      <c r="M304" s="137"/>
      <c r="T304" s="53"/>
      <c r="AT304" s="17" t="s">
        <v>1416</v>
      </c>
      <c r="AU304" s="17" t="s">
        <v>77</v>
      </c>
    </row>
    <row r="305" spans="2:65" s="1" customFormat="1" ht="16.5" customHeight="1">
      <c r="B305" s="32"/>
      <c r="C305" s="121" t="s">
        <v>373</v>
      </c>
      <c r="D305" s="121" t="s">
        <v>261</v>
      </c>
      <c r="E305" s="122" t="s">
        <v>2090</v>
      </c>
      <c r="F305" s="123" t="s">
        <v>2091</v>
      </c>
      <c r="G305" s="124" t="s">
        <v>973</v>
      </c>
      <c r="H305" s="125">
        <v>348.17500000000001</v>
      </c>
      <c r="I305" s="126"/>
      <c r="J305" s="127">
        <f>ROUND(I305*H305,2)</f>
        <v>0</v>
      </c>
      <c r="K305" s="123" t="s">
        <v>1258</v>
      </c>
      <c r="L305" s="32"/>
      <c r="M305" s="128" t="s">
        <v>19</v>
      </c>
      <c r="N305" s="129" t="s">
        <v>40</v>
      </c>
      <c r="P305" s="130">
        <f>O305*H305</f>
        <v>0</v>
      </c>
      <c r="Q305" s="130">
        <v>0</v>
      </c>
      <c r="R305" s="130">
        <f>Q305*H305</f>
        <v>0</v>
      </c>
      <c r="S305" s="130">
        <v>0</v>
      </c>
      <c r="T305" s="131">
        <f>S305*H305</f>
        <v>0</v>
      </c>
      <c r="AR305" s="132" t="s">
        <v>266</v>
      </c>
      <c r="AT305" s="132" t="s">
        <v>261</v>
      </c>
      <c r="AU305" s="132" t="s">
        <v>77</v>
      </c>
      <c r="AY305" s="17" t="s">
        <v>260</v>
      </c>
      <c r="BE305" s="133">
        <f>IF(N305="základní",J305,0)</f>
        <v>0</v>
      </c>
      <c r="BF305" s="133">
        <f>IF(N305="snížená",J305,0)</f>
        <v>0</v>
      </c>
      <c r="BG305" s="133">
        <f>IF(N305="zákl. přenesená",J305,0)</f>
        <v>0</v>
      </c>
      <c r="BH305" s="133">
        <f>IF(N305="sníž. přenesená",J305,0)</f>
        <v>0</v>
      </c>
      <c r="BI305" s="133">
        <f>IF(N305="nulová",J305,0)</f>
        <v>0</v>
      </c>
      <c r="BJ305" s="17" t="s">
        <v>77</v>
      </c>
      <c r="BK305" s="133">
        <f>ROUND(I305*H305,2)</f>
        <v>0</v>
      </c>
      <c r="BL305" s="17" t="s">
        <v>266</v>
      </c>
      <c r="BM305" s="132" t="s">
        <v>700</v>
      </c>
    </row>
    <row r="306" spans="2:65" s="1" customFormat="1" ht="19.5">
      <c r="B306" s="32"/>
      <c r="D306" s="134" t="s">
        <v>267</v>
      </c>
      <c r="F306" s="135" t="s">
        <v>2092</v>
      </c>
      <c r="I306" s="136"/>
      <c r="L306" s="32"/>
      <c r="M306" s="137"/>
      <c r="T306" s="53"/>
      <c r="AT306" s="17" t="s">
        <v>267</v>
      </c>
      <c r="AU306" s="17" t="s">
        <v>77</v>
      </c>
    </row>
    <row r="307" spans="2:65" s="1" customFormat="1" ht="11.25">
      <c r="B307" s="32"/>
      <c r="D307" s="176" t="s">
        <v>1416</v>
      </c>
      <c r="F307" s="177" t="s">
        <v>2093</v>
      </c>
      <c r="I307" s="136"/>
      <c r="L307" s="32"/>
      <c r="M307" s="137"/>
      <c r="T307" s="53"/>
      <c r="AT307" s="17" t="s">
        <v>1416</v>
      </c>
      <c r="AU307" s="17" t="s">
        <v>77</v>
      </c>
    </row>
    <row r="308" spans="2:65" s="12" customFormat="1" ht="11.25">
      <c r="B308" s="162"/>
      <c r="D308" s="134" t="s">
        <v>774</v>
      </c>
      <c r="E308" s="163" t="s">
        <v>19</v>
      </c>
      <c r="F308" s="164" t="s">
        <v>4390</v>
      </c>
      <c r="H308" s="165">
        <v>348.17500000000001</v>
      </c>
      <c r="I308" s="166"/>
      <c r="L308" s="162"/>
      <c r="M308" s="167"/>
      <c r="T308" s="168"/>
      <c r="AT308" s="163" t="s">
        <v>774</v>
      </c>
      <c r="AU308" s="163" t="s">
        <v>77</v>
      </c>
      <c r="AV308" s="12" t="s">
        <v>79</v>
      </c>
      <c r="AW308" s="12" t="s">
        <v>31</v>
      </c>
      <c r="AX308" s="12" t="s">
        <v>69</v>
      </c>
      <c r="AY308" s="163" t="s">
        <v>260</v>
      </c>
    </row>
    <row r="309" spans="2:65" s="13" customFormat="1" ht="11.25">
      <c r="B309" s="169"/>
      <c r="D309" s="134" t="s">
        <v>774</v>
      </c>
      <c r="E309" s="170" t="s">
        <v>19</v>
      </c>
      <c r="F309" s="171" t="s">
        <v>967</v>
      </c>
      <c r="H309" s="172">
        <v>348.17500000000001</v>
      </c>
      <c r="I309" s="173"/>
      <c r="L309" s="169"/>
      <c r="M309" s="174"/>
      <c r="T309" s="175"/>
      <c r="AT309" s="170" t="s">
        <v>774</v>
      </c>
      <c r="AU309" s="170" t="s">
        <v>77</v>
      </c>
      <c r="AV309" s="13" t="s">
        <v>266</v>
      </c>
      <c r="AW309" s="13" t="s">
        <v>31</v>
      </c>
      <c r="AX309" s="13" t="s">
        <v>77</v>
      </c>
      <c r="AY309" s="170" t="s">
        <v>260</v>
      </c>
    </row>
    <row r="310" spans="2:65" s="10" customFormat="1" ht="25.9" customHeight="1">
      <c r="B310" s="111"/>
      <c r="D310" s="112" t="s">
        <v>68</v>
      </c>
      <c r="E310" s="113" t="s">
        <v>2095</v>
      </c>
      <c r="F310" s="113" t="s">
        <v>2096</v>
      </c>
      <c r="I310" s="114"/>
      <c r="J310" s="115">
        <f>BK310</f>
        <v>0</v>
      </c>
      <c r="L310" s="111"/>
      <c r="M310" s="116"/>
      <c r="P310" s="117">
        <f>SUM(P311:P313)</f>
        <v>0</v>
      </c>
      <c r="R310" s="117">
        <f>SUM(R311:R313)</f>
        <v>0</v>
      </c>
      <c r="T310" s="118">
        <f>SUM(T311:T313)</f>
        <v>0</v>
      </c>
      <c r="AR310" s="112" t="s">
        <v>77</v>
      </c>
      <c r="AT310" s="119" t="s">
        <v>68</v>
      </c>
      <c r="AU310" s="119" t="s">
        <v>69</v>
      </c>
      <c r="AY310" s="112" t="s">
        <v>260</v>
      </c>
      <c r="BK310" s="120">
        <f>SUM(BK311:BK313)</f>
        <v>0</v>
      </c>
    </row>
    <row r="311" spans="2:65" s="1" customFormat="1" ht="16.5" customHeight="1">
      <c r="B311" s="32"/>
      <c r="C311" s="121" t="s">
        <v>1150</v>
      </c>
      <c r="D311" s="121" t="s">
        <v>261</v>
      </c>
      <c r="E311" s="122" t="s">
        <v>2097</v>
      </c>
      <c r="F311" s="123" t="s">
        <v>2098</v>
      </c>
      <c r="G311" s="124" t="s">
        <v>973</v>
      </c>
      <c r="H311" s="125">
        <v>1475.25</v>
      </c>
      <c r="I311" s="126"/>
      <c r="J311" s="127">
        <f>ROUND(I311*H311,2)</f>
        <v>0</v>
      </c>
      <c r="K311" s="123" t="s">
        <v>1258</v>
      </c>
      <c r="L311" s="32"/>
      <c r="M311" s="128" t="s">
        <v>19</v>
      </c>
      <c r="N311" s="129" t="s">
        <v>40</v>
      </c>
      <c r="P311" s="130">
        <f>O311*H311</f>
        <v>0</v>
      </c>
      <c r="Q311" s="130">
        <v>0</v>
      </c>
      <c r="R311" s="130">
        <f>Q311*H311</f>
        <v>0</v>
      </c>
      <c r="S311" s="130">
        <v>0</v>
      </c>
      <c r="T311" s="131">
        <f>S311*H311</f>
        <v>0</v>
      </c>
      <c r="AR311" s="132" t="s">
        <v>266</v>
      </c>
      <c r="AT311" s="132" t="s">
        <v>261</v>
      </c>
      <c r="AU311" s="132" t="s">
        <v>77</v>
      </c>
      <c r="AY311" s="17" t="s">
        <v>260</v>
      </c>
      <c r="BE311" s="133">
        <f>IF(N311="základní",J311,0)</f>
        <v>0</v>
      </c>
      <c r="BF311" s="133">
        <f>IF(N311="snížená",J311,0)</f>
        <v>0</v>
      </c>
      <c r="BG311" s="133">
        <f>IF(N311="zákl. přenesená",J311,0)</f>
        <v>0</v>
      </c>
      <c r="BH311" s="133">
        <f>IF(N311="sníž. přenesená",J311,0)</f>
        <v>0</v>
      </c>
      <c r="BI311" s="133">
        <f>IF(N311="nulová",J311,0)</f>
        <v>0</v>
      </c>
      <c r="BJ311" s="17" t="s">
        <v>77</v>
      </c>
      <c r="BK311" s="133">
        <f>ROUND(I311*H311,2)</f>
        <v>0</v>
      </c>
      <c r="BL311" s="17" t="s">
        <v>266</v>
      </c>
      <c r="BM311" s="132" t="s">
        <v>1153</v>
      </c>
    </row>
    <row r="312" spans="2:65" s="1" customFormat="1" ht="19.5">
      <c r="B312" s="32"/>
      <c r="D312" s="134" t="s">
        <v>267</v>
      </c>
      <c r="F312" s="135" t="s">
        <v>2099</v>
      </c>
      <c r="I312" s="136"/>
      <c r="L312" s="32"/>
      <c r="M312" s="137"/>
      <c r="T312" s="53"/>
      <c r="AT312" s="17" t="s">
        <v>267</v>
      </c>
      <c r="AU312" s="17" t="s">
        <v>77</v>
      </c>
    </row>
    <row r="313" spans="2:65" s="1" customFormat="1" ht="11.25">
      <c r="B313" s="32"/>
      <c r="D313" s="176" t="s">
        <v>1416</v>
      </c>
      <c r="F313" s="177" t="s">
        <v>2100</v>
      </c>
      <c r="I313" s="136"/>
      <c r="L313" s="32"/>
      <c r="M313" s="149"/>
      <c r="N313" s="150"/>
      <c r="O313" s="150"/>
      <c r="P313" s="150"/>
      <c r="Q313" s="150"/>
      <c r="R313" s="150"/>
      <c r="S313" s="150"/>
      <c r="T313" s="151"/>
      <c r="AT313" s="17" t="s">
        <v>1416</v>
      </c>
      <c r="AU313" s="17" t="s">
        <v>77</v>
      </c>
    </row>
    <row r="314" spans="2:65" s="1" customFormat="1" ht="6.95" customHeight="1">
      <c r="B314" s="41"/>
      <c r="C314" s="42"/>
      <c r="D314" s="42"/>
      <c r="E314" s="42"/>
      <c r="F314" s="42"/>
      <c r="G314" s="42"/>
      <c r="H314" s="42"/>
      <c r="I314" s="42"/>
      <c r="J314" s="42"/>
      <c r="K314" s="42"/>
      <c r="L314" s="32"/>
    </row>
  </sheetData>
  <sheetProtection algorithmName="SHA-512" hashValue="gTGqH3sYSQ3tOnjz8kO9zgk7idr/gFceez3oME6QApFNXMpNC7ZersNcuOlarL2arx1LQCgNGRQki566oLWqBA==" saltValue="Y3Yq7pf2g0lJV/Bl2DfyhKfEX37SIkiK4oJnCzQ/aN2pvLCiI/kBQBJ4oG9P0REMBFBZUvCeQ5fm6IyoU5iZmQ==" spinCount="100000" sheet="1" objects="1" scenarios="1" formatColumns="0" formatRows="0" autoFilter="0"/>
  <autoFilter ref="C86:K313" xr:uid="{00000000-0009-0000-0000-00002B000000}"/>
  <mergeCells count="9">
    <mergeCell ref="E50:H50"/>
    <mergeCell ref="E77:H77"/>
    <mergeCell ref="E79:H79"/>
    <mergeCell ref="L2:V2"/>
    <mergeCell ref="E7:H7"/>
    <mergeCell ref="E9:H9"/>
    <mergeCell ref="E18:H18"/>
    <mergeCell ref="E27:H27"/>
    <mergeCell ref="E48:H48"/>
  </mergeCells>
  <hyperlinks>
    <hyperlink ref="F91" r:id="rId1" xr:uid="{00000000-0004-0000-2B00-000000000000}"/>
    <hyperlink ref="F97" r:id="rId2" xr:uid="{00000000-0004-0000-2B00-000001000000}"/>
    <hyperlink ref="F102" r:id="rId3" xr:uid="{00000000-0004-0000-2B00-000002000000}"/>
    <hyperlink ref="F107" r:id="rId4" xr:uid="{00000000-0004-0000-2B00-000003000000}"/>
    <hyperlink ref="F113" r:id="rId5" xr:uid="{00000000-0004-0000-2B00-000004000000}"/>
    <hyperlink ref="F118" r:id="rId6" xr:uid="{00000000-0004-0000-2B00-000005000000}"/>
    <hyperlink ref="F123" r:id="rId7" xr:uid="{00000000-0004-0000-2B00-000006000000}"/>
    <hyperlink ref="F132" r:id="rId8" xr:uid="{00000000-0004-0000-2B00-000007000000}"/>
    <hyperlink ref="F141" r:id="rId9" xr:uid="{00000000-0004-0000-2B00-000008000000}"/>
    <hyperlink ref="F146" r:id="rId10" xr:uid="{00000000-0004-0000-2B00-000009000000}"/>
    <hyperlink ref="F152" r:id="rId11" xr:uid="{00000000-0004-0000-2B00-00000A000000}"/>
    <hyperlink ref="F155" r:id="rId12" xr:uid="{00000000-0004-0000-2B00-00000B000000}"/>
    <hyperlink ref="F160" r:id="rId13" xr:uid="{00000000-0004-0000-2B00-00000C000000}"/>
    <hyperlink ref="F168" r:id="rId14" xr:uid="{00000000-0004-0000-2B00-00000D000000}"/>
    <hyperlink ref="F174" r:id="rId15" xr:uid="{00000000-0004-0000-2B00-00000E000000}"/>
    <hyperlink ref="F178" r:id="rId16" xr:uid="{00000000-0004-0000-2B00-00000F000000}"/>
    <hyperlink ref="F181" r:id="rId17" xr:uid="{00000000-0004-0000-2B00-000010000000}"/>
    <hyperlink ref="F187" r:id="rId18" xr:uid="{00000000-0004-0000-2B00-000011000000}"/>
    <hyperlink ref="F194" r:id="rId19" xr:uid="{00000000-0004-0000-2B00-000012000000}"/>
    <hyperlink ref="F205" r:id="rId20" xr:uid="{00000000-0004-0000-2B00-000013000000}"/>
    <hyperlink ref="F211" r:id="rId21" xr:uid="{00000000-0004-0000-2B00-000014000000}"/>
    <hyperlink ref="F216" r:id="rId22" xr:uid="{00000000-0004-0000-2B00-000015000000}"/>
    <hyperlink ref="F224" r:id="rId23" xr:uid="{00000000-0004-0000-2B00-000016000000}"/>
    <hyperlink ref="F230" r:id="rId24" xr:uid="{00000000-0004-0000-2B00-000017000000}"/>
    <hyperlink ref="F233" r:id="rId25" xr:uid="{00000000-0004-0000-2B00-000018000000}"/>
    <hyperlink ref="F238" r:id="rId26" xr:uid="{00000000-0004-0000-2B00-000019000000}"/>
    <hyperlink ref="F245" r:id="rId27" xr:uid="{00000000-0004-0000-2B00-00001A000000}"/>
    <hyperlink ref="F253" r:id="rId28" xr:uid="{00000000-0004-0000-2B00-00001B000000}"/>
    <hyperlink ref="F259" r:id="rId29" xr:uid="{00000000-0004-0000-2B00-00001C000000}"/>
    <hyperlink ref="F267" r:id="rId30" xr:uid="{00000000-0004-0000-2B00-00001D000000}"/>
    <hyperlink ref="F273" r:id="rId31" xr:uid="{00000000-0004-0000-2B00-00001E000000}"/>
    <hyperlink ref="F281" r:id="rId32" xr:uid="{00000000-0004-0000-2B00-00001F000000}"/>
    <hyperlink ref="F287" r:id="rId33" xr:uid="{00000000-0004-0000-2B00-000020000000}"/>
    <hyperlink ref="F295" r:id="rId34" xr:uid="{00000000-0004-0000-2B00-000021000000}"/>
    <hyperlink ref="F299" r:id="rId35" xr:uid="{00000000-0004-0000-2B00-000022000000}"/>
    <hyperlink ref="F304" r:id="rId36" xr:uid="{00000000-0004-0000-2B00-000023000000}"/>
    <hyperlink ref="F307" r:id="rId37" xr:uid="{00000000-0004-0000-2B00-000024000000}"/>
    <hyperlink ref="F313" r:id="rId38" xr:uid="{00000000-0004-0000-2B00-000025000000}"/>
  </hyperlinks>
  <pageMargins left="0.39374999999999999" right="0.39374999999999999" top="0.39374999999999999" bottom="0.39374999999999999" header="0" footer="0"/>
  <pageSetup paperSize="9" fitToHeight="100" orientation="landscape" blackAndWhite="1"/>
  <headerFooter>
    <oddFooter>&amp;CStrana &amp;P z &amp;N</oddFooter>
  </headerFooter>
  <drawing r:id="rId39"/>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pageSetUpPr fitToPage="1"/>
  </sheetPr>
  <dimension ref="B2:BM231"/>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208</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4391</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ROUND(J84,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ROUND((SUM(BE84:BE230)),  2)</f>
        <v>0</v>
      </c>
      <c r="I33" s="89">
        <v>0.21</v>
      </c>
      <c r="J33" s="88">
        <f>ROUND(((SUM(BE84:BE230))*I33),  2)</f>
        <v>0</v>
      </c>
      <c r="L33" s="32"/>
    </row>
    <row r="34" spans="2:12" s="1" customFormat="1" ht="14.45" customHeight="1">
      <c r="B34" s="32"/>
      <c r="E34" s="27" t="s">
        <v>41</v>
      </c>
      <c r="F34" s="88">
        <f>ROUND((SUM(BF84:BF230)),  2)</f>
        <v>0</v>
      </c>
      <c r="I34" s="89">
        <v>0.12</v>
      </c>
      <c r="J34" s="88">
        <f>ROUND(((SUM(BF84:BF230))*I34),  2)</f>
        <v>0</v>
      </c>
      <c r="L34" s="32"/>
    </row>
    <row r="35" spans="2:12" s="1" customFormat="1" ht="14.45" hidden="1" customHeight="1">
      <c r="B35" s="32"/>
      <c r="E35" s="27" t="s">
        <v>42</v>
      </c>
      <c r="F35" s="88">
        <f>ROUND((SUM(BG84:BG230)),  2)</f>
        <v>0</v>
      </c>
      <c r="I35" s="89">
        <v>0.21</v>
      </c>
      <c r="J35" s="88">
        <f>0</f>
        <v>0</v>
      </c>
      <c r="L35" s="32"/>
    </row>
    <row r="36" spans="2:12" s="1" customFormat="1" ht="14.45" hidden="1" customHeight="1">
      <c r="B36" s="32"/>
      <c r="E36" s="27" t="s">
        <v>43</v>
      </c>
      <c r="F36" s="88">
        <f>ROUND((SUM(BH84:BH230)),  2)</f>
        <v>0</v>
      </c>
      <c r="I36" s="89">
        <v>0.12</v>
      </c>
      <c r="J36" s="88">
        <f>0</f>
        <v>0</v>
      </c>
      <c r="L36" s="32"/>
    </row>
    <row r="37" spans="2:12" s="1" customFormat="1" ht="14.45" hidden="1" customHeight="1">
      <c r="B37" s="32"/>
      <c r="E37" s="27" t="s">
        <v>44</v>
      </c>
      <c r="F37" s="88">
        <f>ROUND((SUM(BI84:BI230)),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04-14-06 - Zeď v km 32,543 - 32,689</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J84</f>
        <v>0</v>
      </c>
      <c r="L59" s="32"/>
      <c r="AU59" s="17" t="s">
        <v>242</v>
      </c>
    </row>
    <row r="60" spans="2:47" s="8" customFormat="1" ht="24.95" customHeight="1">
      <c r="B60" s="99"/>
      <c r="D60" s="100" t="s">
        <v>1827</v>
      </c>
      <c r="E60" s="101"/>
      <c r="F60" s="101"/>
      <c r="G60" s="101"/>
      <c r="H60" s="101"/>
      <c r="I60" s="101"/>
      <c r="J60" s="102">
        <f>J85</f>
        <v>0</v>
      </c>
      <c r="L60" s="99"/>
    </row>
    <row r="61" spans="2:47" s="8" customFormat="1" ht="24.95" customHeight="1">
      <c r="B61" s="99"/>
      <c r="D61" s="100" t="s">
        <v>1829</v>
      </c>
      <c r="E61" s="101"/>
      <c r="F61" s="101"/>
      <c r="G61" s="101"/>
      <c r="H61" s="101"/>
      <c r="I61" s="101"/>
      <c r="J61" s="102">
        <f>J125</f>
        <v>0</v>
      </c>
      <c r="L61" s="99"/>
    </row>
    <row r="62" spans="2:47" s="8" customFormat="1" ht="24.95" customHeight="1">
      <c r="B62" s="99"/>
      <c r="D62" s="100" t="s">
        <v>1833</v>
      </c>
      <c r="E62" s="101"/>
      <c r="F62" s="101"/>
      <c r="G62" s="101"/>
      <c r="H62" s="101"/>
      <c r="I62" s="101"/>
      <c r="J62" s="102">
        <f>J135</f>
        <v>0</v>
      </c>
      <c r="L62" s="99"/>
    </row>
    <row r="63" spans="2:47" s="8" customFormat="1" ht="24.95" customHeight="1">
      <c r="B63" s="99"/>
      <c r="D63" s="100" t="s">
        <v>1834</v>
      </c>
      <c r="E63" s="101"/>
      <c r="F63" s="101"/>
      <c r="G63" s="101"/>
      <c r="H63" s="101"/>
      <c r="I63" s="101"/>
      <c r="J63" s="102">
        <f>J213</f>
        <v>0</v>
      </c>
      <c r="L63" s="99"/>
    </row>
    <row r="64" spans="2:47" s="8" customFormat="1" ht="24.95" customHeight="1">
      <c r="B64" s="99"/>
      <c r="D64" s="100" t="s">
        <v>1835</v>
      </c>
      <c r="E64" s="101"/>
      <c r="F64" s="101"/>
      <c r="G64" s="101"/>
      <c r="H64" s="101"/>
      <c r="I64" s="101"/>
      <c r="J64" s="102">
        <f>J227</f>
        <v>0</v>
      </c>
      <c r="L64" s="99"/>
    </row>
    <row r="65" spans="2:12" s="1" customFormat="1" ht="21.75" customHeight="1">
      <c r="B65" s="32"/>
      <c r="L65" s="32"/>
    </row>
    <row r="66" spans="2:12" s="1" customFormat="1" ht="6.95" customHeight="1">
      <c r="B66" s="41"/>
      <c r="C66" s="42"/>
      <c r="D66" s="42"/>
      <c r="E66" s="42"/>
      <c r="F66" s="42"/>
      <c r="G66" s="42"/>
      <c r="H66" s="42"/>
      <c r="I66" s="42"/>
      <c r="J66" s="42"/>
      <c r="K66" s="42"/>
      <c r="L66" s="32"/>
    </row>
    <row r="70" spans="2:12" s="1" customFormat="1" ht="6.95" customHeight="1">
      <c r="B70" s="43"/>
      <c r="C70" s="44"/>
      <c r="D70" s="44"/>
      <c r="E70" s="44"/>
      <c r="F70" s="44"/>
      <c r="G70" s="44"/>
      <c r="H70" s="44"/>
      <c r="I70" s="44"/>
      <c r="J70" s="44"/>
      <c r="K70" s="44"/>
      <c r="L70" s="32"/>
    </row>
    <row r="71" spans="2:12" s="1" customFormat="1" ht="24.95" customHeight="1">
      <c r="B71" s="32"/>
      <c r="C71" s="21" t="s">
        <v>245</v>
      </c>
      <c r="L71" s="32"/>
    </row>
    <row r="72" spans="2:12" s="1" customFormat="1" ht="6.95" customHeight="1">
      <c r="B72" s="32"/>
      <c r="L72" s="32"/>
    </row>
    <row r="73" spans="2:12" s="1" customFormat="1" ht="12" customHeight="1">
      <c r="B73" s="32"/>
      <c r="C73" s="27" t="s">
        <v>16</v>
      </c>
      <c r="L73" s="32"/>
    </row>
    <row r="74" spans="2:12" s="1" customFormat="1" ht="16.5" customHeight="1">
      <c r="B74" s="32"/>
      <c r="E74" s="309" t="str">
        <f>E7</f>
        <v>Oprava trati v úseku Tanvald - Kořenov</v>
      </c>
      <c r="F74" s="310"/>
      <c r="G74" s="310"/>
      <c r="H74" s="310"/>
      <c r="L74" s="32"/>
    </row>
    <row r="75" spans="2:12" s="1" customFormat="1" ht="12" customHeight="1">
      <c r="B75" s="32"/>
      <c r="C75" s="27" t="s">
        <v>237</v>
      </c>
      <c r="L75" s="32"/>
    </row>
    <row r="76" spans="2:12" s="1" customFormat="1" ht="16.5" customHeight="1">
      <c r="B76" s="32"/>
      <c r="E76" s="305" t="str">
        <f>E9</f>
        <v>SO 04-14-06 - Zeď v km 32,543 - 32,689</v>
      </c>
      <c r="F76" s="311"/>
      <c r="G76" s="311"/>
      <c r="H76" s="311"/>
      <c r="L76" s="32"/>
    </row>
    <row r="77" spans="2:12" s="1" customFormat="1" ht="6.95" customHeight="1">
      <c r="B77" s="32"/>
      <c r="L77" s="32"/>
    </row>
    <row r="78" spans="2:12" s="1" customFormat="1" ht="12" customHeight="1">
      <c r="B78" s="32"/>
      <c r="C78" s="27" t="s">
        <v>21</v>
      </c>
      <c r="F78" s="25" t="str">
        <f>F12</f>
        <v xml:space="preserve"> </v>
      </c>
      <c r="I78" s="27" t="s">
        <v>23</v>
      </c>
      <c r="J78" s="49" t="str">
        <f>IF(J12="","",J12)</f>
        <v>14. 6. 2023</v>
      </c>
      <c r="L78" s="32"/>
    </row>
    <row r="79" spans="2:12" s="1" customFormat="1" ht="6.95" customHeight="1">
      <c r="B79" s="32"/>
      <c r="L79" s="32"/>
    </row>
    <row r="80" spans="2:12" s="1" customFormat="1" ht="15.2" customHeight="1">
      <c r="B80" s="32"/>
      <c r="C80" s="27" t="s">
        <v>25</v>
      </c>
      <c r="F80" s="25" t="str">
        <f>E15</f>
        <v xml:space="preserve"> </v>
      </c>
      <c r="I80" s="27" t="s">
        <v>30</v>
      </c>
      <c r="J80" s="30" t="str">
        <f>E21</f>
        <v xml:space="preserve"> </v>
      </c>
      <c r="L80" s="32"/>
    </row>
    <row r="81" spans="2:65" s="1" customFormat="1" ht="15.2" customHeight="1">
      <c r="B81" s="32"/>
      <c r="C81" s="27" t="s">
        <v>28</v>
      </c>
      <c r="F81" s="25" t="str">
        <f>IF(E18="","",E18)</f>
        <v>Vyplň údaj</v>
      </c>
      <c r="I81" s="27" t="s">
        <v>32</v>
      </c>
      <c r="J81" s="30" t="str">
        <f>E24</f>
        <v xml:space="preserve"> </v>
      </c>
      <c r="L81" s="32"/>
    </row>
    <row r="82" spans="2:65" s="1" customFormat="1" ht="10.35" customHeight="1">
      <c r="B82" s="32"/>
      <c r="L82" s="32"/>
    </row>
    <row r="83" spans="2:65" s="9" customFormat="1" ht="29.25" customHeight="1">
      <c r="B83" s="103"/>
      <c r="C83" s="104" t="s">
        <v>246</v>
      </c>
      <c r="D83" s="105" t="s">
        <v>54</v>
      </c>
      <c r="E83" s="105" t="s">
        <v>50</v>
      </c>
      <c r="F83" s="105" t="s">
        <v>51</v>
      </c>
      <c r="G83" s="105" t="s">
        <v>247</v>
      </c>
      <c r="H83" s="105" t="s">
        <v>248</v>
      </c>
      <c r="I83" s="105" t="s">
        <v>249</v>
      </c>
      <c r="J83" s="105" t="s">
        <v>241</v>
      </c>
      <c r="K83" s="106" t="s">
        <v>250</v>
      </c>
      <c r="L83" s="103"/>
      <c r="M83" s="56" t="s">
        <v>19</v>
      </c>
      <c r="N83" s="57" t="s">
        <v>39</v>
      </c>
      <c r="O83" s="57" t="s">
        <v>251</v>
      </c>
      <c r="P83" s="57" t="s">
        <v>252</v>
      </c>
      <c r="Q83" s="57" t="s">
        <v>253</v>
      </c>
      <c r="R83" s="57" t="s">
        <v>254</v>
      </c>
      <c r="S83" s="57" t="s">
        <v>255</v>
      </c>
      <c r="T83" s="58" t="s">
        <v>256</v>
      </c>
    </row>
    <row r="84" spans="2:65" s="1" customFormat="1" ht="22.9" customHeight="1">
      <c r="B84" s="32"/>
      <c r="C84" s="61" t="s">
        <v>257</v>
      </c>
      <c r="J84" s="107">
        <f>BK84</f>
        <v>0</v>
      </c>
      <c r="L84" s="32"/>
      <c r="M84" s="59"/>
      <c r="N84" s="50"/>
      <c r="O84" s="50"/>
      <c r="P84" s="108">
        <f>P85+P125+P135+P213+P227</f>
        <v>0</v>
      </c>
      <c r="Q84" s="50"/>
      <c r="R84" s="108">
        <f>R85+R125+R135+R213+R227</f>
        <v>119.60639485999999</v>
      </c>
      <c r="S84" s="50"/>
      <c r="T84" s="109">
        <f>T85+T125+T135+T213+T227</f>
        <v>5.9410430000000005</v>
      </c>
      <c r="AT84" s="17" t="s">
        <v>68</v>
      </c>
      <c r="AU84" s="17" t="s">
        <v>242</v>
      </c>
      <c r="BK84" s="110">
        <f>BK85+BK125+BK135+BK213+BK227</f>
        <v>0</v>
      </c>
    </row>
    <row r="85" spans="2:65" s="10" customFormat="1" ht="25.9" customHeight="1">
      <c r="B85" s="111"/>
      <c r="D85" s="112" t="s">
        <v>68</v>
      </c>
      <c r="E85" s="113" t="s">
        <v>77</v>
      </c>
      <c r="F85" s="113" t="s">
        <v>1836</v>
      </c>
      <c r="I85" s="114"/>
      <c r="J85" s="115">
        <f>BK85</f>
        <v>0</v>
      </c>
      <c r="L85" s="111"/>
      <c r="M85" s="116"/>
      <c r="P85" s="117">
        <f>SUM(P86:P124)</f>
        <v>0</v>
      </c>
      <c r="R85" s="117">
        <f>SUM(R86:R124)</f>
        <v>88.673000000000002</v>
      </c>
      <c r="T85" s="118">
        <f>SUM(T86:T124)</f>
        <v>0</v>
      </c>
      <c r="AR85" s="112" t="s">
        <v>77</v>
      </c>
      <c r="AT85" s="119" t="s">
        <v>68</v>
      </c>
      <c r="AU85" s="119" t="s">
        <v>69</v>
      </c>
      <c r="AY85" s="112" t="s">
        <v>260</v>
      </c>
      <c r="BK85" s="120">
        <f>SUM(BK86:BK124)</f>
        <v>0</v>
      </c>
    </row>
    <row r="86" spans="2:65" s="1" customFormat="1" ht="24.2" customHeight="1">
      <c r="B86" s="32"/>
      <c r="C86" s="121" t="s">
        <v>77</v>
      </c>
      <c r="D86" s="121" t="s">
        <v>261</v>
      </c>
      <c r="E86" s="122" t="s">
        <v>1837</v>
      </c>
      <c r="F86" s="123" t="s">
        <v>1838</v>
      </c>
      <c r="G86" s="124" t="s">
        <v>1067</v>
      </c>
      <c r="H86" s="125">
        <v>42.225000000000001</v>
      </c>
      <c r="I86" s="126"/>
      <c r="J86" s="127">
        <f>ROUND(I86*H86,2)</f>
        <v>0</v>
      </c>
      <c r="K86" s="123" t="s">
        <v>1258</v>
      </c>
      <c r="L86" s="32"/>
      <c r="M86" s="128" t="s">
        <v>19</v>
      </c>
      <c r="N86" s="129" t="s">
        <v>40</v>
      </c>
      <c r="P86" s="130">
        <f>O86*H86</f>
        <v>0</v>
      </c>
      <c r="Q86" s="130">
        <v>0</v>
      </c>
      <c r="R86" s="130">
        <f>Q86*H86</f>
        <v>0</v>
      </c>
      <c r="S86" s="130">
        <v>0</v>
      </c>
      <c r="T86" s="131">
        <f>S86*H86</f>
        <v>0</v>
      </c>
      <c r="AR86" s="132" t="s">
        <v>266</v>
      </c>
      <c r="AT86" s="132" t="s">
        <v>261</v>
      </c>
      <c r="AU86" s="132" t="s">
        <v>77</v>
      </c>
      <c r="AY86" s="17" t="s">
        <v>260</v>
      </c>
      <c r="BE86" s="133">
        <f>IF(N86="základní",J86,0)</f>
        <v>0</v>
      </c>
      <c r="BF86" s="133">
        <f>IF(N86="snížená",J86,0)</f>
        <v>0</v>
      </c>
      <c r="BG86" s="133">
        <f>IF(N86="zákl. přenesená",J86,0)</f>
        <v>0</v>
      </c>
      <c r="BH86" s="133">
        <f>IF(N86="sníž. přenesená",J86,0)</f>
        <v>0</v>
      </c>
      <c r="BI86" s="133">
        <f>IF(N86="nulová",J86,0)</f>
        <v>0</v>
      </c>
      <c r="BJ86" s="17" t="s">
        <v>77</v>
      </c>
      <c r="BK86" s="133">
        <f>ROUND(I86*H86,2)</f>
        <v>0</v>
      </c>
      <c r="BL86" s="17" t="s">
        <v>266</v>
      </c>
      <c r="BM86" s="132" t="s">
        <v>79</v>
      </c>
    </row>
    <row r="87" spans="2:65" s="1" customFormat="1" ht="11.25">
      <c r="B87" s="32"/>
      <c r="D87" s="134" t="s">
        <v>267</v>
      </c>
      <c r="F87" s="135" t="s">
        <v>1839</v>
      </c>
      <c r="I87" s="136"/>
      <c r="L87" s="32"/>
      <c r="M87" s="137"/>
      <c r="T87" s="53"/>
      <c r="AT87" s="17" t="s">
        <v>267</v>
      </c>
      <c r="AU87" s="17" t="s">
        <v>77</v>
      </c>
    </row>
    <row r="88" spans="2:65" s="1" customFormat="1" ht="11.25">
      <c r="B88" s="32"/>
      <c r="D88" s="176" t="s">
        <v>1416</v>
      </c>
      <c r="F88" s="177" t="s">
        <v>1840</v>
      </c>
      <c r="I88" s="136"/>
      <c r="L88" s="32"/>
      <c r="M88" s="137"/>
      <c r="T88" s="53"/>
      <c r="AT88" s="17" t="s">
        <v>1416</v>
      </c>
      <c r="AU88" s="17" t="s">
        <v>77</v>
      </c>
    </row>
    <row r="89" spans="2:65" s="1" customFormat="1" ht="39">
      <c r="B89" s="32"/>
      <c r="D89" s="134" t="s">
        <v>269</v>
      </c>
      <c r="F89" s="138" t="s">
        <v>1841</v>
      </c>
      <c r="I89" s="136"/>
      <c r="L89" s="32"/>
      <c r="M89" s="137"/>
      <c r="T89" s="53"/>
      <c r="AT89" s="17" t="s">
        <v>269</v>
      </c>
      <c r="AU89" s="17" t="s">
        <v>77</v>
      </c>
    </row>
    <row r="90" spans="2:65" s="12" customFormat="1" ht="11.25">
      <c r="B90" s="162"/>
      <c r="D90" s="134" t="s">
        <v>774</v>
      </c>
      <c r="E90" s="163" t="s">
        <v>19</v>
      </c>
      <c r="F90" s="164" t="s">
        <v>4392</v>
      </c>
      <c r="H90" s="165">
        <v>42.225000000000001</v>
      </c>
      <c r="I90" s="166"/>
      <c r="L90" s="162"/>
      <c r="M90" s="167"/>
      <c r="T90" s="168"/>
      <c r="AT90" s="163" t="s">
        <v>774</v>
      </c>
      <c r="AU90" s="163" t="s">
        <v>77</v>
      </c>
      <c r="AV90" s="12" t="s">
        <v>79</v>
      </c>
      <c r="AW90" s="12" t="s">
        <v>31</v>
      </c>
      <c r="AX90" s="12" t="s">
        <v>69</v>
      </c>
      <c r="AY90" s="163" t="s">
        <v>260</v>
      </c>
    </row>
    <row r="91" spans="2:65" s="13" customFormat="1" ht="11.25">
      <c r="B91" s="169"/>
      <c r="D91" s="134" t="s">
        <v>774</v>
      </c>
      <c r="E91" s="170" t="s">
        <v>19</v>
      </c>
      <c r="F91" s="171" t="s">
        <v>967</v>
      </c>
      <c r="H91" s="172">
        <v>42.225000000000001</v>
      </c>
      <c r="I91" s="173"/>
      <c r="L91" s="169"/>
      <c r="M91" s="174"/>
      <c r="T91" s="175"/>
      <c r="AT91" s="170" t="s">
        <v>774</v>
      </c>
      <c r="AU91" s="170" t="s">
        <v>77</v>
      </c>
      <c r="AV91" s="13" t="s">
        <v>266</v>
      </c>
      <c r="AW91" s="13" t="s">
        <v>31</v>
      </c>
      <c r="AX91" s="13" t="s">
        <v>77</v>
      </c>
      <c r="AY91" s="170" t="s">
        <v>260</v>
      </c>
    </row>
    <row r="92" spans="2:65" s="1" customFormat="1" ht="24.2" customHeight="1">
      <c r="B92" s="32"/>
      <c r="C92" s="121" t="s">
        <v>79</v>
      </c>
      <c r="D92" s="121" t="s">
        <v>261</v>
      </c>
      <c r="E92" s="122" t="s">
        <v>1843</v>
      </c>
      <c r="F92" s="123" t="s">
        <v>1844</v>
      </c>
      <c r="G92" s="124" t="s">
        <v>1067</v>
      </c>
      <c r="H92" s="125">
        <v>42.225000000000001</v>
      </c>
      <c r="I92" s="126"/>
      <c r="J92" s="127">
        <f>ROUND(I92*H92,2)</f>
        <v>0</v>
      </c>
      <c r="K92" s="123" t="s">
        <v>1258</v>
      </c>
      <c r="L92" s="32"/>
      <c r="M92" s="128" t="s">
        <v>19</v>
      </c>
      <c r="N92" s="129" t="s">
        <v>40</v>
      </c>
      <c r="P92" s="130">
        <f>O92*H92</f>
        <v>0</v>
      </c>
      <c r="Q92" s="130">
        <v>0</v>
      </c>
      <c r="R92" s="130">
        <f>Q92*H92</f>
        <v>0</v>
      </c>
      <c r="S92" s="130">
        <v>0</v>
      </c>
      <c r="T92" s="131">
        <f>S92*H92</f>
        <v>0</v>
      </c>
      <c r="AR92" s="132" t="s">
        <v>266</v>
      </c>
      <c r="AT92" s="132" t="s">
        <v>261</v>
      </c>
      <c r="AU92" s="132" t="s">
        <v>77</v>
      </c>
      <c r="AY92" s="17" t="s">
        <v>260</v>
      </c>
      <c r="BE92" s="133">
        <f>IF(N92="základní",J92,0)</f>
        <v>0</v>
      </c>
      <c r="BF92" s="133">
        <f>IF(N92="snížená",J92,0)</f>
        <v>0</v>
      </c>
      <c r="BG92" s="133">
        <f>IF(N92="zákl. přenesená",J92,0)</f>
        <v>0</v>
      </c>
      <c r="BH92" s="133">
        <f>IF(N92="sníž. přenesená",J92,0)</f>
        <v>0</v>
      </c>
      <c r="BI92" s="133">
        <f>IF(N92="nulová",J92,0)</f>
        <v>0</v>
      </c>
      <c r="BJ92" s="17" t="s">
        <v>77</v>
      </c>
      <c r="BK92" s="133">
        <f>ROUND(I92*H92,2)</f>
        <v>0</v>
      </c>
      <c r="BL92" s="17" t="s">
        <v>266</v>
      </c>
      <c r="BM92" s="132" t="s">
        <v>266</v>
      </c>
    </row>
    <row r="93" spans="2:65" s="1" customFormat="1" ht="19.5">
      <c r="B93" s="32"/>
      <c r="D93" s="134" t="s">
        <v>267</v>
      </c>
      <c r="F93" s="135" t="s">
        <v>1845</v>
      </c>
      <c r="I93" s="136"/>
      <c r="L93" s="32"/>
      <c r="M93" s="137"/>
      <c r="T93" s="53"/>
      <c r="AT93" s="17" t="s">
        <v>267</v>
      </c>
      <c r="AU93" s="17" t="s">
        <v>77</v>
      </c>
    </row>
    <row r="94" spans="2:65" s="1" customFormat="1" ht="11.25">
      <c r="B94" s="32"/>
      <c r="D94" s="176" t="s">
        <v>1416</v>
      </c>
      <c r="F94" s="177" t="s">
        <v>1846</v>
      </c>
      <c r="I94" s="136"/>
      <c r="L94" s="32"/>
      <c r="M94" s="137"/>
      <c r="T94" s="53"/>
      <c r="AT94" s="17" t="s">
        <v>1416</v>
      </c>
      <c r="AU94" s="17" t="s">
        <v>77</v>
      </c>
    </row>
    <row r="95" spans="2:65" s="12" customFormat="1" ht="11.25">
      <c r="B95" s="162"/>
      <c r="D95" s="134" t="s">
        <v>774</v>
      </c>
      <c r="E95" s="163" t="s">
        <v>19</v>
      </c>
      <c r="F95" s="164" t="s">
        <v>4392</v>
      </c>
      <c r="H95" s="165">
        <v>42.225000000000001</v>
      </c>
      <c r="I95" s="166"/>
      <c r="L95" s="162"/>
      <c r="M95" s="167"/>
      <c r="T95" s="168"/>
      <c r="AT95" s="163" t="s">
        <v>774</v>
      </c>
      <c r="AU95" s="163" t="s">
        <v>77</v>
      </c>
      <c r="AV95" s="12" t="s">
        <v>79</v>
      </c>
      <c r="AW95" s="12" t="s">
        <v>31</v>
      </c>
      <c r="AX95" s="12" t="s">
        <v>69</v>
      </c>
      <c r="AY95" s="163" t="s">
        <v>260</v>
      </c>
    </row>
    <row r="96" spans="2:65" s="13" customFormat="1" ht="11.25">
      <c r="B96" s="169"/>
      <c r="D96" s="134" t="s">
        <v>774</v>
      </c>
      <c r="E96" s="170" t="s">
        <v>19</v>
      </c>
      <c r="F96" s="171" t="s">
        <v>967</v>
      </c>
      <c r="H96" s="172">
        <v>42.225000000000001</v>
      </c>
      <c r="I96" s="173"/>
      <c r="L96" s="169"/>
      <c r="M96" s="174"/>
      <c r="T96" s="175"/>
      <c r="AT96" s="170" t="s">
        <v>774</v>
      </c>
      <c r="AU96" s="170" t="s">
        <v>77</v>
      </c>
      <c r="AV96" s="13" t="s">
        <v>266</v>
      </c>
      <c r="AW96" s="13" t="s">
        <v>31</v>
      </c>
      <c r="AX96" s="13" t="s">
        <v>77</v>
      </c>
      <c r="AY96" s="170" t="s">
        <v>260</v>
      </c>
    </row>
    <row r="97" spans="2:65" s="1" customFormat="1" ht="21.75" customHeight="1">
      <c r="B97" s="32"/>
      <c r="C97" s="121" t="s">
        <v>279</v>
      </c>
      <c r="D97" s="121" t="s">
        <v>261</v>
      </c>
      <c r="E97" s="122" t="s">
        <v>1847</v>
      </c>
      <c r="F97" s="123" t="s">
        <v>1848</v>
      </c>
      <c r="G97" s="124" t="s">
        <v>1067</v>
      </c>
      <c r="H97" s="125">
        <v>42.225000000000001</v>
      </c>
      <c r="I97" s="126"/>
      <c r="J97" s="127">
        <f>ROUND(I97*H97,2)</f>
        <v>0</v>
      </c>
      <c r="K97" s="123" t="s">
        <v>1258</v>
      </c>
      <c r="L97" s="32"/>
      <c r="M97" s="128" t="s">
        <v>19</v>
      </c>
      <c r="N97" s="129" t="s">
        <v>40</v>
      </c>
      <c r="P97" s="130">
        <f>O97*H97</f>
        <v>0</v>
      </c>
      <c r="Q97" s="130">
        <v>0</v>
      </c>
      <c r="R97" s="130">
        <f>Q97*H97</f>
        <v>0</v>
      </c>
      <c r="S97" s="130">
        <v>0</v>
      </c>
      <c r="T97" s="131">
        <f>S97*H97</f>
        <v>0</v>
      </c>
      <c r="AR97" s="132" t="s">
        <v>266</v>
      </c>
      <c r="AT97" s="132" t="s">
        <v>261</v>
      </c>
      <c r="AU97" s="132" t="s">
        <v>77</v>
      </c>
      <c r="AY97" s="17" t="s">
        <v>260</v>
      </c>
      <c r="BE97" s="133">
        <f>IF(N97="základní",J97,0)</f>
        <v>0</v>
      </c>
      <c r="BF97" s="133">
        <f>IF(N97="snížená",J97,0)</f>
        <v>0</v>
      </c>
      <c r="BG97" s="133">
        <f>IF(N97="zákl. přenesená",J97,0)</f>
        <v>0</v>
      </c>
      <c r="BH97" s="133">
        <f>IF(N97="sníž. přenesená",J97,0)</f>
        <v>0</v>
      </c>
      <c r="BI97" s="133">
        <f>IF(N97="nulová",J97,0)</f>
        <v>0</v>
      </c>
      <c r="BJ97" s="17" t="s">
        <v>77</v>
      </c>
      <c r="BK97" s="133">
        <f>ROUND(I97*H97,2)</f>
        <v>0</v>
      </c>
      <c r="BL97" s="17" t="s">
        <v>266</v>
      </c>
      <c r="BM97" s="132" t="s">
        <v>282</v>
      </c>
    </row>
    <row r="98" spans="2:65" s="1" customFormat="1" ht="19.5">
      <c r="B98" s="32"/>
      <c r="D98" s="134" t="s">
        <v>267</v>
      </c>
      <c r="F98" s="135" t="s">
        <v>1849</v>
      </c>
      <c r="I98" s="136"/>
      <c r="L98" s="32"/>
      <c r="M98" s="137"/>
      <c r="T98" s="53"/>
      <c r="AT98" s="17" t="s">
        <v>267</v>
      </c>
      <c r="AU98" s="17" t="s">
        <v>77</v>
      </c>
    </row>
    <row r="99" spans="2:65" s="1" customFormat="1" ht="11.25">
      <c r="B99" s="32"/>
      <c r="D99" s="176" t="s">
        <v>1416</v>
      </c>
      <c r="F99" s="177" t="s">
        <v>1850</v>
      </c>
      <c r="I99" s="136"/>
      <c r="L99" s="32"/>
      <c r="M99" s="137"/>
      <c r="T99" s="53"/>
      <c r="AT99" s="17" t="s">
        <v>1416</v>
      </c>
      <c r="AU99" s="17" t="s">
        <v>77</v>
      </c>
    </row>
    <row r="100" spans="2:65" s="12" customFormat="1" ht="11.25">
      <c r="B100" s="162"/>
      <c r="D100" s="134" t="s">
        <v>774</v>
      </c>
      <c r="E100" s="163" t="s">
        <v>19</v>
      </c>
      <c r="F100" s="164" t="s">
        <v>4392</v>
      </c>
      <c r="H100" s="165">
        <v>42.225000000000001</v>
      </c>
      <c r="I100" s="166"/>
      <c r="L100" s="162"/>
      <c r="M100" s="167"/>
      <c r="T100" s="168"/>
      <c r="AT100" s="163" t="s">
        <v>774</v>
      </c>
      <c r="AU100" s="163" t="s">
        <v>77</v>
      </c>
      <c r="AV100" s="12" t="s">
        <v>79</v>
      </c>
      <c r="AW100" s="12" t="s">
        <v>31</v>
      </c>
      <c r="AX100" s="12" t="s">
        <v>69</v>
      </c>
      <c r="AY100" s="163" t="s">
        <v>260</v>
      </c>
    </row>
    <row r="101" spans="2:65" s="13" customFormat="1" ht="11.25">
      <c r="B101" s="169"/>
      <c r="D101" s="134" t="s">
        <v>774</v>
      </c>
      <c r="E101" s="170" t="s">
        <v>19</v>
      </c>
      <c r="F101" s="171" t="s">
        <v>967</v>
      </c>
      <c r="H101" s="172">
        <v>42.225000000000001</v>
      </c>
      <c r="I101" s="173"/>
      <c r="L101" s="169"/>
      <c r="M101" s="174"/>
      <c r="T101" s="175"/>
      <c r="AT101" s="170" t="s">
        <v>774</v>
      </c>
      <c r="AU101" s="170" t="s">
        <v>77</v>
      </c>
      <c r="AV101" s="13" t="s">
        <v>266</v>
      </c>
      <c r="AW101" s="13" t="s">
        <v>31</v>
      </c>
      <c r="AX101" s="13" t="s">
        <v>77</v>
      </c>
      <c r="AY101" s="170" t="s">
        <v>260</v>
      </c>
    </row>
    <row r="102" spans="2:65" s="1" customFormat="1" ht="24.2" customHeight="1">
      <c r="B102" s="32"/>
      <c r="C102" s="121" t="s">
        <v>266</v>
      </c>
      <c r="D102" s="121" t="s">
        <v>261</v>
      </c>
      <c r="E102" s="122" t="s">
        <v>1851</v>
      </c>
      <c r="F102" s="123" t="s">
        <v>1852</v>
      </c>
      <c r="G102" s="124" t="s">
        <v>1067</v>
      </c>
      <c r="H102" s="125">
        <v>211.125</v>
      </c>
      <c r="I102" s="126"/>
      <c r="J102" s="127">
        <f>ROUND(I102*H102,2)</f>
        <v>0</v>
      </c>
      <c r="K102" s="123" t="s">
        <v>1258</v>
      </c>
      <c r="L102" s="32"/>
      <c r="M102" s="128" t="s">
        <v>19</v>
      </c>
      <c r="N102" s="129" t="s">
        <v>40</v>
      </c>
      <c r="P102" s="130">
        <f>O102*H102</f>
        <v>0</v>
      </c>
      <c r="Q102" s="130">
        <v>0</v>
      </c>
      <c r="R102" s="130">
        <f>Q102*H102</f>
        <v>0</v>
      </c>
      <c r="S102" s="130">
        <v>0</v>
      </c>
      <c r="T102" s="131">
        <f>S102*H102</f>
        <v>0</v>
      </c>
      <c r="AR102" s="132" t="s">
        <v>266</v>
      </c>
      <c r="AT102" s="132" t="s">
        <v>261</v>
      </c>
      <c r="AU102" s="132" t="s">
        <v>77</v>
      </c>
      <c r="AY102" s="17" t="s">
        <v>260</v>
      </c>
      <c r="BE102" s="133">
        <f>IF(N102="základní",J102,0)</f>
        <v>0</v>
      </c>
      <c r="BF102" s="133">
        <f>IF(N102="snížená",J102,0)</f>
        <v>0</v>
      </c>
      <c r="BG102" s="133">
        <f>IF(N102="zákl. přenesená",J102,0)</f>
        <v>0</v>
      </c>
      <c r="BH102" s="133">
        <f>IF(N102="sníž. přenesená",J102,0)</f>
        <v>0</v>
      </c>
      <c r="BI102" s="133">
        <f>IF(N102="nulová",J102,0)</f>
        <v>0</v>
      </c>
      <c r="BJ102" s="17" t="s">
        <v>77</v>
      </c>
      <c r="BK102" s="133">
        <f>ROUND(I102*H102,2)</f>
        <v>0</v>
      </c>
      <c r="BL102" s="17" t="s">
        <v>266</v>
      </c>
      <c r="BM102" s="132" t="s">
        <v>277</v>
      </c>
    </row>
    <row r="103" spans="2:65" s="1" customFormat="1" ht="19.5">
      <c r="B103" s="32"/>
      <c r="D103" s="134" t="s">
        <v>267</v>
      </c>
      <c r="F103" s="135" t="s">
        <v>1853</v>
      </c>
      <c r="I103" s="136"/>
      <c r="L103" s="32"/>
      <c r="M103" s="137"/>
      <c r="T103" s="53"/>
      <c r="AT103" s="17" t="s">
        <v>267</v>
      </c>
      <c r="AU103" s="17" t="s">
        <v>77</v>
      </c>
    </row>
    <row r="104" spans="2:65" s="1" customFormat="1" ht="11.25">
      <c r="B104" s="32"/>
      <c r="D104" s="176" t="s">
        <v>1416</v>
      </c>
      <c r="F104" s="177" t="s">
        <v>1854</v>
      </c>
      <c r="I104" s="136"/>
      <c r="L104" s="32"/>
      <c r="M104" s="137"/>
      <c r="T104" s="53"/>
      <c r="AT104" s="17" t="s">
        <v>1416</v>
      </c>
      <c r="AU104" s="17" t="s">
        <v>77</v>
      </c>
    </row>
    <row r="105" spans="2:65" s="1" customFormat="1" ht="39">
      <c r="B105" s="32"/>
      <c r="D105" s="134" t="s">
        <v>269</v>
      </c>
      <c r="F105" s="138" t="s">
        <v>1855</v>
      </c>
      <c r="I105" s="136"/>
      <c r="L105" s="32"/>
      <c r="M105" s="137"/>
      <c r="T105" s="53"/>
      <c r="AT105" s="17" t="s">
        <v>269</v>
      </c>
      <c r="AU105" s="17" t="s">
        <v>77</v>
      </c>
    </row>
    <row r="106" spans="2:65" s="12" customFormat="1" ht="11.25">
      <c r="B106" s="162"/>
      <c r="D106" s="134" t="s">
        <v>774</v>
      </c>
      <c r="E106" s="163" t="s">
        <v>19</v>
      </c>
      <c r="F106" s="164" t="s">
        <v>4393</v>
      </c>
      <c r="H106" s="165">
        <v>211.125</v>
      </c>
      <c r="I106" s="166"/>
      <c r="L106" s="162"/>
      <c r="M106" s="167"/>
      <c r="T106" s="168"/>
      <c r="AT106" s="163" t="s">
        <v>774</v>
      </c>
      <c r="AU106" s="163" t="s">
        <v>77</v>
      </c>
      <c r="AV106" s="12" t="s">
        <v>79</v>
      </c>
      <c r="AW106" s="12" t="s">
        <v>31</v>
      </c>
      <c r="AX106" s="12" t="s">
        <v>69</v>
      </c>
      <c r="AY106" s="163" t="s">
        <v>260</v>
      </c>
    </row>
    <row r="107" spans="2:65" s="13" customFormat="1" ht="11.25">
      <c r="B107" s="169"/>
      <c r="D107" s="134" t="s">
        <v>774</v>
      </c>
      <c r="E107" s="170" t="s">
        <v>19</v>
      </c>
      <c r="F107" s="171" t="s">
        <v>967</v>
      </c>
      <c r="H107" s="172">
        <v>211.125</v>
      </c>
      <c r="I107" s="173"/>
      <c r="L107" s="169"/>
      <c r="M107" s="174"/>
      <c r="T107" s="175"/>
      <c r="AT107" s="170" t="s">
        <v>774</v>
      </c>
      <c r="AU107" s="170" t="s">
        <v>77</v>
      </c>
      <c r="AV107" s="13" t="s">
        <v>266</v>
      </c>
      <c r="AW107" s="13" t="s">
        <v>31</v>
      </c>
      <c r="AX107" s="13" t="s">
        <v>77</v>
      </c>
      <c r="AY107" s="170" t="s">
        <v>260</v>
      </c>
    </row>
    <row r="108" spans="2:65" s="1" customFormat="1" ht="16.5" customHeight="1">
      <c r="B108" s="32"/>
      <c r="C108" s="121" t="s">
        <v>258</v>
      </c>
      <c r="D108" s="121" t="s">
        <v>261</v>
      </c>
      <c r="E108" s="122" t="s">
        <v>1474</v>
      </c>
      <c r="F108" s="123" t="s">
        <v>1475</v>
      </c>
      <c r="G108" s="124" t="s">
        <v>973</v>
      </c>
      <c r="H108" s="125">
        <v>80.227999999999994</v>
      </c>
      <c r="I108" s="126"/>
      <c r="J108" s="127">
        <f>ROUND(I108*H108,2)</f>
        <v>0</v>
      </c>
      <c r="K108" s="123" t="s">
        <v>1258</v>
      </c>
      <c r="L108" s="32"/>
      <c r="M108" s="128" t="s">
        <v>19</v>
      </c>
      <c r="N108" s="129" t="s">
        <v>40</v>
      </c>
      <c r="P108" s="130">
        <f>O108*H108</f>
        <v>0</v>
      </c>
      <c r="Q108" s="130">
        <v>0</v>
      </c>
      <c r="R108" s="130">
        <f>Q108*H108</f>
        <v>0</v>
      </c>
      <c r="S108" s="130">
        <v>0</v>
      </c>
      <c r="T108" s="131">
        <f>S108*H108</f>
        <v>0</v>
      </c>
      <c r="AR108" s="132" t="s">
        <v>266</v>
      </c>
      <c r="AT108" s="132" t="s">
        <v>261</v>
      </c>
      <c r="AU108" s="132" t="s">
        <v>77</v>
      </c>
      <c r="AY108" s="17" t="s">
        <v>260</v>
      </c>
      <c r="BE108" s="133">
        <f>IF(N108="základní",J108,0)</f>
        <v>0</v>
      </c>
      <c r="BF108" s="133">
        <f>IF(N108="snížená",J108,0)</f>
        <v>0</v>
      </c>
      <c r="BG108" s="133">
        <f>IF(N108="zákl. přenesená",J108,0)</f>
        <v>0</v>
      </c>
      <c r="BH108" s="133">
        <f>IF(N108="sníž. přenesená",J108,0)</f>
        <v>0</v>
      </c>
      <c r="BI108" s="133">
        <f>IF(N108="nulová",J108,0)</f>
        <v>0</v>
      </c>
      <c r="BJ108" s="17" t="s">
        <v>77</v>
      </c>
      <c r="BK108" s="133">
        <f>ROUND(I108*H108,2)</f>
        <v>0</v>
      </c>
      <c r="BL108" s="17" t="s">
        <v>266</v>
      </c>
      <c r="BM108" s="132" t="s">
        <v>289</v>
      </c>
    </row>
    <row r="109" spans="2:65" s="1" customFormat="1" ht="11.25">
      <c r="B109" s="32"/>
      <c r="D109" s="134" t="s">
        <v>267</v>
      </c>
      <c r="F109" s="135" t="s">
        <v>1477</v>
      </c>
      <c r="I109" s="136"/>
      <c r="L109" s="32"/>
      <c r="M109" s="137"/>
      <c r="T109" s="53"/>
      <c r="AT109" s="17" t="s">
        <v>267</v>
      </c>
      <c r="AU109" s="17" t="s">
        <v>77</v>
      </c>
    </row>
    <row r="110" spans="2:65" s="1" customFormat="1" ht="11.25">
      <c r="B110" s="32"/>
      <c r="D110" s="176" t="s">
        <v>1416</v>
      </c>
      <c r="F110" s="177" t="s">
        <v>1478</v>
      </c>
      <c r="I110" s="136"/>
      <c r="L110" s="32"/>
      <c r="M110" s="137"/>
      <c r="T110" s="53"/>
      <c r="AT110" s="17" t="s">
        <v>1416</v>
      </c>
      <c r="AU110" s="17" t="s">
        <v>77</v>
      </c>
    </row>
    <row r="111" spans="2:65" s="12" customFormat="1" ht="11.25">
      <c r="B111" s="162"/>
      <c r="D111" s="134" t="s">
        <v>774</v>
      </c>
      <c r="E111" s="163" t="s">
        <v>19</v>
      </c>
      <c r="F111" s="164" t="s">
        <v>4394</v>
      </c>
      <c r="H111" s="165">
        <v>80.227999999999994</v>
      </c>
      <c r="I111" s="166"/>
      <c r="L111" s="162"/>
      <c r="M111" s="167"/>
      <c r="T111" s="168"/>
      <c r="AT111" s="163" t="s">
        <v>774</v>
      </c>
      <c r="AU111" s="163" t="s">
        <v>77</v>
      </c>
      <c r="AV111" s="12" t="s">
        <v>79</v>
      </c>
      <c r="AW111" s="12" t="s">
        <v>31</v>
      </c>
      <c r="AX111" s="12" t="s">
        <v>69</v>
      </c>
      <c r="AY111" s="163" t="s">
        <v>260</v>
      </c>
    </row>
    <row r="112" spans="2:65" s="13" customFormat="1" ht="11.25">
      <c r="B112" s="169"/>
      <c r="D112" s="134" t="s">
        <v>774</v>
      </c>
      <c r="E112" s="170" t="s">
        <v>19</v>
      </c>
      <c r="F112" s="171" t="s">
        <v>967</v>
      </c>
      <c r="H112" s="172">
        <v>80.227999999999994</v>
      </c>
      <c r="I112" s="173"/>
      <c r="L112" s="169"/>
      <c r="M112" s="174"/>
      <c r="T112" s="175"/>
      <c r="AT112" s="170" t="s">
        <v>774</v>
      </c>
      <c r="AU112" s="170" t="s">
        <v>77</v>
      </c>
      <c r="AV112" s="13" t="s">
        <v>266</v>
      </c>
      <c r="AW112" s="13" t="s">
        <v>31</v>
      </c>
      <c r="AX112" s="13" t="s">
        <v>77</v>
      </c>
      <c r="AY112" s="170" t="s">
        <v>260</v>
      </c>
    </row>
    <row r="113" spans="2:65" s="1" customFormat="1" ht="16.5" customHeight="1">
      <c r="B113" s="32"/>
      <c r="C113" s="121" t="s">
        <v>282</v>
      </c>
      <c r="D113" s="121" t="s">
        <v>261</v>
      </c>
      <c r="E113" s="122" t="s">
        <v>1858</v>
      </c>
      <c r="F113" s="123" t="s">
        <v>1859</v>
      </c>
      <c r="G113" s="124" t="s">
        <v>1067</v>
      </c>
      <c r="H113" s="125">
        <v>42.225000000000001</v>
      </c>
      <c r="I113" s="126"/>
      <c r="J113" s="127">
        <f>ROUND(I113*H113,2)</f>
        <v>0</v>
      </c>
      <c r="K113" s="123" t="s">
        <v>1258</v>
      </c>
      <c r="L113" s="32"/>
      <c r="M113" s="128" t="s">
        <v>19</v>
      </c>
      <c r="N113" s="129" t="s">
        <v>40</v>
      </c>
      <c r="P113" s="130">
        <f>O113*H113</f>
        <v>0</v>
      </c>
      <c r="Q113" s="130">
        <v>0</v>
      </c>
      <c r="R113" s="130">
        <f>Q113*H113</f>
        <v>0</v>
      </c>
      <c r="S113" s="130">
        <v>0</v>
      </c>
      <c r="T113" s="131">
        <f>S113*H113</f>
        <v>0</v>
      </c>
      <c r="AR113" s="132" t="s">
        <v>266</v>
      </c>
      <c r="AT113" s="132" t="s">
        <v>261</v>
      </c>
      <c r="AU113" s="132" t="s">
        <v>77</v>
      </c>
      <c r="AY113" s="17" t="s">
        <v>260</v>
      </c>
      <c r="BE113" s="133">
        <f>IF(N113="základní",J113,0)</f>
        <v>0</v>
      </c>
      <c r="BF113" s="133">
        <f>IF(N113="snížená",J113,0)</f>
        <v>0</v>
      </c>
      <c r="BG113" s="133">
        <f>IF(N113="zákl. přenesená",J113,0)</f>
        <v>0</v>
      </c>
      <c r="BH113" s="133">
        <f>IF(N113="sníž. přenesená",J113,0)</f>
        <v>0</v>
      </c>
      <c r="BI113" s="133">
        <f>IF(N113="nulová",J113,0)</f>
        <v>0</v>
      </c>
      <c r="BJ113" s="17" t="s">
        <v>77</v>
      </c>
      <c r="BK113" s="133">
        <f>ROUND(I113*H113,2)</f>
        <v>0</v>
      </c>
      <c r="BL113" s="17" t="s">
        <v>266</v>
      </c>
      <c r="BM113" s="132" t="s">
        <v>8</v>
      </c>
    </row>
    <row r="114" spans="2:65" s="1" customFormat="1" ht="11.25">
      <c r="B114" s="32"/>
      <c r="D114" s="134" t="s">
        <v>267</v>
      </c>
      <c r="F114" s="135" t="s">
        <v>1860</v>
      </c>
      <c r="I114" s="136"/>
      <c r="L114" s="32"/>
      <c r="M114" s="137"/>
      <c r="T114" s="53"/>
      <c r="AT114" s="17" t="s">
        <v>267</v>
      </c>
      <c r="AU114" s="17" t="s">
        <v>77</v>
      </c>
    </row>
    <row r="115" spans="2:65" s="1" customFormat="1" ht="11.25">
      <c r="B115" s="32"/>
      <c r="D115" s="176" t="s">
        <v>1416</v>
      </c>
      <c r="F115" s="177" t="s">
        <v>1861</v>
      </c>
      <c r="I115" s="136"/>
      <c r="L115" s="32"/>
      <c r="M115" s="137"/>
      <c r="T115" s="53"/>
      <c r="AT115" s="17" t="s">
        <v>1416</v>
      </c>
      <c r="AU115" s="17" t="s">
        <v>77</v>
      </c>
    </row>
    <row r="116" spans="2:65" s="12" customFormat="1" ht="11.25">
      <c r="B116" s="162"/>
      <c r="D116" s="134" t="s">
        <v>774</v>
      </c>
      <c r="E116" s="163" t="s">
        <v>19</v>
      </c>
      <c r="F116" s="164" t="s">
        <v>4392</v>
      </c>
      <c r="H116" s="165">
        <v>42.225000000000001</v>
      </c>
      <c r="I116" s="166"/>
      <c r="L116" s="162"/>
      <c r="M116" s="167"/>
      <c r="T116" s="168"/>
      <c r="AT116" s="163" t="s">
        <v>774</v>
      </c>
      <c r="AU116" s="163" t="s">
        <v>77</v>
      </c>
      <c r="AV116" s="12" t="s">
        <v>79</v>
      </c>
      <c r="AW116" s="12" t="s">
        <v>31</v>
      </c>
      <c r="AX116" s="12" t="s">
        <v>69</v>
      </c>
      <c r="AY116" s="163" t="s">
        <v>260</v>
      </c>
    </row>
    <row r="117" spans="2:65" s="13" customFormat="1" ht="11.25">
      <c r="B117" s="169"/>
      <c r="D117" s="134" t="s">
        <v>774</v>
      </c>
      <c r="E117" s="170" t="s">
        <v>19</v>
      </c>
      <c r="F117" s="171" t="s">
        <v>967</v>
      </c>
      <c r="H117" s="172">
        <v>42.225000000000001</v>
      </c>
      <c r="I117" s="173"/>
      <c r="L117" s="169"/>
      <c r="M117" s="174"/>
      <c r="T117" s="175"/>
      <c r="AT117" s="170" t="s">
        <v>774</v>
      </c>
      <c r="AU117" s="170" t="s">
        <v>77</v>
      </c>
      <c r="AV117" s="13" t="s">
        <v>266</v>
      </c>
      <c r="AW117" s="13" t="s">
        <v>31</v>
      </c>
      <c r="AX117" s="13" t="s">
        <v>77</v>
      </c>
      <c r="AY117" s="170" t="s">
        <v>260</v>
      </c>
    </row>
    <row r="118" spans="2:65" s="1" customFormat="1" ht="16.5" customHeight="1">
      <c r="B118" s="32"/>
      <c r="C118" s="121" t="s">
        <v>271</v>
      </c>
      <c r="D118" s="121" t="s">
        <v>261</v>
      </c>
      <c r="E118" s="122" t="s">
        <v>1863</v>
      </c>
      <c r="F118" s="123" t="s">
        <v>1864</v>
      </c>
      <c r="G118" s="124" t="s">
        <v>1067</v>
      </c>
      <c r="H118" s="125">
        <v>42.225000000000001</v>
      </c>
      <c r="I118" s="126"/>
      <c r="J118" s="127">
        <f>ROUND(I118*H118,2)</f>
        <v>0</v>
      </c>
      <c r="K118" s="123" t="s">
        <v>1258</v>
      </c>
      <c r="L118" s="32"/>
      <c r="M118" s="128" t="s">
        <v>19</v>
      </c>
      <c r="N118" s="129" t="s">
        <v>40</v>
      </c>
      <c r="P118" s="130">
        <f>O118*H118</f>
        <v>0</v>
      </c>
      <c r="Q118" s="130">
        <v>0</v>
      </c>
      <c r="R118" s="130">
        <f>Q118*H118</f>
        <v>0</v>
      </c>
      <c r="S118" s="130">
        <v>0</v>
      </c>
      <c r="T118" s="131">
        <f>S118*H118</f>
        <v>0</v>
      </c>
      <c r="AR118" s="132" t="s">
        <v>266</v>
      </c>
      <c r="AT118" s="132" t="s">
        <v>261</v>
      </c>
      <c r="AU118" s="132" t="s">
        <v>77</v>
      </c>
      <c r="AY118" s="17" t="s">
        <v>260</v>
      </c>
      <c r="BE118" s="133">
        <f>IF(N118="základní",J118,0)</f>
        <v>0</v>
      </c>
      <c r="BF118" s="133">
        <f>IF(N118="snížená",J118,0)</f>
        <v>0</v>
      </c>
      <c r="BG118" s="133">
        <f>IF(N118="zákl. přenesená",J118,0)</f>
        <v>0</v>
      </c>
      <c r="BH118" s="133">
        <f>IF(N118="sníž. přenesená",J118,0)</f>
        <v>0</v>
      </c>
      <c r="BI118" s="133">
        <f>IF(N118="nulová",J118,0)</f>
        <v>0</v>
      </c>
      <c r="BJ118" s="17" t="s">
        <v>77</v>
      </c>
      <c r="BK118" s="133">
        <f>ROUND(I118*H118,2)</f>
        <v>0</v>
      </c>
      <c r="BL118" s="17" t="s">
        <v>266</v>
      </c>
      <c r="BM118" s="132" t="s">
        <v>296</v>
      </c>
    </row>
    <row r="119" spans="2:65" s="1" customFormat="1" ht="19.5">
      <c r="B119" s="32"/>
      <c r="D119" s="134" t="s">
        <v>267</v>
      </c>
      <c r="F119" s="135" t="s">
        <v>1865</v>
      </c>
      <c r="I119" s="136"/>
      <c r="L119" s="32"/>
      <c r="M119" s="137"/>
      <c r="T119" s="53"/>
      <c r="AT119" s="17" t="s">
        <v>267</v>
      </c>
      <c r="AU119" s="17" t="s">
        <v>77</v>
      </c>
    </row>
    <row r="120" spans="2:65" s="1" customFormat="1" ht="11.25">
      <c r="B120" s="32"/>
      <c r="D120" s="176" t="s">
        <v>1416</v>
      </c>
      <c r="F120" s="177" t="s">
        <v>1866</v>
      </c>
      <c r="I120" s="136"/>
      <c r="L120" s="32"/>
      <c r="M120" s="137"/>
      <c r="T120" s="53"/>
      <c r="AT120" s="17" t="s">
        <v>1416</v>
      </c>
      <c r="AU120" s="17" t="s">
        <v>77</v>
      </c>
    </row>
    <row r="121" spans="2:65" s="12" customFormat="1" ht="11.25">
      <c r="B121" s="162"/>
      <c r="D121" s="134" t="s">
        <v>774</v>
      </c>
      <c r="E121" s="163" t="s">
        <v>19</v>
      </c>
      <c r="F121" s="164" t="s">
        <v>4395</v>
      </c>
      <c r="H121" s="165">
        <v>42.225000000000001</v>
      </c>
      <c r="I121" s="166"/>
      <c r="L121" s="162"/>
      <c r="M121" s="167"/>
      <c r="T121" s="168"/>
      <c r="AT121" s="163" t="s">
        <v>774</v>
      </c>
      <c r="AU121" s="163" t="s">
        <v>77</v>
      </c>
      <c r="AV121" s="12" t="s">
        <v>79</v>
      </c>
      <c r="AW121" s="12" t="s">
        <v>31</v>
      </c>
      <c r="AX121" s="12" t="s">
        <v>69</v>
      </c>
      <c r="AY121" s="163" t="s">
        <v>260</v>
      </c>
    </row>
    <row r="122" spans="2:65" s="13" customFormat="1" ht="11.25">
      <c r="B122" s="169"/>
      <c r="D122" s="134" t="s">
        <v>774</v>
      </c>
      <c r="E122" s="170" t="s">
        <v>19</v>
      </c>
      <c r="F122" s="171" t="s">
        <v>967</v>
      </c>
      <c r="H122" s="172">
        <v>42.225000000000001</v>
      </c>
      <c r="I122" s="173"/>
      <c r="L122" s="169"/>
      <c r="M122" s="174"/>
      <c r="T122" s="175"/>
      <c r="AT122" s="170" t="s">
        <v>774</v>
      </c>
      <c r="AU122" s="170" t="s">
        <v>77</v>
      </c>
      <c r="AV122" s="13" t="s">
        <v>266</v>
      </c>
      <c r="AW122" s="13" t="s">
        <v>31</v>
      </c>
      <c r="AX122" s="13" t="s">
        <v>77</v>
      </c>
      <c r="AY122" s="170" t="s">
        <v>260</v>
      </c>
    </row>
    <row r="123" spans="2:65" s="1" customFormat="1" ht="16.5" customHeight="1">
      <c r="B123" s="32"/>
      <c r="C123" s="139" t="s">
        <v>277</v>
      </c>
      <c r="D123" s="139" t="s">
        <v>273</v>
      </c>
      <c r="E123" s="140" t="s">
        <v>1867</v>
      </c>
      <c r="F123" s="141" t="s">
        <v>1868</v>
      </c>
      <c r="G123" s="142" t="s">
        <v>973</v>
      </c>
      <c r="H123" s="143">
        <v>88.673000000000002</v>
      </c>
      <c r="I123" s="144"/>
      <c r="J123" s="145">
        <f>ROUND(I123*H123,2)</f>
        <v>0</v>
      </c>
      <c r="K123" s="141" t="s">
        <v>1258</v>
      </c>
      <c r="L123" s="146"/>
      <c r="M123" s="147" t="s">
        <v>19</v>
      </c>
      <c r="N123" s="148" t="s">
        <v>40</v>
      </c>
      <c r="P123" s="130">
        <f>O123*H123</f>
        <v>0</v>
      </c>
      <c r="Q123" s="130">
        <v>1</v>
      </c>
      <c r="R123" s="130">
        <f>Q123*H123</f>
        <v>88.673000000000002</v>
      </c>
      <c r="S123" s="130">
        <v>0</v>
      </c>
      <c r="T123" s="131">
        <f>S123*H123</f>
        <v>0</v>
      </c>
      <c r="AR123" s="132" t="s">
        <v>277</v>
      </c>
      <c r="AT123" s="132" t="s">
        <v>273</v>
      </c>
      <c r="AU123" s="132" t="s">
        <v>77</v>
      </c>
      <c r="AY123" s="17" t="s">
        <v>260</v>
      </c>
      <c r="BE123" s="133">
        <f>IF(N123="základní",J123,0)</f>
        <v>0</v>
      </c>
      <c r="BF123" s="133">
        <f>IF(N123="snížená",J123,0)</f>
        <v>0</v>
      </c>
      <c r="BG123" s="133">
        <f>IF(N123="zákl. přenesená",J123,0)</f>
        <v>0</v>
      </c>
      <c r="BH123" s="133">
        <f>IF(N123="sníž. přenesená",J123,0)</f>
        <v>0</v>
      </c>
      <c r="BI123" s="133">
        <f>IF(N123="nulová",J123,0)</f>
        <v>0</v>
      </c>
      <c r="BJ123" s="17" t="s">
        <v>77</v>
      </c>
      <c r="BK123" s="133">
        <f>ROUND(I123*H123,2)</f>
        <v>0</v>
      </c>
      <c r="BL123" s="17" t="s">
        <v>266</v>
      </c>
      <c r="BM123" s="132" t="s">
        <v>300</v>
      </c>
    </row>
    <row r="124" spans="2:65" s="1" customFormat="1" ht="11.25">
      <c r="B124" s="32"/>
      <c r="D124" s="134" t="s">
        <v>267</v>
      </c>
      <c r="F124" s="135" t="s">
        <v>1868</v>
      </c>
      <c r="I124" s="136"/>
      <c r="L124" s="32"/>
      <c r="M124" s="137"/>
      <c r="T124" s="53"/>
      <c r="AT124" s="17" t="s">
        <v>267</v>
      </c>
      <c r="AU124" s="17" t="s">
        <v>77</v>
      </c>
    </row>
    <row r="125" spans="2:65" s="10" customFormat="1" ht="25.9" customHeight="1">
      <c r="B125" s="111"/>
      <c r="D125" s="112" t="s">
        <v>68</v>
      </c>
      <c r="E125" s="113" t="s">
        <v>279</v>
      </c>
      <c r="F125" s="113" t="s">
        <v>1897</v>
      </c>
      <c r="I125" s="114"/>
      <c r="J125" s="115">
        <f>BK125</f>
        <v>0</v>
      </c>
      <c r="L125" s="111"/>
      <c r="M125" s="116"/>
      <c r="P125" s="117">
        <f>SUM(P126:P134)</f>
        <v>0</v>
      </c>
      <c r="R125" s="117">
        <f>SUM(R126:R134)</f>
        <v>7.9589573599999994</v>
      </c>
      <c r="T125" s="118">
        <f>SUM(T126:T134)</f>
        <v>0</v>
      </c>
      <c r="AR125" s="112" t="s">
        <v>77</v>
      </c>
      <c r="AT125" s="119" t="s">
        <v>68</v>
      </c>
      <c r="AU125" s="119" t="s">
        <v>69</v>
      </c>
      <c r="AY125" s="112" t="s">
        <v>260</v>
      </c>
      <c r="BK125" s="120">
        <f>SUM(BK126:BK134)</f>
        <v>0</v>
      </c>
    </row>
    <row r="126" spans="2:65" s="1" customFormat="1" ht="16.5" customHeight="1">
      <c r="B126" s="32"/>
      <c r="C126" s="121" t="s">
        <v>302</v>
      </c>
      <c r="D126" s="121" t="s">
        <v>261</v>
      </c>
      <c r="E126" s="122" t="s">
        <v>1898</v>
      </c>
      <c r="F126" s="123" t="s">
        <v>1899</v>
      </c>
      <c r="G126" s="124" t="s">
        <v>1067</v>
      </c>
      <c r="H126" s="125">
        <v>4.8239999999999998</v>
      </c>
      <c r="I126" s="126"/>
      <c r="J126" s="127">
        <f>ROUND(I126*H126,2)</f>
        <v>0</v>
      </c>
      <c r="K126" s="123" t="s">
        <v>1258</v>
      </c>
      <c r="L126" s="32"/>
      <c r="M126" s="128" t="s">
        <v>19</v>
      </c>
      <c r="N126" s="129" t="s">
        <v>40</v>
      </c>
      <c r="P126" s="130">
        <f>O126*H126</f>
        <v>0</v>
      </c>
      <c r="Q126" s="130">
        <v>3.6889999999999999E-2</v>
      </c>
      <c r="R126" s="130">
        <f>Q126*H126</f>
        <v>0.17795735999999998</v>
      </c>
      <c r="S126" s="130">
        <v>0</v>
      </c>
      <c r="T126" s="131">
        <f>S126*H126</f>
        <v>0</v>
      </c>
      <c r="AR126" s="132" t="s">
        <v>266</v>
      </c>
      <c r="AT126" s="132" t="s">
        <v>261</v>
      </c>
      <c r="AU126" s="132" t="s">
        <v>77</v>
      </c>
      <c r="AY126" s="17" t="s">
        <v>260</v>
      </c>
      <c r="BE126" s="133">
        <f>IF(N126="základní",J126,0)</f>
        <v>0</v>
      </c>
      <c r="BF126" s="133">
        <f>IF(N126="snížená",J126,0)</f>
        <v>0</v>
      </c>
      <c r="BG126" s="133">
        <f>IF(N126="zákl. přenesená",J126,0)</f>
        <v>0</v>
      </c>
      <c r="BH126" s="133">
        <f>IF(N126="sníž. přenesená",J126,0)</f>
        <v>0</v>
      </c>
      <c r="BI126" s="133">
        <f>IF(N126="nulová",J126,0)</f>
        <v>0</v>
      </c>
      <c r="BJ126" s="17" t="s">
        <v>77</v>
      </c>
      <c r="BK126" s="133">
        <f>ROUND(I126*H126,2)</f>
        <v>0</v>
      </c>
      <c r="BL126" s="17" t="s">
        <v>266</v>
      </c>
      <c r="BM126" s="132" t="s">
        <v>305</v>
      </c>
    </row>
    <row r="127" spans="2:65" s="1" customFormat="1" ht="11.25">
      <c r="B127" s="32"/>
      <c r="D127" s="134" t="s">
        <v>267</v>
      </c>
      <c r="F127" s="135" t="s">
        <v>1899</v>
      </c>
      <c r="I127" s="136"/>
      <c r="L127" s="32"/>
      <c r="M127" s="137"/>
      <c r="T127" s="53"/>
      <c r="AT127" s="17" t="s">
        <v>267</v>
      </c>
      <c r="AU127" s="17" t="s">
        <v>77</v>
      </c>
    </row>
    <row r="128" spans="2:65" s="1" customFormat="1" ht="11.25">
      <c r="B128" s="32"/>
      <c r="D128" s="176" t="s">
        <v>1416</v>
      </c>
      <c r="F128" s="177" t="s">
        <v>1900</v>
      </c>
      <c r="I128" s="136"/>
      <c r="L128" s="32"/>
      <c r="M128" s="137"/>
      <c r="T128" s="53"/>
      <c r="AT128" s="17" t="s">
        <v>1416</v>
      </c>
      <c r="AU128" s="17" t="s">
        <v>77</v>
      </c>
    </row>
    <row r="129" spans="2:65" s="12" customFormat="1" ht="11.25">
      <c r="B129" s="162"/>
      <c r="D129" s="134" t="s">
        <v>774</v>
      </c>
      <c r="E129" s="163" t="s">
        <v>19</v>
      </c>
      <c r="F129" s="164" t="s">
        <v>4396</v>
      </c>
      <c r="H129" s="165">
        <v>4.8239999999999998</v>
      </c>
      <c r="I129" s="166"/>
      <c r="L129" s="162"/>
      <c r="M129" s="167"/>
      <c r="T129" s="168"/>
      <c r="AT129" s="163" t="s">
        <v>774</v>
      </c>
      <c r="AU129" s="163" t="s">
        <v>77</v>
      </c>
      <c r="AV129" s="12" t="s">
        <v>79</v>
      </c>
      <c r="AW129" s="12" t="s">
        <v>31</v>
      </c>
      <c r="AX129" s="12" t="s">
        <v>69</v>
      </c>
      <c r="AY129" s="163" t="s">
        <v>260</v>
      </c>
    </row>
    <row r="130" spans="2:65" s="13" customFormat="1" ht="11.25">
      <c r="B130" s="169"/>
      <c r="D130" s="134" t="s">
        <v>774</v>
      </c>
      <c r="E130" s="170" t="s">
        <v>19</v>
      </c>
      <c r="F130" s="171" t="s">
        <v>967</v>
      </c>
      <c r="H130" s="172">
        <v>4.8239999999999998</v>
      </c>
      <c r="I130" s="173"/>
      <c r="L130" s="169"/>
      <c r="M130" s="174"/>
      <c r="T130" s="175"/>
      <c r="AT130" s="170" t="s">
        <v>774</v>
      </c>
      <c r="AU130" s="170" t="s">
        <v>77</v>
      </c>
      <c r="AV130" s="13" t="s">
        <v>266</v>
      </c>
      <c r="AW130" s="13" t="s">
        <v>31</v>
      </c>
      <c r="AX130" s="13" t="s">
        <v>77</v>
      </c>
      <c r="AY130" s="170" t="s">
        <v>260</v>
      </c>
    </row>
    <row r="131" spans="2:65" s="1" customFormat="1" ht="16.5" customHeight="1">
      <c r="B131" s="32"/>
      <c r="C131" s="139" t="s">
        <v>289</v>
      </c>
      <c r="D131" s="139" t="s">
        <v>273</v>
      </c>
      <c r="E131" s="140" t="s">
        <v>1902</v>
      </c>
      <c r="F131" s="141" t="s">
        <v>1903</v>
      </c>
      <c r="G131" s="142" t="s">
        <v>973</v>
      </c>
      <c r="H131" s="143">
        <v>7.7809999999999997</v>
      </c>
      <c r="I131" s="144"/>
      <c r="J131" s="145">
        <f>ROUND(I131*H131,2)</f>
        <v>0</v>
      </c>
      <c r="K131" s="141" t="s">
        <v>1258</v>
      </c>
      <c r="L131" s="146"/>
      <c r="M131" s="147" t="s">
        <v>19</v>
      </c>
      <c r="N131" s="148" t="s">
        <v>40</v>
      </c>
      <c r="P131" s="130">
        <f>O131*H131</f>
        <v>0</v>
      </c>
      <c r="Q131" s="130">
        <v>1</v>
      </c>
      <c r="R131" s="130">
        <f>Q131*H131</f>
        <v>7.7809999999999997</v>
      </c>
      <c r="S131" s="130">
        <v>0</v>
      </c>
      <c r="T131" s="131">
        <f>S131*H131</f>
        <v>0</v>
      </c>
      <c r="AR131" s="132" t="s">
        <v>277</v>
      </c>
      <c r="AT131" s="132" t="s">
        <v>273</v>
      </c>
      <c r="AU131" s="132" t="s">
        <v>77</v>
      </c>
      <c r="AY131" s="17" t="s">
        <v>260</v>
      </c>
      <c r="BE131" s="133">
        <f>IF(N131="základní",J131,0)</f>
        <v>0</v>
      </c>
      <c r="BF131" s="133">
        <f>IF(N131="snížená",J131,0)</f>
        <v>0</v>
      </c>
      <c r="BG131" s="133">
        <f>IF(N131="zákl. přenesená",J131,0)</f>
        <v>0</v>
      </c>
      <c r="BH131" s="133">
        <f>IF(N131="sníž. přenesená",J131,0)</f>
        <v>0</v>
      </c>
      <c r="BI131" s="133">
        <f>IF(N131="nulová",J131,0)</f>
        <v>0</v>
      </c>
      <c r="BJ131" s="17" t="s">
        <v>77</v>
      </c>
      <c r="BK131" s="133">
        <f>ROUND(I131*H131,2)</f>
        <v>0</v>
      </c>
      <c r="BL131" s="17" t="s">
        <v>266</v>
      </c>
      <c r="BM131" s="132" t="s">
        <v>310</v>
      </c>
    </row>
    <row r="132" spans="2:65" s="1" customFormat="1" ht="11.25">
      <c r="B132" s="32"/>
      <c r="D132" s="134" t="s">
        <v>267</v>
      </c>
      <c r="F132" s="135" t="s">
        <v>1903</v>
      </c>
      <c r="I132" s="136"/>
      <c r="L132" s="32"/>
      <c r="M132" s="137"/>
      <c r="T132" s="53"/>
      <c r="AT132" s="17" t="s">
        <v>267</v>
      </c>
      <c r="AU132" s="17" t="s">
        <v>77</v>
      </c>
    </row>
    <row r="133" spans="2:65" s="12" customFormat="1" ht="11.25">
      <c r="B133" s="162"/>
      <c r="D133" s="134" t="s">
        <v>774</v>
      </c>
      <c r="E133" s="163" t="s">
        <v>19</v>
      </c>
      <c r="F133" s="164" t="s">
        <v>4397</v>
      </c>
      <c r="H133" s="165">
        <v>7.7809999999999997</v>
      </c>
      <c r="I133" s="166"/>
      <c r="L133" s="162"/>
      <c r="M133" s="167"/>
      <c r="T133" s="168"/>
      <c r="AT133" s="163" t="s">
        <v>774</v>
      </c>
      <c r="AU133" s="163" t="s">
        <v>77</v>
      </c>
      <c r="AV133" s="12" t="s">
        <v>79</v>
      </c>
      <c r="AW133" s="12" t="s">
        <v>31</v>
      </c>
      <c r="AX133" s="12" t="s">
        <v>69</v>
      </c>
      <c r="AY133" s="163" t="s">
        <v>260</v>
      </c>
    </row>
    <row r="134" spans="2:65" s="13" customFormat="1" ht="11.25">
      <c r="B134" s="169"/>
      <c r="D134" s="134" t="s">
        <v>774</v>
      </c>
      <c r="E134" s="170" t="s">
        <v>19</v>
      </c>
      <c r="F134" s="171" t="s">
        <v>967</v>
      </c>
      <c r="H134" s="172">
        <v>7.7809999999999997</v>
      </c>
      <c r="I134" s="173"/>
      <c r="L134" s="169"/>
      <c r="M134" s="174"/>
      <c r="T134" s="175"/>
      <c r="AT134" s="170" t="s">
        <v>774</v>
      </c>
      <c r="AU134" s="170" t="s">
        <v>77</v>
      </c>
      <c r="AV134" s="13" t="s">
        <v>266</v>
      </c>
      <c r="AW134" s="13" t="s">
        <v>31</v>
      </c>
      <c r="AX134" s="13" t="s">
        <v>77</v>
      </c>
      <c r="AY134" s="170" t="s">
        <v>260</v>
      </c>
    </row>
    <row r="135" spans="2:65" s="10" customFormat="1" ht="25.9" customHeight="1">
      <c r="B135" s="111"/>
      <c r="D135" s="112" t="s">
        <v>68</v>
      </c>
      <c r="E135" s="113" t="s">
        <v>302</v>
      </c>
      <c r="F135" s="113" t="s">
        <v>2012</v>
      </c>
      <c r="I135" s="114"/>
      <c r="J135" s="115">
        <f>BK135</f>
        <v>0</v>
      </c>
      <c r="L135" s="111"/>
      <c r="M135" s="116"/>
      <c r="P135" s="117">
        <f>SUM(P136:P212)</f>
        <v>0</v>
      </c>
      <c r="R135" s="117">
        <f>SUM(R136:R212)</f>
        <v>22.974437500000001</v>
      </c>
      <c r="T135" s="118">
        <f>SUM(T136:T212)</f>
        <v>5.9410430000000005</v>
      </c>
      <c r="AR135" s="112" t="s">
        <v>77</v>
      </c>
      <c r="AT135" s="119" t="s">
        <v>68</v>
      </c>
      <c r="AU135" s="119" t="s">
        <v>69</v>
      </c>
      <c r="AY135" s="112" t="s">
        <v>260</v>
      </c>
      <c r="BK135" s="120">
        <f>SUM(BK136:BK212)</f>
        <v>0</v>
      </c>
    </row>
    <row r="136" spans="2:65" s="1" customFormat="1" ht="16.5" customHeight="1">
      <c r="B136" s="32"/>
      <c r="C136" s="121" t="s">
        <v>312</v>
      </c>
      <c r="D136" s="121" t="s">
        <v>261</v>
      </c>
      <c r="E136" s="122" t="s">
        <v>2022</v>
      </c>
      <c r="F136" s="123" t="s">
        <v>2023</v>
      </c>
      <c r="G136" s="124" t="s">
        <v>1297</v>
      </c>
      <c r="H136" s="125">
        <v>435.4</v>
      </c>
      <c r="I136" s="126"/>
      <c r="J136" s="127">
        <f>ROUND(I136*H136,2)</f>
        <v>0</v>
      </c>
      <c r="K136" s="123" t="s">
        <v>1258</v>
      </c>
      <c r="L136" s="32"/>
      <c r="M136" s="128" t="s">
        <v>19</v>
      </c>
      <c r="N136" s="129" t="s">
        <v>40</v>
      </c>
      <c r="P136" s="130">
        <f>O136*H136</f>
        <v>0</v>
      </c>
      <c r="Q136" s="130">
        <v>0</v>
      </c>
      <c r="R136" s="130">
        <f>Q136*H136</f>
        <v>0</v>
      </c>
      <c r="S136" s="130">
        <v>2.9999999999999997E-4</v>
      </c>
      <c r="T136" s="131">
        <f>S136*H136</f>
        <v>0.13061999999999999</v>
      </c>
      <c r="AR136" s="132" t="s">
        <v>266</v>
      </c>
      <c r="AT136" s="132" t="s">
        <v>261</v>
      </c>
      <c r="AU136" s="132" t="s">
        <v>77</v>
      </c>
      <c r="AY136" s="17" t="s">
        <v>260</v>
      </c>
      <c r="BE136" s="133">
        <f>IF(N136="základní",J136,0)</f>
        <v>0</v>
      </c>
      <c r="BF136" s="133">
        <f>IF(N136="snížená",J136,0)</f>
        <v>0</v>
      </c>
      <c r="BG136" s="133">
        <f>IF(N136="zákl. přenesená",J136,0)</f>
        <v>0</v>
      </c>
      <c r="BH136" s="133">
        <f>IF(N136="sníž. přenesená",J136,0)</f>
        <v>0</v>
      </c>
      <c r="BI136" s="133">
        <f>IF(N136="nulová",J136,0)</f>
        <v>0</v>
      </c>
      <c r="BJ136" s="17" t="s">
        <v>77</v>
      </c>
      <c r="BK136" s="133">
        <f>ROUND(I136*H136,2)</f>
        <v>0</v>
      </c>
      <c r="BL136" s="17" t="s">
        <v>266</v>
      </c>
      <c r="BM136" s="132" t="s">
        <v>315</v>
      </c>
    </row>
    <row r="137" spans="2:65" s="1" customFormat="1" ht="11.25">
      <c r="B137" s="32"/>
      <c r="D137" s="134" t="s">
        <v>267</v>
      </c>
      <c r="F137" s="135" t="s">
        <v>2023</v>
      </c>
      <c r="I137" s="136"/>
      <c r="L137" s="32"/>
      <c r="M137" s="137"/>
      <c r="T137" s="53"/>
      <c r="AT137" s="17" t="s">
        <v>267</v>
      </c>
      <c r="AU137" s="17" t="s">
        <v>77</v>
      </c>
    </row>
    <row r="138" spans="2:65" s="1" customFormat="1" ht="11.25">
      <c r="B138" s="32"/>
      <c r="D138" s="176" t="s">
        <v>1416</v>
      </c>
      <c r="F138" s="177" t="s">
        <v>2024</v>
      </c>
      <c r="I138" s="136"/>
      <c r="L138" s="32"/>
      <c r="M138" s="137"/>
      <c r="T138" s="53"/>
      <c r="AT138" s="17" t="s">
        <v>1416</v>
      </c>
      <c r="AU138" s="17" t="s">
        <v>77</v>
      </c>
    </row>
    <row r="139" spans="2:65" s="1" customFormat="1" ht="19.5">
      <c r="B139" s="32"/>
      <c r="D139" s="134" t="s">
        <v>269</v>
      </c>
      <c r="F139" s="138" t="s">
        <v>2025</v>
      </c>
      <c r="I139" s="136"/>
      <c r="L139" s="32"/>
      <c r="M139" s="137"/>
      <c r="T139" s="53"/>
      <c r="AT139" s="17" t="s">
        <v>269</v>
      </c>
      <c r="AU139" s="17" t="s">
        <v>77</v>
      </c>
    </row>
    <row r="140" spans="2:65" s="12" customFormat="1" ht="11.25">
      <c r="B140" s="162"/>
      <c r="D140" s="134" t="s">
        <v>774</v>
      </c>
      <c r="E140" s="163" t="s">
        <v>19</v>
      </c>
      <c r="F140" s="164" t="s">
        <v>4398</v>
      </c>
      <c r="H140" s="165">
        <v>435.4</v>
      </c>
      <c r="I140" s="166"/>
      <c r="L140" s="162"/>
      <c r="M140" s="167"/>
      <c r="T140" s="168"/>
      <c r="AT140" s="163" t="s">
        <v>774</v>
      </c>
      <c r="AU140" s="163" t="s">
        <v>77</v>
      </c>
      <c r="AV140" s="12" t="s">
        <v>79</v>
      </c>
      <c r="AW140" s="12" t="s">
        <v>31</v>
      </c>
      <c r="AX140" s="12" t="s">
        <v>69</v>
      </c>
      <c r="AY140" s="163" t="s">
        <v>260</v>
      </c>
    </row>
    <row r="141" spans="2:65" s="13" customFormat="1" ht="11.25">
      <c r="B141" s="169"/>
      <c r="D141" s="134" t="s">
        <v>774</v>
      </c>
      <c r="E141" s="170" t="s">
        <v>19</v>
      </c>
      <c r="F141" s="171" t="s">
        <v>967</v>
      </c>
      <c r="H141" s="172">
        <v>435.4</v>
      </c>
      <c r="I141" s="173"/>
      <c r="L141" s="169"/>
      <c r="M141" s="174"/>
      <c r="T141" s="175"/>
      <c r="AT141" s="170" t="s">
        <v>774</v>
      </c>
      <c r="AU141" s="170" t="s">
        <v>77</v>
      </c>
      <c r="AV141" s="13" t="s">
        <v>266</v>
      </c>
      <c r="AW141" s="13" t="s">
        <v>31</v>
      </c>
      <c r="AX141" s="13" t="s">
        <v>77</v>
      </c>
      <c r="AY141" s="170" t="s">
        <v>260</v>
      </c>
    </row>
    <row r="142" spans="2:65" s="1" customFormat="1" ht="16.5" customHeight="1">
      <c r="B142" s="32"/>
      <c r="C142" s="121" t="s">
        <v>8</v>
      </c>
      <c r="D142" s="121" t="s">
        <v>261</v>
      </c>
      <c r="E142" s="122" t="s">
        <v>2379</v>
      </c>
      <c r="F142" s="123" t="s">
        <v>2380</v>
      </c>
      <c r="G142" s="124" t="s">
        <v>1067</v>
      </c>
      <c r="H142" s="125">
        <v>4.2229999999999999</v>
      </c>
      <c r="I142" s="126"/>
      <c r="J142" s="127">
        <f>ROUND(I142*H142,2)</f>
        <v>0</v>
      </c>
      <c r="K142" s="123" t="s">
        <v>1258</v>
      </c>
      <c r="L142" s="32"/>
      <c r="M142" s="128" t="s">
        <v>19</v>
      </c>
      <c r="N142" s="129" t="s">
        <v>40</v>
      </c>
      <c r="P142" s="130">
        <f>O142*H142</f>
        <v>0</v>
      </c>
      <c r="Q142" s="130">
        <v>0</v>
      </c>
      <c r="R142" s="130">
        <f>Q142*H142</f>
        <v>0</v>
      </c>
      <c r="S142" s="130">
        <v>1E-3</v>
      </c>
      <c r="T142" s="131">
        <f>S142*H142</f>
        <v>4.2230000000000002E-3</v>
      </c>
      <c r="AR142" s="132" t="s">
        <v>266</v>
      </c>
      <c r="AT142" s="132" t="s">
        <v>261</v>
      </c>
      <c r="AU142" s="132" t="s">
        <v>77</v>
      </c>
      <c r="AY142" s="17" t="s">
        <v>260</v>
      </c>
      <c r="BE142" s="133">
        <f>IF(N142="základní",J142,0)</f>
        <v>0</v>
      </c>
      <c r="BF142" s="133">
        <f>IF(N142="snížená",J142,0)</f>
        <v>0</v>
      </c>
      <c r="BG142" s="133">
        <f>IF(N142="zákl. přenesená",J142,0)</f>
        <v>0</v>
      </c>
      <c r="BH142" s="133">
        <f>IF(N142="sníž. přenesená",J142,0)</f>
        <v>0</v>
      </c>
      <c r="BI142" s="133">
        <f>IF(N142="nulová",J142,0)</f>
        <v>0</v>
      </c>
      <c r="BJ142" s="17" t="s">
        <v>77</v>
      </c>
      <c r="BK142" s="133">
        <f>ROUND(I142*H142,2)</f>
        <v>0</v>
      </c>
      <c r="BL142" s="17" t="s">
        <v>266</v>
      </c>
      <c r="BM142" s="132" t="s">
        <v>320</v>
      </c>
    </row>
    <row r="143" spans="2:65" s="1" customFormat="1" ht="11.25">
      <c r="B143" s="32"/>
      <c r="D143" s="134" t="s">
        <v>267</v>
      </c>
      <c r="F143" s="135" t="s">
        <v>2381</v>
      </c>
      <c r="I143" s="136"/>
      <c r="L143" s="32"/>
      <c r="M143" s="137"/>
      <c r="T143" s="53"/>
      <c r="AT143" s="17" t="s">
        <v>267</v>
      </c>
      <c r="AU143" s="17" t="s">
        <v>77</v>
      </c>
    </row>
    <row r="144" spans="2:65" s="1" customFormat="1" ht="11.25">
      <c r="B144" s="32"/>
      <c r="D144" s="176" t="s">
        <v>1416</v>
      </c>
      <c r="F144" s="177" t="s">
        <v>2382</v>
      </c>
      <c r="I144" s="136"/>
      <c r="L144" s="32"/>
      <c r="M144" s="137"/>
      <c r="T144" s="53"/>
      <c r="AT144" s="17" t="s">
        <v>1416</v>
      </c>
      <c r="AU144" s="17" t="s">
        <v>77</v>
      </c>
    </row>
    <row r="145" spans="2:65" s="12" customFormat="1" ht="11.25">
      <c r="B145" s="162"/>
      <c r="D145" s="134" t="s">
        <v>774</v>
      </c>
      <c r="E145" s="163" t="s">
        <v>19</v>
      </c>
      <c r="F145" s="164" t="s">
        <v>4399</v>
      </c>
      <c r="H145" s="165">
        <v>4.2229999999999999</v>
      </c>
      <c r="I145" s="166"/>
      <c r="L145" s="162"/>
      <c r="M145" s="167"/>
      <c r="T145" s="168"/>
      <c r="AT145" s="163" t="s">
        <v>774</v>
      </c>
      <c r="AU145" s="163" t="s">
        <v>77</v>
      </c>
      <c r="AV145" s="12" t="s">
        <v>79</v>
      </c>
      <c r="AW145" s="12" t="s">
        <v>31</v>
      </c>
      <c r="AX145" s="12" t="s">
        <v>69</v>
      </c>
      <c r="AY145" s="163" t="s">
        <v>260</v>
      </c>
    </row>
    <row r="146" spans="2:65" s="13" customFormat="1" ht="11.25">
      <c r="B146" s="169"/>
      <c r="D146" s="134" t="s">
        <v>774</v>
      </c>
      <c r="E146" s="170" t="s">
        <v>19</v>
      </c>
      <c r="F146" s="171" t="s">
        <v>967</v>
      </c>
      <c r="H146" s="172">
        <v>4.2229999999999999</v>
      </c>
      <c r="I146" s="173"/>
      <c r="L146" s="169"/>
      <c r="M146" s="174"/>
      <c r="T146" s="175"/>
      <c r="AT146" s="170" t="s">
        <v>774</v>
      </c>
      <c r="AU146" s="170" t="s">
        <v>77</v>
      </c>
      <c r="AV146" s="13" t="s">
        <v>266</v>
      </c>
      <c r="AW146" s="13" t="s">
        <v>31</v>
      </c>
      <c r="AX146" s="13" t="s">
        <v>77</v>
      </c>
      <c r="AY146" s="170" t="s">
        <v>260</v>
      </c>
    </row>
    <row r="147" spans="2:65" s="1" customFormat="1" ht="16.5" customHeight="1">
      <c r="B147" s="32"/>
      <c r="C147" s="121" t="s">
        <v>322</v>
      </c>
      <c r="D147" s="121" t="s">
        <v>261</v>
      </c>
      <c r="E147" s="122" t="s">
        <v>2038</v>
      </c>
      <c r="F147" s="123" t="s">
        <v>2039</v>
      </c>
      <c r="G147" s="124" t="s">
        <v>1067</v>
      </c>
      <c r="H147" s="125">
        <v>2.3140000000000001</v>
      </c>
      <c r="I147" s="126"/>
      <c r="J147" s="127">
        <f>ROUND(I147*H147,2)</f>
        <v>0</v>
      </c>
      <c r="K147" s="123" t="s">
        <v>1258</v>
      </c>
      <c r="L147" s="32"/>
      <c r="M147" s="128" t="s">
        <v>19</v>
      </c>
      <c r="N147" s="129" t="s">
        <v>40</v>
      </c>
      <c r="P147" s="130">
        <f>O147*H147</f>
        <v>0</v>
      </c>
      <c r="Q147" s="130">
        <v>0.50375000000000003</v>
      </c>
      <c r="R147" s="130">
        <f>Q147*H147</f>
        <v>1.1656775000000001</v>
      </c>
      <c r="S147" s="130">
        <v>2.5</v>
      </c>
      <c r="T147" s="131">
        <f>S147*H147</f>
        <v>5.7850000000000001</v>
      </c>
      <c r="AR147" s="132" t="s">
        <v>266</v>
      </c>
      <c r="AT147" s="132" t="s">
        <v>261</v>
      </c>
      <c r="AU147" s="132" t="s">
        <v>77</v>
      </c>
      <c r="AY147" s="17" t="s">
        <v>260</v>
      </c>
      <c r="BE147" s="133">
        <f>IF(N147="základní",J147,0)</f>
        <v>0</v>
      </c>
      <c r="BF147" s="133">
        <f>IF(N147="snížená",J147,0)</f>
        <v>0</v>
      </c>
      <c r="BG147" s="133">
        <f>IF(N147="zákl. přenesená",J147,0)</f>
        <v>0</v>
      </c>
      <c r="BH147" s="133">
        <f>IF(N147="sníž. přenesená",J147,0)</f>
        <v>0</v>
      </c>
      <c r="BI147" s="133">
        <f>IF(N147="nulová",J147,0)</f>
        <v>0</v>
      </c>
      <c r="BJ147" s="17" t="s">
        <v>77</v>
      </c>
      <c r="BK147" s="133">
        <f>ROUND(I147*H147,2)</f>
        <v>0</v>
      </c>
      <c r="BL147" s="17" t="s">
        <v>266</v>
      </c>
      <c r="BM147" s="132" t="s">
        <v>326</v>
      </c>
    </row>
    <row r="148" spans="2:65" s="1" customFormat="1" ht="11.25">
      <c r="B148" s="32"/>
      <c r="D148" s="134" t="s">
        <v>267</v>
      </c>
      <c r="F148" s="135" t="s">
        <v>2040</v>
      </c>
      <c r="I148" s="136"/>
      <c r="L148" s="32"/>
      <c r="M148" s="137"/>
      <c r="T148" s="53"/>
      <c r="AT148" s="17" t="s">
        <v>267</v>
      </c>
      <c r="AU148" s="17" t="s">
        <v>77</v>
      </c>
    </row>
    <row r="149" spans="2:65" s="1" customFormat="1" ht="11.25">
      <c r="B149" s="32"/>
      <c r="D149" s="176" t="s">
        <v>1416</v>
      </c>
      <c r="F149" s="177" t="s">
        <v>2041</v>
      </c>
      <c r="I149" s="136"/>
      <c r="L149" s="32"/>
      <c r="M149" s="137"/>
      <c r="T149" s="53"/>
      <c r="AT149" s="17" t="s">
        <v>1416</v>
      </c>
      <c r="AU149" s="17" t="s">
        <v>77</v>
      </c>
    </row>
    <row r="150" spans="2:65" s="1" customFormat="1" ht="48.75">
      <c r="B150" s="32"/>
      <c r="D150" s="134" t="s">
        <v>269</v>
      </c>
      <c r="F150" s="138" t="s">
        <v>2042</v>
      </c>
      <c r="I150" s="136"/>
      <c r="L150" s="32"/>
      <c r="M150" s="137"/>
      <c r="T150" s="53"/>
      <c r="AT150" s="17" t="s">
        <v>269</v>
      </c>
      <c r="AU150" s="17" t="s">
        <v>77</v>
      </c>
    </row>
    <row r="151" spans="2:65" s="12" customFormat="1" ht="11.25">
      <c r="B151" s="162"/>
      <c r="D151" s="134" t="s">
        <v>774</v>
      </c>
      <c r="E151" s="163" t="s">
        <v>19</v>
      </c>
      <c r="F151" s="164" t="s">
        <v>4400</v>
      </c>
      <c r="H151" s="165">
        <v>2.3140000000000001</v>
      </c>
      <c r="I151" s="166"/>
      <c r="L151" s="162"/>
      <c r="M151" s="167"/>
      <c r="T151" s="168"/>
      <c r="AT151" s="163" t="s">
        <v>774</v>
      </c>
      <c r="AU151" s="163" t="s">
        <v>77</v>
      </c>
      <c r="AV151" s="12" t="s">
        <v>79</v>
      </c>
      <c r="AW151" s="12" t="s">
        <v>31</v>
      </c>
      <c r="AX151" s="12" t="s">
        <v>69</v>
      </c>
      <c r="AY151" s="163" t="s">
        <v>260</v>
      </c>
    </row>
    <row r="152" spans="2:65" s="13" customFormat="1" ht="11.25">
      <c r="B152" s="169"/>
      <c r="D152" s="134" t="s">
        <v>774</v>
      </c>
      <c r="E152" s="170" t="s">
        <v>19</v>
      </c>
      <c r="F152" s="171" t="s">
        <v>967</v>
      </c>
      <c r="H152" s="172">
        <v>2.3140000000000001</v>
      </c>
      <c r="I152" s="173"/>
      <c r="L152" s="169"/>
      <c r="M152" s="174"/>
      <c r="T152" s="175"/>
      <c r="AT152" s="170" t="s">
        <v>774</v>
      </c>
      <c r="AU152" s="170" t="s">
        <v>77</v>
      </c>
      <c r="AV152" s="13" t="s">
        <v>266</v>
      </c>
      <c r="AW152" s="13" t="s">
        <v>31</v>
      </c>
      <c r="AX152" s="13" t="s">
        <v>77</v>
      </c>
      <c r="AY152" s="170" t="s">
        <v>260</v>
      </c>
    </row>
    <row r="153" spans="2:65" s="1" customFormat="1" ht="16.5" customHeight="1">
      <c r="B153" s="32"/>
      <c r="C153" s="139" t="s">
        <v>296</v>
      </c>
      <c r="D153" s="139" t="s">
        <v>273</v>
      </c>
      <c r="E153" s="140" t="s">
        <v>1498</v>
      </c>
      <c r="F153" s="141" t="s">
        <v>1499</v>
      </c>
      <c r="G153" s="142" t="s">
        <v>973</v>
      </c>
      <c r="H153" s="143">
        <v>4.859</v>
      </c>
      <c r="I153" s="144"/>
      <c r="J153" s="145">
        <f>ROUND(I153*H153,2)</f>
        <v>0</v>
      </c>
      <c r="K153" s="141" t="s">
        <v>1258</v>
      </c>
      <c r="L153" s="146"/>
      <c r="M153" s="147" t="s">
        <v>19</v>
      </c>
      <c r="N153" s="148" t="s">
        <v>40</v>
      </c>
      <c r="P153" s="130">
        <f>O153*H153</f>
        <v>0</v>
      </c>
      <c r="Q153" s="130">
        <v>1</v>
      </c>
      <c r="R153" s="130">
        <f>Q153*H153</f>
        <v>4.859</v>
      </c>
      <c r="S153" s="130">
        <v>0</v>
      </c>
      <c r="T153" s="131">
        <f>S153*H153</f>
        <v>0</v>
      </c>
      <c r="AR153" s="132" t="s">
        <v>277</v>
      </c>
      <c r="AT153" s="132" t="s">
        <v>273</v>
      </c>
      <c r="AU153" s="132" t="s">
        <v>77</v>
      </c>
      <c r="AY153" s="17" t="s">
        <v>260</v>
      </c>
      <c r="BE153" s="133">
        <f>IF(N153="základní",J153,0)</f>
        <v>0</v>
      </c>
      <c r="BF153" s="133">
        <f>IF(N153="snížená",J153,0)</f>
        <v>0</v>
      </c>
      <c r="BG153" s="133">
        <f>IF(N153="zákl. přenesená",J153,0)</f>
        <v>0</v>
      </c>
      <c r="BH153" s="133">
        <f>IF(N153="sníž. přenesená",J153,0)</f>
        <v>0</v>
      </c>
      <c r="BI153" s="133">
        <f>IF(N153="nulová",J153,0)</f>
        <v>0</v>
      </c>
      <c r="BJ153" s="17" t="s">
        <v>77</v>
      </c>
      <c r="BK153" s="133">
        <f>ROUND(I153*H153,2)</f>
        <v>0</v>
      </c>
      <c r="BL153" s="17" t="s">
        <v>266</v>
      </c>
      <c r="BM153" s="132" t="s">
        <v>330</v>
      </c>
    </row>
    <row r="154" spans="2:65" s="1" customFormat="1" ht="11.25">
      <c r="B154" s="32"/>
      <c r="D154" s="134" t="s">
        <v>267</v>
      </c>
      <c r="F154" s="135" t="s">
        <v>1499</v>
      </c>
      <c r="I154" s="136"/>
      <c r="L154" s="32"/>
      <c r="M154" s="137"/>
      <c r="T154" s="53"/>
      <c r="AT154" s="17" t="s">
        <v>267</v>
      </c>
      <c r="AU154" s="17" t="s">
        <v>77</v>
      </c>
    </row>
    <row r="155" spans="2:65" s="12" customFormat="1" ht="11.25">
      <c r="B155" s="162"/>
      <c r="D155" s="134" t="s">
        <v>774</v>
      </c>
      <c r="E155" s="163" t="s">
        <v>19</v>
      </c>
      <c r="F155" s="164" t="s">
        <v>4401</v>
      </c>
      <c r="H155" s="165">
        <v>4.859</v>
      </c>
      <c r="I155" s="166"/>
      <c r="L155" s="162"/>
      <c r="M155" s="167"/>
      <c r="T155" s="168"/>
      <c r="AT155" s="163" t="s">
        <v>774</v>
      </c>
      <c r="AU155" s="163" t="s">
        <v>77</v>
      </c>
      <c r="AV155" s="12" t="s">
        <v>79</v>
      </c>
      <c r="AW155" s="12" t="s">
        <v>31</v>
      </c>
      <c r="AX155" s="12" t="s">
        <v>69</v>
      </c>
      <c r="AY155" s="163" t="s">
        <v>260</v>
      </c>
    </row>
    <row r="156" spans="2:65" s="13" customFormat="1" ht="11.25">
      <c r="B156" s="169"/>
      <c r="D156" s="134" t="s">
        <v>774</v>
      </c>
      <c r="E156" s="170" t="s">
        <v>19</v>
      </c>
      <c r="F156" s="171" t="s">
        <v>967</v>
      </c>
      <c r="H156" s="172">
        <v>4.859</v>
      </c>
      <c r="I156" s="173"/>
      <c r="L156" s="169"/>
      <c r="M156" s="174"/>
      <c r="T156" s="175"/>
      <c r="AT156" s="170" t="s">
        <v>774</v>
      </c>
      <c r="AU156" s="170" t="s">
        <v>77</v>
      </c>
      <c r="AV156" s="13" t="s">
        <v>266</v>
      </c>
      <c r="AW156" s="13" t="s">
        <v>31</v>
      </c>
      <c r="AX156" s="13" t="s">
        <v>77</v>
      </c>
      <c r="AY156" s="170" t="s">
        <v>260</v>
      </c>
    </row>
    <row r="157" spans="2:65" s="1" customFormat="1" ht="16.5" customHeight="1">
      <c r="B157" s="32"/>
      <c r="C157" s="121" t="s">
        <v>332</v>
      </c>
      <c r="D157" s="121" t="s">
        <v>261</v>
      </c>
      <c r="E157" s="122" t="s">
        <v>2045</v>
      </c>
      <c r="F157" s="123" t="s">
        <v>2046</v>
      </c>
      <c r="G157" s="124" t="s">
        <v>1297</v>
      </c>
      <c r="H157" s="125">
        <v>115.7</v>
      </c>
      <c r="I157" s="126"/>
      <c r="J157" s="127">
        <f>ROUND(I157*H157,2)</f>
        <v>0</v>
      </c>
      <c r="K157" s="123" t="s">
        <v>1258</v>
      </c>
      <c r="L157" s="32"/>
      <c r="M157" s="128" t="s">
        <v>19</v>
      </c>
      <c r="N157" s="129" t="s">
        <v>40</v>
      </c>
      <c r="P157" s="130">
        <f>O157*H157</f>
        <v>0</v>
      </c>
      <c r="Q157" s="130">
        <v>1.162E-2</v>
      </c>
      <c r="R157" s="130">
        <f>Q157*H157</f>
        <v>1.3444340000000001</v>
      </c>
      <c r="S157" s="130">
        <v>0</v>
      </c>
      <c r="T157" s="131">
        <f>S157*H157</f>
        <v>0</v>
      </c>
      <c r="AR157" s="132" t="s">
        <v>266</v>
      </c>
      <c r="AT157" s="132" t="s">
        <v>261</v>
      </c>
      <c r="AU157" s="132" t="s">
        <v>77</v>
      </c>
      <c r="AY157" s="17" t="s">
        <v>260</v>
      </c>
      <c r="BE157" s="133">
        <f>IF(N157="základní",J157,0)</f>
        <v>0</v>
      </c>
      <c r="BF157" s="133">
        <f>IF(N157="snížená",J157,0)</f>
        <v>0</v>
      </c>
      <c r="BG157" s="133">
        <f>IF(N157="zákl. přenesená",J157,0)</f>
        <v>0</v>
      </c>
      <c r="BH157" s="133">
        <f>IF(N157="sníž. přenesená",J157,0)</f>
        <v>0</v>
      </c>
      <c r="BI157" s="133">
        <f>IF(N157="nulová",J157,0)</f>
        <v>0</v>
      </c>
      <c r="BJ157" s="17" t="s">
        <v>77</v>
      </c>
      <c r="BK157" s="133">
        <f>ROUND(I157*H157,2)</f>
        <v>0</v>
      </c>
      <c r="BL157" s="17" t="s">
        <v>266</v>
      </c>
      <c r="BM157" s="132" t="s">
        <v>335</v>
      </c>
    </row>
    <row r="158" spans="2:65" s="1" customFormat="1" ht="11.25">
      <c r="B158" s="32"/>
      <c r="D158" s="134" t="s">
        <v>267</v>
      </c>
      <c r="F158" s="135" t="s">
        <v>2047</v>
      </c>
      <c r="I158" s="136"/>
      <c r="L158" s="32"/>
      <c r="M158" s="137"/>
      <c r="T158" s="53"/>
      <c r="AT158" s="17" t="s">
        <v>267</v>
      </c>
      <c r="AU158" s="17" t="s">
        <v>77</v>
      </c>
    </row>
    <row r="159" spans="2:65" s="1" customFormat="1" ht="11.25">
      <c r="B159" s="32"/>
      <c r="D159" s="176" t="s">
        <v>1416</v>
      </c>
      <c r="F159" s="177" t="s">
        <v>2048</v>
      </c>
      <c r="I159" s="136"/>
      <c r="L159" s="32"/>
      <c r="M159" s="137"/>
      <c r="T159" s="53"/>
      <c r="AT159" s="17" t="s">
        <v>1416</v>
      </c>
      <c r="AU159" s="17" t="s">
        <v>77</v>
      </c>
    </row>
    <row r="160" spans="2:65" s="1" customFormat="1" ht="68.25">
      <c r="B160" s="32"/>
      <c r="D160" s="134" t="s">
        <v>269</v>
      </c>
      <c r="F160" s="138" t="s">
        <v>2049</v>
      </c>
      <c r="I160" s="136"/>
      <c r="L160" s="32"/>
      <c r="M160" s="137"/>
      <c r="T160" s="53"/>
      <c r="AT160" s="17" t="s">
        <v>269</v>
      </c>
      <c r="AU160" s="17" t="s">
        <v>77</v>
      </c>
    </row>
    <row r="161" spans="2:65" s="12" customFormat="1" ht="11.25">
      <c r="B161" s="162"/>
      <c r="D161" s="134" t="s">
        <v>774</v>
      </c>
      <c r="E161" s="163" t="s">
        <v>19</v>
      </c>
      <c r="F161" s="164" t="s">
        <v>4402</v>
      </c>
      <c r="H161" s="165">
        <v>115.7</v>
      </c>
      <c r="I161" s="166"/>
      <c r="L161" s="162"/>
      <c r="M161" s="167"/>
      <c r="T161" s="168"/>
      <c r="AT161" s="163" t="s">
        <v>774</v>
      </c>
      <c r="AU161" s="163" t="s">
        <v>77</v>
      </c>
      <c r="AV161" s="12" t="s">
        <v>79</v>
      </c>
      <c r="AW161" s="12" t="s">
        <v>31</v>
      </c>
      <c r="AX161" s="12" t="s">
        <v>69</v>
      </c>
      <c r="AY161" s="163" t="s">
        <v>260</v>
      </c>
    </row>
    <row r="162" spans="2:65" s="13" customFormat="1" ht="11.25">
      <c r="B162" s="169"/>
      <c r="D162" s="134" t="s">
        <v>774</v>
      </c>
      <c r="E162" s="170" t="s">
        <v>19</v>
      </c>
      <c r="F162" s="171" t="s">
        <v>967</v>
      </c>
      <c r="H162" s="172">
        <v>115.7</v>
      </c>
      <c r="I162" s="173"/>
      <c r="L162" s="169"/>
      <c r="M162" s="174"/>
      <c r="T162" s="175"/>
      <c r="AT162" s="170" t="s">
        <v>774</v>
      </c>
      <c r="AU162" s="170" t="s">
        <v>77</v>
      </c>
      <c r="AV162" s="13" t="s">
        <v>266</v>
      </c>
      <c r="AW162" s="13" t="s">
        <v>31</v>
      </c>
      <c r="AX162" s="13" t="s">
        <v>77</v>
      </c>
      <c r="AY162" s="170" t="s">
        <v>260</v>
      </c>
    </row>
    <row r="163" spans="2:65" s="1" customFormat="1" ht="16.5" customHeight="1">
      <c r="B163" s="32"/>
      <c r="C163" s="121" t="s">
        <v>300</v>
      </c>
      <c r="D163" s="121" t="s">
        <v>261</v>
      </c>
      <c r="E163" s="122" t="s">
        <v>2407</v>
      </c>
      <c r="F163" s="123" t="s">
        <v>2408</v>
      </c>
      <c r="G163" s="124" t="s">
        <v>1297</v>
      </c>
      <c r="H163" s="125">
        <v>319.7</v>
      </c>
      <c r="I163" s="126"/>
      <c r="J163" s="127">
        <f>ROUND(I163*H163,2)</f>
        <v>0</v>
      </c>
      <c r="K163" s="123" t="s">
        <v>1258</v>
      </c>
      <c r="L163" s="32"/>
      <c r="M163" s="128" t="s">
        <v>19</v>
      </c>
      <c r="N163" s="129" t="s">
        <v>40</v>
      </c>
      <c r="P163" s="130">
        <f>O163*H163</f>
        <v>0</v>
      </c>
      <c r="Q163" s="130">
        <v>3.8850000000000003E-2</v>
      </c>
      <c r="R163" s="130">
        <f>Q163*H163</f>
        <v>12.420345000000001</v>
      </c>
      <c r="S163" s="130">
        <v>0</v>
      </c>
      <c r="T163" s="131">
        <f>S163*H163</f>
        <v>0</v>
      </c>
      <c r="AR163" s="132" t="s">
        <v>266</v>
      </c>
      <c r="AT163" s="132" t="s">
        <v>261</v>
      </c>
      <c r="AU163" s="132" t="s">
        <v>77</v>
      </c>
      <c r="AY163" s="17" t="s">
        <v>260</v>
      </c>
      <c r="BE163" s="133">
        <f>IF(N163="základní",J163,0)</f>
        <v>0</v>
      </c>
      <c r="BF163" s="133">
        <f>IF(N163="snížená",J163,0)</f>
        <v>0</v>
      </c>
      <c r="BG163" s="133">
        <f>IF(N163="zákl. přenesená",J163,0)</f>
        <v>0</v>
      </c>
      <c r="BH163" s="133">
        <f>IF(N163="sníž. přenesená",J163,0)</f>
        <v>0</v>
      </c>
      <c r="BI163" s="133">
        <f>IF(N163="nulová",J163,0)</f>
        <v>0</v>
      </c>
      <c r="BJ163" s="17" t="s">
        <v>77</v>
      </c>
      <c r="BK163" s="133">
        <f>ROUND(I163*H163,2)</f>
        <v>0</v>
      </c>
      <c r="BL163" s="17" t="s">
        <v>266</v>
      </c>
      <c r="BM163" s="132" t="s">
        <v>339</v>
      </c>
    </row>
    <row r="164" spans="2:65" s="1" customFormat="1" ht="11.25">
      <c r="B164" s="32"/>
      <c r="D164" s="134" t="s">
        <v>267</v>
      </c>
      <c r="F164" s="135" t="s">
        <v>2409</v>
      </c>
      <c r="I164" s="136"/>
      <c r="L164" s="32"/>
      <c r="M164" s="137"/>
      <c r="T164" s="53"/>
      <c r="AT164" s="17" t="s">
        <v>267</v>
      </c>
      <c r="AU164" s="17" t="s">
        <v>77</v>
      </c>
    </row>
    <row r="165" spans="2:65" s="1" customFormat="1" ht="11.25">
      <c r="B165" s="32"/>
      <c r="D165" s="176" t="s">
        <v>1416</v>
      </c>
      <c r="F165" s="177" t="s">
        <v>2410</v>
      </c>
      <c r="I165" s="136"/>
      <c r="L165" s="32"/>
      <c r="M165" s="137"/>
      <c r="T165" s="53"/>
      <c r="AT165" s="17" t="s">
        <v>1416</v>
      </c>
      <c r="AU165" s="17" t="s">
        <v>77</v>
      </c>
    </row>
    <row r="166" spans="2:65" s="12" customFormat="1" ht="11.25">
      <c r="B166" s="162"/>
      <c r="D166" s="134" t="s">
        <v>774</v>
      </c>
      <c r="E166" s="163" t="s">
        <v>19</v>
      </c>
      <c r="F166" s="164" t="s">
        <v>4403</v>
      </c>
      <c r="H166" s="165">
        <v>319.7</v>
      </c>
      <c r="I166" s="166"/>
      <c r="L166" s="162"/>
      <c r="M166" s="167"/>
      <c r="T166" s="168"/>
      <c r="AT166" s="163" t="s">
        <v>774</v>
      </c>
      <c r="AU166" s="163" t="s">
        <v>77</v>
      </c>
      <c r="AV166" s="12" t="s">
        <v>79</v>
      </c>
      <c r="AW166" s="12" t="s">
        <v>31</v>
      </c>
      <c r="AX166" s="12" t="s">
        <v>69</v>
      </c>
      <c r="AY166" s="163" t="s">
        <v>260</v>
      </c>
    </row>
    <row r="167" spans="2:65" s="13" customFormat="1" ht="11.25">
      <c r="B167" s="169"/>
      <c r="D167" s="134" t="s">
        <v>774</v>
      </c>
      <c r="E167" s="170" t="s">
        <v>19</v>
      </c>
      <c r="F167" s="171" t="s">
        <v>967</v>
      </c>
      <c r="H167" s="172">
        <v>319.7</v>
      </c>
      <c r="I167" s="173"/>
      <c r="L167" s="169"/>
      <c r="M167" s="174"/>
      <c r="T167" s="175"/>
      <c r="AT167" s="170" t="s">
        <v>774</v>
      </c>
      <c r="AU167" s="170" t="s">
        <v>77</v>
      </c>
      <c r="AV167" s="13" t="s">
        <v>266</v>
      </c>
      <c r="AW167" s="13" t="s">
        <v>31</v>
      </c>
      <c r="AX167" s="13" t="s">
        <v>77</v>
      </c>
      <c r="AY167" s="170" t="s">
        <v>260</v>
      </c>
    </row>
    <row r="168" spans="2:65" s="1" customFormat="1" ht="16.5" customHeight="1">
      <c r="B168" s="32"/>
      <c r="C168" s="121" t="s">
        <v>341</v>
      </c>
      <c r="D168" s="121" t="s">
        <v>261</v>
      </c>
      <c r="E168" s="122" t="s">
        <v>2417</v>
      </c>
      <c r="F168" s="123" t="s">
        <v>2418</v>
      </c>
      <c r="G168" s="124" t="s">
        <v>1297</v>
      </c>
      <c r="H168" s="125">
        <v>319.7</v>
      </c>
      <c r="I168" s="126"/>
      <c r="J168" s="127">
        <f>ROUND(I168*H168,2)</f>
        <v>0</v>
      </c>
      <c r="K168" s="123" t="s">
        <v>1258</v>
      </c>
      <c r="L168" s="32"/>
      <c r="M168" s="128" t="s">
        <v>19</v>
      </c>
      <c r="N168" s="129" t="s">
        <v>40</v>
      </c>
      <c r="P168" s="130">
        <f>O168*H168</f>
        <v>0</v>
      </c>
      <c r="Q168" s="130">
        <v>3.9699999999999996E-3</v>
      </c>
      <c r="R168" s="130">
        <f>Q168*H168</f>
        <v>1.2692089999999998</v>
      </c>
      <c r="S168" s="130">
        <v>0</v>
      </c>
      <c r="T168" s="131">
        <f>S168*H168</f>
        <v>0</v>
      </c>
      <c r="AR168" s="132" t="s">
        <v>266</v>
      </c>
      <c r="AT168" s="132" t="s">
        <v>261</v>
      </c>
      <c r="AU168" s="132" t="s">
        <v>77</v>
      </c>
      <c r="AY168" s="17" t="s">
        <v>260</v>
      </c>
      <c r="BE168" s="133">
        <f>IF(N168="základní",J168,0)</f>
        <v>0</v>
      </c>
      <c r="BF168" s="133">
        <f>IF(N168="snížená",J168,0)</f>
        <v>0</v>
      </c>
      <c r="BG168" s="133">
        <f>IF(N168="zákl. přenesená",J168,0)</f>
        <v>0</v>
      </c>
      <c r="BH168" s="133">
        <f>IF(N168="sníž. přenesená",J168,0)</f>
        <v>0</v>
      </c>
      <c r="BI168" s="133">
        <f>IF(N168="nulová",J168,0)</f>
        <v>0</v>
      </c>
      <c r="BJ168" s="17" t="s">
        <v>77</v>
      </c>
      <c r="BK168" s="133">
        <f>ROUND(I168*H168,2)</f>
        <v>0</v>
      </c>
      <c r="BL168" s="17" t="s">
        <v>266</v>
      </c>
      <c r="BM168" s="132" t="s">
        <v>344</v>
      </c>
    </row>
    <row r="169" spans="2:65" s="1" customFormat="1" ht="11.25">
      <c r="B169" s="32"/>
      <c r="D169" s="134" t="s">
        <v>267</v>
      </c>
      <c r="F169" s="135" t="s">
        <v>2419</v>
      </c>
      <c r="I169" s="136"/>
      <c r="L169" s="32"/>
      <c r="M169" s="137"/>
      <c r="T169" s="53"/>
      <c r="AT169" s="17" t="s">
        <v>267</v>
      </c>
      <c r="AU169" s="17" t="s">
        <v>77</v>
      </c>
    </row>
    <row r="170" spans="2:65" s="1" customFormat="1" ht="11.25">
      <c r="B170" s="32"/>
      <c r="D170" s="176" t="s">
        <v>1416</v>
      </c>
      <c r="F170" s="177" t="s">
        <v>2420</v>
      </c>
      <c r="I170" s="136"/>
      <c r="L170" s="32"/>
      <c r="M170" s="137"/>
      <c r="T170" s="53"/>
      <c r="AT170" s="17" t="s">
        <v>1416</v>
      </c>
      <c r="AU170" s="17" t="s">
        <v>77</v>
      </c>
    </row>
    <row r="171" spans="2:65" s="12" customFormat="1" ht="11.25">
      <c r="B171" s="162"/>
      <c r="D171" s="134" t="s">
        <v>774</v>
      </c>
      <c r="E171" s="163" t="s">
        <v>19</v>
      </c>
      <c r="F171" s="164" t="s">
        <v>4403</v>
      </c>
      <c r="H171" s="165">
        <v>319.7</v>
      </c>
      <c r="I171" s="166"/>
      <c r="L171" s="162"/>
      <c r="M171" s="167"/>
      <c r="T171" s="168"/>
      <c r="AT171" s="163" t="s">
        <v>774</v>
      </c>
      <c r="AU171" s="163" t="s">
        <v>77</v>
      </c>
      <c r="AV171" s="12" t="s">
        <v>79</v>
      </c>
      <c r="AW171" s="12" t="s">
        <v>31</v>
      </c>
      <c r="AX171" s="12" t="s">
        <v>69</v>
      </c>
      <c r="AY171" s="163" t="s">
        <v>260</v>
      </c>
    </row>
    <row r="172" spans="2:65" s="13" customFormat="1" ht="11.25">
      <c r="B172" s="169"/>
      <c r="D172" s="134" t="s">
        <v>774</v>
      </c>
      <c r="E172" s="170" t="s">
        <v>19</v>
      </c>
      <c r="F172" s="171" t="s">
        <v>967</v>
      </c>
      <c r="H172" s="172">
        <v>319.7</v>
      </c>
      <c r="I172" s="173"/>
      <c r="L172" s="169"/>
      <c r="M172" s="174"/>
      <c r="T172" s="175"/>
      <c r="AT172" s="170" t="s">
        <v>774</v>
      </c>
      <c r="AU172" s="170" t="s">
        <v>77</v>
      </c>
      <c r="AV172" s="13" t="s">
        <v>266</v>
      </c>
      <c r="AW172" s="13" t="s">
        <v>31</v>
      </c>
      <c r="AX172" s="13" t="s">
        <v>77</v>
      </c>
      <c r="AY172" s="170" t="s">
        <v>260</v>
      </c>
    </row>
    <row r="173" spans="2:65" s="1" customFormat="1" ht="16.5" customHeight="1">
      <c r="B173" s="32"/>
      <c r="C173" s="121" t="s">
        <v>305</v>
      </c>
      <c r="D173" s="121" t="s">
        <v>261</v>
      </c>
      <c r="E173" s="122" t="s">
        <v>2422</v>
      </c>
      <c r="F173" s="123" t="s">
        <v>2423</v>
      </c>
      <c r="G173" s="124" t="s">
        <v>1297</v>
      </c>
      <c r="H173" s="125">
        <v>319.7</v>
      </c>
      <c r="I173" s="126"/>
      <c r="J173" s="127">
        <f>ROUND(I173*H173,2)</f>
        <v>0</v>
      </c>
      <c r="K173" s="123" t="s">
        <v>1258</v>
      </c>
      <c r="L173" s="32"/>
      <c r="M173" s="128" t="s">
        <v>19</v>
      </c>
      <c r="N173" s="129" t="s">
        <v>40</v>
      </c>
      <c r="P173" s="130">
        <f>O173*H173</f>
        <v>0</v>
      </c>
      <c r="Q173" s="130">
        <v>2.0999999999999999E-3</v>
      </c>
      <c r="R173" s="130">
        <f>Q173*H173</f>
        <v>0.67136999999999991</v>
      </c>
      <c r="S173" s="130">
        <v>0</v>
      </c>
      <c r="T173" s="131">
        <f>S173*H173</f>
        <v>0</v>
      </c>
      <c r="AR173" s="132" t="s">
        <v>266</v>
      </c>
      <c r="AT173" s="132" t="s">
        <v>261</v>
      </c>
      <c r="AU173" s="132" t="s">
        <v>77</v>
      </c>
      <c r="AY173" s="17" t="s">
        <v>260</v>
      </c>
      <c r="BE173" s="133">
        <f>IF(N173="základní",J173,0)</f>
        <v>0</v>
      </c>
      <c r="BF173" s="133">
        <f>IF(N173="snížená",J173,0)</f>
        <v>0</v>
      </c>
      <c r="BG173" s="133">
        <f>IF(N173="zákl. přenesená",J173,0)</f>
        <v>0</v>
      </c>
      <c r="BH173" s="133">
        <f>IF(N173="sníž. přenesená",J173,0)</f>
        <v>0</v>
      </c>
      <c r="BI173" s="133">
        <f>IF(N173="nulová",J173,0)</f>
        <v>0</v>
      </c>
      <c r="BJ173" s="17" t="s">
        <v>77</v>
      </c>
      <c r="BK173" s="133">
        <f>ROUND(I173*H173,2)</f>
        <v>0</v>
      </c>
      <c r="BL173" s="17" t="s">
        <v>266</v>
      </c>
      <c r="BM173" s="132" t="s">
        <v>348</v>
      </c>
    </row>
    <row r="174" spans="2:65" s="1" customFormat="1" ht="11.25">
      <c r="B174" s="32"/>
      <c r="D174" s="134" t="s">
        <v>267</v>
      </c>
      <c r="F174" s="135" t="s">
        <v>2424</v>
      </c>
      <c r="I174" s="136"/>
      <c r="L174" s="32"/>
      <c r="M174" s="137"/>
      <c r="T174" s="53"/>
      <c r="AT174" s="17" t="s">
        <v>267</v>
      </c>
      <c r="AU174" s="17" t="s">
        <v>77</v>
      </c>
    </row>
    <row r="175" spans="2:65" s="1" customFormat="1" ht="11.25">
      <c r="B175" s="32"/>
      <c r="D175" s="176" t="s">
        <v>1416</v>
      </c>
      <c r="F175" s="177" t="s">
        <v>2425</v>
      </c>
      <c r="I175" s="136"/>
      <c r="L175" s="32"/>
      <c r="M175" s="137"/>
      <c r="T175" s="53"/>
      <c r="AT175" s="17" t="s">
        <v>1416</v>
      </c>
      <c r="AU175" s="17" t="s">
        <v>77</v>
      </c>
    </row>
    <row r="176" spans="2:65" s="12" customFormat="1" ht="11.25">
      <c r="B176" s="162"/>
      <c r="D176" s="134" t="s">
        <v>774</v>
      </c>
      <c r="E176" s="163" t="s">
        <v>19</v>
      </c>
      <c r="F176" s="164" t="s">
        <v>4403</v>
      </c>
      <c r="H176" s="165">
        <v>319.7</v>
      </c>
      <c r="I176" s="166"/>
      <c r="L176" s="162"/>
      <c r="M176" s="167"/>
      <c r="T176" s="168"/>
      <c r="AT176" s="163" t="s">
        <v>774</v>
      </c>
      <c r="AU176" s="163" t="s">
        <v>77</v>
      </c>
      <c r="AV176" s="12" t="s">
        <v>79</v>
      </c>
      <c r="AW176" s="12" t="s">
        <v>31</v>
      </c>
      <c r="AX176" s="12" t="s">
        <v>69</v>
      </c>
      <c r="AY176" s="163" t="s">
        <v>260</v>
      </c>
    </row>
    <row r="177" spans="2:65" s="13" customFormat="1" ht="11.25">
      <c r="B177" s="169"/>
      <c r="D177" s="134" t="s">
        <v>774</v>
      </c>
      <c r="E177" s="170" t="s">
        <v>19</v>
      </c>
      <c r="F177" s="171" t="s">
        <v>967</v>
      </c>
      <c r="H177" s="172">
        <v>319.7</v>
      </c>
      <c r="I177" s="173"/>
      <c r="L177" s="169"/>
      <c r="M177" s="174"/>
      <c r="T177" s="175"/>
      <c r="AT177" s="170" t="s">
        <v>774</v>
      </c>
      <c r="AU177" s="170" t="s">
        <v>77</v>
      </c>
      <c r="AV177" s="13" t="s">
        <v>266</v>
      </c>
      <c r="AW177" s="13" t="s">
        <v>31</v>
      </c>
      <c r="AX177" s="13" t="s">
        <v>77</v>
      </c>
      <c r="AY177" s="170" t="s">
        <v>260</v>
      </c>
    </row>
    <row r="178" spans="2:65" s="1" customFormat="1" ht="16.5" customHeight="1">
      <c r="B178" s="32"/>
      <c r="C178" s="121" t="s">
        <v>350</v>
      </c>
      <c r="D178" s="121" t="s">
        <v>261</v>
      </c>
      <c r="E178" s="122" t="s">
        <v>2050</v>
      </c>
      <c r="F178" s="123" t="s">
        <v>2051</v>
      </c>
      <c r="G178" s="124" t="s">
        <v>545</v>
      </c>
      <c r="H178" s="125">
        <v>21.2</v>
      </c>
      <c r="I178" s="126"/>
      <c r="J178" s="127">
        <f>ROUND(I178*H178,2)</f>
        <v>0</v>
      </c>
      <c r="K178" s="123" t="s">
        <v>1258</v>
      </c>
      <c r="L178" s="32"/>
      <c r="M178" s="128" t="s">
        <v>19</v>
      </c>
      <c r="N178" s="129" t="s">
        <v>40</v>
      </c>
      <c r="P178" s="130">
        <f>O178*H178</f>
        <v>0</v>
      </c>
      <c r="Q178" s="130">
        <v>1.01E-3</v>
      </c>
      <c r="R178" s="130">
        <f>Q178*H178</f>
        <v>2.1412E-2</v>
      </c>
      <c r="S178" s="130">
        <v>1E-3</v>
      </c>
      <c r="T178" s="131">
        <f>S178*H178</f>
        <v>2.12E-2</v>
      </c>
      <c r="AR178" s="132" t="s">
        <v>266</v>
      </c>
      <c r="AT178" s="132" t="s">
        <v>261</v>
      </c>
      <c r="AU178" s="132" t="s">
        <v>77</v>
      </c>
      <c r="AY178" s="17" t="s">
        <v>260</v>
      </c>
      <c r="BE178" s="133">
        <f>IF(N178="základní",J178,0)</f>
        <v>0</v>
      </c>
      <c r="BF178" s="133">
        <f>IF(N178="snížená",J178,0)</f>
        <v>0</v>
      </c>
      <c r="BG178" s="133">
        <f>IF(N178="zákl. přenesená",J178,0)</f>
        <v>0</v>
      </c>
      <c r="BH178" s="133">
        <f>IF(N178="sníž. přenesená",J178,0)</f>
        <v>0</v>
      </c>
      <c r="BI178" s="133">
        <f>IF(N178="nulová",J178,0)</f>
        <v>0</v>
      </c>
      <c r="BJ178" s="17" t="s">
        <v>77</v>
      </c>
      <c r="BK178" s="133">
        <f>ROUND(I178*H178,2)</f>
        <v>0</v>
      </c>
      <c r="BL178" s="17" t="s">
        <v>266</v>
      </c>
      <c r="BM178" s="132" t="s">
        <v>353</v>
      </c>
    </row>
    <row r="179" spans="2:65" s="1" customFormat="1" ht="11.25">
      <c r="B179" s="32"/>
      <c r="D179" s="134" t="s">
        <v>267</v>
      </c>
      <c r="F179" s="135" t="s">
        <v>2052</v>
      </c>
      <c r="I179" s="136"/>
      <c r="L179" s="32"/>
      <c r="M179" s="137"/>
      <c r="T179" s="53"/>
      <c r="AT179" s="17" t="s">
        <v>267</v>
      </c>
      <c r="AU179" s="17" t="s">
        <v>77</v>
      </c>
    </row>
    <row r="180" spans="2:65" s="1" customFormat="1" ht="11.25">
      <c r="B180" s="32"/>
      <c r="D180" s="176" t="s">
        <v>1416</v>
      </c>
      <c r="F180" s="177" t="s">
        <v>2053</v>
      </c>
      <c r="I180" s="136"/>
      <c r="L180" s="32"/>
      <c r="M180" s="137"/>
      <c r="T180" s="53"/>
      <c r="AT180" s="17" t="s">
        <v>1416</v>
      </c>
      <c r="AU180" s="17" t="s">
        <v>77</v>
      </c>
    </row>
    <row r="181" spans="2:65" s="1" customFormat="1" ht="39">
      <c r="B181" s="32"/>
      <c r="D181" s="134" t="s">
        <v>269</v>
      </c>
      <c r="F181" s="138" t="s">
        <v>2054</v>
      </c>
      <c r="I181" s="136"/>
      <c r="L181" s="32"/>
      <c r="M181" s="137"/>
      <c r="T181" s="53"/>
      <c r="AT181" s="17" t="s">
        <v>269</v>
      </c>
      <c r="AU181" s="17" t="s">
        <v>77</v>
      </c>
    </row>
    <row r="182" spans="2:65" s="12" customFormat="1" ht="11.25">
      <c r="B182" s="162"/>
      <c r="D182" s="134" t="s">
        <v>774</v>
      </c>
      <c r="E182" s="163" t="s">
        <v>19</v>
      </c>
      <c r="F182" s="164" t="s">
        <v>4404</v>
      </c>
      <c r="H182" s="165">
        <v>21.2</v>
      </c>
      <c r="I182" s="166"/>
      <c r="L182" s="162"/>
      <c r="M182" s="167"/>
      <c r="T182" s="168"/>
      <c r="AT182" s="163" t="s">
        <v>774</v>
      </c>
      <c r="AU182" s="163" t="s">
        <v>77</v>
      </c>
      <c r="AV182" s="12" t="s">
        <v>79</v>
      </c>
      <c r="AW182" s="12" t="s">
        <v>31</v>
      </c>
      <c r="AX182" s="12" t="s">
        <v>69</v>
      </c>
      <c r="AY182" s="163" t="s">
        <v>260</v>
      </c>
    </row>
    <row r="183" spans="2:65" s="13" customFormat="1" ht="11.25">
      <c r="B183" s="169"/>
      <c r="D183" s="134" t="s">
        <v>774</v>
      </c>
      <c r="E183" s="170" t="s">
        <v>19</v>
      </c>
      <c r="F183" s="171" t="s">
        <v>967</v>
      </c>
      <c r="H183" s="172">
        <v>21.2</v>
      </c>
      <c r="I183" s="173"/>
      <c r="L183" s="169"/>
      <c r="M183" s="174"/>
      <c r="T183" s="175"/>
      <c r="AT183" s="170" t="s">
        <v>774</v>
      </c>
      <c r="AU183" s="170" t="s">
        <v>77</v>
      </c>
      <c r="AV183" s="13" t="s">
        <v>266</v>
      </c>
      <c r="AW183" s="13" t="s">
        <v>31</v>
      </c>
      <c r="AX183" s="13" t="s">
        <v>77</v>
      </c>
      <c r="AY183" s="170" t="s">
        <v>260</v>
      </c>
    </row>
    <row r="184" spans="2:65" s="1" customFormat="1" ht="16.5" customHeight="1">
      <c r="B184" s="32"/>
      <c r="C184" s="139" t="s">
        <v>310</v>
      </c>
      <c r="D184" s="139" t="s">
        <v>273</v>
      </c>
      <c r="E184" s="140" t="s">
        <v>2056</v>
      </c>
      <c r="F184" s="141" t="s">
        <v>2057</v>
      </c>
      <c r="G184" s="142" t="s">
        <v>973</v>
      </c>
      <c r="H184" s="143">
        <v>5.3999999999999999E-2</v>
      </c>
      <c r="I184" s="144"/>
      <c r="J184" s="145">
        <f>ROUND(I184*H184,2)</f>
        <v>0</v>
      </c>
      <c r="K184" s="141" t="s">
        <v>1258</v>
      </c>
      <c r="L184" s="146"/>
      <c r="M184" s="147" t="s">
        <v>19</v>
      </c>
      <c r="N184" s="148" t="s">
        <v>40</v>
      </c>
      <c r="P184" s="130">
        <f>O184*H184</f>
        <v>0</v>
      </c>
      <c r="Q184" s="130">
        <v>1</v>
      </c>
      <c r="R184" s="130">
        <f>Q184*H184</f>
        <v>5.3999999999999999E-2</v>
      </c>
      <c r="S184" s="130">
        <v>0</v>
      </c>
      <c r="T184" s="131">
        <f>S184*H184</f>
        <v>0</v>
      </c>
      <c r="AR184" s="132" t="s">
        <v>277</v>
      </c>
      <c r="AT184" s="132" t="s">
        <v>273</v>
      </c>
      <c r="AU184" s="132" t="s">
        <v>77</v>
      </c>
      <c r="AY184" s="17" t="s">
        <v>260</v>
      </c>
      <c r="BE184" s="133">
        <f>IF(N184="základní",J184,0)</f>
        <v>0</v>
      </c>
      <c r="BF184" s="133">
        <f>IF(N184="snížená",J184,0)</f>
        <v>0</v>
      </c>
      <c r="BG184" s="133">
        <f>IF(N184="zákl. přenesená",J184,0)</f>
        <v>0</v>
      </c>
      <c r="BH184" s="133">
        <f>IF(N184="sníž. přenesená",J184,0)</f>
        <v>0</v>
      </c>
      <c r="BI184" s="133">
        <f>IF(N184="nulová",J184,0)</f>
        <v>0</v>
      </c>
      <c r="BJ184" s="17" t="s">
        <v>77</v>
      </c>
      <c r="BK184" s="133">
        <f>ROUND(I184*H184,2)</f>
        <v>0</v>
      </c>
      <c r="BL184" s="17" t="s">
        <v>266</v>
      </c>
      <c r="BM184" s="132" t="s">
        <v>358</v>
      </c>
    </row>
    <row r="185" spans="2:65" s="1" customFormat="1" ht="11.25">
      <c r="B185" s="32"/>
      <c r="D185" s="134" t="s">
        <v>267</v>
      </c>
      <c r="F185" s="135" t="s">
        <v>2057</v>
      </c>
      <c r="I185" s="136"/>
      <c r="L185" s="32"/>
      <c r="M185" s="137"/>
      <c r="T185" s="53"/>
      <c r="AT185" s="17" t="s">
        <v>267</v>
      </c>
      <c r="AU185" s="17" t="s">
        <v>77</v>
      </c>
    </row>
    <row r="186" spans="2:65" s="1" customFormat="1" ht="21.75" customHeight="1">
      <c r="B186" s="32"/>
      <c r="C186" s="121" t="s">
        <v>7</v>
      </c>
      <c r="D186" s="121" t="s">
        <v>261</v>
      </c>
      <c r="E186" s="122" t="s">
        <v>2139</v>
      </c>
      <c r="F186" s="123" t="s">
        <v>2140</v>
      </c>
      <c r="G186" s="124" t="s">
        <v>545</v>
      </c>
      <c r="H186" s="125">
        <v>30</v>
      </c>
      <c r="I186" s="126"/>
      <c r="J186" s="127">
        <f>ROUND(I186*H186,2)</f>
        <v>0</v>
      </c>
      <c r="K186" s="123" t="s">
        <v>1258</v>
      </c>
      <c r="L186" s="32"/>
      <c r="M186" s="128" t="s">
        <v>19</v>
      </c>
      <c r="N186" s="129" t="s">
        <v>40</v>
      </c>
      <c r="P186" s="130">
        <f>O186*H186</f>
        <v>0</v>
      </c>
      <c r="Q186" s="130">
        <v>1.2239999999999999E-2</v>
      </c>
      <c r="R186" s="130">
        <f>Q186*H186</f>
        <v>0.36719999999999997</v>
      </c>
      <c r="S186" s="130">
        <v>0</v>
      </c>
      <c r="T186" s="131">
        <f>S186*H186</f>
        <v>0</v>
      </c>
      <c r="AR186" s="132" t="s">
        <v>266</v>
      </c>
      <c r="AT186" s="132" t="s">
        <v>261</v>
      </c>
      <c r="AU186" s="132" t="s">
        <v>77</v>
      </c>
      <c r="AY186" s="17" t="s">
        <v>260</v>
      </c>
      <c r="BE186" s="133">
        <f>IF(N186="základní",J186,0)</f>
        <v>0</v>
      </c>
      <c r="BF186" s="133">
        <f>IF(N186="snížená",J186,0)</f>
        <v>0</v>
      </c>
      <c r="BG186" s="133">
        <f>IF(N186="zákl. přenesená",J186,0)</f>
        <v>0</v>
      </c>
      <c r="BH186" s="133">
        <f>IF(N186="sníž. přenesená",J186,0)</f>
        <v>0</v>
      </c>
      <c r="BI186" s="133">
        <f>IF(N186="nulová",J186,0)</f>
        <v>0</v>
      </c>
      <c r="BJ186" s="17" t="s">
        <v>77</v>
      </c>
      <c r="BK186" s="133">
        <f>ROUND(I186*H186,2)</f>
        <v>0</v>
      </c>
      <c r="BL186" s="17" t="s">
        <v>266</v>
      </c>
      <c r="BM186" s="132" t="s">
        <v>364</v>
      </c>
    </row>
    <row r="187" spans="2:65" s="1" customFormat="1" ht="19.5">
      <c r="B187" s="32"/>
      <c r="D187" s="134" t="s">
        <v>267</v>
      </c>
      <c r="F187" s="135" t="s">
        <v>2142</v>
      </c>
      <c r="I187" s="136"/>
      <c r="L187" s="32"/>
      <c r="M187" s="137"/>
      <c r="T187" s="53"/>
      <c r="AT187" s="17" t="s">
        <v>267</v>
      </c>
      <c r="AU187" s="17" t="s">
        <v>77</v>
      </c>
    </row>
    <row r="188" spans="2:65" s="1" customFormat="1" ht="11.25">
      <c r="B188" s="32"/>
      <c r="D188" s="176" t="s">
        <v>1416</v>
      </c>
      <c r="F188" s="177" t="s">
        <v>2143</v>
      </c>
      <c r="I188" s="136"/>
      <c r="L188" s="32"/>
      <c r="M188" s="137"/>
      <c r="T188" s="53"/>
      <c r="AT188" s="17" t="s">
        <v>1416</v>
      </c>
      <c r="AU188" s="17" t="s">
        <v>77</v>
      </c>
    </row>
    <row r="189" spans="2:65" s="1" customFormat="1" ht="58.5">
      <c r="B189" s="32"/>
      <c r="D189" s="134" t="s">
        <v>269</v>
      </c>
      <c r="F189" s="138" t="s">
        <v>2144</v>
      </c>
      <c r="I189" s="136"/>
      <c r="L189" s="32"/>
      <c r="M189" s="137"/>
      <c r="T189" s="53"/>
      <c r="AT189" s="17" t="s">
        <v>269</v>
      </c>
      <c r="AU189" s="17" t="s">
        <v>77</v>
      </c>
    </row>
    <row r="190" spans="2:65" s="12" customFormat="1" ht="11.25">
      <c r="B190" s="162"/>
      <c r="D190" s="134" t="s">
        <v>774</v>
      </c>
      <c r="E190" s="163" t="s">
        <v>19</v>
      </c>
      <c r="F190" s="164" t="s">
        <v>4405</v>
      </c>
      <c r="H190" s="165">
        <v>30</v>
      </c>
      <c r="I190" s="166"/>
      <c r="L190" s="162"/>
      <c r="M190" s="167"/>
      <c r="T190" s="168"/>
      <c r="AT190" s="163" t="s">
        <v>774</v>
      </c>
      <c r="AU190" s="163" t="s">
        <v>77</v>
      </c>
      <c r="AV190" s="12" t="s">
        <v>79</v>
      </c>
      <c r="AW190" s="12" t="s">
        <v>31</v>
      </c>
      <c r="AX190" s="12" t="s">
        <v>69</v>
      </c>
      <c r="AY190" s="163" t="s">
        <v>260</v>
      </c>
    </row>
    <row r="191" spans="2:65" s="13" customFormat="1" ht="11.25">
      <c r="B191" s="169"/>
      <c r="D191" s="134" t="s">
        <v>774</v>
      </c>
      <c r="E191" s="170" t="s">
        <v>19</v>
      </c>
      <c r="F191" s="171" t="s">
        <v>967</v>
      </c>
      <c r="H191" s="172">
        <v>30</v>
      </c>
      <c r="I191" s="173"/>
      <c r="L191" s="169"/>
      <c r="M191" s="174"/>
      <c r="T191" s="175"/>
      <c r="AT191" s="170" t="s">
        <v>774</v>
      </c>
      <c r="AU191" s="170" t="s">
        <v>77</v>
      </c>
      <c r="AV191" s="13" t="s">
        <v>266</v>
      </c>
      <c r="AW191" s="13" t="s">
        <v>31</v>
      </c>
      <c r="AX191" s="13" t="s">
        <v>77</v>
      </c>
      <c r="AY191" s="170" t="s">
        <v>260</v>
      </c>
    </row>
    <row r="192" spans="2:65" s="1" customFormat="1" ht="21.75" customHeight="1">
      <c r="B192" s="32"/>
      <c r="C192" s="121" t="s">
        <v>315</v>
      </c>
      <c r="D192" s="121" t="s">
        <v>261</v>
      </c>
      <c r="E192" s="122" t="s">
        <v>2146</v>
      </c>
      <c r="F192" s="123" t="s">
        <v>2147</v>
      </c>
      <c r="G192" s="124" t="s">
        <v>545</v>
      </c>
      <c r="H192" s="125">
        <v>30</v>
      </c>
      <c r="I192" s="126"/>
      <c r="J192" s="127">
        <f>ROUND(I192*H192,2)</f>
        <v>0</v>
      </c>
      <c r="K192" s="123" t="s">
        <v>1258</v>
      </c>
      <c r="L192" s="32"/>
      <c r="M192" s="128" t="s">
        <v>19</v>
      </c>
      <c r="N192" s="129" t="s">
        <v>40</v>
      </c>
      <c r="P192" s="130">
        <f>O192*H192</f>
        <v>0</v>
      </c>
      <c r="Q192" s="130">
        <v>1.983E-2</v>
      </c>
      <c r="R192" s="130">
        <f>Q192*H192</f>
        <v>0.59489999999999998</v>
      </c>
      <c r="S192" s="130">
        <v>0</v>
      </c>
      <c r="T192" s="131">
        <f>S192*H192</f>
        <v>0</v>
      </c>
      <c r="AR192" s="132" t="s">
        <v>266</v>
      </c>
      <c r="AT192" s="132" t="s">
        <v>261</v>
      </c>
      <c r="AU192" s="132" t="s">
        <v>77</v>
      </c>
      <c r="AY192" s="17" t="s">
        <v>260</v>
      </c>
      <c r="BE192" s="133">
        <f>IF(N192="základní",J192,0)</f>
        <v>0</v>
      </c>
      <c r="BF192" s="133">
        <f>IF(N192="snížená",J192,0)</f>
        <v>0</v>
      </c>
      <c r="BG192" s="133">
        <f>IF(N192="zákl. přenesená",J192,0)</f>
        <v>0</v>
      </c>
      <c r="BH192" s="133">
        <f>IF(N192="sníž. přenesená",J192,0)</f>
        <v>0</v>
      </c>
      <c r="BI192" s="133">
        <f>IF(N192="nulová",J192,0)</f>
        <v>0</v>
      </c>
      <c r="BJ192" s="17" t="s">
        <v>77</v>
      </c>
      <c r="BK192" s="133">
        <f>ROUND(I192*H192,2)</f>
        <v>0</v>
      </c>
      <c r="BL192" s="17" t="s">
        <v>266</v>
      </c>
      <c r="BM192" s="132" t="s">
        <v>368</v>
      </c>
    </row>
    <row r="193" spans="2:65" s="1" customFormat="1" ht="19.5">
      <c r="B193" s="32"/>
      <c r="D193" s="134" t="s">
        <v>267</v>
      </c>
      <c r="F193" s="135" t="s">
        <v>2149</v>
      </c>
      <c r="I193" s="136"/>
      <c r="L193" s="32"/>
      <c r="M193" s="137"/>
      <c r="T193" s="53"/>
      <c r="AT193" s="17" t="s">
        <v>267</v>
      </c>
      <c r="AU193" s="17" t="s">
        <v>77</v>
      </c>
    </row>
    <row r="194" spans="2:65" s="1" customFormat="1" ht="11.25">
      <c r="B194" s="32"/>
      <c r="D194" s="176" t="s">
        <v>1416</v>
      </c>
      <c r="F194" s="177" t="s">
        <v>2150</v>
      </c>
      <c r="I194" s="136"/>
      <c r="L194" s="32"/>
      <c r="M194" s="137"/>
      <c r="T194" s="53"/>
      <c r="AT194" s="17" t="s">
        <v>1416</v>
      </c>
      <c r="AU194" s="17" t="s">
        <v>77</v>
      </c>
    </row>
    <row r="195" spans="2:65" s="1" customFormat="1" ht="58.5">
      <c r="B195" s="32"/>
      <c r="D195" s="134" t="s">
        <v>269</v>
      </c>
      <c r="F195" s="138" t="s">
        <v>2144</v>
      </c>
      <c r="I195" s="136"/>
      <c r="L195" s="32"/>
      <c r="M195" s="137"/>
      <c r="T195" s="53"/>
      <c r="AT195" s="17" t="s">
        <v>269</v>
      </c>
      <c r="AU195" s="17" t="s">
        <v>77</v>
      </c>
    </row>
    <row r="196" spans="2:65" s="12" customFormat="1" ht="11.25">
      <c r="B196" s="162"/>
      <c r="D196" s="134" t="s">
        <v>774</v>
      </c>
      <c r="E196" s="163" t="s">
        <v>19</v>
      </c>
      <c r="F196" s="164" t="s">
        <v>4405</v>
      </c>
      <c r="H196" s="165">
        <v>30</v>
      </c>
      <c r="I196" s="166"/>
      <c r="L196" s="162"/>
      <c r="M196" s="167"/>
      <c r="T196" s="168"/>
      <c r="AT196" s="163" t="s">
        <v>774</v>
      </c>
      <c r="AU196" s="163" t="s">
        <v>77</v>
      </c>
      <c r="AV196" s="12" t="s">
        <v>79</v>
      </c>
      <c r="AW196" s="12" t="s">
        <v>31</v>
      </c>
      <c r="AX196" s="12" t="s">
        <v>69</v>
      </c>
      <c r="AY196" s="163" t="s">
        <v>260</v>
      </c>
    </row>
    <row r="197" spans="2:65" s="13" customFormat="1" ht="11.25">
      <c r="B197" s="169"/>
      <c r="D197" s="134" t="s">
        <v>774</v>
      </c>
      <c r="E197" s="170" t="s">
        <v>19</v>
      </c>
      <c r="F197" s="171" t="s">
        <v>967</v>
      </c>
      <c r="H197" s="172">
        <v>30</v>
      </c>
      <c r="I197" s="173"/>
      <c r="L197" s="169"/>
      <c r="M197" s="174"/>
      <c r="T197" s="175"/>
      <c r="AT197" s="170" t="s">
        <v>774</v>
      </c>
      <c r="AU197" s="170" t="s">
        <v>77</v>
      </c>
      <c r="AV197" s="13" t="s">
        <v>266</v>
      </c>
      <c r="AW197" s="13" t="s">
        <v>31</v>
      </c>
      <c r="AX197" s="13" t="s">
        <v>77</v>
      </c>
      <c r="AY197" s="170" t="s">
        <v>260</v>
      </c>
    </row>
    <row r="198" spans="2:65" s="1" customFormat="1" ht="16.5" customHeight="1">
      <c r="B198" s="32"/>
      <c r="C198" s="121" t="s">
        <v>370</v>
      </c>
      <c r="D198" s="121" t="s">
        <v>261</v>
      </c>
      <c r="E198" s="122" t="s">
        <v>4406</v>
      </c>
      <c r="F198" s="123" t="s">
        <v>4407</v>
      </c>
      <c r="G198" s="124" t="s">
        <v>545</v>
      </c>
      <c r="H198" s="125">
        <v>30</v>
      </c>
      <c r="I198" s="126"/>
      <c r="J198" s="127">
        <f>ROUND(I198*H198,2)</f>
        <v>0</v>
      </c>
      <c r="K198" s="123" t="s">
        <v>1258</v>
      </c>
      <c r="L198" s="32"/>
      <c r="M198" s="128" t="s">
        <v>19</v>
      </c>
      <c r="N198" s="129" t="s">
        <v>40</v>
      </c>
      <c r="P198" s="130">
        <f>O198*H198</f>
        <v>0</v>
      </c>
      <c r="Q198" s="130">
        <v>2.47E-3</v>
      </c>
      <c r="R198" s="130">
        <f>Q198*H198</f>
        <v>7.4099999999999999E-2</v>
      </c>
      <c r="S198" s="130">
        <v>0</v>
      </c>
      <c r="T198" s="131">
        <f>S198*H198</f>
        <v>0</v>
      </c>
      <c r="AR198" s="132" t="s">
        <v>266</v>
      </c>
      <c r="AT198" s="132" t="s">
        <v>261</v>
      </c>
      <c r="AU198" s="132" t="s">
        <v>77</v>
      </c>
      <c r="AY198" s="17" t="s">
        <v>260</v>
      </c>
      <c r="BE198" s="133">
        <f>IF(N198="základní",J198,0)</f>
        <v>0</v>
      </c>
      <c r="BF198" s="133">
        <f>IF(N198="snížená",J198,0)</f>
        <v>0</v>
      </c>
      <c r="BG198" s="133">
        <f>IF(N198="zákl. přenesená",J198,0)</f>
        <v>0</v>
      </c>
      <c r="BH198" s="133">
        <f>IF(N198="sníž. přenesená",J198,0)</f>
        <v>0</v>
      </c>
      <c r="BI198" s="133">
        <f>IF(N198="nulová",J198,0)</f>
        <v>0</v>
      </c>
      <c r="BJ198" s="17" t="s">
        <v>77</v>
      </c>
      <c r="BK198" s="133">
        <f>ROUND(I198*H198,2)</f>
        <v>0</v>
      </c>
      <c r="BL198" s="17" t="s">
        <v>266</v>
      </c>
      <c r="BM198" s="132" t="s">
        <v>373</v>
      </c>
    </row>
    <row r="199" spans="2:65" s="1" customFormat="1" ht="19.5">
      <c r="B199" s="32"/>
      <c r="D199" s="134" t="s">
        <v>267</v>
      </c>
      <c r="F199" s="135" t="s">
        <v>4408</v>
      </c>
      <c r="I199" s="136"/>
      <c r="L199" s="32"/>
      <c r="M199" s="137"/>
      <c r="T199" s="53"/>
      <c r="AT199" s="17" t="s">
        <v>267</v>
      </c>
      <c r="AU199" s="17" t="s">
        <v>77</v>
      </c>
    </row>
    <row r="200" spans="2:65" s="1" customFormat="1" ht="11.25">
      <c r="B200" s="32"/>
      <c r="D200" s="176" t="s">
        <v>1416</v>
      </c>
      <c r="F200" s="177" t="s">
        <v>4409</v>
      </c>
      <c r="I200" s="136"/>
      <c r="L200" s="32"/>
      <c r="M200" s="137"/>
      <c r="T200" s="53"/>
      <c r="AT200" s="17" t="s">
        <v>1416</v>
      </c>
      <c r="AU200" s="17" t="s">
        <v>77</v>
      </c>
    </row>
    <row r="201" spans="2:65" s="12" customFormat="1" ht="11.25">
      <c r="B201" s="162"/>
      <c r="D201" s="134" t="s">
        <v>774</v>
      </c>
      <c r="E201" s="163" t="s">
        <v>19</v>
      </c>
      <c r="F201" s="164" t="s">
        <v>4405</v>
      </c>
      <c r="H201" s="165">
        <v>30</v>
      </c>
      <c r="I201" s="166"/>
      <c r="L201" s="162"/>
      <c r="M201" s="167"/>
      <c r="T201" s="168"/>
      <c r="AT201" s="163" t="s">
        <v>774</v>
      </c>
      <c r="AU201" s="163" t="s">
        <v>77</v>
      </c>
      <c r="AV201" s="12" t="s">
        <v>79</v>
      </c>
      <c r="AW201" s="12" t="s">
        <v>31</v>
      </c>
      <c r="AX201" s="12" t="s">
        <v>69</v>
      </c>
      <c r="AY201" s="163" t="s">
        <v>260</v>
      </c>
    </row>
    <row r="202" spans="2:65" s="13" customFormat="1" ht="11.25">
      <c r="B202" s="169"/>
      <c r="D202" s="134" t="s">
        <v>774</v>
      </c>
      <c r="E202" s="170" t="s">
        <v>19</v>
      </c>
      <c r="F202" s="171" t="s">
        <v>967</v>
      </c>
      <c r="H202" s="172">
        <v>30</v>
      </c>
      <c r="I202" s="173"/>
      <c r="L202" s="169"/>
      <c r="M202" s="174"/>
      <c r="T202" s="175"/>
      <c r="AT202" s="170" t="s">
        <v>774</v>
      </c>
      <c r="AU202" s="170" t="s">
        <v>77</v>
      </c>
      <c r="AV202" s="13" t="s">
        <v>266</v>
      </c>
      <c r="AW202" s="13" t="s">
        <v>31</v>
      </c>
      <c r="AX202" s="13" t="s">
        <v>77</v>
      </c>
      <c r="AY202" s="170" t="s">
        <v>260</v>
      </c>
    </row>
    <row r="203" spans="2:65" s="1" customFormat="1" ht="16.5" customHeight="1">
      <c r="B203" s="32"/>
      <c r="C203" s="121" t="s">
        <v>320</v>
      </c>
      <c r="D203" s="121" t="s">
        <v>261</v>
      </c>
      <c r="E203" s="122" t="s">
        <v>4410</v>
      </c>
      <c r="F203" s="123" t="s">
        <v>4411</v>
      </c>
      <c r="G203" s="124" t="s">
        <v>545</v>
      </c>
      <c r="H203" s="125">
        <v>30</v>
      </c>
      <c r="I203" s="126"/>
      <c r="J203" s="127">
        <f>ROUND(I203*H203,2)</f>
        <v>0</v>
      </c>
      <c r="K203" s="123" t="s">
        <v>1258</v>
      </c>
      <c r="L203" s="32"/>
      <c r="M203" s="128" t="s">
        <v>19</v>
      </c>
      <c r="N203" s="129" t="s">
        <v>40</v>
      </c>
      <c r="P203" s="130">
        <f>O203*H203</f>
        <v>0</v>
      </c>
      <c r="Q203" s="130">
        <v>4.2100000000000002E-3</v>
      </c>
      <c r="R203" s="130">
        <f>Q203*H203</f>
        <v>0.1263</v>
      </c>
      <c r="S203" s="130">
        <v>0</v>
      </c>
      <c r="T203" s="131">
        <f>S203*H203</f>
        <v>0</v>
      </c>
      <c r="AR203" s="132" t="s">
        <v>266</v>
      </c>
      <c r="AT203" s="132" t="s">
        <v>261</v>
      </c>
      <c r="AU203" s="132" t="s">
        <v>77</v>
      </c>
      <c r="AY203" s="17" t="s">
        <v>260</v>
      </c>
      <c r="BE203" s="133">
        <f>IF(N203="základní",J203,0)</f>
        <v>0</v>
      </c>
      <c r="BF203" s="133">
        <f>IF(N203="snížená",J203,0)</f>
        <v>0</v>
      </c>
      <c r="BG203" s="133">
        <f>IF(N203="zákl. přenesená",J203,0)</f>
        <v>0</v>
      </c>
      <c r="BH203" s="133">
        <f>IF(N203="sníž. přenesená",J203,0)</f>
        <v>0</v>
      </c>
      <c r="BI203" s="133">
        <f>IF(N203="nulová",J203,0)</f>
        <v>0</v>
      </c>
      <c r="BJ203" s="17" t="s">
        <v>77</v>
      </c>
      <c r="BK203" s="133">
        <f>ROUND(I203*H203,2)</f>
        <v>0</v>
      </c>
      <c r="BL203" s="17" t="s">
        <v>266</v>
      </c>
      <c r="BM203" s="132" t="s">
        <v>378</v>
      </c>
    </row>
    <row r="204" spans="2:65" s="1" customFormat="1" ht="19.5">
      <c r="B204" s="32"/>
      <c r="D204" s="134" t="s">
        <v>267</v>
      </c>
      <c r="F204" s="135" t="s">
        <v>4412</v>
      </c>
      <c r="I204" s="136"/>
      <c r="L204" s="32"/>
      <c r="M204" s="137"/>
      <c r="T204" s="53"/>
      <c r="AT204" s="17" t="s">
        <v>267</v>
      </c>
      <c r="AU204" s="17" t="s">
        <v>77</v>
      </c>
    </row>
    <row r="205" spans="2:65" s="1" customFormat="1" ht="11.25">
      <c r="B205" s="32"/>
      <c r="D205" s="176" t="s">
        <v>1416</v>
      </c>
      <c r="F205" s="177" t="s">
        <v>4413</v>
      </c>
      <c r="I205" s="136"/>
      <c r="L205" s="32"/>
      <c r="M205" s="137"/>
      <c r="T205" s="53"/>
      <c r="AT205" s="17" t="s">
        <v>1416</v>
      </c>
      <c r="AU205" s="17" t="s">
        <v>77</v>
      </c>
    </row>
    <row r="206" spans="2:65" s="12" customFormat="1" ht="11.25">
      <c r="B206" s="162"/>
      <c r="D206" s="134" t="s">
        <v>774</v>
      </c>
      <c r="E206" s="163" t="s">
        <v>19</v>
      </c>
      <c r="F206" s="164" t="s">
        <v>4405</v>
      </c>
      <c r="H206" s="165">
        <v>30</v>
      </c>
      <c r="I206" s="166"/>
      <c r="L206" s="162"/>
      <c r="M206" s="167"/>
      <c r="T206" s="168"/>
      <c r="AT206" s="163" t="s">
        <v>774</v>
      </c>
      <c r="AU206" s="163" t="s">
        <v>77</v>
      </c>
      <c r="AV206" s="12" t="s">
        <v>79</v>
      </c>
      <c r="AW206" s="12" t="s">
        <v>31</v>
      </c>
      <c r="AX206" s="12" t="s">
        <v>69</v>
      </c>
      <c r="AY206" s="163" t="s">
        <v>260</v>
      </c>
    </row>
    <row r="207" spans="2:65" s="13" customFormat="1" ht="11.25">
      <c r="B207" s="169"/>
      <c r="D207" s="134" t="s">
        <v>774</v>
      </c>
      <c r="E207" s="170" t="s">
        <v>19</v>
      </c>
      <c r="F207" s="171" t="s">
        <v>967</v>
      </c>
      <c r="H207" s="172">
        <v>30</v>
      </c>
      <c r="I207" s="173"/>
      <c r="L207" s="169"/>
      <c r="M207" s="174"/>
      <c r="T207" s="175"/>
      <c r="AT207" s="170" t="s">
        <v>774</v>
      </c>
      <c r="AU207" s="170" t="s">
        <v>77</v>
      </c>
      <c r="AV207" s="13" t="s">
        <v>266</v>
      </c>
      <c r="AW207" s="13" t="s">
        <v>31</v>
      </c>
      <c r="AX207" s="13" t="s">
        <v>77</v>
      </c>
      <c r="AY207" s="170" t="s">
        <v>260</v>
      </c>
    </row>
    <row r="208" spans="2:65" s="1" customFormat="1" ht="16.5" customHeight="1">
      <c r="B208" s="32"/>
      <c r="C208" s="139" t="s">
        <v>381</v>
      </c>
      <c r="D208" s="139" t="s">
        <v>273</v>
      </c>
      <c r="E208" s="140" t="s">
        <v>2058</v>
      </c>
      <c r="F208" s="141" t="s">
        <v>2059</v>
      </c>
      <c r="G208" s="142" t="s">
        <v>276</v>
      </c>
      <c r="H208" s="143">
        <v>2</v>
      </c>
      <c r="I208" s="144"/>
      <c r="J208" s="145">
        <f>ROUND(I208*H208,2)</f>
        <v>0</v>
      </c>
      <c r="K208" s="141" t="s">
        <v>19</v>
      </c>
      <c r="L208" s="146"/>
      <c r="M208" s="147" t="s">
        <v>19</v>
      </c>
      <c r="N208" s="148" t="s">
        <v>40</v>
      </c>
      <c r="P208" s="130">
        <f>O208*H208</f>
        <v>0</v>
      </c>
      <c r="Q208" s="130">
        <v>0</v>
      </c>
      <c r="R208" s="130">
        <f>Q208*H208</f>
        <v>0</v>
      </c>
      <c r="S208" s="130">
        <v>0</v>
      </c>
      <c r="T208" s="131">
        <f>S208*H208</f>
        <v>0</v>
      </c>
      <c r="AR208" s="132" t="s">
        <v>277</v>
      </c>
      <c r="AT208" s="132" t="s">
        <v>273</v>
      </c>
      <c r="AU208" s="132" t="s">
        <v>77</v>
      </c>
      <c r="AY208" s="17" t="s">
        <v>260</v>
      </c>
      <c r="BE208" s="133">
        <f>IF(N208="základní",J208,0)</f>
        <v>0</v>
      </c>
      <c r="BF208" s="133">
        <f>IF(N208="snížená",J208,0)</f>
        <v>0</v>
      </c>
      <c r="BG208" s="133">
        <f>IF(N208="zákl. přenesená",J208,0)</f>
        <v>0</v>
      </c>
      <c r="BH208" s="133">
        <f>IF(N208="sníž. přenesená",J208,0)</f>
        <v>0</v>
      </c>
      <c r="BI208" s="133">
        <f>IF(N208="nulová",J208,0)</f>
        <v>0</v>
      </c>
      <c r="BJ208" s="17" t="s">
        <v>77</v>
      </c>
      <c r="BK208" s="133">
        <f>ROUND(I208*H208,2)</f>
        <v>0</v>
      </c>
      <c r="BL208" s="17" t="s">
        <v>266</v>
      </c>
      <c r="BM208" s="132" t="s">
        <v>384</v>
      </c>
    </row>
    <row r="209" spans="2:65" s="1" customFormat="1" ht="11.25">
      <c r="B209" s="32"/>
      <c r="D209" s="134" t="s">
        <v>267</v>
      </c>
      <c r="F209" s="135" t="s">
        <v>2059</v>
      </c>
      <c r="I209" s="136"/>
      <c r="L209" s="32"/>
      <c r="M209" s="137"/>
      <c r="T209" s="53"/>
      <c r="AT209" s="17" t="s">
        <v>267</v>
      </c>
      <c r="AU209" s="17" t="s">
        <v>77</v>
      </c>
    </row>
    <row r="210" spans="2:65" s="1" customFormat="1" ht="16.5" customHeight="1">
      <c r="B210" s="32"/>
      <c r="C210" s="121" t="s">
        <v>326</v>
      </c>
      <c r="D210" s="121" t="s">
        <v>261</v>
      </c>
      <c r="E210" s="122" t="s">
        <v>2060</v>
      </c>
      <c r="F210" s="123" t="s">
        <v>2061</v>
      </c>
      <c r="G210" s="124" t="s">
        <v>363</v>
      </c>
      <c r="H210" s="125">
        <v>1</v>
      </c>
      <c r="I210" s="126"/>
      <c r="J210" s="127">
        <f>ROUND(I210*H210,2)</f>
        <v>0</v>
      </c>
      <c r="K210" s="123" t="s">
        <v>1258</v>
      </c>
      <c r="L210" s="32"/>
      <c r="M210" s="128" t="s">
        <v>19</v>
      </c>
      <c r="N210" s="129" t="s">
        <v>40</v>
      </c>
      <c r="P210" s="130">
        <f>O210*H210</f>
        <v>0</v>
      </c>
      <c r="Q210" s="130">
        <v>6.4900000000000001E-3</v>
      </c>
      <c r="R210" s="130">
        <f>Q210*H210</f>
        <v>6.4900000000000001E-3</v>
      </c>
      <c r="S210" s="130">
        <v>0</v>
      </c>
      <c r="T210" s="131">
        <f>S210*H210</f>
        <v>0</v>
      </c>
      <c r="AR210" s="132" t="s">
        <v>266</v>
      </c>
      <c r="AT210" s="132" t="s">
        <v>261</v>
      </c>
      <c r="AU210" s="132" t="s">
        <v>77</v>
      </c>
      <c r="AY210" s="17" t="s">
        <v>260</v>
      </c>
      <c r="BE210" s="133">
        <f>IF(N210="základní",J210,0)</f>
        <v>0</v>
      </c>
      <c r="BF210" s="133">
        <f>IF(N210="snížená",J210,0)</f>
        <v>0</v>
      </c>
      <c r="BG210" s="133">
        <f>IF(N210="zákl. přenesená",J210,0)</f>
        <v>0</v>
      </c>
      <c r="BH210" s="133">
        <f>IF(N210="sníž. přenesená",J210,0)</f>
        <v>0</v>
      </c>
      <c r="BI210" s="133">
        <f>IF(N210="nulová",J210,0)</f>
        <v>0</v>
      </c>
      <c r="BJ210" s="17" t="s">
        <v>77</v>
      </c>
      <c r="BK210" s="133">
        <f>ROUND(I210*H210,2)</f>
        <v>0</v>
      </c>
      <c r="BL210" s="17" t="s">
        <v>266</v>
      </c>
      <c r="BM210" s="132" t="s">
        <v>389</v>
      </c>
    </row>
    <row r="211" spans="2:65" s="1" customFormat="1" ht="11.25">
      <c r="B211" s="32"/>
      <c r="D211" s="134" t="s">
        <v>267</v>
      </c>
      <c r="F211" s="135" t="s">
        <v>2062</v>
      </c>
      <c r="I211" s="136"/>
      <c r="L211" s="32"/>
      <c r="M211" s="137"/>
      <c r="T211" s="53"/>
      <c r="AT211" s="17" t="s">
        <v>267</v>
      </c>
      <c r="AU211" s="17" t="s">
        <v>77</v>
      </c>
    </row>
    <row r="212" spans="2:65" s="1" customFormat="1" ht="11.25">
      <c r="B212" s="32"/>
      <c r="D212" s="176" t="s">
        <v>1416</v>
      </c>
      <c r="F212" s="177" t="s">
        <v>2063</v>
      </c>
      <c r="I212" s="136"/>
      <c r="L212" s="32"/>
      <c r="M212" s="137"/>
      <c r="T212" s="53"/>
      <c r="AT212" s="17" t="s">
        <v>1416</v>
      </c>
      <c r="AU212" s="17" t="s">
        <v>77</v>
      </c>
    </row>
    <row r="213" spans="2:65" s="10" customFormat="1" ht="25.9" customHeight="1">
      <c r="B213" s="111"/>
      <c r="D213" s="112" t="s">
        <v>68</v>
      </c>
      <c r="E213" s="113" t="s">
        <v>2074</v>
      </c>
      <c r="F213" s="113" t="s">
        <v>2075</v>
      </c>
      <c r="I213" s="114"/>
      <c r="J213" s="115">
        <f>BK213</f>
        <v>0</v>
      </c>
      <c r="L213" s="111"/>
      <c r="M213" s="116"/>
      <c r="P213" s="117">
        <f>SUM(P214:P226)</f>
        <v>0</v>
      </c>
      <c r="R213" s="117">
        <f>SUM(R214:R226)</f>
        <v>0</v>
      </c>
      <c r="T213" s="118">
        <f>SUM(T214:T226)</f>
        <v>0</v>
      </c>
      <c r="AR213" s="112" t="s">
        <v>77</v>
      </c>
      <c r="AT213" s="119" t="s">
        <v>68</v>
      </c>
      <c r="AU213" s="119" t="s">
        <v>69</v>
      </c>
      <c r="AY213" s="112" t="s">
        <v>260</v>
      </c>
      <c r="BK213" s="120">
        <f>SUM(BK214:BK226)</f>
        <v>0</v>
      </c>
    </row>
    <row r="214" spans="2:65" s="1" customFormat="1" ht="24.2" customHeight="1">
      <c r="B214" s="32"/>
      <c r="C214" s="121" t="s">
        <v>392</v>
      </c>
      <c r="D214" s="121" t="s">
        <v>261</v>
      </c>
      <c r="E214" s="122" t="s">
        <v>2081</v>
      </c>
      <c r="F214" s="123" t="s">
        <v>2082</v>
      </c>
      <c r="G214" s="124" t="s">
        <v>973</v>
      </c>
      <c r="H214" s="125">
        <v>5.9409999999999998</v>
      </c>
      <c r="I214" s="126"/>
      <c r="J214" s="127">
        <f>ROUND(I214*H214,2)</f>
        <v>0</v>
      </c>
      <c r="K214" s="123" t="s">
        <v>1258</v>
      </c>
      <c r="L214" s="32"/>
      <c r="M214" s="128" t="s">
        <v>19</v>
      </c>
      <c r="N214" s="129" t="s">
        <v>40</v>
      </c>
      <c r="P214" s="130">
        <f>O214*H214</f>
        <v>0</v>
      </c>
      <c r="Q214" s="130">
        <v>0</v>
      </c>
      <c r="R214" s="130">
        <f>Q214*H214</f>
        <v>0</v>
      </c>
      <c r="S214" s="130">
        <v>0</v>
      </c>
      <c r="T214" s="131">
        <f>S214*H214</f>
        <v>0</v>
      </c>
      <c r="AR214" s="132" t="s">
        <v>266</v>
      </c>
      <c r="AT214" s="132" t="s">
        <v>261</v>
      </c>
      <c r="AU214" s="132" t="s">
        <v>77</v>
      </c>
      <c r="AY214" s="17" t="s">
        <v>260</v>
      </c>
      <c r="BE214" s="133">
        <f>IF(N214="základní",J214,0)</f>
        <v>0</v>
      </c>
      <c r="BF214" s="133">
        <f>IF(N214="snížená",J214,0)</f>
        <v>0</v>
      </c>
      <c r="BG214" s="133">
        <f>IF(N214="zákl. přenesená",J214,0)</f>
        <v>0</v>
      </c>
      <c r="BH214" s="133">
        <f>IF(N214="sníž. přenesená",J214,0)</f>
        <v>0</v>
      </c>
      <c r="BI214" s="133">
        <f>IF(N214="nulová",J214,0)</f>
        <v>0</v>
      </c>
      <c r="BJ214" s="17" t="s">
        <v>77</v>
      </c>
      <c r="BK214" s="133">
        <f>ROUND(I214*H214,2)</f>
        <v>0</v>
      </c>
      <c r="BL214" s="17" t="s">
        <v>266</v>
      </c>
      <c r="BM214" s="132" t="s">
        <v>395</v>
      </c>
    </row>
    <row r="215" spans="2:65" s="1" customFormat="1" ht="19.5">
      <c r="B215" s="32"/>
      <c r="D215" s="134" t="s">
        <v>267</v>
      </c>
      <c r="F215" s="135" t="s">
        <v>2083</v>
      </c>
      <c r="I215" s="136"/>
      <c r="L215" s="32"/>
      <c r="M215" s="137"/>
      <c r="T215" s="53"/>
      <c r="AT215" s="17" t="s">
        <v>267</v>
      </c>
      <c r="AU215" s="17" t="s">
        <v>77</v>
      </c>
    </row>
    <row r="216" spans="2:65" s="1" customFormat="1" ht="11.25">
      <c r="B216" s="32"/>
      <c r="D216" s="176" t="s">
        <v>1416</v>
      </c>
      <c r="F216" s="177" t="s">
        <v>2084</v>
      </c>
      <c r="I216" s="136"/>
      <c r="L216" s="32"/>
      <c r="M216" s="137"/>
      <c r="T216" s="53"/>
      <c r="AT216" s="17" t="s">
        <v>1416</v>
      </c>
      <c r="AU216" s="17" t="s">
        <v>77</v>
      </c>
    </row>
    <row r="217" spans="2:65" s="12" customFormat="1" ht="11.25">
      <c r="B217" s="162"/>
      <c r="D217" s="134" t="s">
        <v>774</v>
      </c>
      <c r="E217" s="163" t="s">
        <v>19</v>
      </c>
      <c r="F217" s="164" t="s">
        <v>4414</v>
      </c>
      <c r="H217" s="165">
        <v>5.9409999999999998</v>
      </c>
      <c r="I217" s="166"/>
      <c r="L217" s="162"/>
      <c r="M217" s="167"/>
      <c r="T217" s="168"/>
      <c r="AT217" s="163" t="s">
        <v>774</v>
      </c>
      <c r="AU217" s="163" t="s">
        <v>77</v>
      </c>
      <c r="AV217" s="12" t="s">
        <v>79</v>
      </c>
      <c r="AW217" s="12" t="s">
        <v>31</v>
      </c>
      <c r="AX217" s="12" t="s">
        <v>69</v>
      </c>
      <c r="AY217" s="163" t="s">
        <v>260</v>
      </c>
    </row>
    <row r="218" spans="2:65" s="13" customFormat="1" ht="11.25">
      <c r="B218" s="169"/>
      <c r="D218" s="134" t="s">
        <v>774</v>
      </c>
      <c r="E218" s="170" t="s">
        <v>19</v>
      </c>
      <c r="F218" s="171" t="s">
        <v>967</v>
      </c>
      <c r="H218" s="172">
        <v>5.9409999999999998</v>
      </c>
      <c r="I218" s="173"/>
      <c r="L218" s="169"/>
      <c r="M218" s="174"/>
      <c r="T218" s="175"/>
      <c r="AT218" s="170" t="s">
        <v>774</v>
      </c>
      <c r="AU218" s="170" t="s">
        <v>77</v>
      </c>
      <c r="AV218" s="13" t="s">
        <v>266</v>
      </c>
      <c r="AW218" s="13" t="s">
        <v>31</v>
      </c>
      <c r="AX218" s="13" t="s">
        <v>77</v>
      </c>
      <c r="AY218" s="170" t="s">
        <v>260</v>
      </c>
    </row>
    <row r="219" spans="2:65" s="1" customFormat="1" ht="16.5" customHeight="1">
      <c r="B219" s="32"/>
      <c r="C219" s="121" t="s">
        <v>330</v>
      </c>
      <c r="D219" s="121" t="s">
        <v>261</v>
      </c>
      <c r="E219" s="122" t="s">
        <v>2086</v>
      </c>
      <c r="F219" s="123" t="s">
        <v>2087</v>
      </c>
      <c r="G219" s="124" t="s">
        <v>973</v>
      </c>
      <c r="H219" s="125">
        <v>5.9409999999999998</v>
      </c>
      <c r="I219" s="126"/>
      <c r="J219" s="127">
        <f>ROUND(I219*H219,2)</f>
        <v>0</v>
      </c>
      <c r="K219" s="123" t="s">
        <v>1258</v>
      </c>
      <c r="L219" s="32"/>
      <c r="M219" s="128" t="s">
        <v>19</v>
      </c>
      <c r="N219" s="129" t="s">
        <v>40</v>
      </c>
      <c r="P219" s="130">
        <f>O219*H219</f>
        <v>0</v>
      </c>
      <c r="Q219" s="130">
        <v>0</v>
      </c>
      <c r="R219" s="130">
        <f>Q219*H219</f>
        <v>0</v>
      </c>
      <c r="S219" s="130">
        <v>0</v>
      </c>
      <c r="T219" s="131">
        <f>S219*H219</f>
        <v>0</v>
      </c>
      <c r="AR219" s="132" t="s">
        <v>266</v>
      </c>
      <c r="AT219" s="132" t="s">
        <v>261</v>
      </c>
      <c r="AU219" s="132" t="s">
        <v>77</v>
      </c>
      <c r="AY219" s="17" t="s">
        <v>260</v>
      </c>
      <c r="BE219" s="133">
        <f>IF(N219="základní",J219,0)</f>
        <v>0</v>
      </c>
      <c r="BF219" s="133">
        <f>IF(N219="snížená",J219,0)</f>
        <v>0</v>
      </c>
      <c r="BG219" s="133">
        <f>IF(N219="zákl. přenesená",J219,0)</f>
        <v>0</v>
      </c>
      <c r="BH219" s="133">
        <f>IF(N219="sníž. přenesená",J219,0)</f>
        <v>0</v>
      </c>
      <c r="BI219" s="133">
        <f>IF(N219="nulová",J219,0)</f>
        <v>0</v>
      </c>
      <c r="BJ219" s="17" t="s">
        <v>77</v>
      </c>
      <c r="BK219" s="133">
        <f>ROUND(I219*H219,2)</f>
        <v>0</v>
      </c>
      <c r="BL219" s="17" t="s">
        <v>266</v>
      </c>
      <c r="BM219" s="132" t="s">
        <v>399</v>
      </c>
    </row>
    <row r="220" spans="2:65" s="1" customFormat="1" ht="11.25">
      <c r="B220" s="32"/>
      <c r="D220" s="134" t="s">
        <v>267</v>
      </c>
      <c r="F220" s="135" t="s">
        <v>2088</v>
      </c>
      <c r="I220" s="136"/>
      <c r="L220" s="32"/>
      <c r="M220" s="137"/>
      <c r="T220" s="53"/>
      <c r="AT220" s="17" t="s">
        <v>267</v>
      </c>
      <c r="AU220" s="17" t="s">
        <v>77</v>
      </c>
    </row>
    <row r="221" spans="2:65" s="1" customFormat="1" ht="11.25">
      <c r="B221" s="32"/>
      <c r="D221" s="176" t="s">
        <v>1416</v>
      </c>
      <c r="F221" s="177" t="s">
        <v>2089</v>
      </c>
      <c r="I221" s="136"/>
      <c r="L221" s="32"/>
      <c r="M221" s="137"/>
      <c r="T221" s="53"/>
      <c r="AT221" s="17" t="s">
        <v>1416</v>
      </c>
      <c r="AU221" s="17" t="s">
        <v>77</v>
      </c>
    </row>
    <row r="222" spans="2:65" s="1" customFormat="1" ht="16.5" customHeight="1">
      <c r="B222" s="32"/>
      <c r="C222" s="121" t="s">
        <v>401</v>
      </c>
      <c r="D222" s="121" t="s">
        <v>261</v>
      </c>
      <c r="E222" s="122" t="s">
        <v>2090</v>
      </c>
      <c r="F222" s="123" t="s">
        <v>2091</v>
      </c>
      <c r="G222" s="124" t="s">
        <v>973</v>
      </c>
      <c r="H222" s="125">
        <v>112.879</v>
      </c>
      <c r="I222" s="126"/>
      <c r="J222" s="127">
        <f>ROUND(I222*H222,2)</f>
        <v>0</v>
      </c>
      <c r="K222" s="123" t="s">
        <v>1258</v>
      </c>
      <c r="L222" s="32"/>
      <c r="M222" s="128" t="s">
        <v>19</v>
      </c>
      <c r="N222" s="129" t="s">
        <v>40</v>
      </c>
      <c r="P222" s="130">
        <f>O222*H222</f>
        <v>0</v>
      </c>
      <c r="Q222" s="130">
        <v>0</v>
      </c>
      <c r="R222" s="130">
        <f>Q222*H222</f>
        <v>0</v>
      </c>
      <c r="S222" s="130">
        <v>0</v>
      </c>
      <c r="T222" s="131">
        <f>S222*H222</f>
        <v>0</v>
      </c>
      <c r="AR222" s="132" t="s">
        <v>266</v>
      </c>
      <c r="AT222" s="132" t="s">
        <v>261</v>
      </c>
      <c r="AU222" s="132" t="s">
        <v>77</v>
      </c>
      <c r="AY222" s="17" t="s">
        <v>260</v>
      </c>
      <c r="BE222" s="133">
        <f>IF(N222="základní",J222,0)</f>
        <v>0</v>
      </c>
      <c r="BF222" s="133">
        <f>IF(N222="snížená",J222,0)</f>
        <v>0</v>
      </c>
      <c r="BG222" s="133">
        <f>IF(N222="zákl. přenesená",J222,0)</f>
        <v>0</v>
      </c>
      <c r="BH222" s="133">
        <f>IF(N222="sníž. přenesená",J222,0)</f>
        <v>0</v>
      </c>
      <c r="BI222" s="133">
        <f>IF(N222="nulová",J222,0)</f>
        <v>0</v>
      </c>
      <c r="BJ222" s="17" t="s">
        <v>77</v>
      </c>
      <c r="BK222" s="133">
        <f>ROUND(I222*H222,2)</f>
        <v>0</v>
      </c>
      <c r="BL222" s="17" t="s">
        <v>266</v>
      </c>
      <c r="BM222" s="132" t="s">
        <v>404</v>
      </c>
    </row>
    <row r="223" spans="2:65" s="1" customFormat="1" ht="19.5">
      <c r="B223" s="32"/>
      <c r="D223" s="134" t="s">
        <v>267</v>
      </c>
      <c r="F223" s="135" t="s">
        <v>2092</v>
      </c>
      <c r="I223" s="136"/>
      <c r="L223" s="32"/>
      <c r="M223" s="137"/>
      <c r="T223" s="53"/>
      <c r="AT223" s="17" t="s">
        <v>267</v>
      </c>
      <c r="AU223" s="17" t="s">
        <v>77</v>
      </c>
    </row>
    <row r="224" spans="2:65" s="1" customFormat="1" ht="11.25">
      <c r="B224" s="32"/>
      <c r="D224" s="176" t="s">
        <v>1416</v>
      </c>
      <c r="F224" s="177" t="s">
        <v>2093</v>
      </c>
      <c r="I224" s="136"/>
      <c r="L224" s="32"/>
      <c r="M224" s="137"/>
      <c r="T224" s="53"/>
      <c r="AT224" s="17" t="s">
        <v>1416</v>
      </c>
      <c r="AU224" s="17" t="s">
        <v>77</v>
      </c>
    </row>
    <row r="225" spans="2:65" s="12" customFormat="1" ht="11.25">
      <c r="B225" s="162"/>
      <c r="D225" s="134" t="s">
        <v>774</v>
      </c>
      <c r="E225" s="163" t="s">
        <v>19</v>
      </c>
      <c r="F225" s="164" t="s">
        <v>4415</v>
      </c>
      <c r="H225" s="165">
        <v>112.879</v>
      </c>
      <c r="I225" s="166"/>
      <c r="L225" s="162"/>
      <c r="M225" s="167"/>
      <c r="T225" s="168"/>
      <c r="AT225" s="163" t="s">
        <v>774</v>
      </c>
      <c r="AU225" s="163" t="s">
        <v>77</v>
      </c>
      <c r="AV225" s="12" t="s">
        <v>79</v>
      </c>
      <c r="AW225" s="12" t="s">
        <v>31</v>
      </c>
      <c r="AX225" s="12" t="s">
        <v>69</v>
      </c>
      <c r="AY225" s="163" t="s">
        <v>260</v>
      </c>
    </row>
    <row r="226" spans="2:65" s="13" customFormat="1" ht="11.25">
      <c r="B226" s="169"/>
      <c r="D226" s="134" t="s">
        <v>774</v>
      </c>
      <c r="E226" s="170" t="s">
        <v>19</v>
      </c>
      <c r="F226" s="171" t="s">
        <v>967</v>
      </c>
      <c r="H226" s="172">
        <v>112.879</v>
      </c>
      <c r="I226" s="173"/>
      <c r="L226" s="169"/>
      <c r="M226" s="174"/>
      <c r="T226" s="175"/>
      <c r="AT226" s="170" t="s">
        <v>774</v>
      </c>
      <c r="AU226" s="170" t="s">
        <v>77</v>
      </c>
      <c r="AV226" s="13" t="s">
        <v>266</v>
      </c>
      <c r="AW226" s="13" t="s">
        <v>31</v>
      </c>
      <c r="AX226" s="13" t="s">
        <v>77</v>
      </c>
      <c r="AY226" s="170" t="s">
        <v>260</v>
      </c>
    </row>
    <row r="227" spans="2:65" s="10" customFormat="1" ht="25.9" customHeight="1">
      <c r="B227" s="111"/>
      <c r="D227" s="112" t="s">
        <v>68</v>
      </c>
      <c r="E227" s="113" t="s">
        <v>2095</v>
      </c>
      <c r="F227" s="113" t="s">
        <v>2096</v>
      </c>
      <c r="I227" s="114"/>
      <c r="J227" s="115">
        <f>BK227</f>
        <v>0</v>
      </c>
      <c r="L227" s="111"/>
      <c r="M227" s="116"/>
      <c r="P227" s="117">
        <f>SUM(P228:P230)</f>
        <v>0</v>
      </c>
      <c r="R227" s="117">
        <f>SUM(R228:R230)</f>
        <v>0</v>
      </c>
      <c r="T227" s="118">
        <f>SUM(T228:T230)</f>
        <v>0</v>
      </c>
      <c r="AR227" s="112" t="s">
        <v>77</v>
      </c>
      <c r="AT227" s="119" t="s">
        <v>68</v>
      </c>
      <c r="AU227" s="119" t="s">
        <v>69</v>
      </c>
      <c r="AY227" s="112" t="s">
        <v>260</v>
      </c>
      <c r="BK227" s="120">
        <f>SUM(BK228:BK230)</f>
        <v>0</v>
      </c>
    </row>
    <row r="228" spans="2:65" s="1" customFormat="1" ht="16.5" customHeight="1">
      <c r="B228" s="32"/>
      <c r="C228" s="121" t="s">
        <v>335</v>
      </c>
      <c r="D228" s="121" t="s">
        <v>261</v>
      </c>
      <c r="E228" s="122" t="s">
        <v>2097</v>
      </c>
      <c r="F228" s="123" t="s">
        <v>2098</v>
      </c>
      <c r="G228" s="124" t="s">
        <v>973</v>
      </c>
      <c r="H228" s="125">
        <v>119.309</v>
      </c>
      <c r="I228" s="126"/>
      <c r="J228" s="127">
        <f>ROUND(I228*H228,2)</f>
        <v>0</v>
      </c>
      <c r="K228" s="123" t="s">
        <v>1258</v>
      </c>
      <c r="L228" s="32"/>
      <c r="M228" s="128" t="s">
        <v>19</v>
      </c>
      <c r="N228" s="129" t="s">
        <v>40</v>
      </c>
      <c r="P228" s="130">
        <f>O228*H228</f>
        <v>0</v>
      </c>
      <c r="Q228" s="130">
        <v>0</v>
      </c>
      <c r="R228" s="130">
        <f>Q228*H228</f>
        <v>0</v>
      </c>
      <c r="S228" s="130">
        <v>0</v>
      </c>
      <c r="T228" s="131">
        <f>S228*H228</f>
        <v>0</v>
      </c>
      <c r="AR228" s="132" t="s">
        <v>266</v>
      </c>
      <c r="AT228" s="132" t="s">
        <v>261</v>
      </c>
      <c r="AU228" s="132" t="s">
        <v>77</v>
      </c>
      <c r="AY228" s="17" t="s">
        <v>260</v>
      </c>
      <c r="BE228" s="133">
        <f>IF(N228="základní",J228,0)</f>
        <v>0</v>
      </c>
      <c r="BF228" s="133">
        <f>IF(N228="snížená",J228,0)</f>
        <v>0</v>
      </c>
      <c r="BG228" s="133">
        <f>IF(N228="zákl. přenesená",J228,0)</f>
        <v>0</v>
      </c>
      <c r="BH228" s="133">
        <f>IF(N228="sníž. přenesená",J228,0)</f>
        <v>0</v>
      </c>
      <c r="BI228" s="133">
        <f>IF(N228="nulová",J228,0)</f>
        <v>0</v>
      </c>
      <c r="BJ228" s="17" t="s">
        <v>77</v>
      </c>
      <c r="BK228" s="133">
        <f>ROUND(I228*H228,2)</f>
        <v>0</v>
      </c>
      <c r="BL228" s="17" t="s">
        <v>266</v>
      </c>
      <c r="BM228" s="132" t="s">
        <v>409</v>
      </c>
    </row>
    <row r="229" spans="2:65" s="1" customFormat="1" ht="19.5">
      <c r="B229" s="32"/>
      <c r="D229" s="134" t="s">
        <v>267</v>
      </c>
      <c r="F229" s="135" t="s">
        <v>2099</v>
      </c>
      <c r="I229" s="136"/>
      <c r="L229" s="32"/>
      <c r="M229" s="137"/>
      <c r="T229" s="53"/>
      <c r="AT229" s="17" t="s">
        <v>267</v>
      </c>
      <c r="AU229" s="17" t="s">
        <v>77</v>
      </c>
    </row>
    <row r="230" spans="2:65" s="1" customFormat="1" ht="11.25">
      <c r="B230" s="32"/>
      <c r="D230" s="176" t="s">
        <v>1416</v>
      </c>
      <c r="F230" s="177" t="s">
        <v>2100</v>
      </c>
      <c r="I230" s="136"/>
      <c r="L230" s="32"/>
      <c r="M230" s="149"/>
      <c r="N230" s="150"/>
      <c r="O230" s="150"/>
      <c r="P230" s="150"/>
      <c r="Q230" s="150"/>
      <c r="R230" s="150"/>
      <c r="S230" s="150"/>
      <c r="T230" s="151"/>
      <c r="AT230" s="17" t="s">
        <v>1416</v>
      </c>
      <c r="AU230" s="17" t="s">
        <v>77</v>
      </c>
    </row>
    <row r="231" spans="2:65" s="1" customFormat="1" ht="6.95" customHeight="1">
      <c r="B231" s="41"/>
      <c r="C231" s="42"/>
      <c r="D231" s="42"/>
      <c r="E231" s="42"/>
      <c r="F231" s="42"/>
      <c r="G231" s="42"/>
      <c r="H231" s="42"/>
      <c r="I231" s="42"/>
      <c r="J231" s="42"/>
      <c r="K231" s="42"/>
      <c r="L231" s="32"/>
    </row>
  </sheetData>
  <sheetProtection algorithmName="SHA-512" hashValue="XVSiVxnb6go+RipYDBp1yKEhAaYTqD/jwgVVB2xRKAwWVt7SfgSSXdkEsZyb2tYgj9iFynyWcbf/CQmGKi7FAA==" saltValue="R0gYQBspuebWwut+vEClmwyzeTFpTpFZUoqY/AxOrNwbpDuz4XB2yLF1llVcIeSrEKtZG3vdr1q9iTN33aiq3w==" spinCount="100000" sheet="1" objects="1" scenarios="1" formatColumns="0" formatRows="0" autoFilter="0"/>
  <autoFilter ref="C83:K230" xr:uid="{00000000-0009-0000-0000-00002C000000}"/>
  <mergeCells count="9">
    <mergeCell ref="E50:H50"/>
    <mergeCell ref="E74:H74"/>
    <mergeCell ref="E76:H76"/>
    <mergeCell ref="L2:V2"/>
    <mergeCell ref="E7:H7"/>
    <mergeCell ref="E9:H9"/>
    <mergeCell ref="E18:H18"/>
    <mergeCell ref="E27:H27"/>
    <mergeCell ref="E48:H48"/>
  </mergeCells>
  <hyperlinks>
    <hyperlink ref="F88" r:id="rId1" xr:uid="{00000000-0004-0000-2C00-000000000000}"/>
    <hyperlink ref="F94" r:id="rId2" xr:uid="{00000000-0004-0000-2C00-000001000000}"/>
    <hyperlink ref="F99" r:id="rId3" xr:uid="{00000000-0004-0000-2C00-000002000000}"/>
    <hyperlink ref="F104" r:id="rId4" xr:uid="{00000000-0004-0000-2C00-000003000000}"/>
    <hyperlink ref="F110" r:id="rId5" xr:uid="{00000000-0004-0000-2C00-000004000000}"/>
    <hyperlink ref="F115" r:id="rId6" xr:uid="{00000000-0004-0000-2C00-000005000000}"/>
    <hyperlink ref="F120" r:id="rId7" xr:uid="{00000000-0004-0000-2C00-000006000000}"/>
    <hyperlink ref="F128" r:id="rId8" xr:uid="{00000000-0004-0000-2C00-000007000000}"/>
    <hyperlink ref="F138" r:id="rId9" xr:uid="{00000000-0004-0000-2C00-000008000000}"/>
    <hyperlink ref="F144" r:id="rId10" xr:uid="{00000000-0004-0000-2C00-000009000000}"/>
    <hyperlink ref="F149" r:id="rId11" xr:uid="{00000000-0004-0000-2C00-00000A000000}"/>
    <hyperlink ref="F159" r:id="rId12" xr:uid="{00000000-0004-0000-2C00-00000B000000}"/>
    <hyperlink ref="F165" r:id="rId13" xr:uid="{00000000-0004-0000-2C00-00000C000000}"/>
    <hyperlink ref="F170" r:id="rId14" xr:uid="{00000000-0004-0000-2C00-00000D000000}"/>
    <hyperlink ref="F175" r:id="rId15" xr:uid="{00000000-0004-0000-2C00-00000E000000}"/>
    <hyperlink ref="F180" r:id="rId16" xr:uid="{00000000-0004-0000-2C00-00000F000000}"/>
    <hyperlink ref="F188" r:id="rId17" xr:uid="{00000000-0004-0000-2C00-000010000000}"/>
    <hyperlink ref="F194" r:id="rId18" xr:uid="{00000000-0004-0000-2C00-000011000000}"/>
    <hyperlink ref="F200" r:id="rId19" xr:uid="{00000000-0004-0000-2C00-000012000000}"/>
    <hyperlink ref="F205" r:id="rId20" xr:uid="{00000000-0004-0000-2C00-000013000000}"/>
    <hyperlink ref="F212" r:id="rId21" xr:uid="{00000000-0004-0000-2C00-000014000000}"/>
    <hyperlink ref="F216" r:id="rId22" xr:uid="{00000000-0004-0000-2C00-000015000000}"/>
    <hyperlink ref="F221" r:id="rId23" xr:uid="{00000000-0004-0000-2C00-000016000000}"/>
    <hyperlink ref="F224" r:id="rId24" xr:uid="{00000000-0004-0000-2C00-000017000000}"/>
    <hyperlink ref="F230" r:id="rId25" xr:uid="{00000000-0004-0000-2C00-000018000000}"/>
  </hyperlinks>
  <pageMargins left="0.39374999999999999" right="0.39374999999999999" top="0.39374999999999999" bottom="0.39374999999999999" header="0" footer="0"/>
  <pageSetup paperSize="9" fitToHeight="100" orientation="landscape" blackAndWhite="1"/>
  <headerFooter>
    <oddFooter>&amp;CStrana &amp;P z &amp;N</oddFooter>
  </headerFooter>
  <drawing r:id="rId26"/>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pageSetUpPr fitToPage="1"/>
  </sheetPr>
  <dimension ref="B2:BM226"/>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211</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4416</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ROUND(J84,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ROUND((SUM(BE84:BE225)),  2)</f>
        <v>0</v>
      </c>
      <c r="I33" s="89">
        <v>0.21</v>
      </c>
      <c r="J33" s="88">
        <f>ROUND(((SUM(BE84:BE225))*I33),  2)</f>
        <v>0</v>
      </c>
      <c r="L33" s="32"/>
    </row>
    <row r="34" spans="2:12" s="1" customFormat="1" ht="14.45" customHeight="1">
      <c r="B34" s="32"/>
      <c r="E34" s="27" t="s">
        <v>41</v>
      </c>
      <c r="F34" s="88">
        <f>ROUND((SUM(BF84:BF225)),  2)</f>
        <v>0</v>
      </c>
      <c r="I34" s="89">
        <v>0.12</v>
      </c>
      <c r="J34" s="88">
        <f>ROUND(((SUM(BF84:BF225))*I34),  2)</f>
        <v>0</v>
      </c>
      <c r="L34" s="32"/>
    </row>
    <row r="35" spans="2:12" s="1" customFormat="1" ht="14.45" hidden="1" customHeight="1">
      <c r="B35" s="32"/>
      <c r="E35" s="27" t="s">
        <v>42</v>
      </c>
      <c r="F35" s="88">
        <f>ROUND((SUM(BG84:BG225)),  2)</f>
        <v>0</v>
      </c>
      <c r="I35" s="89">
        <v>0.21</v>
      </c>
      <c r="J35" s="88">
        <f>0</f>
        <v>0</v>
      </c>
      <c r="L35" s="32"/>
    </row>
    <row r="36" spans="2:12" s="1" customFormat="1" ht="14.45" hidden="1" customHeight="1">
      <c r="B36" s="32"/>
      <c r="E36" s="27" t="s">
        <v>43</v>
      </c>
      <c r="F36" s="88">
        <f>ROUND((SUM(BH84:BH225)),  2)</f>
        <v>0</v>
      </c>
      <c r="I36" s="89">
        <v>0.12</v>
      </c>
      <c r="J36" s="88">
        <f>0</f>
        <v>0</v>
      </c>
      <c r="L36" s="32"/>
    </row>
    <row r="37" spans="2:12" s="1" customFormat="1" ht="14.45" hidden="1" customHeight="1">
      <c r="B37" s="32"/>
      <c r="E37" s="27" t="s">
        <v>44</v>
      </c>
      <c r="F37" s="88">
        <f>ROUND((SUM(BI84:BI225)),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04-14-07 - Zeď v km 33,631 - 33,704</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J84</f>
        <v>0</v>
      </c>
      <c r="L59" s="32"/>
      <c r="AU59" s="17" t="s">
        <v>242</v>
      </c>
    </row>
    <row r="60" spans="2:47" s="8" customFormat="1" ht="24.95" customHeight="1">
      <c r="B60" s="99"/>
      <c r="D60" s="100" t="s">
        <v>1827</v>
      </c>
      <c r="E60" s="101"/>
      <c r="F60" s="101"/>
      <c r="G60" s="101"/>
      <c r="H60" s="101"/>
      <c r="I60" s="101"/>
      <c r="J60" s="102">
        <f>J85</f>
        <v>0</v>
      </c>
      <c r="L60" s="99"/>
    </row>
    <row r="61" spans="2:47" s="8" customFormat="1" ht="24.95" customHeight="1">
      <c r="B61" s="99"/>
      <c r="D61" s="100" t="s">
        <v>1829</v>
      </c>
      <c r="E61" s="101"/>
      <c r="F61" s="101"/>
      <c r="G61" s="101"/>
      <c r="H61" s="101"/>
      <c r="I61" s="101"/>
      <c r="J61" s="102">
        <f>J125</f>
        <v>0</v>
      </c>
      <c r="L61" s="99"/>
    </row>
    <row r="62" spans="2:47" s="8" customFormat="1" ht="24.95" customHeight="1">
      <c r="B62" s="99"/>
      <c r="D62" s="100" t="s">
        <v>1833</v>
      </c>
      <c r="E62" s="101"/>
      <c r="F62" s="101"/>
      <c r="G62" s="101"/>
      <c r="H62" s="101"/>
      <c r="I62" s="101"/>
      <c r="J62" s="102">
        <f>J135</f>
        <v>0</v>
      </c>
      <c r="L62" s="99"/>
    </row>
    <row r="63" spans="2:47" s="8" customFormat="1" ht="24.95" customHeight="1">
      <c r="B63" s="99"/>
      <c r="D63" s="100" t="s">
        <v>1834</v>
      </c>
      <c r="E63" s="101"/>
      <c r="F63" s="101"/>
      <c r="G63" s="101"/>
      <c r="H63" s="101"/>
      <c r="I63" s="101"/>
      <c r="J63" s="102">
        <f>J208</f>
        <v>0</v>
      </c>
      <c r="L63" s="99"/>
    </row>
    <row r="64" spans="2:47" s="8" customFormat="1" ht="24.95" customHeight="1">
      <c r="B64" s="99"/>
      <c r="D64" s="100" t="s">
        <v>1835</v>
      </c>
      <c r="E64" s="101"/>
      <c r="F64" s="101"/>
      <c r="G64" s="101"/>
      <c r="H64" s="101"/>
      <c r="I64" s="101"/>
      <c r="J64" s="102">
        <f>J222</f>
        <v>0</v>
      </c>
      <c r="L64" s="99"/>
    </row>
    <row r="65" spans="2:12" s="1" customFormat="1" ht="21.75" customHeight="1">
      <c r="B65" s="32"/>
      <c r="L65" s="32"/>
    </row>
    <row r="66" spans="2:12" s="1" customFormat="1" ht="6.95" customHeight="1">
      <c r="B66" s="41"/>
      <c r="C66" s="42"/>
      <c r="D66" s="42"/>
      <c r="E66" s="42"/>
      <c r="F66" s="42"/>
      <c r="G66" s="42"/>
      <c r="H66" s="42"/>
      <c r="I66" s="42"/>
      <c r="J66" s="42"/>
      <c r="K66" s="42"/>
      <c r="L66" s="32"/>
    </row>
    <row r="70" spans="2:12" s="1" customFormat="1" ht="6.95" customHeight="1">
      <c r="B70" s="43"/>
      <c r="C70" s="44"/>
      <c r="D70" s="44"/>
      <c r="E70" s="44"/>
      <c r="F70" s="44"/>
      <c r="G70" s="44"/>
      <c r="H70" s="44"/>
      <c r="I70" s="44"/>
      <c r="J70" s="44"/>
      <c r="K70" s="44"/>
      <c r="L70" s="32"/>
    </row>
    <row r="71" spans="2:12" s="1" customFormat="1" ht="24.95" customHeight="1">
      <c r="B71" s="32"/>
      <c r="C71" s="21" t="s">
        <v>245</v>
      </c>
      <c r="L71" s="32"/>
    </row>
    <row r="72" spans="2:12" s="1" customFormat="1" ht="6.95" customHeight="1">
      <c r="B72" s="32"/>
      <c r="L72" s="32"/>
    </row>
    <row r="73" spans="2:12" s="1" customFormat="1" ht="12" customHeight="1">
      <c r="B73" s="32"/>
      <c r="C73" s="27" t="s">
        <v>16</v>
      </c>
      <c r="L73" s="32"/>
    </row>
    <row r="74" spans="2:12" s="1" customFormat="1" ht="16.5" customHeight="1">
      <c r="B74" s="32"/>
      <c r="E74" s="309" t="str">
        <f>E7</f>
        <v>Oprava trati v úseku Tanvald - Kořenov</v>
      </c>
      <c r="F74" s="310"/>
      <c r="G74" s="310"/>
      <c r="H74" s="310"/>
      <c r="L74" s="32"/>
    </row>
    <row r="75" spans="2:12" s="1" customFormat="1" ht="12" customHeight="1">
      <c r="B75" s="32"/>
      <c r="C75" s="27" t="s">
        <v>237</v>
      </c>
      <c r="L75" s="32"/>
    </row>
    <row r="76" spans="2:12" s="1" customFormat="1" ht="16.5" customHeight="1">
      <c r="B76" s="32"/>
      <c r="E76" s="305" t="str">
        <f>E9</f>
        <v>SO 04-14-07 - Zeď v km 33,631 - 33,704</v>
      </c>
      <c r="F76" s="311"/>
      <c r="G76" s="311"/>
      <c r="H76" s="311"/>
      <c r="L76" s="32"/>
    </row>
    <row r="77" spans="2:12" s="1" customFormat="1" ht="6.95" customHeight="1">
      <c r="B77" s="32"/>
      <c r="L77" s="32"/>
    </row>
    <row r="78" spans="2:12" s="1" customFormat="1" ht="12" customHeight="1">
      <c r="B78" s="32"/>
      <c r="C78" s="27" t="s">
        <v>21</v>
      </c>
      <c r="F78" s="25" t="str">
        <f>F12</f>
        <v xml:space="preserve"> </v>
      </c>
      <c r="I78" s="27" t="s">
        <v>23</v>
      </c>
      <c r="J78" s="49" t="str">
        <f>IF(J12="","",J12)</f>
        <v>14. 6. 2023</v>
      </c>
      <c r="L78" s="32"/>
    </row>
    <row r="79" spans="2:12" s="1" customFormat="1" ht="6.95" customHeight="1">
      <c r="B79" s="32"/>
      <c r="L79" s="32"/>
    </row>
    <row r="80" spans="2:12" s="1" customFormat="1" ht="15.2" customHeight="1">
      <c r="B80" s="32"/>
      <c r="C80" s="27" t="s">
        <v>25</v>
      </c>
      <c r="F80" s="25" t="str">
        <f>E15</f>
        <v xml:space="preserve"> </v>
      </c>
      <c r="I80" s="27" t="s">
        <v>30</v>
      </c>
      <c r="J80" s="30" t="str">
        <f>E21</f>
        <v xml:space="preserve"> </v>
      </c>
      <c r="L80" s="32"/>
    </row>
    <row r="81" spans="2:65" s="1" customFormat="1" ht="15.2" customHeight="1">
      <c r="B81" s="32"/>
      <c r="C81" s="27" t="s">
        <v>28</v>
      </c>
      <c r="F81" s="25" t="str">
        <f>IF(E18="","",E18)</f>
        <v>Vyplň údaj</v>
      </c>
      <c r="I81" s="27" t="s">
        <v>32</v>
      </c>
      <c r="J81" s="30" t="str">
        <f>E24</f>
        <v xml:space="preserve"> </v>
      </c>
      <c r="L81" s="32"/>
    </row>
    <row r="82" spans="2:65" s="1" customFormat="1" ht="10.35" customHeight="1">
      <c r="B82" s="32"/>
      <c r="L82" s="32"/>
    </row>
    <row r="83" spans="2:65" s="9" customFormat="1" ht="29.25" customHeight="1">
      <c r="B83" s="103"/>
      <c r="C83" s="104" t="s">
        <v>246</v>
      </c>
      <c r="D83" s="105" t="s">
        <v>54</v>
      </c>
      <c r="E83" s="105" t="s">
        <v>50</v>
      </c>
      <c r="F83" s="105" t="s">
        <v>51</v>
      </c>
      <c r="G83" s="105" t="s">
        <v>247</v>
      </c>
      <c r="H83" s="105" t="s">
        <v>248</v>
      </c>
      <c r="I83" s="105" t="s">
        <v>249</v>
      </c>
      <c r="J83" s="105" t="s">
        <v>241</v>
      </c>
      <c r="K83" s="106" t="s">
        <v>250</v>
      </c>
      <c r="L83" s="103"/>
      <c r="M83" s="56" t="s">
        <v>19</v>
      </c>
      <c r="N83" s="57" t="s">
        <v>39</v>
      </c>
      <c r="O83" s="57" t="s">
        <v>251</v>
      </c>
      <c r="P83" s="57" t="s">
        <v>252</v>
      </c>
      <c r="Q83" s="57" t="s">
        <v>253</v>
      </c>
      <c r="R83" s="57" t="s">
        <v>254</v>
      </c>
      <c r="S83" s="57" t="s">
        <v>255</v>
      </c>
      <c r="T83" s="58" t="s">
        <v>256</v>
      </c>
    </row>
    <row r="84" spans="2:65" s="1" customFormat="1" ht="22.9" customHeight="1">
      <c r="B84" s="32"/>
      <c r="C84" s="61" t="s">
        <v>257</v>
      </c>
      <c r="J84" s="107">
        <f>BK84</f>
        <v>0</v>
      </c>
      <c r="L84" s="32"/>
      <c r="M84" s="59"/>
      <c r="N84" s="50"/>
      <c r="O84" s="50"/>
      <c r="P84" s="108">
        <f>P85+P125+P135+P208+P222</f>
        <v>0</v>
      </c>
      <c r="Q84" s="50"/>
      <c r="R84" s="108">
        <f>R85+R125+R135+R208+R222</f>
        <v>360.92545042</v>
      </c>
      <c r="S84" s="50"/>
      <c r="T84" s="109">
        <f>T85+T125+T135+T208+T222</f>
        <v>0.45048299999999997</v>
      </c>
      <c r="AT84" s="17" t="s">
        <v>68</v>
      </c>
      <c r="AU84" s="17" t="s">
        <v>242</v>
      </c>
      <c r="BK84" s="110">
        <f>BK85+BK125+BK135+BK208+BK222</f>
        <v>0</v>
      </c>
    </row>
    <row r="85" spans="2:65" s="10" customFormat="1" ht="25.9" customHeight="1">
      <c r="B85" s="111"/>
      <c r="D85" s="112" t="s">
        <v>68</v>
      </c>
      <c r="E85" s="113" t="s">
        <v>77</v>
      </c>
      <c r="F85" s="113" t="s">
        <v>1836</v>
      </c>
      <c r="I85" s="114"/>
      <c r="J85" s="115">
        <f>BK85</f>
        <v>0</v>
      </c>
      <c r="L85" s="111"/>
      <c r="M85" s="116"/>
      <c r="P85" s="117">
        <f>SUM(P86:P124)</f>
        <v>0</v>
      </c>
      <c r="R85" s="117">
        <f>SUM(R86:R124)</f>
        <v>171.57</v>
      </c>
      <c r="T85" s="118">
        <f>SUM(T86:T124)</f>
        <v>0</v>
      </c>
      <c r="AR85" s="112" t="s">
        <v>77</v>
      </c>
      <c r="AT85" s="119" t="s">
        <v>68</v>
      </c>
      <c r="AU85" s="119" t="s">
        <v>69</v>
      </c>
      <c r="AY85" s="112" t="s">
        <v>260</v>
      </c>
      <c r="BK85" s="120">
        <f>SUM(BK86:BK124)</f>
        <v>0</v>
      </c>
    </row>
    <row r="86" spans="2:65" s="1" customFormat="1" ht="24.2" customHeight="1">
      <c r="B86" s="32"/>
      <c r="C86" s="121" t="s">
        <v>77</v>
      </c>
      <c r="D86" s="121" t="s">
        <v>261</v>
      </c>
      <c r="E86" s="122" t="s">
        <v>1837</v>
      </c>
      <c r="F86" s="123" t="s">
        <v>1838</v>
      </c>
      <c r="G86" s="124" t="s">
        <v>1067</v>
      </c>
      <c r="H86" s="125">
        <v>81.7</v>
      </c>
      <c r="I86" s="126"/>
      <c r="J86" s="127">
        <f>ROUND(I86*H86,2)</f>
        <v>0</v>
      </c>
      <c r="K86" s="123" t="s">
        <v>1258</v>
      </c>
      <c r="L86" s="32"/>
      <c r="M86" s="128" t="s">
        <v>19</v>
      </c>
      <c r="N86" s="129" t="s">
        <v>40</v>
      </c>
      <c r="P86" s="130">
        <f>O86*H86</f>
        <v>0</v>
      </c>
      <c r="Q86" s="130">
        <v>0</v>
      </c>
      <c r="R86" s="130">
        <f>Q86*H86</f>
        <v>0</v>
      </c>
      <c r="S86" s="130">
        <v>0</v>
      </c>
      <c r="T86" s="131">
        <f>S86*H86</f>
        <v>0</v>
      </c>
      <c r="AR86" s="132" t="s">
        <v>266</v>
      </c>
      <c r="AT86" s="132" t="s">
        <v>261</v>
      </c>
      <c r="AU86" s="132" t="s">
        <v>77</v>
      </c>
      <c r="AY86" s="17" t="s">
        <v>260</v>
      </c>
      <c r="BE86" s="133">
        <f>IF(N86="základní",J86,0)</f>
        <v>0</v>
      </c>
      <c r="BF86" s="133">
        <f>IF(N86="snížená",J86,0)</f>
        <v>0</v>
      </c>
      <c r="BG86" s="133">
        <f>IF(N86="zákl. přenesená",J86,0)</f>
        <v>0</v>
      </c>
      <c r="BH86" s="133">
        <f>IF(N86="sníž. přenesená",J86,0)</f>
        <v>0</v>
      </c>
      <c r="BI86" s="133">
        <f>IF(N86="nulová",J86,0)</f>
        <v>0</v>
      </c>
      <c r="BJ86" s="17" t="s">
        <v>77</v>
      </c>
      <c r="BK86" s="133">
        <f>ROUND(I86*H86,2)</f>
        <v>0</v>
      </c>
      <c r="BL86" s="17" t="s">
        <v>266</v>
      </c>
      <c r="BM86" s="132" t="s">
        <v>79</v>
      </c>
    </row>
    <row r="87" spans="2:65" s="1" customFormat="1" ht="11.25">
      <c r="B87" s="32"/>
      <c r="D87" s="134" t="s">
        <v>267</v>
      </c>
      <c r="F87" s="135" t="s">
        <v>1839</v>
      </c>
      <c r="I87" s="136"/>
      <c r="L87" s="32"/>
      <c r="M87" s="137"/>
      <c r="T87" s="53"/>
      <c r="AT87" s="17" t="s">
        <v>267</v>
      </c>
      <c r="AU87" s="17" t="s">
        <v>77</v>
      </c>
    </row>
    <row r="88" spans="2:65" s="1" customFormat="1" ht="11.25">
      <c r="B88" s="32"/>
      <c r="D88" s="176" t="s">
        <v>1416</v>
      </c>
      <c r="F88" s="177" t="s">
        <v>1840</v>
      </c>
      <c r="I88" s="136"/>
      <c r="L88" s="32"/>
      <c r="M88" s="137"/>
      <c r="T88" s="53"/>
      <c r="AT88" s="17" t="s">
        <v>1416</v>
      </c>
      <c r="AU88" s="17" t="s">
        <v>77</v>
      </c>
    </row>
    <row r="89" spans="2:65" s="1" customFormat="1" ht="39">
      <c r="B89" s="32"/>
      <c r="D89" s="134" t="s">
        <v>269</v>
      </c>
      <c r="F89" s="138" t="s">
        <v>1841</v>
      </c>
      <c r="I89" s="136"/>
      <c r="L89" s="32"/>
      <c r="M89" s="137"/>
      <c r="T89" s="53"/>
      <c r="AT89" s="17" t="s">
        <v>269</v>
      </c>
      <c r="AU89" s="17" t="s">
        <v>77</v>
      </c>
    </row>
    <row r="90" spans="2:65" s="12" customFormat="1" ht="11.25">
      <c r="B90" s="162"/>
      <c r="D90" s="134" t="s">
        <v>774</v>
      </c>
      <c r="E90" s="163" t="s">
        <v>19</v>
      </c>
      <c r="F90" s="164" t="s">
        <v>4417</v>
      </c>
      <c r="H90" s="165">
        <v>81.7</v>
      </c>
      <c r="I90" s="166"/>
      <c r="L90" s="162"/>
      <c r="M90" s="167"/>
      <c r="T90" s="168"/>
      <c r="AT90" s="163" t="s">
        <v>774</v>
      </c>
      <c r="AU90" s="163" t="s">
        <v>77</v>
      </c>
      <c r="AV90" s="12" t="s">
        <v>79</v>
      </c>
      <c r="AW90" s="12" t="s">
        <v>31</v>
      </c>
      <c r="AX90" s="12" t="s">
        <v>69</v>
      </c>
      <c r="AY90" s="163" t="s">
        <v>260</v>
      </c>
    </row>
    <row r="91" spans="2:65" s="13" customFormat="1" ht="11.25">
      <c r="B91" s="169"/>
      <c r="D91" s="134" t="s">
        <v>774</v>
      </c>
      <c r="E91" s="170" t="s">
        <v>19</v>
      </c>
      <c r="F91" s="171" t="s">
        <v>967</v>
      </c>
      <c r="H91" s="172">
        <v>81.7</v>
      </c>
      <c r="I91" s="173"/>
      <c r="L91" s="169"/>
      <c r="M91" s="174"/>
      <c r="T91" s="175"/>
      <c r="AT91" s="170" t="s">
        <v>774</v>
      </c>
      <c r="AU91" s="170" t="s">
        <v>77</v>
      </c>
      <c r="AV91" s="13" t="s">
        <v>266</v>
      </c>
      <c r="AW91" s="13" t="s">
        <v>31</v>
      </c>
      <c r="AX91" s="13" t="s">
        <v>77</v>
      </c>
      <c r="AY91" s="170" t="s">
        <v>260</v>
      </c>
    </row>
    <row r="92" spans="2:65" s="1" customFormat="1" ht="24.2" customHeight="1">
      <c r="B92" s="32"/>
      <c r="C92" s="121" t="s">
        <v>79</v>
      </c>
      <c r="D92" s="121" t="s">
        <v>261</v>
      </c>
      <c r="E92" s="122" t="s">
        <v>1843</v>
      </c>
      <c r="F92" s="123" t="s">
        <v>1844</v>
      </c>
      <c r="G92" s="124" t="s">
        <v>1067</v>
      </c>
      <c r="H92" s="125">
        <v>81.7</v>
      </c>
      <c r="I92" s="126"/>
      <c r="J92" s="127">
        <f>ROUND(I92*H92,2)</f>
        <v>0</v>
      </c>
      <c r="K92" s="123" t="s">
        <v>1258</v>
      </c>
      <c r="L92" s="32"/>
      <c r="M92" s="128" t="s">
        <v>19</v>
      </c>
      <c r="N92" s="129" t="s">
        <v>40</v>
      </c>
      <c r="P92" s="130">
        <f>O92*H92</f>
        <v>0</v>
      </c>
      <c r="Q92" s="130">
        <v>0</v>
      </c>
      <c r="R92" s="130">
        <f>Q92*H92</f>
        <v>0</v>
      </c>
      <c r="S92" s="130">
        <v>0</v>
      </c>
      <c r="T92" s="131">
        <f>S92*H92</f>
        <v>0</v>
      </c>
      <c r="AR92" s="132" t="s">
        <v>266</v>
      </c>
      <c r="AT92" s="132" t="s">
        <v>261</v>
      </c>
      <c r="AU92" s="132" t="s">
        <v>77</v>
      </c>
      <c r="AY92" s="17" t="s">
        <v>260</v>
      </c>
      <c r="BE92" s="133">
        <f>IF(N92="základní",J92,0)</f>
        <v>0</v>
      </c>
      <c r="BF92" s="133">
        <f>IF(N92="snížená",J92,0)</f>
        <v>0</v>
      </c>
      <c r="BG92" s="133">
        <f>IF(N92="zákl. přenesená",J92,0)</f>
        <v>0</v>
      </c>
      <c r="BH92" s="133">
        <f>IF(N92="sníž. přenesená",J92,0)</f>
        <v>0</v>
      </c>
      <c r="BI92" s="133">
        <f>IF(N92="nulová",J92,0)</f>
        <v>0</v>
      </c>
      <c r="BJ92" s="17" t="s">
        <v>77</v>
      </c>
      <c r="BK92" s="133">
        <f>ROUND(I92*H92,2)</f>
        <v>0</v>
      </c>
      <c r="BL92" s="17" t="s">
        <v>266</v>
      </c>
      <c r="BM92" s="132" t="s">
        <v>266</v>
      </c>
    </row>
    <row r="93" spans="2:65" s="1" customFormat="1" ht="19.5">
      <c r="B93" s="32"/>
      <c r="D93" s="134" t="s">
        <v>267</v>
      </c>
      <c r="F93" s="135" t="s">
        <v>1845</v>
      </c>
      <c r="I93" s="136"/>
      <c r="L93" s="32"/>
      <c r="M93" s="137"/>
      <c r="T93" s="53"/>
      <c r="AT93" s="17" t="s">
        <v>267</v>
      </c>
      <c r="AU93" s="17" t="s">
        <v>77</v>
      </c>
    </row>
    <row r="94" spans="2:65" s="1" customFormat="1" ht="11.25">
      <c r="B94" s="32"/>
      <c r="D94" s="176" t="s">
        <v>1416</v>
      </c>
      <c r="F94" s="177" t="s">
        <v>1846</v>
      </c>
      <c r="I94" s="136"/>
      <c r="L94" s="32"/>
      <c r="M94" s="137"/>
      <c r="T94" s="53"/>
      <c r="AT94" s="17" t="s">
        <v>1416</v>
      </c>
      <c r="AU94" s="17" t="s">
        <v>77</v>
      </c>
    </row>
    <row r="95" spans="2:65" s="12" customFormat="1" ht="11.25">
      <c r="B95" s="162"/>
      <c r="D95" s="134" t="s">
        <v>774</v>
      </c>
      <c r="E95" s="163" t="s">
        <v>19</v>
      </c>
      <c r="F95" s="164" t="s">
        <v>4417</v>
      </c>
      <c r="H95" s="165">
        <v>81.7</v>
      </c>
      <c r="I95" s="166"/>
      <c r="L95" s="162"/>
      <c r="M95" s="167"/>
      <c r="T95" s="168"/>
      <c r="AT95" s="163" t="s">
        <v>774</v>
      </c>
      <c r="AU95" s="163" t="s">
        <v>77</v>
      </c>
      <c r="AV95" s="12" t="s">
        <v>79</v>
      </c>
      <c r="AW95" s="12" t="s">
        <v>31</v>
      </c>
      <c r="AX95" s="12" t="s">
        <v>69</v>
      </c>
      <c r="AY95" s="163" t="s">
        <v>260</v>
      </c>
    </row>
    <row r="96" spans="2:65" s="13" customFormat="1" ht="11.25">
      <c r="B96" s="169"/>
      <c r="D96" s="134" t="s">
        <v>774</v>
      </c>
      <c r="E96" s="170" t="s">
        <v>19</v>
      </c>
      <c r="F96" s="171" t="s">
        <v>967</v>
      </c>
      <c r="H96" s="172">
        <v>81.7</v>
      </c>
      <c r="I96" s="173"/>
      <c r="L96" s="169"/>
      <c r="M96" s="174"/>
      <c r="T96" s="175"/>
      <c r="AT96" s="170" t="s">
        <v>774</v>
      </c>
      <c r="AU96" s="170" t="s">
        <v>77</v>
      </c>
      <c r="AV96" s="13" t="s">
        <v>266</v>
      </c>
      <c r="AW96" s="13" t="s">
        <v>31</v>
      </c>
      <c r="AX96" s="13" t="s">
        <v>77</v>
      </c>
      <c r="AY96" s="170" t="s">
        <v>260</v>
      </c>
    </row>
    <row r="97" spans="2:65" s="1" customFormat="1" ht="21.75" customHeight="1">
      <c r="B97" s="32"/>
      <c r="C97" s="121" t="s">
        <v>279</v>
      </c>
      <c r="D97" s="121" t="s">
        <v>261</v>
      </c>
      <c r="E97" s="122" t="s">
        <v>1847</v>
      </c>
      <c r="F97" s="123" t="s">
        <v>1848</v>
      </c>
      <c r="G97" s="124" t="s">
        <v>1067</v>
      </c>
      <c r="H97" s="125">
        <v>81.7</v>
      </c>
      <c r="I97" s="126"/>
      <c r="J97" s="127">
        <f>ROUND(I97*H97,2)</f>
        <v>0</v>
      </c>
      <c r="K97" s="123" t="s">
        <v>1258</v>
      </c>
      <c r="L97" s="32"/>
      <c r="M97" s="128" t="s">
        <v>19</v>
      </c>
      <c r="N97" s="129" t="s">
        <v>40</v>
      </c>
      <c r="P97" s="130">
        <f>O97*H97</f>
        <v>0</v>
      </c>
      <c r="Q97" s="130">
        <v>0</v>
      </c>
      <c r="R97" s="130">
        <f>Q97*H97</f>
        <v>0</v>
      </c>
      <c r="S97" s="130">
        <v>0</v>
      </c>
      <c r="T97" s="131">
        <f>S97*H97</f>
        <v>0</v>
      </c>
      <c r="AR97" s="132" t="s">
        <v>266</v>
      </c>
      <c r="AT97" s="132" t="s">
        <v>261</v>
      </c>
      <c r="AU97" s="132" t="s">
        <v>77</v>
      </c>
      <c r="AY97" s="17" t="s">
        <v>260</v>
      </c>
      <c r="BE97" s="133">
        <f>IF(N97="základní",J97,0)</f>
        <v>0</v>
      </c>
      <c r="BF97" s="133">
        <f>IF(N97="snížená",J97,0)</f>
        <v>0</v>
      </c>
      <c r="BG97" s="133">
        <f>IF(N97="zákl. přenesená",J97,0)</f>
        <v>0</v>
      </c>
      <c r="BH97" s="133">
        <f>IF(N97="sníž. přenesená",J97,0)</f>
        <v>0</v>
      </c>
      <c r="BI97" s="133">
        <f>IF(N97="nulová",J97,0)</f>
        <v>0</v>
      </c>
      <c r="BJ97" s="17" t="s">
        <v>77</v>
      </c>
      <c r="BK97" s="133">
        <f>ROUND(I97*H97,2)</f>
        <v>0</v>
      </c>
      <c r="BL97" s="17" t="s">
        <v>266</v>
      </c>
      <c r="BM97" s="132" t="s">
        <v>282</v>
      </c>
    </row>
    <row r="98" spans="2:65" s="1" customFormat="1" ht="19.5">
      <c r="B98" s="32"/>
      <c r="D98" s="134" t="s">
        <v>267</v>
      </c>
      <c r="F98" s="135" t="s">
        <v>1849</v>
      </c>
      <c r="I98" s="136"/>
      <c r="L98" s="32"/>
      <c r="M98" s="137"/>
      <c r="T98" s="53"/>
      <c r="AT98" s="17" t="s">
        <v>267</v>
      </c>
      <c r="AU98" s="17" t="s">
        <v>77</v>
      </c>
    </row>
    <row r="99" spans="2:65" s="1" customFormat="1" ht="11.25">
      <c r="B99" s="32"/>
      <c r="D99" s="176" t="s">
        <v>1416</v>
      </c>
      <c r="F99" s="177" t="s">
        <v>1850</v>
      </c>
      <c r="I99" s="136"/>
      <c r="L99" s="32"/>
      <c r="M99" s="137"/>
      <c r="T99" s="53"/>
      <c r="AT99" s="17" t="s">
        <v>1416</v>
      </c>
      <c r="AU99" s="17" t="s">
        <v>77</v>
      </c>
    </row>
    <row r="100" spans="2:65" s="12" customFormat="1" ht="11.25">
      <c r="B100" s="162"/>
      <c r="D100" s="134" t="s">
        <v>774</v>
      </c>
      <c r="E100" s="163" t="s">
        <v>19</v>
      </c>
      <c r="F100" s="164" t="s">
        <v>4417</v>
      </c>
      <c r="H100" s="165">
        <v>81.7</v>
      </c>
      <c r="I100" s="166"/>
      <c r="L100" s="162"/>
      <c r="M100" s="167"/>
      <c r="T100" s="168"/>
      <c r="AT100" s="163" t="s">
        <v>774</v>
      </c>
      <c r="AU100" s="163" t="s">
        <v>77</v>
      </c>
      <c r="AV100" s="12" t="s">
        <v>79</v>
      </c>
      <c r="AW100" s="12" t="s">
        <v>31</v>
      </c>
      <c r="AX100" s="12" t="s">
        <v>69</v>
      </c>
      <c r="AY100" s="163" t="s">
        <v>260</v>
      </c>
    </row>
    <row r="101" spans="2:65" s="13" customFormat="1" ht="11.25">
      <c r="B101" s="169"/>
      <c r="D101" s="134" t="s">
        <v>774</v>
      </c>
      <c r="E101" s="170" t="s">
        <v>19</v>
      </c>
      <c r="F101" s="171" t="s">
        <v>967</v>
      </c>
      <c r="H101" s="172">
        <v>81.7</v>
      </c>
      <c r="I101" s="173"/>
      <c r="L101" s="169"/>
      <c r="M101" s="174"/>
      <c r="T101" s="175"/>
      <c r="AT101" s="170" t="s">
        <v>774</v>
      </c>
      <c r="AU101" s="170" t="s">
        <v>77</v>
      </c>
      <c r="AV101" s="13" t="s">
        <v>266</v>
      </c>
      <c r="AW101" s="13" t="s">
        <v>31</v>
      </c>
      <c r="AX101" s="13" t="s">
        <v>77</v>
      </c>
      <c r="AY101" s="170" t="s">
        <v>260</v>
      </c>
    </row>
    <row r="102" spans="2:65" s="1" customFormat="1" ht="24.2" customHeight="1">
      <c r="B102" s="32"/>
      <c r="C102" s="121" t="s">
        <v>266</v>
      </c>
      <c r="D102" s="121" t="s">
        <v>261</v>
      </c>
      <c r="E102" s="122" t="s">
        <v>1851</v>
      </c>
      <c r="F102" s="123" t="s">
        <v>1852</v>
      </c>
      <c r="G102" s="124" t="s">
        <v>1067</v>
      </c>
      <c r="H102" s="125">
        <v>408.5</v>
      </c>
      <c r="I102" s="126"/>
      <c r="J102" s="127">
        <f>ROUND(I102*H102,2)</f>
        <v>0</v>
      </c>
      <c r="K102" s="123" t="s">
        <v>1258</v>
      </c>
      <c r="L102" s="32"/>
      <c r="M102" s="128" t="s">
        <v>19</v>
      </c>
      <c r="N102" s="129" t="s">
        <v>40</v>
      </c>
      <c r="P102" s="130">
        <f>O102*H102</f>
        <v>0</v>
      </c>
      <c r="Q102" s="130">
        <v>0</v>
      </c>
      <c r="R102" s="130">
        <f>Q102*H102</f>
        <v>0</v>
      </c>
      <c r="S102" s="130">
        <v>0</v>
      </c>
      <c r="T102" s="131">
        <f>S102*H102</f>
        <v>0</v>
      </c>
      <c r="AR102" s="132" t="s">
        <v>266</v>
      </c>
      <c r="AT102" s="132" t="s">
        <v>261</v>
      </c>
      <c r="AU102" s="132" t="s">
        <v>77</v>
      </c>
      <c r="AY102" s="17" t="s">
        <v>260</v>
      </c>
      <c r="BE102" s="133">
        <f>IF(N102="základní",J102,0)</f>
        <v>0</v>
      </c>
      <c r="BF102" s="133">
        <f>IF(N102="snížená",J102,0)</f>
        <v>0</v>
      </c>
      <c r="BG102" s="133">
        <f>IF(N102="zákl. přenesená",J102,0)</f>
        <v>0</v>
      </c>
      <c r="BH102" s="133">
        <f>IF(N102="sníž. přenesená",J102,0)</f>
        <v>0</v>
      </c>
      <c r="BI102" s="133">
        <f>IF(N102="nulová",J102,0)</f>
        <v>0</v>
      </c>
      <c r="BJ102" s="17" t="s">
        <v>77</v>
      </c>
      <c r="BK102" s="133">
        <f>ROUND(I102*H102,2)</f>
        <v>0</v>
      </c>
      <c r="BL102" s="17" t="s">
        <v>266</v>
      </c>
      <c r="BM102" s="132" t="s">
        <v>277</v>
      </c>
    </row>
    <row r="103" spans="2:65" s="1" customFormat="1" ht="19.5">
      <c r="B103" s="32"/>
      <c r="D103" s="134" t="s">
        <v>267</v>
      </c>
      <c r="F103" s="135" t="s">
        <v>1853</v>
      </c>
      <c r="I103" s="136"/>
      <c r="L103" s="32"/>
      <c r="M103" s="137"/>
      <c r="T103" s="53"/>
      <c r="AT103" s="17" t="s">
        <v>267</v>
      </c>
      <c r="AU103" s="17" t="s">
        <v>77</v>
      </c>
    </row>
    <row r="104" spans="2:65" s="1" customFormat="1" ht="11.25">
      <c r="B104" s="32"/>
      <c r="D104" s="176" t="s">
        <v>1416</v>
      </c>
      <c r="F104" s="177" t="s">
        <v>1854</v>
      </c>
      <c r="I104" s="136"/>
      <c r="L104" s="32"/>
      <c r="M104" s="137"/>
      <c r="T104" s="53"/>
      <c r="AT104" s="17" t="s">
        <v>1416</v>
      </c>
      <c r="AU104" s="17" t="s">
        <v>77</v>
      </c>
    </row>
    <row r="105" spans="2:65" s="1" customFormat="1" ht="39">
      <c r="B105" s="32"/>
      <c r="D105" s="134" t="s">
        <v>269</v>
      </c>
      <c r="F105" s="138" t="s">
        <v>1855</v>
      </c>
      <c r="I105" s="136"/>
      <c r="L105" s="32"/>
      <c r="M105" s="137"/>
      <c r="T105" s="53"/>
      <c r="AT105" s="17" t="s">
        <v>269</v>
      </c>
      <c r="AU105" s="17" t="s">
        <v>77</v>
      </c>
    </row>
    <row r="106" spans="2:65" s="12" customFormat="1" ht="11.25">
      <c r="B106" s="162"/>
      <c r="D106" s="134" t="s">
        <v>774</v>
      </c>
      <c r="E106" s="163" t="s">
        <v>19</v>
      </c>
      <c r="F106" s="164" t="s">
        <v>4418</v>
      </c>
      <c r="H106" s="165">
        <v>408.5</v>
      </c>
      <c r="I106" s="166"/>
      <c r="L106" s="162"/>
      <c r="M106" s="167"/>
      <c r="T106" s="168"/>
      <c r="AT106" s="163" t="s">
        <v>774</v>
      </c>
      <c r="AU106" s="163" t="s">
        <v>77</v>
      </c>
      <c r="AV106" s="12" t="s">
        <v>79</v>
      </c>
      <c r="AW106" s="12" t="s">
        <v>31</v>
      </c>
      <c r="AX106" s="12" t="s">
        <v>69</v>
      </c>
      <c r="AY106" s="163" t="s">
        <v>260</v>
      </c>
    </row>
    <row r="107" spans="2:65" s="13" customFormat="1" ht="11.25">
      <c r="B107" s="169"/>
      <c r="D107" s="134" t="s">
        <v>774</v>
      </c>
      <c r="E107" s="170" t="s">
        <v>19</v>
      </c>
      <c r="F107" s="171" t="s">
        <v>967</v>
      </c>
      <c r="H107" s="172">
        <v>408.5</v>
      </c>
      <c r="I107" s="173"/>
      <c r="L107" s="169"/>
      <c r="M107" s="174"/>
      <c r="T107" s="175"/>
      <c r="AT107" s="170" t="s">
        <v>774</v>
      </c>
      <c r="AU107" s="170" t="s">
        <v>77</v>
      </c>
      <c r="AV107" s="13" t="s">
        <v>266</v>
      </c>
      <c r="AW107" s="13" t="s">
        <v>31</v>
      </c>
      <c r="AX107" s="13" t="s">
        <v>77</v>
      </c>
      <c r="AY107" s="170" t="s">
        <v>260</v>
      </c>
    </row>
    <row r="108" spans="2:65" s="1" customFormat="1" ht="16.5" customHeight="1">
      <c r="B108" s="32"/>
      <c r="C108" s="121" t="s">
        <v>258</v>
      </c>
      <c r="D108" s="121" t="s">
        <v>261</v>
      </c>
      <c r="E108" s="122" t="s">
        <v>1474</v>
      </c>
      <c r="F108" s="123" t="s">
        <v>1475</v>
      </c>
      <c r="G108" s="124" t="s">
        <v>973</v>
      </c>
      <c r="H108" s="125">
        <v>155.22999999999999</v>
      </c>
      <c r="I108" s="126"/>
      <c r="J108" s="127">
        <f>ROUND(I108*H108,2)</f>
        <v>0</v>
      </c>
      <c r="K108" s="123" t="s">
        <v>1258</v>
      </c>
      <c r="L108" s="32"/>
      <c r="M108" s="128" t="s">
        <v>19</v>
      </c>
      <c r="N108" s="129" t="s">
        <v>40</v>
      </c>
      <c r="P108" s="130">
        <f>O108*H108</f>
        <v>0</v>
      </c>
      <c r="Q108" s="130">
        <v>0</v>
      </c>
      <c r="R108" s="130">
        <f>Q108*H108</f>
        <v>0</v>
      </c>
      <c r="S108" s="130">
        <v>0</v>
      </c>
      <c r="T108" s="131">
        <f>S108*H108</f>
        <v>0</v>
      </c>
      <c r="AR108" s="132" t="s">
        <v>266</v>
      </c>
      <c r="AT108" s="132" t="s">
        <v>261</v>
      </c>
      <c r="AU108" s="132" t="s">
        <v>77</v>
      </c>
      <c r="AY108" s="17" t="s">
        <v>260</v>
      </c>
      <c r="BE108" s="133">
        <f>IF(N108="základní",J108,0)</f>
        <v>0</v>
      </c>
      <c r="BF108" s="133">
        <f>IF(N108="snížená",J108,0)</f>
        <v>0</v>
      </c>
      <c r="BG108" s="133">
        <f>IF(N108="zákl. přenesená",J108,0)</f>
        <v>0</v>
      </c>
      <c r="BH108" s="133">
        <f>IF(N108="sníž. přenesená",J108,0)</f>
        <v>0</v>
      </c>
      <c r="BI108" s="133">
        <f>IF(N108="nulová",J108,0)</f>
        <v>0</v>
      </c>
      <c r="BJ108" s="17" t="s">
        <v>77</v>
      </c>
      <c r="BK108" s="133">
        <f>ROUND(I108*H108,2)</f>
        <v>0</v>
      </c>
      <c r="BL108" s="17" t="s">
        <v>266</v>
      </c>
      <c r="BM108" s="132" t="s">
        <v>289</v>
      </c>
    </row>
    <row r="109" spans="2:65" s="1" customFormat="1" ht="11.25">
      <c r="B109" s="32"/>
      <c r="D109" s="134" t="s">
        <v>267</v>
      </c>
      <c r="F109" s="135" t="s">
        <v>1477</v>
      </c>
      <c r="I109" s="136"/>
      <c r="L109" s="32"/>
      <c r="M109" s="137"/>
      <c r="T109" s="53"/>
      <c r="AT109" s="17" t="s">
        <v>267</v>
      </c>
      <c r="AU109" s="17" t="s">
        <v>77</v>
      </c>
    </row>
    <row r="110" spans="2:65" s="1" customFormat="1" ht="11.25">
      <c r="B110" s="32"/>
      <c r="D110" s="176" t="s">
        <v>1416</v>
      </c>
      <c r="F110" s="177" t="s">
        <v>1478</v>
      </c>
      <c r="I110" s="136"/>
      <c r="L110" s="32"/>
      <c r="M110" s="137"/>
      <c r="T110" s="53"/>
      <c r="AT110" s="17" t="s">
        <v>1416</v>
      </c>
      <c r="AU110" s="17" t="s">
        <v>77</v>
      </c>
    </row>
    <row r="111" spans="2:65" s="12" customFormat="1" ht="11.25">
      <c r="B111" s="162"/>
      <c r="D111" s="134" t="s">
        <v>774</v>
      </c>
      <c r="E111" s="163" t="s">
        <v>19</v>
      </c>
      <c r="F111" s="164" t="s">
        <v>4419</v>
      </c>
      <c r="H111" s="165">
        <v>155.22999999999999</v>
      </c>
      <c r="I111" s="166"/>
      <c r="L111" s="162"/>
      <c r="M111" s="167"/>
      <c r="T111" s="168"/>
      <c r="AT111" s="163" t="s">
        <v>774</v>
      </c>
      <c r="AU111" s="163" t="s">
        <v>77</v>
      </c>
      <c r="AV111" s="12" t="s">
        <v>79</v>
      </c>
      <c r="AW111" s="12" t="s">
        <v>31</v>
      </c>
      <c r="AX111" s="12" t="s">
        <v>69</v>
      </c>
      <c r="AY111" s="163" t="s">
        <v>260</v>
      </c>
    </row>
    <row r="112" spans="2:65" s="13" customFormat="1" ht="11.25">
      <c r="B112" s="169"/>
      <c r="D112" s="134" t="s">
        <v>774</v>
      </c>
      <c r="E112" s="170" t="s">
        <v>19</v>
      </c>
      <c r="F112" s="171" t="s">
        <v>967</v>
      </c>
      <c r="H112" s="172">
        <v>155.22999999999999</v>
      </c>
      <c r="I112" s="173"/>
      <c r="L112" s="169"/>
      <c r="M112" s="174"/>
      <c r="T112" s="175"/>
      <c r="AT112" s="170" t="s">
        <v>774</v>
      </c>
      <c r="AU112" s="170" t="s">
        <v>77</v>
      </c>
      <c r="AV112" s="13" t="s">
        <v>266</v>
      </c>
      <c r="AW112" s="13" t="s">
        <v>31</v>
      </c>
      <c r="AX112" s="13" t="s">
        <v>77</v>
      </c>
      <c r="AY112" s="170" t="s">
        <v>260</v>
      </c>
    </row>
    <row r="113" spans="2:65" s="1" customFormat="1" ht="16.5" customHeight="1">
      <c r="B113" s="32"/>
      <c r="C113" s="121" t="s">
        <v>282</v>
      </c>
      <c r="D113" s="121" t="s">
        <v>261</v>
      </c>
      <c r="E113" s="122" t="s">
        <v>1858</v>
      </c>
      <c r="F113" s="123" t="s">
        <v>1859</v>
      </c>
      <c r="G113" s="124" t="s">
        <v>1067</v>
      </c>
      <c r="H113" s="125">
        <v>81.7</v>
      </c>
      <c r="I113" s="126"/>
      <c r="J113" s="127">
        <f>ROUND(I113*H113,2)</f>
        <v>0</v>
      </c>
      <c r="K113" s="123" t="s">
        <v>1258</v>
      </c>
      <c r="L113" s="32"/>
      <c r="M113" s="128" t="s">
        <v>19</v>
      </c>
      <c r="N113" s="129" t="s">
        <v>40</v>
      </c>
      <c r="P113" s="130">
        <f>O113*H113</f>
        <v>0</v>
      </c>
      <c r="Q113" s="130">
        <v>0</v>
      </c>
      <c r="R113" s="130">
        <f>Q113*H113</f>
        <v>0</v>
      </c>
      <c r="S113" s="130">
        <v>0</v>
      </c>
      <c r="T113" s="131">
        <f>S113*H113</f>
        <v>0</v>
      </c>
      <c r="AR113" s="132" t="s">
        <v>266</v>
      </c>
      <c r="AT113" s="132" t="s">
        <v>261</v>
      </c>
      <c r="AU113" s="132" t="s">
        <v>77</v>
      </c>
      <c r="AY113" s="17" t="s">
        <v>260</v>
      </c>
      <c r="BE113" s="133">
        <f>IF(N113="základní",J113,0)</f>
        <v>0</v>
      </c>
      <c r="BF113" s="133">
        <f>IF(N113="snížená",J113,0)</f>
        <v>0</v>
      </c>
      <c r="BG113" s="133">
        <f>IF(N113="zákl. přenesená",J113,0)</f>
        <v>0</v>
      </c>
      <c r="BH113" s="133">
        <f>IF(N113="sníž. přenesená",J113,0)</f>
        <v>0</v>
      </c>
      <c r="BI113" s="133">
        <f>IF(N113="nulová",J113,0)</f>
        <v>0</v>
      </c>
      <c r="BJ113" s="17" t="s">
        <v>77</v>
      </c>
      <c r="BK113" s="133">
        <f>ROUND(I113*H113,2)</f>
        <v>0</v>
      </c>
      <c r="BL113" s="17" t="s">
        <v>266</v>
      </c>
      <c r="BM113" s="132" t="s">
        <v>8</v>
      </c>
    </row>
    <row r="114" spans="2:65" s="1" customFormat="1" ht="11.25">
      <c r="B114" s="32"/>
      <c r="D114" s="134" t="s">
        <v>267</v>
      </c>
      <c r="F114" s="135" t="s">
        <v>1860</v>
      </c>
      <c r="I114" s="136"/>
      <c r="L114" s="32"/>
      <c r="M114" s="137"/>
      <c r="T114" s="53"/>
      <c r="AT114" s="17" t="s">
        <v>267</v>
      </c>
      <c r="AU114" s="17" t="s">
        <v>77</v>
      </c>
    </row>
    <row r="115" spans="2:65" s="1" customFormat="1" ht="11.25">
      <c r="B115" s="32"/>
      <c r="D115" s="176" t="s">
        <v>1416</v>
      </c>
      <c r="F115" s="177" t="s">
        <v>1861</v>
      </c>
      <c r="I115" s="136"/>
      <c r="L115" s="32"/>
      <c r="M115" s="137"/>
      <c r="T115" s="53"/>
      <c r="AT115" s="17" t="s">
        <v>1416</v>
      </c>
      <c r="AU115" s="17" t="s">
        <v>77</v>
      </c>
    </row>
    <row r="116" spans="2:65" s="12" customFormat="1" ht="11.25">
      <c r="B116" s="162"/>
      <c r="D116" s="134" t="s">
        <v>774</v>
      </c>
      <c r="E116" s="163" t="s">
        <v>19</v>
      </c>
      <c r="F116" s="164" t="s">
        <v>4417</v>
      </c>
      <c r="H116" s="165">
        <v>81.7</v>
      </c>
      <c r="I116" s="166"/>
      <c r="L116" s="162"/>
      <c r="M116" s="167"/>
      <c r="T116" s="168"/>
      <c r="AT116" s="163" t="s">
        <v>774</v>
      </c>
      <c r="AU116" s="163" t="s">
        <v>77</v>
      </c>
      <c r="AV116" s="12" t="s">
        <v>79</v>
      </c>
      <c r="AW116" s="12" t="s">
        <v>31</v>
      </c>
      <c r="AX116" s="12" t="s">
        <v>69</v>
      </c>
      <c r="AY116" s="163" t="s">
        <v>260</v>
      </c>
    </row>
    <row r="117" spans="2:65" s="13" customFormat="1" ht="11.25">
      <c r="B117" s="169"/>
      <c r="D117" s="134" t="s">
        <v>774</v>
      </c>
      <c r="E117" s="170" t="s">
        <v>19</v>
      </c>
      <c r="F117" s="171" t="s">
        <v>967</v>
      </c>
      <c r="H117" s="172">
        <v>81.7</v>
      </c>
      <c r="I117" s="173"/>
      <c r="L117" s="169"/>
      <c r="M117" s="174"/>
      <c r="T117" s="175"/>
      <c r="AT117" s="170" t="s">
        <v>774</v>
      </c>
      <c r="AU117" s="170" t="s">
        <v>77</v>
      </c>
      <c r="AV117" s="13" t="s">
        <v>266</v>
      </c>
      <c r="AW117" s="13" t="s">
        <v>31</v>
      </c>
      <c r="AX117" s="13" t="s">
        <v>77</v>
      </c>
      <c r="AY117" s="170" t="s">
        <v>260</v>
      </c>
    </row>
    <row r="118" spans="2:65" s="1" customFormat="1" ht="16.5" customHeight="1">
      <c r="B118" s="32"/>
      <c r="C118" s="121" t="s">
        <v>271</v>
      </c>
      <c r="D118" s="121" t="s">
        <v>261</v>
      </c>
      <c r="E118" s="122" t="s">
        <v>1863</v>
      </c>
      <c r="F118" s="123" t="s">
        <v>1864</v>
      </c>
      <c r="G118" s="124" t="s">
        <v>1067</v>
      </c>
      <c r="H118" s="125">
        <v>81.7</v>
      </c>
      <c r="I118" s="126"/>
      <c r="J118" s="127">
        <f>ROUND(I118*H118,2)</f>
        <v>0</v>
      </c>
      <c r="K118" s="123" t="s">
        <v>1258</v>
      </c>
      <c r="L118" s="32"/>
      <c r="M118" s="128" t="s">
        <v>19</v>
      </c>
      <c r="N118" s="129" t="s">
        <v>40</v>
      </c>
      <c r="P118" s="130">
        <f>O118*H118</f>
        <v>0</v>
      </c>
      <c r="Q118" s="130">
        <v>0</v>
      </c>
      <c r="R118" s="130">
        <f>Q118*H118</f>
        <v>0</v>
      </c>
      <c r="S118" s="130">
        <v>0</v>
      </c>
      <c r="T118" s="131">
        <f>S118*H118</f>
        <v>0</v>
      </c>
      <c r="AR118" s="132" t="s">
        <v>266</v>
      </c>
      <c r="AT118" s="132" t="s">
        <v>261</v>
      </c>
      <c r="AU118" s="132" t="s">
        <v>77</v>
      </c>
      <c r="AY118" s="17" t="s">
        <v>260</v>
      </c>
      <c r="BE118" s="133">
        <f>IF(N118="základní",J118,0)</f>
        <v>0</v>
      </c>
      <c r="BF118" s="133">
        <f>IF(N118="snížená",J118,0)</f>
        <v>0</v>
      </c>
      <c r="BG118" s="133">
        <f>IF(N118="zákl. přenesená",J118,0)</f>
        <v>0</v>
      </c>
      <c r="BH118" s="133">
        <f>IF(N118="sníž. přenesená",J118,0)</f>
        <v>0</v>
      </c>
      <c r="BI118" s="133">
        <f>IF(N118="nulová",J118,0)</f>
        <v>0</v>
      </c>
      <c r="BJ118" s="17" t="s">
        <v>77</v>
      </c>
      <c r="BK118" s="133">
        <f>ROUND(I118*H118,2)</f>
        <v>0</v>
      </c>
      <c r="BL118" s="17" t="s">
        <v>266</v>
      </c>
      <c r="BM118" s="132" t="s">
        <v>296</v>
      </c>
    </row>
    <row r="119" spans="2:65" s="1" customFormat="1" ht="19.5">
      <c r="B119" s="32"/>
      <c r="D119" s="134" t="s">
        <v>267</v>
      </c>
      <c r="F119" s="135" t="s">
        <v>1865</v>
      </c>
      <c r="I119" s="136"/>
      <c r="L119" s="32"/>
      <c r="M119" s="137"/>
      <c r="T119" s="53"/>
      <c r="AT119" s="17" t="s">
        <v>267</v>
      </c>
      <c r="AU119" s="17" t="s">
        <v>77</v>
      </c>
    </row>
    <row r="120" spans="2:65" s="1" customFormat="1" ht="11.25">
      <c r="B120" s="32"/>
      <c r="D120" s="176" t="s">
        <v>1416</v>
      </c>
      <c r="F120" s="177" t="s">
        <v>1866</v>
      </c>
      <c r="I120" s="136"/>
      <c r="L120" s="32"/>
      <c r="M120" s="137"/>
      <c r="T120" s="53"/>
      <c r="AT120" s="17" t="s">
        <v>1416</v>
      </c>
      <c r="AU120" s="17" t="s">
        <v>77</v>
      </c>
    </row>
    <row r="121" spans="2:65" s="12" customFormat="1" ht="11.25">
      <c r="B121" s="162"/>
      <c r="D121" s="134" t="s">
        <v>774</v>
      </c>
      <c r="E121" s="163" t="s">
        <v>19</v>
      </c>
      <c r="F121" s="164" t="s">
        <v>4420</v>
      </c>
      <c r="H121" s="165">
        <v>81.7</v>
      </c>
      <c r="I121" s="166"/>
      <c r="L121" s="162"/>
      <c r="M121" s="167"/>
      <c r="T121" s="168"/>
      <c r="AT121" s="163" t="s">
        <v>774</v>
      </c>
      <c r="AU121" s="163" t="s">
        <v>77</v>
      </c>
      <c r="AV121" s="12" t="s">
        <v>79</v>
      </c>
      <c r="AW121" s="12" t="s">
        <v>31</v>
      </c>
      <c r="AX121" s="12" t="s">
        <v>69</v>
      </c>
      <c r="AY121" s="163" t="s">
        <v>260</v>
      </c>
    </row>
    <row r="122" spans="2:65" s="13" customFormat="1" ht="11.25">
      <c r="B122" s="169"/>
      <c r="D122" s="134" t="s">
        <v>774</v>
      </c>
      <c r="E122" s="170" t="s">
        <v>19</v>
      </c>
      <c r="F122" s="171" t="s">
        <v>967</v>
      </c>
      <c r="H122" s="172">
        <v>81.7</v>
      </c>
      <c r="I122" s="173"/>
      <c r="L122" s="169"/>
      <c r="M122" s="174"/>
      <c r="T122" s="175"/>
      <c r="AT122" s="170" t="s">
        <v>774</v>
      </c>
      <c r="AU122" s="170" t="s">
        <v>77</v>
      </c>
      <c r="AV122" s="13" t="s">
        <v>266</v>
      </c>
      <c r="AW122" s="13" t="s">
        <v>31</v>
      </c>
      <c r="AX122" s="13" t="s">
        <v>77</v>
      </c>
      <c r="AY122" s="170" t="s">
        <v>260</v>
      </c>
    </row>
    <row r="123" spans="2:65" s="1" customFormat="1" ht="16.5" customHeight="1">
      <c r="B123" s="32"/>
      <c r="C123" s="139" t="s">
        <v>277</v>
      </c>
      <c r="D123" s="139" t="s">
        <v>273</v>
      </c>
      <c r="E123" s="140" t="s">
        <v>1867</v>
      </c>
      <c r="F123" s="141" t="s">
        <v>1868</v>
      </c>
      <c r="G123" s="142" t="s">
        <v>973</v>
      </c>
      <c r="H123" s="143">
        <v>171.57</v>
      </c>
      <c r="I123" s="144"/>
      <c r="J123" s="145">
        <f>ROUND(I123*H123,2)</f>
        <v>0</v>
      </c>
      <c r="K123" s="141" t="s">
        <v>1258</v>
      </c>
      <c r="L123" s="146"/>
      <c r="M123" s="147" t="s">
        <v>19</v>
      </c>
      <c r="N123" s="148" t="s">
        <v>40</v>
      </c>
      <c r="P123" s="130">
        <f>O123*H123</f>
        <v>0</v>
      </c>
      <c r="Q123" s="130">
        <v>1</v>
      </c>
      <c r="R123" s="130">
        <f>Q123*H123</f>
        <v>171.57</v>
      </c>
      <c r="S123" s="130">
        <v>0</v>
      </c>
      <c r="T123" s="131">
        <f>S123*H123</f>
        <v>0</v>
      </c>
      <c r="AR123" s="132" t="s">
        <v>277</v>
      </c>
      <c r="AT123" s="132" t="s">
        <v>273</v>
      </c>
      <c r="AU123" s="132" t="s">
        <v>77</v>
      </c>
      <c r="AY123" s="17" t="s">
        <v>260</v>
      </c>
      <c r="BE123" s="133">
        <f>IF(N123="základní",J123,0)</f>
        <v>0</v>
      </c>
      <c r="BF123" s="133">
        <f>IF(N123="snížená",J123,0)</f>
        <v>0</v>
      </c>
      <c r="BG123" s="133">
        <f>IF(N123="zákl. přenesená",J123,0)</f>
        <v>0</v>
      </c>
      <c r="BH123" s="133">
        <f>IF(N123="sníž. přenesená",J123,0)</f>
        <v>0</v>
      </c>
      <c r="BI123" s="133">
        <f>IF(N123="nulová",J123,0)</f>
        <v>0</v>
      </c>
      <c r="BJ123" s="17" t="s">
        <v>77</v>
      </c>
      <c r="BK123" s="133">
        <f>ROUND(I123*H123,2)</f>
        <v>0</v>
      </c>
      <c r="BL123" s="17" t="s">
        <v>266</v>
      </c>
      <c r="BM123" s="132" t="s">
        <v>300</v>
      </c>
    </row>
    <row r="124" spans="2:65" s="1" customFormat="1" ht="11.25">
      <c r="B124" s="32"/>
      <c r="D124" s="134" t="s">
        <v>267</v>
      </c>
      <c r="F124" s="135" t="s">
        <v>1868</v>
      </c>
      <c r="I124" s="136"/>
      <c r="L124" s="32"/>
      <c r="M124" s="137"/>
      <c r="T124" s="53"/>
      <c r="AT124" s="17" t="s">
        <v>267</v>
      </c>
      <c r="AU124" s="17" t="s">
        <v>77</v>
      </c>
    </row>
    <row r="125" spans="2:65" s="10" customFormat="1" ht="25.9" customHeight="1">
      <c r="B125" s="111"/>
      <c r="D125" s="112" t="s">
        <v>68</v>
      </c>
      <c r="E125" s="113" t="s">
        <v>279</v>
      </c>
      <c r="F125" s="113" t="s">
        <v>1897</v>
      </c>
      <c r="I125" s="114"/>
      <c r="J125" s="115">
        <f>BK125</f>
        <v>0</v>
      </c>
      <c r="L125" s="111"/>
      <c r="M125" s="116"/>
      <c r="P125" s="117">
        <f>SUM(P126:P134)</f>
        <v>0</v>
      </c>
      <c r="R125" s="117">
        <f>SUM(R126:R134)</f>
        <v>24.261504340000002</v>
      </c>
      <c r="T125" s="118">
        <f>SUM(T126:T134)</f>
        <v>0</v>
      </c>
      <c r="AR125" s="112" t="s">
        <v>77</v>
      </c>
      <c r="AT125" s="119" t="s">
        <v>68</v>
      </c>
      <c r="AU125" s="119" t="s">
        <v>69</v>
      </c>
      <c r="AY125" s="112" t="s">
        <v>260</v>
      </c>
      <c r="BK125" s="120">
        <f>SUM(BK126:BK134)</f>
        <v>0</v>
      </c>
    </row>
    <row r="126" spans="2:65" s="1" customFormat="1" ht="16.5" customHeight="1">
      <c r="B126" s="32"/>
      <c r="C126" s="121" t="s">
        <v>302</v>
      </c>
      <c r="D126" s="121" t="s">
        <v>261</v>
      </c>
      <c r="E126" s="122" t="s">
        <v>1898</v>
      </c>
      <c r="F126" s="123" t="s">
        <v>1899</v>
      </c>
      <c r="G126" s="124" t="s">
        <v>1067</v>
      </c>
      <c r="H126" s="125">
        <v>14.706</v>
      </c>
      <c r="I126" s="126"/>
      <c r="J126" s="127">
        <f>ROUND(I126*H126,2)</f>
        <v>0</v>
      </c>
      <c r="K126" s="123" t="s">
        <v>1258</v>
      </c>
      <c r="L126" s="32"/>
      <c r="M126" s="128" t="s">
        <v>19</v>
      </c>
      <c r="N126" s="129" t="s">
        <v>40</v>
      </c>
      <c r="P126" s="130">
        <f>O126*H126</f>
        <v>0</v>
      </c>
      <c r="Q126" s="130">
        <v>3.6889999999999999E-2</v>
      </c>
      <c r="R126" s="130">
        <f>Q126*H126</f>
        <v>0.54250433999999992</v>
      </c>
      <c r="S126" s="130">
        <v>0</v>
      </c>
      <c r="T126" s="131">
        <f>S126*H126</f>
        <v>0</v>
      </c>
      <c r="AR126" s="132" t="s">
        <v>266</v>
      </c>
      <c r="AT126" s="132" t="s">
        <v>261</v>
      </c>
      <c r="AU126" s="132" t="s">
        <v>77</v>
      </c>
      <c r="AY126" s="17" t="s">
        <v>260</v>
      </c>
      <c r="BE126" s="133">
        <f>IF(N126="základní",J126,0)</f>
        <v>0</v>
      </c>
      <c r="BF126" s="133">
        <f>IF(N126="snížená",J126,0)</f>
        <v>0</v>
      </c>
      <c r="BG126" s="133">
        <f>IF(N126="zákl. přenesená",J126,0)</f>
        <v>0</v>
      </c>
      <c r="BH126" s="133">
        <f>IF(N126="sníž. přenesená",J126,0)</f>
        <v>0</v>
      </c>
      <c r="BI126" s="133">
        <f>IF(N126="nulová",J126,0)</f>
        <v>0</v>
      </c>
      <c r="BJ126" s="17" t="s">
        <v>77</v>
      </c>
      <c r="BK126" s="133">
        <f>ROUND(I126*H126,2)</f>
        <v>0</v>
      </c>
      <c r="BL126" s="17" t="s">
        <v>266</v>
      </c>
      <c r="BM126" s="132" t="s">
        <v>305</v>
      </c>
    </row>
    <row r="127" spans="2:65" s="1" customFormat="1" ht="11.25">
      <c r="B127" s="32"/>
      <c r="D127" s="134" t="s">
        <v>267</v>
      </c>
      <c r="F127" s="135" t="s">
        <v>1899</v>
      </c>
      <c r="I127" s="136"/>
      <c r="L127" s="32"/>
      <c r="M127" s="137"/>
      <c r="T127" s="53"/>
      <c r="AT127" s="17" t="s">
        <v>267</v>
      </c>
      <c r="AU127" s="17" t="s">
        <v>77</v>
      </c>
    </row>
    <row r="128" spans="2:65" s="1" customFormat="1" ht="11.25">
      <c r="B128" s="32"/>
      <c r="D128" s="176" t="s">
        <v>1416</v>
      </c>
      <c r="F128" s="177" t="s">
        <v>1900</v>
      </c>
      <c r="I128" s="136"/>
      <c r="L128" s="32"/>
      <c r="M128" s="137"/>
      <c r="T128" s="53"/>
      <c r="AT128" s="17" t="s">
        <v>1416</v>
      </c>
      <c r="AU128" s="17" t="s">
        <v>77</v>
      </c>
    </row>
    <row r="129" spans="2:65" s="12" customFormat="1" ht="11.25">
      <c r="B129" s="162"/>
      <c r="D129" s="134" t="s">
        <v>774</v>
      </c>
      <c r="E129" s="163" t="s">
        <v>19</v>
      </c>
      <c r="F129" s="164" t="s">
        <v>4421</v>
      </c>
      <c r="H129" s="165">
        <v>14.706</v>
      </c>
      <c r="I129" s="166"/>
      <c r="L129" s="162"/>
      <c r="M129" s="167"/>
      <c r="T129" s="168"/>
      <c r="AT129" s="163" t="s">
        <v>774</v>
      </c>
      <c r="AU129" s="163" t="s">
        <v>77</v>
      </c>
      <c r="AV129" s="12" t="s">
        <v>79</v>
      </c>
      <c r="AW129" s="12" t="s">
        <v>31</v>
      </c>
      <c r="AX129" s="12" t="s">
        <v>69</v>
      </c>
      <c r="AY129" s="163" t="s">
        <v>260</v>
      </c>
    </row>
    <row r="130" spans="2:65" s="13" customFormat="1" ht="11.25">
      <c r="B130" s="169"/>
      <c r="D130" s="134" t="s">
        <v>774</v>
      </c>
      <c r="E130" s="170" t="s">
        <v>19</v>
      </c>
      <c r="F130" s="171" t="s">
        <v>967</v>
      </c>
      <c r="H130" s="172">
        <v>14.706</v>
      </c>
      <c r="I130" s="173"/>
      <c r="L130" s="169"/>
      <c r="M130" s="174"/>
      <c r="T130" s="175"/>
      <c r="AT130" s="170" t="s">
        <v>774</v>
      </c>
      <c r="AU130" s="170" t="s">
        <v>77</v>
      </c>
      <c r="AV130" s="13" t="s">
        <v>266</v>
      </c>
      <c r="AW130" s="13" t="s">
        <v>31</v>
      </c>
      <c r="AX130" s="13" t="s">
        <v>77</v>
      </c>
      <c r="AY130" s="170" t="s">
        <v>260</v>
      </c>
    </row>
    <row r="131" spans="2:65" s="1" customFormat="1" ht="16.5" customHeight="1">
      <c r="B131" s="32"/>
      <c r="C131" s="139" t="s">
        <v>289</v>
      </c>
      <c r="D131" s="139" t="s">
        <v>273</v>
      </c>
      <c r="E131" s="140" t="s">
        <v>1902</v>
      </c>
      <c r="F131" s="141" t="s">
        <v>1903</v>
      </c>
      <c r="G131" s="142" t="s">
        <v>973</v>
      </c>
      <c r="H131" s="143">
        <v>23.719000000000001</v>
      </c>
      <c r="I131" s="144"/>
      <c r="J131" s="145">
        <f>ROUND(I131*H131,2)</f>
        <v>0</v>
      </c>
      <c r="K131" s="141" t="s">
        <v>1258</v>
      </c>
      <c r="L131" s="146"/>
      <c r="M131" s="147" t="s">
        <v>19</v>
      </c>
      <c r="N131" s="148" t="s">
        <v>40</v>
      </c>
      <c r="P131" s="130">
        <f>O131*H131</f>
        <v>0</v>
      </c>
      <c r="Q131" s="130">
        <v>1</v>
      </c>
      <c r="R131" s="130">
        <f>Q131*H131</f>
        <v>23.719000000000001</v>
      </c>
      <c r="S131" s="130">
        <v>0</v>
      </c>
      <c r="T131" s="131">
        <f>S131*H131</f>
        <v>0</v>
      </c>
      <c r="AR131" s="132" t="s">
        <v>277</v>
      </c>
      <c r="AT131" s="132" t="s">
        <v>273</v>
      </c>
      <c r="AU131" s="132" t="s">
        <v>77</v>
      </c>
      <c r="AY131" s="17" t="s">
        <v>260</v>
      </c>
      <c r="BE131" s="133">
        <f>IF(N131="základní",J131,0)</f>
        <v>0</v>
      </c>
      <c r="BF131" s="133">
        <f>IF(N131="snížená",J131,0)</f>
        <v>0</v>
      </c>
      <c r="BG131" s="133">
        <f>IF(N131="zákl. přenesená",J131,0)</f>
        <v>0</v>
      </c>
      <c r="BH131" s="133">
        <f>IF(N131="sníž. přenesená",J131,0)</f>
        <v>0</v>
      </c>
      <c r="BI131" s="133">
        <f>IF(N131="nulová",J131,0)</f>
        <v>0</v>
      </c>
      <c r="BJ131" s="17" t="s">
        <v>77</v>
      </c>
      <c r="BK131" s="133">
        <f>ROUND(I131*H131,2)</f>
        <v>0</v>
      </c>
      <c r="BL131" s="17" t="s">
        <v>266</v>
      </c>
      <c r="BM131" s="132" t="s">
        <v>310</v>
      </c>
    </row>
    <row r="132" spans="2:65" s="1" customFormat="1" ht="11.25">
      <c r="B132" s="32"/>
      <c r="D132" s="134" t="s">
        <v>267</v>
      </c>
      <c r="F132" s="135" t="s">
        <v>1903</v>
      </c>
      <c r="I132" s="136"/>
      <c r="L132" s="32"/>
      <c r="M132" s="137"/>
      <c r="T132" s="53"/>
      <c r="AT132" s="17" t="s">
        <v>267</v>
      </c>
      <c r="AU132" s="17" t="s">
        <v>77</v>
      </c>
    </row>
    <row r="133" spans="2:65" s="12" customFormat="1" ht="11.25">
      <c r="B133" s="162"/>
      <c r="D133" s="134" t="s">
        <v>774</v>
      </c>
      <c r="E133" s="163" t="s">
        <v>19</v>
      </c>
      <c r="F133" s="164" t="s">
        <v>4422</v>
      </c>
      <c r="H133" s="165">
        <v>23.719000000000001</v>
      </c>
      <c r="I133" s="166"/>
      <c r="L133" s="162"/>
      <c r="M133" s="167"/>
      <c r="T133" s="168"/>
      <c r="AT133" s="163" t="s">
        <v>774</v>
      </c>
      <c r="AU133" s="163" t="s">
        <v>77</v>
      </c>
      <c r="AV133" s="12" t="s">
        <v>79</v>
      </c>
      <c r="AW133" s="12" t="s">
        <v>31</v>
      </c>
      <c r="AX133" s="12" t="s">
        <v>69</v>
      </c>
      <c r="AY133" s="163" t="s">
        <v>260</v>
      </c>
    </row>
    <row r="134" spans="2:65" s="13" customFormat="1" ht="11.25">
      <c r="B134" s="169"/>
      <c r="D134" s="134" t="s">
        <v>774</v>
      </c>
      <c r="E134" s="170" t="s">
        <v>19</v>
      </c>
      <c r="F134" s="171" t="s">
        <v>967</v>
      </c>
      <c r="H134" s="172">
        <v>23.719000000000001</v>
      </c>
      <c r="I134" s="173"/>
      <c r="L134" s="169"/>
      <c r="M134" s="174"/>
      <c r="T134" s="175"/>
      <c r="AT134" s="170" t="s">
        <v>774</v>
      </c>
      <c r="AU134" s="170" t="s">
        <v>77</v>
      </c>
      <c r="AV134" s="13" t="s">
        <v>266</v>
      </c>
      <c r="AW134" s="13" t="s">
        <v>31</v>
      </c>
      <c r="AX134" s="13" t="s">
        <v>77</v>
      </c>
      <c r="AY134" s="170" t="s">
        <v>260</v>
      </c>
    </row>
    <row r="135" spans="2:65" s="10" customFormat="1" ht="25.9" customHeight="1">
      <c r="B135" s="111"/>
      <c r="D135" s="112" t="s">
        <v>68</v>
      </c>
      <c r="E135" s="113" t="s">
        <v>302</v>
      </c>
      <c r="F135" s="113" t="s">
        <v>2012</v>
      </c>
      <c r="I135" s="114"/>
      <c r="J135" s="115">
        <f>BK135</f>
        <v>0</v>
      </c>
      <c r="L135" s="111"/>
      <c r="M135" s="116"/>
      <c r="P135" s="117">
        <f>SUM(P136:P207)</f>
        <v>0</v>
      </c>
      <c r="R135" s="117">
        <f>SUM(R136:R207)</f>
        <v>165.09394608000002</v>
      </c>
      <c r="T135" s="118">
        <f>SUM(T136:T207)</f>
        <v>0.45048299999999997</v>
      </c>
      <c r="AR135" s="112" t="s">
        <v>77</v>
      </c>
      <c r="AT135" s="119" t="s">
        <v>68</v>
      </c>
      <c r="AU135" s="119" t="s">
        <v>69</v>
      </c>
      <c r="AY135" s="112" t="s">
        <v>260</v>
      </c>
      <c r="BK135" s="120">
        <f>SUM(BK136:BK207)</f>
        <v>0</v>
      </c>
    </row>
    <row r="136" spans="2:65" s="1" customFormat="1" ht="16.5" customHeight="1">
      <c r="B136" s="32"/>
      <c r="C136" s="121" t="s">
        <v>312</v>
      </c>
      <c r="D136" s="121" t="s">
        <v>261</v>
      </c>
      <c r="E136" s="122" t="s">
        <v>4423</v>
      </c>
      <c r="F136" s="123" t="s">
        <v>4424</v>
      </c>
      <c r="G136" s="124" t="s">
        <v>545</v>
      </c>
      <c r="H136" s="125">
        <v>5.8</v>
      </c>
      <c r="I136" s="126"/>
      <c r="J136" s="127">
        <f>ROUND(I136*H136,2)</f>
        <v>0</v>
      </c>
      <c r="K136" s="123" t="s">
        <v>1258</v>
      </c>
      <c r="L136" s="32"/>
      <c r="M136" s="128" t="s">
        <v>19</v>
      </c>
      <c r="N136" s="129" t="s">
        <v>40</v>
      </c>
      <c r="P136" s="130">
        <f>O136*H136</f>
        <v>0</v>
      </c>
      <c r="Q136" s="130">
        <v>3.63E-3</v>
      </c>
      <c r="R136" s="130">
        <f>Q136*H136</f>
        <v>2.1054E-2</v>
      </c>
      <c r="S136" s="130">
        <v>0</v>
      </c>
      <c r="T136" s="131">
        <f>S136*H136</f>
        <v>0</v>
      </c>
      <c r="AR136" s="132" t="s">
        <v>266</v>
      </c>
      <c r="AT136" s="132" t="s">
        <v>261</v>
      </c>
      <c r="AU136" s="132" t="s">
        <v>77</v>
      </c>
      <c r="AY136" s="17" t="s">
        <v>260</v>
      </c>
      <c r="BE136" s="133">
        <f>IF(N136="základní",J136,0)</f>
        <v>0</v>
      </c>
      <c r="BF136" s="133">
        <f>IF(N136="snížená",J136,0)</f>
        <v>0</v>
      </c>
      <c r="BG136" s="133">
        <f>IF(N136="zákl. přenesená",J136,0)</f>
        <v>0</v>
      </c>
      <c r="BH136" s="133">
        <f>IF(N136="sníž. přenesená",J136,0)</f>
        <v>0</v>
      </c>
      <c r="BI136" s="133">
        <f>IF(N136="nulová",J136,0)</f>
        <v>0</v>
      </c>
      <c r="BJ136" s="17" t="s">
        <v>77</v>
      </c>
      <c r="BK136" s="133">
        <f>ROUND(I136*H136,2)</f>
        <v>0</v>
      </c>
      <c r="BL136" s="17" t="s">
        <v>266</v>
      </c>
      <c r="BM136" s="132" t="s">
        <v>315</v>
      </c>
    </row>
    <row r="137" spans="2:65" s="1" customFormat="1" ht="11.25">
      <c r="B137" s="32"/>
      <c r="D137" s="134" t="s">
        <v>267</v>
      </c>
      <c r="F137" s="135" t="s">
        <v>4425</v>
      </c>
      <c r="I137" s="136"/>
      <c r="L137" s="32"/>
      <c r="M137" s="137"/>
      <c r="T137" s="53"/>
      <c r="AT137" s="17" t="s">
        <v>267</v>
      </c>
      <c r="AU137" s="17" t="s">
        <v>77</v>
      </c>
    </row>
    <row r="138" spans="2:65" s="1" customFormat="1" ht="11.25">
      <c r="B138" s="32"/>
      <c r="D138" s="176" t="s">
        <v>1416</v>
      </c>
      <c r="F138" s="177" t="s">
        <v>4426</v>
      </c>
      <c r="I138" s="136"/>
      <c r="L138" s="32"/>
      <c r="M138" s="137"/>
      <c r="T138" s="53"/>
      <c r="AT138" s="17" t="s">
        <v>1416</v>
      </c>
      <c r="AU138" s="17" t="s">
        <v>77</v>
      </c>
    </row>
    <row r="139" spans="2:65" s="12" customFormat="1" ht="11.25">
      <c r="B139" s="162"/>
      <c r="D139" s="134" t="s">
        <v>774</v>
      </c>
      <c r="E139" s="163" t="s">
        <v>19</v>
      </c>
      <c r="F139" s="164" t="s">
        <v>4427</v>
      </c>
      <c r="H139" s="165">
        <v>5.8</v>
      </c>
      <c r="I139" s="166"/>
      <c r="L139" s="162"/>
      <c r="M139" s="167"/>
      <c r="T139" s="168"/>
      <c r="AT139" s="163" t="s">
        <v>774</v>
      </c>
      <c r="AU139" s="163" t="s">
        <v>77</v>
      </c>
      <c r="AV139" s="12" t="s">
        <v>79</v>
      </c>
      <c r="AW139" s="12" t="s">
        <v>31</v>
      </c>
      <c r="AX139" s="12" t="s">
        <v>69</v>
      </c>
      <c r="AY139" s="163" t="s">
        <v>260</v>
      </c>
    </row>
    <row r="140" spans="2:65" s="13" customFormat="1" ht="11.25">
      <c r="B140" s="169"/>
      <c r="D140" s="134" t="s">
        <v>774</v>
      </c>
      <c r="E140" s="170" t="s">
        <v>19</v>
      </c>
      <c r="F140" s="171" t="s">
        <v>967</v>
      </c>
      <c r="H140" s="172">
        <v>5.8</v>
      </c>
      <c r="I140" s="173"/>
      <c r="L140" s="169"/>
      <c r="M140" s="174"/>
      <c r="T140" s="175"/>
      <c r="AT140" s="170" t="s">
        <v>774</v>
      </c>
      <c r="AU140" s="170" t="s">
        <v>77</v>
      </c>
      <c r="AV140" s="13" t="s">
        <v>266</v>
      </c>
      <c r="AW140" s="13" t="s">
        <v>31</v>
      </c>
      <c r="AX140" s="13" t="s">
        <v>77</v>
      </c>
      <c r="AY140" s="170" t="s">
        <v>260</v>
      </c>
    </row>
    <row r="141" spans="2:65" s="1" customFormat="1" ht="16.5" customHeight="1">
      <c r="B141" s="32"/>
      <c r="C141" s="121" t="s">
        <v>8</v>
      </c>
      <c r="D141" s="121" t="s">
        <v>261</v>
      </c>
      <c r="E141" s="122" t="s">
        <v>2022</v>
      </c>
      <c r="F141" s="123" t="s">
        <v>2023</v>
      </c>
      <c r="G141" s="124" t="s">
        <v>1297</v>
      </c>
      <c r="H141" s="125">
        <v>1255.71</v>
      </c>
      <c r="I141" s="126"/>
      <c r="J141" s="127">
        <f>ROUND(I141*H141,2)</f>
        <v>0</v>
      </c>
      <c r="K141" s="123" t="s">
        <v>1258</v>
      </c>
      <c r="L141" s="32"/>
      <c r="M141" s="128" t="s">
        <v>19</v>
      </c>
      <c r="N141" s="129" t="s">
        <v>40</v>
      </c>
      <c r="P141" s="130">
        <f>O141*H141</f>
        <v>0</v>
      </c>
      <c r="Q141" s="130">
        <v>0</v>
      </c>
      <c r="R141" s="130">
        <f>Q141*H141</f>
        <v>0</v>
      </c>
      <c r="S141" s="130">
        <v>2.9999999999999997E-4</v>
      </c>
      <c r="T141" s="131">
        <f>S141*H141</f>
        <v>0.37671299999999996</v>
      </c>
      <c r="AR141" s="132" t="s">
        <v>266</v>
      </c>
      <c r="AT141" s="132" t="s">
        <v>261</v>
      </c>
      <c r="AU141" s="132" t="s">
        <v>77</v>
      </c>
      <c r="AY141" s="17" t="s">
        <v>260</v>
      </c>
      <c r="BE141" s="133">
        <f>IF(N141="základní",J141,0)</f>
        <v>0</v>
      </c>
      <c r="BF141" s="133">
        <f>IF(N141="snížená",J141,0)</f>
        <v>0</v>
      </c>
      <c r="BG141" s="133">
        <f>IF(N141="zákl. přenesená",J141,0)</f>
        <v>0</v>
      </c>
      <c r="BH141" s="133">
        <f>IF(N141="sníž. přenesená",J141,0)</f>
        <v>0</v>
      </c>
      <c r="BI141" s="133">
        <f>IF(N141="nulová",J141,0)</f>
        <v>0</v>
      </c>
      <c r="BJ141" s="17" t="s">
        <v>77</v>
      </c>
      <c r="BK141" s="133">
        <f>ROUND(I141*H141,2)</f>
        <v>0</v>
      </c>
      <c r="BL141" s="17" t="s">
        <v>266</v>
      </c>
      <c r="BM141" s="132" t="s">
        <v>320</v>
      </c>
    </row>
    <row r="142" spans="2:65" s="1" customFormat="1" ht="11.25">
      <c r="B142" s="32"/>
      <c r="D142" s="134" t="s">
        <v>267</v>
      </c>
      <c r="F142" s="135" t="s">
        <v>2023</v>
      </c>
      <c r="I142" s="136"/>
      <c r="L142" s="32"/>
      <c r="M142" s="137"/>
      <c r="T142" s="53"/>
      <c r="AT142" s="17" t="s">
        <v>267</v>
      </c>
      <c r="AU142" s="17" t="s">
        <v>77</v>
      </c>
    </row>
    <row r="143" spans="2:65" s="1" customFormat="1" ht="11.25">
      <c r="B143" s="32"/>
      <c r="D143" s="176" t="s">
        <v>1416</v>
      </c>
      <c r="F143" s="177" t="s">
        <v>2024</v>
      </c>
      <c r="I143" s="136"/>
      <c r="L143" s="32"/>
      <c r="M143" s="137"/>
      <c r="T143" s="53"/>
      <c r="AT143" s="17" t="s">
        <v>1416</v>
      </c>
      <c r="AU143" s="17" t="s">
        <v>77</v>
      </c>
    </row>
    <row r="144" spans="2:65" s="1" customFormat="1" ht="19.5">
      <c r="B144" s="32"/>
      <c r="D144" s="134" t="s">
        <v>269</v>
      </c>
      <c r="F144" s="138" t="s">
        <v>2025</v>
      </c>
      <c r="I144" s="136"/>
      <c r="L144" s="32"/>
      <c r="M144" s="137"/>
      <c r="T144" s="53"/>
      <c r="AT144" s="17" t="s">
        <v>269</v>
      </c>
      <c r="AU144" s="17" t="s">
        <v>77</v>
      </c>
    </row>
    <row r="145" spans="2:65" s="12" customFormat="1" ht="11.25">
      <c r="B145" s="162"/>
      <c r="D145" s="134" t="s">
        <v>774</v>
      </c>
      <c r="E145" s="163" t="s">
        <v>19</v>
      </c>
      <c r="F145" s="164" t="s">
        <v>4428</v>
      </c>
      <c r="H145" s="165">
        <v>1255.71</v>
      </c>
      <c r="I145" s="166"/>
      <c r="L145" s="162"/>
      <c r="M145" s="167"/>
      <c r="T145" s="168"/>
      <c r="AT145" s="163" t="s">
        <v>774</v>
      </c>
      <c r="AU145" s="163" t="s">
        <v>77</v>
      </c>
      <c r="AV145" s="12" t="s">
        <v>79</v>
      </c>
      <c r="AW145" s="12" t="s">
        <v>31</v>
      </c>
      <c r="AX145" s="12" t="s">
        <v>69</v>
      </c>
      <c r="AY145" s="163" t="s">
        <v>260</v>
      </c>
    </row>
    <row r="146" spans="2:65" s="13" customFormat="1" ht="11.25">
      <c r="B146" s="169"/>
      <c r="D146" s="134" t="s">
        <v>774</v>
      </c>
      <c r="E146" s="170" t="s">
        <v>19</v>
      </c>
      <c r="F146" s="171" t="s">
        <v>967</v>
      </c>
      <c r="H146" s="172">
        <v>1255.71</v>
      </c>
      <c r="I146" s="173"/>
      <c r="L146" s="169"/>
      <c r="M146" s="174"/>
      <c r="T146" s="175"/>
      <c r="AT146" s="170" t="s">
        <v>774</v>
      </c>
      <c r="AU146" s="170" t="s">
        <v>77</v>
      </c>
      <c r="AV146" s="13" t="s">
        <v>266</v>
      </c>
      <c r="AW146" s="13" t="s">
        <v>31</v>
      </c>
      <c r="AX146" s="13" t="s">
        <v>77</v>
      </c>
      <c r="AY146" s="170" t="s">
        <v>260</v>
      </c>
    </row>
    <row r="147" spans="2:65" s="1" customFormat="1" ht="16.5" customHeight="1">
      <c r="B147" s="32"/>
      <c r="C147" s="121" t="s">
        <v>322</v>
      </c>
      <c r="D147" s="121" t="s">
        <v>261</v>
      </c>
      <c r="E147" s="122" t="s">
        <v>2379</v>
      </c>
      <c r="F147" s="123" t="s">
        <v>2380</v>
      </c>
      <c r="G147" s="124" t="s">
        <v>1067</v>
      </c>
      <c r="H147" s="125">
        <v>8.17</v>
      </c>
      <c r="I147" s="126"/>
      <c r="J147" s="127">
        <f>ROUND(I147*H147,2)</f>
        <v>0</v>
      </c>
      <c r="K147" s="123" t="s">
        <v>1258</v>
      </c>
      <c r="L147" s="32"/>
      <c r="M147" s="128" t="s">
        <v>19</v>
      </c>
      <c r="N147" s="129" t="s">
        <v>40</v>
      </c>
      <c r="P147" s="130">
        <f>O147*H147</f>
        <v>0</v>
      </c>
      <c r="Q147" s="130">
        <v>0</v>
      </c>
      <c r="R147" s="130">
        <f>Q147*H147</f>
        <v>0</v>
      </c>
      <c r="S147" s="130">
        <v>1E-3</v>
      </c>
      <c r="T147" s="131">
        <f>S147*H147</f>
        <v>8.1700000000000002E-3</v>
      </c>
      <c r="AR147" s="132" t="s">
        <v>266</v>
      </c>
      <c r="AT147" s="132" t="s">
        <v>261</v>
      </c>
      <c r="AU147" s="132" t="s">
        <v>77</v>
      </c>
      <c r="AY147" s="17" t="s">
        <v>260</v>
      </c>
      <c r="BE147" s="133">
        <f>IF(N147="základní",J147,0)</f>
        <v>0</v>
      </c>
      <c r="BF147" s="133">
        <f>IF(N147="snížená",J147,0)</f>
        <v>0</v>
      </c>
      <c r="BG147" s="133">
        <f>IF(N147="zákl. přenesená",J147,0)</f>
        <v>0</v>
      </c>
      <c r="BH147" s="133">
        <f>IF(N147="sníž. přenesená",J147,0)</f>
        <v>0</v>
      </c>
      <c r="BI147" s="133">
        <f>IF(N147="nulová",J147,0)</f>
        <v>0</v>
      </c>
      <c r="BJ147" s="17" t="s">
        <v>77</v>
      </c>
      <c r="BK147" s="133">
        <f>ROUND(I147*H147,2)</f>
        <v>0</v>
      </c>
      <c r="BL147" s="17" t="s">
        <v>266</v>
      </c>
      <c r="BM147" s="132" t="s">
        <v>326</v>
      </c>
    </row>
    <row r="148" spans="2:65" s="1" customFormat="1" ht="11.25">
      <c r="B148" s="32"/>
      <c r="D148" s="134" t="s">
        <v>267</v>
      </c>
      <c r="F148" s="135" t="s">
        <v>2381</v>
      </c>
      <c r="I148" s="136"/>
      <c r="L148" s="32"/>
      <c r="M148" s="137"/>
      <c r="T148" s="53"/>
      <c r="AT148" s="17" t="s">
        <v>267</v>
      </c>
      <c r="AU148" s="17" t="s">
        <v>77</v>
      </c>
    </row>
    <row r="149" spans="2:65" s="1" customFormat="1" ht="11.25">
      <c r="B149" s="32"/>
      <c r="D149" s="176" t="s">
        <v>1416</v>
      </c>
      <c r="F149" s="177" t="s">
        <v>2382</v>
      </c>
      <c r="I149" s="136"/>
      <c r="L149" s="32"/>
      <c r="M149" s="137"/>
      <c r="T149" s="53"/>
      <c r="AT149" s="17" t="s">
        <v>1416</v>
      </c>
      <c r="AU149" s="17" t="s">
        <v>77</v>
      </c>
    </row>
    <row r="150" spans="2:65" s="12" customFormat="1" ht="11.25">
      <c r="B150" s="162"/>
      <c r="D150" s="134" t="s">
        <v>774</v>
      </c>
      <c r="E150" s="163" t="s">
        <v>19</v>
      </c>
      <c r="F150" s="164" t="s">
        <v>4429</v>
      </c>
      <c r="H150" s="165">
        <v>8.17</v>
      </c>
      <c r="I150" s="166"/>
      <c r="L150" s="162"/>
      <c r="M150" s="167"/>
      <c r="T150" s="168"/>
      <c r="AT150" s="163" t="s">
        <v>774</v>
      </c>
      <c r="AU150" s="163" t="s">
        <v>77</v>
      </c>
      <c r="AV150" s="12" t="s">
        <v>79</v>
      </c>
      <c r="AW150" s="12" t="s">
        <v>31</v>
      </c>
      <c r="AX150" s="12" t="s">
        <v>69</v>
      </c>
      <c r="AY150" s="163" t="s">
        <v>260</v>
      </c>
    </row>
    <row r="151" spans="2:65" s="13" customFormat="1" ht="11.25">
      <c r="B151" s="169"/>
      <c r="D151" s="134" t="s">
        <v>774</v>
      </c>
      <c r="E151" s="170" t="s">
        <v>19</v>
      </c>
      <c r="F151" s="171" t="s">
        <v>967</v>
      </c>
      <c r="H151" s="172">
        <v>8.17</v>
      </c>
      <c r="I151" s="173"/>
      <c r="L151" s="169"/>
      <c r="M151" s="174"/>
      <c r="T151" s="175"/>
      <c r="AT151" s="170" t="s">
        <v>774</v>
      </c>
      <c r="AU151" s="170" t="s">
        <v>77</v>
      </c>
      <c r="AV151" s="13" t="s">
        <v>266</v>
      </c>
      <c r="AW151" s="13" t="s">
        <v>31</v>
      </c>
      <c r="AX151" s="13" t="s">
        <v>77</v>
      </c>
      <c r="AY151" s="170" t="s">
        <v>260</v>
      </c>
    </row>
    <row r="152" spans="2:65" s="1" customFormat="1" ht="16.5" customHeight="1">
      <c r="B152" s="32"/>
      <c r="C152" s="121" t="s">
        <v>296</v>
      </c>
      <c r="D152" s="121" t="s">
        <v>261</v>
      </c>
      <c r="E152" s="122" t="s">
        <v>2407</v>
      </c>
      <c r="F152" s="123" t="s">
        <v>2408</v>
      </c>
      <c r="G152" s="124" t="s">
        <v>1297</v>
      </c>
      <c r="H152" s="125">
        <v>613.95000000000005</v>
      </c>
      <c r="I152" s="126"/>
      <c r="J152" s="127">
        <f>ROUND(I152*H152,2)</f>
        <v>0</v>
      </c>
      <c r="K152" s="123" t="s">
        <v>1258</v>
      </c>
      <c r="L152" s="32"/>
      <c r="M152" s="128" t="s">
        <v>19</v>
      </c>
      <c r="N152" s="129" t="s">
        <v>40</v>
      </c>
      <c r="P152" s="130">
        <f>O152*H152</f>
        <v>0</v>
      </c>
      <c r="Q152" s="130">
        <v>3.8850000000000003E-2</v>
      </c>
      <c r="R152" s="130">
        <f>Q152*H152</f>
        <v>23.851957500000005</v>
      </c>
      <c r="S152" s="130">
        <v>0</v>
      </c>
      <c r="T152" s="131">
        <f>S152*H152</f>
        <v>0</v>
      </c>
      <c r="AR152" s="132" t="s">
        <v>266</v>
      </c>
      <c r="AT152" s="132" t="s">
        <v>261</v>
      </c>
      <c r="AU152" s="132" t="s">
        <v>77</v>
      </c>
      <c r="AY152" s="17" t="s">
        <v>260</v>
      </c>
      <c r="BE152" s="133">
        <f>IF(N152="základní",J152,0)</f>
        <v>0</v>
      </c>
      <c r="BF152" s="133">
        <f>IF(N152="snížená",J152,0)</f>
        <v>0</v>
      </c>
      <c r="BG152" s="133">
        <f>IF(N152="zákl. přenesená",J152,0)</f>
        <v>0</v>
      </c>
      <c r="BH152" s="133">
        <f>IF(N152="sníž. přenesená",J152,0)</f>
        <v>0</v>
      </c>
      <c r="BI152" s="133">
        <f>IF(N152="nulová",J152,0)</f>
        <v>0</v>
      </c>
      <c r="BJ152" s="17" t="s">
        <v>77</v>
      </c>
      <c r="BK152" s="133">
        <f>ROUND(I152*H152,2)</f>
        <v>0</v>
      </c>
      <c r="BL152" s="17" t="s">
        <v>266</v>
      </c>
      <c r="BM152" s="132" t="s">
        <v>330</v>
      </c>
    </row>
    <row r="153" spans="2:65" s="1" customFormat="1" ht="11.25">
      <c r="B153" s="32"/>
      <c r="D153" s="134" t="s">
        <v>267</v>
      </c>
      <c r="F153" s="135" t="s">
        <v>2409</v>
      </c>
      <c r="I153" s="136"/>
      <c r="L153" s="32"/>
      <c r="M153" s="137"/>
      <c r="T153" s="53"/>
      <c r="AT153" s="17" t="s">
        <v>267</v>
      </c>
      <c r="AU153" s="17" t="s">
        <v>77</v>
      </c>
    </row>
    <row r="154" spans="2:65" s="1" customFormat="1" ht="11.25">
      <c r="B154" s="32"/>
      <c r="D154" s="176" t="s">
        <v>1416</v>
      </c>
      <c r="F154" s="177" t="s">
        <v>2410</v>
      </c>
      <c r="I154" s="136"/>
      <c r="L154" s="32"/>
      <c r="M154" s="137"/>
      <c r="T154" s="53"/>
      <c r="AT154" s="17" t="s">
        <v>1416</v>
      </c>
      <c r="AU154" s="17" t="s">
        <v>77</v>
      </c>
    </row>
    <row r="155" spans="2:65" s="12" customFormat="1" ht="11.25">
      <c r="B155" s="162"/>
      <c r="D155" s="134" t="s">
        <v>774</v>
      </c>
      <c r="E155" s="163" t="s">
        <v>19</v>
      </c>
      <c r="F155" s="164" t="s">
        <v>4430</v>
      </c>
      <c r="H155" s="165">
        <v>613.95000000000005</v>
      </c>
      <c r="I155" s="166"/>
      <c r="L155" s="162"/>
      <c r="M155" s="167"/>
      <c r="T155" s="168"/>
      <c r="AT155" s="163" t="s">
        <v>774</v>
      </c>
      <c r="AU155" s="163" t="s">
        <v>77</v>
      </c>
      <c r="AV155" s="12" t="s">
        <v>79</v>
      </c>
      <c r="AW155" s="12" t="s">
        <v>31</v>
      </c>
      <c r="AX155" s="12" t="s">
        <v>69</v>
      </c>
      <c r="AY155" s="163" t="s">
        <v>260</v>
      </c>
    </row>
    <row r="156" spans="2:65" s="13" customFormat="1" ht="11.25">
      <c r="B156" s="169"/>
      <c r="D156" s="134" t="s">
        <v>774</v>
      </c>
      <c r="E156" s="170" t="s">
        <v>19</v>
      </c>
      <c r="F156" s="171" t="s">
        <v>967</v>
      </c>
      <c r="H156" s="172">
        <v>613.95000000000005</v>
      </c>
      <c r="I156" s="173"/>
      <c r="L156" s="169"/>
      <c r="M156" s="174"/>
      <c r="T156" s="175"/>
      <c r="AT156" s="170" t="s">
        <v>774</v>
      </c>
      <c r="AU156" s="170" t="s">
        <v>77</v>
      </c>
      <c r="AV156" s="13" t="s">
        <v>266</v>
      </c>
      <c r="AW156" s="13" t="s">
        <v>31</v>
      </c>
      <c r="AX156" s="13" t="s">
        <v>77</v>
      </c>
      <c r="AY156" s="170" t="s">
        <v>260</v>
      </c>
    </row>
    <row r="157" spans="2:65" s="1" customFormat="1" ht="16.5" customHeight="1">
      <c r="B157" s="32"/>
      <c r="C157" s="121" t="s">
        <v>332</v>
      </c>
      <c r="D157" s="121" t="s">
        <v>261</v>
      </c>
      <c r="E157" s="122" t="s">
        <v>2412</v>
      </c>
      <c r="F157" s="123" t="s">
        <v>2413</v>
      </c>
      <c r="G157" s="124" t="s">
        <v>1297</v>
      </c>
      <c r="H157" s="125">
        <v>641.76</v>
      </c>
      <c r="I157" s="126"/>
      <c r="J157" s="127">
        <f>ROUND(I157*H157,2)</f>
        <v>0</v>
      </c>
      <c r="K157" s="123" t="s">
        <v>1258</v>
      </c>
      <c r="L157" s="32"/>
      <c r="M157" s="128" t="s">
        <v>19</v>
      </c>
      <c r="N157" s="129" t="s">
        <v>40</v>
      </c>
      <c r="P157" s="130">
        <f>O157*H157</f>
        <v>0</v>
      </c>
      <c r="Q157" s="130">
        <v>0.20143</v>
      </c>
      <c r="R157" s="130">
        <f>Q157*H157</f>
        <v>129.2697168</v>
      </c>
      <c r="S157" s="130">
        <v>0</v>
      </c>
      <c r="T157" s="131">
        <f>S157*H157</f>
        <v>0</v>
      </c>
      <c r="AR157" s="132" t="s">
        <v>266</v>
      </c>
      <c r="AT157" s="132" t="s">
        <v>261</v>
      </c>
      <c r="AU157" s="132" t="s">
        <v>77</v>
      </c>
      <c r="AY157" s="17" t="s">
        <v>260</v>
      </c>
      <c r="BE157" s="133">
        <f>IF(N157="základní",J157,0)</f>
        <v>0</v>
      </c>
      <c r="BF157" s="133">
        <f>IF(N157="snížená",J157,0)</f>
        <v>0</v>
      </c>
      <c r="BG157" s="133">
        <f>IF(N157="zákl. přenesená",J157,0)</f>
        <v>0</v>
      </c>
      <c r="BH157" s="133">
        <f>IF(N157="sníž. přenesená",J157,0)</f>
        <v>0</v>
      </c>
      <c r="BI157" s="133">
        <f>IF(N157="nulová",J157,0)</f>
        <v>0</v>
      </c>
      <c r="BJ157" s="17" t="s">
        <v>77</v>
      </c>
      <c r="BK157" s="133">
        <f>ROUND(I157*H157,2)</f>
        <v>0</v>
      </c>
      <c r="BL157" s="17" t="s">
        <v>266</v>
      </c>
      <c r="BM157" s="132" t="s">
        <v>335</v>
      </c>
    </row>
    <row r="158" spans="2:65" s="1" customFormat="1" ht="11.25">
      <c r="B158" s="32"/>
      <c r="D158" s="134" t="s">
        <v>267</v>
      </c>
      <c r="F158" s="135" t="s">
        <v>2414</v>
      </c>
      <c r="I158" s="136"/>
      <c r="L158" s="32"/>
      <c r="M158" s="137"/>
      <c r="T158" s="53"/>
      <c r="AT158" s="17" t="s">
        <v>267</v>
      </c>
      <c r="AU158" s="17" t="s">
        <v>77</v>
      </c>
    </row>
    <row r="159" spans="2:65" s="1" customFormat="1" ht="11.25">
      <c r="B159" s="32"/>
      <c r="D159" s="176" t="s">
        <v>1416</v>
      </c>
      <c r="F159" s="177" t="s">
        <v>2415</v>
      </c>
      <c r="I159" s="136"/>
      <c r="L159" s="32"/>
      <c r="M159" s="137"/>
      <c r="T159" s="53"/>
      <c r="AT159" s="17" t="s">
        <v>1416</v>
      </c>
      <c r="AU159" s="17" t="s">
        <v>77</v>
      </c>
    </row>
    <row r="160" spans="2:65" s="12" customFormat="1" ht="11.25">
      <c r="B160" s="162"/>
      <c r="D160" s="134" t="s">
        <v>774</v>
      </c>
      <c r="E160" s="163" t="s">
        <v>19</v>
      </c>
      <c r="F160" s="164" t="s">
        <v>4431</v>
      </c>
      <c r="H160" s="165">
        <v>641.76</v>
      </c>
      <c r="I160" s="166"/>
      <c r="L160" s="162"/>
      <c r="M160" s="167"/>
      <c r="T160" s="168"/>
      <c r="AT160" s="163" t="s">
        <v>774</v>
      </c>
      <c r="AU160" s="163" t="s">
        <v>77</v>
      </c>
      <c r="AV160" s="12" t="s">
        <v>79</v>
      </c>
      <c r="AW160" s="12" t="s">
        <v>31</v>
      </c>
      <c r="AX160" s="12" t="s">
        <v>69</v>
      </c>
      <c r="AY160" s="163" t="s">
        <v>260</v>
      </c>
    </row>
    <row r="161" spans="2:65" s="13" customFormat="1" ht="11.25">
      <c r="B161" s="169"/>
      <c r="D161" s="134" t="s">
        <v>774</v>
      </c>
      <c r="E161" s="170" t="s">
        <v>19</v>
      </c>
      <c r="F161" s="171" t="s">
        <v>967</v>
      </c>
      <c r="H161" s="172">
        <v>641.76</v>
      </c>
      <c r="I161" s="173"/>
      <c r="L161" s="169"/>
      <c r="M161" s="174"/>
      <c r="T161" s="175"/>
      <c r="AT161" s="170" t="s">
        <v>774</v>
      </c>
      <c r="AU161" s="170" t="s">
        <v>77</v>
      </c>
      <c r="AV161" s="13" t="s">
        <v>266</v>
      </c>
      <c r="AW161" s="13" t="s">
        <v>31</v>
      </c>
      <c r="AX161" s="13" t="s">
        <v>77</v>
      </c>
      <c r="AY161" s="170" t="s">
        <v>260</v>
      </c>
    </row>
    <row r="162" spans="2:65" s="1" customFormat="1" ht="16.5" customHeight="1">
      <c r="B162" s="32"/>
      <c r="C162" s="121" t="s">
        <v>300</v>
      </c>
      <c r="D162" s="121" t="s">
        <v>261</v>
      </c>
      <c r="E162" s="122" t="s">
        <v>2417</v>
      </c>
      <c r="F162" s="123" t="s">
        <v>2418</v>
      </c>
      <c r="G162" s="124" t="s">
        <v>1297</v>
      </c>
      <c r="H162" s="125">
        <v>1255.71</v>
      </c>
      <c r="I162" s="126"/>
      <c r="J162" s="127">
        <f>ROUND(I162*H162,2)</f>
        <v>0</v>
      </c>
      <c r="K162" s="123" t="s">
        <v>1258</v>
      </c>
      <c r="L162" s="32"/>
      <c r="M162" s="128" t="s">
        <v>19</v>
      </c>
      <c r="N162" s="129" t="s">
        <v>40</v>
      </c>
      <c r="P162" s="130">
        <f>O162*H162</f>
        <v>0</v>
      </c>
      <c r="Q162" s="130">
        <v>3.9699999999999996E-3</v>
      </c>
      <c r="R162" s="130">
        <f>Q162*H162</f>
        <v>4.9851687</v>
      </c>
      <c r="S162" s="130">
        <v>0</v>
      </c>
      <c r="T162" s="131">
        <f>S162*H162</f>
        <v>0</v>
      </c>
      <c r="AR162" s="132" t="s">
        <v>266</v>
      </c>
      <c r="AT162" s="132" t="s">
        <v>261</v>
      </c>
      <c r="AU162" s="132" t="s">
        <v>77</v>
      </c>
      <c r="AY162" s="17" t="s">
        <v>260</v>
      </c>
      <c r="BE162" s="133">
        <f>IF(N162="základní",J162,0)</f>
        <v>0</v>
      </c>
      <c r="BF162" s="133">
        <f>IF(N162="snížená",J162,0)</f>
        <v>0</v>
      </c>
      <c r="BG162" s="133">
        <f>IF(N162="zákl. přenesená",J162,0)</f>
        <v>0</v>
      </c>
      <c r="BH162" s="133">
        <f>IF(N162="sníž. přenesená",J162,0)</f>
        <v>0</v>
      </c>
      <c r="BI162" s="133">
        <f>IF(N162="nulová",J162,0)</f>
        <v>0</v>
      </c>
      <c r="BJ162" s="17" t="s">
        <v>77</v>
      </c>
      <c r="BK162" s="133">
        <f>ROUND(I162*H162,2)</f>
        <v>0</v>
      </c>
      <c r="BL162" s="17" t="s">
        <v>266</v>
      </c>
      <c r="BM162" s="132" t="s">
        <v>339</v>
      </c>
    </row>
    <row r="163" spans="2:65" s="1" customFormat="1" ht="11.25">
      <c r="B163" s="32"/>
      <c r="D163" s="134" t="s">
        <v>267</v>
      </c>
      <c r="F163" s="135" t="s">
        <v>2419</v>
      </c>
      <c r="I163" s="136"/>
      <c r="L163" s="32"/>
      <c r="M163" s="137"/>
      <c r="T163" s="53"/>
      <c r="AT163" s="17" t="s">
        <v>267</v>
      </c>
      <c r="AU163" s="17" t="s">
        <v>77</v>
      </c>
    </row>
    <row r="164" spans="2:65" s="1" customFormat="1" ht="11.25">
      <c r="B164" s="32"/>
      <c r="D164" s="176" t="s">
        <v>1416</v>
      </c>
      <c r="F164" s="177" t="s">
        <v>2420</v>
      </c>
      <c r="I164" s="136"/>
      <c r="L164" s="32"/>
      <c r="M164" s="137"/>
      <c r="T164" s="53"/>
      <c r="AT164" s="17" t="s">
        <v>1416</v>
      </c>
      <c r="AU164" s="17" t="s">
        <v>77</v>
      </c>
    </row>
    <row r="165" spans="2:65" s="12" customFormat="1" ht="11.25">
      <c r="B165" s="162"/>
      <c r="D165" s="134" t="s">
        <v>774</v>
      </c>
      <c r="E165" s="163" t="s">
        <v>19</v>
      </c>
      <c r="F165" s="164" t="s">
        <v>4428</v>
      </c>
      <c r="H165" s="165">
        <v>1255.71</v>
      </c>
      <c r="I165" s="166"/>
      <c r="L165" s="162"/>
      <c r="M165" s="167"/>
      <c r="T165" s="168"/>
      <c r="AT165" s="163" t="s">
        <v>774</v>
      </c>
      <c r="AU165" s="163" t="s">
        <v>77</v>
      </c>
      <c r="AV165" s="12" t="s">
        <v>79</v>
      </c>
      <c r="AW165" s="12" t="s">
        <v>31</v>
      </c>
      <c r="AX165" s="12" t="s">
        <v>69</v>
      </c>
      <c r="AY165" s="163" t="s">
        <v>260</v>
      </c>
    </row>
    <row r="166" spans="2:65" s="13" customFormat="1" ht="11.25">
      <c r="B166" s="169"/>
      <c r="D166" s="134" t="s">
        <v>774</v>
      </c>
      <c r="E166" s="170" t="s">
        <v>19</v>
      </c>
      <c r="F166" s="171" t="s">
        <v>967</v>
      </c>
      <c r="H166" s="172">
        <v>1255.71</v>
      </c>
      <c r="I166" s="173"/>
      <c r="L166" s="169"/>
      <c r="M166" s="174"/>
      <c r="T166" s="175"/>
      <c r="AT166" s="170" t="s">
        <v>774</v>
      </c>
      <c r="AU166" s="170" t="s">
        <v>77</v>
      </c>
      <c r="AV166" s="13" t="s">
        <v>266</v>
      </c>
      <c r="AW166" s="13" t="s">
        <v>31</v>
      </c>
      <c r="AX166" s="13" t="s">
        <v>77</v>
      </c>
      <c r="AY166" s="170" t="s">
        <v>260</v>
      </c>
    </row>
    <row r="167" spans="2:65" s="1" customFormat="1" ht="16.5" customHeight="1">
      <c r="B167" s="32"/>
      <c r="C167" s="121" t="s">
        <v>341</v>
      </c>
      <c r="D167" s="121" t="s">
        <v>261</v>
      </c>
      <c r="E167" s="122" t="s">
        <v>2422</v>
      </c>
      <c r="F167" s="123" t="s">
        <v>2423</v>
      </c>
      <c r="G167" s="124" t="s">
        <v>1297</v>
      </c>
      <c r="H167" s="125">
        <v>1255.71</v>
      </c>
      <c r="I167" s="126"/>
      <c r="J167" s="127">
        <f>ROUND(I167*H167,2)</f>
        <v>0</v>
      </c>
      <c r="K167" s="123" t="s">
        <v>1258</v>
      </c>
      <c r="L167" s="32"/>
      <c r="M167" s="128" t="s">
        <v>19</v>
      </c>
      <c r="N167" s="129" t="s">
        <v>40</v>
      </c>
      <c r="P167" s="130">
        <f>O167*H167</f>
        <v>0</v>
      </c>
      <c r="Q167" s="130">
        <v>2.0999999999999999E-3</v>
      </c>
      <c r="R167" s="130">
        <f>Q167*H167</f>
        <v>2.6369910000000001</v>
      </c>
      <c r="S167" s="130">
        <v>0</v>
      </c>
      <c r="T167" s="131">
        <f>S167*H167</f>
        <v>0</v>
      </c>
      <c r="AR167" s="132" t="s">
        <v>266</v>
      </c>
      <c r="AT167" s="132" t="s">
        <v>261</v>
      </c>
      <c r="AU167" s="132" t="s">
        <v>77</v>
      </c>
      <c r="AY167" s="17" t="s">
        <v>260</v>
      </c>
      <c r="BE167" s="133">
        <f>IF(N167="základní",J167,0)</f>
        <v>0</v>
      </c>
      <c r="BF167" s="133">
        <f>IF(N167="snížená",J167,0)</f>
        <v>0</v>
      </c>
      <c r="BG167" s="133">
        <f>IF(N167="zákl. přenesená",J167,0)</f>
        <v>0</v>
      </c>
      <c r="BH167" s="133">
        <f>IF(N167="sníž. přenesená",J167,0)</f>
        <v>0</v>
      </c>
      <c r="BI167" s="133">
        <f>IF(N167="nulová",J167,0)</f>
        <v>0</v>
      </c>
      <c r="BJ167" s="17" t="s">
        <v>77</v>
      </c>
      <c r="BK167" s="133">
        <f>ROUND(I167*H167,2)</f>
        <v>0</v>
      </c>
      <c r="BL167" s="17" t="s">
        <v>266</v>
      </c>
      <c r="BM167" s="132" t="s">
        <v>344</v>
      </c>
    </row>
    <row r="168" spans="2:65" s="1" customFormat="1" ht="11.25">
      <c r="B168" s="32"/>
      <c r="D168" s="134" t="s">
        <v>267</v>
      </c>
      <c r="F168" s="135" t="s">
        <v>2424</v>
      </c>
      <c r="I168" s="136"/>
      <c r="L168" s="32"/>
      <c r="M168" s="137"/>
      <c r="T168" s="53"/>
      <c r="AT168" s="17" t="s">
        <v>267</v>
      </c>
      <c r="AU168" s="17" t="s">
        <v>77</v>
      </c>
    </row>
    <row r="169" spans="2:65" s="1" customFormat="1" ht="11.25">
      <c r="B169" s="32"/>
      <c r="D169" s="176" t="s">
        <v>1416</v>
      </c>
      <c r="F169" s="177" t="s">
        <v>2425</v>
      </c>
      <c r="I169" s="136"/>
      <c r="L169" s="32"/>
      <c r="M169" s="137"/>
      <c r="T169" s="53"/>
      <c r="AT169" s="17" t="s">
        <v>1416</v>
      </c>
      <c r="AU169" s="17" t="s">
        <v>77</v>
      </c>
    </row>
    <row r="170" spans="2:65" s="12" customFormat="1" ht="11.25">
      <c r="B170" s="162"/>
      <c r="D170" s="134" t="s">
        <v>774</v>
      </c>
      <c r="E170" s="163" t="s">
        <v>19</v>
      </c>
      <c r="F170" s="164" t="s">
        <v>4428</v>
      </c>
      <c r="H170" s="165">
        <v>1255.71</v>
      </c>
      <c r="I170" s="166"/>
      <c r="L170" s="162"/>
      <c r="M170" s="167"/>
      <c r="T170" s="168"/>
      <c r="AT170" s="163" t="s">
        <v>774</v>
      </c>
      <c r="AU170" s="163" t="s">
        <v>77</v>
      </c>
      <c r="AV170" s="12" t="s">
        <v>79</v>
      </c>
      <c r="AW170" s="12" t="s">
        <v>31</v>
      </c>
      <c r="AX170" s="12" t="s">
        <v>69</v>
      </c>
      <c r="AY170" s="163" t="s">
        <v>260</v>
      </c>
    </row>
    <row r="171" spans="2:65" s="13" customFormat="1" ht="11.25">
      <c r="B171" s="169"/>
      <c r="D171" s="134" t="s">
        <v>774</v>
      </c>
      <c r="E171" s="170" t="s">
        <v>19</v>
      </c>
      <c r="F171" s="171" t="s">
        <v>967</v>
      </c>
      <c r="H171" s="172">
        <v>1255.71</v>
      </c>
      <c r="I171" s="173"/>
      <c r="L171" s="169"/>
      <c r="M171" s="174"/>
      <c r="T171" s="175"/>
      <c r="AT171" s="170" t="s">
        <v>774</v>
      </c>
      <c r="AU171" s="170" t="s">
        <v>77</v>
      </c>
      <c r="AV171" s="13" t="s">
        <v>266</v>
      </c>
      <c r="AW171" s="13" t="s">
        <v>31</v>
      </c>
      <c r="AX171" s="13" t="s">
        <v>77</v>
      </c>
      <c r="AY171" s="170" t="s">
        <v>260</v>
      </c>
    </row>
    <row r="172" spans="2:65" s="1" customFormat="1" ht="16.5" customHeight="1">
      <c r="B172" s="32"/>
      <c r="C172" s="121" t="s">
        <v>305</v>
      </c>
      <c r="D172" s="121" t="s">
        <v>261</v>
      </c>
      <c r="E172" s="122" t="s">
        <v>2427</v>
      </c>
      <c r="F172" s="123" t="s">
        <v>2428</v>
      </c>
      <c r="G172" s="124" t="s">
        <v>545</v>
      </c>
      <c r="H172" s="125">
        <v>10.696</v>
      </c>
      <c r="I172" s="126"/>
      <c r="J172" s="127">
        <f>ROUND(I172*H172,2)</f>
        <v>0</v>
      </c>
      <c r="K172" s="123" t="s">
        <v>1258</v>
      </c>
      <c r="L172" s="32"/>
      <c r="M172" s="128" t="s">
        <v>19</v>
      </c>
      <c r="N172" s="129" t="s">
        <v>40</v>
      </c>
      <c r="P172" s="130">
        <f>O172*H172</f>
        <v>0</v>
      </c>
      <c r="Q172" s="130">
        <v>3.3E-4</v>
      </c>
      <c r="R172" s="130">
        <f>Q172*H172</f>
        <v>3.5296799999999999E-3</v>
      </c>
      <c r="S172" s="130">
        <v>0</v>
      </c>
      <c r="T172" s="131">
        <f>S172*H172</f>
        <v>0</v>
      </c>
      <c r="AR172" s="132" t="s">
        <v>266</v>
      </c>
      <c r="AT172" s="132" t="s">
        <v>261</v>
      </c>
      <c r="AU172" s="132" t="s">
        <v>77</v>
      </c>
      <c r="AY172" s="17" t="s">
        <v>260</v>
      </c>
      <c r="BE172" s="133">
        <f>IF(N172="základní",J172,0)</f>
        <v>0</v>
      </c>
      <c r="BF172" s="133">
        <f>IF(N172="snížená",J172,0)</f>
        <v>0</v>
      </c>
      <c r="BG172" s="133">
        <f>IF(N172="zákl. přenesená",J172,0)</f>
        <v>0</v>
      </c>
      <c r="BH172" s="133">
        <f>IF(N172="sníž. přenesená",J172,0)</f>
        <v>0</v>
      </c>
      <c r="BI172" s="133">
        <f>IF(N172="nulová",J172,0)</f>
        <v>0</v>
      </c>
      <c r="BJ172" s="17" t="s">
        <v>77</v>
      </c>
      <c r="BK172" s="133">
        <f>ROUND(I172*H172,2)</f>
        <v>0</v>
      </c>
      <c r="BL172" s="17" t="s">
        <v>266</v>
      </c>
      <c r="BM172" s="132" t="s">
        <v>348</v>
      </c>
    </row>
    <row r="173" spans="2:65" s="1" customFormat="1" ht="11.25">
      <c r="B173" s="32"/>
      <c r="D173" s="134" t="s">
        <v>267</v>
      </c>
      <c r="F173" s="135" t="s">
        <v>2429</v>
      </c>
      <c r="I173" s="136"/>
      <c r="L173" s="32"/>
      <c r="M173" s="137"/>
      <c r="T173" s="53"/>
      <c r="AT173" s="17" t="s">
        <v>267</v>
      </c>
      <c r="AU173" s="17" t="s">
        <v>77</v>
      </c>
    </row>
    <row r="174" spans="2:65" s="1" customFormat="1" ht="11.25">
      <c r="B174" s="32"/>
      <c r="D174" s="176" t="s">
        <v>1416</v>
      </c>
      <c r="F174" s="177" t="s">
        <v>2430</v>
      </c>
      <c r="I174" s="136"/>
      <c r="L174" s="32"/>
      <c r="M174" s="137"/>
      <c r="T174" s="53"/>
      <c r="AT174" s="17" t="s">
        <v>1416</v>
      </c>
      <c r="AU174" s="17" t="s">
        <v>77</v>
      </c>
    </row>
    <row r="175" spans="2:65" s="12" customFormat="1" ht="11.25">
      <c r="B175" s="162"/>
      <c r="D175" s="134" t="s">
        <v>774</v>
      </c>
      <c r="E175" s="163" t="s">
        <v>19</v>
      </c>
      <c r="F175" s="164" t="s">
        <v>4432</v>
      </c>
      <c r="H175" s="165">
        <v>10.696</v>
      </c>
      <c r="I175" s="166"/>
      <c r="L175" s="162"/>
      <c r="M175" s="167"/>
      <c r="T175" s="168"/>
      <c r="AT175" s="163" t="s">
        <v>774</v>
      </c>
      <c r="AU175" s="163" t="s">
        <v>77</v>
      </c>
      <c r="AV175" s="12" t="s">
        <v>79</v>
      </c>
      <c r="AW175" s="12" t="s">
        <v>31</v>
      </c>
      <c r="AX175" s="12" t="s">
        <v>69</v>
      </c>
      <c r="AY175" s="163" t="s">
        <v>260</v>
      </c>
    </row>
    <row r="176" spans="2:65" s="13" customFormat="1" ht="11.25">
      <c r="B176" s="169"/>
      <c r="D176" s="134" t="s">
        <v>774</v>
      </c>
      <c r="E176" s="170" t="s">
        <v>19</v>
      </c>
      <c r="F176" s="171" t="s">
        <v>967</v>
      </c>
      <c r="H176" s="172">
        <v>10.696</v>
      </c>
      <c r="I176" s="173"/>
      <c r="L176" s="169"/>
      <c r="M176" s="174"/>
      <c r="T176" s="175"/>
      <c r="AT176" s="170" t="s">
        <v>774</v>
      </c>
      <c r="AU176" s="170" t="s">
        <v>77</v>
      </c>
      <c r="AV176" s="13" t="s">
        <v>266</v>
      </c>
      <c r="AW176" s="13" t="s">
        <v>31</v>
      </c>
      <c r="AX176" s="13" t="s">
        <v>77</v>
      </c>
      <c r="AY176" s="170" t="s">
        <v>260</v>
      </c>
    </row>
    <row r="177" spans="2:65" s="1" customFormat="1" ht="16.5" customHeight="1">
      <c r="B177" s="32"/>
      <c r="C177" s="139" t="s">
        <v>350</v>
      </c>
      <c r="D177" s="139" t="s">
        <v>273</v>
      </c>
      <c r="E177" s="140" t="s">
        <v>2432</v>
      </c>
      <c r="F177" s="141" t="s">
        <v>2433</v>
      </c>
      <c r="G177" s="142" t="s">
        <v>973</v>
      </c>
      <c r="H177" s="143">
        <v>7.0000000000000001E-3</v>
      </c>
      <c r="I177" s="144"/>
      <c r="J177" s="145">
        <f>ROUND(I177*H177,2)</f>
        <v>0</v>
      </c>
      <c r="K177" s="141" t="s">
        <v>1258</v>
      </c>
      <c r="L177" s="146"/>
      <c r="M177" s="147" t="s">
        <v>19</v>
      </c>
      <c r="N177" s="148" t="s">
        <v>40</v>
      </c>
      <c r="P177" s="130">
        <f>O177*H177</f>
        <v>0</v>
      </c>
      <c r="Q177" s="130">
        <v>1</v>
      </c>
      <c r="R177" s="130">
        <f>Q177*H177</f>
        <v>7.0000000000000001E-3</v>
      </c>
      <c r="S177" s="130">
        <v>0</v>
      </c>
      <c r="T177" s="131">
        <f>S177*H177</f>
        <v>0</v>
      </c>
      <c r="AR177" s="132" t="s">
        <v>277</v>
      </c>
      <c r="AT177" s="132" t="s">
        <v>273</v>
      </c>
      <c r="AU177" s="132" t="s">
        <v>77</v>
      </c>
      <c r="AY177" s="17" t="s">
        <v>260</v>
      </c>
      <c r="BE177" s="133">
        <f>IF(N177="základní",J177,0)</f>
        <v>0</v>
      </c>
      <c r="BF177" s="133">
        <f>IF(N177="snížená",J177,0)</f>
        <v>0</v>
      </c>
      <c r="BG177" s="133">
        <f>IF(N177="zákl. přenesená",J177,0)</f>
        <v>0</v>
      </c>
      <c r="BH177" s="133">
        <f>IF(N177="sníž. přenesená",J177,0)</f>
        <v>0</v>
      </c>
      <c r="BI177" s="133">
        <f>IF(N177="nulová",J177,0)</f>
        <v>0</v>
      </c>
      <c r="BJ177" s="17" t="s">
        <v>77</v>
      </c>
      <c r="BK177" s="133">
        <f>ROUND(I177*H177,2)</f>
        <v>0</v>
      </c>
      <c r="BL177" s="17" t="s">
        <v>266</v>
      </c>
      <c r="BM177" s="132" t="s">
        <v>353</v>
      </c>
    </row>
    <row r="178" spans="2:65" s="1" customFormat="1" ht="11.25">
      <c r="B178" s="32"/>
      <c r="D178" s="134" t="s">
        <v>267</v>
      </c>
      <c r="F178" s="135" t="s">
        <v>2433</v>
      </c>
      <c r="I178" s="136"/>
      <c r="L178" s="32"/>
      <c r="M178" s="137"/>
      <c r="T178" s="53"/>
      <c r="AT178" s="17" t="s">
        <v>267</v>
      </c>
      <c r="AU178" s="17" t="s">
        <v>77</v>
      </c>
    </row>
    <row r="179" spans="2:65" s="12" customFormat="1" ht="11.25">
      <c r="B179" s="162"/>
      <c r="D179" s="134" t="s">
        <v>774</v>
      </c>
      <c r="E179" s="163" t="s">
        <v>19</v>
      </c>
      <c r="F179" s="164" t="s">
        <v>4433</v>
      </c>
      <c r="H179" s="165">
        <v>7.0000000000000001E-3</v>
      </c>
      <c r="I179" s="166"/>
      <c r="L179" s="162"/>
      <c r="M179" s="167"/>
      <c r="T179" s="168"/>
      <c r="AT179" s="163" t="s">
        <v>774</v>
      </c>
      <c r="AU179" s="163" t="s">
        <v>77</v>
      </c>
      <c r="AV179" s="12" t="s">
        <v>79</v>
      </c>
      <c r="AW179" s="12" t="s">
        <v>31</v>
      </c>
      <c r="AX179" s="12" t="s">
        <v>69</v>
      </c>
      <c r="AY179" s="163" t="s">
        <v>260</v>
      </c>
    </row>
    <row r="180" spans="2:65" s="13" customFormat="1" ht="11.25">
      <c r="B180" s="169"/>
      <c r="D180" s="134" t="s">
        <v>774</v>
      </c>
      <c r="E180" s="170" t="s">
        <v>19</v>
      </c>
      <c r="F180" s="171" t="s">
        <v>967</v>
      </c>
      <c r="H180" s="172">
        <v>7.0000000000000001E-3</v>
      </c>
      <c r="I180" s="173"/>
      <c r="L180" s="169"/>
      <c r="M180" s="174"/>
      <c r="T180" s="175"/>
      <c r="AT180" s="170" t="s">
        <v>774</v>
      </c>
      <c r="AU180" s="170" t="s">
        <v>77</v>
      </c>
      <c r="AV180" s="13" t="s">
        <v>266</v>
      </c>
      <c r="AW180" s="13" t="s">
        <v>31</v>
      </c>
      <c r="AX180" s="13" t="s">
        <v>77</v>
      </c>
      <c r="AY180" s="170" t="s">
        <v>260</v>
      </c>
    </row>
    <row r="181" spans="2:65" s="1" customFormat="1" ht="16.5" customHeight="1">
      <c r="B181" s="32"/>
      <c r="C181" s="121" t="s">
        <v>310</v>
      </c>
      <c r="D181" s="121" t="s">
        <v>261</v>
      </c>
      <c r="E181" s="122" t="s">
        <v>4434</v>
      </c>
      <c r="F181" s="123" t="s">
        <v>4435</v>
      </c>
      <c r="G181" s="124" t="s">
        <v>545</v>
      </c>
      <c r="H181" s="125">
        <v>65.599999999999994</v>
      </c>
      <c r="I181" s="126"/>
      <c r="J181" s="127">
        <f>ROUND(I181*H181,2)</f>
        <v>0</v>
      </c>
      <c r="K181" s="123" t="s">
        <v>1258</v>
      </c>
      <c r="L181" s="32"/>
      <c r="M181" s="128" t="s">
        <v>19</v>
      </c>
      <c r="N181" s="129" t="s">
        <v>40</v>
      </c>
      <c r="P181" s="130">
        <f>O181*H181</f>
        <v>0</v>
      </c>
      <c r="Q181" s="130">
        <v>6.4999999999999997E-4</v>
      </c>
      <c r="R181" s="130">
        <f>Q181*H181</f>
        <v>4.2639999999999997E-2</v>
      </c>
      <c r="S181" s="130">
        <v>1E-3</v>
      </c>
      <c r="T181" s="131">
        <f>S181*H181</f>
        <v>6.5599999999999992E-2</v>
      </c>
      <c r="AR181" s="132" t="s">
        <v>266</v>
      </c>
      <c r="AT181" s="132" t="s">
        <v>261</v>
      </c>
      <c r="AU181" s="132" t="s">
        <v>77</v>
      </c>
      <c r="AY181" s="17" t="s">
        <v>260</v>
      </c>
      <c r="BE181" s="133">
        <f>IF(N181="základní",J181,0)</f>
        <v>0</v>
      </c>
      <c r="BF181" s="133">
        <f>IF(N181="snížená",J181,0)</f>
        <v>0</v>
      </c>
      <c r="BG181" s="133">
        <f>IF(N181="zákl. přenesená",J181,0)</f>
        <v>0</v>
      </c>
      <c r="BH181" s="133">
        <f>IF(N181="sníž. přenesená",J181,0)</f>
        <v>0</v>
      </c>
      <c r="BI181" s="133">
        <f>IF(N181="nulová",J181,0)</f>
        <v>0</v>
      </c>
      <c r="BJ181" s="17" t="s">
        <v>77</v>
      </c>
      <c r="BK181" s="133">
        <f>ROUND(I181*H181,2)</f>
        <v>0</v>
      </c>
      <c r="BL181" s="17" t="s">
        <v>266</v>
      </c>
      <c r="BM181" s="132" t="s">
        <v>358</v>
      </c>
    </row>
    <row r="182" spans="2:65" s="1" customFormat="1" ht="11.25">
      <c r="B182" s="32"/>
      <c r="D182" s="134" t="s">
        <v>267</v>
      </c>
      <c r="F182" s="135" t="s">
        <v>4436</v>
      </c>
      <c r="I182" s="136"/>
      <c r="L182" s="32"/>
      <c r="M182" s="137"/>
      <c r="T182" s="53"/>
      <c r="AT182" s="17" t="s">
        <v>267</v>
      </c>
      <c r="AU182" s="17" t="s">
        <v>77</v>
      </c>
    </row>
    <row r="183" spans="2:65" s="1" customFormat="1" ht="11.25">
      <c r="B183" s="32"/>
      <c r="D183" s="176" t="s">
        <v>1416</v>
      </c>
      <c r="F183" s="177" t="s">
        <v>4437</v>
      </c>
      <c r="I183" s="136"/>
      <c r="L183" s="32"/>
      <c r="M183" s="137"/>
      <c r="T183" s="53"/>
      <c r="AT183" s="17" t="s">
        <v>1416</v>
      </c>
      <c r="AU183" s="17" t="s">
        <v>77</v>
      </c>
    </row>
    <row r="184" spans="2:65" s="12" customFormat="1" ht="11.25">
      <c r="B184" s="162"/>
      <c r="D184" s="134" t="s">
        <v>774</v>
      </c>
      <c r="E184" s="163" t="s">
        <v>19</v>
      </c>
      <c r="F184" s="164" t="s">
        <v>4438</v>
      </c>
      <c r="H184" s="165">
        <v>65.599999999999994</v>
      </c>
      <c r="I184" s="166"/>
      <c r="L184" s="162"/>
      <c r="M184" s="167"/>
      <c r="T184" s="168"/>
      <c r="AT184" s="163" t="s">
        <v>774</v>
      </c>
      <c r="AU184" s="163" t="s">
        <v>77</v>
      </c>
      <c r="AV184" s="12" t="s">
        <v>79</v>
      </c>
      <c r="AW184" s="12" t="s">
        <v>31</v>
      </c>
      <c r="AX184" s="12" t="s">
        <v>69</v>
      </c>
      <c r="AY184" s="163" t="s">
        <v>260</v>
      </c>
    </row>
    <row r="185" spans="2:65" s="13" customFormat="1" ht="11.25">
      <c r="B185" s="169"/>
      <c r="D185" s="134" t="s">
        <v>774</v>
      </c>
      <c r="E185" s="170" t="s">
        <v>19</v>
      </c>
      <c r="F185" s="171" t="s">
        <v>967</v>
      </c>
      <c r="H185" s="172">
        <v>65.599999999999994</v>
      </c>
      <c r="I185" s="173"/>
      <c r="L185" s="169"/>
      <c r="M185" s="174"/>
      <c r="T185" s="175"/>
      <c r="AT185" s="170" t="s">
        <v>774</v>
      </c>
      <c r="AU185" s="170" t="s">
        <v>77</v>
      </c>
      <c r="AV185" s="13" t="s">
        <v>266</v>
      </c>
      <c r="AW185" s="13" t="s">
        <v>31</v>
      </c>
      <c r="AX185" s="13" t="s">
        <v>77</v>
      </c>
      <c r="AY185" s="170" t="s">
        <v>260</v>
      </c>
    </row>
    <row r="186" spans="2:65" s="1" customFormat="1" ht="16.5" customHeight="1">
      <c r="B186" s="32"/>
      <c r="C186" s="139" t="s">
        <v>7</v>
      </c>
      <c r="D186" s="139" t="s">
        <v>273</v>
      </c>
      <c r="E186" s="140" t="s">
        <v>4439</v>
      </c>
      <c r="F186" s="141" t="s">
        <v>4440</v>
      </c>
      <c r="G186" s="142" t="s">
        <v>973</v>
      </c>
      <c r="H186" s="143">
        <v>0.308</v>
      </c>
      <c r="I186" s="144"/>
      <c r="J186" s="145">
        <f>ROUND(I186*H186,2)</f>
        <v>0</v>
      </c>
      <c r="K186" s="141" t="s">
        <v>1258</v>
      </c>
      <c r="L186" s="146"/>
      <c r="M186" s="147" t="s">
        <v>19</v>
      </c>
      <c r="N186" s="148" t="s">
        <v>40</v>
      </c>
      <c r="P186" s="130">
        <f>O186*H186</f>
        <v>0</v>
      </c>
      <c r="Q186" s="130">
        <v>1</v>
      </c>
      <c r="R186" s="130">
        <f>Q186*H186</f>
        <v>0.308</v>
      </c>
      <c r="S186" s="130">
        <v>0</v>
      </c>
      <c r="T186" s="131">
        <f>S186*H186</f>
        <v>0</v>
      </c>
      <c r="AR186" s="132" t="s">
        <v>277</v>
      </c>
      <c r="AT186" s="132" t="s">
        <v>273</v>
      </c>
      <c r="AU186" s="132" t="s">
        <v>77</v>
      </c>
      <c r="AY186" s="17" t="s">
        <v>260</v>
      </c>
      <c r="BE186" s="133">
        <f>IF(N186="základní",J186,0)</f>
        <v>0</v>
      </c>
      <c r="BF186" s="133">
        <f>IF(N186="snížená",J186,0)</f>
        <v>0</v>
      </c>
      <c r="BG186" s="133">
        <f>IF(N186="zákl. přenesená",J186,0)</f>
        <v>0</v>
      </c>
      <c r="BH186" s="133">
        <f>IF(N186="sníž. přenesená",J186,0)</f>
        <v>0</v>
      </c>
      <c r="BI186" s="133">
        <f>IF(N186="nulová",J186,0)</f>
        <v>0</v>
      </c>
      <c r="BJ186" s="17" t="s">
        <v>77</v>
      </c>
      <c r="BK186" s="133">
        <f>ROUND(I186*H186,2)</f>
        <v>0</v>
      </c>
      <c r="BL186" s="17" t="s">
        <v>266</v>
      </c>
      <c r="BM186" s="132" t="s">
        <v>364</v>
      </c>
    </row>
    <row r="187" spans="2:65" s="1" customFormat="1" ht="11.25">
      <c r="B187" s="32"/>
      <c r="D187" s="134" t="s">
        <v>267</v>
      </c>
      <c r="F187" s="135" t="s">
        <v>4440</v>
      </c>
      <c r="I187" s="136"/>
      <c r="L187" s="32"/>
      <c r="M187" s="137"/>
      <c r="T187" s="53"/>
      <c r="AT187" s="17" t="s">
        <v>267</v>
      </c>
      <c r="AU187" s="17" t="s">
        <v>77</v>
      </c>
    </row>
    <row r="188" spans="2:65" s="1" customFormat="1" ht="16.5" customHeight="1">
      <c r="B188" s="32"/>
      <c r="C188" s="121" t="s">
        <v>315</v>
      </c>
      <c r="D188" s="121" t="s">
        <v>261</v>
      </c>
      <c r="E188" s="122" t="s">
        <v>4406</v>
      </c>
      <c r="F188" s="123" t="s">
        <v>4407</v>
      </c>
      <c r="G188" s="124" t="s">
        <v>545</v>
      </c>
      <c r="H188" s="125">
        <v>80</v>
      </c>
      <c r="I188" s="126"/>
      <c r="J188" s="127">
        <f>ROUND(I188*H188,2)</f>
        <v>0</v>
      </c>
      <c r="K188" s="123" t="s">
        <v>1258</v>
      </c>
      <c r="L188" s="32"/>
      <c r="M188" s="128" t="s">
        <v>19</v>
      </c>
      <c r="N188" s="129" t="s">
        <v>40</v>
      </c>
      <c r="P188" s="130">
        <f>O188*H188</f>
        <v>0</v>
      </c>
      <c r="Q188" s="130">
        <v>2.47E-3</v>
      </c>
      <c r="R188" s="130">
        <f>Q188*H188</f>
        <v>0.1976</v>
      </c>
      <c r="S188" s="130">
        <v>0</v>
      </c>
      <c r="T188" s="131">
        <f>S188*H188</f>
        <v>0</v>
      </c>
      <c r="AR188" s="132" t="s">
        <v>266</v>
      </c>
      <c r="AT188" s="132" t="s">
        <v>261</v>
      </c>
      <c r="AU188" s="132" t="s">
        <v>77</v>
      </c>
      <c r="AY188" s="17" t="s">
        <v>260</v>
      </c>
      <c r="BE188" s="133">
        <f>IF(N188="základní",J188,0)</f>
        <v>0</v>
      </c>
      <c r="BF188" s="133">
        <f>IF(N188="snížená",J188,0)</f>
        <v>0</v>
      </c>
      <c r="BG188" s="133">
        <f>IF(N188="zákl. přenesená",J188,0)</f>
        <v>0</v>
      </c>
      <c r="BH188" s="133">
        <f>IF(N188="sníž. přenesená",J188,0)</f>
        <v>0</v>
      </c>
      <c r="BI188" s="133">
        <f>IF(N188="nulová",J188,0)</f>
        <v>0</v>
      </c>
      <c r="BJ188" s="17" t="s">
        <v>77</v>
      </c>
      <c r="BK188" s="133">
        <f>ROUND(I188*H188,2)</f>
        <v>0</v>
      </c>
      <c r="BL188" s="17" t="s">
        <v>266</v>
      </c>
      <c r="BM188" s="132" t="s">
        <v>368</v>
      </c>
    </row>
    <row r="189" spans="2:65" s="1" customFormat="1" ht="19.5">
      <c r="B189" s="32"/>
      <c r="D189" s="134" t="s">
        <v>267</v>
      </c>
      <c r="F189" s="135" t="s">
        <v>4408</v>
      </c>
      <c r="I189" s="136"/>
      <c r="L189" s="32"/>
      <c r="M189" s="137"/>
      <c r="T189" s="53"/>
      <c r="AT189" s="17" t="s">
        <v>267</v>
      </c>
      <c r="AU189" s="17" t="s">
        <v>77</v>
      </c>
    </row>
    <row r="190" spans="2:65" s="1" customFormat="1" ht="11.25">
      <c r="B190" s="32"/>
      <c r="D190" s="176" t="s">
        <v>1416</v>
      </c>
      <c r="F190" s="177" t="s">
        <v>4409</v>
      </c>
      <c r="I190" s="136"/>
      <c r="L190" s="32"/>
      <c r="M190" s="137"/>
      <c r="T190" s="53"/>
      <c r="AT190" s="17" t="s">
        <v>1416</v>
      </c>
      <c r="AU190" s="17" t="s">
        <v>77</v>
      </c>
    </row>
    <row r="191" spans="2:65" s="12" customFormat="1" ht="11.25">
      <c r="B191" s="162"/>
      <c r="D191" s="134" t="s">
        <v>774</v>
      </c>
      <c r="E191" s="163" t="s">
        <v>19</v>
      </c>
      <c r="F191" s="164" t="s">
        <v>4441</v>
      </c>
      <c r="H191" s="165">
        <v>80</v>
      </c>
      <c r="I191" s="166"/>
      <c r="L191" s="162"/>
      <c r="M191" s="167"/>
      <c r="T191" s="168"/>
      <c r="AT191" s="163" t="s">
        <v>774</v>
      </c>
      <c r="AU191" s="163" t="s">
        <v>77</v>
      </c>
      <c r="AV191" s="12" t="s">
        <v>79</v>
      </c>
      <c r="AW191" s="12" t="s">
        <v>31</v>
      </c>
      <c r="AX191" s="12" t="s">
        <v>69</v>
      </c>
      <c r="AY191" s="163" t="s">
        <v>260</v>
      </c>
    </row>
    <row r="192" spans="2:65" s="13" customFormat="1" ht="11.25">
      <c r="B192" s="169"/>
      <c r="D192" s="134" t="s">
        <v>774</v>
      </c>
      <c r="E192" s="170" t="s">
        <v>19</v>
      </c>
      <c r="F192" s="171" t="s">
        <v>967</v>
      </c>
      <c r="H192" s="172">
        <v>80</v>
      </c>
      <c r="I192" s="173"/>
      <c r="L192" s="169"/>
      <c r="M192" s="174"/>
      <c r="T192" s="175"/>
      <c r="AT192" s="170" t="s">
        <v>774</v>
      </c>
      <c r="AU192" s="170" t="s">
        <v>77</v>
      </c>
      <c r="AV192" s="13" t="s">
        <v>266</v>
      </c>
      <c r="AW192" s="13" t="s">
        <v>31</v>
      </c>
      <c r="AX192" s="13" t="s">
        <v>77</v>
      </c>
      <c r="AY192" s="170" t="s">
        <v>260</v>
      </c>
    </row>
    <row r="193" spans="2:65" s="1" customFormat="1" ht="16.5" customHeight="1">
      <c r="B193" s="32"/>
      <c r="C193" s="121" t="s">
        <v>370</v>
      </c>
      <c r="D193" s="121" t="s">
        <v>261</v>
      </c>
      <c r="E193" s="122" t="s">
        <v>4410</v>
      </c>
      <c r="F193" s="123" t="s">
        <v>4411</v>
      </c>
      <c r="G193" s="124" t="s">
        <v>545</v>
      </c>
      <c r="H193" s="125">
        <v>80</v>
      </c>
      <c r="I193" s="126"/>
      <c r="J193" s="127">
        <f>ROUND(I193*H193,2)</f>
        <v>0</v>
      </c>
      <c r="K193" s="123" t="s">
        <v>1258</v>
      </c>
      <c r="L193" s="32"/>
      <c r="M193" s="128" t="s">
        <v>19</v>
      </c>
      <c r="N193" s="129" t="s">
        <v>40</v>
      </c>
      <c r="P193" s="130">
        <f>O193*H193</f>
        <v>0</v>
      </c>
      <c r="Q193" s="130">
        <v>4.2100000000000002E-3</v>
      </c>
      <c r="R193" s="130">
        <f>Q193*H193</f>
        <v>0.33679999999999999</v>
      </c>
      <c r="S193" s="130">
        <v>0</v>
      </c>
      <c r="T193" s="131">
        <f>S193*H193</f>
        <v>0</v>
      </c>
      <c r="AR193" s="132" t="s">
        <v>266</v>
      </c>
      <c r="AT193" s="132" t="s">
        <v>261</v>
      </c>
      <c r="AU193" s="132" t="s">
        <v>77</v>
      </c>
      <c r="AY193" s="17" t="s">
        <v>260</v>
      </c>
      <c r="BE193" s="133">
        <f>IF(N193="základní",J193,0)</f>
        <v>0</v>
      </c>
      <c r="BF193" s="133">
        <f>IF(N193="snížená",J193,0)</f>
        <v>0</v>
      </c>
      <c r="BG193" s="133">
        <f>IF(N193="zákl. přenesená",J193,0)</f>
        <v>0</v>
      </c>
      <c r="BH193" s="133">
        <f>IF(N193="sníž. přenesená",J193,0)</f>
        <v>0</v>
      </c>
      <c r="BI193" s="133">
        <f>IF(N193="nulová",J193,0)</f>
        <v>0</v>
      </c>
      <c r="BJ193" s="17" t="s">
        <v>77</v>
      </c>
      <c r="BK193" s="133">
        <f>ROUND(I193*H193,2)</f>
        <v>0</v>
      </c>
      <c r="BL193" s="17" t="s">
        <v>266</v>
      </c>
      <c r="BM193" s="132" t="s">
        <v>373</v>
      </c>
    </row>
    <row r="194" spans="2:65" s="1" customFormat="1" ht="19.5">
      <c r="B194" s="32"/>
      <c r="D194" s="134" t="s">
        <v>267</v>
      </c>
      <c r="F194" s="135" t="s">
        <v>4412</v>
      </c>
      <c r="I194" s="136"/>
      <c r="L194" s="32"/>
      <c r="M194" s="137"/>
      <c r="T194" s="53"/>
      <c r="AT194" s="17" t="s">
        <v>267</v>
      </c>
      <c r="AU194" s="17" t="s">
        <v>77</v>
      </c>
    </row>
    <row r="195" spans="2:65" s="1" customFormat="1" ht="11.25">
      <c r="B195" s="32"/>
      <c r="D195" s="176" t="s">
        <v>1416</v>
      </c>
      <c r="F195" s="177" t="s">
        <v>4413</v>
      </c>
      <c r="I195" s="136"/>
      <c r="L195" s="32"/>
      <c r="M195" s="137"/>
      <c r="T195" s="53"/>
      <c r="AT195" s="17" t="s">
        <v>1416</v>
      </c>
      <c r="AU195" s="17" t="s">
        <v>77</v>
      </c>
    </row>
    <row r="196" spans="2:65" s="12" customFormat="1" ht="11.25">
      <c r="B196" s="162"/>
      <c r="D196" s="134" t="s">
        <v>774</v>
      </c>
      <c r="E196" s="163" t="s">
        <v>19</v>
      </c>
      <c r="F196" s="164" t="s">
        <v>4441</v>
      </c>
      <c r="H196" s="165">
        <v>80</v>
      </c>
      <c r="I196" s="166"/>
      <c r="L196" s="162"/>
      <c r="M196" s="167"/>
      <c r="T196" s="168"/>
      <c r="AT196" s="163" t="s">
        <v>774</v>
      </c>
      <c r="AU196" s="163" t="s">
        <v>77</v>
      </c>
      <c r="AV196" s="12" t="s">
        <v>79</v>
      </c>
      <c r="AW196" s="12" t="s">
        <v>31</v>
      </c>
      <c r="AX196" s="12" t="s">
        <v>69</v>
      </c>
      <c r="AY196" s="163" t="s">
        <v>260</v>
      </c>
    </row>
    <row r="197" spans="2:65" s="13" customFormat="1" ht="11.25">
      <c r="B197" s="169"/>
      <c r="D197" s="134" t="s">
        <v>774</v>
      </c>
      <c r="E197" s="170" t="s">
        <v>19</v>
      </c>
      <c r="F197" s="171" t="s">
        <v>967</v>
      </c>
      <c r="H197" s="172">
        <v>80</v>
      </c>
      <c r="I197" s="173"/>
      <c r="L197" s="169"/>
      <c r="M197" s="174"/>
      <c r="T197" s="175"/>
      <c r="AT197" s="170" t="s">
        <v>774</v>
      </c>
      <c r="AU197" s="170" t="s">
        <v>77</v>
      </c>
      <c r="AV197" s="13" t="s">
        <v>266</v>
      </c>
      <c r="AW197" s="13" t="s">
        <v>31</v>
      </c>
      <c r="AX197" s="13" t="s">
        <v>77</v>
      </c>
      <c r="AY197" s="170" t="s">
        <v>260</v>
      </c>
    </row>
    <row r="198" spans="2:65" s="1" customFormat="1" ht="21.75" customHeight="1">
      <c r="B198" s="32"/>
      <c r="C198" s="121" t="s">
        <v>320</v>
      </c>
      <c r="D198" s="121" t="s">
        <v>261</v>
      </c>
      <c r="E198" s="122" t="s">
        <v>2440</v>
      </c>
      <c r="F198" s="123" t="s">
        <v>2441</v>
      </c>
      <c r="G198" s="124" t="s">
        <v>1297</v>
      </c>
      <c r="H198" s="125">
        <v>641.76</v>
      </c>
      <c r="I198" s="126"/>
      <c r="J198" s="127">
        <f>ROUND(I198*H198,2)</f>
        <v>0</v>
      </c>
      <c r="K198" s="123" t="s">
        <v>1258</v>
      </c>
      <c r="L198" s="32"/>
      <c r="M198" s="128" t="s">
        <v>19</v>
      </c>
      <c r="N198" s="129" t="s">
        <v>40</v>
      </c>
      <c r="P198" s="130">
        <f>O198*H198</f>
        <v>0</v>
      </c>
      <c r="Q198" s="130">
        <v>5.3400000000000001E-3</v>
      </c>
      <c r="R198" s="130">
        <f>Q198*H198</f>
        <v>3.4269984</v>
      </c>
      <c r="S198" s="130">
        <v>0</v>
      </c>
      <c r="T198" s="131">
        <f>S198*H198</f>
        <v>0</v>
      </c>
      <c r="AR198" s="132" t="s">
        <v>266</v>
      </c>
      <c r="AT198" s="132" t="s">
        <v>261</v>
      </c>
      <c r="AU198" s="132" t="s">
        <v>77</v>
      </c>
      <c r="AY198" s="17" t="s">
        <v>260</v>
      </c>
      <c r="BE198" s="133">
        <f>IF(N198="základní",J198,0)</f>
        <v>0</v>
      </c>
      <c r="BF198" s="133">
        <f>IF(N198="snížená",J198,0)</f>
        <v>0</v>
      </c>
      <c r="BG198" s="133">
        <f>IF(N198="zákl. přenesená",J198,0)</f>
        <v>0</v>
      </c>
      <c r="BH198" s="133">
        <f>IF(N198="sníž. přenesená",J198,0)</f>
        <v>0</v>
      </c>
      <c r="BI198" s="133">
        <f>IF(N198="nulová",J198,0)</f>
        <v>0</v>
      </c>
      <c r="BJ198" s="17" t="s">
        <v>77</v>
      </c>
      <c r="BK198" s="133">
        <f>ROUND(I198*H198,2)</f>
        <v>0</v>
      </c>
      <c r="BL198" s="17" t="s">
        <v>266</v>
      </c>
      <c r="BM198" s="132" t="s">
        <v>378</v>
      </c>
    </row>
    <row r="199" spans="2:65" s="1" customFormat="1" ht="11.25">
      <c r="B199" s="32"/>
      <c r="D199" s="134" t="s">
        <v>267</v>
      </c>
      <c r="F199" s="135" t="s">
        <v>2442</v>
      </c>
      <c r="I199" s="136"/>
      <c r="L199" s="32"/>
      <c r="M199" s="137"/>
      <c r="T199" s="53"/>
      <c r="AT199" s="17" t="s">
        <v>267</v>
      </c>
      <c r="AU199" s="17" t="s">
        <v>77</v>
      </c>
    </row>
    <row r="200" spans="2:65" s="1" customFormat="1" ht="11.25">
      <c r="B200" s="32"/>
      <c r="D200" s="176" t="s">
        <v>1416</v>
      </c>
      <c r="F200" s="177" t="s">
        <v>2443</v>
      </c>
      <c r="I200" s="136"/>
      <c r="L200" s="32"/>
      <c r="M200" s="137"/>
      <c r="T200" s="53"/>
      <c r="AT200" s="17" t="s">
        <v>1416</v>
      </c>
      <c r="AU200" s="17" t="s">
        <v>77</v>
      </c>
    </row>
    <row r="201" spans="2:65" s="12" customFormat="1" ht="11.25">
      <c r="B201" s="162"/>
      <c r="D201" s="134" t="s">
        <v>774</v>
      </c>
      <c r="E201" s="163" t="s">
        <v>19</v>
      </c>
      <c r="F201" s="164" t="s">
        <v>4431</v>
      </c>
      <c r="H201" s="165">
        <v>641.76</v>
      </c>
      <c r="I201" s="166"/>
      <c r="L201" s="162"/>
      <c r="M201" s="167"/>
      <c r="T201" s="168"/>
      <c r="AT201" s="163" t="s">
        <v>774</v>
      </c>
      <c r="AU201" s="163" t="s">
        <v>77</v>
      </c>
      <c r="AV201" s="12" t="s">
        <v>79</v>
      </c>
      <c r="AW201" s="12" t="s">
        <v>31</v>
      </c>
      <c r="AX201" s="12" t="s">
        <v>69</v>
      </c>
      <c r="AY201" s="163" t="s">
        <v>260</v>
      </c>
    </row>
    <row r="202" spans="2:65" s="13" customFormat="1" ht="11.25">
      <c r="B202" s="169"/>
      <c r="D202" s="134" t="s">
        <v>774</v>
      </c>
      <c r="E202" s="170" t="s">
        <v>19</v>
      </c>
      <c r="F202" s="171" t="s">
        <v>967</v>
      </c>
      <c r="H202" s="172">
        <v>641.76</v>
      </c>
      <c r="I202" s="173"/>
      <c r="L202" s="169"/>
      <c r="M202" s="174"/>
      <c r="T202" s="175"/>
      <c r="AT202" s="170" t="s">
        <v>774</v>
      </c>
      <c r="AU202" s="170" t="s">
        <v>77</v>
      </c>
      <c r="AV202" s="13" t="s">
        <v>266</v>
      </c>
      <c r="AW202" s="13" t="s">
        <v>31</v>
      </c>
      <c r="AX202" s="13" t="s">
        <v>77</v>
      </c>
      <c r="AY202" s="170" t="s">
        <v>260</v>
      </c>
    </row>
    <row r="203" spans="2:65" s="1" customFormat="1" ht="16.5" customHeight="1">
      <c r="B203" s="32"/>
      <c r="C203" s="139" t="s">
        <v>381</v>
      </c>
      <c r="D203" s="139" t="s">
        <v>273</v>
      </c>
      <c r="E203" s="140" t="s">
        <v>2058</v>
      </c>
      <c r="F203" s="141" t="s">
        <v>2059</v>
      </c>
      <c r="G203" s="142" t="s">
        <v>276</v>
      </c>
      <c r="H203" s="143">
        <v>2</v>
      </c>
      <c r="I203" s="144"/>
      <c r="J203" s="145">
        <f>ROUND(I203*H203,2)</f>
        <v>0</v>
      </c>
      <c r="K203" s="141" t="s">
        <v>19</v>
      </c>
      <c r="L203" s="146"/>
      <c r="M203" s="147" t="s">
        <v>19</v>
      </c>
      <c r="N203" s="148" t="s">
        <v>40</v>
      </c>
      <c r="P203" s="130">
        <f>O203*H203</f>
        <v>0</v>
      </c>
      <c r="Q203" s="130">
        <v>0</v>
      </c>
      <c r="R203" s="130">
        <f>Q203*H203</f>
        <v>0</v>
      </c>
      <c r="S203" s="130">
        <v>0</v>
      </c>
      <c r="T203" s="131">
        <f>S203*H203</f>
        <v>0</v>
      </c>
      <c r="AR203" s="132" t="s">
        <v>277</v>
      </c>
      <c r="AT203" s="132" t="s">
        <v>273</v>
      </c>
      <c r="AU203" s="132" t="s">
        <v>77</v>
      </c>
      <c r="AY203" s="17" t="s">
        <v>260</v>
      </c>
      <c r="BE203" s="133">
        <f>IF(N203="základní",J203,0)</f>
        <v>0</v>
      </c>
      <c r="BF203" s="133">
        <f>IF(N203="snížená",J203,0)</f>
        <v>0</v>
      </c>
      <c r="BG203" s="133">
        <f>IF(N203="zákl. přenesená",J203,0)</f>
        <v>0</v>
      </c>
      <c r="BH203" s="133">
        <f>IF(N203="sníž. přenesená",J203,0)</f>
        <v>0</v>
      </c>
      <c r="BI203" s="133">
        <f>IF(N203="nulová",J203,0)</f>
        <v>0</v>
      </c>
      <c r="BJ203" s="17" t="s">
        <v>77</v>
      </c>
      <c r="BK203" s="133">
        <f>ROUND(I203*H203,2)</f>
        <v>0</v>
      </c>
      <c r="BL203" s="17" t="s">
        <v>266</v>
      </c>
      <c r="BM203" s="132" t="s">
        <v>384</v>
      </c>
    </row>
    <row r="204" spans="2:65" s="1" customFormat="1" ht="11.25">
      <c r="B204" s="32"/>
      <c r="D204" s="134" t="s">
        <v>267</v>
      </c>
      <c r="F204" s="135" t="s">
        <v>2059</v>
      </c>
      <c r="I204" s="136"/>
      <c r="L204" s="32"/>
      <c r="M204" s="137"/>
      <c r="T204" s="53"/>
      <c r="AT204" s="17" t="s">
        <v>267</v>
      </c>
      <c r="AU204" s="17" t="s">
        <v>77</v>
      </c>
    </row>
    <row r="205" spans="2:65" s="1" customFormat="1" ht="16.5" customHeight="1">
      <c r="B205" s="32"/>
      <c r="C205" s="121" t="s">
        <v>326</v>
      </c>
      <c r="D205" s="121" t="s">
        <v>261</v>
      </c>
      <c r="E205" s="122" t="s">
        <v>2060</v>
      </c>
      <c r="F205" s="123" t="s">
        <v>2061</v>
      </c>
      <c r="G205" s="124" t="s">
        <v>363</v>
      </c>
      <c r="H205" s="125">
        <v>1</v>
      </c>
      <c r="I205" s="126"/>
      <c r="J205" s="127">
        <f>ROUND(I205*H205,2)</f>
        <v>0</v>
      </c>
      <c r="K205" s="123" t="s">
        <v>1258</v>
      </c>
      <c r="L205" s="32"/>
      <c r="M205" s="128" t="s">
        <v>19</v>
      </c>
      <c r="N205" s="129" t="s">
        <v>40</v>
      </c>
      <c r="P205" s="130">
        <f>O205*H205</f>
        <v>0</v>
      </c>
      <c r="Q205" s="130">
        <v>6.4900000000000001E-3</v>
      </c>
      <c r="R205" s="130">
        <f>Q205*H205</f>
        <v>6.4900000000000001E-3</v>
      </c>
      <c r="S205" s="130">
        <v>0</v>
      </c>
      <c r="T205" s="131">
        <f>S205*H205</f>
        <v>0</v>
      </c>
      <c r="AR205" s="132" t="s">
        <v>266</v>
      </c>
      <c r="AT205" s="132" t="s">
        <v>261</v>
      </c>
      <c r="AU205" s="132" t="s">
        <v>77</v>
      </c>
      <c r="AY205" s="17" t="s">
        <v>260</v>
      </c>
      <c r="BE205" s="133">
        <f>IF(N205="základní",J205,0)</f>
        <v>0</v>
      </c>
      <c r="BF205" s="133">
        <f>IF(N205="snížená",J205,0)</f>
        <v>0</v>
      </c>
      <c r="BG205" s="133">
        <f>IF(N205="zákl. přenesená",J205,0)</f>
        <v>0</v>
      </c>
      <c r="BH205" s="133">
        <f>IF(N205="sníž. přenesená",J205,0)</f>
        <v>0</v>
      </c>
      <c r="BI205" s="133">
        <f>IF(N205="nulová",J205,0)</f>
        <v>0</v>
      </c>
      <c r="BJ205" s="17" t="s">
        <v>77</v>
      </c>
      <c r="BK205" s="133">
        <f>ROUND(I205*H205,2)</f>
        <v>0</v>
      </c>
      <c r="BL205" s="17" t="s">
        <v>266</v>
      </c>
      <c r="BM205" s="132" t="s">
        <v>389</v>
      </c>
    </row>
    <row r="206" spans="2:65" s="1" customFormat="1" ht="11.25">
      <c r="B206" s="32"/>
      <c r="D206" s="134" t="s">
        <v>267</v>
      </c>
      <c r="F206" s="135" t="s">
        <v>2062</v>
      </c>
      <c r="I206" s="136"/>
      <c r="L206" s="32"/>
      <c r="M206" s="137"/>
      <c r="T206" s="53"/>
      <c r="AT206" s="17" t="s">
        <v>267</v>
      </c>
      <c r="AU206" s="17" t="s">
        <v>77</v>
      </c>
    </row>
    <row r="207" spans="2:65" s="1" customFormat="1" ht="11.25">
      <c r="B207" s="32"/>
      <c r="D207" s="176" t="s">
        <v>1416</v>
      </c>
      <c r="F207" s="177" t="s">
        <v>2063</v>
      </c>
      <c r="I207" s="136"/>
      <c r="L207" s="32"/>
      <c r="M207" s="137"/>
      <c r="T207" s="53"/>
      <c r="AT207" s="17" t="s">
        <v>1416</v>
      </c>
      <c r="AU207" s="17" t="s">
        <v>77</v>
      </c>
    </row>
    <row r="208" spans="2:65" s="10" customFormat="1" ht="25.9" customHeight="1">
      <c r="B208" s="111"/>
      <c r="D208" s="112" t="s">
        <v>68</v>
      </c>
      <c r="E208" s="113" t="s">
        <v>2074</v>
      </c>
      <c r="F208" s="113" t="s">
        <v>2075</v>
      </c>
      <c r="I208" s="114"/>
      <c r="J208" s="115">
        <f>BK208</f>
        <v>0</v>
      </c>
      <c r="L208" s="111"/>
      <c r="M208" s="116"/>
      <c r="P208" s="117">
        <f>SUM(P209:P221)</f>
        <v>0</v>
      </c>
      <c r="R208" s="117">
        <f>SUM(R209:R221)</f>
        <v>0</v>
      </c>
      <c r="T208" s="118">
        <f>SUM(T209:T221)</f>
        <v>0</v>
      </c>
      <c r="AR208" s="112" t="s">
        <v>77</v>
      </c>
      <c r="AT208" s="119" t="s">
        <v>68</v>
      </c>
      <c r="AU208" s="119" t="s">
        <v>69</v>
      </c>
      <c r="AY208" s="112" t="s">
        <v>260</v>
      </c>
      <c r="BK208" s="120">
        <f>SUM(BK209:BK221)</f>
        <v>0</v>
      </c>
    </row>
    <row r="209" spans="2:65" s="1" customFormat="1" ht="24.2" customHeight="1">
      <c r="B209" s="32"/>
      <c r="C209" s="121" t="s">
        <v>392</v>
      </c>
      <c r="D209" s="121" t="s">
        <v>261</v>
      </c>
      <c r="E209" s="122" t="s">
        <v>2081</v>
      </c>
      <c r="F209" s="123" t="s">
        <v>2082</v>
      </c>
      <c r="G209" s="124" t="s">
        <v>973</v>
      </c>
      <c r="H209" s="125">
        <v>0.63200000000000001</v>
      </c>
      <c r="I209" s="126"/>
      <c r="J209" s="127">
        <f>ROUND(I209*H209,2)</f>
        <v>0</v>
      </c>
      <c r="K209" s="123" t="s">
        <v>1258</v>
      </c>
      <c r="L209" s="32"/>
      <c r="M209" s="128" t="s">
        <v>19</v>
      </c>
      <c r="N209" s="129" t="s">
        <v>40</v>
      </c>
      <c r="P209" s="130">
        <f>O209*H209</f>
        <v>0</v>
      </c>
      <c r="Q209" s="130">
        <v>0</v>
      </c>
      <c r="R209" s="130">
        <f>Q209*H209</f>
        <v>0</v>
      </c>
      <c r="S209" s="130">
        <v>0</v>
      </c>
      <c r="T209" s="131">
        <f>S209*H209</f>
        <v>0</v>
      </c>
      <c r="AR209" s="132" t="s">
        <v>266</v>
      </c>
      <c r="AT209" s="132" t="s">
        <v>261</v>
      </c>
      <c r="AU209" s="132" t="s">
        <v>77</v>
      </c>
      <c r="AY209" s="17" t="s">
        <v>260</v>
      </c>
      <c r="BE209" s="133">
        <f>IF(N209="základní",J209,0)</f>
        <v>0</v>
      </c>
      <c r="BF209" s="133">
        <f>IF(N209="snížená",J209,0)</f>
        <v>0</v>
      </c>
      <c r="BG209" s="133">
        <f>IF(N209="zákl. přenesená",J209,0)</f>
        <v>0</v>
      </c>
      <c r="BH209" s="133">
        <f>IF(N209="sníž. přenesená",J209,0)</f>
        <v>0</v>
      </c>
      <c r="BI209" s="133">
        <f>IF(N209="nulová",J209,0)</f>
        <v>0</v>
      </c>
      <c r="BJ209" s="17" t="s">
        <v>77</v>
      </c>
      <c r="BK209" s="133">
        <f>ROUND(I209*H209,2)</f>
        <v>0</v>
      </c>
      <c r="BL209" s="17" t="s">
        <v>266</v>
      </c>
      <c r="BM209" s="132" t="s">
        <v>395</v>
      </c>
    </row>
    <row r="210" spans="2:65" s="1" customFormat="1" ht="19.5">
      <c r="B210" s="32"/>
      <c r="D210" s="134" t="s">
        <v>267</v>
      </c>
      <c r="F210" s="135" t="s">
        <v>2083</v>
      </c>
      <c r="I210" s="136"/>
      <c r="L210" s="32"/>
      <c r="M210" s="137"/>
      <c r="T210" s="53"/>
      <c r="AT210" s="17" t="s">
        <v>267</v>
      </c>
      <c r="AU210" s="17" t="s">
        <v>77</v>
      </c>
    </row>
    <row r="211" spans="2:65" s="1" customFormat="1" ht="11.25">
      <c r="B211" s="32"/>
      <c r="D211" s="176" t="s">
        <v>1416</v>
      </c>
      <c r="F211" s="177" t="s">
        <v>2084</v>
      </c>
      <c r="I211" s="136"/>
      <c r="L211" s="32"/>
      <c r="M211" s="137"/>
      <c r="T211" s="53"/>
      <c r="AT211" s="17" t="s">
        <v>1416</v>
      </c>
      <c r="AU211" s="17" t="s">
        <v>77</v>
      </c>
    </row>
    <row r="212" spans="2:65" s="12" customFormat="1" ht="11.25">
      <c r="B212" s="162"/>
      <c r="D212" s="134" t="s">
        <v>774</v>
      </c>
      <c r="E212" s="163" t="s">
        <v>19</v>
      </c>
      <c r="F212" s="164" t="s">
        <v>4442</v>
      </c>
      <c r="H212" s="165">
        <v>0.63200000000000001</v>
      </c>
      <c r="I212" s="166"/>
      <c r="L212" s="162"/>
      <c r="M212" s="167"/>
      <c r="T212" s="168"/>
      <c r="AT212" s="163" t="s">
        <v>774</v>
      </c>
      <c r="AU212" s="163" t="s">
        <v>77</v>
      </c>
      <c r="AV212" s="12" t="s">
        <v>79</v>
      </c>
      <c r="AW212" s="12" t="s">
        <v>31</v>
      </c>
      <c r="AX212" s="12" t="s">
        <v>69</v>
      </c>
      <c r="AY212" s="163" t="s">
        <v>260</v>
      </c>
    </row>
    <row r="213" spans="2:65" s="13" customFormat="1" ht="11.25">
      <c r="B213" s="169"/>
      <c r="D213" s="134" t="s">
        <v>774</v>
      </c>
      <c r="E213" s="170" t="s">
        <v>19</v>
      </c>
      <c r="F213" s="171" t="s">
        <v>967</v>
      </c>
      <c r="H213" s="172">
        <v>0.63200000000000001</v>
      </c>
      <c r="I213" s="173"/>
      <c r="L213" s="169"/>
      <c r="M213" s="174"/>
      <c r="T213" s="175"/>
      <c r="AT213" s="170" t="s">
        <v>774</v>
      </c>
      <c r="AU213" s="170" t="s">
        <v>77</v>
      </c>
      <c r="AV213" s="13" t="s">
        <v>266</v>
      </c>
      <c r="AW213" s="13" t="s">
        <v>31</v>
      </c>
      <c r="AX213" s="13" t="s">
        <v>77</v>
      </c>
      <c r="AY213" s="170" t="s">
        <v>260</v>
      </c>
    </row>
    <row r="214" spans="2:65" s="1" customFormat="1" ht="16.5" customHeight="1">
      <c r="B214" s="32"/>
      <c r="C214" s="121" t="s">
        <v>330</v>
      </c>
      <c r="D214" s="121" t="s">
        <v>261</v>
      </c>
      <c r="E214" s="122" t="s">
        <v>2086</v>
      </c>
      <c r="F214" s="123" t="s">
        <v>2087</v>
      </c>
      <c r="G214" s="124" t="s">
        <v>973</v>
      </c>
      <c r="H214" s="125">
        <v>0.45</v>
      </c>
      <c r="I214" s="126"/>
      <c r="J214" s="127">
        <f>ROUND(I214*H214,2)</f>
        <v>0</v>
      </c>
      <c r="K214" s="123" t="s">
        <v>1258</v>
      </c>
      <c r="L214" s="32"/>
      <c r="M214" s="128" t="s">
        <v>19</v>
      </c>
      <c r="N214" s="129" t="s">
        <v>40</v>
      </c>
      <c r="P214" s="130">
        <f>O214*H214</f>
        <v>0</v>
      </c>
      <c r="Q214" s="130">
        <v>0</v>
      </c>
      <c r="R214" s="130">
        <f>Q214*H214</f>
        <v>0</v>
      </c>
      <c r="S214" s="130">
        <v>0</v>
      </c>
      <c r="T214" s="131">
        <f>S214*H214</f>
        <v>0</v>
      </c>
      <c r="AR214" s="132" t="s">
        <v>266</v>
      </c>
      <c r="AT214" s="132" t="s">
        <v>261</v>
      </c>
      <c r="AU214" s="132" t="s">
        <v>77</v>
      </c>
      <c r="AY214" s="17" t="s">
        <v>260</v>
      </c>
      <c r="BE214" s="133">
        <f>IF(N214="základní",J214,0)</f>
        <v>0</v>
      </c>
      <c r="BF214" s="133">
        <f>IF(N214="snížená",J214,0)</f>
        <v>0</v>
      </c>
      <c r="BG214" s="133">
        <f>IF(N214="zákl. přenesená",J214,0)</f>
        <v>0</v>
      </c>
      <c r="BH214" s="133">
        <f>IF(N214="sníž. přenesená",J214,0)</f>
        <v>0</v>
      </c>
      <c r="BI214" s="133">
        <f>IF(N214="nulová",J214,0)</f>
        <v>0</v>
      </c>
      <c r="BJ214" s="17" t="s">
        <v>77</v>
      </c>
      <c r="BK214" s="133">
        <f>ROUND(I214*H214,2)</f>
        <v>0</v>
      </c>
      <c r="BL214" s="17" t="s">
        <v>266</v>
      </c>
      <c r="BM214" s="132" t="s">
        <v>399</v>
      </c>
    </row>
    <row r="215" spans="2:65" s="1" customFormat="1" ht="11.25">
      <c r="B215" s="32"/>
      <c r="D215" s="134" t="s">
        <v>267</v>
      </c>
      <c r="F215" s="135" t="s">
        <v>2088</v>
      </c>
      <c r="I215" s="136"/>
      <c r="L215" s="32"/>
      <c r="M215" s="137"/>
      <c r="T215" s="53"/>
      <c r="AT215" s="17" t="s">
        <v>267</v>
      </c>
      <c r="AU215" s="17" t="s">
        <v>77</v>
      </c>
    </row>
    <row r="216" spans="2:65" s="1" customFormat="1" ht="11.25">
      <c r="B216" s="32"/>
      <c r="D216" s="176" t="s">
        <v>1416</v>
      </c>
      <c r="F216" s="177" t="s">
        <v>2089</v>
      </c>
      <c r="I216" s="136"/>
      <c r="L216" s="32"/>
      <c r="M216" s="137"/>
      <c r="T216" s="53"/>
      <c r="AT216" s="17" t="s">
        <v>1416</v>
      </c>
      <c r="AU216" s="17" t="s">
        <v>77</v>
      </c>
    </row>
    <row r="217" spans="2:65" s="1" customFormat="1" ht="16.5" customHeight="1">
      <c r="B217" s="32"/>
      <c r="C217" s="121" t="s">
        <v>401</v>
      </c>
      <c r="D217" s="121" t="s">
        <v>261</v>
      </c>
      <c r="E217" s="122" t="s">
        <v>2090</v>
      </c>
      <c r="F217" s="123" t="s">
        <v>2091</v>
      </c>
      <c r="G217" s="124" t="s">
        <v>973</v>
      </c>
      <c r="H217" s="125">
        <v>12.007999999999999</v>
      </c>
      <c r="I217" s="126"/>
      <c r="J217" s="127">
        <f>ROUND(I217*H217,2)</f>
        <v>0</v>
      </c>
      <c r="K217" s="123" t="s">
        <v>1258</v>
      </c>
      <c r="L217" s="32"/>
      <c r="M217" s="128" t="s">
        <v>19</v>
      </c>
      <c r="N217" s="129" t="s">
        <v>40</v>
      </c>
      <c r="P217" s="130">
        <f>O217*H217</f>
        <v>0</v>
      </c>
      <c r="Q217" s="130">
        <v>0</v>
      </c>
      <c r="R217" s="130">
        <f>Q217*H217</f>
        <v>0</v>
      </c>
      <c r="S217" s="130">
        <v>0</v>
      </c>
      <c r="T217" s="131">
        <f>S217*H217</f>
        <v>0</v>
      </c>
      <c r="AR217" s="132" t="s">
        <v>266</v>
      </c>
      <c r="AT217" s="132" t="s">
        <v>261</v>
      </c>
      <c r="AU217" s="132" t="s">
        <v>77</v>
      </c>
      <c r="AY217" s="17" t="s">
        <v>260</v>
      </c>
      <c r="BE217" s="133">
        <f>IF(N217="základní",J217,0)</f>
        <v>0</v>
      </c>
      <c r="BF217" s="133">
        <f>IF(N217="snížená",J217,0)</f>
        <v>0</v>
      </c>
      <c r="BG217" s="133">
        <f>IF(N217="zákl. přenesená",J217,0)</f>
        <v>0</v>
      </c>
      <c r="BH217" s="133">
        <f>IF(N217="sníž. přenesená",J217,0)</f>
        <v>0</v>
      </c>
      <c r="BI217" s="133">
        <f>IF(N217="nulová",J217,0)</f>
        <v>0</v>
      </c>
      <c r="BJ217" s="17" t="s">
        <v>77</v>
      </c>
      <c r="BK217" s="133">
        <f>ROUND(I217*H217,2)</f>
        <v>0</v>
      </c>
      <c r="BL217" s="17" t="s">
        <v>266</v>
      </c>
      <c r="BM217" s="132" t="s">
        <v>404</v>
      </c>
    </row>
    <row r="218" spans="2:65" s="1" customFormat="1" ht="19.5">
      <c r="B218" s="32"/>
      <c r="D218" s="134" t="s">
        <v>267</v>
      </c>
      <c r="F218" s="135" t="s">
        <v>2092</v>
      </c>
      <c r="I218" s="136"/>
      <c r="L218" s="32"/>
      <c r="M218" s="137"/>
      <c r="T218" s="53"/>
      <c r="AT218" s="17" t="s">
        <v>267</v>
      </c>
      <c r="AU218" s="17" t="s">
        <v>77</v>
      </c>
    </row>
    <row r="219" spans="2:65" s="1" customFormat="1" ht="11.25">
      <c r="B219" s="32"/>
      <c r="D219" s="176" t="s">
        <v>1416</v>
      </c>
      <c r="F219" s="177" t="s">
        <v>2093</v>
      </c>
      <c r="I219" s="136"/>
      <c r="L219" s="32"/>
      <c r="M219" s="137"/>
      <c r="T219" s="53"/>
      <c r="AT219" s="17" t="s">
        <v>1416</v>
      </c>
      <c r="AU219" s="17" t="s">
        <v>77</v>
      </c>
    </row>
    <row r="220" spans="2:65" s="12" customFormat="1" ht="11.25">
      <c r="B220" s="162"/>
      <c r="D220" s="134" t="s">
        <v>774</v>
      </c>
      <c r="E220" s="163" t="s">
        <v>19</v>
      </c>
      <c r="F220" s="164" t="s">
        <v>4443</v>
      </c>
      <c r="H220" s="165">
        <v>12.007999999999999</v>
      </c>
      <c r="I220" s="166"/>
      <c r="L220" s="162"/>
      <c r="M220" s="167"/>
      <c r="T220" s="168"/>
      <c r="AT220" s="163" t="s">
        <v>774</v>
      </c>
      <c r="AU220" s="163" t="s">
        <v>77</v>
      </c>
      <c r="AV220" s="12" t="s">
        <v>79</v>
      </c>
      <c r="AW220" s="12" t="s">
        <v>31</v>
      </c>
      <c r="AX220" s="12" t="s">
        <v>69</v>
      </c>
      <c r="AY220" s="163" t="s">
        <v>260</v>
      </c>
    </row>
    <row r="221" spans="2:65" s="13" customFormat="1" ht="11.25">
      <c r="B221" s="169"/>
      <c r="D221" s="134" t="s">
        <v>774</v>
      </c>
      <c r="E221" s="170" t="s">
        <v>19</v>
      </c>
      <c r="F221" s="171" t="s">
        <v>967</v>
      </c>
      <c r="H221" s="172">
        <v>12.007999999999999</v>
      </c>
      <c r="I221" s="173"/>
      <c r="L221" s="169"/>
      <c r="M221" s="174"/>
      <c r="T221" s="175"/>
      <c r="AT221" s="170" t="s">
        <v>774</v>
      </c>
      <c r="AU221" s="170" t="s">
        <v>77</v>
      </c>
      <c r="AV221" s="13" t="s">
        <v>266</v>
      </c>
      <c r="AW221" s="13" t="s">
        <v>31</v>
      </c>
      <c r="AX221" s="13" t="s">
        <v>77</v>
      </c>
      <c r="AY221" s="170" t="s">
        <v>260</v>
      </c>
    </row>
    <row r="222" spans="2:65" s="10" customFormat="1" ht="25.9" customHeight="1">
      <c r="B222" s="111"/>
      <c r="D222" s="112" t="s">
        <v>68</v>
      </c>
      <c r="E222" s="113" t="s">
        <v>2095</v>
      </c>
      <c r="F222" s="113" t="s">
        <v>2096</v>
      </c>
      <c r="I222" s="114"/>
      <c r="J222" s="115">
        <f>BK222</f>
        <v>0</v>
      </c>
      <c r="L222" s="111"/>
      <c r="M222" s="116"/>
      <c r="P222" s="117">
        <f>SUM(P223:P225)</f>
        <v>0</v>
      </c>
      <c r="R222" s="117">
        <f>SUM(R223:R225)</f>
        <v>0</v>
      </c>
      <c r="T222" s="118">
        <f>SUM(T223:T225)</f>
        <v>0</v>
      </c>
      <c r="AR222" s="112" t="s">
        <v>77</v>
      </c>
      <c r="AT222" s="119" t="s">
        <v>68</v>
      </c>
      <c r="AU222" s="119" t="s">
        <v>69</v>
      </c>
      <c r="AY222" s="112" t="s">
        <v>260</v>
      </c>
      <c r="BK222" s="120">
        <f>SUM(BK223:BK225)</f>
        <v>0</v>
      </c>
    </row>
    <row r="223" spans="2:65" s="1" customFormat="1" ht="16.5" customHeight="1">
      <c r="B223" s="32"/>
      <c r="C223" s="121" t="s">
        <v>335</v>
      </c>
      <c r="D223" s="121" t="s">
        <v>261</v>
      </c>
      <c r="E223" s="122" t="s">
        <v>2097</v>
      </c>
      <c r="F223" s="123" t="s">
        <v>2098</v>
      </c>
      <c r="G223" s="124" t="s">
        <v>973</v>
      </c>
      <c r="H223" s="125">
        <v>358.54500000000002</v>
      </c>
      <c r="I223" s="126"/>
      <c r="J223" s="127">
        <f>ROUND(I223*H223,2)</f>
        <v>0</v>
      </c>
      <c r="K223" s="123" t="s">
        <v>1258</v>
      </c>
      <c r="L223" s="32"/>
      <c r="M223" s="128" t="s">
        <v>19</v>
      </c>
      <c r="N223" s="129" t="s">
        <v>40</v>
      </c>
      <c r="P223" s="130">
        <f>O223*H223</f>
        <v>0</v>
      </c>
      <c r="Q223" s="130">
        <v>0</v>
      </c>
      <c r="R223" s="130">
        <f>Q223*H223</f>
        <v>0</v>
      </c>
      <c r="S223" s="130">
        <v>0</v>
      </c>
      <c r="T223" s="131">
        <f>S223*H223</f>
        <v>0</v>
      </c>
      <c r="AR223" s="132" t="s">
        <v>266</v>
      </c>
      <c r="AT223" s="132" t="s">
        <v>261</v>
      </c>
      <c r="AU223" s="132" t="s">
        <v>77</v>
      </c>
      <c r="AY223" s="17" t="s">
        <v>260</v>
      </c>
      <c r="BE223" s="133">
        <f>IF(N223="základní",J223,0)</f>
        <v>0</v>
      </c>
      <c r="BF223" s="133">
        <f>IF(N223="snížená",J223,0)</f>
        <v>0</v>
      </c>
      <c r="BG223" s="133">
        <f>IF(N223="zákl. přenesená",J223,0)</f>
        <v>0</v>
      </c>
      <c r="BH223" s="133">
        <f>IF(N223="sníž. přenesená",J223,0)</f>
        <v>0</v>
      </c>
      <c r="BI223" s="133">
        <f>IF(N223="nulová",J223,0)</f>
        <v>0</v>
      </c>
      <c r="BJ223" s="17" t="s">
        <v>77</v>
      </c>
      <c r="BK223" s="133">
        <f>ROUND(I223*H223,2)</f>
        <v>0</v>
      </c>
      <c r="BL223" s="17" t="s">
        <v>266</v>
      </c>
      <c r="BM223" s="132" t="s">
        <v>409</v>
      </c>
    </row>
    <row r="224" spans="2:65" s="1" customFormat="1" ht="19.5">
      <c r="B224" s="32"/>
      <c r="D224" s="134" t="s">
        <v>267</v>
      </c>
      <c r="F224" s="135" t="s">
        <v>2099</v>
      </c>
      <c r="I224" s="136"/>
      <c r="L224" s="32"/>
      <c r="M224" s="137"/>
      <c r="T224" s="53"/>
      <c r="AT224" s="17" t="s">
        <v>267</v>
      </c>
      <c r="AU224" s="17" t="s">
        <v>77</v>
      </c>
    </row>
    <row r="225" spans="2:47" s="1" customFormat="1" ht="11.25">
      <c r="B225" s="32"/>
      <c r="D225" s="176" t="s">
        <v>1416</v>
      </c>
      <c r="F225" s="177" t="s">
        <v>2100</v>
      </c>
      <c r="I225" s="136"/>
      <c r="L225" s="32"/>
      <c r="M225" s="149"/>
      <c r="N225" s="150"/>
      <c r="O225" s="150"/>
      <c r="P225" s="150"/>
      <c r="Q225" s="150"/>
      <c r="R225" s="150"/>
      <c r="S225" s="150"/>
      <c r="T225" s="151"/>
      <c r="AT225" s="17" t="s">
        <v>1416</v>
      </c>
      <c r="AU225" s="17" t="s">
        <v>77</v>
      </c>
    </row>
    <row r="226" spans="2:47" s="1" customFormat="1" ht="6.95" customHeight="1">
      <c r="B226" s="41"/>
      <c r="C226" s="42"/>
      <c r="D226" s="42"/>
      <c r="E226" s="42"/>
      <c r="F226" s="42"/>
      <c r="G226" s="42"/>
      <c r="H226" s="42"/>
      <c r="I226" s="42"/>
      <c r="J226" s="42"/>
      <c r="K226" s="42"/>
      <c r="L226" s="32"/>
    </row>
  </sheetData>
  <sheetProtection algorithmName="SHA-512" hashValue="FinIHqQM2sTndj/VzxpZb+eLOxPgj2HZjv0Ap1wbup55Pg6j32x0GKXE8VBuoWu7ydplbbuMaOlmz/qdibCHMg==" saltValue="rvQyN2/GUGG7uU7ZNowy0/z5SXjBYmSMn98awlztwujQdqizRjnAZfFgMG+IB7BD/wfHoJv8PfBs0pC3IZ/q0g==" spinCount="100000" sheet="1" objects="1" scenarios="1" formatColumns="0" formatRows="0" autoFilter="0"/>
  <autoFilter ref="C83:K225" xr:uid="{00000000-0009-0000-0000-00002D000000}"/>
  <mergeCells count="9">
    <mergeCell ref="E50:H50"/>
    <mergeCell ref="E74:H74"/>
    <mergeCell ref="E76:H76"/>
    <mergeCell ref="L2:V2"/>
    <mergeCell ref="E7:H7"/>
    <mergeCell ref="E9:H9"/>
    <mergeCell ref="E18:H18"/>
    <mergeCell ref="E27:H27"/>
    <mergeCell ref="E48:H48"/>
  </mergeCells>
  <hyperlinks>
    <hyperlink ref="F88" r:id="rId1" xr:uid="{00000000-0004-0000-2D00-000000000000}"/>
    <hyperlink ref="F94" r:id="rId2" xr:uid="{00000000-0004-0000-2D00-000001000000}"/>
    <hyperlink ref="F99" r:id="rId3" xr:uid="{00000000-0004-0000-2D00-000002000000}"/>
    <hyperlink ref="F104" r:id="rId4" xr:uid="{00000000-0004-0000-2D00-000003000000}"/>
    <hyperlink ref="F110" r:id="rId5" xr:uid="{00000000-0004-0000-2D00-000004000000}"/>
    <hyperlink ref="F115" r:id="rId6" xr:uid="{00000000-0004-0000-2D00-000005000000}"/>
    <hyperlink ref="F120" r:id="rId7" xr:uid="{00000000-0004-0000-2D00-000006000000}"/>
    <hyperlink ref="F128" r:id="rId8" xr:uid="{00000000-0004-0000-2D00-000007000000}"/>
    <hyperlink ref="F138" r:id="rId9" xr:uid="{00000000-0004-0000-2D00-000008000000}"/>
    <hyperlink ref="F143" r:id="rId10" xr:uid="{00000000-0004-0000-2D00-000009000000}"/>
    <hyperlink ref="F149" r:id="rId11" xr:uid="{00000000-0004-0000-2D00-00000A000000}"/>
    <hyperlink ref="F154" r:id="rId12" xr:uid="{00000000-0004-0000-2D00-00000B000000}"/>
    <hyperlink ref="F159" r:id="rId13" xr:uid="{00000000-0004-0000-2D00-00000C000000}"/>
    <hyperlink ref="F164" r:id="rId14" xr:uid="{00000000-0004-0000-2D00-00000D000000}"/>
    <hyperlink ref="F169" r:id="rId15" xr:uid="{00000000-0004-0000-2D00-00000E000000}"/>
    <hyperlink ref="F174" r:id="rId16" xr:uid="{00000000-0004-0000-2D00-00000F000000}"/>
    <hyperlink ref="F183" r:id="rId17" xr:uid="{00000000-0004-0000-2D00-000010000000}"/>
    <hyperlink ref="F190" r:id="rId18" xr:uid="{00000000-0004-0000-2D00-000011000000}"/>
    <hyperlink ref="F195" r:id="rId19" xr:uid="{00000000-0004-0000-2D00-000012000000}"/>
    <hyperlink ref="F200" r:id="rId20" xr:uid="{00000000-0004-0000-2D00-000013000000}"/>
    <hyperlink ref="F207" r:id="rId21" xr:uid="{00000000-0004-0000-2D00-000014000000}"/>
    <hyperlink ref="F211" r:id="rId22" xr:uid="{00000000-0004-0000-2D00-000015000000}"/>
    <hyperlink ref="F216" r:id="rId23" xr:uid="{00000000-0004-0000-2D00-000016000000}"/>
    <hyperlink ref="F219" r:id="rId24" xr:uid="{00000000-0004-0000-2D00-000017000000}"/>
    <hyperlink ref="F225" r:id="rId25" xr:uid="{00000000-0004-0000-2D00-000018000000}"/>
  </hyperlinks>
  <pageMargins left="0.39374999999999999" right="0.39374999999999999" top="0.39374999999999999" bottom="0.39374999999999999" header="0" footer="0"/>
  <pageSetup paperSize="9" fitToHeight="100" orientation="landscape" blackAndWhite="1"/>
  <headerFooter>
    <oddFooter>&amp;CStrana &amp;P z &amp;N</oddFooter>
  </headerFooter>
  <drawing r:id="rId26"/>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pageSetUpPr fitToPage="1"/>
  </sheetPr>
  <dimension ref="B2:BM296"/>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214</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4444</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ROUND(J87,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ROUND((SUM(BE87:BE295)),  2)</f>
        <v>0</v>
      </c>
      <c r="I33" s="89">
        <v>0.21</v>
      </c>
      <c r="J33" s="88">
        <f>ROUND(((SUM(BE87:BE295))*I33),  2)</f>
        <v>0</v>
      </c>
      <c r="L33" s="32"/>
    </row>
    <row r="34" spans="2:12" s="1" customFormat="1" ht="14.45" customHeight="1">
      <c r="B34" s="32"/>
      <c r="E34" s="27" t="s">
        <v>41</v>
      </c>
      <c r="F34" s="88">
        <f>ROUND((SUM(BF87:BF295)),  2)</f>
        <v>0</v>
      </c>
      <c r="I34" s="89">
        <v>0.12</v>
      </c>
      <c r="J34" s="88">
        <f>ROUND(((SUM(BF87:BF295))*I34),  2)</f>
        <v>0</v>
      </c>
      <c r="L34" s="32"/>
    </row>
    <row r="35" spans="2:12" s="1" customFormat="1" ht="14.45" hidden="1" customHeight="1">
      <c r="B35" s="32"/>
      <c r="E35" s="27" t="s">
        <v>42</v>
      </c>
      <c r="F35" s="88">
        <f>ROUND((SUM(BG87:BG295)),  2)</f>
        <v>0</v>
      </c>
      <c r="I35" s="89">
        <v>0.21</v>
      </c>
      <c r="J35" s="88">
        <f>0</f>
        <v>0</v>
      </c>
      <c r="L35" s="32"/>
    </row>
    <row r="36" spans="2:12" s="1" customFormat="1" ht="14.45" hidden="1" customHeight="1">
      <c r="B36" s="32"/>
      <c r="E36" s="27" t="s">
        <v>43</v>
      </c>
      <c r="F36" s="88">
        <f>ROUND((SUM(BH87:BH295)),  2)</f>
        <v>0</v>
      </c>
      <c r="I36" s="89">
        <v>0.12</v>
      </c>
      <c r="J36" s="88">
        <f>0</f>
        <v>0</v>
      </c>
      <c r="L36" s="32"/>
    </row>
    <row r="37" spans="2:12" s="1" customFormat="1" ht="14.45" hidden="1" customHeight="1">
      <c r="B37" s="32"/>
      <c r="E37" s="27" t="s">
        <v>44</v>
      </c>
      <c r="F37" s="88">
        <f>ROUND((SUM(BI87:BI295)),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04-14-08 - Propustek v ev. km 33,967</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J87</f>
        <v>0</v>
      </c>
      <c r="L59" s="32"/>
      <c r="AU59" s="17" t="s">
        <v>242</v>
      </c>
    </row>
    <row r="60" spans="2:47" s="8" customFormat="1" ht="24.95" customHeight="1">
      <c r="B60" s="99"/>
      <c r="D60" s="100" t="s">
        <v>1827</v>
      </c>
      <c r="E60" s="101"/>
      <c r="F60" s="101"/>
      <c r="G60" s="101"/>
      <c r="H60" s="101"/>
      <c r="I60" s="101"/>
      <c r="J60" s="102">
        <f>J88</f>
        <v>0</v>
      </c>
      <c r="L60" s="99"/>
    </row>
    <row r="61" spans="2:47" s="8" customFormat="1" ht="24.95" customHeight="1">
      <c r="B61" s="99"/>
      <c r="D61" s="100" t="s">
        <v>1828</v>
      </c>
      <c r="E61" s="101"/>
      <c r="F61" s="101"/>
      <c r="G61" s="101"/>
      <c r="H61" s="101"/>
      <c r="I61" s="101"/>
      <c r="J61" s="102">
        <f>J149</f>
        <v>0</v>
      </c>
      <c r="L61" s="99"/>
    </row>
    <row r="62" spans="2:47" s="8" customFormat="1" ht="24.95" customHeight="1">
      <c r="B62" s="99"/>
      <c r="D62" s="100" t="s">
        <v>1829</v>
      </c>
      <c r="E62" s="101"/>
      <c r="F62" s="101"/>
      <c r="G62" s="101"/>
      <c r="H62" s="101"/>
      <c r="I62" s="101"/>
      <c r="J62" s="102">
        <f>J168</f>
        <v>0</v>
      </c>
      <c r="L62" s="99"/>
    </row>
    <row r="63" spans="2:47" s="8" customFormat="1" ht="24.95" customHeight="1">
      <c r="B63" s="99"/>
      <c r="D63" s="100" t="s">
        <v>1830</v>
      </c>
      <c r="E63" s="101"/>
      <c r="F63" s="101"/>
      <c r="G63" s="101"/>
      <c r="H63" s="101"/>
      <c r="I63" s="101"/>
      <c r="J63" s="102">
        <f>J190</f>
        <v>0</v>
      </c>
      <c r="L63" s="99"/>
    </row>
    <row r="64" spans="2:47" s="8" customFormat="1" ht="24.95" customHeight="1">
      <c r="B64" s="99"/>
      <c r="D64" s="100" t="s">
        <v>1831</v>
      </c>
      <c r="E64" s="101"/>
      <c r="F64" s="101"/>
      <c r="G64" s="101"/>
      <c r="H64" s="101"/>
      <c r="I64" s="101"/>
      <c r="J64" s="102">
        <f>J197</f>
        <v>0</v>
      </c>
      <c r="L64" s="99"/>
    </row>
    <row r="65" spans="2:12" s="8" customFormat="1" ht="24.95" customHeight="1">
      <c r="B65" s="99"/>
      <c r="D65" s="100" t="s">
        <v>1833</v>
      </c>
      <c r="E65" s="101"/>
      <c r="F65" s="101"/>
      <c r="G65" s="101"/>
      <c r="H65" s="101"/>
      <c r="I65" s="101"/>
      <c r="J65" s="102">
        <f>J232</f>
        <v>0</v>
      </c>
      <c r="L65" s="99"/>
    </row>
    <row r="66" spans="2:12" s="8" customFormat="1" ht="24.95" customHeight="1">
      <c r="B66" s="99"/>
      <c r="D66" s="100" t="s">
        <v>1834</v>
      </c>
      <c r="E66" s="101"/>
      <c r="F66" s="101"/>
      <c r="G66" s="101"/>
      <c r="H66" s="101"/>
      <c r="I66" s="101"/>
      <c r="J66" s="102">
        <f>J278</f>
        <v>0</v>
      </c>
      <c r="L66" s="99"/>
    </row>
    <row r="67" spans="2:12" s="8" customFormat="1" ht="24.95" customHeight="1">
      <c r="B67" s="99"/>
      <c r="D67" s="100" t="s">
        <v>1835</v>
      </c>
      <c r="E67" s="101"/>
      <c r="F67" s="101"/>
      <c r="G67" s="101"/>
      <c r="H67" s="101"/>
      <c r="I67" s="101"/>
      <c r="J67" s="102">
        <f>J292</f>
        <v>0</v>
      </c>
      <c r="L67" s="99"/>
    </row>
    <row r="68" spans="2:12" s="1" customFormat="1" ht="21.75" customHeight="1">
      <c r="B68" s="32"/>
      <c r="L68" s="32"/>
    </row>
    <row r="69" spans="2:12" s="1" customFormat="1" ht="6.95" customHeight="1">
      <c r="B69" s="41"/>
      <c r="C69" s="42"/>
      <c r="D69" s="42"/>
      <c r="E69" s="42"/>
      <c r="F69" s="42"/>
      <c r="G69" s="42"/>
      <c r="H69" s="42"/>
      <c r="I69" s="42"/>
      <c r="J69" s="42"/>
      <c r="K69" s="42"/>
      <c r="L69" s="32"/>
    </row>
    <row r="73" spans="2:12" s="1" customFormat="1" ht="6.95" customHeight="1">
      <c r="B73" s="43"/>
      <c r="C73" s="44"/>
      <c r="D73" s="44"/>
      <c r="E73" s="44"/>
      <c r="F73" s="44"/>
      <c r="G73" s="44"/>
      <c r="H73" s="44"/>
      <c r="I73" s="44"/>
      <c r="J73" s="44"/>
      <c r="K73" s="44"/>
      <c r="L73" s="32"/>
    </row>
    <row r="74" spans="2:12" s="1" customFormat="1" ht="24.95" customHeight="1">
      <c r="B74" s="32"/>
      <c r="C74" s="21" t="s">
        <v>245</v>
      </c>
      <c r="L74" s="32"/>
    </row>
    <row r="75" spans="2:12" s="1" customFormat="1" ht="6.95" customHeight="1">
      <c r="B75" s="32"/>
      <c r="L75" s="32"/>
    </row>
    <row r="76" spans="2:12" s="1" customFormat="1" ht="12" customHeight="1">
      <c r="B76" s="32"/>
      <c r="C76" s="27" t="s">
        <v>16</v>
      </c>
      <c r="L76" s="32"/>
    </row>
    <row r="77" spans="2:12" s="1" customFormat="1" ht="16.5" customHeight="1">
      <c r="B77" s="32"/>
      <c r="E77" s="309" t="str">
        <f>E7</f>
        <v>Oprava trati v úseku Tanvald - Kořenov</v>
      </c>
      <c r="F77" s="310"/>
      <c r="G77" s="310"/>
      <c r="H77" s="310"/>
      <c r="L77" s="32"/>
    </row>
    <row r="78" spans="2:12" s="1" customFormat="1" ht="12" customHeight="1">
      <c r="B78" s="32"/>
      <c r="C78" s="27" t="s">
        <v>237</v>
      </c>
      <c r="L78" s="32"/>
    </row>
    <row r="79" spans="2:12" s="1" customFormat="1" ht="16.5" customHeight="1">
      <c r="B79" s="32"/>
      <c r="E79" s="305" t="str">
        <f>E9</f>
        <v>SO 04-14-08 - Propustek v ev. km 33,967</v>
      </c>
      <c r="F79" s="311"/>
      <c r="G79" s="311"/>
      <c r="H79" s="311"/>
      <c r="L79" s="32"/>
    </row>
    <row r="80" spans="2:12" s="1" customFormat="1" ht="6.95" customHeight="1">
      <c r="B80" s="32"/>
      <c r="L80" s="32"/>
    </row>
    <row r="81" spans="2:65" s="1" customFormat="1" ht="12" customHeight="1">
      <c r="B81" s="32"/>
      <c r="C81" s="27" t="s">
        <v>21</v>
      </c>
      <c r="F81" s="25" t="str">
        <f>F12</f>
        <v xml:space="preserve"> </v>
      </c>
      <c r="I81" s="27" t="s">
        <v>23</v>
      </c>
      <c r="J81" s="49" t="str">
        <f>IF(J12="","",J12)</f>
        <v>14. 6. 2023</v>
      </c>
      <c r="L81" s="32"/>
    </row>
    <row r="82" spans="2:65" s="1" customFormat="1" ht="6.95" customHeight="1">
      <c r="B82" s="32"/>
      <c r="L82" s="32"/>
    </row>
    <row r="83" spans="2:65" s="1" customFormat="1" ht="15.2" customHeight="1">
      <c r="B83" s="32"/>
      <c r="C83" s="27" t="s">
        <v>25</v>
      </c>
      <c r="F83" s="25" t="str">
        <f>E15</f>
        <v xml:space="preserve"> </v>
      </c>
      <c r="I83" s="27" t="s">
        <v>30</v>
      </c>
      <c r="J83" s="30" t="str">
        <f>E21</f>
        <v xml:space="preserve"> </v>
      </c>
      <c r="L83" s="32"/>
    </row>
    <row r="84" spans="2:65" s="1" customFormat="1" ht="15.2" customHeight="1">
      <c r="B84" s="32"/>
      <c r="C84" s="27" t="s">
        <v>28</v>
      </c>
      <c r="F84" s="25" t="str">
        <f>IF(E18="","",E18)</f>
        <v>Vyplň údaj</v>
      </c>
      <c r="I84" s="27" t="s">
        <v>32</v>
      </c>
      <c r="J84" s="30" t="str">
        <f>E24</f>
        <v xml:space="preserve"> </v>
      </c>
      <c r="L84" s="32"/>
    </row>
    <row r="85" spans="2:65" s="1" customFormat="1" ht="10.35" customHeight="1">
      <c r="B85" s="32"/>
      <c r="L85" s="32"/>
    </row>
    <row r="86" spans="2:65" s="9" customFormat="1" ht="29.25" customHeight="1">
      <c r="B86" s="103"/>
      <c r="C86" s="104" t="s">
        <v>246</v>
      </c>
      <c r="D86" s="105" t="s">
        <v>54</v>
      </c>
      <c r="E86" s="105" t="s">
        <v>50</v>
      </c>
      <c r="F86" s="105" t="s">
        <v>51</v>
      </c>
      <c r="G86" s="105" t="s">
        <v>247</v>
      </c>
      <c r="H86" s="105" t="s">
        <v>248</v>
      </c>
      <c r="I86" s="105" t="s">
        <v>249</v>
      </c>
      <c r="J86" s="105" t="s">
        <v>241</v>
      </c>
      <c r="K86" s="106" t="s">
        <v>250</v>
      </c>
      <c r="L86" s="103"/>
      <c r="M86" s="56" t="s">
        <v>19</v>
      </c>
      <c r="N86" s="57" t="s">
        <v>39</v>
      </c>
      <c r="O86" s="57" t="s">
        <v>251</v>
      </c>
      <c r="P86" s="57" t="s">
        <v>252</v>
      </c>
      <c r="Q86" s="57" t="s">
        <v>253</v>
      </c>
      <c r="R86" s="57" t="s">
        <v>254</v>
      </c>
      <c r="S86" s="57" t="s">
        <v>255</v>
      </c>
      <c r="T86" s="58" t="s">
        <v>256</v>
      </c>
    </row>
    <row r="87" spans="2:65" s="1" customFormat="1" ht="22.9" customHeight="1">
      <c r="B87" s="32"/>
      <c r="C87" s="61" t="s">
        <v>257</v>
      </c>
      <c r="J87" s="107">
        <f>BK87</f>
        <v>0</v>
      </c>
      <c r="L87" s="32"/>
      <c r="M87" s="59"/>
      <c r="N87" s="50"/>
      <c r="O87" s="50"/>
      <c r="P87" s="108">
        <f>P88+P149+P168+P190+P197+P232+P278+P292</f>
        <v>0</v>
      </c>
      <c r="Q87" s="50"/>
      <c r="R87" s="108">
        <f>R88+R149+R168+R190+R197+R232+R278+R292</f>
        <v>230.97000305</v>
      </c>
      <c r="S87" s="50"/>
      <c r="T87" s="109">
        <f>T88+T149+T168+T190+T197+T232+T278+T292</f>
        <v>7.3996810000000002</v>
      </c>
      <c r="AT87" s="17" t="s">
        <v>68</v>
      </c>
      <c r="AU87" s="17" t="s">
        <v>242</v>
      </c>
      <c r="BK87" s="110">
        <f>BK88+BK149+BK168+BK190+BK197+BK232+BK278+BK292</f>
        <v>0</v>
      </c>
    </row>
    <row r="88" spans="2:65" s="10" customFormat="1" ht="25.9" customHeight="1">
      <c r="B88" s="111"/>
      <c r="D88" s="112" t="s">
        <v>68</v>
      </c>
      <c r="E88" s="113" t="s">
        <v>77</v>
      </c>
      <c r="F88" s="113" t="s">
        <v>1836</v>
      </c>
      <c r="I88" s="114"/>
      <c r="J88" s="115">
        <f>BK88</f>
        <v>0</v>
      </c>
      <c r="L88" s="111"/>
      <c r="M88" s="116"/>
      <c r="P88" s="117">
        <f>SUM(P89:P148)</f>
        <v>0</v>
      </c>
      <c r="R88" s="117">
        <f>SUM(R89:R148)</f>
        <v>207.57694999999998</v>
      </c>
      <c r="T88" s="118">
        <f>SUM(T89:T148)</f>
        <v>0</v>
      </c>
      <c r="AR88" s="112" t="s">
        <v>77</v>
      </c>
      <c r="AT88" s="119" t="s">
        <v>68</v>
      </c>
      <c r="AU88" s="119" t="s">
        <v>69</v>
      </c>
      <c r="AY88" s="112" t="s">
        <v>260</v>
      </c>
      <c r="BK88" s="120">
        <f>SUM(BK89:BK148)</f>
        <v>0</v>
      </c>
    </row>
    <row r="89" spans="2:65" s="1" customFormat="1" ht="24.2" customHeight="1">
      <c r="B89" s="32"/>
      <c r="C89" s="121" t="s">
        <v>77</v>
      </c>
      <c r="D89" s="121" t="s">
        <v>261</v>
      </c>
      <c r="E89" s="122" t="s">
        <v>1837</v>
      </c>
      <c r="F89" s="123" t="s">
        <v>1838</v>
      </c>
      <c r="G89" s="124" t="s">
        <v>1067</v>
      </c>
      <c r="H89" s="125">
        <v>101.92</v>
      </c>
      <c r="I89" s="126"/>
      <c r="J89" s="127">
        <f>ROUND(I89*H89,2)</f>
        <v>0</v>
      </c>
      <c r="K89" s="123" t="s">
        <v>1258</v>
      </c>
      <c r="L89" s="32"/>
      <c r="M89" s="128" t="s">
        <v>19</v>
      </c>
      <c r="N89" s="129" t="s">
        <v>40</v>
      </c>
      <c r="P89" s="130">
        <f>O89*H89</f>
        <v>0</v>
      </c>
      <c r="Q89" s="130">
        <v>0</v>
      </c>
      <c r="R89" s="130">
        <f>Q89*H89</f>
        <v>0</v>
      </c>
      <c r="S89" s="130">
        <v>0</v>
      </c>
      <c r="T89" s="131">
        <f>S89*H89</f>
        <v>0</v>
      </c>
      <c r="AR89" s="132" t="s">
        <v>266</v>
      </c>
      <c r="AT89" s="132" t="s">
        <v>261</v>
      </c>
      <c r="AU89" s="132" t="s">
        <v>77</v>
      </c>
      <c r="AY89" s="17" t="s">
        <v>260</v>
      </c>
      <c r="BE89" s="133">
        <f>IF(N89="základní",J89,0)</f>
        <v>0</v>
      </c>
      <c r="BF89" s="133">
        <f>IF(N89="snížená",J89,0)</f>
        <v>0</v>
      </c>
      <c r="BG89" s="133">
        <f>IF(N89="zákl. přenesená",J89,0)</f>
        <v>0</v>
      </c>
      <c r="BH89" s="133">
        <f>IF(N89="sníž. přenesená",J89,0)</f>
        <v>0</v>
      </c>
      <c r="BI89" s="133">
        <f>IF(N89="nulová",J89,0)</f>
        <v>0</v>
      </c>
      <c r="BJ89" s="17" t="s">
        <v>77</v>
      </c>
      <c r="BK89" s="133">
        <f>ROUND(I89*H89,2)</f>
        <v>0</v>
      </c>
      <c r="BL89" s="17" t="s">
        <v>266</v>
      </c>
      <c r="BM89" s="132" t="s">
        <v>79</v>
      </c>
    </row>
    <row r="90" spans="2:65" s="1" customFormat="1" ht="11.25">
      <c r="B90" s="32"/>
      <c r="D90" s="134" t="s">
        <v>267</v>
      </c>
      <c r="F90" s="135" t="s">
        <v>1839</v>
      </c>
      <c r="I90" s="136"/>
      <c r="L90" s="32"/>
      <c r="M90" s="137"/>
      <c r="T90" s="53"/>
      <c r="AT90" s="17" t="s">
        <v>267</v>
      </c>
      <c r="AU90" s="17" t="s">
        <v>77</v>
      </c>
    </row>
    <row r="91" spans="2:65" s="1" customFormat="1" ht="11.25">
      <c r="B91" s="32"/>
      <c r="D91" s="176" t="s">
        <v>1416</v>
      </c>
      <c r="F91" s="177" t="s">
        <v>1840</v>
      </c>
      <c r="I91" s="136"/>
      <c r="L91" s="32"/>
      <c r="M91" s="137"/>
      <c r="T91" s="53"/>
      <c r="AT91" s="17" t="s">
        <v>1416</v>
      </c>
      <c r="AU91" s="17" t="s">
        <v>77</v>
      </c>
    </row>
    <row r="92" spans="2:65" s="1" customFormat="1" ht="39">
      <c r="B92" s="32"/>
      <c r="D92" s="134" t="s">
        <v>269</v>
      </c>
      <c r="F92" s="138" t="s">
        <v>1841</v>
      </c>
      <c r="I92" s="136"/>
      <c r="L92" s="32"/>
      <c r="M92" s="137"/>
      <c r="T92" s="53"/>
      <c r="AT92" s="17" t="s">
        <v>269</v>
      </c>
      <c r="AU92" s="17" t="s">
        <v>77</v>
      </c>
    </row>
    <row r="93" spans="2:65" s="12" customFormat="1" ht="11.25">
      <c r="B93" s="162"/>
      <c r="D93" s="134" t="s">
        <v>774</v>
      </c>
      <c r="E93" s="163" t="s">
        <v>19</v>
      </c>
      <c r="F93" s="164" t="s">
        <v>4445</v>
      </c>
      <c r="H93" s="165">
        <v>101.92</v>
      </c>
      <c r="I93" s="166"/>
      <c r="L93" s="162"/>
      <c r="M93" s="167"/>
      <c r="T93" s="168"/>
      <c r="AT93" s="163" t="s">
        <v>774</v>
      </c>
      <c r="AU93" s="163" t="s">
        <v>77</v>
      </c>
      <c r="AV93" s="12" t="s">
        <v>79</v>
      </c>
      <c r="AW93" s="12" t="s">
        <v>31</v>
      </c>
      <c r="AX93" s="12" t="s">
        <v>69</v>
      </c>
      <c r="AY93" s="163" t="s">
        <v>260</v>
      </c>
    </row>
    <row r="94" spans="2:65" s="13" customFormat="1" ht="11.25">
      <c r="B94" s="169"/>
      <c r="D94" s="134" t="s">
        <v>774</v>
      </c>
      <c r="E94" s="170" t="s">
        <v>19</v>
      </c>
      <c r="F94" s="171" t="s">
        <v>967</v>
      </c>
      <c r="H94" s="172">
        <v>101.92</v>
      </c>
      <c r="I94" s="173"/>
      <c r="L94" s="169"/>
      <c r="M94" s="174"/>
      <c r="T94" s="175"/>
      <c r="AT94" s="170" t="s">
        <v>774</v>
      </c>
      <c r="AU94" s="170" t="s">
        <v>77</v>
      </c>
      <c r="AV94" s="13" t="s">
        <v>266</v>
      </c>
      <c r="AW94" s="13" t="s">
        <v>31</v>
      </c>
      <c r="AX94" s="13" t="s">
        <v>77</v>
      </c>
      <c r="AY94" s="170" t="s">
        <v>260</v>
      </c>
    </row>
    <row r="95" spans="2:65" s="1" customFormat="1" ht="24.2" customHeight="1">
      <c r="B95" s="32"/>
      <c r="C95" s="121" t="s">
        <v>79</v>
      </c>
      <c r="D95" s="121" t="s">
        <v>261</v>
      </c>
      <c r="E95" s="122" t="s">
        <v>1843</v>
      </c>
      <c r="F95" s="123" t="s">
        <v>1844</v>
      </c>
      <c r="G95" s="124" t="s">
        <v>1067</v>
      </c>
      <c r="H95" s="125">
        <v>101.92</v>
      </c>
      <c r="I95" s="126"/>
      <c r="J95" s="127">
        <f>ROUND(I95*H95,2)</f>
        <v>0</v>
      </c>
      <c r="K95" s="123" t="s">
        <v>1258</v>
      </c>
      <c r="L95" s="32"/>
      <c r="M95" s="128" t="s">
        <v>19</v>
      </c>
      <c r="N95" s="129" t="s">
        <v>40</v>
      </c>
      <c r="P95" s="130">
        <f>O95*H95</f>
        <v>0</v>
      </c>
      <c r="Q95" s="130">
        <v>0</v>
      </c>
      <c r="R95" s="130">
        <f>Q95*H95</f>
        <v>0</v>
      </c>
      <c r="S95" s="130">
        <v>0</v>
      </c>
      <c r="T95" s="131">
        <f>S95*H95</f>
        <v>0</v>
      </c>
      <c r="AR95" s="132" t="s">
        <v>266</v>
      </c>
      <c r="AT95" s="132" t="s">
        <v>261</v>
      </c>
      <c r="AU95" s="132" t="s">
        <v>77</v>
      </c>
      <c r="AY95" s="17" t="s">
        <v>260</v>
      </c>
      <c r="BE95" s="133">
        <f>IF(N95="základní",J95,0)</f>
        <v>0</v>
      </c>
      <c r="BF95" s="133">
        <f>IF(N95="snížená",J95,0)</f>
        <v>0</v>
      </c>
      <c r="BG95" s="133">
        <f>IF(N95="zákl. přenesená",J95,0)</f>
        <v>0</v>
      </c>
      <c r="BH95" s="133">
        <f>IF(N95="sníž. přenesená",J95,0)</f>
        <v>0</v>
      </c>
      <c r="BI95" s="133">
        <f>IF(N95="nulová",J95,0)</f>
        <v>0</v>
      </c>
      <c r="BJ95" s="17" t="s">
        <v>77</v>
      </c>
      <c r="BK95" s="133">
        <f>ROUND(I95*H95,2)</f>
        <v>0</v>
      </c>
      <c r="BL95" s="17" t="s">
        <v>266</v>
      </c>
      <c r="BM95" s="132" t="s">
        <v>266</v>
      </c>
    </row>
    <row r="96" spans="2:65" s="1" customFormat="1" ht="19.5">
      <c r="B96" s="32"/>
      <c r="D96" s="134" t="s">
        <v>267</v>
      </c>
      <c r="F96" s="135" t="s">
        <v>1845</v>
      </c>
      <c r="I96" s="136"/>
      <c r="L96" s="32"/>
      <c r="M96" s="137"/>
      <c r="T96" s="53"/>
      <c r="AT96" s="17" t="s">
        <v>267</v>
      </c>
      <c r="AU96" s="17" t="s">
        <v>77</v>
      </c>
    </row>
    <row r="97" spans="2:65" s="1" customFormat="1" ht="11.25">
      <c r="B97" s="32"/>
      <c r="D97" s="176" t="s">
        <v>1416</v>
      </c>
      <c r="F97" s="177" t="s">
        <v>1846</v>
      </c>
      <c r="I97" s="136"/>
      <c r="L97" s="32"/>
      <c r="M97" s="137"/>
      <c r="T97" s="53"/>
      <c r="AT97" s="17" t="s">
        <v>1416</v>
      </c>
      <c r="AU97" s="17" t="s">
        <v>77</v>
      </c>
    </row>
    <row r="98" spans="2:65" s="12" customFormat="1" ht="11.25">
      <c r="B98" s="162"/>
      <c r="D98" s="134" t="s">
        <v>774</v>
      </c>
      <c r="E98" s="163" t="s">
        <v>19</v>
      </c>
      <c r="F98" s="164" t="s">
        <v>4445</v>
      </c>
      <c r="H98" s="165">
        <v>101.92</v>
      </c>
      <c r="I98" s="166"/>
      <c r="L98" s="162"/>
      <c r="M98" s="167"/>
      <c r="T98" s="168"/>
      <c r="AT98" s="163" t="s">
        <v>774</v>
      </c>
      <c r="AU98" s="163" t="s">
        <v>77</v>
      </c>
      <c r="AV98" s="12" t="s">
        <v>79</v>
      </c>
      <c r="AW98" s="12" t="s">
        <v>31</v>
      </c>
      <c r="AX98" s="12" t="s">
        <v>69</v>
      </c>
      <c r="AY98" s="163" t="s">
        <v>260</v>
      </c>
    </row>
    <row r="99" spans="2:65" s="13" customFormat="1" ht="11.25">
      <c r="B99" s="169"/>
      <c r="D99" s="134" t="s">
        <v>774</v>
      </c>
      <c r="E99" s="170" t="s">
        <v>19</v>
      </c>
      <c r="F99" s="171" t="s">
        <v>967</v>
      </c>
      <c r="H99" s="172">
        <v>101.92</v>
      </c>
      <c r="I99" s="173"/>
      <c r="L99" s="169"/>
      <c r="M99" s="174"/>
      <c r="T99" s="175"/>
      <c r="AT99" s="170" t="s">
        <v>774</v>
      </c>
      <c r="AU99" s="170" t="s">
        <v>77</v>
      </c>
      <c r="AV99" s="13" t="s">
        <v>266</v>
      </c>
      <c r="AW99" s="13" t="s">
        <v>31</v>
      </c>
      <c r="AX99" s="13" t="s">
        <v>77</v>
      </c>
      <c r="AY99" s="170" t="s">
        <v>260</v>
      </c>
    </row>
    <row r="100" spans="2:65" s="1" customFormat="1" ht="21.75" customHeight="1">
      <c r="B100" s="32"/>
      <c r="C100" s="121" t="s">
        <v>279</v>
      </c>
      <c r="D100" s="121" t="s">
        <v>261</v>
      </c>
      <c r="E100" s="122" t="s">
        <v>1847</v>
      </c>
      <c r="F100" s="123" t="s">
        <v>1848</v>
      </c>
      <c r="G100" s="124" t="s">
        <v>1067</v>
      </c>
      <c r="H100" s="125">
        <v>101.92</v>
      </c>
      <c r="I100" s="126"/>
      <c r="J100" s="127">
        <f>ROUND(I100*H100,2)</f>
        <v>0</v>
      </c>
      <c r="K100" s="123" t="s">
        <v>1258</v>
      </c>
      <c r="L100" s="32"/>
      <c r="M100" s="128" t="s">
        <v>19</v>
      </c>
      <c r="N100" s="129" t="s">
        <v>40</v>
      </c>
      <c r="P100" s="130">
        <f>O100*H100</f>
        <v>0</v>
      </c>
      <c r="Q100" s="130">
        <v>0</v>
      </c>
      <c r="R100" s="130">
        <f>Q100*H100</f>
        <v>0</v>
      </c>
      <c r="S100" s="130">
        <v>0</v>
      </c>
      <c r="T100" s="131">
        <f>S100*H100</f>
        <v>0</v>
      </c>
      <c r="AR100" s="132" t="s">
        <v>266</v>
      </c>
      <c r="AT100" s="132" t="s">
        <v>261</v>
      </c>
      <c r="AU100" s="132" t="s">
        <v>77</v>
      </c>
      <c r="AY100" s="17" t="s">
        <v>260</v>
      </c>
      <c r="BE100" s="133">
        <f>IF(N100="základní",J100,0)</f>
        <v>0</v>
      </c>
      <c r="BF100" s="133">
        <f>IF(N100="snížená",J100,0)</f>
        <v>0</v>
      </c>
      <c r="BG100" s="133">
        <f>IF(N100="zákl. přenesená",J100,0)</f>
        <v>0</v>
      </c>
      <c r="BH100" s="133">
        <f>IF(N100="sníž. přenesená",J100,0)</f>
        <v>0</v>
      </c>
      <c r="BI100" s="133">
        <f>IF(N100="nulová",J100,0)</f>
        <v>0</v>
      </c>
      <c r="BJ100" s="17" t="s">
        <v>77</v>
      </c>
      <c r="BK100" s="133">
        <f>ROUND(I100*H100,2)</f>
        <v>0</v>
      </c>
      <c r="BL100" s="17" t="s">
        <v>266</v>
      </c>
      <c r="BM100" s="132" t="s">
        <v>282</v>
      </c>
    </row>
    <row r="101" spans="2:65" s="1" customFormat="1" ht="19.5">
      <c r="B101" s="32"/>
      <c r="D101" s="134" t="s">
        <v>267</v>
      </c>
      <c r="F101" s="135" t="s">
        <v>1849</v>
      </c>
      <c r="I101" s="136"/>
      <c r="L101" s="32"/>
      <c r="M101" s="137"/>
      <c r="T101" s="53"/>
      <c r="AT101" s="17" t="s">
        <v>267</v>
      </c>
      <c r="AU101" s="17" t="s">
        <v>77</v>
      </c>
    </row>
    <row r="102" spans="2:65" s="1" customFormat="1" ht="11.25">
      <c r="B102" s="32"/>
      <c r="D102" s="176" t="s">
        <v>1416</v>
      </c>
      <c r="F102" s="177" t="s">
        <v>1850</v>
      </c>
      <c r="I102" s="136"/>
      <c r="L102" s="32"/>
      <c r="M102" s="137"/>
      <c r="T102" s="53"/>
      <c r="AT102" s="17" t="s">
        <v>1416</v>
      </c>
      <c r="AU102" s="17" t="s">
        <v>77</v>
      </c>
    </row>
    <row r="103" spans="2:65" s="12" customFormat="1" ht="11.25">
      <c r="B103" s="162"/>
      <c r="D103" s="134" t="s">
        <v>774</v>
      </c>
      <c r="E103" s="163" t="s">
        <v>19</v>
      </c>
      <c r="F103" s="164" t="s">
        <v>4445</v>
      </c>
      <c r="H103" s="165">
        <v>101.92</v>
      </c>
      <c r="I103" s="166"/>
      <c r="L103" s="162"/>
      <c r="M103" s="167"/>
      <c r="T103" s="168"/>
      <c r="AT103" s="163" t="s">
        <v>774</v>
      </c>
      <c r="AU103" s="163" t="s">
        <v>77</v>
      </c>
      <c r="AV103" s="12" t="s">
        <v>79</v>
      </c>
      <c r="AW103" s="12" t="s">
        <v>31</v>
      </c>
      <c r="AX103" s="12" t="s">
        <v>69</v>
      </c>
      <c r="AY103" s="163" t="s">
        <v>260</v>
      </c>
    </row>
    <row r="104" spans="2:65" s="13" customFormat="1" ht="11.25">
      <c r="B104" s="169"/>
      <c r="D104" s="134" t="s">
        <v>774</v>
      </c>
      <c r="E104" s="170" t="s">
        <v>19</v>
      </c>
      <c r="F104" s="171" t="s">
        <v>967</v>
      </c>
      <c r="H104" s="172">
        <v>101.92</v>
      </c>
      <c r="I104" s="173"/>
      <c r="L104" s="169"/>
      <c r="M104" s="174"/>
      <c r="T104" s="175"/>
      <c r="AT104" s="170" t="s">
        <v>774</v>
      </c>
      <c r="AU104" s="170" t="s">
        <v>77</v>
      </c>
      <c r="AV104" s="13" t="s">
        <v>266</v>
      </c>
      <c r="AW104" s="13" t="s">
        <v>31</v>
      </c>
      <c r="AX104" s="13" t="s">
        <v>77</v>
      </c>
      <c r="AY104" s="170" t="s">
        <v>260</v>
      </c>
    </row>
    <row r="105" spans="2:65" s="1" customFormat="1" ht="24.2" customHeight="1">
      <c r="B105" s="32"/>
      <c r="C105" s="121" t="s">
        <v>266</v>
      </c>
      <c r="D105" s="121" t="s">
        <v>261</v>
      </c>
      <c r="E105" s="122" t="s">
        <v>1851</v>
      </c>
      <c r="F105" s="123" t="s">
        <v>1852</v>
      </c>
      <c r="G105" s="124" t="s">
        <v>1067</v>
      </c>
      <c r="H105" s="125">
        <v>509.6</v>
      </c>
      <c r="I105" s="126"/>
      <c r="J105" s="127">
        <f>ROUND(I105*H105,2)</f>
        <v>0</v>
      </c>
      <c r="K105" s="123" t="s">
        <v>1258</v>
      </c>
      <c r="L105" s="32"/>
      <c r="M105" s="128" t="s">
        <v>19</v>
      </c>
      <c r="N105" s="129" t="s">
        <v>40</v>
      </c>
      <c r="P105" s="130">
        <f>O105*H105</f>
        <v>0</v>
      </c>
      <c r="Q105" s="130">
        <v>0</v>
      </c>
      <c r="R105" s="130">
        <f>Q105*H105</f>
        <v>0</v>
      </c>
      <c r="S105" s="130">
        <v>0</v>
      </c>
      <c r="T105" s="131">
        <f>S105*H105</f>
        <v>0</v>
      </c>
      <c r="AR105" s="132" t="s">
        <v>266</v>
      </c>
      <c r="AT105" s="132" t="s">
        <v>261</v>
      </c>
      <c r="AU105" s="132" t="s">
        <v>77</v>
      </c>
      <c r="AY105" s="17" t="s">
        <v>260</v>
      </c>
      <c r="BE105" s="133">
        <f>IF(N105="základní",J105,0)</f>
        <v>0</v>
      </c>
      <c r="BF105" s="133">
        <f>IF(N105="snížená",J105,0)</f>
        <v>0</v>
      </c>
      <c r="BG105" s="133">
        <f>IF(N105="zákl. přenesená",J105,0)</f>
        <v>0</v>
      </c>
      <c r="BH105" s="133">
        <f>IF(N105="sníž. přenesená",J105,0)</f>
        <v>0</v>
      </c>
      <c r="BI105" s="133">
        <f>IF(N105="nulová",J105,0)</f>
        <v>0</v>
      </c>
      <c r="BJ105" s="17" t="s">
        <v>77</v>
      </c>
      <c r="BK105" s="133">
        <f>ROUND(I105*H105,2)</f>
        <v>0</v>
      </c>
      <c r="BL105" s="17" t="s">
        <v>266</v>
      </c>
      <c r="BM105" s="132" t="s">
        <v>277</v>
      </c>
    </row>
    <row r="106" spans="2:65" s="1" customFormat="1" ht="19.5">
      <c r="B106" s="32"/>
      <c r="D106" s="134" t="s">
        <v>267</v>
      </c>
      <c r="F106" s="135" t="s">
        <v>1853</v>
      </c>
      <c r="I106" s="136"/>
      <c r="L106" s="32"/>
      <c r="M106" s="137"/>
      <c r="T106" s="53"/>
      <c r="AT106" s="17" t="s">
        <v>267</v>
      </c>
      <c r="AU106" s="17" t="s">
        <v>77</v>
      </c>
    </row>
    <row r="107" spans="2:65" s="1" customFormat="1" ht="11.25">
      <c r="B107" s="32"/>
      <c r="D107" s="176" t="s">
        <v>1416</v>
      </c>
      <c r="F107" s="177" t="s">
        <v>1854</v>
      </c>
      <c r="I107" s="136"/>
      <c r="L107" s="32"/>
      <c r="M107" s="137"/>
      <c r="T107" s="53"/>
      <c r="AT107" s="17" t="s">
        <v>1416</v>
      </c>
      <c r="AU107" s="17" t="s">
        <v>77</v>
      </c>
    </row>
    <row r="108" spans="2:65" s="1" customFormat="1" ht="39">
      <c r="B108" s="32"/>
      <c r="D108" s="134" t="s">
        <v>269</v>
      </c>
      <c r="F108" s="138" t="s">
        <v>1855</v>
      </c>
      <c r="I108" s="136"/>
      <c r="L108" s="32"/>
      <c r="M108" s="137"/>
      <c r="T108" s="53"/>
      <c r="AT108" s="17" t="s">
        <v>269</v>
      </c>
      <c r="AU108" s="17" t="s">
        <v>77</v>
      </c>
    </row>
    <row r="109" spans="2:65" s="12" customFormat="1" ht="11.25">
      <c r="B109" s="162"/>
      <c r="D109" s="134" t="s">
        <v>774</v>
      </c>
      <c r="E109" s="163" t="s">
        <v>19</v>
      </c>
      <c r="F109" s="164" t="s">
        <v>4446</v>
      </c>
      <c r="H109" s="165">
        <v>509.6</v>
      </c>
      <c r="I109" s="166"/>
      <c r="L109" s="162"/>
      <c r="M109" s="167"/>
      <c r="T109" s="168"/>
      <c r="AT109" s="163" t="s">
        <v>774</v>
      </c>
      <c r="AU109" s="163" t="s">
        <v>77</v>
      </c>
      <c r="AV109" s="12" t="s">
        <v>79</v>
      </c>
      <c r="AW109" s="12" t="s">
        <v>31</v>
      </c>
      <c r="AX109" s="12" t="s">
        <v>69</v>
      </c>
      <c r="AY109" s="163" t="s">
        <v>260</v>
      </c>
    </row>
    <row r="110" spans="2:65" s="13" customFormat="1" ht="11.25">
      <c r="B110" s="169"/>
      <c r="D110" s="134" t="s">
        <v>774</v>
      </c>
      <c r="E110" s="170" t="s">
        <v>19</v>
      </c>
      <c r="F110" s="171" t="s">
        <v>967</v>
      </c>
      <c r="H110" s="172">
        <v>509.6</v>
      </c>
      <c r="I110" s="173"/>
      <c r="L110" s="169"/>
      <c r="M110" s="174"/>
      <c r="T110" s="175"/>
      <c r="AT110" s="170" t="s">
        <v>774</v>
      </c>
      <c r="AU110" s="170" t="s">
        <v>77</v>
      </c>
      <c r="AV110" s="13" t="s">
        <v>266</v>
      </c>
      <c r="AW110" s="13" t="s">
        <v>31</v>
      </c>
      <c r="AX110" s="13" t="s">
        <v>77</v>
      </c>
      <c r="AY110" s="170" t="s">
        <v>260</v>
      </c>
    </row>
    <row r="111" spans="2:65" s="1" customFormat="1" ht="16.5" customHeight="1">
      <c r="B111" s="32"/>
      <c r="C111" s="121" t="s">
        <v>258</v>
      </c>
      <c r="D111" s="121" t="s">
        <v>261</v>
      </c>
      <c r="E111" s="122" t="s">
        <v>1474</v>
      </c>
      <c r="F111" s="123" t="s">
        <v>1475</v>
      </c>
      <c r="G111" s="124" t="s">
        <v>973</v>
      </c>
      <c r="H111" s="125">
        <v>193.648</v>
      </c>
      <c r="I111" s="126"/>
      <c r="J111" s="127">
        <f>ROUND(I111*H111,2)</f>
        <v>0</v>
      </c>
      <c r="K111" s="123" t="s">
        <v>1258</v>
      </c>
      <c r="L111" s="32"/>
      <c r="M111" s="128" t="s">
        <v>19</v>
      </c>
      <c r="N111" s="129" t="s">
        <v>40</v>
      </c>
      <c r="P111" s="130">
        <f>O111*H111</f>
        <v>0</v>
      </c>
      <c r="Q111" s="130">
        <v>0</v>
      </c>
      <c r="R111" s="130">
        <f>Q111*H111</f>
        <v>0</v>
      </c>
      <c r="S111" s="130">
        <v>0</v>
      </c>
      <c r="T111" s="131">
        <f>S111*H111</f>
        <v>0</v>
      </c>
      <c r="AR111" s="132" t="s">
        <v>266</v>
      </c>
      <c r="AT111" s="132" t="s">
        <v>261</v>
      </c>
      <c r="AU111" s="132" t="s">
        <v>77</v>
      </c>
      <c r="AY111" s="17" t="s">
        <v>260</v>
      </c>
      <c r="BE111" s="133">
        <f>IF(N111="základní",J111,0)</f>
        <v>0</v>
      </c>
      <c r="BF111" s="133">
        <f>IF(N111="snížená",J111,0)</f>
        <v>0</v>
      </c>
      <c r="BG111" s="133">
        <f>IF(N111="zákl. přenesená",J111,0)</f>
        <v>0</v>
      </c>
      <c r="BH111" s="133">
        <f>IF(N111="sníž. přenesená",J111,0)</f>
        <v>0</v>
      </c>
      <c r="BI111" s="133">
        <f>IF(N111="nulová",J111,0)</f>
        <v>0</v>
      </c>
      <c r="BJ111" s="17" t="s">
        <v>77</v>
      </c>
      <c r="BK111" s="133">
        <f>ROUND(I111*H111,2)</f>
        <v>0</v>
      </c>
      <c r="BL111" s="17" t="s">
        <v>266</v>
      </c>
      <c r="BM111" s="132" t="s">
        <v>289</v>
      </c>
    </row>
    <row r="112" spans="2:65" s="1" customFormat="1" ht="11.25">
      <c r="B112" s="32"/>
      <c r="D112" s="134" t="s">
        <v>267</v>
      </c>
      <c r="F112" s="135" t="s">
        <v>1477</v>
      </c>
      <c r="I112" s="136"/>
      <c r="L112" s="32"/>
      <c r="M112" s="137"/>
      <c r="T112" s="53"/>
      <c r="AT112" s="17" t="s">
        <v>267</v>
      </c>
      <c r="AU112" s="17" t="s">
        <v>77</v>
      </c>
    </row>
    <row r="113" spans="2:65" s="1" customFormat="1" ht="11.25">
      <c r="B113" s="32"/>
      <c r="D113" s="176" t="s">
        <v>1416</v>
      </c>
      <c r="F113" s="177" t="s">
        <v>1478</v>
      </c>
      <c r="I113" s="136"/>
      <c r="L113" s="32"/>
      <c r="M113" s="137"/>
      <c r="T113" s="53"/>
      <c r="AT113" s="17" t="s">
        <v>1416</v>
      </c>
      <c r="AU113" s="17" t="s">
        <v>77</v>
      </c>
    </row>
    <row r="114" spans="2:65" s="12" customFormat="1" ht="11.25">
      <c r="B114" s="162"/>
      <c r="D114" s="134" t="s">
        <v>774</v>
      </c>
      <c r="E114" s="163" t="s">
        <v>19</v>
      </c>
      <c r="F114" s="164" t="s">
        <v>4447</v>
      </c>
      <c r="H114" s="165">
        <v>193.648</v>
      </c>
      <c r="I114" s="166"/>
      <c r="L114" s="162"/>
      <c r="M114" s="167"/>
      <c r="T114" s="168"/>
      <c r="AT114" s="163" t="s">
        <v>774</v>
      </c>
      <c r="AU114" s="163" t="s">
        <v>77</v>
      </c>
      <c r="AV114" s="12" t="s">
        <v>79</v>
      </c>
      <c r="AW114" s="12" t="s">
        <v>31</v>
      </c>
      <c r="AX114" s="12" t="s">
        <v>69</v>
      </c>
      <c r="AY114" s="163" t="s">
        <v>260</v>
      </c>
    </row>
    <row r="115" spans="2:65" s="13" customFormat="1" ht="11.25">
      <c r="B115" s="169"/>
      <c r="D115" s="134" t="s">
        <v>774</v>
      </c>
      <c r="E115" s="170" t="s">
        <v>19</v>
      </c>
      <c r="F115" s="171" t="s">
        <v>967</v>
      </c>
      <c r="H115" s="172">
        <v>193.648</v>
      </c>
      <c r="I115" s="173"/>
      <c r="L115" s="169"/>
      <c r="M115" s="174"/>
      <c r="T115" s="175"/>
      <c r="AT115" s="170" t="s">
        <v>774</v>
      </c>
      <c r="AU115" s="170" t="s">
        <v>77</v>
      </c>
      <c r="AV115" s="13" t="s">
        <v>266</v>
      </c>
      <c r="AW115" s="13" t="s">
        <v>31</v>
      </c>
      <c r="AX115" s="13" t="s">
        <v>77</v>
      </c>
      <c r="AY115" s="170" t="s">
        <v>260</v>
      </c>
    </row>
    <row r="116" spans="2:65" s="1" customFormat="1" ht="16.5" customHeight="1">
      <c r="B116" s="32"/>
      <c r="C116" s="121" t="s">
        <v>282</v>
      </c>
      <c r="D116" s="121" t="s">
        <v>261</v>
      </c>
      <c r="E116" s="122" t="s">
        <v>1858</v>
      </c>
      <c r="F116" s="123" t="s">
        <v>1859</v>
      </c>
      <c r="G116" s="124" t="s">
        <v>1067</v>
      </c>
      <c r="H116" s="125">
        <v>101.92</v>
      </c>
      <c r="I116" s="126"/>
      <c r="J116" s="127">
        <f>ROUND(I116*H116,2)</f>
        <v>0</v>
      </c>
      <c r="K116" s="123" t="s">
        <v>1258</v>
      </c>
      <c r="L116" s="32"/>
      <c r="M116" s="128" t="s">
        <v>19</v>
      </c>
      <c r="N116" s="129" t="s">
        <v>40</v>
      </c>
      <c r="P116" s="130">
        <f>O116*H116</f>
        <v>0</v>
      </c>
      <c r="Q116" s="130">
        <v>0</v>
      </c>
      <c r="R116" s="130">
        <f>Q116*H116</f>
        <v>0</v>
      </c>
      <c r="S116" s="130">
        <v>0</v>
      </c>
      <c r="T116" s="131">
        <f>S116*H116</f>
        <v>0</v>
      </c>
      <c r="AR116" s="132" t="s">
        <v>266</v>
      </c>
      <c r="AT116" s="132" t="s">
        <v>261</v>
      </c>
      <c r="AU116" s="132" t="s">
        <v>77</v>
      </c>
      <c r="AY116" s="17" t="s">
        <v>260</v>
      </c>
      <c r="BE116" s="133">
        <f>IF(N116="základní",J116,0)</f>
        <v>0</v>
      </c>
      <c r="BF116" s="133">
        <f>IF(N116="snížená",J116,0)</f>
        <v>0</v>
      </c>
      <c r="BG116" s="133">
        <f>IF(N116="zákl. přenesená",J116,0)</f>
        <v>0</v>
      </c>
      <c r="BH116" s="133">
        <f>IF(N116="sníž. přenesená",J116,0)</f>
        <v>0</v>
      </c>
      <c r="BI116" s="133">
        <f>IF(N116="nulová",J116,0)</f>
        <v>0</v>
      </c>
      <c r="BJ116" s="17" t="s">
        <v>77</v>
      </c>
      <c r="BK116" s="133">
        <f>ROUND(I116*H116,2)</f>
        <v>0</v>
      </c>
      <c r="BL116" s="17" t="s">
        <v>266</v>
      </c>
      <c r="BM116" s="132" t="s">
        <v>8</v>
      </c>
    </row>
    <row r="117" spans="2:65" s="1" customFormat="1" ht="11.25">
      <c r="B117" s="32"/>
      <c r="D117" s="134" t="s">
        <v>267</v>
      </c>
      <c r="F117" s="135" t="s">
        <v>1860</v>
      </c>
      <c r="I117" s="136"/>
      <c r="L117" s="32"/>
      <c r="M117" s="137"/>
      <c r="T117" s="53"/>
      <c r="AT117" s="17" t="s">
        <v>267</v>
      </c>
      <c r="AU117" s="17" t="s">
        <v>77</v>
      </c>
    </row>
    <row r="118" spans="2:65" s="1" customFormat="1" ht="11.25">
      <c r="B118" s="32"/>
      <c r="D118" s="176" t="s">
        <v>1416</v>
      </c>
      <c r="F118" s="177" t="s">
        <v>1861</v>
      </c>
      <c r="I118" s="136"/>
      <c r="L118" s="32"/>
      <c r="M118" s="137"/>
      <c r="T118" s="53"/>
      <c r="AT118" s="17" t="s">
        <v>1416</v>
      </c>
      <c r="AU118" s="17" t="s">
        <v>77</v>
      </c>
    </row>
    <row r="119" spans="2:65" s="12" customFormat="1" ht="11.25">
      <c r="B119" s="162"/>
      <c r="D119" s="134" t="s">
        <v>774</v>
      </c>
      <c r="E119" s="163" t="s">
        <v>19</v>
      </c>
      <c r="F119" s="164" t="s">
        <v>4445</v>
      </c>
      <c r="H119" s="165">
        <v>101.92</v>
      </c>
      <c r="I119" s="166"/>
      <c r="L119" s="162"/>
      <c r="M119" s="167"/>
      <c r="T119" s="168"/>
      <c r="AT119" s="163" t="s">
        <v>774</v>
      </c>
      <c r="AU119" s="163" t="s">
        <v>77</v>
      </c>
      <c r="AV119" s="12" t="s">
        <v>79</v>
      </c>
      <c r="AW119" s="12" t="s">
        <v>31</v>
      </c>
      <c r="AX119" s="12" t="s">
        <v>69</v>
      </c>
      <c r="AY119" s="163" t="s">
        <v>260</v>
      </c>
    </row>
    <row r="120" spans="2:65" s="13" customFormat="1" ht="11.25">
      <c r="B120" s="169"/>
      <c r="D120" s="134" t="s">
        <v>774</v>
      </c>
      <c r="E120" s="170" t="s">
        <v>19</v>
      </c>
      <c r="F120" s="171" t="s">
        <v>967</v>
      </c>
      <c r="H120" s="172">
        <v>101.92</v>
      </c>
      <c r="I120" s="173"/>
      <c r="L120" s="169"/>
      <c r="M120" s="174"/>
      <c r="T120" s="175"/>
      <c r="AT120" s="170" t="s">
        <v>774</v>
      </c>
      <c r="AU120" s="170" t="s">
        <v>77</v>
      </c>
      <c r="AV120" s="13" t="s">
        <v>266</v>
      </c>
      <c r="AW120" s="13" t="s">
        <v>31</v>
      </c>
      <c r="AX120" s="13" t="s">
        <v>77</v>
      </c>
      <c r="AY120" s="170" t="s">
        <v>260</v>
      </c>
    </row>
    <row r="121" spans="2:65" s="1" customFormat="1" ht="16.5" customHeight="1">
      <c r="B121" s="32"/>
      <c r="C121" s="121" t="s">
        <v>271</v>
      </c>
      <c r="D121" s="121" t="s">
        <v>261</v>
      </c>
      <c r="E121" s="122" t="s">
        <v>1863</v>
      </c>
      <c r="F121" s="123" t="s">
        <v>1864</v>
      </c>
      <c r="G121" s="124" t="s">
        <v>1067</v>
      </c>
      <c r="H121" s="125">
        <v>98.84</v>
      </c>
      <c r="I121" s="126"/>
      <c r="J121" s="127">
        <f>ROUND(I121*H121,2)</f>
        <v>0</v>
      </c>
      <c r="K121" s="123" t="s">
        <v>1258</v>
      </c>
      <c r="L121" s="32"/>
      <c r="M121" s="128" t="s">
        <v>19</v>
      </c>
      <c r="N121" s="129" t="s">
        <v>40</v>
      </c>
      <c r="P121" s="130">
        <f>O121*H121</f>
        <v>0</v>
      </c>
      <c r="Q121" s="130">
        <v>0</v>
      </c>
      <c r="R121" s="130">
        <f>Q121*H121</f>
        <v>0</v>
      </c>
      <c r="S121" s="130">
        <v>0</v>
      </c>
      <c r="T121" s="131">
        <f>S121*H121</f>
        <v>0</v>
      </c>
      <c r="AR121" s="132" t="s">
        <v>266</v>
      </c>
      <c r="AT121" s="132" t="s">
        <v>261</v>
      </c>
      <c r="AU121" s="132" t="s">
        <v>77</v>
      </c>
      <c r="AY121" s="17" t="s">
        <v>260</v>
      </c>
      <c r="BE121" s="133">
        <f>IF(N121="základní",J121,0)</f>
        <v>0</v>
      </c>
      <c r="BF121" s="133">
        <f>IF(N121="snížená",J121,0)</f>
        <v>0</v>
      </c>
      <c r="BG121" s="133">
        <f>IF(N121="zákl. přenesená",J121,0)</f>
        <v>0</v>
      </c>
      <c r="BH121" s="133">
        <f>IF(N121="sníž. přenesená",J121,0)</f>
        <v>0</v>
      </c>
      <c r="BI121" s="133">
        <f>IF(N121="nulová",J121,0)</f>
        <v>0</v>
      </c>
      <c r="BJ121" s="17" t="s">
        <v>77</v>
      </c>
      <c r="BK121" s="133">
        <f>ROUND(I121*H121,2)</f>
        <v>0</v>
      </c>
      <c r="BL121" s="17" t="s">
        <v>266</v>
      </c>
      <c r="BM121" s="132" t="s">
        <v>296</v>
      </c>
    </row>
    <row r="122" spans="2:65" s="1" customFormat="1" ht="19.5">
      <c r="B122" s="32"/>
      <c r="D122" s="134" t="s">
        <v>267</v>
      </c>
      <c r="F122" s="135" t="s">
        <v>1865</v>
      </c>
      <c r="I122" s="136"/>
      <c r="L122" s="32"/>
      <c r="M122" s="137"/>
      <c r="T122" s="53"/>
      <c r="AT122" s="17" t="s">
        <v>267</v>
      </c>
      <c r="AU122" s="17" t="s">
        <v>77</v>
      </c>
    </row>
    <row r="123" spans="2:65" s="1" customFormat="1" ht="11.25">
      <c r="B123" s="32"/>
      <c r="D123" s="176" t="s">
        <v>1416</v>
      </c>
      <c r="F123" s="177" t="s">
        <v>1866</v>
      </c>
      <c r="I123" s="136"/>
      <c r="L123" s="32"/>
      <c r="M123" s="137"/>
      <c r="T123" s="53"/>
      <c r="AT123" s="17" t="s">
        <v>1416</v>
      </c>
      <c r="AU123" s="17" t="s">
        <v>77</v>
      </c>
    </row>
    <row r="124" spans="2:65" s="1" customFormat="1" ht="16.5" customHeight="1">
      <c r="B124" s="32"/>
      <c r="C124" s="139" t="s">
        <v>277</v>
      </c>
      <c r="D124" s="139" t="s">
        <v>273</v>
      </c>
      <c r="E124" s="140" t="s">
        <v>1867</v>
      </c>
      <c r="F124" s="141" t="s">
        <v>1868</v>
      </c>
      <c r="G124" s="142" t="s">
        <v>973</v>
      </c>
      <c r="H124" s="143">
        <v>207.56399999999999</v>
      </c>
      <c r="I124" s="144"/>
      <c r="J124" s="145">
        <f>ROUND(I124*H124,2)</f>
        <v>0</v>
      </c>
      <c r="K124" s="141" t="s">
        <v>1258</v>
      </c>
      <c r="L124" s="146"/>
      <c r="M124" s="147" t="s">
        <v>19</v>
      </c>
      <c r="N124" s="148" t="s">
        <v>40</v>
      </c>
      <c r="P124" s="130">
        <f>O124*H124</f>
        <v>0</v>
      </c>
      <c r="Q124" s="130">
        <v>1</v>
      </c>
      <c r="R124" s="130">
        <f>Q124*H124</f>
        <v>207.56399999999999</v>
      </c>
      <c r="S124" s="130">
        <v>0</v>
      </c>
      <c r="T124" s="131">
        <f>S124*H124</f>
        <v>0</v>
      </c>
      <c r="AR124" s="132" t="s">
        <v>277</v>
      </c>
      <c r="AT124" s="132" t="s">
        <v>273</v>
      </c>
      <c r="AU124" s="132" t="s">
        <v>77</v>
      </c>
      <c r="AY124" s="17" t="s">
        <v>260</v>
      </c>
      <c r="BE124" s="133">
        <f>IF(N124="základní",J124,0)</f>
        <v>0</v>
      </c>
      <c r="BF124" s="133">
        <f>IF(N124="snížená",J124,0)</f>
        <v>0</v>
      </c>
      <c r="BG124" s="133">
        <f>IF(N124="zákl. přenesená",J124,0)</f>
        <v>0</v>
      </c>
      <c r="BH124" s="133">
        <f>IF(N124="sníž. přenesená",J124,0)</f>
        <v>0</v>
      </c>
      <c r="BI124" s="133">
        <f>IF(N124="nulová",J124,0)</f>
        <v>0</v>
      </c>
      <c r="BJ124" s="17" t="s">
        <v>77</v>
      </c>
      <c r="BK124" s="133">
        <f>ROUND(I124*H124,2)</f>
        <v>0</v>
      </c>
      <c r="BL124" s="17" t="s">
        <v>266</v>
      </c>
      <c r="BM124" s="132" t="s">
        <v>300</v>
      </c>
    </row>
    <row r="125" spans="2:65" s="1" customFormat="1" ht="11.25">
      <c r="B125" s="32"/>
      <c r="D125" s="134" t="s">
        <v>267</v>
      </c>
      <c r="F125" s="135" t="s">
        <v>1868</v>
      </c>
      <c r="I125" s="136"/>
      <c r="L125" s="32"/>
      <c r="M125" s="137"/>
      <c r="T125" s="53"/>
      <c r="AT125" s="17" t="s">
        <v>267</v>
      </c>
      <c r="AU125" s="17" t="s">
        <v>77</v>
      </c>
    </row>
    <row r="126" spans="2:65" s="1" customFormat="1" ht="24.2" customHeight="1">
      <c r="B126" s="32"/>
      <c r="C126" s="121" t="s">
        <v>302</v>
      </c>
      <c r="D126" s="121" t="s">
        <v>261</v>
      </c>
      <c r="E126" s="122" t="s">
        <v>1869</v>
      </c>
      <c r="F126" s="123" t="s">
        <v>1870</v>
      </c>
      <c r="G126" s="124" t="s">
        <v>1061</v>
      </c>
      <c r="H126" s="125">
        <v>10</v>
      </c>
      <c r="I126" s="126"/>
      <c r="J126" s="127">
        <f>ROUND(I126*H126,2)</f>
        <v>0</v>
      </c>
      <c r="K126" s="123" t="s">
        <v>19</v>
      </c>
      <c r="L126" s="32"/>
      <c r="M126" s="128" t="s">
        <v>19</v>
      </c>
      <c r="N126" s="129" t="s">
        <v>40</v>
      </c>
      <c r="P126" s="130">
        <f>O126*H126</f>
        <v>0</v>
      </c>
      <c r="Q126" s="130">
        <v>0</v>
      </c>
      <c r="R126" s="130">
        <f>Q126*H126</f>
        <v>0</v>
      </c>
      <c r="S126" s="130">
        <v>0</v>
      </c>
      <c r="T126" s="131">
        <f>S126*H126</f>
        <v>0</v>
      </c>
      <c r="AR126" s="132" t="s">
        <v>266</v>
      </c>
      <c r="AT126" s="132" t="s">
        <v>261</v>
      </c>
      <c r="AU126" s="132" t="s">
        <v>77</v>
      </c>
      <c r="AY126" s="17" t="s">
        <v>260</v>
      </c>
      <c r="BE126" s="133">
        <f>IF(N126="základní",J126,0)</f>
        <v>0</v>
      </c>
      <c r="BF126" s="133">
        <f>IF(N126="snížená",J126,0)</f>
        <v>0</v>
      </c>
      <c r="BG126" s="133">
        <f>IF(N126="zákl. přenesená",J126,0)</f>
        <v>0</v>
      </c>
      <c r="BH126" s="133">
        <f>IF(N126="sníž. přenesená",J126,0)</f>
        <v>0</v>
      </c>
      <c r="BI126" s="133">
        <f>IF(N126="nulová",J126,0)</f>
        <v>0</v>
      </c>
      <c r="BJ126" s="17" t="s">
        <v>77</v>
      </c>
      <c r="BK126" s="133">
        <f>ROUND(I126*H126,2)</f>
        <v>0</v>
      </c>
      <c r="BL126" s="17" t="s">
        <v>266</v>
      </c>
      <c r="BM126" s="132" t="s">
        <v>305</v>
      </c>
    </row>
    <row r="127" spans="2:65" s="1" customFormat="1" ht="11.25">
      <c r="B127" s="32"/>
      <c r="D127" s="134" t="s">
        <v>267</v>
      </c>
      <c r="F127" s="135" t="s">
        <v>1870</v>
      </c>
      <c r="I127" s="136"/>
      <c r="L127" s="32"/>
      <c r="M127" s="137"/>
      <c r="T127" s="53"/>
      <c r="AT127" s="17" t="s">
        <v>267</v>
      </c>
      <c r="AU127" s="17" t="s">
        <v>77</v>
      </c>
    </row>
    <row r="128" spans="2:65" s="12" customFormat="1" ht="11.25">
      <c r="B128" s="162"/>
      <c r="D128" s="134" t="s">
        <v>774</v>
      </c>
      <c r="E128" s="163" t="s">
        <v>19</v>
      </c>
      <c r="F128" s="164" t="s">
        <v>1871</v>
      </c>
      <c r="H128" s="165">
        <v>10</v>
      </c>
      <c r="I128" s="166"/>
      <c r="L128" s="162"/>
      <c r="M128" s="167"/>
      <c r="T128" s="168"/>
      <c r="AT128" s="163" t="s">
        <v>774</v>
      </c>
      <c r="AU128" s="163" t="s">
        <v>77</v>
      </c>
      <c r="AV128" s="12" t="s">
        <v>79</v>
      </c>
      <c r="AW128" s="12" t="s">
        <v>31</v>
      </c>
      <c r="AX128" s="12" t="s">
        <v>69</v>
      </c>
      <c r="AY128" s="163" t="s">
        <v>260</v>
      </c>
    </row>
    <row r="129" spans="2:65" s="13" customFormat="1" ht="11.25">
      <c r="B129" s="169"/>
      <c r="D129" s="134" t="s">
        <v>774</v>
      </c>
      <c r="E129" s="170" t="s">
        <v>19</v>
      </c>
      <c r="F129" s="171" t="s">
        <v>967</v>
      </c>
      <c r="H129" s="172">
        <v>10</v>
      </c>
      <c r="I129" s="173"/>
      <c r="L129" s="169"/>
      <c r="M129" s="174"/>
      <c r="T129" s="175"/>
      <c r="AT129" s="170" t="s">
        <v>774</v>
      </c>
      <c r="AU129" s="170" t="s">
        <v>77</v>
      </c>
      <c r="AV129" s="13" t="s">
        <v>266</v>
      </c>
      <c r="AW129" s="13" t="s">
        <v>31</v>
      </c>
      <c r="AX129" s="13" t="s">
        <v>77</v>
      </c>
      <c r="AY129" s="170" t="s">
        <v>260</v>
      </c>
    </row>
    <row r="130" spans="2:65" s="1" customFormat="1" ht="16.5" customHeight="1">
      <c r="B130" s="32"/>
      <c r="C130" s="121" t="s">
        <v>289</v>
      </c>
      <c r="D130" s="121" t="s">
        <v>261</v>
      </c>
      <c r="E130" s="122" t="s">
        <v>1872</v>
      </c>
      <c r="F130" s="123" t="s">
        <v>1873</v>
      </c>
      <c r="G130" s="124" t="s">
        <v>1297</v>
      </c>
      <c r="H130" s="125">
        <v>10</v>
      </c>
      <c r="I130" s="126"/>
      <c r="J130" s="127">
        <f>ROUND(I130*H130,2)</f>
        <v>0</v>
      </c>
      <c r="K130" s="123" t="s">
        <v>1258</v>
      </c>
      <c r="L130" s="32"/>
      <c r="M130" s="128" t="s">
        <v>19</v>
      </c>
      <c r="N130" s="129" t="s">
        <v>40</v>
      </c>
      <c r="P130" s="130">
        <f>O130*H130</f>
        <v>0</v>
      </c>
      <c r="Q130" s="130">
        <v>1.2700000000000001E-3</v>
      </c>
      <c r="R130" s="130">
        <f>Q130*H130</f>
        <v>1.2700000000000001E-2</v>
      </c>
      <c r="S130" s="130">
        <v>0</v>
      </c>
      <c r="T130" s="131">
        <f>S130*H130</f>
        <v>0</v>
      </c>
      <c r="AR130" s="132" t="s">
        <v>266</v>
      </c>
      <c r="AT130" s="132" t="s">
        <v>261</v>
      </c>
      <c r="AU130" s="132" t="s">
        <v>77</v>
      </c>
      <c r="AY130" s="17" t="s">
        <v>260</v>
      </c>
      <c r="BE130" s="133">
        <f>IF(N130="základní",J130,0)</f>
        <v>0</v>
      </c>
      <c r="BF130" s="133">
        <f>IF(N130="snížená",J130,0)</f>
        <v>0</v>
      </c>
      <c r="BG130" s="133">
        <f>IF(N130="zákl. přenesená",J130,0)</f>
        <v>0</v>
      </c>
      <c r="BH130" s="133">
        <f>IF(N130="sníž. přenesená",J130,0)</f>
        <v>0</v>
      </c>
      <c r="BI130" s="133">
        <f>IF(N130="nulová",J130,0)</f>
        <v>0</v>
      </c>
      <c r="BJ130" s="17" t="s">
        <v>77</v>
      </c>
      <c r="BK130" s="133">
        <f>ROUND(I130*H130,2)</f>
        <v>0</v>
      </c>
      <c r="BL130" s="17" t="s">
        <v>266</v>
      </c>
      <c r="BM130" s="132" t="s">
        <v>310</v>
      </c>
    </row>
    <row r="131" spans="2:65" s="1" customFormat="1" ht="11.25">
      <c r="B131" s="32"/>
      <c r="D131" s="134" t="s">
        <v>267</v>
      </c>
      <c r="F131" s="135" t="s">
        <v>1873</v>
      </c>
      <c r="I131" s="136"/>
      <c r="L131" s="32"/>
      <c r="M131" s="137"/>
      <c r="T131" s="53"/>
      <c r="AT131" s="17" t="s">
        <v>267</v>
      </c>
      <c r="AU131" s="17" t="s">
        <v>77</v>
      </c>
    </row>
    <row r="132" spans="2:65" s="1" customFormat="1" ht="11.25">
      <c r="B132" s="32"/>
      <c r="D132" s="176" t="s">
        <v>1416</v>
      </c>
      <c r="F132" s="177" t="s">
        <v>1874</v>
      </c>
      <c r="I132" s="136"/>
      <c r="L132" s="32"/>
      <c r="M132" s="137"/>
      <c r="T132" s="53"/>
      <c r="AT132" s="17" t="s">
        <v>1416</v>
      </c>
      <c r="AU132" s="17" t="s">
        <v>77</v>
      </c>
    </row>
    <row r="133" spans="2:65" s="12" customFormat="1" ht="11.25">
      <c r="B133" s="162"/>
      <c r="D133" s="134" t="s">
        <v>774</v>
      </c>
      <c r="E133" s="163" t="s">
        <v>19</v>
      </c>
      <c r="F133" s="164" t="s">
        <v>1871</v>
      </c>
      <c r="H133" s="165">
        <v>10</v>
      </c>
      <c r="I133" s="166"/>
      <c r="L133" s="162"/>
      <c r="M133" s="167"/>
      <c r="T133" s="168"/>
      <c r="AT133" s="163" t="s">
        <v>774</v>
      </c>
      <c r="AU133" s="163" t="s">
        <v>77</v>
      </c>
      <c r="AV133" s="12" t="s">
        <v>79</v>
      </c>
      <c r="AW133" s="12" t="s">
        <v>31</v>
      </c>
      <c r="AX133" s="12" t="s">
        <v>69</v>
      </c>
      <c r="AY133" s="163" t="s">
        <v>260</v>
      </c>
    </row>
    <row r="134" spans="2:65" s="13" customFormat="1" ht="11.25">
      <c r="B134" s="169"/>
      <c r="D134" s="134" t="s">
        <v>774</v>
      </c>
      <c r="E134" s="170" t="s">
        <v>19</v>
      </c>
      <c r="F134" s="171" t="s">
        <v>967</v>
      </c>
      <c r="H134" s="172">
        <v>10</v>
      </c>
      <c r="I134" s="173"/>
      <c r="L134" s="169"/>
      <c r="M134" s="174"/>
      <c r="T134" s="175"/>
      <c r="AT134" s="170" t="s">
        <v>774</v>
      </c>
      <c r="AU134" s="170" t="s">
        <v>77</v>
      </c>
      <c r="AV134" s="13" t="s">
        <v>266</v>
      </c>
      <c r="AW134" s="13" t="s">
        <v>31</v>
      </c>
      <c r="AX134" s="13" t="s">
        <v>77</v>
      </c>
      <c r="AY134" s="170" t="s">
        <v>260</v>
      </c>
    </row>
    <row r="135" spans="2:65" s="1" customFormat="1" ht="16.5" customHeight="1">
      <c r="B135" s="32"/>
      <c r="C135" s="139" t="s">
        <v>312</v>
      </c>
      <c r="D135" s="139" t="s">
        <v>273</v>
      </c>
      <c r="E135" s="140" t="s">
        <v>1875</v>
      </c>
      <c r="F135" s="141" t="s">
        <v>1876</v>
      </c>
      <c r="G135" s="142" t="s">
        <v>1487</v>
      </c>
      <c r="H135" s="143">
        <v>0.25</v>
      </c>
      <c r="I135" s="144"/>
      <c r="J135" s="145">
        <f>ROUND(I135*H135,2)</f>
        <v>0</v>
      </c>
      <c r="K135" s="141" t="s">
        <v>1258</v>
      </c>
      <c r="L135" s="146"/>
      <c r="M135" s="147" t="s">
        <v>19</v>
      </c>
      <c r="N135" s="148" t="s">
        <v>40</v>
      </c>
      <c r="P135" s="130">
        <f>O135*H135</f>
        <v>0</v>
      </c>
      <c r="Q135" s="130">
        <v>1E-3</v>
      </c>
      <c r="R135" s="130">
        <f>Q135*H135</f>
        <v>2.5000000000000001E-4</v>
      </c>
      <c r="S135" s="130">
        <v>0</v>
      </c>
      <c r="T135" s="131">
        <f>S135*H135</f>
        <v>0</v>
      </c>
      <c r="AR135" s="132" t="s">
        <v>277</v>
      </c>
      <c r="AT135" s="132" t="s">
        <v>273</v>
      </c>
      <c r="AU135" s="132" t="s">
        <v>77</v>
      </c>
      <c r="AY135" s="17" t="s">
        <v>260</v>
      </c>
      <c r="BE135" s="133">
        <f>IF(N135="základní",J135,0)</f>
        <v>0</v>
      </c>
      <c r="BF135" s="133">
        <f>IF(N135="snížená",J135,0)</f>
        <v>0</v>
      </c>
      <c r="BG135" s="133">
        <f>IF(N135="zákl. přenesená",J135,0)</f>
        <v>0</v>
      </c>
      <c r="BH135" s="133">
        <f>IF(N135="sníž. přenesená",J135,0)</f>
        <v>0</v>
      </c>
      <c r="BI135" s="133">
        <f>IF(N135="nulová",J135,0)</f>
        <v>0</v>
      </c>
      <c r="BJ135" s="17" t="s">
        <v>77</v>
      </c>
      <c r="BK135" s="133">
        <f>ROUND(I135*H135,2)</f>
        <v>0</v>
      </c>
      <c r="BL135" s="17" t="s">
        <v>266</v>
      </c>
      <c r="BM135" s="132" t="s">
        <v>315</v>
      </c>
    </row>
    <row r="136" spans="2:65" s="1" customFormat="1" ht="11.25">
      <c r="B136" s="32"/>
      <c r="D136" s="134" t="s">
        <v>267</v>
      </c>
      <c r="F136" s="135" t="s">
        <v>1876</v>
      </c>
      <c r="I136" s="136"/>
      <c r="L136" s="32"/>
      <c r="M136" s="137"/>
      <c r="T136" s="53"/>
      <c r="AT136" s="17" t="s">
        <v>267</v>
      </c>
      <c r="AU136" s="17" t="s">
        <v>77</v>
      </c>
    </row>
    <row r="137" spans="2:65" s="12" customFormat="1" ht="11.25">
      <c r="B137" s="162"/>
      <c r="D137" s="134" t="s">
        <v>774</v>
      </c>
      <c r="E137" s="163" t="s">
        <v>19</v>
      </c>
      <c r="F137" s="164" t="s">
        <v>1877</v>
      </c>
      <c r="H137" s="165">
        <v>0.25</v>
      </c>
      <c r="I137" s="166"/>
      <c r="L137" s="162"/>
      <c r="M137" s="167"/>
      <c r="T137" s="168"/>
      <c r="AT137" s="163" t="s">
        <v>774</v>
      </c>
      <c r="AU137" s="163" t="s">
        <v>77</v>
      </c>
      <c r="AV137" s="12" t="s">
        <v>79</v>
      </c>
      <c r="AW137" s="12" t="s">
        <v>31</v>
      </c>
      <c r="AX137" s="12" t="s">
        <v>69</v>
      </c>
      <c r="AY137" s="163" t="s">
        <v>260</v>
      </c>
    </row>
    <row r="138" spans="2:65" s="13" customFormat="1" ht="11.25">
      <c r="B138" s="169"/>
      <c r="D138" s="134" t="s">
        <v>774</v>
      </c>
      <c r="E138" s="170" t="s">
        <v>19</v>
      </c>
      <c r="F138" s="171" t="s">
        <v>967</v>
      </c>
      <c r="H138" s="172">
        <v>0.25</v>
      </c>
      <c r="I138" s="173"/>
      <c r="L138" s="169"/>
      <c r="M138" s="174"/>
      <c r="T138" s="175"/>
      <c r="AT138" s="170" t="s">
        <v>774</v>
      </c>
      <c r="AU138" s="170" t="s">
        <v>77</v>
      </c>
      <c r="AV138" s="13" t="s">
        <v>266</v>
      </c>
      <c r="AW138" s="13" t="s">
        <v>31</v>
      </c>
      <c r="AX138" s="13" t="s">
        <v>77</v>
      </c>
      <c r="AY138" s="170" t="s">
        <v>260</v>
      </c>
    </row>
    <row r="139" spans="2:65" s="1" customFormat="1" ht="16.5" customHeight="1">
      <c r="B139" s="32"/>
      <c r="C139" s="121" t="s">
        <v>8</v>
      </c>
      <c r="D139" s="121" t="s">
        <v>261</v>
      </c>
      <c r="E139" s="122" t="s">
        <v>1878</v>
      </c>
      <c r="F139" s="123" t="s">
        <v>1879</v>
      </c>
      <c r="G139" s="124" t="s">
        <v>1297</v>
      </c>
      <c r="H139" s="125">
        <v>10</v>
      </c>
      <c r="I139" s="126"/>
      <c r="J139" s="127">
        <f>ROUND(I139*H139,2)</f>
        <v>0</v>
      </c>
      <c r="K139" s="123" t="s">
        <v>1258</v>
      </c>
      <c r="L139" s="32"/>
      <c r="M139" s="128" t="s">
        <v>19</v>
      </c>
      <c r="N139" s="129" t="s">
        <v>40</v>
      </c>
      <c r="P139" s="130">
        <f>O139*H139</f>
        <v>0</v>
      </c>
      <c r="Q139" s="130">
        <v>0</v>
      </c>
      <c r="R139" s="130">
        <f>Q139*H139</f>
        <v>0</v>
      </c>
      <c r="S139" s="130">
        <v>0</v>
      </c>
      <c r="T139" s="131">
        <f>S139*H139</f>
        <v>0</v>
      </c>
      <c r="AR139" s="132" t="s">
        <v>266</v>
      </c>
      <c r="AT139" s="132" t="s">
        <v>261</v>
      </c>
      <c r="AU139" s="132" t="s">
        <v>77</v>
      </c>
      <c r="AY139" s="17" t="s">
        <v>260</v>
      </c>
      <c r="BE139" s="133">
        <f>IF(N139="základní",J139,0)</f>
        <v>0</v>
      </c>
      <c r="BF139" s="133">
        <f>IF(N139="snížená",J139,0)</f>
        <v>0</v>
      </c>
      <c r="BG139" s="133">
        <f>IF(N139="zákl. přenesená",J139,0)</f>
        <v>0</v>
      </c>
      <c r="BH139" s="133">
        <f>IF(N139="sníž. přenesená",J139,0)</f>
        <v>0</v>
      </c>
      <c r="BI139" s="133">
        <f>IF(N139="nulová",J139,0)</f>
        <v>0</v>
      </c>
      <c r="BJ139" s="17" t="s">
        <v>77</v>
      </c>
      <c r="BK139" s="133">
        <f>ROUND(I139*H139,2)</f>
        <v>0</v>
      </c>
      <c r="BL139" s="17" t="s">
        <v>266</v>
      </c>
      <c r="BM139" s="132" t="s">
        <v>320</v>
      </c>
    </row>
    <row r="140" spans="2:65" s="1" customFormat="1" ht="11.25">
      <c r="B140" s="32"/>
      <c r="D140" s="134" t="s">
        <v>267</v>
      </c>
      <c r="F140" s="135" t="s">
        <v>1880</v>
      </c>
      <c r="I140" s="136"/>
      <c r="L140" s="32"/>
      <c r="M140" s="137"/>
      <c r="T140" s="53"/>
      <c r="AT140" s="17" t="s">
        <v>267</v>
      </c>
      <c r="AU140" s="17" t="s">
        <v>77</v>
      </c>
    </row>
    <row r="141" spans="2:65" s="1" customFormat="1" ht="11.25">
      <c r="B141" s="32"/>
      <c r="D141" s="176" t="s">
        <v>1416</v>
      </c>
      <c r="F141" s="177" t="s">
        <v>1881</v>
      </c>
      <c r="I141" s="136"/>
      <c r="L141" s="32"/>
      <c r="M141" s="137"/>
      <c r="T141" s="53"/>
      <c r="AT141" s="17" t="s">
        <v>1416</v>
      </c>
      <c r="AU141" s="17" t="s">
        <v>77</v>
      </c>
    </row>
    <row r="142" spans="2:65" s="12" customFormat="1" ht="11.25">
      <c r="B142" s="162"/>
      <c r="D142" s="134" t="s">
        <v>774</v>
      </c>
      <c r="E142" s="163" t="s">
        <v>19</v>
      </c>
      <c r="F142" s="164" t="s">
        <v>1871</v>
      </c>
      <c r="H142" s="165">
        <v>10</v>
      </c>
      <c r="I142" s="166"/>
      <c r="L142" s="162"/>
      <c r="M142" s="167"/>
      <c r="T142" s="168"/>
      <c r="AT142" s="163" t="s">
        <v>774</v>
      </c>
      <c r="AU142" s="163" t="s">
        <v>77</v>
      </c>
      <c r="AV142" s="12" t="s">
        <v>79</v>
      </c>
      <c r="AW142" s="12" t="s">
        <v>31</v>
      </c>
      <c r="AX142" s="12" t="s">
        <v>69</v>
      </c>
      <c r="AY142" s="163" t="s">
        <v>260</v>
      </c>
    </row>
    <row r="143" spans="2:65" s="13" customFormat="1" ht="11.25">
      <c r="B143" s="169"/>
      <c r="D143" s="134" t="s">
        <v>774</v>
      </c>
      <c r="E143" s="170" t="s">
        <v>19</v>
      </c>
      <c r="F143" s="171" t="s">
        <v>967</v>
      </c>
      <c r="H143" s="172">
        <v>10</v>
      </c>
      <c r="I143" s="173"/>
      <c r="L143" s="169"/>
      <c r="M143" s="174"/>
      <c r="T143" s="175"/>
      <c r="AT143" s="170" t="s">
        <v>774</v>
      </c>
      <c r="AU143" s="170" t="s">
        <v>77</v>
      </c>
      <c r="AV143" s="13" t="s">
        <v>266</v>
      </c>
      <c r="AW143" s="13" t="s">
        <v>31</v>
      </c>
      <c r="AX143" s="13" t="s">
        <v>77</v>
      </c>
      <c r="AY143" s="170" t="s">
        <v>260</v>
      </c>
    </row>
    <row r="144" spans="2:65" s="1" customFormat="1" ht="16.5" customHeight="1">
      <c r="B144" s="32"/>
      <c r="C144" s="121" t="s">
        <v>322</v>
      </c>
      <c r="D144" s="121" t="s">
        <v>261</v>
      </c>
      <c r="E144" s="122" t="s">
        <v>1882</v>
      </c>
      <c r="F144" s="123" t="s">
        <v>1883</v>
      </c>
      <c r="G144" s="124" t="s">
        <v>1067</v>
      </c>
      <c r="H144" s="125">
        <v>1</v>
      </c>
      <c r="I144" s="126"/>
      <c r="J144" s="127">
        <f>ROUND(I144*H144,2)</f>
        <v>0</v>
      </c>
      <c r="K144" s="123" t="s">
        <v>1258</v>
      </c>
      <c r="L144" s="32"/>
      <c r="M144" s="128" t="s">
        <v>19</v>
      </c>
      <c r="N144" s="129" t="s">
        <v>40</v>
      </c>
      <c r="P144" s="130">
        <f>O144*H144</f>
        <v>0</v>
      </c>
      <c r="Q144" s="130">
        <v>0</v>
      </c>
      <c r="R144" s="130">
        <f>Q144*H144</f>
        <v>0</v>
      </c>
      <c r="S144" s="130">
        <v>0</v>
      </c>
      <c r="T144" s="131">
        <f>S144*H144</f>
        <v>0</v>
      </c>
      <c r="AR144" s="132" t="s">
        <v>266</v>
      </c>
      <c r="AT144" s="132" t="s">
        <v>261</v>
      </c>
      <c r="AU144" s="132" t="s">
        <v>77</v>
      </c>
      <c r="AY144" s="17" t="s">
        <v>260</v>
      </c>
      <c r="BE144" s="133">
        <f>IF(N144="základní",J144,0)</f>
        <v>0</v>
      </c>
      <c r="BF144" s="133">
        <f>IF(N144="snížená",J144,0)</f>
        <v>0</v>
      </c>
      <c r="BG144" s="133">
        <f>IF(N144="zákl. přenesená",J144,0)</f>
        <v>0</v>
      </c>
      <c r="BH144" s="133">
        <f>IF(N144="sníž. přenesená",J144,0)</f>
        <v>0</v>
      </c>
      <c r="BI144" s="133">
        <f>IF(N144="nulová",J144,0)</f>
        <v>0</v>
      </c>
      <c r="BJ144" s="17" t="s">
        <v>77</v>
      </c>
      <c r="BK144" s="133">
        <f>ROUND(I144*H144,2)</f>
        <v>0</v>
      </c>
      <c r="BL144" s="17" t="s">
        <v>266</v>
      </c>
      <c r="BM144" s="132" t="s">
        <v>326</v>
      </c>
    </row>
    <row r="145" spans="2:65" s="1" customFormat="1" ht="11.25">
      <c r="B145" s="32"/>
      <c r="D145" s="134" t="s">
        <v>267</v>
      </c>
      <c r="F145" s="135" t="s">
        <v>1884</v>
      </c>
      <c r="I145" s="136"/>
      <c r="L145" s="32"/>
      <c r="M145" s="137"/>
      <c r="T145" s="53"/>
      <c r="AT145" s="17" t="s">
        <v>267</v>
      </c>
      <c r="AU145" s="17" t="s">
        <v>77</v>
      </c>
    </row>
    <row r="146" spans="2:65" s="1" customFormat="1" ht="11.25">
      <c r="B146" s="32"/>
      <c r="D146" s="176" t="s">
        <v>1416</v>
      </c>
      <c r="F146" s="177" t="s">
        <v>1885</v>
      </c>
      <c r="I146" s="136"/>
      <c r="L146" s="32"/>
      <c r="M146" s="137"/>
      <c r="T146" s="53"/>
      <c r="AT146" s="17" t="s">
        <v>1416</v>
      </c>
      <c r="AU146" s="17" t="s">
        <v>77</v>
      </c>
    </row>
    <row r="147" spans="2:65" s="12" customFormat="1" ht="11.25">
      <c r="B147" s="162"/>
      <c r="D147" s="134" t="s">
        <v>774</v>
      </c>
      <c r="E147" s="163" t="s">
        <v>19</v>
      </c>
      <c r="F147" s="164" t="s">
        <v>1886</v>
      </c>
      <c r="H147" s="165">
        <v>1</v>
      </c>
      <c r="I147" s="166"/>
      <c r="L147" s="162"/>
      <c r="M147" s="167"/>
      <c r="T147" s="168"/>
      <c r="AT147" s="163" t="s">
        <v>774</v>
      </c>
      <c r="AU147" s="163" t="s">
        <v>77</v>
      </c>
      <c r="AV147" s="12" t="s">
        <v>79</v>
      </c>
      <c r="AW147" s="12" t="s">
        <v>31</v>
      </c>
      <c r="AX147" s="12" t="s">
        <v>69</v>
      </c>
      <c r="AY147" s="163" t="s">
        <v>260</v>
      </c>
    </row>
    <row r="148" spans="2:65" s="13" customFormat="1" ht="11.25">
      <c r="B148" s="169"/>
      <c r="D148" s="134" t="s">
        <v>774</v>
      </c>
      <c r="E148" s="170" t="s">
        <v>19</v>
      </c>
      <c r="F148" s="171" t="s">
        <v>967</v>
      </c>
      <c r="H148" s="172">
        <v>1</v>
      </c>
      <c r="I148" s="173"/>
      <c r="L148" s="169"/>
      <c r="M148" s="174"/>
      <c r="T148" s="175"/>
      <c r="AT148" s="170" t="s">
        <v>774</v>
      </c>
      <c r="AU148" s="170" t="s">
        <v>77</v>
      </c>
      <c r="AV148" s="13" t="s">
        <v>266</v>
      </c>
      <c r="AW148" s="13" t="s">
        <v>31</v>
      </c>
      <c r="AX148" s="13" t="s">
        <v>77</v>
      </c>
      <c r="AY148" s="170" t="s">
        <v>260</v>
      </c>
    </row>
    <row r="149" spans="2:65" s="10" customFormat="1" ht="25.9" customHeight="1">
      <c r="B149" s="111"/>
      <c r="D149" s="112" t="s">
        <v>68</v>
      </c>
      <c r="E149" s="113" t="s">
        <v>79</v>
      </c>
      <c r="F149" s="113" t="s">
        <v>1887</v>
      </c>
      <c r="I149" s="114"/>
      <c r="J149" s="115">
        <f>BK149</f>
        <v>0</v>
      </c>
      <c r="L149" s="111"/>
      <c r="M149" s="116"/>
      <c r="P149" s="117">
        <f>SUM(P150:P167)</f>
        <v>0</v>
      </c>
      <c r="R149" s="117">
        <f>SUM(R150:R167)</f>
        <v>4.4492729999999998</v>
      </c>
      <c r="T149" s="118">
        <f>SUM(T150:T167)</f>
        <v>0</v>
      </c>
      <c r="AR149" s="112" t="s">
        <v>77</v>
      </c>
      <c r="AT149" s="119" t="s">
        <v>68</v>
      </c>
      <c r="AU149" s="119" t="s">
        <v>69</v>
      </c>
      <c r="AY149" s="112" t="s">
        <v>260</v>
      </c>
      <c r="BK149" s="120">
        <f>SUM(BK150:BK167)</f>
        <v>0</v>
      </c>
    </row>
    <row r="150" spans="2:65" s="1" customFormat="1" ht="16.5" customHeight="1">
      <c r="B150" s="32"/>
      <c r="C150" s="121" t="s">
        <v>296</v>
      </c>
      <c r="D150" s="121" t="s">
        <v>261</v>
      </c>
      <c r="E150" s="122" t="s">
        <v>1888</v>
      </c>
      <c r="F150" s="123" t="s">
        <v>1889</v>
      </c>
      <c r="G150" s="124" t="s">
        <v>363</v>
      </c>
      <c r="H150" s="125">
        <v>2</v>
      </c>
      <c r="I150" s="126"/>
      <c r="J150" s="127">
        <f>ROUND(I150*H150,2)</f>
        <v>0</v>
      </c>
      <c r="K150" s="123" t="s">
        <v>1258</v>
      </c>
      <c r="L150" s="32"/>
      <c r="M150" s="128" t="s">
        <v>19</v>
      </c>
      <c r="N150" s="129" t="s">
        <v>40</v>
      </c>
      <c r="P150" s="130">
        <f>O150*H150</f>
        <v>0</v>
      </c>
      <c r="Q150" s="130">
        <v>0.15704000000000001</v>
      </c>
      <c r="R150" s="130">
        <f>Q150*H150</f>
        <v>0.31408000000000003</v>
      </c>
      <c r="S150" s="130">
        <v>0</v>
      </c>
      <c r="T150" s="131">
        <f>S150*H150</f>
        <v>0</v>
      </c>
      <c r="AR150" s="132" t="s">
        <v>266</v>
      </c>
      <c r="AT150" s="132" t="s">
        <v>261</v>
      </c>
      <c r="AU150" s="132" t="s">
        <v>77</v>
      </c>
      <c r="AY150" s="17" t="s">
        <v>260</v>
      </c>
      <c r="BE150" s="133">
        <f>IF(N150="základní",J150,0)</f>
        <v>0</v>
      </c>
      <c r="BF150" s="133">
        <f>IF(N150="snížená",J150,0)</f>
        <v>0</v>
      </c>
      <c r="BG150" s="133">
        <f>IF(N150="zákl. přenesená",J150,0)</f>
        <v>0</v>
      </c>
      <c r="BH150" s="133">
        <f>IF(N150="sníž. přenesená",J150,0)</f>
        <v>0</v>
      </c>
      <c r="BI150" s="133">
        <f>IF(N150="nulová",J150,0)</f>
        <v>0</v>
      </c>
      <c r="BJ150" s="17" t="s">
        <v>77</v>
      </c>
      <c r="BK150" s="133">
        <f>ROUND(I150*H150,2)</f>
        <v>0</v>
      </c>
      <c r="BL150" s="17" t="s">
        <v>266</v>
      </c>
      <c r="BM150" s="132" t="s">
        <v>330</v>
      </c>
    </row>
    <row r="151" spans="2:65" s="1" customFormat="1" ht="11.25">
      <c r="B151" s="32"/>
      <c r="D151" s="134" t="s">
        <v>267</v>
      </c>
      <c r="F151" s="135" t="s">
        <v>1890</v>
      </c>
      <c r="I151" s="136"/>
      <c r="L151" s="32"/>
      <c r="M151" s="137"/>
      <c r="T151" s="53"/>
      <c r="AT151" s="17" t="s">
        <v>267</v>
      </c>
      <c r="AU151" s="17" t="s">
        <v>77</v>
      </c>
    </row>
    <row r="152" spans="2:65" s="1" customFormat="1" ht="11.25">
      <c r="B152" s="32"/>
      <c r="D152" s="176" t="s">
        <v>1416</v>
      </c>
      <c r="F152" s="177" t="s">
        <v>1891</v>
      </c>
      <c r="I152" s="136"/>
      <c r="L152" s="32"/>
      <c r="M152" s="137"/>
      <c r="T152" s="53"/>
      <c r="AT152" s="17" t="s">
        <v>1416</v>
      </c>
      <c r="AU152" s="17" t="s">
        <v>77</v>
      </c>
    </row>
    <row r="153" spans="2:65" s="1" customFormat="1" ht="24.2" customHeight="1">
      <c r="B153" s="32"/>
      <c r="C153" s="121" t="s">
        <v>332</v>
      </c>
      <c r="D153" s="121" t="s">
        <v>261</v>
      </c>
      <c r="E153" s="122" t="s">
        <v>1892</v>
      </c>
      <c r="F153" s="123" t="s">
        <v>1893</v>
      </c>
      <c r="G153" s="124" t="s">
        <v>545</v>
      </c>
      <c r="H153" s="125">
        <v>14.6</v>
      </c>
      <c r="I153" s="126"/>
      <c r="J153" s="127">
        <f>ROUND(I153*H153,2)</f>
        <v>0</v>
      </c>
      <c r="K153" s="123" t="s">
        <v>1258</v>
      </c>
      <c r="L153" s="32"/>
      <c r="M153" s="128" t="s">
        <v>19</v>
      </c>
      <c r="N153" s="129" t="s">
        <v>40</v>
      </c>
      <c r="P153" s="130">
        <f>O153*H153</f>
        <v>0</v>
      </c>
      <c r="Q153" s="130">
        <v>0.27844000000000002</v>
      </c>
      <c r="R153" s="130">
        <f>Q153*H153</f>
        <v>4.0652240000000006</v>
      </c>
      <c r="S153" s="130">
        <v>0</v>
      </c>
      <c r="T153" s="131">
        <f>S153*H153</f>
        <v>0</v>
      </c>
      <c r="AR153" s="132" t="s">
        <v>266</v>
      </c>
      <c r="AT153" s="132" t="s">
        <v>261</v>
      </c>
      <c r="AU153" s="132" t="s">
        <v>77</v>
      </c>
      <c r="AY153" s="17" t="s">
        <v>260</v>
      </c>
      <c r="BE153" s="133">
        <f>IF(N153="základní",J153,0)</f>
        <v>0</v>
      </c>
      <c r="BF153" s="133">
        <f>IF(N153="snížená",J153,0)</f>
        <v>0</v>
      </c>
      <c r="BG153" s="133">
        <f>IF(N153="zákl. přenesená",J153,0)</f>
        <v>0</v>
      </c>
      <c r="BH153" s="133">
        <f>IF(N153="sníž. přenesená",J153,0)</f>
        <v>0</v>
      </c>
      <c r="BI153" s="133">
        <f>IF(N153="nulová",J153,0)</f>
        <v>0</v>
      </c>
      <c r="BJ153" s="17" t="s">
        <v>77</v>
      </c>
      <c r="BK153" s="133">
        <f>ROUND(I153*H153,2)</f>
        <v>0</v>
      </c>
      <c r="BL153" s="17" t="s">
        <v>266</v>
      </c>
      <c r="BM153" s="132" t="s">
        <v>335</v>
      </c>
    </row>
    <row r="154" spans="2:65" s="1" customFormat="1" ht="19.5">
      <c r="B154" s="32"/>
      <c r="D154" s="134" t="s">
        <v>267</v>
      </c>
      <c r="F154" s="135" t="s">
        <v>1894</v>
      </c>
      <c r="I154" s="136"/>
      <c r="L154" s="32"/>
      <c r="M154" s="137"/>
      <c r="T154" s="53"/>
      <c r="AT154" s="17" t="s">
        <v>267</v>
      </c>
      <c r="AU154" s="17" t="s">
        <v>77</v>
      </c>
    </row>
    <row r="155" spans="2:65" s="1" customFormat="1" ht="11.25">
      <c r="B155" s="32"/>
      <c r="D155" s="176" t="s">
        <v>1416</v>
      </c>
      <c r="F155" s="177" t="s">
        <v>1895</v>
      </c>
      <c r="I155" s="136"/>
      <c r="L155" s="32"/>
      <c r="M155" s="137"/>
      <c r="T155" s="53"/>
      <c r="AT155" s="17" t="s">
        <v>1416</v>
      </c>
      <c r="AU155" s="17" t="s">
        <v>77</v>
      </c>
    </row>
    <row r="156" spans="2:65" s="12" customFormat="1" ht="11.25">
      <c r="B156" s="162"/>
      <c r="D156" s="134" t="s">
        <v>774</v>
      </c>
      <c r="E156" s="163" t="s">
        <v>19</v>
      </c>
      <c r="F156" s="164" t="s">
        <v>4448</v>
      </c>
      <c r="H156" s="165">
        <v>14.6</v>
      </c>
      <c r="I156" s="166"/>
      <c r="L156" s="162"/>
      <c r="M156" s="167"/>
      <c r="T156" s="168"/>
      <c r="AT156" s="163" t="s">
        <v>774</v>
      </c>
      <c r="AU156" s="163" t="s">
        <v>77</v>
      </c>
      <c r="AV156" s="12" t="s">
        <v>79</v>
      </c>
      <c r="AW156" s="12" t="s">
        <v>31</v>
      </c>
      <c r="AX156" s="12" t="s">
        <v>69</v>
      </c>
      <c r="AY156" s="163" t="s">
        <v>260</v>
      </c>
    </row>
    <row r="157" spans="2:65" s="13" customFormat="1" ht="11.25">
      <c r="B157" s="169"/>
      <c r="D157" s="134" t="s">
        <v>774</v>
      </c>
      <c r="E157" s="170" t="s">
        <v>19</v>
      </c>
      <c r="F157" s="171" t="s">
        <v>967</v>
      </c>
      <c r="H157" s="172">
        <v>14.6</v>
      </c>
      <c r="I157" s="173"/>
      <c r="L157" s="169"/>
      <c r="M157" s="174"/>
      <c r="T157" s="175"/>
      <c r="AT157" s="170" t="s">
        <v>774</v>
      </c>
      <c r="AU157" s="170" t="s">
        <v>77</v>
      </c>
      <c r="AV157" s="13" t="s">
        <v>266</v>
      </c>
      <c r="AW157" s="13" t="s">
        <v>31</v>
      </c>
      <c r="AX157" s="13" t="s">
        <v>77</v>
      </c>
      <c r="AY157" s="170" t="s">
        <v>260</v>
      </c>
    </row>
    <row r="158" spans="2:65" s="1" customFormat="1" ht="16.5" customHeight="1">
      <c r="B158" s="32"/>
      <c r="C158" s="121" t="s">
        <v>300</v>
      </c>
      <c r="D158" s="121" t="s">
        <v>261</v>
      </c>
      <c r="E158" s="122" t="s">
        <v>1503</v>
      </c>
      <c r="F158" s="123" t="s">
        <v>1504</v>
      </c>
      <c r="G158" s="124" t="s">
        <v>1297</v>
      </c>
      <c r="H158" s="125">
        <v>45.99</v>
      </c>
      <c r="I158" s="126"/>
      <c r="J158" s="127">
        <f>ROUND(I158*H158,2)</f>
        <v>0</v>
      </c>
      <c r="K158" s="123" t="s">
        <v>1258</v>
      </c>
      <c r="L158" s="32"/>
      <c r="M158" s="128" t="s">
        <v>19</v>
      </c>
      <c r="N158" s="129" t="s">
        <v>40</v>
      </c>
      <c r="P158" s="130">
        <f>O158*H158</f>
        <v>0</v>
      </c>
      <c r="Q158" s="130">
        <v>1E-4</v>
      </c>
      <c r="R158" s="130">
        <f>Q158*H158</f>
        <v>4.5990000000000007E-3</v>
      </c>
      <c r="S158" s="130">
        <v>0</v>
      </c>
      <c r="T158" s="131">
        <f>S158*H158</f>
        <v>0</v>
      </c>
      <c r="AR158" s="132" t="s">
        <v>266</v>
      </c>
      <c r="AT158" s="132" t="s">
        <v>261</v>
      </c>
      <c r="AU158" s="132" t="s">
        <v>77</v>
      </c>
      <c r="AY158" s="17" t="s">
        <v>260</v>
      </c>
      <c r="BE158" s="133">
        <f>IF(N158="základní",J158,0)</f>
        <v>0</v>
      </c>
      <c r="BF158" s="133">
        <f>IF(N158="snížená",J158,0)</f>
        <v>0</v>
      </c>
      <c r="BG158" s="133">
        <f>IF(N158="zákl. přenesená",J158,0)</f>
        <v>0</v>
      </c>
      <c r="BH158" s="133">
        <f>IF(N158="sníž. přenesená",J158,0)</f>
        <v>0</v>
      </c>
      <c r="BI158" s="133">
        <f>IF(N158="nulová",J158,0)</f>
        <v>0</v>
      </c>
      <c r="BJ158" s="17" t="s">
        <v>77</v>
      </c>
      <c r="BK158" s="133">
        <f>ROUND(I158*H158,2)</f>
        <v>0</v>
      </c>
      <c r="BL158" s="17" t="s">
        <v>266</v>
      </c>
      <c r="BM158" s="132" t="s">
        <v>339</v>
      </c>
    </row>
    <row r="159" spans="2:65" s="1" customFormat="1" ht="19.5">
      <c r="B159" s="32"/>
      <c r="D159" s="134" t="s">
        <v>267</v>
      </c>
      <c r="F159" s="135" t="s">
        <v>1506</v>
      </c>
      <c r="I159" s="136"/>
      <c r="L159" s="32"/>
      <c r="M159" s="137"/>
      <c r="T159" s="53"/>
      <c r="AT159" s="17" t="s">
        <v>267</v>
      </c>
      <c r="AU159" s="17" t="s">
        <v>77</v>
      </c>
    </row>
    <row r="160" spans="2:65" s="1" customFormat="1" ht="11.25">
      <c r="B160" s="32"/>
      <c r="D160" s="176" t="s">
        <v>1416</v>
      </c>
      <c r="F160" s="177" t="s">
        <v>1507</v>
      </c>
      <c r="I160" s="136"/>
      <c r="L160" s="32"/>
      <c r="M160" s="137"/>
      <c r="T160" s="53"/>
      <c r="AT160" s="17" t="s">
        <v>1416</v>
      </c>
      <c r="AU160" s="17" t="s">
        <v>77</v>
      </c>
    </row>
    <row r="161" spans="2:65" s="1" customFormat="1" ht="39">
      <c r="B161" s="32"/>
      <c r="D161" s="134" t="s">
        <v>269</v>
      </c>
      <c r="F161" s="138" t="s">
        <v>3576</v>
      </c>
      <c r="I161" s="136"/>
      <c r="L161" s="32"/>
      <c r="M161" s="137"/>
      <c r="T161" s="53"/>
      <c r="AT161" s="17" t="s">
        <v>269</v>
      </c>
      <c r="AU161" s="17" t="s">
        <v>77</v>
      </c>
    </row>
    <row r="162" spans="2:65" s="12" customFormat="1" ht="11.25">
      <c r="B162" s="162"/>
      <c r="D162" s="134" t="s">
        <v>774</v>
      </c>
      <c r="E162" s="163" t="s">
        <v>19</v>
      </c>
      <c r="F162" s="164" t="s">
        <v>4449</v>
      </c>
      <c r="H162" s="165">
        <v>45.99</v>
      </c>
      <c r="I162" s="166"/>
      <c r="L162" s="162"/>
      <c r="M162" s="167"/>
      <c r="T162" s="168"/>
      <c r="AT162" s="163" t="s">
        <v>774</v>
      </c>
      <c r="AU162" s="163" t="s">
        <v>77</v>
      </c>
      <c r="AV162" s="12" t="s">
        <v>79</v>
      </c>
      <c r="AW162" s="12" t="s">
        <v>31</v>
      </c>
      <c r="AX162" s="12" t="s">
        <v>69</v>
      </c>
      <c r="AY162" s="163" t="s">
        <v>260</v>
      </c>
    </row>
    <row r="163" spans="2:65" s="13" customFormat="1" ht="11.25">
      <c r="B163" s="169"/>
      <c r="D163" s="134" t="s">
        <v>774</v>
      </c>
      <c r="E163" s="170" t="s">
        <v>19</v>
      </c>
      <c r="F163" s="171" t="s">
        <v>967</v>
      </c>
      <c r="H163" s="172">
        <v>45.99</v>
      </c>
      <c r="I163" s="173"/>
      <c r="L163" s="169"/>
      <c r="M163" s="174"/>
      <c r="T163" s="175"/>
      <c r="AT163" s="170" t="s">
        <v>774</v>
      </c>
      <c r="AU163" s="170" t="s">
        <v>77</v>
      </c>
      <c r="AV163" s="13" t="s">
        <v>266</v>
      </c>
      <c r="AW163" s="13" t="s">
        <v>31</v>
      </c>
      <c r="AX163" s="13" t="s">
        <v>77</v>
      </c>
      <c r="AY163" s="170" t="s">
        <v>260</v>
      </c>
    </row>
    <row r="164" spans="2:65" s="1" customFormat="1" ht="16.5" customHeight="1">
      <c r="B164" s="32"/>
      <c r="C164" s="139" t="s">
        <v>341</v>
      </c>
      <c r="D164" s="139" t="s">
        <v>273</v>
      </c>
      <c r="E164" s="140" t="s">
        <v>4239</v>
      </c>
      <c r="F164" s="141" t="s">
        <v>4240</v>
      </c>
      <c r="G164" s="142" t="s">
        <v>1297</v>
      </c>
      <c r="H164" s="143">
        <v>54.475000000000001</v>
      </c>
      <c r="I164" s="144"/>
      <c r="J164" s="145">
        <f>ROUND(I164*H164,2)</f>
        <v>0</v>
      </c>
      <c r="K164" s="141" t="s">
        <v>1258</v>
      </c>
      <c r="L164" s="146"/>
      <c r="M164" s="147" t="s">
        <v>19</v>
      </c>
      <c r="N164" s="148" t="s">
        <v>40</v>
      </c>
      <c r="P164" s="130">
        <f>O164*H164</f>
        <v>0</v>
      </c>
      <c r="Q164" s="130">
        <v>1.1999999999999999E-3</v>
      </c>
      <c r="R164" s="130">
        <f>Q164*H164</f>
        <v>6.5369999999999998E-2</v>
      </c>
      <c r="S164" s="130">
        <v>0</v>
      </c>
      <c r="T164" s="131">
        <f>S164*H164</f>
        <v>0</v>
      </c>
      <c r="AR164" s="132" t="s">
        <v>277</v>
      </c>
      <c r="AT164" s="132" t="s">
        <v>273</v>
      </c>
      <c r="AU164" s="132" t="s">
        <v>77</v>
      </c>
      <c r="AY164" s="17" t="s">
        <v>260</v>
      </c>
      <c r="BE164" s="133">
        <f>IF(N164="základní",J164,0)</f>
        <v>0</v>
      </c>
      <c r="BF164" s="133">
        <f>IF(N164="snížená",J164,0)</f>
        <v>0</v>
      </c>
      <c r="BG164" s="133">
        <f>IF(N164="zákl. přenesená",J164,0)</f>
        <v>0</v>
      </c>
      <c r="BH164" s="133">
        <f>IF(N164="sníž. přenesená",J164,0)</f>
        <v>0</v>
      </c>
      <c r="BI164" s="133">
        <f>IF(N164="nulová",J164,0)</f>
        <v>0</v>
      </c>
      <c r="BJ164" s="17" t="s">
        <v>77</v>
      </c>
      <c r="BK164" s="133">
        <f>ROUND(I164*H164,2)</f>
        <v>0</v>
      </c>
      <c r="BL164" s="17" t="s">
        <v>266</v>
      </c>
      <c r="BM164" s="132" t="s">
        <v>344</v>
      </c>
    </row>
    <row r="165" spans="2:65" s="1" customFormat="1" ht="11.25">
      <c r="B165" s="32"/>
      <c r="D165" s="134" t="s">
        <v>267</v>
      </c>
      <c r="F165" s="135" t="s">
        <v>4240</v>
      </c>
      <c r="I165" s="136"/>
      <c r="L165" s="32"/>
      <c r="M165" s="137"/>
      <c r="T165" s="53"/>
      <c r="AT165" s="17" t="s">
        <v>267</v>
      </c>
      <c r="AU165" s="17" t="s">
        <v>77</v>
      </c>
    </row>
    <row r="166" spans="2:65" s="12" customFormat="1" ht="11.25">
      <c r="B166" s="162"/>
      <c r="D166" s="134" t="s">
        <v>774</v>
      </c>
      <c r="E166" s="163" t="s">
        <v>19</v>
      </c>
      <c r="F166" s="164" t="s">
        <v>4450</v>
      </c>
      <c r="H166" s="165">
        <v>54.475000000000001</v>
      </c>
      <c r="I166" s="166"/>
      <c r="L166" s="162"/>
      <c r="M166" s="167"/>
      <c r="T166" s="168"/>
      <c r="AT166" s="163" t="s">
        <v>774</v>
      </c>
      <c r="AU166" s="163" t="s">
        <v>77</v>
      </c>
      <c r="AV166" s="12" t="s">
        <v>79</v>
      </c>
      <c r="AW166" s="12" t="s">
        <v>31</v>
      </c>
      <c r="AX166" s="12" t="s">
        <v>69</v>
      </c>
      <c r="AY166" s="163" t="s">
        <v>260</v>
      </c>
    </row>
    <row r="167" spans="2:65" s="13" customFormat="1" ht="11.25">
      <c r="B167" s="169"/>
      <c r="D167" s="134" t="s">
        <v>774</v>
      </c>
      <c r="E167" s="170" t="s">
        <v>19</v>
      </c>
      <c r="F167" s="171" t="s">
        <v>967</v>
      </c>
      <c r="H167" s="172">
        <v>54.475000000000001</v>
      </c>
      <c r="I167" s="173"/>
      <c r="L167" s="169"/>
      <c r="M167" s="174"/>
      <c r="T167" s="175"/>
      <c r="AT167" s="170" t="s">
        <v>774</v>
      </c>
      <c r="AU167" s="170" t="s">
        <v>77</v>
      </c>
      <c r="AV167" s="13" t="s">
        <v>266</v>
      </c>
      <c r="AW167" s="13" t="s">
        <v>31</v>
      </c>
      <c r="AX167" s="13" t="s">
        <v>77</v>
      </c>
      <c r="AY167" s="170" t="s">
        <v>260</v>
      </c>
    </row>
    <row r="168" spans="2:65" s="10" customFormat="1" ht="25.9" customHeight="1">
      <c r="B168" s="111"/>
      <c r="D168" s="112" t="s">
        <v>68</v>
      </c>
      <c r="E168" s="113" t="s">
        <v>279</v>
      </c>
      <c r="F168" s="113" t="s">
        <v>1897</v>
      </c>
      <c r="I168" s="114"/>
      <c r="J168" s="115">
        <f>BK168</f>
        <v>0</v>
      </c>
      <c r="L168" s="111"/>
      <c r="M168" s="116"/>
      <c r="P168" s="117">
        <f>SUM(P169:P189)</f>
        <v>0</v>
      </c>
      <c r="R168" s="117">
        <f>SUM(R169:R189)</f>
        <v>7.9092579000000001</v>
      </c>
      <c r="T168" s="118">
        <f>SUM(T169:T189)</f>
        <v>0</v>
      </c>
      <c r="AR168" s="112" t="s">
        <v>77</v>
      </c>
      <c r="AT168" s="119" t="s">
        <v>68</v>
      </c>
      <c r="AU168" s="119" t="s">
        <v>69</v>
      </c>
      <c r="AY168" s="112" t="s">
        <v>260</v>
      </c>
      <c r="BK168" s="120">
        <f>SUM(BK169:BK189)</f>
        <v>0</v>
      </c>
    </row>
    <row r="169" spans="2:65" s="1" customFormat="1" ht="16.5" customHeight="1">
      <c r="B169" s="32"/>
      <c r="C169" s="121" t="s">
        <v>305</v>
      </c>
      <c r="D169" s="121" t="s">
        <v>261</v>
      </c>
      <c r="E169" s="122" t="s">
        <v>1898</v>
      </c>
      <c r="F169" s="123" t="s">
        <v>1899</v>
      </c>
      <c r="G169" s="124" t="s">
        <v>1067</v>
      </c>
      <c r="H169" s="125">
        <v>1.44</v>
      </c>
      <c r="I169" s="126"/>
      <c r="J169" s="127">
        <f>ROUND(I169*H169,2)</f>
        <v>0</v>
      </c>
      <c r="K169" s="123" t="s">
        <v>1258</v>
      </c>
      <c r="L169" s="32"/>
      <c r="M169" s="128" t="s">
        <v>19</v>
      </c>
      <c r="N169" s="129" t="s">
        <v>40</v>
      </c>
      <c r="P169" s="130">
        <f>O169*H169</f>
        <v>0</v>
      </c>
      <c r="Q169" s="130">
        <v>3.6889999999999999E-2</v>
      </c>
      <c r="R169" s="130">
        <f>Q169*H169</f>
        <v>5.3121599999999998E-2</v>
      </c>
      <c r="S169" s="130">
        <v>0</v>
      </c>
      <c r="T169" s="131">
        <f>S169*H169</f>
        <v>0</v>
      </c>
      <c r="AR169" s="132" t="s">
        <v>266</v>
      </c>
      <c r="AT169" s="132" t="s">
        <v>261</v>
      </c>
      <c r="AU169" s="132" t="s">
        <v>77</v>
      </c>
      <c r="AY169" s="17" t="s">
        <v>260</v>
      </c>
      <c r="BE169" s="133">
        <f>IF(N169="základní",J169,0)</f>
        <v>0</v>
      </c>
      <c r="BF169" s="133">
        <f>IF(N169="snížená",J169,0)</f>
        <v>0</v>
      </c>
      <c r="BG169" s="133">
        <f>IF(N169="zákl. přenesená",J169,0)</f>
        <v>0</v>
      </c>
      <c r="BH169" s="133">
        <f>IF(N169="sníž. přenesená",J169,0)</f>
        <v>0</v>
      </c>
      <c r="BI169" s="133">
        <f>IF(N169="nulová",J169,0)</f>
        <v>0</v>
      </c>
      <c r="BJ169" s="17" t="s">
        <v>77</v>
      </c>
      <c r="BK169" s="133">
        <f>ROUND(I169*H169,2)</f>
        <v>0</v>
      </c>
      <c r="BL169" s="17" t="s">
        <v>266</v>
      </c>
      <c r="BM169" s="132" t="s">
        <v>348</v>
      </c>
    </row>
    <row r="170" spans="2:65" s="1" customFormat="1" ht="11.25">
      <c r="B170" s="32"/>
      <c r="D170" s="134" t="s">
        <v>267</v>
      </c>
      <c r="F170" s="135" t="s">
        <v>1899</v>
      </c>
      <c r="I170" s="136"/>
      <c r="L170" s="32"/>
      <c r="M170" s="137"/>
      <c r="T170" s="53"/>
      <c r="AT170" s="17" t="s">
        <v>267</v>
      </c>
      <c r="AU170" s="17" t="s">
        <v>77</v>
      </c>
    </row>
    <row r="171" spans="2:65" s="1" customFormat="1" ht="11.25">
      <c r="B171" s="32"/>
      <c r="D171" s="176" t="s">
        <v>1416</v>
      </c>
      <c r="F171" s="177" t="s">
        <v>1900</v>
      </c>
      <c r="I171" s="136"/>
      <c r="L171" s="32"/>
      <c r="M171" s="137"/>
      <c r="T171" s="53"/>
      <c r="AT171" s="17" t="s">
        <v>1416</v>
      </c>
      <c r="AU171" s="17" t="s">
        <v>77</v>
      </c>
    </row>
    <row r="172" spans="2:65" s="12" customFormat="1" ht="11.25">
      <c r="B172" s="162"/>
      <c r="D172" s="134" t="s">
        <v>774</v>
      </c>
      <c r="E172" s="163" t="s">
        <v>19</v>
      </c>
      <c r="F172" s="164" t="s">
        <v>4451</v>
      </c>
      <c r="H172" s="165">
        <v>1.44</v>
      </c>
      <c r="I172" s="166"/>
      <c r="L172" s="162"/>
      <c r="M172" s="167"/>
      <c r="T172" s="168"/>
      <c r="AT172" s="163" t="s">
        <v>774</v>
      </c>
      <c r="AU172" s="163" t="s">
        <v>77</v>
      </c>
      <c r="AV172" s="12" t="s">
        <v>79</v>
      </c>
      <c r="AW172" s="12" t="s">
        <v>31</v>
      </c>
      <c r="AX172" s="12" t="s">
        <v>69</v>
      </c>
      <c r="AY172" s="163" t="s">
        <v>260</v>
      </c>
    </row>
    <row r="173" spans="2:65" s="13" customFormat="1" ht="11.25">
      <c r="B173" s="169"/>
      <c r="D173" s="134" t="s">
        <v>774</v>
      </c>
      <c r="E173" s="170" t="s">
        <v>19</v>
      </c>
      <c r="F173" s="171" t="s">
        <v>967</v>
      </c>
      <c r="H173" s="172">
        <v>1.44</v>
      </c>
      <c r="I173" s="173"/>
      <c r="L173" s="169"/>
      <c r="M173" s="174"/>
      <c r="T173" s="175"/>
      <c r="AT173" s="170" t="s">
        <v>774</v>
      </c>
      <c r="AU173" s="170" t="s">
        <v>77</v>
      </c>
      <c r="AV173" s="13" t="s">
        <v>266</v>
      </c>
      <c r="AW173" s="13" t="s">
        <v>31</v>
      </c>
      <c r="AX173" s="13" t="s">
        <v>77</v>
      </c>
      <c r="AY173" s="170" t="s">
        <v>260</v>
      </c>
    </row>
    <row r="174" spans="2:65" s="1" customFormat="1" ht="16.5" customHeight="1">
      <c r="B174" s="32"/>
      <c r="C174" s="139" t="s">
        <v>350</v>
      </c>
      <c r="D174" s="139" t="s">
        <v>273</v>
      </c>
      <c r="E174" s="140" t="s">
        <v>1902</v>
      </c>
      <c r="F174" s="141" t="s">
        <v>1903</v>
      </c>
      <c r="G174" s="142" t="s">
        <v>973</v>
      </c>
      <c r="H174" s="143">
        <v>2.323</v>
      </c>
      <c r="I174" s="144"/>
      <c r="J174" s="145">
        <f>ROUND(I174*H174,2)</f>
        <v>0</v>
      </c>
      <c r="K174" s="141" t="s">
        <v>1258</v>
      </c>
      <c r="L174" s="146"/>
      <c r="M174" s="147" t="s">
        <v>19</v>
      </c>
      <c r="N174" s="148" t="s">
        <v>40</v>
      </c>
      <c r="P174" s="130">
        <f>O174*H174</f>
        <v>0</v>
      </c>
      <c r="Q174" s="130">
        <v>1</v>
      </c>
      <c r="R174" s="130">
        <f>Q174*H174</f>
        <v>2.323</v>
      </c>
      <c r="S174" s="130">
        <v>0</v>
      </c>
      <c r="T174" s="131">
        <f>S174*H174</f>
        <v>0</v>
      </c>
      <c r="AR174" s="132" t="s">
        <v>277</v>
      </c>
      <c r="AT174" s="132" t="s">
        <v>273</v>
      </c>
      <c r="AU174" s="132" t="s">
        <v>77</v>
      </c>
      <c r="AY174" s="17" t="s">
        <v>260</v>
      </c>
      <c r="BE174" s="133">
        <f>IF(N174="základní",J174,0)</f>
        <v>0</v>
      </c>
      <c r="BF174" s="133">
        <f>IF(N174="snížená",J174,0)</f>
        <v>0</v>
      </c>
      <c r="BG174" s="133">
        <f>IF(N174="zákl. přenesená",J174,0)</f>
        <v>0</v>
      </c>
      <c r="BH174" s="133">
        <f>IF(N174="sníž. přenesená",J174,0)</f>
        <v>0</v>
      </c>
      <c r="BI174" s="133">
        <f>IF(N174="nulová",J174,0)</f>
        <v>0</v>
      </c>
      <c r="BJ174" s="17" t="s">
        <v>77</v>
      </c>
      <c r="BK174" s="133">
        <f>ROUND(I174*H174,2)</f>
        <v>0</v>
      </c>
      <c r="BL174" s="17" t="s">
        <v>266</v>
      </c>
      <c r="BM174" s="132" t="s">
        <v>353</v>
      </c>
    </row>
    <row r="175" spans="2:65" s="1" customFormat="1" ht="11.25">
      <c r="B175" s="32"/>
      <c r="D175" s="134" t="s">
        <v>267</v>
      </c>
      <c r="F175" s="135" t="s">
        <v>1903</v>
      </c>
      <c r="I175" s="136"/>
      <c r="L175" s="32"/>
      <c r="M175" s="137"/>
      <c r="T175" s="53"/>
      <c r="AT175" s="17" t="s">
        <v>267</v>
      </c>
      <c r="AU175" s="17" t="s">
        <v>77</v>
      </c>
    </row>
    <row r="176" spans="2:65" s="12" customFormat="1" ht="11.25">
      <c r="B176" s="162"/>
      <c r="D176" s="134" t="s">
        <v>774</v>
      </c>
      <c r="E176" s="163" t="s">
        <v>19</v>
      </c>
      <c r="F176" s="164" t="s">
        <v>4452</v>
      </c>
      <c r="H176" s="165">
        <v>2.323</v>
      </c>
      <c r="I176" s="166"/>
      <c r="L176" s="162"/>
      <c r="M176" s="167"/>
      <c r="T176" s="168"/>
      <c r="AT176" s="163" t="s">
        <v>774</v>
      </c>
      <c r="AU176" s="163" t="s">
        <v>77</v>
      </c>
      <c r="AV176" s="12" t="s">
        <v>79</v>
      </c>
      <c r="AW176" s="12" t="s">
        <v>31</v>
      </c>
      <c r="AX176" s="12" t="s">
        <v>69</v>
      </c>
      <c r="AY176" s="163" t="s">
        <v>260</v>
      </c>
    </row>
    <row r="177" spans="2:65" s="13" customFormat="1" ht="11.25">
      <c r="B177" s="169"/>
      <c r="D177" s="134" t="s">
        <v>774</v>
      </c>
      <c r="E177" s="170" t="s">
        <v>19</v>
      </c>
      <c r="F177" s="171" t="s">
        <v>967</v>
      </c>
      <c r="H177" s="172">
        <v>2.323</v>
      </c>
      <c r="I177" s="173"/>
      <c r="L177" s="169"/>
      <c r="M177" s="174"/>
      <c r="T177" s="175"/>
      <c r="AT177" s="170" t="s">
        <v>774</v>
      </c>
      <c r="AU177" s="170" t="s">
        <v>77</v>
      </c>
      <c r="AV177" s="13" t="s">
        <v>266</v>
      </c>
      <c r="AW177" s="13" t="s">
        <v>31</v>
      </c>
      <c r="AX177" s="13" t="s">
        <v>77</v>
      </c>
      <c r="AY177" s="170" t="s">
        <v>260</v>
      </c>
    </row>
    <row r="178" spans="2:65" s="1" customFormat="1" ht="21.75" customHeight="1">
      <c r="B178" s="32"/>
      <c r="C178" s="121" t="s">
        <v>310</v>
      </c>
      <c r="D178" s="121" t="s">
        <v>261</v>
      </c>
      <c r="E178" s="122" t="s">
        <v>4453</v>
      </c>
      <c r="F178" s="123" t="s">
        <v>4454</v>
      </c>
      <c r="G178" s="124" t="s">
        <v>1067</v>
      </c>
      <c r="H178" s="125">
        <v>1.91</v>
      </c>
      <c r="I178" s="126"/>
      <c r="J178" s="127">
        <f>ROUND(I178*H178,2)</f>
        <v>0</v>
      </c>
      <c r="K178" s="123" t="s">
        <v>1258</v>
      </c>
      <c r="L178" s="32"/>
      <c r="M178" s="128" t="s">
        <v>19</v>
      </c>
      <c r="N178" s="129" t="s">
        <v>40</v>
      </c>
      <c r="P178" s="130">
        <f>O178*H178</f>
        <v>0</v>
      </c>
      <c r="Q178" s="130">
        <v>2.8969299999999998</v>
      </c>
      <c r="R178" s="130">
        <f>Q178*H178</f>
        <v>5.5331362999999998</v>
      </c>
      <c r="S178" s="130">
        <v>0</v>
      </c>
      <c r="T178" s="131">
        <f>S178*H178</f>
        <v>0</v>
      </c>
      <c r="AR178" s="132" t="s">
        <v>266</v>
      </c>
      <c r="AT178" s="132" t="s">
        <v>261</v>
      </c>
      <c r="AU178" s="132" t="s">
        <v>77</v>
      </c>
      <c r="AY178" s="17" t="s">
        <v>260</v>
      </c>
      <c r="BE178" s="133">
        <f>IF(N178="základní",J178,0)</f>
        <v>0</v>
      </c>
      <c r="BF178" s="133">
        <f>IF(N178="snížená",J178,0)</f>
        <v>0</v>
      </c>
      <c r="BG178" s="133">
        <f>IF(N178="zákl. přenesená",J178,0)</f>
        <v>0</v>
      </c>
      <c r="BH178" s="133">
        <f>IF(N178="sníž. přenesená",J178,0)</f>
        <v>0</v>
      </c>
      <c r="BI178" s="133">
        <f>IF(N178="nulová",J178,0)</f>
        <v>0</v>
      </c>
      <c r="BJ178" s="17" t="s">
        <v>77</v>
      </c>
      <c r="BK178" s="133">
        <f>ROUND(I178*H178,2)</f>
        <v>0</v>
      </c>
      <c r="BL178" s="17" t="s">
        <v>266</v>
      </c>
      <c r="BM178" s="132" t="s">
        <v>358</v>
      </c>
    </row>
    <row r="179" spans="2:65" s="1" customFormat="1" ht="19.5">
      <c r="B179" s="32"/>
      <c r="D179" s="134" t="s">
        <v>267</v>
      </c>
      <c r="F179" s="135" t="s">
        <v>4455</v>
      </c>
      <c r="I179" s="136"/>
      <c r="L179" s="32"/>
      <c r="M179" s="137"/>
      <c r="T179" s="53"/>
      <c r="AT179" s="17" t="s">
        <v>267</v>
      </c>
      <c r="AU179" s="17" t="s">
        <v>77</v>
      </c>
    </row>
    <row r="180" spans="2:65" s="1" customFormat="1" ht="11.25">
      <c r="B180" s="32"/>
      <c r="D180" s="176" t="s">
        <v>1416</v>
      </c>
      <c r="F180" s="177" t="s">
        <v>4456</v>
      </c>
      <c r="I180" s="136"/>
      <c r="L180" s="32"/>
      <c r="M180" s="137"/>
      <c r="T180" s="53"/>
      <c r="AT180" s="17" t="s">
        <v>1416</v>
      </c>
      <c r="AU180" s="17" t="s">
        <v>77</v>
      </c>
    </row>
    <row r="181" spans="2:65" s="12" customFormat="1" ht="11.25">
      <c r="B181" s="162"/>
      <c r="D181" s="134" t="s">
        <v>774</v>
      </c>
      <c r="E181" s="163" t="s">
        <v>19</v>
      </c>
      <c r="F181" s="164" t="s">
        <v>4457</v>
      </c>
      <c r="H181" s="165">
        <v>1.91</v>
      </c>
      <c r="I181" s="166"/>
      <c r="L181" s="162"/>
      <c r="M181" s="167"/>
      <c r="T181" s="168"/>
      <c r="AT181" s="163" t="s">
        <v>774</v>
      </c>
      <c r="AU181" s="163" t="s">
        <v>77</v>
      </c>
      <c r="AV181" s="12" t="s">
        <v>79</v>
      </c>
      <c r="AW181" s="12" t="s">
        <v>31</v>
      </c>
      <c r="AX181" s="12" t="s">
        <v>69</v>
      </c>
      <c r="AY181" s="163" t="s">
        <v>260</v>
      </c>
    </row>
    <row r="182" spans="2:65" s="13" customFormat="1" ht="11.25">
      <c r="B182" s="169"/>
      <c r="D182" s="134" t="s">
        <v>774</v>
      </c>
      <c r="E182" s="170" t="s">
        <v>19</v>
      </c>
      <c r="F182" s="171" t="s">
        <v>967</v>
      </c>
      <c r="H182" s="172">
        <v>1.91</v>
      </c>
      <c r="I182" s="173"/>
      <c r="L182" s="169"/>
      <c r="M182" s="174"/>
      <c r="T182" s="175"/>
      <c r="AT182" s="170" t="s">
        <v>774</v>
      </c>
      <c r="AU182" s="170" t="s">
        <v>77</v>
      </c>
      <c r="AV182" s="13" t="s">
        <v>266</v>
      </c>
      <c r="AW182" s="13" t="s">
        <v>31</v>
      </c>
      <c r="AX182" s="13" t="s">
        <v>77</v>
      </c>
      <c r="AY182" s="170" t="s">
        <v>260</v>
      </c>
    </row>
    <row r="183" spans="2:65" s="1" customFormat="1" ht="16.5" customHeight="1">
      <c r="B183" s="32"/>
      <c r="C183" s="121" t="s">
        <v>7</v>
      </c>
      <c r="D183" s="121" t="s">
        <v>261</v>
      </c>
      <c r="E183" s="122" t="s">
        <v>4458</v>
      </c>
      <c r="F183" s="123" t="s">
        <v>4459</v>
      </c>
      <c r="G183" s="124" t="s">
        <v>1067</v>
      </c>
      <c r="H183" s="125">
        <v>1.91</v>
      </c>
      <c r="I183" s="126"/>
      <c r="J183" s="127">
        <f>ROUND(I183*H183,2)</f>
        <v>0</v>
      </c>
      <c r="K183" s="123" t="s">
        <v>1258</v>
      </c>
      <c r="L183" s="32"/>
      <c r="M183" s="128" t="s">
        <v>19</v>
      </c>
      <c r="N183" s="129" t="s">
        <v>40</v>
      </c>
      <c r="P183" s="130">
        <f>O183*H183</f>
        <v>0</v>
      </c>
      <c r="Q183" s="130">
        <v>0</v>
      </c>
      <c r="R183" s="130">
        <f>Q183*H183</f>
        <v>0</v>
      </c>
      <c r="S183" s="130">
        <v>0</v>
      </c>
      <c r="T183" s="131">
        <f>S183*H183</f>
        <v>0</v>
      </c>
      <c r="AR183" s="132" t="s">
        <v>266</v>
      </c>
      <c r="AT183" s="132" t="s">
        <v>261</v>
      </c>
      <c r="AU183" s="132" t="s">
        <v>77</v>
      </c>
      <c r="AY183" s="17" t="s">
        <v>260</v>
      </c>
      <c r="BE183" s="133">
        <f>IF(N183="základní",J183,0)</f>
        <v>0</v>
      </c>
      <c r="BF183" s="133">
        <f>IF(N183="snížená",J183,0)</f>
        <v>0</v>
      </c>
      <c r="BG183" s="133">
        <f>IF(N183="zákl. přenesená",J183,0)</f>
        <v>0</v>
      </c>
      <c r="BH183" s="133">
        <f>IF(N183="sníž. přenesená",J183,0)</f>
        <v>0</v>
      </c>
      <c r="BI183" s="133">
        <f>IF(N183="nulová",J183,0)</f>
        <v>0</v>
      </c>
      <c r="BJ183" s="17" t="s">
        <v>77</v>
      </c>
      <c r="BK183" s="133">
        <f>ROUND(I183*H183,2)</f>
        <v>0</v>
      </c>
      <c r="BL183" s="17" t="s">
        <v>266</v>
      </c>
      <c r="BM183" s="132" t="s">
        <v>364</v>
      </c>
    </row>
    <row r="184" spans="2:65" s="1" customFormat="1" ht="19.5">
      <c r="B184" s="32"/>
      <c r="D184" s="134" t="s">
        <v>267</v>
      </c>
      <c r="F184" s="135" t="s">
        <v>4460</v>
      </c>
      <c r="I184" s="136"/>
      <c r="L184" s="32"/>
      <c r="M184" s="137"/>
      <c r="T184" s="53"/>
      <c r="AT184" s="17" t="s">
        <v>267</v>
      </c>
      <c r="AU184" s="17" t="s">
        <v>77</v>
      </c>
    </row>
    <row r="185" spans="2:65" s="1" customFormat="1" ht="11.25">
      <c r="B185" s="32"/>
      <c r="D185" s="176" t="s">
        <v>1416</v>
      </c>
      <c r="F185" s="177" t="s">
        <v>4461</v>
      </c>
      <c r="I185" s="136"/>
      <c r="L185" s="32"/>
      <c r="M185" s="137"/>
      <c r="T185" s="53"/>
      <c r="AT185" s="17" t="s">
        <v>1416</v>
      </c>
      <c r="AU185" s="17" t="s">
        <v>77</v>
      </c>
    </row>
    <row r="186" spans="2:65" s="1" customFormat="1" ht="16.5" customHeight="1">
      <c r="B186" s="32"/>
      <c r="C186" s="121" t="s">
        <v>315</v>
      </c>
      <c r="D186" s="121" t="s">
        <v>261</v>
      </c>
      <c r="E186" s="122" t="s">
        <v>1927</v>
      </c>
      <c r="F186" s="123" t="s">
        <v>1928</v>
      </c>
      <c r="G186" s="124" t="s">
        <v>273</v>
      </c>
      <c r="H186" s="125">
        <v>8</v>
      </c>
      <c r="I186" s="126"/>
      <c r="J186" s="127">
        <f>ROUND(I186*H186,2)</f>
        <v>0</v>
      </c>
      <c r="K186" s="123" t="s">
        <v>19</v>
      </c>
      <c r="L186" s="32"/>
      <c r="M186" s="128" t="s">
        <v>19</v>
      </c>
      <c r="N186" s="129" t="s">
        <v>40</v>
      </c>
      <c r="P186" s="130">
        <f>O186*H186</f>
        <v>0</v>
      </c>
      <c r="Q186" s="130">
        <v>0</v>
      </c>
      <c r="R186" s="130">
        <f>Q186*H186</f>
        <v>0</v>
      </c>
      <c r="S186" s="130">
        <v>0</v>
      </c>
      <c r="T186" s="131">
        <f>S186*H186</f>
        <v>0</v>
      </c>
      <c r="AR186" s="132" t="s">
        <v>266</v>
      </c>
      <c r="AT186" s="132" t="s">
        <v>261</v>
      </c>
      <c r="AU186" s="132" t="s">
        <v>77</v>
      </c>
      <c r="AY186" s="17" t="s">
        <v>260</v>
      </c>
      <c r="BE186" s="133">
        <f>IF(N186="základní",J186,0)</f>
        <v>0</v>
      </c>
      <c r="BF186" s="133">
        <f>IF(N186="snížená",J186,0)</f>
        <v>0</v>
      </c>
      <c r="BG186" s="133">
        <f>IF(N186="zákl. přenesená",J186,0)</f>
        <v>0</v>
      </c>
      <c r="BH186" s="133">
        <f>IF(N186="sníž. přenesená",J186,0)</f>
        <v>0</v>
      </c>
      <c r="BI186" s="133">
        <f>IF(N186="nulová",J186,0)</f>
        <v>0</v>
      </c>
      <c r="BJ186" s="17" t="s">
        <v>77</v>
      </c>
      <c r="BK186" s="133">
        <f>ROUND(I186*H186,2)</f>
        <v>0</v>
      </c>
      <c r="BL186" s="17" t="s">
        <v>266</v>
      </c>
      <c r="BM186" s="132" t="s">
        <v>368</v>
      </c>
    </row>
    <row r="187" spans="2:65" s="1" customFormat="1" ht="11.25">
      <c r="B187" s="32"/>
      <c r="D187" s="134" t="s">
        <v>267</v>
      </c>
      <c r="F187" s="135" t="s">
        <v>1928</v>
      </c>
      <c r="I187" s="136"/>
      <c r="L187" s="32"/>
      <c r="M187" s="137"/>
      <c r="T187" s="53"/>
      <c r="AT187" s="17" t="s">
        <v>267</v>
      </c>
      <c r="AU187" s="17" t="s">
        <v>77</v>
      </c>
    </row>
    <row r="188" spans="2:65" s="12" customFormat="1" ht="11.25">
      <c r="B188" s="162"/>
      <c r="D188" s="134" t="s">
        <v>774</v>
      </c>
      <c r="E188" s="163" t="s">
        <v>19</v>
      </c>
      <c r="F188" s="164" t="s">
        <v>4462</v>
      </c>
      <c r="H188" s="165">
        <v>8</v>
      </c>
      <c r="I188" s="166"/>
      <c r="L188" s="162"/>
      <c r="M188" s="167"/>
      <c r="T188" s="168"/>
      <c r="AT188" s="163" t="s">
        <v>774</v>
      </c>
      <c r="AU188" s="163" t="s">
        <v>77</v>
      </c>
      <c r="AV188" s="12" t="s">
        <v>79</v>
      </c>
      <c r="AW188" s="12" t="s">
        <v>31</v>
      </c>
      <c r="AX188" s="12" t="s">
        <v>69</v>
      </c>
      <c r="AY188" s="163" t="s">
        <v>260</v>
      </c>
    </row>
    <row r="189" spans="2:65" s="13" customFormat="1" ht="11.25">
      <c r="B189" s="169"/>
      <c r="D189" s="134" t="s">
        <v>774</v>
      </c>
      <c r="E189" s="170" t="s">
        <v>19</v>
      </c>
      <c r="F189" s="171" t="s">
        <v>967</v>
      </c>
      <c r="H189" s="172">
        <v>8</v>
      </c>
      <c r="I189" s="173"/>
      <c r="L189" s="169"/>
      <c r="M189" s="174"/>
      <c r="T189" s="175"/>
      <c r="AT189" s="170" t="s">
        <v>774</v>
      </c>
      <c r="AU189" s="170" t="s">
        <v>77</v>
      </c>
      <c r="AV189" s="13" t="s">
        <v>266</v>
      </c>
      <c r="AW189" s="13" t="s">
        <v>31</v>
      </c>
      <c r="AX189" s="13" t="s">
        <v>77</v>
      </c>
      <c r="AY189" s="170" t="s">
        <v>260</v>
      </c>
    </row>
    <row r="190" spans="2:65" s="10" customFormat="1" ht="25.9" customHeight="1">
      <c r="B190" s="111"/>
      <c r="D190" s="112" t="s">
        <v>68</v>
      </c>
      <c r="E190" s="113" t="s">
        <v>266</v>
      </c>
      <c r="F190" s="113" t="s">
        <v>1930</v>
      </c>
      <c r="I190" s="114"/>
      <c r="J190" s="115">
        <f>BK190</f>
        <v>0</v>
      </c>
      <c r="L190" s="111"/>
      <c r="M190" s="116"/>
      <c r="P190" s="117">
        <f>SUM(P191:P196)</f>
        <v>0</v>
      </c>
      <c r="R190" s="117">
        <f>SUM(R191:R196)</f>
        <v>8.7129755999999983</v>
      </c>
      <c r="T190" s="118">
        <f>SUM(T191:T196)</f>
        <v>0</v>
      </c>
      <c r="AR190" s="112" t="s">
        <v>77</v>
      </c>
      <c r="AT190" s="119" t="s">
        <v>68</v>
      </c>
      <c r="AU190" s="119" t="s">
        <v>69</v>
      </c>
      <c r="AY190" s="112" t="s">
        <v>260</v>
      </c>
      <c r="BK190" s="120">
        <f>SUM(BK191:BK196)</f>
        <v>0</v>
      </c>
    </row>
    <row r="191" spans="2:65" s="1" customFormat="1" ht="16.5" customHeight="1">
      <c r="B191" s="32"/>
      <c r="C191" s="121" t="s">
        <v>370</v>
      </c>
      <c r="D191" s="121" t="s">
        <v>261</v>
      </c>
      <c r="E191" s="122" t="s">
        <v>1931</v>
      </c>
      <c r="F191" s="123" t="s">
        <v>1932</v>
      </c>
      <c r="G191" s="124" t="s">
        <v>1067</v>
      </c>
      <c r="H191" s="125">
        <v>3.78</v>
      </c>
      <c r="I191" s="126"/>
      <c r="J191" s="127">
        <f>ROUND(I191*H191,2)</f>
        <v>0</v>
      </c>
      <c r="K191" s="123" t="s">
        <v>1258</v>
      </c>
      <c r="L191" s="32"/>
      <c r="M191" s="128" t="s">
        <v>19</v>
      </c>
      <c r="N191" s="129" t="s">
        <v>40</v>
      </c>
      <c r="P191" s="130">
        <f>O191*H191</f>
        <v>0</v>
      </c>
      <c r="Q191" s="130">
        <v>2.3050199999999998</v>
      </c>
      <c r="R191" s="130">
        <f>Q191*H191</f>
        <v>8.7129755999999983</v>
      </c>
      <c r="S191" s="130">
        <v>0</v>
      </c>
      <c r="T191" s="131">
        <f>S191*H191</f>
        <v>0</v>
      </c>
      <c r="AR191" s="132" t="s">
        <v>266</v>
      </c>
      <c r="AT191" s="132" t="s">
        <v>261</v>
      </c>
      <c r="AU191" s="132" t="s">
        <v>77</v>
      </c>
      <c r="AY191" s="17" t="s">
        <v>260</v>
      </c>
      <c r="BE191" s="133">
        <f>IF(N191="základní",J191,0)</f>
        <v>0</v>
      </c>
      <c r="BF191" s="133">
        <f>IF(N191="snížená",J191,0)</f>
        <v>0</v>
      </c>
      <c r="BG191" s="133">
        <f>IF(N191="zákl. přenesená",J191,0)</f>
        <v>0</v>
      </c>
      <c r="BH191" s="133">
        <f>IF(N191="sníž. přenesená",J191,0)</f>
        <v>0</v>
      </c>
      <c r="BI191" s="133">
        <f>IF(N191="nulová",J191,0)</f>
        <v>0</v>
      </c>
      <c r="BJ191" s="17" t="s">
        <v>77</v>
      </c>
      <c r="BK191" s="133">
        <f>ROUND(I191*H191,2)</f>
        <v>0</v>
      </c>
      <c r="BL191" s="17" t="s">
        <v>266</v>
      </c>
      <c r="BM191" s="132" t="s">
        <v>373</v>
      </c>
    </row>
    <row r="192" spans="2:65" s="1" customFormat="1" ht="11.25">
      <c r="B192" s="32"/>
      <c r="D192" s="134" t="s">
        <v>267</v>
      </c>
      <c r="F192" s="135" t="s">
        <v>1933</v>
      </c>
      <c r="I192" s="136"/>
      <c r="L192" s="32"/>
      <c r="M192" s="137"/>
      <c r="T192" s="53"/>
      <c r="AT192" s="17" t="s">
        <v>267</v>
      </c>
      <c r="AU192" s="17" t="s">
        <v>77</v>
      </c>
    </row>
    <row r="193" spans="2:65" s="1" customFormat="1" ht="11.25">
      <c r="B193" s="32"/>
      <c r="D193" s="176" t="s">
        <v>1416</v>
      </c>
      <c r="F193" s="177" t="s">
        <v>1934</v>
      </c>
      <c r="I193" s="136"/>
      <c r="L193" s="32"/>
      <c r="M193" s="137"/>
      <c r="T193" s="53"/>
      <c r="AT193" s="17" t="s">
        <v>1416</v>
      </c>
      <c r="AU193" s="17" t="s">
        <v>77</v>
      </c>
    </row>
    <row r="194" spans="2:65" s="1" customFormat="1" ht="87.75">
      <c r="B194" s="32"/>
      <c r="D194" s="134" t="s">
        <v>269</v>
      </c>
      <c r="F194" s="138" t="s">
        <v>1935</v>
      </c>
      <c r="I194" s="136"/>
      <c r="L194" s="32"/>
      <c r="M194" s="137"/>
      <c r="T194" s="53"/>
      <c r="AT194" s="17" t="s">
        <v>269</v>
      </c>
      <c r="AU194" s="17" t="s">
        <v>77</v>
      </c>
    </row>
    <row r="195" spans="2:65" s="12" customFormat="1" ht="11.25">
      <c r="B195" s="162"/>
      <c r="D195" s="134" t="s">
        <v>774</v>
      </c>
      <c r="E195" s="163" t="s">
        <v>19</v>
      </c>
      <c r="F195" s="164" t="s">
        <v>4463</v>
      </c>
      <c r="H195" s="165">
        <v>3.78</v>
      </c>
      <c r="I195" s="166"/>
      <c r="L195" s="162"/>
      <c r="M195" s="167"/>
      <c r="T195" s="168"/>
      <c r="AT195" s="163" t="s">
        <v>774</v>
      </c>
      <c r="AU195" s="163" t="s">
        <v>77</v>
      </c>
      <c r="AV195" s="12" t="s">
        <v>79</v>
      </c>
      <c r="AW195" s="12" t="s">
        <v>31</v>
      </c>
      <c r="AX195" s="12" t="s">
        <v>69</v>
      </c>
      <c r="AY195" s="163" t="s">
        <v>260</v>
      </c>
    </row>
    <row r="196" spans="2:65" s="13" customFormat="1" ht="11.25">
      <c r="B196" s="169"/>
      <c r="D196" s="134" t="s">
        <v>774</v>
      </c>
      <c r="E196" s="170" t="s">
        <v>19</v>
      </c>
      <c r="F196" s="171" t="s">
        <v>967</v>
      </c>
      <c r="H196" s="172">
        <v>3.78</v>
      </c>
      <c r="I196" s="173"/>
      <c r="L196" s="169"/>
      <c r="M196" s="174"/>
      <c r="T196" s="175"/>
      <c r="AT196" s="170" t="s">
        <v>774</v>
      </c>
      <c r="AU196" s="170" t="s">
        <v>77</v>
      </c>
      <c r="AV196" s="13" t="s">
        <v>266</v>
      </c>
      <c r="AW196" s="13" t="s">
        <v>31</v>
      </c>
      <c r="AX196" s="13" t="s">
        <v>77</v>
      </c>
      <c r="AY196" s="170" t="s">
        <v>260</v>
      </c>
    </row>
    <row r="197" spans="2:65" s="10" customFormat="1" ht="25.9" customHeight="1">
      <c r="B197" s="111"/>
      <c r="D197" s="112" t="s">
        <v>68</v>
      </c>
      <c r="E197" s="113" t="s">
        <v>1941</v>
      </c>
      <c r="F197" s="113" t="s">
        <v>1942</v>
      </c>
      <c r="I197" s="114"/>
      <c r="J197" s="115">
        <f>BK197</f>
        <v>0</v>
      </c>
      <c r="L197" s="111"/>
      <c r="M197" s="116"/>
      <c r="P197" s="117">
        <f>SUM(P198:P231)</f>
        <v>0</v>
      </c>
      <c r="R197" s="117">
        <f>SUM(R198:R231)</f>
        <v>0.38368940000000001</v>
      </c>
      <c r="T197" s="118">
        <f>SUM(T198:T231)</f>
        <v>0</v>
      </c>
      <c r="AR197" s="112" t="s">
        <v>79</v>
      </c>
      <c r="AT197" s="119" t="s">
        <v>68</v>
      </c>
      <c r="AU197" s="119" t="s">
        <v>69</v>
      </c>
      <c r="AY197" s="112" t="s">
        <v>260</v>
      </c>
      <c r="BK197" s="120">
        <f>SUM(BK198:BK231)</f>
        <v>0</v>
      </c>
    </row>
    <row r="198" spans="2:65" s="1" customFormat="1" ht="16.5" customHeight="1">
      <c r="B198" s="32"/>
      <c r="C198" s="121" t="s">
        <v>320</v>
      </c>
      <c r="D198" s="121" t="s">
        <v>261</v>
      </c>
      <c r="E198" s="122" t="s">
        <v>1951</v>
      </c>
      <c r="F198" s="123" t="s">
        <v>1952</v>
      </c>
      <c r="G198" s="124" t="s">
        <v>1297</v>
      </c>
      <c r="H198" s="125">
        <v>11.6</v>
      </c>
      <c r="I198" s="126"/>
      <c r="J198" s="127">
        <f>ROUND(I198*H198,2)</f>
        <v>0</v>
      </c>
      <c r="K198" s="123" t="s">
        <v>1258</v>
      </c>
      <c r="L198" s="32"/>
      <c r="M198" s="128" t="s">
        <v>19</v>
      </c>
      <c r="N198" s="129" t="s">
        <v>40</v>
      </c>
      <c r="P198" s="130">
        <f>O198*H198</f>
        <v>0</v>
      </c>
      <c r="Q198" s="130">
        <v>0</v>
      </c>
      <c r="R198" s="130">
        <f>Q198*H198</f>
        <v>0</v>
      </c>
      <c r="S198" s="130">
        <v>0</v>
      </c>
      <c r="T198" s="131">
        <f>S198*H198</f>
        <v>0</v>
      </c>
      <c r="AR198" s="132" t="s">
        <v>300</v>
      </c>
      <c r="AT198" s="132" t="s">
        <v>261</v>
      </c>
      <c r="AU198" s="132" t="s">
        <v>77</v>
      </c>
      <c r="AY198" s="17" t="s">
        <v>260</v>
      </c>
      <c r="BE198" s="133">
        <f>IF(N198="základní",J198,0)</f>
        <v>0</v>
      </c>
      <c r="BF198" s="133">
        <f>IF(N198="snížená",J198,0)</f>
        <v>0</v>
      </c>
      <c r="BG198" s="133">
        <f>IF(N198="zákl. přenesená",J198,0)</f>
        <v>0</v>
      </c>
      <c r="BH198" s="133">
        <f>IF(N198="sníž. přenesená",J198,0)</f>
        <v>0</v>
      </c>
      <c r="BI198" s="133">
        <f>IF(N198="nulová",J198,0)</f>
        <v>0</v>
      </c>
      <c r="BJ198" s="17" t="s">
        <v>77</v>
      </c>
      <c r="BK198" s="133">
        <f>ROUND(I198*H198,2)</f>
        <v>0</v>
      </c>
      <c r="BL198" s="17" t="s">
        <v>300</v>
      </c>
      <c r="BM198" s="132" t="s">
        <v>378</v>
      </c>
    </row>
    <row r="199" spans="2:65" s="1" customFormat="1" ht="11.25">
      <c r="B199" s="32"/>
      <c r="D199" s="134" t="s">
        <v>267</v>
      </c>
      <c r="F199" s="135" t="s">
        <v>1953</v>
      </c>
      <c r="I199" s="136"/>
      <c r="L199" s="32"/>
      <c r="M199" s="137"/>
      <c r="T199" s="53"/>
      <c r="AT199" s="17" t="s">
        <v>267</v>
      </c>
      <c r="AU199" s="17" t="s">
        <v>77</v>
      </c>
    </row>
    <row r="200" spans="2:65" s="1" customFormat="1" ht="11.25">
      <c r="B200" s="32"/>
      <c r="D200" s="176" t="s">
        <v>1416</v>
      </c>
      <c r="F200" s="177" t="s">
        <v>1954</v>
      </c>
      <c r="I200" s="136"/>
      <c r="L200" s="32"/>
      <c r="M200" s="137"/>
      <c r="T200" s="53"/>
      <c r="AT200" s="17" t="s">
        <v>1416</v>
      </c>
      <c r="AU200" s="17" t="s">
        <v>77</v>
      </c>
    </row>
    <row r="201" spans="2:65" s="1" customFormat="1" ht="19.5">
      <c r="B201" s="32"/>
      <c r="D201" s="134" t="s">
        <v>269</v>
      </c>
      <c r="F201" s="138" t="s">
        <v>1955</v>
      </c>
      <c r="I201" s="136"/>
      <c r="L201" s="32"/>
      <c r="M201" s="137"/>
      <c r="T201" s="53"/>
      <c r="AT201" s="17" t="s">
        <v>269</v>
      </c>
      <c r="AU201" s="17" t="s">
        <v>77</v>
      </c>
    </row>
    <row r="202" spans="2:65" s="12" customFormat="1" ht="11.25">
      <c r="B202" s="162"/>
      <c r="D202" s="134" t="s">
        <v>774</v>
      </c>
      <c r="E202" s="163" t="s">
        <v>19</v>
      </c>
      <c r="F202" s="164" t="s">
        <v>4464</v>
      </c>
      <c r="H202" s="165">
        <v>11.6</v>
      </c>
      <c r="I202" s="166"/>
      <c r="L202" s="162"/>
      <c r="M202" s="167"/>
      <c r="T202" s="168"/>
      <c r="AT202" s="163" t="s">
        <v>774</v>
      </c>
      <c r="AU202" s="163" t="s">
        <v>77</v>
      </c>
      <c r="AV202" s="12" t="s">
        <v>79</v>
      </c>
      <c r="AW202" s="12" t="s">
        <v>31</v>
      </c>
      <c r="AX202" s="12" t="s">
        <v>69</v>
      </c>
      <c r="AY202" s="163" t="s">
        <v>260</v>
      </c>
    </row>
    <row r="203" spans="2:65" s="13" customFormat="1" ht="11.25">
      <c r="B203" s="169"/>
      <c r="D203" s="134" t="s">
        <v>774</v>
      </c>
      <c r="E203" s="170" t="s">
        <v>19</v>
      </c>
      <c r="F203" s="171" t="s">
        <v>967</v>
      </c>
      <c r="H203" s="172">
        <v>11.6</v>
      </c>
      <c r="I203" s="173"/>
      <c r="L203" s="169"/>
      <c r="M203" s="174"/>
      <c r="T203" s="175"/>
      <c r="AT203" s="170" t="s">
        <v>774</v>
      </c>
      <c r="AU203" s="170" t="s">
        <v>77</v>
      </c>
      <c r="AV203" s="13" t="s">
        <v>266</v>
      </c>
      <c r="AW203" s="13" t="s">
        <v>31</v>
      </c>
      <c r="AX203" s="13" t="s">
        <v>77</v>
      </c>
      <c r="AY203" s="170" t="s">
        <v>260</v>
      </c>
    </row>
    <row r="204" spans="2:65" s="1" customFormat="1" ht="16.5" customHeight="1">
      <c r="B204" s="32"/>
      <c r="C204" s="121" t="s">
        <v>381</v>
      </c>
      <c r="D204" s="121" t="s">
        <v>261</v>
      </c>
      <c r="E204" s="122" t="s">
        <v>1943</v>
      </c>
      <c r="F204" s="123" t="s">
        <v>1944</v>
      </c>
      <c r="G204" s="124" t="s">
        <v>1297</v>
      </c>
      <c r="H204" s="125">
        <v>45.99</v>
      </c>
      <c r="I204" s="126"/>
      <c r="J204" s="127">
        <f>ROUND(I204*H204,2)</f>
        <v>0</v>
      </c>
      <c r="K204" s="123" t="s">
        <v>1258</v>
      </c>
      <c r="L204" s="32"/>
      <c r="M204" s="128" t="s">
        <v>19</v>
      </c>
      <c r="N204" s="129" t="s">
        <v>40</v>
      </c>
      <c r="P204" s="130">
        <f>O204*H204</f>
        <v>0</v>
      </c>
      <c r="Q204" s="130">
        <v>4.0000000000000002E-4</v>
      </c>
      <c r="R204" s="130">
        <f>Q204*H204</f>
        <v>1.8396000000000003E-2</v>
      </c>
      <c r="S204" s="130">
        <v>0</v>
      </c>
      <c r="T204" s="131">
        <f>S204*H204</f>
        <v>0</v>
      </c>
      <c r="AR204" s="132" t="s">
        <v>300</v>
      </c>
      <c r="AT204" s="132" t="s">
        <v>261</v>
      </c>
      <c r="AU204" s="132" t="s">
        <v>77</v>
      </c>
      <c r="AY204" s="17" t="s">
        <v>260</v>
      </c>
      <c r="BE204" s="133">
        <f>IF(N204="základní",J204,0)</f>
        <v>0</v>
      </c>
      <c r="BF204" s="133">
        <f>IF(N204="snížená",J204,0)</f>
        <v>0</v>
      </c>
      <c r="BG204" s="133">
        <f>IF(N204="zákl. přenesená",J204,0)</f>
        <v>0</v>
      </c>
      <c r="BH204" s="133">
        <f>IF(N204="sníž. přenesená",J204,0)</f>
        <v>0</v>
      </c>
      <c r="BI204" s="133">
        <f>IF(N204="nulová",J204,0)</f>
        <v>0</v>
      </c>
      <c r="BJ204" s="17" t="s">
        <v>77</v>
      </c>
      <c r="BK204" s="133">
        <f>ROUND(I204*H204,2)</f>
        <v>0</v>
      </c>
      <c r="BL204" s="17" t="s">
        <v>300</v>
      </c>
      <c r="BM204" s="132" t="s">
        <v>384</v>
      </c>
    </row>
    <row r="205" spans="2:65" s="1" customFormat="1" ht="11.25">
      <c r="B205" s="32"/>
      <c r="D205" s="134" t="s">
        <v>267</v>
      </c>
      <c r="F205" s="135" t="s">
        <v>1945</v>
      </c>
      <c r="I205" s="136"/>
      <c r="L205" s="32"/>
      <c r="M205" s="137"/>
      <c r="T205" s="53"/>
      <c r="AT205" s="17" t="s">
        <v>267</v>
      </c>
      <c r="AU205" s="17" t="s">
        <v>77</v>
      </c>
    </row>
    <row r="206" spans="2:65" s="1" customFormat="1" ht="11.25">
      <c r="B206" s="32"/>
      <c r="D206" s="176" t="s">
        <v>1416</v>
      </c>
      <c r="F206" s="177" t="s">
        <v>1946</v>
      </c>
      <c r="I206" s="136"/>
      <c r="L206" s="32"/>
      <c r="M206" s="137"/>
      <c r="T206" s="53"/>
      <c r="AT206" s="17" t="s">
        <v>1416</v>
      </c>
      <c r="AU206" s="17" t="s">
        <v>77</v>
      </c>
    </row>
    <row r="207" spans="2:65" s="1" customFormat="1" ht="19.5">
      <c r="B207" s="32"/>
      <c r="D207" s="134" t="s">
        <v>269</v>
      </c>
      <c r="F207" s="138" t="s">
        <v>1947</v>
      </c>
      <c r="I207" s="136"/>
      <c r="L207" s="32"/>
      <c r="M207" s="137"/>
      <c r="T207" s="53"/>
      <c r="AT207" s="17" t="s">
        <v>269</v>
      </c>
      <c r="AU207" s="17" t="s">
        <v>77</v>
      </c>
    </row>
    <row r="208" spans="2:65" s="12" customFormat="1" ht="11.25">
      <c r="B208" s="162"/>
      <c r="D208" s="134" t="s">
        <v>774</v>
      </c>
      <c r="E208" s="163" t="s">
        <v>19</v>
      </c>
      <c r="F208" s="164" t="s">
        <v>4449</v>
      </c>
      <c r="H208" s="165">
        <v>45.99</v>
      </c>
      <c r="I208" s="166"/>
      <c r="L208" s="162"/>
      <c r="M208" s="167"/>
      <c r="T208" s="168"/>
      <c r="AT208" s="163" t="s">
        <v>774</v>
      </c>
      <c r="AU208" s="163" t="s">
        <v>77</v>
      </c>
      <c r="AV208" s="12" t="s">
        <v>79</v>
      </c>
      <c r="AW208" s="12" t="s">
        <v>31</v>
      </c>
      <c r="AX208" s="12" t="s">
        <v>69</v>
      </c>
      <c r="AY208" s="163" t="s">
        <v>260</v>
      </c>
    </row>
    <row r="209" spans="2:65" s="13" customFormat="1" ht="11.25">
      <c r="B209" s="169"/>
      <c r="D209" s="134" t="s">
        <v>774</v>
      </c>
      <c r="E209" s="170" t="s">
        <v>19</v>
      </c>
      <c r="F209" s="171" t="s">
        <v>967</v>
      </c>
      <c r="H209" s="172">
        <v>45.99</v>
      </c>
      <c r="I209" s="173"/>
      <c r="L209" s="169"/>
      <c r="M209" s="174"/>
      <c r="T209" s="175"/>
      <c r="AT209" s="170" t="s">
        <v>774</v>
      </c>
      <c r="AU209" s="170" t="s">
        <v>77</v>
      </c>
      <c r="AV209" s="13" t="s">
        <v>266</v>
      </c>
      <c r="AW209" s="13" t="s">
        <v>31</v>
      </c>
      <c r="AX209" s="13" t="s">
        <v>77</v>
      </c>
      <c r="AY209" s="170" t="s">
        <v>260</v>
      </c>
    </row>
    <row r="210" spans="2:65" s="1" customFormat="1" ht="24.2" customHeight="1">
      <c r="B210" s="32"/>
      <c r="C210" s="139" t="s">
        <v>326</v>
      </c>
      <c r="D210" s="139" t="s">
        <v>273</v>
      </c>
      <c r="E210" s="140" t="s">
        <v>1949</v>
      </c>
      <c r="F210" s="141" t="s">
        <v>1950</v>
      </c>
      <c r="G210" s="142" t="s">
        <v>1297</v>
      </c>
      <c r="H210" s="143">
        <v>67.120999999999995</v>
      </c>
      <c r="I210" s="144"/>
      <c r="J210" s="145">
        <f>ROUND(I210*H210,2)</f>
        <v>0</v>
      </c>
      <c r="K210" s="141" t="s">
        <v>1258</v>
      </c>
      <c r="L210" s="146"/>
      <c r="M210" s="147" t="s">
        <v>19</v>
      </c>
      <c r="N210" s="148" t="s">
        <v>40</v>
      </c>
      <c r="P210" s="130">
        <f>O210*H210</f>
        <v>0</v>
      </c>
      <c r="Q210" s="130">
        <v>5.4000000000000003E-3</v>
      </c>
      <c r="R210" s="130">
        <f>Q210*H210</f>
        <v>0.36245339999999998</v>
      </c>
      <c r="S210" s="130">
        <v>0</v>
      </c>
      <c r="T210" s="131">
        <f>S210*H210</f>
        <v>0</v>
      </c>
      <c r="AR210" s="132" t="s">
        <v>339</v>
      </c>
      <c r="AT210" s="132" t="s">
        <v>273</v>
      </c>
      <c r="AU210" s="132" t="s">
        <v>77</v>
      </c>
      <c r="AY210" s="17" t="s">
        <v>260</v>
      </c>
      <c r="BE210" s="133">
        <f>IF(N210="základní",J210,0)</f>
        <v>0</v>
      </c>
      <c r="BF210" s="133">
        <f>IF(N210="snížená",J210,0)</f>
        <v>0</v>
      </c>
      <c r="BG210" s="133">
        <f>IF(N210="zákl. přenesená",J210,0)</f>
        <v>0</v>
      </c>
      <c r="BH210" s="133">
        <f>IF(N210="sníž. přenesená",J210,0)</f>
        <v>0</v>
      </c>
      <c r="BI210" s="133">
        <f>IF(N210="nulová",J210,0)</f>
        <v>0</v>
      </c>
      <c r="BJ210" s="17" t="s">
        <v>77</v>
      </c>
      <c r="BK210" s="133">
        <f>ROUND(I210*H210,2)</f>
        <v>0</v>
      </c>
      <c r="BL210" s="17" t="s">
        <v>300</v>
      </c>
      <c r="BM210" s="132" t="s">
        <v>389</v>
      </c>
    </row>
    <row r="211" spans="2:65" s="1" customFormat="1" ht="19.5">
      <c r="B211" s="32"/>
      <c r="D211" s="134" t="s">
        <v>267</v>
      </c>
      <c r="F211" s="135" t="s">
        <v>1950</v>
      </c>
      <c r="I211" s="136"/>
      <c r="L211" s="32"/>
      <c r="M211" s="137"/>
      <c r="T211" s="53"/>
      <c r="AT211" s="17" t="s">
        <v>267</v>
      </c>
      <c r="AU211" s="17" t="s">
        <v>77</v>
      </c>
    </row>
    <row r="212" spans="2:65" s="1" customFormat="1" ht="16.5" customHeight="1">
      <c r="B212" s="32"/>
      <c r="C212" s="121" t="s">
        <v>392</v>
      </c>
      <c r="D212" s="121" t="s">
        <v>261</v>
      </c>
      <c r="E212" s="122" t="s">
        <v>1957</v>
      </c>
      <c r="F212" s="123" t="s">
        <v>1958</v>
      </c>
      <c r="G212" s="124" t="s">
        <v>545</v>
      </c>
      <c r="H212" s="125">
        <v>8</v>
      </c>
      <c r="I212" s="126"/>
      <c r="J212" s="127">
        <f>ROUND(I212*H212,2)</f>
        <v>0</v>
      </c>
      <c r="K212" s="123" t="s">
        <v>1258</v>
      </c>
      <c r="L212" s="32"/>
      <c r="M212" s="128" t="s">
        <v>19</v>
      </c>
      <c r="N212" s="129" t="s">
        <v>40</v>
      </c>
      <c r="P212" s="130">
        <f>O212*H212</f>
        <v>0</v>
      </c>
      <c r="Q212" s="130">
        <v>1.1E-4</v>
      </c>
      <c r="R212" s="130">
        <f>Q212*H212</f>
        <v>8.8000000000000003E-4</v>
      </c>
      <c r="S212" s="130">
        <v>0</v>
      </c>
      <c r="T212" s="131">
        <f>S212*H212</f>
        <v>0</v>
      </c>
      <c r="AR212" s="132" t="s">
        <v>300</v>
      </c>
      <c r="AT212" s="132" t="s">
        <v>261</v>
      </c>
      <c r="AU212" s="132" t="s">
        <v>77</v>
      </c>
      <c r="AY212" s="17" t="s">
        <v>260</v>
      </c>
      <c r="BE212" s="133">
        <f>IF(N212="základní",J212,0)</f>
        <v>0</v>
      </c>
      <c r="BF212" s="133">
        <f>IF(N212="snížená",J212,0)</f>
        <v>0</v>
      </c>
      <c r="BG212" s="133">
        <f>IF(N212="zákl. přenesená",J212,0)</f>
        <v>0</v>
      </c>
      <c r="BH212" s="133">
        <f>IF(N212="sníž. přenesená",J212,0)</f>
        <v>0</v>
      </c>
      <c r="BI212" s="133">
        <f>IF(N212="nulová",J212,0)</f>
        <v>0</v>
      </c>
      <c r="BJ212" s="17" t="s">
        <v>77</v>
      </c>
      <c r="BK212" s="133">
        <f>ROUND(I212*H212,2)</f>
        <v>0</v>
      </c>
      <c r="BL212" s="17" t="s">
        <v>300</v>
      </c>
      <c r="BM212" s="132" t="s">
        <v>395</v>
      </c>
    </row>
    <row r="213" spans="2:65" s="1" customFormat="1" ht="11.25">
      <c r="B213" s="32"/>
      <c r="D213" s="134" t="s">
        <v>267</v>
      </c>
      <c r="F213" s="135" t="s">
        <v>1959</v>
      </c>
      <c r="I213" s="136"/>
      <c r="L213" s="32"/>
      <c r="M213" s="137"/>
      <c r="T213" s="53"/>
      <c r="AT213" s="17" t="s">
        <v>267</v>
      </c>
      <c r="AU213" s="17" t="s">
        <v>77</v>
      </c>
    </row>
    <row r="214" spans="2:65" s="1" customFormat="1" ht="11.25">
      <c r="B214" s="32"/>
      <c r="D214" s="176" t="s">
        <v>1416</v>
      </c>
      <c r="F214" s="177" t="s">
        <v>1960</v>
      </c>
      <c r="I214" s="136"/>
      <c r="L214" s="32"/>
      <c r="M214" s="137"/>
      <c r="T214" s="53"/>
      <c r="AT214" s="17" t="s">
        <v>1416</v>
      </c>
      <c r="AU214" s="17" t="s">
        <v>77</v>
      </c>
    </row>
    <row r="215" spans="2:65" s="1" customFormat="1" ht="19.5">
      <c r="B215" s="32"/>
      <c r="D215" s="134" t="s">
        <v>269</v>
      </c>
      <c r="F215" s="138" t="s">
        <v>1961</v>
      </c>
      <c r="I215" s="136"/>
      <c r="L215" s="32"/>
      <c r="M215" s="137"/>
      <c r="T215" s="53"/>
      <c r="AT215" s="17" t="s">
        <v>269</v>
      </c>
      <c r="AU215" s="17" t="s">
        <v>77</v>
      </c>
    </row>
    <row r="216" spans="2:65" s="12" customFormat="1" ht="11.25">
      <c r="B216" s="162"/>
      <c r="D216" s="134" t="s">
        <v>774</v>
      </c>
      <c r="E216" s="163" t="s">
        <v>19</v>
      </c>
      <c r="F216" s="164" t="s">
        <v>4462</v>
      </c>
      <c r="H216" s="165">
        <v>8</v>
      </c>
      <c r="I216" s="166"/>
      <c r="L216" s="162"/>
      <c r="M216" s="167"/>
      <c r="T216" s="168"/>
      <c r="AT216" s="163" t="s">
        <v>774</v>
      </c>
      <c r="AU216" s="163" t="s">
        <v>77</v>
      </c>
      <c r="AV216" s="12" t="s">
        <v>79</v>
      </c>
      <c r="AW216" s="12" t="s">
        <v>31</v>
      </c>
      <c r="AX216" s="12" t="s">
        <v>69</v>
      </c>
      <c r="AY216" s="163" t="s">
        <v>260</v>
      </c>
    </row>
    <row r="217" spans="2:65" s="13" customFormat="1" ht="11.25">
      <c r="B217" s="169"/>
      <c r="D217" s="134" t="s">
        <v>774</v>
      </c>
      <c r="E217" s="170" t="s">
        <v>19</v>
      </c>
      <c r="F217" s="171" t="s">
        <v>967</v>
      </c>
      <c r="H217" s="172">
        <v>8</v>
      </c>
      <c r="I217" s="173"/>
      <c r="L217" s="169"/>
      <c r="M217" s="174"/>
      <c r="T217" s="175"/>
      <c r="AT217" s="170" t="s">
        <v>774</v>
      </c>
      <c r="AU217" s="170" t="s">
        <v>77</v>
      </c>
      <c r="AV217" s="13" t="s">
        <v>266</v>
      </c>
      <c r="AW217" s="13" t="s">
        <v>31</v>
      </c>
      <c r="AX217" s="13" t="s">
        <v>77</v>
      </c>
      <c r="AY217" s="170" t="s">
        <v>260</v>
      </c>
    </row>
    <row r="218" spans="2:65" s="1" customFormat="1" ht="16.5" customHeight="1">
      <c r="B218" s="32"/>
      <c r="C218" s="139" t="s">
        <v>330</v>
      </c>
      <c r="D218" s="139" t="s">
        <v>273</v>
      </c>
      <c r="E218" s="140" t="s">
        <v>2248</v>
      </c>
      <c r="F218" s="141" t="s">
        <v>2249</v>
      </c>
      <c r="G218" s="142" t="s">
        <v>545</v>
      </c>
      <c r="H218" s="143">
        <v>8</v>
      </c>
      <c r="I218" s="144"/>
      <c r="J218" s="145">
        <f>ROUND(I218*H218,2)</f>
        <v>0</v>
      </c>
      <c r="K218" s="141" t="s">
        <v>1258</v>
      </c>
      <c r="L218" s="146"/>
      <c r="M218" s="147" t="s">
        <v>19</v>
      </c>
      <c r="N218" s="148" t="s">
        <v>40</v>
      </c>
      <c r="P218" s="130">
        <f>O218*H218</f>
        <v>0</v>
      </c>
      <c r="Q218" s="130">
        <v>1.8000000000000001E-4</v>
      </c>
      <c r="R218" s="130">
        <f>Q218*H218</f>
        <v>1.4400000000000001E-3</v>
      </c>
      <c r="S218" s="130">
        <v>0</v>
      </c>
      <c r="T218" s="131">
        <f>S218*H218</f>
        <v>0</v>
      </c>
      <c r="AR218" s="132" t="s">
        <v>339</v>
      </c>
      <c r="AT218" s="132" t="s">
        <v>273</v>
      </c>
      <c r="AU218" s="132" t="s">
        <v>77</v>
      </c>
      <c r="AY218" s="17" t="s">
        <v>260</v>
      </c>
      <c r="BE218" s="133">
        <f>IF(N218="základní",J218,0)</f>
        <v>0</v>
      </c>
      <c r="BF218" s="133">
        <f>IF(N218="snížená",J218,0)</f>
        <v>0</v>
      </c>
      <c r="BG218" s="133">
        <f>IF(N218="zákl. přenesená",J218,0)</f>
        <v>0</v>
      </c>
      <c r="BH218" s="133">
        <f>IF(N218="sníž. přenesená",J218,0)</f>
        <v>0</v>
      </c>
      <c r="BI218" s="133">
        <f>IF(N218="nulová",J218,0)</f>
        <v>0</v>
      </c>
      <c r="BJ218" s="17" t="s">
        <v>77</v>
      </c>
      <c r="BK218" s="133">
        <f>ROUND(I218*H218,2)</f>
        <v>0</v>
      </c>
      <c r="BL218" s="17" t="s">
        <v>300</v>
      </c>
      <c r="BM218" s="132" t="s">
        <v>399</v>
      </c>
    </row>
    <row r="219" spans="2:65" s="1" customFormat="1" ht="11.25">
      <c r="B219" s="32"/>
      <c r="D219" s="134" t="s">
        <v>267</v>
      </c>
      <c r="F219" s="135" t="s">
        <v>2249</v>
      </c>
      <c r="I219" s="136"/>
      <c r="L219" s="32"/>
      <c r="M219" s="137"/>
      <c r="T219" s="53"/>
      <c r="AT219" s="17" t="s">
        <v>267</v>
      </c>
      <c r="AU219" s="17" t="s">
        <v>77</v>
      </c>
    </row>
    <row r="220" spans="2:65" s="1" customFormat="1" ht="16.5" customHeight="1">
      <c r="B220" s="32"/>
      <c r="C220" s="139" t="s">
        <v>401</v>
      </c>
      <c r="D220" s="139" t="s">
        <v>273</v>
      </c>
      <c r="E220" s="140" t="s">
        <v>2250</v>
      </c>
      <c r="F220" s="141" t="s">
        <v>2251</v>
      </c>
      <c r="G220" s="142" t="s">
        <v>363</v>
      </c>
      <c r="H220" s="143">
        <v>26</v>
      </c>
      <c r="I220" s="144"/>
      <c r="J220" s="145">
        <f>ROUND(I220*H220,2)</f>
        <v>0</v>
      </c>
      <c r="K220" s="141" t="s">
        <v>1258</v>
      </c>
      <c r="L220" s="146"/>
      <c r="M220" s="147" t="s">
        <v>19</v>
      </c>
      <c r="N220" s="148" t="s">
        <v>40</v>
      </c>
      <c r="P220" s="130">
        <f>O220*H220</f>
        <v>0</v>
      </c>
      <c r="Q220" s="130">
        <v>2.0000000000000002E-5</v>
      </c>
      <c r="R220" s="130">
        <f>Q220*H220</f>
        <v>5.2000000000000006E-4</v>
      </c>
      <c r="S220" s="130">
        <v>0</v>
      </c>
      <c r="T220" s="131">
        <f>S220*H220</f>
        <v>0</v>
      </c>
      <c r="AR220" s="132" t="s">
        <v>339</v>
      </c>
      <c r="AT220" s="132" t="s">
        <v>273</v>
      </c>
      <c r="AU220" s="132" t="s">
        <v>77</v>
      </c>
      <c r="AY220" s="17" t="s">
        <v>260</v>
      </c>
      <c r="BE220" s="133">
        <f>IF(N220="základní",J220,0)</f>
        <v>0</v>
      </c>
      <c r="BF220" s="133">
        <f>IF(N220="snížená",J220,0)</f>
        <v>0</v>
      </c>
      <c r="BG220" s="133">
        <f>IF(N220="zákl. přenesená",J220,0)</f>
        <v>0</v>
      </c>
      <c r="BH220" s="133">
        <f>IF(N220="sníž. přenesená",J220,0)</f>
        <v>0</v>
      </c>
      <c r="BI220" s="133">
        <f>IF(N220="nulová",J220,0)</f>
        <v>0</v>
      </c>
      <c r="BJ220" s="17" t="s">
        <v>77</v>
      </c>
      <c r="BK220" s="133">
        <f>ROUND(I220*H220,2)</f>
        <v>0</v>
      </c>
      <c r="BL220" s="17" t="s">
        <v>300</v>
      </c>
      <c r="BM220" s="132" t="s">
        <v>404</v>
      </c>
    </row>
    <row r="221" spans="2:65" s="1" customFormat="1" ht="11.25">
      <c r="B221" s="32"/>
      <c r="D221" s="134" t="s">
        <v>267</v>
      </c>
      <c r="F221" s="135" t="s">
        <v>2251</v>
      </c>
      <c r="I221" s="136"/>
      <c r="L221" s="32"/>
      <c r="M221" s="137"/>
      <c r="T221" s="53"/>
      <c r="AT221" s="17" t="s">
        <v>267</v>
      </c>
      <c r="AU221" s="17" t="s">
        <v>77</v>
      </c>
    </row>
    <row r="222" spans="2:65" s="12" customFormat="1" ht="11.25">
      <c r="B222" s="162"/>
      <c r="D222" s="134" t="s">
        <v>774</v>
      </c>
      <c r="E222" s="163" t="s">
        <v>19</v>
      </c>
      <c r="F222" s="164" t="s">
        <v>4465</v>
      </c>
      <c r="H222" s="165">
        <v>26</v>
      </c>
      <c r="I222" s="166"/>
      <c r="L222" s="162"/>
      <c r="M222" s="167"/>
      <c r="T222" s="168"/>
      <c r="AT222" s="163" t="s">
        <v>774</v>
      </c>
      <c r="AU222" s="163" t="s">
        <v>77</v>
      </c>
      <c r="AV222" s="12" t="s">
        <v>79</v>
      </c>
      <c r="AW222" s="12" t="s">
        <v>31</v>
      </c>
      <c r="AX222" s="12" t="s">
        <v>69</v>
      </c>
      <c r="AY222" s="163" t="s">
        <v>260</v>
      </c>
    </row>
    <row r="223" spans="2:65" s="13" customFormat="1" ht="11.25">
      <c r="B223" s="169"/>
      <c r="D223" s="134" t="s">
        <v>774</v>
      </c>
      <c r="E223" s="170" t="s">
        <v>19</v>
      </c>
      <c r="F223" s="171" t="s">
        <v>967</v>
      </c>
      <c r="H223" s="172">
        <v>26</v>
      </c>
      <c r="I223" s="173"/>
      <c r="L223" s="169"/>
      <c r="M223" s="174"/>
      <c r="T223" s="175"/>
      <c r="AT223" s="170" t="s">
        <v>774</v>
      </c>
      <c r="AU223" s="170" t="s">
        <v>77</v>
      </c>
      <c r="AV223" s="13" t="s">
        <v>266</v>
      </c>
      <c r="AW223" s="13" t="s">
        <v>31</v>
      </c>
      <c r="AX223" s="13" t="s">
        <v>77</v>
      </c>
      <c r="AY223" s="170" t="s">
        <v>260</v>
      </c>
    </row>
    <row r="224" spans="2:65" s="1" customFormat="1" ht="16.5" customHeight="1">
      <c r="B224" s="32"/>
      <c r="C224" s="121" t="s">
        <v>335</v>
      </c>
      <c r="D224" s="121" t="s">
        <v>261</v>
      </c>
      <c r="E224" s="122" t="s">
        <v>1971</v>
      </c>
      <c r="F224" s="123" t="s">
        <v>1972</v>
      </c>
      <c r="G224" s="124" t="s">
        <v>973</v>
      </c>
      <c r="H224" s="125">
        <v>0.38400000000000001</v>
      </c>
      <c r="I224" s="126"/>
      <c r="J224" s="127">
        <f>ROUND(I224*H224,2)</f>
        <v>0</v>
      </c>
      <c r="K224" s="123" t="s">
        <v>1258</v>
      </c>
      <c r="L224" s="32"/>
      <c r="M224" s="128" t="s">
        <v>19</v>
      </c>
      <c r="N224" s="129" t="s">
        <v>40</v>
      </c>
      <c r="P224" s="130">
        <f>O224*H224</f>
        <v>0</v>
      </c>
      <c r="Q224" s="130">
        <v>0</v>
      </c>
      <c r="R224" s="130">
        <f>Q224*H224</f>
        <v>0</v>
      </c>
      <c r="S224" s="130">
        <v>0</v>
      </c>
      <c r="T224" s="131">
        <f>S224*H224</f>
        <v>0</v>
      </c>
      <c r="AR224" s="132" t="s">
        <v>300</v>
      </c>
      <c r="AT224" s="132" t="s">
        <v>261</v>
      </c>
      <c r="AU224" s="132" t="s">
        <v>77</v>
      </c>
      <c r="AY224" s="17" t="s">
        <v>260</v>
      </c>
      <c r="BE224" s="133">
        <f>IF(N224="základní",J224,0)</f>
        <v>0</v>
      </c>
      <c r="BF224" s="133">
        <f>IF(N224="snížená",J224,0)</f>
        <v>0</v>
      </c>
      <c r="BG224" s="133">
        <f>IF(N224="zákl. přenesená",J224,0)</f>
        <v>0</v>
      </c>
      <c r="BH224" s="133">
        <f>IF(N224="sníž. přenesená",J224,0)</f>
        <v>0</v>
      </c>
      <c r="BI224" s="133">
        <f>IF(N224="nulová",J224,0)</f>
        <v>0</v>
      </c>
      <c r="BJ224" s="17" t="s">
        <v>77</v>
      </c>
      <c r="BK224" s="133">
        <f>ROUND(I224*H224,2)</f>
        <v>0</v>
      </c>
      <c r="BL224" s="17" t="s">
        <v>300</v>
      </c>
      <c r="BM224" s="132" t="s">
        <v>409</v>
      </c>
    </row>
    <row r="225" spans="2:65" s="1" customFormat="1" ht="19.5">
      <c r="B225" s="32"/>
      <c r="D225" s="134" t="s">
        <v>267</v>
      </c>
      <c r="F225" s="135" t="s">
        <v>1973</v>
      </c>
      <c r="I225" s="136"/>
      <c r="L225" s="32"/>
      <c r="M225" s="137"/>
      <c r="T225" s="53"/>
      <c r="AT225" s="17" t="s">
        <v>267</v>
      </c>
      <c r="AU225" s="17" t="s">
        <v>77</v>
      </c>
    </row>
    <row r="226" spans="2:65" s="1" customFormat="1" ht="11.25">
      <c r="B226" s="32"/>
      <c r="D226" s="176" t="s">
        <v>1416</v>
      </c>
      <c r="F226" s="177" t="s">
        <v>1974</v>
      </c>
      <c r="I226" s="136"/>
      <c r="L226" s="32"/>
      <c r="M226" s="137"/>
      <c r="T226" s="53"/>
      <c r="AT226" s="17" t="s">
        <v>1416</v>
      </c>
      <c r="AU226" s="17" t="s">
        <v>77</v>
      </c>
    </row>
    <row r="227" spans="2:65" s="1" customFormat="1" ht="16.5" customHeight="1">
      <c r="B227" s="32"/>
      <c r="C227" s="121" t="s">
        <v>412</v>
      </c>
      <c r="D227" s="121" t="s">
        <v>261</v>
      </c>
      <c r="E227" s="122" t="s">
        <v>1975</v>
      </c>
      <c r="F227" s="123" t="s">
        <v>1976</v>
      </c>
      <c r="G227" s="124" t="s">
        <v>973</v>
      </c>
      <c r="H227" s="125">
        <v>7.2960000000000003</v>
      </c>
      <c r="I227" s="126"/>
      <c r="J227" s="127">
        <f>ROUND(I227*H227,2)</f>
        <v>0</v>
      </c>
      <c r="K227" s="123" t="s">
        <v>1258</v>
      </c>
      <c r="L227" s="32"/>
      <c r="M227" s="128" t="s">
        <v>19</v>
      </c>
      <c r="N227" s="129" t="s">
        <v>40</v>
      </c>
      <c r="P227" s="130">
        <f>O227*H227</f>
        <v>0</v>
      </c>
      <c r="Q227" s="130">
        <v>0</v>
      </c>
      <c r="R227" s="130">
        <f>Q227*H227</f>
        <v>0</v>
      </c>
      <c r="S227" s="130">
        <v>0</v>
      </c>
      <c r="T227" s="131">
        <f>S227*H227</f>
        <v>0</v>
      </c>
      <c r="AR227" s="132" t="s">
        <v>300</v>
      </c>
      <c r="AT227" s="132" t="s">
        <v>261</v>
      </c>
      <c r="AU227" s="132" t="s">
        <v>77</v>
      </c>
      <c r="AY227" s="17" t="s">
        <v>260</v>
      </c>
      <c r="BE227" s="133">
        <f>IF(N227="základní",J227,0)</f>
        <v>0</v>
      </c>
      <c r="BF227" s="133">
        <f>IF(N227="snížená",J227,0)</f>
        <v>0</v>
      </c>
      <c r="BG227" s="133">
        <f>IF(N227="zákl. přenesená",J227,0)</f>
        <v>0</v>
      </c>
      <c r="BH227" s="133">
        <f>IF(N227="sníž. přenesená",J227,0)</f>
        <v>0</v>
      </c>
      <c r="BI227" s="133">
        <f>IF(N227="nulová",J227,0)</f>
        <v>0</v>
      </c>
      <c r="BJ227" s="17" t="s">
        <v>77</v>
      </c>
      <c r="BK227" s="133">
        <f>ROUND(I227*H227,2)</f>
        <v>0</v>
      </c>
      <c r="BL227" s="17" t="s">
        <v>300</v>
      </c>
      <c r="BM227" s="132" t="s">
        <v>415</v>
      </c>
    </row>
    <row r="228" spans="2:65" s="1" customFormat="1" ht="19.5">
      <c r="B228" s="32"/>
      <c r="D228" s="134" t="s">
        <v>267</v>
      </c>
      <c r="F228" s="135" t="s">
        <v>1977</v>
      </c>
      <c r="I228" s="136"/>
      <c r="L228" s="32"/>
      <c r="M228" s="137"/>
      <c r="T228" s="53"/>
      <c r="AT228" s="17" t="s">
        <v>267</v>
      </c>
      <c r="AU228" s="17" t="s">
        <v>77</v>
      </c>
    </row>
    <row r="229" spans="2:65" s="1" customFormat="1" ht="11.25">
      <c r="B229" s="32"/>
      <c r="D229" s="176" t="s">
        <v>1416</v>
      </c>
      <c r="F229" s="177" t="s">
        <v>1978</v>
      </c>
      <c r="I229" s="136"/>
      <c r="L229" s="32"/>
      <c r="M229" s="137"/>
      <c r="T229" s="53"/>
      <c r="AT229" s="17" t="s">
        <v>1416</v>
      </c>
      <c r="AU229" s="17" t="s">
        <v>77</v>
      </c>
    </row>
    <row r="230" spans="2:65" s="12" customFormat="1" ht="11.25">
      <c r="B230" s="162"/>
      <c r="D230" s="134" t="s">
        <v>774</v>
      </c>
      <c r="E230" s="163" t="s">
        <v>19</v>
      </c>
      <c r="F230" s="164" t="s">
        <v>4466</v>
      </c>
      <c r="H230" s="165">
        <v>7.2960000000000003</v>
      </c>
      <c r="I230" s="166"/>
      <c r="L230" s="162"/>
      <c r="M230" s="167"/>
      <c r="T230" s="168"/>
      <c r="AT230" s="163" t="s">
        <v>774</v>
      </c>
      <c r="AU230" s="163" t="s">
        <v>77</v>
      </c>
      <c r="AV230" s="12" t="s">
        <v>79</v>
      </c>
      <c r="AW230" s="12" t="s">
        <v>31</v>
      </c>
      <c r="AX230" s="12" t="s">
        <v>69</v>
      </c>
      <c r="AY230" s="163" t="s">
        <v>260</v>
      </c>
    </row>
    <row r="231" spans="2:65" s="13" customFormat="1" ht="11.25">
      <c r="B231" s="169"/>
      <c r="D231" s="134" t="s">
        <v>774</v>
      </c>
      <c r="E231" s="170" t="s">
        <v>19</v>
      </c>
      <c r="F231" s="171" t="s">
        <v>967</v>
      </c>
      <c r="H231" s="172">
        <v>7.2960000000000003</v>
      </c>
      <c r="I231" s="173"/>
      <c r="L231" s="169"/>
      <c r="M231" s="174"/>
      <c r="T231" s="175"/>
      <c r="AT231" s="170" t="s">
        <v>774</v>
      </c>
      <c r="AU231" s="170" t="s">
        <v>77</v>
      </c>
      <c r="AV231" s="13" t="s">
        <v>266</v>
      </c>
      <c r="AW231" s="13" t="s">
        <v>31</v>
      </c>
      <c r="AX231" s="13" t="s">
        <v>77</v>
      </c>
      <c r="AY231" s="170" t="s">
        <v>260</v>
      </c>
    </row>
    <row r="232" spans="2:65" s="10" customFormat="1" ht="25.9" customHeight="1">
      <c r="B232" s="111"/>
      <c r="D232" s="112" t="s">
        <v>68</v>
      </c>
      <c r="E232" s="113" t="s">
        <v>302</v>
      </c>
      <c r="F232" s="113" t="s">
        <v>2012</v>
      </c>
      <c r="I232" s="114"/>
      <c r="J232" s="115">
        <f>BK232</f>
        <v>0</v>
      </c>
      <c r="L232" s="111"/>
      <c r="M232" s="116"/>
      <c r="P232" s="117">
        <f>SUM(P233:P277)</f>
        <v>0</v>
      </c>
      <c r="R232" s="117">
        <f>SUM(R233:R277)</f>
        <v>1.9378571499999999</v>
      </c>
      <c r="T232" s="118">
        <f>SUM(T233:T277)</f>
        <v>7.3996810000000002</v>
      </c>
      <c r="AR232" s="112" t="s">
        <v>77</v>
      </c>
      <c r="AT232" s="119" t="s">
        <v>68</v>
      </c>
      <c r="AU232" s="119" t="s">
        <v>69</v>
      </c>
      <c r="AY232" s="112" t="s">
        <v>260</v>
      </c>
      <c r="BK232" s="120">
        <f>SUM(BK233:BK277)</f>
        <v>0</v>
      </c>
    </row>
    <row r="233" spans="2:65" s="1" customFormat="1" ht="16.5" customHeight="1">
      <c r="B233" s="32"/>
      <c r="C233" s="121" t="s">
        <v>339</v>
      </c>
      <c r="D233" s="121" t="s">
        <v>261</v>
      </c>
      <c r="E233" s="122" t="s">
        <v>2022</v>
      </c>
      <c r="F233" s="123" t="s">
        <v>2023</v>
      </c>
      <c r="G233" s="124" t="s">
        <v>1297</v>
      </c>
      <c r="H233" s="125">
        <v>25.27</v>
      </c>
      <c r="I233" s="126"/>
      <c r="J233" s="127">
        <f>ROUND(I233*H233,2)</f>
        <v>0</v>
      </c>
      <c r="K233" s="123" t="s">
        <v>1258</v>
      </c>
      <c r="L233" s="32"/>
      <c r="M233" s="128" t="s">
        <v>19</v>
      </c>
      <c r="N233" s="129" t="s">
        <v>40</v>
      </c>
      <c r="P233" s="130">
        <f>O233*H233</f>
        <v>0</v>
      </c>
      <c r="Q233" s="130">
        <v>0</v>
      </c>
      <c r="R233" s="130">
        <f>Q233*H233</f>
        <v>0</v>
      </c>
      <c r="S233" s="130">
        <v>2.9999999999999997E-4</v>
      </c>
      <c r="T233" s="131">
        <f>S233*H233</f>
        <v>7.5809999999999992E-3</v>
      </c>
      <c r="AR233" s="132" t="s">
        <v>266</v>
      </c>
      <c r="AT233" s="132" t="s">
        <v>261</v>
      </c>
      <c r="AU233" s="132" t="s">
        <v>77</v>
      </c>
      <c r="AY233" s="17" t="s">
        <v>260</v>
      </c>
      <c r="BE233" s="133">
        <f>IF(N233="základní",J233,0)</f>
        <v>0</v>
      </c>
      <c r="BF233" s="133">
        <f>IF(N233="snížená",J233,0)</f>
        <v>0</v>
      </c>
      <c r="BG233" s="133">
        <f>IF(N233="zákl. přenesená",J233,0)</f>
        <v>0</v>
      </c>
      <c r="BH233" s="133">
        <f>IF(N233="sníž. přenesená",J233,0)</f>
        <v>0</v>
      </c>
      <c r="BI233" s="133">
        <f>IF(N233="nulová",J233,0)</f>
        <v>0</v>
      </c>
      <c r="BJ233" s="17" t="s">
        <v>77</v>
      </c>
      <c r="BK233" s="133">
        <f>ROUND(I233*H233,2)</f>
        <v>0</v>
      </c>
      <c r="BL233" s="17" t="s">
        <v>266</v>
      </c>
      <c r="BM233" s="132" t="s">
        <v>419</v>
      </c>
    </row>
    <row r="234" spans="2:65" s="1" customFormat="1" ht="11.25">
      <c r="B234" s="32"/>
      <c r="D234" s="134" t="s">
        <v>267</v>
      </c>
      <c r="F234" s="135" t="s">
        <v>2023</v>
      </c>
      <c r="I234" s="136"/>
      <c r="L234" s="32"/>
      <c r="M234" s="137"/>
      <c r="T234" s="53"/>
      <c r="AT234" s="17" t="s">
        <v>267</v>
      </c>
      <c r="AU234" s="17" t="s">
        <v>77</v>
      </c>
    </row>
    <row r="235" spans="2:65" s="1" customFormat="1" ht="11.25">
      <c r="B235" s="32"/>
      <c r="D235" s="176" t="s">
        <v>1416</v>
      </c>
      <c r="F235" s="177" t="s">
        <v>2024</v>
      </c>
      <c r="I235" s="136"/>
      <c r="L235" s="32"/>
      <c r="M235" s="137"/>
      <c r="T235" s="53"/>
      <c r="AT235" s="17" t="s">
        <v>1416</v>
      </c>
      <c r="AU235" s="17" t="s">
        <v>77</v>
      </c>
    </row>
    <row r="236" spans="2:65" s="1" customFormat="1" ht="19.5">
      <c r="B236" s="32"/>
      <c r="D236" s="134" t="s">
        <v>269</v>
      </c>
      <c r="F236" s="138" t="s">
        <v>2025</v>
      </c>
      <c r="I236" s="136"/>
      <c r="L236" s="32"/>
      <c r="M236" s="137"/>
      <c r="T236" s="53"/>
      <c r="AT236" s="17" t="s">
        <v>269</v>
      </c>
      <c r="AU236" s="17" t="s">
        <v>77</v>
      </c>
    </row>
    <row r="237" spans="2:65" s="12" customFormat="1" ht="11.25">
      <c r="B237" s="162"/>
      <c r="D237" s="134" t="s">
        <v>774</v>
      </c>
      <c r="E237" s="163" t="s">
        <v>19</v>
      </c>
      <c r="F237" s="164" t="s">
        <v>4467</v>
      </c>
      <c r="H237" s="165">
        <v>25.27</v>
      </c>
      <c r="I237" s="166"/>
      <c r="L237" s="162"/>
      <c r="M237" s="167"/>
      <c r="T237" s="168"/>
      <c r="AT237" s="163" t="s">
        <v>774</v>
      </c>
      <c r="AU237" s="163" t="s">
        <v>77</v>
      </c>
      <c r="AV237" s="12" t="s">
        <v>79</v>
      </c>
      <c r="AW237" s="12" t="s">
        <v>31</v>
      </c>
      <c r="AX237" s="12" t="s">
        <v>69</v>
      </c>
      <c r="AY237" s="163" t="s">
        <v>260</v>
      </c>
    </row>
    <row r="238" spans="2:65" s="13" customFormat="1" ht="11.25">
      <c r="B238" s="169"/>
      <c r="D238" s="134" t="s">
        <v>774</v>
      </c>
      <c r="E238" s="170" t="s">
        <v>19</v>
      </c>
      <c r="F238" s="171" t="s">
        <v>967</v>
      </c>
      <c r="H238" s="172">
        <v>25.27</v>
      </c>
      <c r="I238" s="173"/>
      <c r="L238" s="169"/>
      <c r="M238" s="174"/>
      <c r="T238" s="175"/>
      <c r="AT238" s="170" t="s">
        <v>774</v>
      </c>
      <c r="AU238" s="170" t="s">
        <v>77</v>
      </c>
      <c r="AV238" s="13" t="s">
        <v>266</v>
      </c>
      <c r="AW238" s="13" t="s">
        <v>31</v>
      </c>
      <c r="AX238" s="13" t="s">
        <v>77</v>
      </c>
      <c r="AY238" s="170" t="s">
        <v>260</v>
      </c>
    </row>
    <row r="239" spans="2:65" s="1" customFormat="1" ht="16.5" customHeight="1">
      <c r="B239" s="32"/>
      <c r="C239" s="121" t="s">
        <v>422</v>
      </c>
      <c r="D239" s="121" t="s">
        <v>261</v>
      </c>
      <c r="E239" s="122" t="s">
        <v>2038</v>
      </c>
      <c r="F239" s="123" t="s">
        <v>2039</v>
      </c>
      <c r="G239" s="124" t="s">
        <v>1067</v>
      </c>
      <c r="H239" s="125">
        <v>0.505</v>
      </c>
      <c r="I239" s="126"/>
      <c r="J239" s="127">
        <f>ROUND(I239*H239,2)</f>
        <v>0</v>
      </c>
      <c r="K239" s="123" t="s">
        <v>1258</v>
      </c>
      <c r="L239" s="32"/>
      <c r="M239" s="128" t="s">
        <v>19</v>
      </c>
      <c r="N239" s="129" t="s">
        <v>40</v>
      </c>
      <c r="P239" s="130">
        <f>O239*H239</f>
        <v>0</v>
      </c>
      <c r="Q239" s="130">
        <v>0.50375000000000003</v>
      </c>
      <c r="R239" s="130">
        <f>Q239*H239</f>
        <v>0.25439375000000003</v>
      </c>
      <c r="S239" s="130">
        <v>2.5</v>
      </c>
      <c r="T239" s="131">
        <f>S239*H239</f>
        <v>1.2625</v>
      </c>
      <c r="AR239" s="132" t="s">
        <v>266</v>
      </c>
      <c r="AT239" s="132" t="s">
        <v>261</v>
      </c>
      <c r="AU239" s="132" t="s">
        <v>77</v>
      </c>
      <c r="AY239" s="17" t="s">
        <v>260</v>
      </c>
      <c r="BE239" s="133">
        <f>IF(N239="základní",J239,0)</f>
        <v>0</v>
      </c>
      <c r="BF239" s="133">
        <f>IF(N239="snížená",J239,0)</f>
        <v>0</v>
      </c>
      <c r="BG239" s="133">
        <f>IF(N239="zákl. přenesená",J239,0)</f>
        <v>0</v>
      </c>
      <c r="BH239" s="133">
        <f>IF(N239="sníž. přenesená",J239,0)</f>
        <v>0</v>
      </c>
      <c r="BI239" s="133">
        <f>IF(N239="nulová",J239,0)</f>
        <v>0</v>
      </c>
      <c r="BJ239" s="17" t="s">
        <v>77</v>
      </c>
      <c r="BK239" s="133">
        <f>ROUND(I239*H239,2)</f>
        <v>0</v>
      </c>
      <c r="BL239" s="17" t="s">
        <v>266</v>
      </c>
      <c r="BM239" s="132" t="s">
        <v>425</v>
      </c>
    </row>
    <row r="240" spans="2:65" s="1" customFormat="1" ht="11.25">
      <c r="B240" s="32"/>
      <c r="D240" s="134" t="s">
        <v>267</v>
      </c>
      <c r="F240" s="135" t="s">
        <v>2040</v>
      </c>
      <c r="I240" s="136"/>
      <c r="L240" s="32"/>
      <c r="M240" s="137"/>
      <c r="T240" s="53"/>
      <c r="AT240" s="17" t="s">
        <v>267</v>
      </c>
      <c r="AU240" s="17" t="s">
        <v>77</v>
      </c>
    </row>
    <row r="241" spans="2:65" s="1" customFormat="1" ht="11.25">
      <c r="B241" s="32"/>
      <c r="D241" s="176" t="s">
        <v>1416</v>
      </c>
      <c r="F241" s="177" t="s">
        <v>2041</v>
      </c>
      <c r="I241" s="136"/>
      <c r="L241" s="32"/>
      <c r="M241" s="137"/>
      <c r="T241" s="53"/>
      <c r="AT241" s="17" t="s">
        <v>1416</v>
      </c>
      <c r="AU241" s="17" t="s">
        <v>77</v>
      </c>
    </row>
    <row r="242" spans="2:65" s="1" customFormat="1" ht="48.75">
      <c r="B242" s="32"/>
      <c r="D242" s="134" t="s">
        <v>269</v>
      </c>
      <c r="F242" s="138" t="s">
        <v>2042</v>
      </c>
      <c r="I242" s="136"/>
      <c r="L242" s="32"/>
      <c r="M242" s="137"/>
      <c r="T242" s="53"/>
      <c r="AT242" s="17" t="s">
        <v>269</v>
      </c>
      <c r="AU242" s="17" t="s">
        <v>77</v>
      </c>
    </row>
    <row r="243" spans="2:65" s="12" customFormat="1" ht="11.25">
      <c r="B243" s="162"/>
      <c r="D243" s="134" t="s">
        <v>774</v>
      </c>
      <c r="E243" s="163" t="s">
        <v>19</v>
      </c>
      <c r="F243" s="164" t="s">
        <v>4468</v>
      </c>
      <c r="H243" s="165">
        <v>0.505</v>
      </c>
      <c r="I243" s="166"/>
      <c r="L243" s="162"/>
      <c r="M243" s="167"/>
      <c r="T243" s="168"/>
      <c r="AT243" s="163" t="s">
        <v>774</v>
      </c>
      <c r="AU243" s="163" t="s">
        <v>77</v>
      </c>
      <c r="AV243" s="12" t="s">
        <v>79</v>
      </c>
      <c r="AW243" s="12" t="s">
        <v>31</v>
      </c>
      <c r="AX243" s="12" t="s">
        <v>69</v>
      </c>
      <c r="AY243" s="163" t="s">
        <v>260</v>
      </c>
    </row>
    <row r="244" spans="2:65" s="13" customFormat="1" ht="11.25">
      <c r="B244" s="169"/>
      <c r="D244" s="134" t="s">
        <v>774</v>
      </c>
      <c r="E244" s="170" t="s">
        <v>19</v>
      </c>
      <c r="F244" s="171" t="s">
        <v>967</v>
      </c>
      <c r="H244" s="172">
        <v>0.505</v>
      </c>
      <c r="I244" s="173"/>
      <c r="L244" s="169"/>
      <c r="M244" s="174"/>
      <c r="T244" s="175"/>
      <c r="AT244" s="170" t="s">
        <v>774</v>
      </c>
      <c r="AU244" s="170" t="s">
        <v>77</v>
      </c>
      <c r="AV244" s="13" t="s">
        <v>266</v>
      </c>
      <c r="AW244" s="13" t="s">
        <v>31</v>
      </c>
      <c r="AX244" s="13" t="s">
        <v>77</v>
      </c>
      <c r="AY244" s="170" t="s">
        <v>260</v>
      </c>
    </row>
    <row r="245" spans="2:65" s="1" customFormat="1" ht="16.5" customHeight="1">
      <c r="B245" s="32"/>
      <c r="C245" s="139" t="s">
        <v>344</v>
      </c>
      <c r="D245" s="139" t="s">
        <v>273</v>
      </c>
      <c r="E245" s="140" t="s">
        <v>1498</v>
      </c>
      <c r="F245" s="141" t="s">
        <v>1499</v>
      </c>
      <c r="G245" s="142" t="s">
        <v>973</v>
      </c>
      <c r="H245" s="143">
        <v>1.0609999999999999</v>
      </c>
      <c r="I245" s="144"/>
      <c r="J245" s="145">
        <f>ROUND(I245*H245,2)</f>
        <v>0</v>
      </c>
      <c r="K245" s="141" t="s">
        <v>1258</v>
      </c>
      <c r="L245" s="146"/>
      <c r="M245" s="147" t="s">
        <v>19</v>
      </c>
      <c r="N245" s="148" t="s">
        <v>40</v>
      </c>
      <c r="P245" s="130">
        <f>O245*H245</f>
        <v>0</v>
      </c>
      <c r="Q245" s="130">
        <v>1</v>
      </c>
      <c r="R245" s="130">
        <f>Q245*H245</f>
        <v>1.0609999999999999</v>
      </c>
      <c r="S245" s="130">
        <v>0</v>
      </c>
      <c r="T245" s="131">
        <f>S245*H245</f>
        <v>0</v>
      </c>
      <c r="AR245" s="132" t="s">
        <v>277</v>
      </c>
      <c r="AT245" s="132" t="s">
        <v>273</v>
      </c>
      <c r="AU245" s="132" t="s">
        <v>77</v>
      </c>
      <c r="AY245" s="17" t="s">
        <v>260</v>
      </c>
      <c r="BE245" s="133">
        <f>IF(N245="základní",J245,0)</f>
        <v>0</v>
      </c>
      <c r="BF245" s="133">
        <f>IF(N245="snížená",J245,0)</f>
        <v>0</v>
      </c>
      <c r="BG245" s="133">
        <f>IF(N245="zákl. přenesená",J245,0)</f>
        <v>0</v>
      </c>
      <c r="BH245" s="133">
        <f>IF(N245="sníž. přenesená",J245,0)</f>
        <v>0</v>
      </c>
      <c r="BI245" s="133">
        <f>IF(N245="nulová",J245,0)</f>
        <v>0</v>
      </c>
      <c r="BJ245" s="17" t="s">
        <v>77</v>
      </c>
      <c r="BK245" s="133">
        <f>ROUND(I245*H245,2)</f>
        <v>0</v>
      </c>
      <c r="BL245" s="17" t="s">
        <v>266</v>
      </c>
      <c r="BM245" s="132" t="s">
        <v>430</v>
      </c>
    </row>
    <row r="246" spans="2:65" s="1" customFormat="1" ht="11.25">
      <c r="B246" s="32"/>
      <c r="D246" s="134" t="s">
        <v>267</v>
      </c>
      <c r="F246" s="135" t="s">
        <v>1499</v>
      </c>
      <c r="I246" s="136"/>
      <c r="L246" s="32"/>
      <c r="M246" s="137"/>
      <c r="T246" s="53"/>
      <c r="AT246" s="17" t="s">
        <v>267</v>
      </c>
      <c r="AU246" s="17" t="s">
        <v>77</v>
      </c>
    </row>
    <row r="247" spans="2:65" s="12" customFormat="1" ht="11.25">
      <c r="B247" s="162"/>
      <c r="D247" s="134" t="s">
        <v>774</v>
      </c>
      <c r="E247" s="163" t="s">
        <v>19</v>
      </c>
      <c r="F247" s="164" t="s">
        <v>4469</v>
      </c>
      <c r="H247" s="165">
        <v>1.0609999999999999</v>
      </c>
      <c r="I247" s="166"/>
      <c r="L247" s="162"/>
      <c r="M247" s="167"/>
      <c r="T247" s="168"/>
      <c r="AT247" s="163" t="s">
        <v>774</v>
      </c>
      <c r="AU247" s="163" t="s">
        <v>77</v>
      </c>
      <c r="AV247" s="12" t="s">
        <v>79</v>
      </c>
      <c r="AW247" s="12" t="s">
        <v>31</v>
      </c>
      <c r="AX247" s="12" t="s">
        <v>69</v>
      </c>
      <c r="AY247" s="163" t="s">
        <v>260</v>
      </c>
    </row>
    <row r="248" spans="2:65" s="13" customFormat="1" ht="11.25">
      <c r="B248" s="169"/>
      <c r="D248" s="134" t="s">
        <v>774</v>
      </c>
      <c r="E248" s="170" t="s">
        <v>19</v>
      </c>
      <c r="F248" s="171" t="s">
        <v>967</v>
      </c>
      <c r="H248" s="172">
        <v>1.0609999999999999</v>
      </c>
      <c r="I248" s="173"/>
      <c r="L248" s="169"/>
      <c r="M248" s="174"/>
      <c r="T248" s="175"/>
      <c r="AT248" s="170" t="s">
        <v>774</v>
      </c>
      <c r="AU248" s="170" t="s">
        <v>77</v>
      </c>
      <c r="AV248" s="13" t="s">
        <v>266</v>
      </c>
      <c r="AW248" s="13" t="s">
        <v>31</v>
      </c>
      <c r="AX248" s="13" t="s">
        <v>77</v>
      </c>
      <c r="AY248" s="170" t="s">
        <v>260</v>
      </c>
    </row>
    <row r="249" spans="2:65" s="1" customFormat="1" ht="16.5" customHeight="1">
      <c r="B249" s="32"/>
      <c r="C249" s="121" t="s">
        <v>433</v>
      </c>
      <c r="D249" s="121" t="s">
        <v>261</v>
      </c>
      <c r="E249" s="122" t="s">
        <v>2045</v>
      </c>
      <c r="F249" s="123" t="s">
        <v>2046</v>
      </c>
      <c r="G249" s="124" t="s">
        <v>1297</v>
      </c>
      <c r="H249" s="125">
        <v>25.27</v>
      </c>
      <c r="I249" s="126"/>
      <c r="J249" s="127">
        <f>ROUND(I249*H249,2)</f>
        <v>0</v>
      </c>
      <c r="K249" s="123" t="s">
        <v>1258</v>
      </c>
      <c r="L249" s="32"/>
      <c r="M249" s="128" t="s">
        <v>19</v>
      </c>
      <c r="N249" s="129" t="s">
        <v>40</v>
      </c>
      <c r="P249" s="130">
        <f>O249*H249</f>
        <v>0</v>
      </c>
      <c r="Q249" s="130">
        <v>1.162E-2</v>
      </c>
      <c r="R249" s="130">
        <f>Q249*H249</f>
        <v>0.29363739999999999</v>
      </c>
      <c r="S249" s="130">
        <v>0</v>
      </c>
      <c r="T249" s="131">
        <f>S249*H249</f>
        <v>0</v>
      </c>
      <c r="AR249" s="132" t="s">
        <v>266</v>
      </c>
      <c r="AT249" s="132" t="s">
        <v>261</v>
      </c>
      <c r="AU249" s="132" t="s">
        <v>77</v>
      </c>
      <c r="AY249" s="17" t="s">
        <v>260</v>
      </c>
      <c r="BE249" s="133">
        <f>IF(N249="základní",J249,0)</f>
        <v>0</v>
      </c>
      <c r="BF249" s="133">
        <f>IF(N249="snížená",J249,0)</f>
        <v>0</v>
      </c>
      <c r="BG249" s="133">
        <f>IF(N249="zákl. přenesená",J249,0)</f>
        <v>0</v>
      </c>
      <c r="BH249" s="133">
        <f>IF(N249="sníž. přenesená",J249,0)</f>
        <v>0</v>
      </c>
      <c r="BI249" s="133">
        <f>IF(N249="nulová",J249,0)</f>
        <v>0</v>
      </c>
      <c r="BJ249" s="17" t="s">
        <v>77</v>
      </c>
      <c r="BK249" s="133">
        <f>ROUND(I249*H249,2)</f>
        <v>0</v>
      </c>
      <c r="BL249" s="17" t="s">
        <v>266</v>
      </c>
      <c r="BM249" s="132" t="s">
        <v>653</v>
      </c>
    </row>
    <row r="250" spans="2:65" s="1" customFormat="1" ht="11.25">
      <c r="B250" s="32"/>
      <c r="D250" s="134" t="s">
        <v>267</v>
      </c>
      <c r="F250" s="135" t="s">
        <v>2047</v>
      </c>
      <c r="I250" s="136"/>
      <c r="L250" s="32"/>
      <c r="M250" s="137"/>
      <c r="T250" s="53"/>
      <c r="AT250" s="17" t="s">
        <v>267</v>
      </c>
      <c r="AU250" s="17" t="s">
        <v>77</v>
      </c>
    </row>
    <row r="251" spans="2:65" s="1" customFormat="1" ht="11.25">
      <c r="B251" s="32"/>
      <c r="D251" s="176" t="s">
        <v>1416</v>
      </c>
      <c r="F251" s="177" t="s">
        <v>2048</v>
      </c>
      <c r="I251" s="136"/>
      <c r="L251" s="32"/>
      <c r="M251" s="137"/>
      <c r="T251" s="53"/>
      <c r="AT251" s="17" t="s">
        <v>1416</v>
      </c>
      <c r="AU251" s="17" t="s">
        <v>77</v>
      </c>
    </row>
    <row r="252" spans="2:65" s="1" customFormat="1" ht="68.25">
      <c r="B252" s="32"/>
      <c r="D252" s="134" t="s">
        <v>269</v>
      </c>
      <c r="F252" s="138" t="s">
        <v>2049</v>
      </c>
      <c r="I252" s="136"/>
      <c r="L252" s="32"/>
      <c r="M252" s="137"/>
      <c r="T252" s="53"/>
      <c r="AT252" s="17" t="s">
        <v>269</v>
      </c>
      <c r="AU252" s="17" t="s">
        <v>77</v>
      </c>
    </row>
    <row r="253" spans="2:65" s="12" customFormat="1" ht="11.25">
      <c r="B253" s="162"/>
      <c r="D253" s="134" t="s">
        <v>774</v>
      </c>
      <c r="E253" s="163" t="s">
        <v>19</v>
      </c>
      <c r="F253" s="164" t="s">
        <v>4467</v>
      </c>
      <c r="H253" s="165">
        <v>25.27</v>
      </c>
      <c r="I253" s="166"/>
      <c r="L253" s="162"/>
      <c r="M253" s="167"/>
      <c r="T253" s="168"/>
      <c r="AT253" s="163" t="s">
        <v>774</v>
      </c>
      <c r="AU253" s="163" t="s">
        <v>77</v>
      </c>
      <c r="AV253" s="12" t="s">
        <v>79</v>
      </c>
      <c r="AW253" s="12" t="s">
        <v>31</v>
      </c>
      <c r="AX253" s="12" t="s">
        <v>69</v>
      </c>
      <c r="AY253" s="163" t="s">
        <v>260</v>
      </c>
    </row>
    <row r="254" spans="2:65" s="13" customFormat="1" ht="11.25">
      <c r="B254" s="169"/>
      <c r="D254" s="134" t="s">
        <v>774</v>
      </c>
      <c r="E254" s="170" t="s">
        <v>19</v>
      </c>
      <c r="F254" s="171" t="s">
        <v>967</v>
      </c>
      <c r="H254" s="172">
        <v>25.27</v>
      </c>
      <c r="I254" s="173"/>
      <c r="L254" s="169"/>
      <c r="M254" s="174"/>
      <c r="T254" s="175"/>
      <c r="AT254" s="170" t="s">
        <v>774</v>
      </c>
      <c r="AU254" s="170" t="s">
        <v>77</v>
      </c>
      <c r="AV254" s="13" t="s">
        <v>266</v>
      </c>
      <c r="AW254" s="13" t="s">
        <v>31</v>
      </c>
      <c r="AX254" s="13" t="s">
        <v>77</v>
      </c>
      <c r="AY254" s="170" t="s">
        <v>260</v>
      </c>
    </row>
    <row r="255" spans="2:65" s="1" customFormat="1" ht="16.5" customHeight="1">
      <c r="B255" s="32"/>
      <c r="C255" s="121" t="s">
        <v>348</v>
      </c>
      <c r="D255" s="121" t="s">
        <v>261</v>
      </c>
      <c r="E255" s="122" t="s">
        <v>2050</v>
      </c>
      <c r="F255" s="123" t="s">
        <v>2051</v>
      </c>
      <c r="G255" s="124" t="s">
        <v>545</v>
      </c>
      <c r="H255" s="125">
        <v>9.6</v>
      </c>
      <c r="I255" s="126"/>
      <c r="J255" s="127">
        <f>ROUND(I255*H255,2)</f>
        <v>0</v>
      </c>
      <c r="K255" s="123" t="s">
        <v>1258</v>
      </c>
      <c r="L255" s="32"/>
      <c r="M255" s="128" t="s">
        <v>19</v>
      </c>
      <c r="N255" s="129" t="s">
        <v>40</v>
      </c>
      <c r="P255" s="130">
        <f>O255*H255</f>
        <v>0</v>
      </c>
      <c r="Q255" s="130">
        <v>1.01E-3</v>
      </c>
      <c r="R255" s="130">
        <f>Q255*H255</f>
        <v>9.6959999999999998E-3</v>
      </c>
      <c r="S255" s="130">
        <v>1E-3</v>
      </c>
      <c r="T255" s="131">
        <f>S255*H255</f>
        <v>9.5999999999999992E-3</v>
      </c>
      <c r="AR255" s="132" t="s">
        <v>266</v>
      </c>
      <c r="AT255" s="132" t="s">
        <v>261</v>
      </c>
      <c r="AU255" s="132" t="s">
        <v>77</v>
      </c>
      <c r="AY255" s="17" t="s">
        <v>260</v>
      </c>
      <c r="BE255" s="133">
        <f>IF(N255="základní",J255,0)</f>
        <v>0</v>
      </c>
      <c r="BF255" s="133">
        <f>IF(N255="snížená",J255,0)</f>
        <v>0</v>
      </c>
      <c r="BG255" s="133">
        <f>IF(N255="zákl. přenesená",J255,0)</f>
        <v>0</v>
      </c>
      <c r="BH255" s="133">
        <f>IF(N255="sníž. přenesená",J255,0)</f>
        <v>0</v>
      </c>
      <c r="BI255" s="133">
        <f>IF(N255="nulová",J255,0)</f>
        <v>0</v>
      </c>
      <c r="BJ255" s="17" t="s">
        <v>77</v>
      </c>
      <c r="BK255" s="133">
        <f>ROUND(I255*H255,2)</f>
        <v>0</v>
      </c>
      <c r="BL255" s="17" t="s">
        <v>266</v>
      </c>
      <c r="BM255" s="132" t="s">
        <v>441</v>
      </c>
    </row>
    <row r="256" spans="2:65" s="1" customFormat="1" ht="11.25">
      <c r="B256" s="32"/>
      <c r="D256" s="134" t="s">
        <v>267</v>
      </c>
      <c r="F256" s="135" t="s">
        <v>2052</v>
      </c>
      <c r="I256" s="136"/>
      <c r="L256" s="32"/>
      <c r="M256" s="137"/>
      <c r="T256" s="53"/>
      <c r="AT256" s="17" t="s">
        <v>267</v>
      </c>
      <c r="AU256" s="17" t="s">
        <v>77</v>
      </c>
    </row>
    <row r="257" spans="2:65" s="1" customFormat="1" ht="11.25">
      <c r="B257" s="32"/>
      <c r="D257" s="176" t="s">
        <v>1416</v>
      </c>
      <c r="F257" s="177" t="s">
        <v>2053</v>
      </c>
      <c r="I257" s="136"/>
      <c r="L257" s="32"/>
      <c r="M257" s="137"/>
      <c r="T257" s="53"/>
      <c r="AT257" s="17" t="s">
        <v>1416</v>
      </c>
      <c r="AU257" s="17" t="s">
        <v>77</v>
      </c>
    </row>
    <row r="258" spans="2:65" s="1" customFormat="1" ht="39">
      <c r="B258" s="32"/>
      <c r="D258" s="134" t="s">
        <v>269</v>
      </c>
      <c r="F258" s="138" t="s">
        <v>2054</v>
      </c>
      <c r="I258" s="136"/>
      <c r="L258" s="32"/>
      <c r="M258" s="137"/>
      <c r="T258" s="53"/>
      <c r="AT258" s="17" t="s">
        <v>269</v>
      </c>
      <c r="AU258" s="17" t="s">
        <v>77</v>
      </c>
    </row>
    <row r="259" spans="2:65" s="12" customFormat="1" ht="11.25">
      <c r="B259" s="162"/>
      <c r="D259" s="134" t="s">
        <v>774</v>
      </c>
      <c r="E259" s="163" t="s">
        <v>19</v>
      </c>
      <c r="F259" s="164" t="s">
        <v>4470</v>
      </c>
      <c r="H259" s="165">
        <v>9.6</v>
      </c>
      <c r="I259" s="166"/>
      <c r="L259" s="162"/>
      <c r="M259" s="167"/>
      <c r="T259" s="168"/>
      <c r="AT259" s="163" t="s">
        <v>774</v>
      </c>
      <c r="AU259" s="163" t="s">
        <v>77</v>
      </c>
      <c r="AV259" s="12" t="s">
        <v>79</v>
      </c>
      <c r="AW259" s="12" t="s">
        <v>31</v>
      </c>
      <c r="AX259" s="12" t="s">
        <v>69</v>
      </c>
      <c r="AY259" s="163" t="s">
        <v>260</v>
      </c>
    </row>
    <row r="260" spans="2:65" s="13" customFormat="1" ht="11.25">
      <c r="B260" s="169"/>
      <c r="D260" s="134" t="s">
        <v>774</v>
      </c>
      <c r="E260" s="170" t="s">
        <v>19</v>
      </c>
      <c r="F260" s="171" t="s">
        <v>967</v>
      </c>
      <c r="H260" s="172">
        <v>9.6</v>
      </c>
      <c r="I260" s="173"/>
      <c r="L260" s="169"/>
      <c r="M260" s="174"/>
      <c r="T260" s="175"/>
      <c r="AT260" s="170" t="s">
        <v>774</v>
      </c>
      <c r="AU260" s="170" t="s">
        <v>77</v>
      </c>
      <c r="AV260" s="13" t="s">
        <v>266</v>
      </c>
      <c r="AW260" s="13" t="s">
        <v>31</v>
      </c>
      <c r="AX260" s="13" t="s">
        <v>77</v>
      </c>
      <c r="AY260" s="170" t="s">
        <v>260</v>
      </c>
    </row>
    <row r="261" spans="2:65" s="1" customFormat="1" ht="16.5" customHeight="1">
      <c r="B261" s="32"/>
      <c r="C261" s="139" t="s">
        <v>665</v>
      </c>
      <c r="D261" s="139" t="s">
        <v>273</v>
      </c>
      <c r="E261" s="140" t="s">
        <v>2056</v>
      </c>
      <c r="F261" s="141" t="s">
        <v>2057</v>
      </c>
      <c r="G261" s="142" t="s">
        <v>973</v>
      </c>
      <c r="H261" s="143">
        <v>2.4E-2</v>
      </c>
      <c r="I261" s="144"/>
      <c r="J261" s="145">
        <f>ROUND(I261*H261,2)</f>
        <v>0</v>
      </c>
      <c r="K261" s="141" t="s">
        <v>1258</v>
      </c>
      <c r="L261" s="146"/>
      <c r="M261" s="147" t="s">
        <v>19</v>
      </c>
      <c r="N261" s="148" t="s">
        <v>40</v>
      </c>
      <c r="P261" s="130">
        <f>O261*H261</f>
        <v>0</v>
      </c>
      <c r="Q261" s="130">
        <v>1</v>
      </c>
      <c r="R261" s="130">
        <f>Q261*H261</f>
        <v>2.4E-2</v>
      </c>
      <c r="S261" s="130">
        <v>0</v>
      </c>
      <c r="T261" s="131">
        <f>S261*H261</f>
        <v>0</v>
      </c>
      <c r="AR261" s="132" t="s">
        <v>277</v>
      </c>
      <c r="AT261" s="132" t="s">
        <v>273</v>
      </c>
      <c r="AU261" s="132" t="s">
        <v>77</v>
      </c>
      <c r="AY261" s="17" t="s">
        <v>260</v>
      </c>
      <c r="BE261" s="133">
        <f>IF(N261="základní",J261,0)</f>
        <v>0</v>
      </c>
      <c r="BF261" s="133">
        <f>IF(N261="snížená",J261,0)</f>
        <v>0</v>
      </c>
      <c r="BG261" s="133">
        <f>IF(N261="zákl. přenesená",J261,0)</f>
        <v>0</v>
      </c>
      <c r="BH261" s="133">
        <f>IF(N261="sníž. přenesená",J261,0)</f>
        <v>0</v>
      </c>
      <c r="BI261" s="133">
        <f>IF(N261="nulová",J261,0)</f>
        <v>0</v>
      </c>
      <c r="BJ261" s="17" t="s">
        <v>77</v>
      </c>
      <c r="BK261" s="133">
        <f>ROUND(I261*H261,2)</f>
        <v>0</v>
      </c>
      <c r="BL261" s="17" t="s">
        <v>266</v>
      </c>
      <c r="BM261" s="132" t="s">
        <v>662</v>
      </c>
    </row>
    <row r="262" spans="2:65" s="1" customFormat="1" ht="11.25">
      <c r="B262" s="32"/>
      <c r="D262" s="134" t="s">
        <v>267</v>
      </c>
      <c r="F262" s="135" t="s">
        <v>2057</v>
      </c>
      <c r="I262" s="136"/>
      <c r="L262" s="32"/>
      <c r="M262" s="137"/>
      <c r="T262" s="53"/>
      <c r="AT262" s="17" t="s">
        <v>267</v>
      </c>
      <c r="AU262" s="17" t="s">
        <v>77</v>
      </c>
    </row>
    <row r="263" spans="2:65" s="1" customFormat="1" ht="16.5" customHeight="1">
      <c r="B263" s="32"/>
      <c r="C263" s="139" t="s">
        <v>353</v>
      </c>
      <c r="D263" s="139" t="s">
        <v>273</v>
      </c>
      <c r="E263" s="140" t="s">
        <v>2058</v>
      </c>
      <c r="F263" s="141" t="s">
        <v>2059</v>
      </c>
      <c r="G263" s="142" t="s">
        <v>276</v>
      </c>
      <c r="H263" s="143">
        <v>2</v>
      </c>
      <c r="I263" s="144"/>
      <c r="J263" s="145">
        <f>ROUND(I263*H263,2)</f>
        <v>0</v>
      </c>
      <c r="K263" s="141" t="s">
        <v>19</v>
      </c>
      <c r="L263" s="146"/>
      <c r="M263" s="147" t="s">
        <v>19</v>
      </c>
      <c r="N263" s="148" t="s">
        <v>40</v>
      </c>
      <c r="P263" s="130">
        <f>O263*H263</f>
        <v>0</v>
      </c>
      <c r="Q263" s="130">
        <v>0</v>
      </c>
      <c r="R263" s="130">
        <f>Q263*H263</f>
        <v>0</v>
      </c>
      <c r="S263" s="130">
        <v>0</v>
      </c>
      <c r="T263" s="131">
        <f>S263*H263</f>
        <v>0</v>
      </c>
      <c r="AR263" s="132" t="s">
        <v>277</v>
      </c>
      <c r="AT263" s="132" t="s">
        <v>273</v>
      </c>
      <c r="AU263" s="132" t="s">
        <v>77</v>
      </c>
      <c r="AY263" s="17" t="s">
        <v>260</v>
      </c>
      <c r="BE263" s="133">
        <f>IF(N263="základní",J263,0)</f>
        <v>0</v>
      </c>
      <c r="BF263" s="133">
        <f>IF(N263="snížená",J263,0)</f>
        <v>0</v>
      </c>
      <c r="BG263" s="133">
        <f>IF(N263="zákl. přenesená",J263,0)</f>
        <v>0</v>
      </c>
      <c r="BH263" s="133">
        <f>IF(N263="sníž. přenesená",J263,0)</f>
        <v>0</v>
      </c>
      <c r="BI263" s="133">
        <f>IF(N263="nulová",J263,0)</f>
        <v>0</v>
      </c>
      <c r="BJ263" s="17" t="s">
        <v>77</v>
      </c>
      <c r="BK263" s="133">
        <f>ROUND(I263*H263,2)</f>
        <v>0</v>
      </c>
      <c r="BL263" s="17" t="s">
        <v>266</v>
      </c>
      <c r="BM263" s="132" t="s">
        <v>668</v>
      </c>
    </row>
    <row r="264" spans="2:65" s="1" customFormat="1" ht="11.25">
      <c r="B264" s="32"/>
      <c r="D264" s="134" t="s">
        <v>267</v>
      </c>
      <c r="F264" s="135" t="s">
        <v>2059</v>
      </c>
      <c r="I264" s="136"/>
      <c r="L264" s="32"/>
      <c r="M264" s="137"/>
      <c r="T264" s="53"/>
      <c r="AT264" s="17" t="s">
        <v>267</v>
      </c>
      <c r="AU264" s="17" t="s">
        <v>77</v>
      </c>
    </row>
    <row r="265" spans="2:65" s="1" customFormat="1" ht="16.5" customHeight="1">
      <c r="B265" s="32"/>
      <c r="C265" s="121" t="s">
        <v>674</v>
      </c>
      <c r="D265" s="121" t="s">
        <v>261</v>
      </c>
      <c r="E265" s="122" t="s">
        <v>2060</v>
      </c>
      <c r="F265" s="123" t="s">
        <v>2061</v>
      </c>
      <c r="G265" s="124" t="s">
        <v>363</v>
      </c>
      <c r="H265" s="125">
        <v>1</v>
      </c>
      <c r="I265" s="126"/>
      <c r="J265" s="127">
        <f>ROUND(I265*H265,2)</f>
        <v>0</v>
      </c>
      <c r="K265" s="123" t="s">
        <v>1258</v>
      </c>
      <c r="L265" s="32"/>
      <c r="M265" s="128" t="s">
        <v>19</v>
      </c>
      <c r="N265" s="129" t="s">
        <v>40</v>
      </c>
      <c r="P265" s="130">
        <f>O265*H265</f>
        <v>0</v>
      </c>
      <c r="Q265" s="130">
        <v>6.4900000000000001E-3</v>
      </c>
      <c r="R265" s="130">
        <f>Q265*H265</f>
        <v>6.4900000000000001E-3</v>
      </c>
      <c r="S265" s="130">
        <v>0</v>
      </c>
      <c r="T265" s="131">
        <f>S265*H265</f>
        <v>0</v>
      </c>
      <c r="AR265" s="132" t="s">
        <v>266</v>
      </c>
      <c r="AT265" s="132" t="s">
        <v>261</v>
      </c>
      <c r="AU265" s="132" t="s">
        <v>77</v>
      </c>
      <c r="AY265" s="17" t="s">
        <v>260</v>
      </c>
      <c r="BE265" s="133">
        <f>IF(N265="základní",J265,0)</f>
        <v>0</v>
      </c>
      <c r="BF265" s="133">
        <f>IF(N265="snížená",J265,0)</f>
        <v>0</v>
      </c>
      <c r="BG265" s="133">
        <f>IF(N265="zákl. přenesená",J265,0)</f>
        <v>0</v>
      </c>
      <c r="BH265" s="133">
        <f>IF(N265="sníž. přenesená",J265,0)</f>
        <v>0</v>
      </c>
      <c r="BI265" s="133">
        <f>IF(N265="nulová",J265,0)</f>
        <v>0</v>
      </c>
      <c r="BJ265" s="17" t="s">
        <v>77</v>
      </c>
      <c r="BK265" s="133">
        <f>ROUND(I265*H265,2)</f>
        <v>0</v>
      </c>
      <c r="BL265" s="17" t="s">
        <v>266</v>
      </c>
      <c r="BM265" s="132" t="s">
        <v>671</v>
      </c>
    </row>
    <row r="266" spans="2:65" s="1" customFormat="1" ht="11.25">
      <c r="B266" s="32"/>
      <c r="D266" s="134" t="s">
        <v>267</v>
      </c>
      <c r="F266" s="135" t="s">
        <v>2062</v>
      </c>
      <c r="I266" s="136"/>
      <c r="L266" s="32"/>
      <c r="M266" s="137"/>
      <c r="T266" s="53"/>
      <c r="AT266" s="17" t="s">
        <v>267</v>
      </c>
      <c r="AU266" s="17" t="s">
        <v>77</v>
      </c>
    </row>
    <row r="267" spans="2:65" s="1" customFormat="1" ht="11.25">
      <c r="B267" s="32"/>
      <c r="D267" s="176" t="s">
        <v>1416</v>
      </c>
      <c r="F267" s="177" t="s">
        <v>2063</v>
      </c>
      <c r="I267" s="136"/>
      <c r="L267" s="32"/>
      <c r="M267" s="137"/>
      <c r="T267" s="53"/>
      <c r="AT267" s="17" t="s">
        <v>1416</v>
      </c>
      <c r="AU267" s="17" t="s">
        <v>77</v>
      </c>
    </row>
    <row r="268" spans="2:65" s="1" customFormat="1" ht="16.5" customHeight="1">
      <c r="B268" s="32"/>
      <c r="C268" s="121" t="s">
        <v>358</v>
      </c>
      <c r="D268" s="121" t="s">
        <v>261</v>
      </c>
      <c r="E268" s="122" t="s">
        <v>2126</v>
      </c>
      <c r="F268" s="123" t="s">
        <v>2127</v>
      </c>
      <c r="G268" s="124" t="s">
        <v>1067</v>
      </c>
      <c r="H268" s="125">
        <v>2.4</v>
      </c>
      <c r="I268" s="126"/>
      <c r="J268" s="127">
        <f>ROUND(I268*H268,2)</f>
        <v>0</v>
      </c>
      <c r="K268" s="123" t="s">
        <v>1258</v>
      </c>
      <c r="L268" s="32"/>
      <c r="M268" s="128" t="s">
        <v>19</v>
      </c>
      <c r="N268" s="129" t="s">
        <v>40</v>
      </c>
      <c r="P268" s="130">
        <f>O268*H268</f>
        <v>0</v>
      </c>
      <c r="Q268" s="130">
        <v>0.12</v>
      </c>
      <c r="R268" s="130">
        <f>Q268*H268</f>
        <v>0.28799999999999998</v>
      </c>
      <c r="S268" s="130">
        <v>2.4900000000000002</v>
      </c>
      <c r="T268" s="131">
        <f>S268*H268</f>
        <v>5.976</v>
      </c>
      <c r="AR268" s="132" t="s">
        <v>266</v>
      </c>
      <c r="AT268" s="132" t="s">
        <v>261</v>
      </c>
      <c r="AU268" s="132" t="s">
        <v>77</v>
      </c>
      <c r="AY268" s="17" t="s">
        <v>260</v>
      </c>
      <c r="BE268" s="133">
        <f>IF(N268="základní",J268,0)</f>
        <v>0</v>
      </c>
      <c r="BF268" s="133">
        <f>IF(N268="snížená",J268,0)</f>
        <v>0</v>
      </c>
      <c r="BG268" s="133">
        <f>IF(N268="zákl. přenesená",J268,0)</f>
        <v>0</v>
      </c>
      <c r="BH268" s="133">
        <f>IF(N268="sníž. přenesená",J268,0)</f>
        <v>0</v>
      </c>
      <c r="BI268" s="133">
        <f>IF(N268="nulová",J268,0)</f>
        <v>0</v>
      </c>
      <c r="BJ268" s="17" t="s">
        <v>77</v>
      </c>
      <c r="BK268" s="133">
        <f>ROUND(I268*H268,2)</f>
        <v>0</v>
      </c>
      <c r="BL268" s="17" t="s">
        <v>266</v>
      </c>
      <c r="BM268" s="132" t="s">
        <v>865</v>
      </c>
    </row>
    <row r="269" spans="2:65" s="1" customFormat="1" ht="11.25">
      <c r="B269" s="32"/>
      <c r="D269" s="134" t="s">
        <v>267</v>
      </c>
      <c r="F269" s="135" t="s">
        <v>2129</v>
      </c>
      <c r="I269" s="136"/>
      <c r="L269" s="32"/>
      <c r="M269" s="137"/>
      <c r="T269" s="53"/>
      <c r="AT269" s="17" t="s">
        <v>267</v>
      </c>
      <c r="AU269" s="17" t="s">
        <v>77</v>
      </c>
    </row>
    <row r="270" spans="2:65" s="1" customFormat="1" ht="11.25">
      <c r="B270" s="32"/>
      <c r="D270" s="176" t="s">
        <v>1416</v>
      </c>
      <c r="F270" s="177" t="s">
        <v>2130</v>
      </c>
      <c r="I270" s="136"/>
      <c r="L270" s="32"/>
      <c r="M270" s="137"/>
      <c r="T270" s="53"/>
      <c r="AT270" s="17" t="s">
        <v>1416</v>
      </c>
      <c r="AU270" s="17" t="s">
        <v>77</v>
      </c>
    </row>
    <row r="271" spans="2:65" s="12" customFormat="1" ht="11.25">
      <c r="B271" s="162"/>
      <c r="D271" s="134" t="s">
        <v>774</v>
      </c>
      <c r="E271" s="163" t="s">
        <v>19</v>
      </c>
      <c r="F271" s="164" t="s">
        <v>4471</v>
      </c>
      <c r="H271" s="165">
        <v>2.4</v>
      </c>
      <c r="I271" s="166"/>
      <c r="L271" s="162"/>
      <c r="M271" s="167"/>
      <c r="T271" s="168"/>
      <c r="AT271" s="163" t="s">
        <v>774</v>
      </c>
      <c r="AU271" s="163" t="s">
        <v>77</v>
      </c>
      <c r="AV271" s="12" t="s">
        <v>79</v>
      </c>
      <c r="AW271" s="12" t="s">
        <v>31</v>
      </c>
      <c r="AX271" s="12" t="s">
        <v>69</v>
      </c>
      <c r="AY271" s="163" t="s">
        <v>260</v>
      </c>
    </row>
    <row r="272" spans="2:65" s="13" customFormat="1" ht="11.25">
      <c r="B272" s="169"/>
      <c r="D272" s="134" t="s">
        <v>774</v>
      </c>
      <c r="E272" s="170" t="s">
        <v>19</v>
      </c>
      <c r="F272" s="171" t="s">
        <v>967</v>
      </c>
      <c r="H272" s="172">
        <v>2.4</v>
      </c>
      <c r="I272" s="173"/>
      <c r="L272" s="169"/>
      <c r="M272" s="174"/>
      <c r="T272" s="175"/>
      <c r="AT272" s="170" t="s">
        <v>774</v>
      </c>
      <c r="AU272" s="170" t="s">
        <v>77</v>
      </c>
      <c r="AV272" s="13" t="s">
        <v>266</v>
      </c>
      <c r="AW272" s="13" t="s">
        <v>31</v>
      </c>
      <c r="AX272" s="13" t="s">
        <v>77</v>
      </c>
      <c r="AY272" s="170" t="s">
        <v>260</v>
      </c>
    </row>
    <row r="273" spans="2:65" s="1" customFormat="1" ht="16.5" customHeight="1">
      <c r="B273" s="32"/>
      <c r="C273" s="121" t="s">
        <v>680</v>
      </c>
      <c r="D273" s="121" t="s">
        <v>261</v>
      </c>
      <c r="E273" s="122" t="s">
        <v>2069</v>
      </c>
      <c r="F273" s="123" t="s">
        <v>2070</v>
      </c>
      <c r="G273" s="124" t="s">
        <v>545</v>
      </c>
      <c r="H273" s="125">
        <v>8</v>
      </c>
      <c r="I273" s="126"/>
      <c r="J273" s="127">
        <f>ROUND(I273*H273,2)</f>
        <v>0</v>
      </c>
      <c r="K273" s="123" t="s">
        <v>1258</v>
      </c>
      <c r="L273" s="32"/>
      <c r="M273" s="128" t="s">
        <v>19</v>
      </c>
      <c r="N273" s="129" t="s">
        <v>40</v>
      </c>
      <c r="P273" s="130">
        <f>O273*H273</f>
        <v>0</v>
      </c>
      <c r="Q273" s="130">
        <v>8.0000000000000007E-5</v>
      </c>
      <c r="R273" s="130">
        <f>Q273*H273</f>
        <v>6.4000000000000005E-4</v>
      </c>
      <c r="S273" s="130">
        <v>1.7999999999999999E-2</v>
      </c>
      <c r="T273" s="131">
        <f>S273*H273</f>
        <v>0.14399999999999999</v>
      </c>
      <c r="AR273" s="132" t="s">
        <v>266</v>
      </c>
      <c r="AT273" s="132" t="s">
        <v>261</v>
      </c>
      <c r="AU273" s="132" t="s">
        <v>77</v>
      </c>
      <c r="AY273" s="17" t="s">
        <v>260</v>
      </c>
      <c r="BE273" s="133">
        <f>IF(N273="základní",J273,0)</f>
        <v>0</v>
      </c>
      <c r="BF273" s="133">
        <f>IF(N273="snížená",J273,0)</f>
        <v>0</v>
      </c>
      <c r="BG273" s="133">
        <f>IF(N273="zákl. přenesená",J273,0)</f>
        <v>0</v>
      </c>
      <c r="BH273" s="133">
        <f>IF(N273="sníž. přenesená",J273,0)</f>
        <v>0</v>
      </c>
      <c r="BI273" s="133">
        <f>IF(N273="nulová",J273,0)</f>
        <v>0</v>
      </c>
      <c r="BJ273" s="17" t="s">
        <v>77</v>
      </c>
      <c r="BK273" s="133">
        <f>ROUND(I273*H273,2)</f>
        <v>0</v>
      </c>
      <c r="BL273" s="17" t="s">
        <v>266</v>
      </c>
      <c r="BM273" s="132" t="s">
        <v>869</v>
      </c>
    </row>
    <row r="274" spans="2:65" s="1" customFormat="1" ht="11.25">
      <c r="B274" s="32"/>
      <c r="D274" s="134" t="s">
        <v>267</v>
      </c>
      <c r="F274" s="135" t="s">
        <v>2071</v>
      </c>
      <c r="I274" s="136"/>
      <c r="L274" s="32"/>
      <c r="M274" s="137"/>
      <c r="T274" s="53"/>
      <c r="AT274" s="17" t="s">
        <v>267</v>
      </c>
      <c r="AU274" s="17" t="s">
        <v>77</v>
      </c>
    </row>
    <row r="275" spans="2:65" s="1" customFormat="1" ht="11.25">
      <c r="B275" s="32"/>
      <c r="D275" s="176" t="s">
        <v>1416</v>
      </c>
      <c r="F275" s="177" t="s">
        <v>2072</v>
      </c>
      <c r="I275" s="136"/>
      <c r="L275" s="32"/>
      <c r="M275" s="137"/>
      <c r="T275" s="53"/>
      <c r="AT275" s="17" t="s">
        <v>1416</v>
      </c>
      <c r="AU275" s="17" t="s">
        <v>77</v>
      </c>
    </row>
    <row r="276" spans="2:65" s="12" customFormat="1" ht="11.25">
      <c r="B276" s="162"/>
      <c r="D276" s="134" t="s">
        <v>774</v>
      </c>
      <c r="E276" s="163" t="s">
        <v>19</v>
      </c>
      <c r="F276" s="164" t="s">
        <v>4462</v>
      </c>
      <c r="H276" s="165">
        <v>8</v>
      </c>
      <c r="I276" s="166"/>
      <c r="L276" s="162"/>
      <c r="M276" s="167"/>
      <c r="T276" s="168"/>
      <c r="AT276" s="163" t="s">
        <v>774</v>
      </c>
      <c r="AU276" s="163" t="s">
        <v>77</v>
      </c>
      <c r="AV276" s="12" t="s">
        <v>79</v>
      </c>
      <c r="AW276" s="12" t="s">
        <v>31</v>
      </c>
      <c r="AX276" s="12" t="s">
        <v>69</v>
      </c>
      <c r="AY276" s="163" t="s">
        <v>260</v>
      </c>
    </row>
    <row r="277" spans="2:65" s="13" customFormat="1" ht="11.25">
      <c r="B277" s="169"/>
      <c r="D277" s="134" t="s">
        <v>774</v>
      </c>
      <c r="E277" s="170" t="s">
        <v>19</v>
      </c>
      <c r="F277" s="171" t="s">
        <v>967</v>
      </c>
      <c r="H277" s="172">
        <v>8</v>
      </c>
      <c r="I277" s="173"/>
      <c r="L277" s="169"/>
      <c r="M277" s="174"/>
      <c r="T277" s="175"/>
      <c r="AT277" s="170" t="s">
        <v>774</v>
      </c>
      <c r="AU277" s="170" t="s">
        <v>77</v>
      </c>
      <c r="AV277" s="13" t="s">
        <v>266</v>
      </c>
      <c r="AW277" s="13" t="s">
        <v>31</v>
      </c>
      <c r="AX277" s="13" t="s">
        <v>77</v>
      </c>
      <c r="AY277" s="170" t="s">
        <v>260</v>
      </c>
    </row>
    <row r="278" spans="2:65" s="10" customFormat="1" ht="25.9" customHeight="1">
      <c r="B278" s="111"/>
      <c r="D278" s="112" t="s">
        <v>68</v>
      </c>
      <c r="E278" s="113" t="s">
        <v>2074</v>
      </c>
      <c r="F278" s="113" t="s">
        <v>2075</v>
      </c>
      <c r="I278" s="114"/>
      <c r="J278" s="115">
        <f>BK278</f>
        <v>0</v>
      </c>
      <c r="L278" s="111"/>
      <c r="M278" s="116"/>
      <c r="P278" s="117">
        <f>SUM(P279:P291)</f>
        <v>0</v>
      </c>
      <c r="R278" s="117">
        <f>SUM(R279:R291)</f>
        <v>0</v>
      </c>
      <c r="T278" s="118">
        <f>SUM(T279:T291)</f>
        <v>0</v>
      </c>
      <c r="AR278" s="112" t="s">
        <v>77</v>
      </c>
      <c r="AT278" s="119" t="s">
        <v>68</v>
      </c>
      <c r="AU278" s="119" t="s">
        <v>69</v>
      </c>
      <c r="AY278" s="112" t="s">
        <v>260</v>
      </c>
      <c r="BK278" s="120">
        <f>SUM(BK279:BK291)</f>
        <v>0</v>
      </c>
    </row>
    <row r="279" spans="2:65" s="1" customFormat="1" ht="24.2" customHeight="1">
      <c r="B279" s="32"/>
      <c r="C279" s="121" t="s">
        <v>364</v>
      </c>
      <c r="D279" s="121" t="s">
        <v>261</v>
      </c>
      <c r="E279" s="122" t="s">
        <v>2081</v>
      </c>
      <c r="F279" s="123" t="s">
        <v>2082</v>
      </c>
      <c r="G279" s="124" t="s">
        <v>973</v>
      </c>
      <c r="H279" s="125">
        <v>7.2679999999999998</v>
      </c>
      <c r="I279" s="126"/>
      <c r="J279" s="127">
        <f>ROUND(I279*H279,2)</f>
        <v>0</v>
      </c>
      <c r="K279" s="123" t="s">
        <v>1258</v>
      </c>
      <c r="L279" s="32"/>
      <c r="M279" s="128" t="s">
        <v>19</v>
      </c>
      <c r="N279" s="129" t="s">
        <v>40</v>
      </c>
      <c r="P279" s="130">
        <f>O279*H279</f>
        <v>0</v>
      </c>
      <c r="Q279" s="130">
        <v>0</v>
      </c>
      <c r="R279" s="130">
        <f>Q279*H279</f>
        <v>0</v>
      </c>
      <c r="S279" s="130">
        <v>0</v>
      </c>
      <c r="T279" s="131">
        <f>S279*H279</f>
        <v>0</v>
      </c>
      <c r="AR279" s="132" t="s">
        <v>266</v>
      </c>
      <c r="AT279" s="132" t="s">
        <v>261</v>
      </c>
      <c r="AU279" s="132" t="s">
        <v>77</v>
      </c>
      <c r="AY279" s="17" t="s">
        <v>260</v>
      </c>
      <c r="BE279" s="133">
        <f>IF(N279="základní",J279,0)</f>
        <v>0</v>
      </c>
      <c r="BF279" s="133">
        <f>IF(N279="snížená",J279,0)</f>
        <v>0</v>
      </c>
      <c r="BG279" s="133">
        <f>IF(N279="zákl. přenesená",J279,0)</f>
        <v>0</v>
      </c>
      <c r="BH279" s="133">
        <f>IF(N279="sníž. přenesená",J279,0)</f>
        <v>0</v>
      </c>
      <c r="BI279" s="133">
        <f>IF(N279="nulová",J279,0)</f>
        <v>0</v>
      </c>
      <c r="BJ279" s="17" t="s">
        <v>77</v>
      </c>
      <c r="BK279" s="133">
        <f>ROUND(I279*H279,2)</f>
        <v>0</v>
      </c>
      <c r="BL279" s="17" t="s">
        <v>266</v>
      </c>
      <c r="BM279" s="132" t="s">
        <v>874</v>
      </c>
    </row>
    <row r="280" spans="2:65" s="1" customFormat="1" ht="19.5">
      <c r="B280" s="32"/>
      <c r="D280" s="134" t="s">
        <v>267</v>
      </c>
      <c r="F280" s="135" t="s">
        <v>2083</v>
      </c>
      <c r="I280" s="136"/>
      <c r="L280" s="32"/>
      <c r="M280" s="137"/>
      <c r="T280" s="53"/>
      <c r="AT280" s="17" t="s">
        <v>267</v>
      </c>
      <c r="AU280" s="17" t="s">
        <v>77</v>
      </c>
    </row>
    <row r="281" spans="2:65" s="1" customFormat="1" ht="11.25">
      <c r="B281" s="32"/>
      <c r="D281" s="176" t="s">
        <v>1416</v>
      </c>
      <c r="F281" s="177" t="s">
        <v>2084</v>
      </c>
      <c r="I281" s="136"/>
      <c r="L281" s="32"/>
      <c r="M281" s="137"/>
      <c r="T281" s="53"/>
      <c r="AT281" s="17" t="s">
        <v>1416</v>
      </c>
      <c r="AU281" s="17" t="s">
        <v>77</v>
      </c>
    </row>
    <row r="282" spans="2:65" s="12" customFormat="1" ht="11.25">
      <c r="B282" s="162"/>
      <c r="D282" s="134" t="s">
        <v>774</v>
      </c>
      <c r="E282" s="163" t="s">
        <v>19</v>
      </c>
      <c r="F282" s="164" t="s">
        <v>4472</v>
      </c>
      <c r="H282" s="165">
        <v>7.2679999999999998</v>
      </c>
      <c r="I282" s="166"/>
      <c r="L282" s="162"/>
      <c r="M282" s="167"/>
      <c r="T282" s="168"/>
      <c r="AT282" s="163" t="s">
        <v>774</v>
      </c>
      <c r="AU282" s="163" t="s">
        <v>77</v>
      </c>
      <c r="AV282" s="12" t="s">
        <v>79</v>
      </c>
      <c r="AW282" s="12" t="s">
        <v>31</v>
      </c>
      <c r="AX282" s="12" t="s">
        <v>69</v>
      </c>
      <c r="AY282" s="163" t="s">
        <v>260</v>
      </c>
    </row>
    <row r="283" spans="2:65" s="13" customFormat="1" ht="11.25">
      <c r="B283" s="169"/>
      <c r="D283" s="134" t="s">
        <v>774</v>
      </c>
      <c r="E283" s="170" t="s">
        <v>19</v>
      </c>
      <c r="F283" s="171" t="s">
        <v>967</v>
      </c>
      <c r="H283" s="172">
        <v>7.2679999999999998</v>
      </c>
      <c r="I283" s="173"/>
      <c r="L283" s="169"/>
      <c r="M283" s="174"/>
      <c r="T283" s="175"/>
      <c r="AT283" s="170" t="s">
        <v>774</v>
      </c>
      <c r="AU283" s="170" t="s">
        <v>77</v>
      </c>
      <c r="AV283" s="13" t="s">
        <v>266</v>
      </c>
      <c r="AW283" s="13" t="s">
        <v>31</v>
      </c>
      <c r="AX283" s="13" t="s">
        <v>77</v>
      </c>
      <c r="AY283" s="170" t="s">
        <v>260</v>
      </c>
    </row>
    <row r="284" spans="2:65" s="1" customFormat="1" ht="16.5" customHeight="1">
      <c r="B284" s="32"/>
      <c r="C284" s="121" t="s">
        <v>689</v>
      </c>
      <c r="D284" s="121" t="s">
        <v>261</v>
      </c>
      <c r="E284" s="122" t="s">
        <v>2086</v>
      </c>
      <c r="F284" s="123" t="s">
        <v>2087</v>
      </c>
      <c r="G284" s="124" t="s">
        <v>973</v>
      </c>
      <c r="H284" s="125">
        <v>7.4</v>
      </c>
      <c r="I284" s="126"/>
      <c r="J284" s="127">
        <f>ROUND(I284*H284,2)</f>
        <v>0</v>
      </c>
      <c r="K284" s="123" t="s">
        <v>1258</v>
      </c>
      <c r="L284" s="32"/>
      <c r="M284" s="128" t="s">
        <v>19</v>
      </c>
      <c r="N284" s="129" t="s">
        <v>40</v>
      </c>
      <c r="P284" s="130">
        <f>O284*H284</f>
        <v>0</v>
      </c>
      <c r="Q284" s="130">
        <v>0</v>
      </c>
      <c r="R284" s="130">
        <f>Q284*H284</f>
        <v>0</v>
      </c>
      <c r="S284" s="130">
        <v>0</v>
      </c>
      <c r="T284" s="131">
        <f>S284*H284</f>
        <v>0</v>
      </c>
      <c r="AR284" s="132" t="s">
        <v>266</v>
      </c>
      <c r="AT284" s="132" t="s">
        <v>261</v>
      </c>
      <c r="AU284" s="132" t="s">
        <v>77</v>
      </c>
      <c r="AY284" s="17" t="s">
        <v>260</v>
      </c>
      <c r="BE284" s="133">
        <f>IF(N284="základní",J284,0)</f>
        <v>0</v>
      </c>
      <c r="BF284" s="133">
        <f>IF(N284="snížená",J284,0)</f>
        <v>0</v>
      </c>
      <c r="BG284" s="133">
        <f>IF(N284="zákl. přenesená",J284,0)</f>
        <v>0</v>
      </c>
      <c r="BH284" s="133">
        <f>IF(N284="sníž. přenesená",J284,0)</f>
        <v>0</v>
      </c>
      <c r="BI284" s="133">
        <f>IF(N284="nulová",J284,0)</f>
        <v>0</v>
      </c>
      <c r="BJ284" s="17" t="s">
        <v>77</v>
      </c>
      <c r="BK284" s="133">
        <f>ROUND(I284*H284,2)</f>
        <v>0</v>
      </c>
      <c r="BL284" s="17" t="s">
        <v>266</v>
      </c>
      <c r="BM284" s="132" t="s">
        <v>1139</v>
      </c>
    </row>
    <row r="285" spans="2:65" s="1" customFormat="1" ht="11.25">
      <c r="B285" s="32"/>
      <c r="D285" s="134" t="s">
        <v>267</v>
      </c>
      <c r="F285" s="135" t="s">
        <v>2088</v>
      </c>
      <c r="I285" s="136"/>
      <c r="L285" s="32"/>
      <c r="M285" s="137"/>
      <c r="T285" s="53"/>
      <c r="AT285" s="17" t="s">
        <v>267</v>
      </c>
      <c r="AU285" s="17" t="s">
        <v>77</v>
      </c>
    </row>
    <row r="286" spans="2:65" s="1" customFormat="1" ht="11.25">
      <c r="B286" s="32"/>
      <c r="D286" s="176" t="s">
        <v>1416</v>
      </c>
      <c r="F286" s="177" t="s">
        <v>2089</v>
      </c>
      <c r="I286" s="136"/>
      <c r="L286" s="32"/>
      <c r="M286" s="137"/>
      <c r="T286" s="53"/>
      <c r="AT286" s="17" t="s">
        <v>1416</v>
      </c>
      <c r="AU286" s="17" t="s">
        <v>77</v>
      </c>
    </row>
    <row r="287" spans="2:65" s="1" customFormat="1" ht="16.5" customHeight="1">
      <c r="B287" s="32"/>
      <c r="C287" s="121" t="s">
        <v>368</v>
      </c>
      <c r="D287" s="121" t="s">
        <v>261</v>
      </c>
      <c r="E287" s="122" t="s">
        <v>2090</v>
      </c>
      <c r="F287" s="123" t="s">
        <v>2091</v>
      </c>
      <c r="G287" s="124" t="s">
        <v>973</v>
      </c>
      <c r="H287" s="125">
        <v>140.6</v>
      </c>
      <c r="I287" s="126"/>
      <c r="J287" s="127">
        <f>ROUND(I287*H287,2)</f>
        <v>0</v>
      </c>
      <c r="K287" s="123" t="s">
        <v>1258</v>
      </c>
      <c r="L287" s="32"/>
      <c r="M287" s="128" t="s">
        <v>19</v>
      </c>
      <c r="N287" s="129" t="s">
        <v>40</v>
      </c>
      <c r="P287" s="130">
        <f>O287*H287</f>
        <v>0</v>
      </c>
      <c r="Q287" s="130">
        <v>0</v>
      </c>
      <c r="R287" s="130">
        <f>Q287*H287</f>
        <v>0</v>
      </c>
      <c r="S287" s="130">
        <v>0</v>
      </c>
      <c r="T287" s="131">
        <f>S287*H287</f>
        <v>0</v>
      </c>
      <c r="AR287" s="132" t="s">
        <v>266</v>
      </c>
      <c r="AT287" s="132" t="s">
        <v>261</v>
      </c>
      <c r="AU287" s="132" t="s">
        <v>77</v>
      </c>
      <c r="AY287" s="17" t="s">
        <v>260</v>
      </c>
      <c r="BE287" s="133">
        <f>IF(N287="základní",J287,0)</f>
        <v>0</v>
      </c>
      <c r="BF287" s="133">
        <f>IF(N287="snížená",J287,0)</f>
        <v>0</v>
      </c>
      <c r="BG287" s="133">
        <f>IF(N287="zákl. přenesená",J287,0)</f>
        <v>0</v>
      </c>
      <c r="BH287" s="133">
        <f>IF(N287="sníž. přenesená",J287,0)</f>
        <v>0</v>
      </c>
      <c r="BI287" s="133">
        <f>IF(N287="nulová",J287,0)</f>
        <v>0</v>
      </c>
      <c r="BJ287" s="17" t="s">
        <v>77</v>
      </c>
      <c r="BK287" s="133">
        <f>ROUND(I287*H287,2)</f>
        <v>0</v>
      </c>
      <c r="BL287" s="17" t="s">
        <v>266</v>
      </c>
      <c r="BM287" s="132" t="s">
        <v>1141</v>
      </c>
    </row>
    <row r="288" spans="2:65" s="1" customFormat="1" ht="19.5">
      <c r="B288" s="32"/>
      <c r="D288" s="134" t="s">
        <v>267</v>
      </c>
      <c r="F288" s="135" t="s">
        <v>2092</v>
      </c>
      <c r="I288" s="136"/>
      <c r="L288" s="32"/>
      <c r="M288" s="137"/>
      <c r="T288" s="53"/>
      <c r="AT288" s="17" t="s">
        <v>267</v>
      </c>
      <c r="AU288" s="17" t="s">
        <v>77</v>
      </c>
    </row>
    <row r="289" spans="2:65" s="1" customFormat="1" ht="11.25">
      <c r="B289" s="32"/>
      <c r="D289" s="176" t="s">
        <v>1416</v>
      </c>
      <c r="F289" s="177" t="s">
        <v>2093</v>
      </c>
      <c r="I289" s="136"/>
      <c r="L289" s="32"/>
      <c r="M289" s="137"/>
      <c r="T289" s="53"/>
      <c r="AT289" s="17" t="s">
        <v>1416</v>
      </c>
      <c r="AU289" s="17" t="s">
        <v>77</v>
      </c>
    </row>
    <row r="290" spans="2:65" s="12" customFormat="1" ht="11.25">
      <c r="B290" s="162"/>
      <c r="D290" s="134" t="s">
        <v>774</v>
      </c>
      <c r="E290" s="163" t="s">
        <v>19</v>
      </c>
      <c r="F290" s="164" t="s">
        <v>4473</v>
      </c>
      <c r="H290" s="165">
        <v>140.6</v>
      </c>
      <c r="I290" s="166"/>
      <c r="L290" s="162"/>
      <c r="M290" s="167"/>
      <c r="T290" s="168"/>
      <c r="AT290" s="163" t="s">
        <v>774</v>
      </c>
      <c r="AU290" s="163" t="s">
        <v>77</v>
      </c>
      <c r="AV290" s="12" t="s">
        <v>79</v>
      </c>
      <c r="AW290" s="12" t="s">
        <v>31</v>
      </c>
      <c r="AX290" s="12" t="s">
        <v>69</v>
      </c>
      <c r="AY290" s="163" t="s">
        <v>260</v>
      </c>
    </row>
    <row r="291" spans="2:65" s="13" customFormat="1" ht="11.25">
      <c r="B291" s="169"/>
      <c r="D291" s="134" t="s">
        <v>774</v>
      </c>
      <c r="E291" s="170" t="s">
        <v>19</v>
      </c>
      <c r="F291" s="171" t="s">
        <v>967</v>
      </c>
      <c r="H291" s="172">
        <v>140.6</v>
      </c>
      <c r="I291" s="173"/>
      <c r="L291" s="169"/>
      <c r="M291" s="174"/>
      <c r="T291" s="175"/>
      <c r="AT291" s="170" t="s">
        <v>774</v>
      </c>
      <c r="AU291" s="170" t="s">
        <v>77</v>
      </c>
      <c r="AV291" s="13" t="s">
        <v>266</v>
      </c>
      <c r="AW291" s="13" t="s">
        <v>31</v>
      </c>
      <c r="AX291" s="13" t="s">
        <v>77</v>
      </c>
      <c r="AY291" s="170" t="s">
        <v>260</v>
      </c>
    </row>
    <row r="292" spans="2:65" s="10" customFormat="1" ht="25.9" customHeight="1">
      <c r="B292" s="111"/>
      <c r="D292" s="112" t="s">
        <v>68</v>
      </c>
      <c r="E292" s="113" t="s">
        <v>2095</v>
      </c>
      <c r="F292" s="113" t="s">
        <v>2096</v>
      </c>
      <c r="I292" s="114"/>
      <c r="J292" s="115">
        <f>BK292</f>
        <v>0</v>
      </c>
      <c r="L292" s="111"/>
      <c r="M292" s="116"/>
      <c r="P292" s="117">
        <f>SUM(P293:P295)</f>
        <v>0</v>
      </c>
      <c r="R292" s="117">
        <f>SUM(R293:R295)</f>
        <v>0</v>
      </c>
      <c r="T292" s="118">
        <f>SUM(T293:T295)</f>
        <v>0</v>
      </c>
      <c r="AR292" s="112" t="s">
        <v>77</v>
      </c>
      <c r="AT292" s="119" t="s">
        <v>68</v>
      </c>
      <c r="AU292" s="119" t="s">
        <v>69</v>
      </c>
      <c r="AY292" s="112" t="s">
        <v>260</v>
      </c>
      <c r="BK292" s="120">
        <f>SUM(BK293:BK295)</f>
        <v>0</v>
      </c>
    </row>
    <row r="293" spans="2:65" s="1" customFormat="1" ht="16.5" customHeight="1">
      <c r="B293" s="32"/>
      <c r="C293" s="121" t="s">
        <v>697</v>
      </c>
      <c r="D293" s="121" t="s">
        <v>261</v>
      </c>
      <c r="E293" s="122" t="s">
        <v>2097</v>
      </c>
      <c r="F293" s="123" t="s">
        <v>2098</v>
      </c>
      <c r="G293" s="124" t="s">
        <v>973</v>
      </c>
      <c r="H293" s="125">
        <v>222.25700000000001</v>
      </c>
      <c r="I293" s="126"/>
      <c r="J293" s="127">
        <f>ROUND(I293*H293,2)</f>
        <v>0</v>
      </c>
      <c r="K293" s="123" t="s">
        <v>1258</v>
      </c>
      <c r="L293" s="32"/>
      <c r="M293" s="128" t="s">
        <v>19</v>
      </c>
      <c r="N293" s="129" t="s">
        <v>40</v>
      </c>
      <c r="P293" s="130">
        <f>O293*H293</f>
        <v>0</v>
      </c>
      <c r="Q293" s="130">
        <v>0</v>
      </c>
      <c r="R293" s="130">
        <f>Q293*H293</f>
        <v>0</v>
      </c>
      <c r="S293" s="130">
        <v>0</v>
      </c>
      <c r="T293" s="131">
        <f>S293*H293</f>
        <v>0</v>
      </c>
      <c r="AR293" s="132" t="s">
        <v>266</v>
      </c>
      <c r="AT293" s="132" t="s">
        <v>261</v>
      </c>
      <c r="AU293" s="132" t="s">
        <v>77</v>
      </c>
      <c r="AY293" s="17" t="s">
        <v>260</v>
      </c>
      <c r="BE293" s="133">
        <f>IF(N293="základní",J293,0)</f>
        <v>0</v>
      </c>
      <c r="BF293" s="133">
        <f>IF(N293="snížená",J293,0)</f>
        <v>0</v>
      </c>
      <c r="BG293" s="133">
        <f>IF(N293="zákl. přenesená",J293,0)</f>
        <v>0</v>
      </c>
      <c r="BH293" s="133">
        <f>IF(N293="sníž. přenesená",J293,0)</f>
        <v>0</v>
      </c>
      <c r="BI293" s="133">
        <f>IF(N293="nulová",J293,0)</f>
        <v>0</v>
      </c>
      <c r="BJ293" s="17" t="s">
        <v>77</v>
      </c>
      <c r="BK293" s="133">
        <f>ROUND(I293*H293,2)</f>
        <v>0</v>
      </c>
      <c r="BL293" s="17" t="s">
        <v>266</v>
      </c>
      <c r="BM293" s="132" t="s">
        <v>695</v>
      </c>
    </row>
    <row r="294" spans="2:65" s="1" customFormat="1" ht="19.5">
      <c r="B294" s="32"/>
      <c r="D294" s="134" t="s">
        <v>267</v>
      </c>
      <c r="F294" s="135" t="s">
        <v>2099</v>
      </c>
      <c r="I294" s="136"/>
      <c r="L294" s="32"/>
      <c r="M294" s="137"/>
      <c r="T294" s="53"/>
      <c r="AT294" s="17" t="s">
        <v>267</v>
      </c>
      <c r="AU294" s="17" t="s">
        <v>77</v>
      </c>
    </row>
    <row r="295" spans="2:65" s="1" customFormat="1" ht="11.25">
      <c r="B295" s="32"/>
      <c r="D295" s="176" t="s">
        <v>1416</v>
      </c>
      <c r="F295" s="177" t="s">
        <v>2100</v>
      </c>
      <c r="I295" s="136"/>
      <c r="L295" s="32"/>
      <c r="M295" s="149"/>
      <c r="N295" s="150"/>
      <c r="O295" s="150"/>
      <c r="P295" s="150"/>
      <c r="Q295" s="150"/>
      <c r="R295" s="150"/>
      <c r="S295" s="150"/>
      <c r="T295" s="151"/>
      <c r="AT295" s="17" t="s">
        <v>1416</v>
      </c>
      <c r="AU295" s="17" t="s">
        <v>77</v>
      </c>
    </row>
    <row r="296" spans="2:65" s="1" customFormat="1" ht="6.95" customHeight="1">
      <c r="B296" s="41"/>
      <c r="C296" s="42"/>
      <c r="D296" s="42"/>
      <c r="E296" s="42"/>
      <c r="F296" s="42"/>
      <c r="G296" s="42"/>
      <c r="H296" s="42"/>
      <c r="I296" s="42"/>
      <c r="J296" s="42"/>
      <c r="K296" s="42"/>
      <c r="L296" s="32"/>
    </row>
  </sheetData>
  <sheetProtection algorithmName="SHA-512" hashValue="+M2tNoxY/+f9zk1mj7blXLYouVxOJTXMVgSISKqblg8BI3JrSQpWmaulSccmxaTwJYPAsWl6TLqRznrbTS0GCQ==" saltValue="BQePMU1Vo1tXQP8JoSuY7ZWLTr9IuWSTvOVoY7U8QqvqKxozasnO3Mv1OvJ5YwhCRyUxCHxCWXa7EWqSPfu27w==" spinCount="100000" sheet="1" objects="1" scenarios="1" formatColumns="0" formatRows="0" autoFilter="0"/>
  <autoFilter ref="C86:K295" xr:uid="{00000000-0009-0000-0000-00002E000000}"/>
  <mergeCells count="9">
    <mergeCell ref="E50:H50"/>
    <mergeCell ref="E77:H77"/>
    <mergeCell ref="E79:H79"/>
    <mergeCell ref="L2:V2"/>
    <mergeCell ref="E7:H7"/>
    <mergeCell ref="E9:H9"/>
    <mergeCell ref="E18:H18"/>
    <mergeCell ref="E27:H27"/>
    <mergeCell ref="E48:H48"/>
  </mergeCells>
  <hyperlinks>
    <hyperlink ref="F91" r:id="rId1" xr:uid="{00000000-0004-0000-2E00-000000000000}"/>
    <hyperlink ref="F97" r:id="rId2" xr:uid="{00000000-0004-0000-2E00-000001000000}"/>
    <hyperlink ref="F102" r:id="rId3" xr:uid="{00000000-0004-0000-2E00-000002000000}"/>
    <hyperlink ref="F107" r:id="rId4" xr:uid="{00000000-0004-0000-2E00-000003000000}"/>
    <hyperlink ref="F113" r:id="rId5" xr:uid="{00000000-0004-0000-2E00-000004000000}"/>
    <hyperlink ref="F118" r:id="rId6" xr:uid="{00000000-0004-0000-2E00-000005000000}"/>
    <hyperlink ref="F123" r:id="rId7" xr:uid="{00000000-0004-0000-2E00-000006000000}"/>
    <hyperlink ref="F132" r:id="rId8" xr:uid="{00000000-0004-0000-2E00-000007000000}"/>
    <hyperlink ref="F141" r:id="rId9" xr:uid="{00000000-0004-0000-2E00-000008000000}"/>
    <hyperlink ref="F146" r:id="rId10" xr:uid="{00000000-0004-0000-2E00-000009000000}"/>
    <hyperlink ref="F152" r:id="rId11" xr:uid="{00000000-0004-0000-2E00-00000A000000}"/>
    <hyperlink ref="F155" r:id="rId12" xr:uid="{00000000-0004-0000-2E00-00000B000000}"/>
    <hyperlink ref="F160" r:id="rId13" xr:uid="{00000000-0004-0000-2E00-00000C000000}"/>
    <hyperlink ref="F171" r:id="rId14" xr:uid="{00000000-0004-0000-2E00-00000D000000}"/>
    <hyperlink ref="F180" r:id="rId15" xr:uid="{00000000-0004-0000-2E00-00000E000000}"/>
    <hyperlink ref="F185" r:id="rId16" xr:uid="{00000000-0004-0000-2E00-00000F000000}"/>
    <hyperlink ref="F193" r:id="rId17" xr:uid="{00000000-0004-0000-2E00-000010000000}"/>
    <hyperlink ref="F200" r:id="rId18" xr:uid="{00000000-0004-0000-2E00-000011000000}"/>
    <hyperlink ref="F206" r:id="rId19" xr:uid="{00000000-0004-0000-2E00-000012000000}"/>
    <hyperlink ref="F214" r:id="rId20" xr:uid="{00000000-0004-0000-2E00-000013000000}"/>
    <hyperlink ref="F226" r:id="rId21" xr:uid="{00000000-0004-0000-2E00-000014000000}"/>
    <hyperlink ref="F229" r:id="rId22" xr:uid="{00000000-0004-0000-2E00-000015000000}"/>
    <hyperlink ref="F235" r:id="rId23" xr:uid="{00000000-0004-0000-2E00-000016000000}"/>
    <hyperlink ref="F241" r:id="rId24" xr:uid="{00000000-0004-0000-2E00-000017000000}"/>
    <hyperlink ref="F251" r:id="rId25" xr:uid="{00000000-0004-0000-2E00-000018000000}"/>
    <hyperlink ref="F257" r:id="rId26" xr:uid="{00000000-0004-0000-2E00-000019000000}"/>
    <hyperlink ref="F267" r:id="rId27" xr:uid="{00000000-0004-0000-2E00-00001A000000}"/>
    <hyperlink ref="F270" r:id="rId28" xr:uid="{00000000-0004-0000-2E00-00001B000000}"/>
    <hyperlink ref="F275" r:id="rId29" xr:uid="{00000000-0004-0000-2E00-00001C000000}"/>
    <hyperlink ref="F281" r:id="rId30" xr:uid="{00000000-0004-0000-2E00-00001D000000}"/>
    <hyperlink ref="F286" r:id="rId31" xr:uid="{00000000-0004-0000-2E00-00001E000000}"/>
    <hyperlink ref="F289" r:id="rId32" xr:uid="{00000000-0004-0000-2E00-00001F000000}"/>
    <hyperlink ref="F295" r:id="rId33" xr:uid="{00000000-0004-0000-2E00-000020000000}"/>
  </hyperlinks>
  <pageMargins left="0.39374999999999999" right="0.39374999999999999" top="0.39374999999999999" bottom="0.39374999999999999" header="0" footer="0"/>
  <pageSetup paperSize="9" fitToHeight="100" orientation="landscape" blackAndWhite="1"/>
  <headerFooter>
    <oddFooter>&amp;CStrana &amp;P z &amp;N</oddFooter>
  </headerFooter>
  <drawing r:id="rId34"/>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pageSetUpPr fitToPage="1"/>
  </sheetPr>
  <dimension ref="B2:BM296"/>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217</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4474</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ROUND(J87,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ROUND((SUM(BE87:BE295)),  2)</f>
        <v>0</v>
      </c>
      <c r="I33" s="89">
        <v>0.21</v>
      </c>
      <c r="J33" s="88">
        <f>ROUND(((SUM(BE87:BE295))*I33),  2)</f>
        <v>0</v>
      </c>
      <c r="L33" s="32"/>
    </row>
    <row r="34" spans="2:12" s="1" customFormat="1" ht="14.45" customHeight="1">
      <c r="B34" s="32"/>
      <c r="E34" s="27" t="s">
        <v>41</v>
      </c>
      <c r="F34" s="88">
        <f>ROUND((SUM(BF87:BF295)),  2)</f>
        <v>0</v>
      </c>
      <c r="I34" s="89">
        <v>0.12</v>
      </c>
      <c r="J34" s="88">
        <f>ROUND(((SUM(BF87:BF295))*I34),  2)</f>
        <v>0</v>
      </c>
      <c r="L34" s="32"/>
    </row>
    <row r="35" spans="2:12" s="1" customFormat="1" ht="14.45" hidden="1" customHeight="1">
      <c r="B35" s="32"/>
      <c r="E35" s="27" t="s">
        <v>42</v>
      </c>
      <c r="F35" s="88">
        <f>ROUND((SUM(BG87:BG295)),  2)</f>
        <v>0</v>
      </c>
      <c r="I35" s="89">
        <v>0.21</v>
      </c>
      <c r="J35" s="88">
        <f>0</f>
        <v>0</v>
      </c>
      <c r="L35" s="32"/>
    </row>
    <row r="36" spans="2:12" s="1" customFormat="1" ht="14.45" hidden="1" customHeight="1">
      <c r="B36" s="32"/>
      <c r="E36" s="27" t="s">
        <v>43</v>
      </c>
      <c r="F36" s="88">
        <f>ROUND((SUM(BH87:BH295)),  2)</f>
        <v>0</v>
      </c>
      <c r="I36" s="89">
        <v>0.12</v>
      </c>
      <c r="J36" s="88">
        <f>0</f>
        <v>0</v>
      </c>
      <c r="L36" s="32"/>
    </row>
    <row r="37" spans="2:12" s="1" customFormat="1" ht="14.45" hidden="1" customHeight="1">
      <c r="B37" s="32"/>
      <c r="E37" s="27" t="s">
        <v>44</v>
      </c>
      <c r="F37" s="88">
        <f>ROUND((SUM(BI87:BI295)),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04-14-09 - Propustek v ev. km 34,054</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J87</f>
        <v>0</v>
      </c>
      <c r="L59" s="32"/>
      <c r="AU59" s="17" t="s">
        <v>242</v>
      </c>
    </row>
    <row r="60" spans="2:47" s="8" customFormat="1" ht="24.95" customHeight="1">
      <c r="B60" s="99"/>
      <c r="D60" s="100" t="s">
        <v>1827</v>
      </c>
      <c r="E60" s="101"/>
      <c r="F60" s="101"/>
      <c r="G60" s="101"/>
      <c r="H60" s="101"/>
      <c r="I60" s="101"/>
      <c r="J60" s="102">
        <f>J88</f>
        <v>0</v>
      </c>
      <c r="L60" s="99"/>
    </row>
    <row r="61" spans="2:47" s="8" customFormat="1" ht="24.95" customHeight="1">
      <c r="B61" s="99"/>
      <c r="D61" s="100" t="s">
        <v>1828</v>
      </c>
      <c r="E61" s="101"/>
      <c r="F61" s="101"/>
      <c r="G61" s="101"/>
      <c r="H61" s="101"/>
      <c r="I61" s="101"/>
      <c r="J61" s="102">
        <f>J149</f>
        <v>0</v>
      </c>
      <c r="L61" s="99"/>
    </row>
    <row r="62" spans="2:47" s="8" customFormat="1" ht="24.95" customHeight="1">
      <c r="B62" s="99"/>
      <c r="D62" s="100" t="s">
        <v>1829</v>
      </c>
      <c r="E62" s="101"/>
      <c r="F62" s="101"/>
      <c r="G62" s="101"/>
      <c r="H62" s="101"/>
      <c r="I62" s="101"/>
      <c r="J62" s="102">
        <f>J168</f>
        <v>0</v>
      </c>
      <c r="L62" s="99"/>
    </row>
    <row r="63" spans="2:47" s="8" customFormat="1" ht="24.95" customHeight="1">
      <c r="B63" s="99"/>
      <c r="D63" s="100" t="s">
        <v>1830</v>
      </c>
      <c r="E63" s="101"/>
      <c r="F63" s="101"/>
      <c r="G63" s="101"/>
      <c r="H63" s="101"/>
      <c r="I63" s="101"/>
      <c r="J63" s="102">
        <f>J190</f>
        <v>0</v>
      </c>
      <c r="L63" s="99"/>
    </row>
    <row r="64" spans="2:47" s="8" customFormat="1" ht="24.95" customHeight="1">
      <c r="B64" s="99"/>
      <c r="D64" s="100" t="s">
        <v>1831</v>
      </c>
      <c r="E64" s="101"/>
      <c r="F64" s="101"/>
      <c r="G64" s="101"/>
      <c r="H64" s="101"/>
      <c r="I64" s="101"/>
      <c r="J64" s="102">
        <f>J197</f>
        <v>0</v>
      </c>
      <c r="L64" s="99"/>
    </row>
    <row r="65" spans="2:12" s="8" customFormat="1" ht="24.95" customHeight="1">
      <c r="B65" s="99"/>
      <c r="D65" s="100" t="s">
        <v>1833</v>
      </c>
      <c r="E65" s="101"/>
      <c r="F65" s="101"/>
      <c r="G65" s="101"/>
      <c r="H65" s="101"/>
      <c r="I65" s="101"/>
      <c r="J65" s="102">
        <f>J232</f>
        <v>0</v>
      </c>
      <c r="L65" s="99"/>
    </row>
    <row r="66" spans="2:12" s="8" customFormat="1" ht="24.95" customHeight="1">
      <c r="B66" s="99"/>
      <c r="D66" s="100" t="s">
        <v>1834</v>
      </c>
      <c r="E66" s="101"/>
      <c r="F66" s="101"/>
      <c r="G66" s="101"/>
      <c r="H66" s="101"/>
      <c r="I66" s="101"/>
      <c r="J66" s="102">
        <f>J278</f>
        <v>0</v>
      </c>
      <c r="L66" s="99"/>
    </row>
    <row r="67" spans="2:12" s="8" customFormat="1" ht="24.95" customHeight="1">
      <c r="B67" s="99"/>
      <c r="D67" s="100" t="s">
        <v>1835</v>
      </c>
      <c r="E67" s="101"/>
      <c r="F67" s="101"/>
      <c r="G67" s="101"/>
      <c r="H67" s="101"/>
      <c r="I67" s="101"/>
      <c r="J67" s="102">
        <f>J292</f>
        <v>0</v>
      </c>
      <c r="L67" s="99"/>
    </row>
    <row r="68" spans="2:12" s="1" customFormat="1" ht="21.75" customHeight="1">
      <c r="B68" s="32"/>
      <c r="L68" s="32"/>
    </row>
    <row r="69" spans="2:12" s="1" customFormat="1" ht="6.95" customHeight="1">
      <c r="B69" s="41"/>
      <c r="C69" s="42"/>
      <c r="D69" s="42"/>
      <c r="E69" s="42"/>
      <c r="F69" s="42"/>
      <c r="G69" s="42"/>
      <c r="H69" s="42"/>
      <c r="I69" s="42"/>
      <c r="J69" s="42"/>
      <c r="K69" s="42"/>
      <c r="L69" s="32"/>
    </row>
    <row r="73" spans="2:12" s="1" customFormat="1" ht="6.95" customHeight="1">
      <c r="B73" s="43"/>
      <c r="C73" s="44"/>
      <c r="D73" s="44"/>
      <c r="E73" s="44"/>
      <c r="F73" s="44"/>
      <c r="G73" s="44"/>
      <c r="H73" s="44"/>
      <c r="I73" s="44"/>
      <c r="J73" s="44"/>
      <c r="K73" s="44"/>
      <c r="L73" s="32"/>
    </row>
    <row r="74" spans="2:12" s="1" customFormat="1" ht="24.95" customHeight="1">
      <c r="B74" s="32"/>
      <c r="C74" s="21" t="s">
        <v>245</v>
      </c>
      <c r="L74" s="32"/>
    </row>
    <row r="75" spans="2:12" s="1" customFormat="1" ht="6.95" customHeight="1">
      <c r="B75" s="32"/>
      <c r="L75" s="32"/>
    </row>
    <row r="76" spans="2:12" s="1" customFormat="1" ht="12" customHeight="1">
      <c r="B76" s="32"/>
      <c r="C76" s="27" t="s">
        <v>16</v>
      </c>
      <c r="L76" s="32"/>
    </row>
    <row r="77" spans="2:12" s="1" customFormat="1" ht="16.5" customHeight="1">
      <c r="B77" s="32"/>
      <c r="E77" s="309" t="str">
        <f>E7</f>
        <v>Oprava trati v úseku Tanvald - Kořenov</v>
      </c>
      <c r="F77" s="310"/>
      <c r="G77" s="310"/>
      <c r="H77" s="310"/>
      <c r="L77" s="32"/>
    </row>
    <row r="78" spans="2:12" s="1" customFormat="1" ht="12" customHeight="1">
      <c r="B78" s="32"/>
      <c r="C78" s="27" t="s">
        <v>237</v>
      </c>
      <c r="L78" s="32"/>
    </row>
    <row r="79" spans="2:12" s="1" customFormat="1" ht="16.5" customHeight="1">
      <c r="B79" s="32"/>
      <c r="E79" s="305" t="str">
        <f>E9</f>
        <v>SO 04-14-09 - Propustek v ev. km 34,054</v>
      </c>
      <c r="F79" s="311"/>
      <c r="G79" s="311"/>
      <c r="H79" s="311"/>
      <c r="L79" s="32"/>
    </row>
    <row r="80" spans="2:12" s="1" customFormat="1" ht="6.95" customHeight="1">
      <c r="B80" s="32"/>
      <c r="L80" s="32"/>
    </row>
    <row r="81" spans="2:65" s="1" customFormat="1" ht="12" customHeight="1">
      <c r="B81" s="32"/>
      <c r="C81" s="27" t="s">
        <v>21</v>
      </c>
      <c r="F81" s="25" t="str">
        <f>F12</f>
        <v xml:space="preserve"> </v>
      </c>
      <c r="I81" s="27" t="s">
        <v>23</v>
      </c>
      <c r="J81" s="49" t="str">
        <f>IF(J12="","",J12)</f>
        <v>14. 6. 2023</v>
      </c>
      <c r="L81" s="32"/>
    </row>
    <row r="82" spans="2:65" s="1" customFormat="1" ht="6.95" customHeight="1">
      <c r="B82" s="32"/>
      <c r="L82" s="32"/>
    </row>
    <row r="83" spans="2:65" s="1" customFormat="1" ht="15.2" customHeight="1">
      <c r="B83" s="32"/>
      <c r="C83" s="27" t="s">
        <v>25</v>
      </c>
      <c r="F83" s="25" t="str">
        <f>E15</f>
        <v xml:space="preserve"> </v>
      </c>
      <c r="I83" s="27" t="s">
        <v>30</v>
      </c>
      <c r="J83" s="30" t="str">
        <f>E21</f>
        <v xml:space="preserve"> </v>
      </c>
      <c r="L83" s="32"/>
    </row>
    <row r="84" spans="2:65" s="1" customFormat="1" ht="15.2" customHeight="1">
      <c r="B84" s="32"/>
      <c r="C84" s="27" t="s">
        <v>28</v>
      </c>
      <c r="F84" s="25" t="str">
        <f>IF(E18="","",E18)</f>
        <v>Vyplň údaj</v>
      </c>
      <c r="I84" s="27" t="s">
        <v>32</v>
      </c>
      <c r="J84" s="30" t="str">
        <f>E24</f>
        <v xml:space="preserve"> </v>
      </c>
      <c r="L84" s="32"/>
    </row>
    <row r="85" spans="2:65" s="1" customFormat="1" ht="10.35" customHeight="1">
      <c r="B85" s="32"/>
      <c r="L85" s="32"/>
    </row>
    <row r="86" spans="2:65" s="9" customFormat="1" ht="29.25" customHeight="1">
      <c r="B86" s="103"/>
      <c r="C86" s="104" t="s">
        <v>246</v>
      </c>
      <c r="D86" s="105" t="s">
        <v>54</v>
      </c>
      <c r="E86" s="105" t="s">
        <v>50</v>
      </c>
      <c r="F86" s="105" t="s">
        <v>51</v>
      </c>
      <c r="G86" s="105" t="s">
        <v>247</v>
      </c>
      <c r="H86" s="105" t="s">
        <v>248</v>
      </c>
      <c r="I86" s="105" t="s">
        <v>249</v>
      </c>
      <c r="J86" s="105" t="s">
        <v>241</v>
      </c>
      <c r="K86" s="106" t="s">
        <v>250</v>
      </c>
      <c r="L86" s="103"/>
      <c r="M86" s="56" t="s">
        <v>19</v>
      </c>
      <c r="N86" s="57" t="s">
        <v>39</v>
      </c>
      <c r="O86" s="57" t="s">
        <v>251</v>
      </c>
      <c r="P86" s="57" t="s">
        <v>252</v>
      </c>
      <c r="Q86" s="57" t="s">
        <v>253</v>
      </c>
      <c r="R86" s="57" t="s">
        <v>254</v>
      </c>
      <c r="S86" s="57" t="s">
        <v>255</v>
      </c>
      <c r="T86" s="58" t="s">
        <v>256</v>
      </c>
    </row>
    <row r="87" spans="2:65" s="1" customFormat="1" ht="22.9" customHeight="1">
      <c r="B87" s="32"/>
      <c r="C87" s="61" t="s">
        <v>257</v>
      </c>
      <c r="J87" s="107">
        <f>BK87</f>
        <v>0</v>
      </c>
      <c r="L87" s="32"/>
      <c r="M87" s="59"/>
      <c r="N87" s="50"/>
      <c r="O87" s="50"/>
      <c r="P87" s="108">
        <f>P88+P149+P168+P190+P197+P232+P278+P292</f>
        <v>0</v>
      </c>
      <c r="Q87" s="50"/>
      <c r="R87" s="108">
        <f>R88+R149+R168+R190+R197+R232+R278+R292</f>
        <v>136.93075469999999</v>
      </c>
      <c r="S87" s="50"/>
      <c r="T87" s="109">
        <f>T88+T149+T168+T190+T197+T232+T278+T292</f>
        <v>7.3839100000000002</v>
      </c>
      <c r="AT87" s="17" t="s">
        <v>68</v>
      </c>
      <c r="AU87" s="17" t="s">
        <v>242</v>
      </c>
      <c r="BK87" s="110">
        <f>BK88+BK149+BK168+BK190+BK197+BK232+BK278+BK292</f>
        <v>0</v>
      </c>
    </row>
    <row r="88" spans="2:65" s="10" customFormat="1" ht="25.9" customHeight="1">
      <c r="B88" s="111"/>
      <c r="D88" s="112" t="s">
        <v>68</v>
      </c>
      <c r="E88" s="113" t="s">
        <v>77</v>
      </c>
      <c r="F88" s="113" t="s">
        <v>1836</v>
      </c>
      <c r="I88" s="114"/>
      <c r="J88" s="115">
        <f>BK88</f>
        <v>0</v>
      </c>
      <c r="L88" s="111"/>
      <c r="M88" s="116"/>
      <c r="P88" s="117">
        <f>SUM(P89:P148)</f>
        <v>0</v>
      </c>
      <c r="R88" s="117">
        <f>SUM(R89:R148)</f>
        <v>116.77294999999999</v>
      </c>
      <c r="T88" s="118">
        <f>SUM(T89:T148)</f>
        <v>0</v>
      </c>
      <c r="AR88" s="112" t="s">
        <v>77</v>
      </c>
      <c r="AT88" s="119" t="s">
        <v>68</v>
      </c>
      <c r="AU88" s="119" t="s">
        <v>69</v>
      </c>
      <c r="AY88" s="112" t="s">
        <v>260</v>
      </c>
      <c r="BK88" s="120">
        <f>SUM(BK89:BK148)</f>
        <v>0</v>
      </c>
    </row>
    <row r="89" spans="2:65" s="1" customFormat="1" ht="24.2" customHeight="1">
      <c r="B89" s="32"/>
      <c r="C89" s="121" t="s">
        <v>77</v>
      </c>
      <c r="D89" s="121" t="s">
        <v>261</v>
      </c>
      <c r="E89" s="122" t="s">
        <v>1837</v>
      </c>
      <c r="F89" s="123" t="s">
        <v>1838</v>
      </c>
      <c r="G89" s="124" t="s">
        <v>1067</v>
      </c>
      <c r="H89" s="125">
        <v>58.8</v>
      </c>
      <c r="I89" s="126"/>
      <c r="J89" s="127">
        <f>ROUND(I89*H89,2)</f>
        <v>0</v>
      </c>
      <c r="K89" s="123" t="s">
        <v>1258</v>
      </c>
      <c r="L89" s="32"/>
      <c r="M89" s="128" t="s">
        <v>19</v>
      </c>
      <c r="N89" s="129" t="s">
        <v>40</v>
      </c>
      <c r="P89" s="130">
        <f>O89*H89</f>
        <v>0</v>
      </c>
      <c r="Q89" s="130">
        <v>0</v>
      </c>
      <c r="R89" s="130">
        <f>Q89*H89</f>
        <v>0</v>
      </c>
      <c r="S89" s="130">
        <v>0</v>
      </c>
      <c r="T89" s="131">
        <f>S89*H89</f>
        <v>0</v>
      </c>
      <c r="AR89" s="132" t="s">
        <v>266</v>
      </c>
      <c r="AT89" s="132" t="s">
        <v>261</v>
      </c>
      <c r="AU89" s="132" t="s">
        <v>77</v>
      </c>
      <c r="AY89" s="17" t="s">
        <v>260</v>
      </c>
      <c r="BE89" s="133">
        <f>IF(N89="základní",J89,0)</f>
        <v>0</v>
      </c>
      <c r="BF89" s="133">
        <f>IF(N89="snížená",J89,0)</f>
        <v>0</v>
      </c>
      <c r="BG89" s="133">
        <f>IF(N89="zákl. přenesená",J89,0)</f>
        <v>0</v>
      </c>
      <c r="BH89" s="133">
        <f>IF(N89="sníž. přenesená",J89,0)</f>
        <v>0</v>
      </c>
      <c r="BI89" s="133">
        <f>IF(N89="nulová",J89,0)</f>
        <v>0</v>
      </c>
      <c r="BJ89" s="17" t="s">
        <v>77</v>
      </c>
      <c r="BK89" s="133">
        <f>ROUND(I89*H89,2)</f>
        <v>0</v>
      </c>
      <c r="BL89" s="17" t="s">
        <v>266</v>
      </c>
      <c r="BM89" s="132" t="s">
        <v>79</v>
      </c>
    </row>
    <row r="90" spans="2:65" s="1" customFormat="1" ht="11.25">
      <c r="B90" s="32"/>
      <c r="D90" s="134" t="s">
        <v>267</v>
      </c>
      <c r="F90" s="135" t="s">
        <v>1839</v>
      </c>
      <c r="I90" s="136"/>
      <c r="L90" s="32"/>
      <c r="M90" s="137"/>
      <c r="T90" s="53"/>
      <c r="AT90" s="17" t="s">
        <v>267</v>
      </c>
      <c r="AU90" s="17" t="s">
        <v>77</v>
      </c>
    </row>
    <row r="91" spans="2:65" s="1" customFormat="1" ht="11.25">
      <c r="B91" s="32"/>
      <c r="D91" s="176" t="s">
        <v>1416</v>
      </c>
      <c r="F91" s="177" t="s">
        <v>1840</v>
      </c>
      <c r="I91" s="136"/>
      <c r="L91" s="32"/>
      <c r="M91" s="137"/>
      <c r="T91" s="53"/>
      <c r="AT91" s="17" t="s">
        <v>1416</v>
      </c>
      <c r="AU91" s="17" t="s">
        <v>77</v>
      </c>
    </row>
    <row r="92" spans="2:65" s="1" customFormat="1" ht="39">
      <c r="B92" s="32"/>
      <c r="D92" s="134" t="s">
        <v>269</v>
      </c>
      <c r="F92" s="138" t="s">
        <v>1841</v>
      </c>
      <c r="I92" s="136"/>
      <c r="L92" s="32"/>
      <c r="M92" s="137"/>
      <c r="T92" s="53"/>
      <c r="AT92" s="17" t="s">
        <v>269</v>
      </c>
      <c r="AU92" s="17" t="s">
        <v>77</v>
      </c>
    </row>
    <row r="93" spans="2:65" s="12" customFormat="1" ht="11.25">
      <c r="B93" s="162"/>
      <c r="D93" s="134" t="s">
        <v>774</v>
      </c>
      <c r="E93" s="163" t="s">
        <v>19</v>
      </c>
      <c r="F93" s="164" t="s">
        <v>4475</v>
      </c>
      <c r="H93" s="165">
        <v>58.8</v>
      </c>
      <c r="I93" s="166"/>
      <c r="L93" s="162"/>
      <c r="M93" s="167"/>
      <c r="T93" s="168"/>
      <c r="AT93" s="163" t="s">
        <v>774</v>
      </c>
      <c r="AU93" s="163" t="s">
        <v>77</v>
      </c>
      <c r="AV93" s="12" t="s">
        <v>79</v>
      </c>
      <c r="AW93" s="12" t="s">
        <v>31</v>
      </c>
      <c r="AX93" s="12" t="s">
        <v>69</v>
      </c>
      <c r="AY93" s="163" t="s">
        <v>260</v>
      </c>
    </row>
    <row r="94" spans="2:65" s="13" customFormat="1" ht="11.25">
      <c r="B94" s="169"/>
      <c r="D94" s="134" t="s">
        <v>774</v>
      </c>
      <c r="E94" s="170" t="s">
        <v>19</v>
      </c>
      <c r="F94" s="171" t="s">
        <v>967</v>
      </c>
      <c r="H94" s="172">
        <v>58.8</v>
      </c>
      <c r="I94" s="173"/>
      <c r="L94" s="169"/>
      <c r="M94" s="174"/>
      <c r="T94" s="175"/>
      <c r="AT94" s="170" t="s">
        <v>774</v>
      </c>
      <c r="AU94" s="170" t="s">
        <v>77</v>
      </c>
      <c r="AV94" s="13" t="s">
        <v>266</v>
      </c>
      <c r="AW94" s="13" t="s">
        <v>31</v>
      </c>
      <c r="AX94" s="13" t="s">
        <v>77</v>
      </c>
      <c r="AY94" s="170" t="s">
        <v>260</v>
      </c>
    </row>
    <row r="95" spans="2:65" s="1" customFormat="1" ht="24.2" customHeight="1">
      <c r="B95" s="32"/>
      <c r="C95" s="121" t="s">
        <v>79</v>
      </c>
      <c r="D95" s="121" t="s">
        <v>261</v>
      </c>
      <c r="E95" s="122" t="s">
        <v>1843</v>
      </c>
      <c r="F95" s="123" t="s">
        <v>1844</v>
      </c>
      <c r="G95" s="124" t="s">
        <v>1067</v>
      </c>
      <c r="H95" s="125">
        <v>58.8</v>
      </c>
      <c r="I95" s="126"/>
      <c r="J95" s="127">
        <f>ROUND(I95*H95,2)</f>
        <v>0</v>
      </c>
      <c r="K95" s="123" t="s">
        <v>1258</v>
      </c>
      <c r="L95" s="32"/>
      <c r="M95" s="128" t="s">
        <v>19</v>
      </c>
      <c r="N95" s="129" t="s">
        <v>40</v>
      </c>
      <c r="P95" s="130">
        <f>O95*H95</f>
        <v>0</v>
      </c>
      <c r="Q95" s="130">
        <v>0</v>
      </c>
      <c r="R95" s="130">
        <f>Q95*H95</f>
        <v>0</v>
      </c>
      <c r="S95" s="130">
        <v>0</v>
      </c>
      <c r="T95" s="131">
        <f>S95*H95</f>
        <v>0</v>
      </c>
      <c r="AR95" s="132" t="s">
        <v>266</v>
      </c>
      <c r="AT95" s="132" t="s">
        <v>261</v>
      </c>
      <c r="AU95" s="132" t="s">
        <v>77</v>
      </c>
      <c r="AY95" s="17" t="s">
        <v>260</v>
      </c>
      <c r="BE95" s="133">
        <f>IF(N95="základní",J95,0)</f>
        <v>0</v>
      </c>
      <c r="BF95" s="133">
        <f>IF(N95="snížená",J95,0)</f>
        <v>0</v>
      </c>
      <c r="BG95" s="133">
        <f>IF(N95="zákl. přenesená",J95,0)</f>
        <v>0</v>
      </c>
      <c r="BH95" s="133">
        <f>IF(N95="sníž. přenesená",J95,0)</f>
        <v>0</v>
      </c>
      <c r="BI95" s="133">
        <f>IF(N95="nulová",J95,0)</f>
        <v>0</v>
      </c>
      <c r="BJ95" s="17" t="s">
        <v>77</v>
      </c>
      <c r="BK95" s="133">
        <f>ROUND(I95*H95,2)</f>
        <v>0</v>
      </c>
      <c r="BL95" s="17" t="s">
        <v>266</v>
      </c>
      <c r="BM95" s="132" t="s">
        <v>266</v>
      </c>
    </row>
    <row r="96" spans="2:65" s="1" customFormat="1" ht="19.5">
      <c r="B96" s="32"/>
      <c r="D96" s="134" t="s">
        <v>267</v>
      </c>
      <c r="F96" s="135" t="s">
        <v>1845</v>
      </c>
      <c r="I96" s="136"/>
      <c r="L96" s="32"/>
      <c r="M96" s="137"/>
      <c r="T96" s="53"/>
      <c r="AT96" s="17" t="s">
        <v>267</v>
      </c>
      <c r="AU96" s="17" t="s">
        <v>77</v>
      </c>
    </row>
    <row r="97" spans="2:65" s="1" customFormat="1" ht="11.25">
      <c r="B97" s="32"/>
      <c r="D97" s="176" t="s">
        <v>1416</v>
      </c>
      <c r="F97" s="177" t="s">
        <v>1846</v>
      </c>
      <c r="I97" s="136"/>
      <c r="L97" s="32"/>
      <c r="M97" s="137"/>
      <c r="T97" s="53"/>
      <c r="AT97" s="17" t="s">
        <v>1416</v>
      </c>
      <c r="AU97" s="17" t="s">
        <v>77</v>
      </c>
    </row>
    <row r="98" spans="2:65" s="12" customFormat="1" ht="11.25">
      <c r="B98" s="162"/>
      <c r="D98" s="134" t="s">
        <v>774</v>
      </c>
      <c r="E98" s="163" t="s">
        <v>19</v>
      </c>
      <c r="F98" s="164" t="s">
        <v>4475</v>
      </c>
      <c r="H98" s="165">
        <v>58.8</v>
      </c>
      <c r="I98" s="166"/>
      <c r="L98" s="162"/>
      <c r="M98" s="167"/>
      <c r="T98" s="168"/>
      <c r="AT98" s="163" t="s">
        <v>774</v>
      </c>
      <c r="AU98" s="163" t="s">
        <v>77</v>
      </c>
      <c r="AV98" s="12" t="s">
        <v>79</v>
      </c>
      <c r="AW98" s="12" t="s">
        <v>31</v>
      </c>
      <c r="AX98" s="12" t="s">
        <v>69</v>
      </c>
      <c r="AY98" s="163" t="s">
        <v>260</v>
      </c>
    </row>
    <row r="99" spans="2:65" s="13" customFormat="1" ht="11.25">
      <c r="B99" s="169"/>
      <c r="D99" s="134" t="s">
        <v>774</v>
      </c>
      <c r="E99" s="170" t="s">
        <v>19</v>
      </c>
      <c r="F99" s="171" t="s">
        <v>967</v>
      </c>
      <c r="H99" s="172">
        <v>58.8</v>
      </c>
      <c r="I99" s="173"/>
      <c r="L99" s="169"/>
      <c r="M99" s="174"/>
      <c r="T99" s="175"/>
      <c r="AT99" s="170" t="s">
        <v>774</v>
      </c>
      <c r="AU99" s="170" t="s">
        <v>77</v>
      </c>
      <c r="AV99" s="13" t="s">
        <v>266</v>
      </c>
      <c r="AW99" s="13" t="s">
        <v>31</v>
      </c>
      <c r="AX99" s="13" t="s">
        <v>77</v>
      </c>
      <c r="AY99" s="170" t="s">
        <v>260</v>
      </c>
    </row>
    <row r="100" spans="2:65" s="1" customFormat="1" ht="21.75" customHeight="1">
      <c r="B100" s="32"/>
      <c r="C100" s="121" t="s">
        <v>279</v>
      </c>
      <c r="D100" s="121" t="s">
        <v>261</v>
      </c>
      <c r="E100" s="122" t="s">
        <v>1847</v>
      </c>
      <c r="F100" s="123" t="s">
        <v>1848</v>
      </c>
      <c r="G100" s="124" t="s">
        <v>1067</v>
      </c>
      <c r="H100" s="125">
        <v>58.8</v>
      </c>
      <c r="I100" s="126"/>
      <c r="J100" s="127">
        <f>ROUND(I100*H100,2)</f>
        <v>0</v>
      </c>
      <c r="K100" s="123" t="s">
        <v>1258</v>
      </c>
      <c r="L100" s="32"/>
      <c r="M100" s="128" t="s">
        <v>19</v>
      </c>
      <c r="N100" s="129" t="s">
        <v>40</v>
      </c>
      <c r="P100" s="130">
        <f>O100*H100</f>
        <v>0</v>
      </c>
      <c r="Q100" s="130">
        <v>0</v>
      </c>
      <c r="R100" s="130">
        <f>Q100*H100</f>
        <v>0</v>
      </c>
      <c r="S100" s="130">
        <v>0</v>
      </c>
      <c r="T100" s="131">
        <f>S100*H100</f>
        <v>0</v>
      </c>
      <c r="AR100" s="132" t="s">
        <v>266</v>
      </c>
      <c r="AT100" s="132" t="s">
        <v>261</v>
      </c>
      <c r="AU100" s="132" t="s">
        <v>77</v>
      </c>
      <c r="AY100" s="17" t="s">
        <v>260</v>
      </c>
      <c r="BE100" s="133">
        <f>IF(N100="základní",J100,0)</f>
        <v>0</v>
      </c>
      <c r="BF100" s="133">
        <f>IF(N100="snížená",J100,0)</f>
        <v>0</v>
      </c>
      <c r="BG100" s="133">
        <f>IF(N100="zákl. přenesená",J100,0)</f>
        <v>0</v>
      </c>
      <c r="BH100" s="133">
        <f>IF(N100="sníž. přenesená",J100,0)</f>
        <v>0</v>
      </c>
      <c r="BI100" s="133">
        <f>IF(N100="nulová",J100,0)</f>
        <v>0</v>
      </c>
      <c r="BJ100" s="17" t="s">
        <v>77</v>
      </c>
      <c r="BK100" s="133">
        <f>ROUND(I100*H100,2)</f>
        <v>0</v>
      </c>
      <c r="BL100" s="17" t="s">
        <v>266</v>
      </c>
      <c r="BM100" s="132" t="s">
        <v>282</v>
      </c>
    </row>
    <row r="101" spans="2:65" s="1" customFormat="1" ht="19.5">
      <c r="B101" s="32"/>
      <c r="D101" s="134" t="s">
        <v>267</v>
      </c>
      <c r="F101" s="135" t="s">
        <v>1849</v>
      </c>
      <c r="I101" s="136"/>
      <c r="L101" s="32"/>
      <c r="M101" s="137"/>
      <c r="T101" s="53"/>
      <c r="AT101" s="17" t="s">
        <v>267</v>
      </c>
      <c r="AU101" s="17" t="s">
        <v>77</v>
      </c>
    </row>
    <row r="102" spans="2:65" s="1" customFormat="1" ht="11.25">
      <c r="B102" s="32"/>
      <c r="D102" s="176" t="s">
        <v>1416</v>
      </c>
      <c r="F102" s="177" t="s">
        <v>1850</v>
      </c>
      <c r="I102" s="136"/>
      <c r="L102" s="32"/>
      <c r="M102" s="137"/>
      <c r="T102" s="53"/>
      <c r="AT102" s="17" t="s">
        <v>1416</v>
      </c>
      <c r="AU102" s="17" t="s">
        <v>77</v>
      </c>
    </row>
    <row r="103" spans="2:65" s="12" customFormat="1" ht="11.25">
      <c r="B103" s="162"/>
      <c r="D103" s="134" t="s">
        <v>774</v>
      </c>
      <c r="E103" s="163" t="s">
        <v>19</v>
      </c>
      <c r="F103" s="164" t="s">
        <v>4475</v>
      </c>
      <c r="H103" s="165">
        <v>58.8</v>
      </c>
      <c r="I103" s="166"/>
      <c r="L103" s="162"/>
      <c r="M103" s="167"/>
      <c r="T103" s="168"/>
      <c r="AT103" s="163" t="s">
        <v>774</v>
      </c>
      <c r="AU103" s="163" t="s">
        <v>77</v>
      </c>
      <c r="AV103" s="12" t="s">
        <v>79</v>
      </c>
      <c r="AW103" s="12" t="s">
        <v>31</v>
      </c>
      <c r="AX103" s="12" t="s">
        <v>69</v>
      </c>
      <c r="AY103" s="163" t="s">
        <v>260</v>
      </c>
    </row>
    <row r="104" spans="2:65" s="13" customFormat="1" ht="11.25">
      <c r="B104" s="169"/>
      <c r="D104" s="134" t="s">
        <v>774</v>
      </c>
      <c r="E104" s="170" t="s">
        <v>19</v>
      </c>
      <c r="F104" s="171" t="s">
        <v>967</v>
      </c>
      <c r="H104" s="172">
        <v>58.8</v>
      </c>
      <c r="I104" s="173"/>
      <c r="L104" s="169"/>
      <c r="M104" s="174"/>
      <c r="T104" s="175"/>
      <c r="AT104" s="170" t="s">
        <v>774</v>
      </c>
      <c r="AU104" s="170" t="s">
        <v>77</v>
      </c>
      <c r="AV104" s="13" t="s">
        <v>266</v>
      </c>
      <c r="AW104" s="13" t="s">
        <v>31</v>
      </c>
      <c r="AX104" s="13" t="s">
        <v>77</v>
      </c>
      <c r="AY104" s="170" t="s">
        <v>260</v>
      </c>
    </row>
    <row r="105" spans="2:65" s="1" customFormat="1" ht="24.2" customHeight="1">
      <c r="B105" s="32"/>
      <c r="C105" s="121" t="s">
        <v>266</v>
      </c>
      <c r="D105" s="121" t="s">
        <v>261</v>
      </c>
      <c r="E105" s="122" t="s">
        <v>1851</v>
      </c>
      <c r="F105" s="123" t="s">
        <v>1852</v>
      </c>
      <c r="G105" s="124" t="s">
        <v>1067</v>
      </c>
      <c r="H105" s="125">
        <v>294</v>
      </c>
      <c r="I105" s="126"/>
      <c r="J105" s="127">
        <f>ROUND(I105*H105,2)</f>
        <v>0</v>
      </c>
      <c r="K105" s="123" t="s">
        <v>1258</v>
      </c>
      <c r="L105" s="32"/>
      <c r="M105" s="128" t="s">
        <v>19</v>
      </c>
      <c r="N105" s="129" t="s">
        <v>40</v>
      </c>
      <c r="P105" s="130">
        <f>O105*H105</f>
        <v>0</v>
      </c>
      <c r="Q105" s="130">
        <v>0</v>
      </c>
      <c r="R105" s="130">
        <f>Q105*H105</f>
        <v>0</v>
      </c>
      <c r="S105" s="130">
        <v>0</v>
      </c>
      <c r="T105" s="131">
        <f>S105*H105</f>
        <v>0</v>
      </c>
      <c r="AR105" s="132" t="s">
        <v>266</v>
      </c>
      <c r="AT105" s="132" t="s">
        <v>261</v>
      </c>
      <c r="AU105" s="132" t="s">
        <v>77</v>
      </c>
      <c r="AY105" s="17" t="s">
        <v>260</v>
      </c>
      <c r="BE105" s="133">
        <f>IF(N105="základní",J105,0)</f>
        <v>0</v>
      </c>
      <c r="BF105" s="133">
        <f>IF(N105="snížená",J105,0)</f>
        <v>0</v>
      </c>
      <c r="BG105" s="133">
        <f>IF(N105="zákl. přenesená",J105,0)</f>
        <v>0</v>
      </c>
      <c r="BH105" s="133">
        <f>IF(N105="sníž. přenesená",J105,0)</f>
        <v>0</v>
      </c>
      <c r="BI105" s="133">
        <f>IF(N105="nulová",J105,0)</f>
        <v>0</v>
      </c>
      <c r="BJ105" s="17" t="s">
        <v>77</v>
      </c>
      <c r="BK105" s="133">
        <f>ROUND(I105*H105,2)</f>
        <v>0</v>
      </c>
      <c r="BL105" s="17" t="s">
        <v>266</v>
      </c>
      <c r="BM105" s="132" t="s">
        <v>277</v>
      </c>
    </row>
    <row r="106" spans="2:65" s="1" customFormat="1" ht="19.5">
      <c r="B106" s="32"/>
      <c r="D106" s="134" t="s">
        <v>267</v>
      </c>
      <c r="F106" s="135" t="s">
        <v>1853</v>
      </c>
      <c r="I106" s="136"/>
      <c r="L106" s="32"/>
      <c r="M106" s="137"/>
      <c r="T106" s="53"/>
      <c r="AT106" s="17" t="s">
        <v>267</v>
      </c>
      <c r="AU106" s="17" t="s">
        <v>77</v>
      </c>
    </row>
    <row r="107" spans="2:65" s="1" customFormat="1" ht="11.25">
      <c r="B107" s="32"/>
      <c r="D107" s="176" t="s">
        <v>1416</v>
      </c>
      <c r="F107" s="177" t="s">
        <v>1854</v>
      </c>
      <c r="I107" s="136"/>
      <c r="L107" s="32"/>
      <c r="M107" s="137"/>
      <c r="T107" s="53"/>
      <c r="AT107" s="17" t="s">
        <v>1416</v>
      </c>
      <c r="AU107" s="17" t="s">
        <v>77</v>
      </c>
    </row>
    <row r="108" spans="2:65" s="1" customFormat="1" ht="39">
      <c r="B108" s="32"/>
      <c r="D108" s="134" t="s">
        <v>269</v>
      </c>
      <c r="F108" s="138" t="s">
        <v>1855</v>
      </c>
      <c r="I108" s="136"/>
      <c r="L108" s="32"/>
      <c r="M108" s="137"/>
      <c r="T108" s="53"/>
      <c r="AT108" s="17" t="s">
        <v>269</v>
      </c>
      <c r="AU108" s="17" t="s">
        <v>77</v>
      </c>
    </row>
    <row r="109" spans="2:65" s="12" customFormat="1" ht="11.25">
      <c r="B109" s="162"/>
      <c r="D109" s="134" t="s">
        <v>774</v>
      </c>
      <c r="E109" s="163" t="s">
        <v>19</v>
      </c>
      <c r="F109" s="164" t="s">
        <v>4476</v>
      </c>
      <c r="H109" s="165">
        <v>294</v>
      </c>
      <c r="I109" s="166"/>
      <c r="L109" s="162"/>
      <c r="M109" s="167"/>
      <c r="T109" s="168"/>
      <c r="AT109" s="163" t="s">
        <v>774</v>
      </c>
      <c r="AU109" s="163" t="s">
        <v>77</v>
      </c>
      <c r="AV109" s="12" t="s">
        <v>79</v>
      </c>
      <c r="AW109" s="12" t="s">
        <v>31</v>
      </c>
      <c r="AX109" s="12" t="s">
        <v>69</v>
      </c>
      <c r="AY109" s="163" t="s">
        <v>260</v>
      </c>
    </row>
    <row r="110" spans="2:65" s="13" customFormat="1" ht="11.25">
      <c r="B110" s="169"/>
      <c r="D110" s="134" t="s">
        <v>774</v>
      </c>
      <c r="E110" s="170" t="s">
        <v>19</v>
      </c>
      <c r="F110" s="171" t="s">
        <v>967</v>
      </c>
      <c r="H110" s="172">
        <v>294</v>
      </c>
      <c r="I110" s="173"/>
      <c r="L110" s="169"/>
      <c r="M110" s="174"/>
      <c r="T110" s="175"/>
      <c r="AT110" s="170" t="s">
        <v>774</v>
      </c>
      <c r="AU110" s="170" t="s">
        <v>77</v>
      </c>
      <c r="AV110" s="13" t="s">
        <v>266</v>
      </c>
      <c r="AW110" s="13" t="s">
        <v>31</v>
      </c>
      <c r="AX110" s="13" t="s">
        <v>77</v>
      </c>
      <c r="AY110" s="170" t="s">
        <v>260</v>
      </c>
    </row>
    <row r="111" spans="2:65" s="1" customFormat="1" ht="16.5" customHeight="1">
      <c r="B111" s="32"/>
      <c r="C111" s="121" t="s">
        <v>258</v>
      </c>
      <c r="D111" s="121" t="s">
        <v>261</v>
      </c>
      <c r="E111" s="122" t="s">
        <v>1474</v>
      </c>
      <c r="F111" s="123" t="s">
        <v>1475</v>
      </c>
      <c r="G111" s="124" t="s">
        <v>973</v>
      </c>
      <c r="H111" s="125">
        <v>111.72</v>
      </c>
      <c r="I111" s="126"/>
      <c r="J111" s="127">
        <f>ROUND(I111*H111,2)</f>
        <v>0</v>
      </c>
      <c r="K111" s="123" t="s">
        <v>1258</v>
      </c>
      <c r="L111" s="32"/>
      <c r="M111" s="128" t="s">
        <v>19</v>
      </c>
      <c r="N111" s="129" t="s">
        <v>40</v>
      </c>
      <c r="P111" s="130">
        <f>O111*H111</f>
        <v>0</v>
      </c>
      <c r="Q111" s="130">
        <v>0</v>
      </c>
      <c r="R111" s="130">
        <f>Q111*H111</f>
        <v>0</v>
      </c>
      <c r="S111" s="130">
        <v>0</v>
      </c>
      <c r="T111" s="131">
        <f>S111*H111</f>
        <v>0</v>
      </c>
      <c r="AR111" s="132" t="s">
        <v>266</v>
      </c>
      <c r="AT111" s="132" t="s">
        <v>261</v>
      </c>
      <c r="AU111" s="132" t="s">
        <v>77</v>
      </c>
      <c r="AY111" s="17" t="s">
        <v>260</v>
      </c>
      <c r="BE111" s="133">
        <f>IF(N111="základní",J111,0)</f>
        <v>0</v>
      </c>
      <c r="BF111" s="133">
        <f>IF(N111="snížená",J111,0)</f>
        <v>0</v>
      </c>
      <c r="BG111" s="133">
        <f>IF(N111="zákl. přenesená",J111,0)</f>
        <v>0</v>
      </c>
      <c r="BH111" s="133">
        <f>IF(N111="sníž. přenesená",J111,0)</f>
        <v>0</v>
      </c>
      <c r="BI111" s="133">
        <f>IF(N111="nulová",J111,0)</f>
        <v>0</v>
      </c>
      <c r="BJ111" s="17" t="s">
        <v>77</v>
      </c>
      <c r="BK111" s="133">
        <f>ROUND(I111*H111,2)</f>
        <v>0</v>
      </c>
      <c r="BL111" s="17" t="s">
        <v>266</v>
      </c>
      <c r="BM111" s="132" t="s">
        <v>289</v>
      </c>
    </row>
    <row r="112" spans="2:65" s="1" customFormat="1" ht="11.25">
      <c r="B112" s="32"/>
      <c r="D112" s="134" t="s">
        <v>267</v>
      </c>
      <c r="F112" s="135" t="s">
        <v>1477</v>
      </c>
      <c r="I112" s="136"/>
      <c r="L112" s="32"/>
      <c r="M112" s="137"/>
      <c r="T112" s="53"/>
      <c r="AT112" s="17" t="s">
        <v>267</v>
      </c>
      <c r="AU112" s="17" t="s">
        <v>77</v>
      </c>
    </row>
    <row r="113" spans="2:65" s="1" customFormat="1" ht="11.25">
      <c r="B113" s="32"/>
      <c r="D113" s="176" t="s">
        <v>1416</v>
      </c>
      <c r="F113" s="177" t="s">
        <v>1478</v>
      </c>
      <c r="I113" s="136"/>
      <c r="L113" s="32"/>
      <c r="M113" s="137"/>
      <c r="T113" s="53"/>
      <c r="AT113" s="17" t="s">
        <v>1416</v>
      </c>
      <c r="AU113" s="17" t="s">
        <v>77</v>
      </c>
    </row>
    <row r="114" spans="2:65" s="12" customFormat="1" ht="11.25">
      <c r="B114" s="162"/>
      <c r="D114" s="134" t="s">
        <v>774</v>
      </c>
      <c r="E114" s="163" t="s">
        <v>19</v>
      </c>
      <c r="F114" s="164" t="s">
        <v>4477</v>
      </c>
      <c r="H114" s="165">
        <v>111.72</v>
      </c>
      <c r="I114" s="166"/>
      <c r="L114" s="162"/>
      <c r="M114" s="167"/>
      <c r="T114" s="168"/>
      <c r="AT114" s="163" t="s">
        <v>774</v>
      </c>
      <c r="AU114" s="163" t="s">
        <v>77</v>
      </c>
      <c r="AV114" s="12" t="s">
        <v>79</v>
      </c>
      <c r="AW114" s="12" t="s">
        <v>31</v>
      </c>
      <c r="AX114" s="12" t="s">
        <v>69</v>
      </c>
      <c r="AY114" s="163" t="s">
        <v>260</v>
      </c>
    </row>
    <row r="115" spans="2:65" s="13" customFormat="1" ht="11.25">
      <c r="B115" s="169"/>
      <c r="D115" s="134" t="s">
        <v>774</v>
      </c>
      <c r="E115" s="170" t="s">
        <v>19</v>
      </c>
      <c r="F115" s="171" t="s">
        <v>967</v>
      </c>
      <c r="H115" s="172">
        <v>111.72</v>
      </c>
      <c r="I115" s="173"/>
      <c r="L115" s="169"/>
      <c r="M115" s="174"/>
      <c r="T115" s="175"/>
      <c r="AT115" s="170" t="s">
        <v>774</v>
      </c>
      <c r="AU115" s="170" t="s">
        <v>77</v>
      </c>
      <c r="AV115" s="13" t="s">
        <v>266</v>
      </c>
      <c r="AW115" s="13" t="s">
        <v>31</v>
      </c>
      <c r="AX115" s="13" t="s">
        <v>77</v>
      </c>
      <c r="AY115" s="170" t="s">
        <v>260</v>
      </c>
    </row>
    <row r="116" spans="2:65" s="1" customFormat="1" ht="16.5" customHeight="1">
      <c r="B116" s="32"/>
      <c r="C116" s="121" t="s">
        <v>282</v>
      </c>
      <c r="D116" s="121" t="s">
        <v>261</v>
      </c>
      <c r="E116" s="122" t="s">
        <v>1858</v>
      </c>
      <c r="F116" s="123" t="s">
        <v>1859</v>
      </c>
      <c r="G116" s="124" t="s">
        <v>1067</v>
      </c>
      <c r="H116" s="125">
        <v>58.8</v>
      </c>
      <c r="I116" s="126"/>
      <c r="J116" s="127">
        <f>ROUND(I116*H116,2)</f>
        <v>0</v>
      </c>
      <c r="K116" s="123" t="s">
        <v>1258</v>
      </c>
      <c r="L116" s="32"/>
      <c r="M116" s="128" t="s">
        <v>19</v>
      </c>
      <c r="N116" s="129" t="s">
        <v>40</v>
      </c>
      <c r="P116" s="130">
        <f>O116*H116</f>
        <v>0</v>
      </c>
      <c r="Q116" s="130">
        <v>0</v>
      </c>
      <c r="R116" s="130">
        <f>Q116*H116</f>
        <v>0</v>
      </c>
      <c r="S116" s="130">
        <v>0</v>
      </c>
      <c r="T116" s="131">
        <f>S116*H116</f>
        <v>0</v>
      </c>
      <c r="AR116" s="132" t="s">
        <v>266</v>
      </c>
      <c r="AT116" s="132" t="s">
        <v>261</v>
      </c>
      <c r="AU116" s="132" t="s">
        <v>77</v>
      </c>
      <c r="AY116" s="17" t="s">
        <v>260</v>
      </c>
      <c r="BE116" s="133">
        <f>IF(N116="základní",J116,0)</f>
        <v>0</v>
      </c>
      <c r="BF116" s="133">
        <f>IF(N116="snížená",J116,0)</f>
        <v>0</v>
      </c>
      <c r="BG116" s="133">
        <f>IF(N116="zákl. přenesená",J116,0)</f>
        <v>0</v>
      </c>
      <c r="BH116" s="133">
        <f>IF(N116="sníž. přenesená",J116,0)</f>
        <v>0</v>
      </c>
      <c r="BI116" s="133">
        <f>IF(N116="nulová",J116,0)</f>
        <v>0</v>
      </c>
      <c r="BJ116" s="17" t="s">
        <v>77</v>
      </c>
      <c r="BK116" s="133">
        <f>ROUND(I116*H116,2)</f>
        <v>0</v>
      </c>
      <c r="BL116" s="17" t="s">
        <v>266</v>
      </c>
      <c r="BM116" s="132" t="s">
        <v>8</v>
      </c>
    </row>
    <row r="117" spans="2:65" s="1" customFormat="1" ht="11.25">
      <c r="B117" s="32"/>
      <c r="D117" s="134" t="s">
        <v>267</v>
      </c>
      <c r="F117" s="135" t="s">
        <v>1860</v>
      </c>
      <c r="I117" s="136"/>
      <c r="L117" s="32"/>
      <c r="M117" s="137"/>
      <c r="T117" s="53"/>
      <c r="AT117" s="17" t="s">
        <v>267</v>
      </c>
      <c r="AU117" s="17" t="s">
        <v>77</v>
      </c>
    </row>
    <row r="118" spans="2:65" s="1" customFormat="1" ht="11.25">
      <c r="B118" s="32"/>
      <c r="D118" s="176" t="s">
        <v>1416</v>
      </c>
      <c r="F118" s="177" t="s">
        <v>1861</v>
      </c>
      <c r="I118" s="136"/>
      <c r="L118" s="32"/>
      <c r="M118" s="137"/>
      <c r="T118" s="53"/>
      <c r="AT118" s="17" t="s">
        <v>1416</v>
      </c>
      <c r="AU118" s="17" t="s">
        <v>77</v>
      </c>
    </row>
    <row r="119" spans="2:65" s="12" customFormat="1" ht="11.25">
      <c r="B119" s="162"/>
      <c r="D119" s="134" t="s">
        <v>774</v>
      </c>
      <c r="E119" s="163" t="s">
        <v>19</v>
      </c>
      <c r="F119" s="164" t="s">
        <v>4475</v>
      </c>
      <c r="H119" s="165">
        <v>58.8</v>
      </c>
      <c r="I119" s="166"/>
      <c r="L119" s="162"/>
      <c r="M119" s="167"/>
      <c r="T119" s="168"/>
      <c r="AT119" s="163" t="s">
        <v>774</v>
      </c>
      <c r="AU119" s="163" t="s">
        <v>77</v>
      </c>
      <c r="AV119" s="12" t="s">
        <v>79</v>
      </c>
      <c r="AW119" s="12" t="s">
        <v>31</v>
      </c>
      <c r="AX119" s="12" t="s">
        <v>69</v>
      </c>
      <c r="AY119" s="163" t="s">
        <v>260</v>
      </c>
    </row>
    <row r="120" spans="2:65" s="13" customFormat="1" ht="11.25">
      <c r="B120" s="169"/>
      <c r="D120" s="134" t="s">
        <v>774</v>
      </c>
      <c r="E120" s="170" t="s">
        <v>19</v>
      </c>
      <c r="F120" s="171" t="s">
        <v>967</v>
      </c>
      <c r="H120" s="172">
        <v>58.8</v>
      </c>
      <c r="I120" s="173"/>
      <c r="L120" s="169"/>
      <c r="M120" s="174"/>
      <c r="T120" s="175"/>
      <c r="AT120" s="170" t="s">
        <v>774</v>
      </c>
      <c r="AU120" s="170" t="s">
        <v>77</v>
      </c>
      <c r="AV120" s="13" t="s">
        <v>266</v>
      </c>
      <c r="AW120" s="13" t="s">
        <v>31</v>
      </c>
      <c r="AX120" s="13" t="s">
        <v>77</v>
      </c>
      <c r="AY120" s="170" t="s">
        <v>260</v>
      </c>
    </row>
    <row r="121" spans="2:65" s="1" customFormat="1" ht="16.5" customHeight="1">
      <c r="B121" s="32"/>
      <c r="C121" s="121" t="s">
        <v>271</v>
      </c>
      <c r="D121" s="121" t="s">
        <v>261</v>
      </c>
      <c r="E121" s="122" t="s">
        <v>1863</v>
      </c>
      <c r="F121" s="123" t="s">
        <v>1864</v>
      </c>
      <c r="G121" s="124" t="s">
        <v>1067</v>
      </c>
      <c r="H121" s="125">
        <v>55.6</v>
      </c>
      <c r="I121" s="126"/>
      <c r="J121" s="127">
        <f>ROUND(I121*H121,2)</f>
        <v>0</v>
      </c>
      <c r="K121" s="123" t="s">
        <v>1258</v>
      </c>
      <c r="L121" s="32"/>
      <c r="M121" s="128" t="s">
        <v>19</v>
      </c>
      <c r="N121" s="129" t="s">
        <v>40</v>
      </c>
      <c r="P121" s="130">
        <f>O121*H121</f>
        <v>0</v>
      </c>
      <c r="Q121" s="130">
        <v>0</v>
      </c>
      <c r="R121" s="130">
        <f>Q121*H121</f>
        <v>0</v>
      </c>
      <c r="S121" s="130">
        <v>0</v>
      </c>
      <c r="T121" s="131">
        <f>S121*H121</f>
        <v>0</v>
      </c>
      <c r="AR121" s="132" t="s">
        <v>266</v>
      </c>
      <c r="AT121" s="132" t="s">
        <v>261</v>
      </c>
      <c r="AU121" s="132" t="s">
        <v>77</v>
      </c>
      <c r="AY121" s="17" t="s">
        <v>260</v>
      </c>
      <c r="BE121" s="133">
        <f>IF(N121="základní",J121,0)</f>
        <v>0</v>
      </c>
      <c r="BF121" s="133">
        <f>IF(N121="snížená",J121,0)</f>
        <v>0</v>
      </c>
      <c r="BG121" s="133">
        <f>IF(N121="zákl. přenesená",J121,0)</f>
        <v>0</v>
      </c>
      <c r="BH121" s="133">
        <f>IF(N121="sníž. přenesená",J121,0)</f>
        <v>0</v>
      </c>
      <c r="BI121" s="133">
        <f>IF(N121="nulová",J121,0)</f>
        <v>0</v>
      </c>
      <c r="BJ121" s="17" t="s">
        <v>77</v>
      </c>
      <c r="BK121" s="133">
        <f>ROUND(I121*H121,2)</f>
        <v>0</v>
      </c>
      <c r="BL121" s="17" t="s">
        <v>266</v>
      </c>
      <c r="BM121" s="132" t="s">
        <v>296</v>
      </c>
    </row>
    <row r="122" spans="2:65" s="1" customFormat="1" ht="19.5">
      <c r="B122" s="32"/>
      <c r="D122" s="134" t="s">
        <v>267</v>
      </c>
      <c r="F122" s="135" t="s">
        <v>1865</v>
      </c>
      <c r="I122" s="136"/>
      <c r="L122" s="32"/>
      <c r="M122" s="137"/>
      <c r="T122" s="53"/>
      <c r="AT122" s="17" t="s">
        <v>267</v>
      </c>
      <c r="AU122" s="17" t="s">
        <v>77</v>
      </c>
    </row>
    <row r="123" spans="2:65" s="1" customFormat="1" ht="11.25">
      <c r="B123" s="32"/>
      <c r="D123" s="176" t="s">
        <v>1416</v>
      </c>
      <c r="F123" s="177" t="s">
        <v>1866</v>
      </c>
      <c r="I123" s="136"/>
      <c r="L123" s="32"/>
      <c r="M123" s="137"/>
      <c r="T123" s="53"/>
      <c r="AT123" s="17" t="s">
        <v>1416</v>
      </c>
      <c r="AU123" s="17" t="s">
        <v>77</v>
      </c>
    </row>
    <row r="124" spans="2:65" s="1" customFormat="1" ht="16.5" customHeight="1">
      <c r="B124" s="32"/>
      <c r="C124" s="139" t="s">
        <v>277</v>
      </c>
      <c r="D124" s="139" t="s">
        <v>273</v>
      </c>
      <c r="E124" s="140" t="s">
        <v>1867</v>
      </c>
      <c r="F124" s="141" t="s">
        <v>1868</v>
      </c>
      <c r="G124" s="142" t="s">
        <v>973</v>
      </c>
      <c r="H124" s="143">
        <v>116.76</v>
      </c>
      <c r="I124" s="144"/>
      <c r="J124" s="145">
        <f>ROUND(I124*H124,2)</f>
        <v>0</v>
      </c>
      <c r="K124" s="141" t="s">
        <v>1258</v>
      </c>
      <c r="L124" s="146"/>
      <c r="M124" s="147" t="s">
        <v>19</v>
      </c>
      <c r="N124" s="148" t="s">
        <v>40</v>
      </c>
      <c r="P124" s="130">
        <f>O124*H124</f>
        <v>0</v>
      </c>
      <c r="Q124" s="130">
        <v>1</v>
      </c>
      <c r="R124" s="130">
        <f>Q124*H124</f>
        <v>116.76</v>
      </c>
      <c r="S124" s="130">
        <v>0</v>
      </c>
      <c r="T124" s="131">
        <f>S124*H124</f>
        <v>0</v>
      </c>
      <c r="AR124" s="132" t="s">
        <v>277</v>
      </c>
      <c r="AT124" s="132" t="s">
        <v>273</v>
      </c>
      <c r="AU124" s="132" t="s">
        <v>77</v>
      </c>
      <c r="AY124" s="17" t="s">
        <v>260</v>
      </c>
      <c r="BE124" s="133">
        <f>IF(N124="základní",J124,0)</f>
        <v>0</v>
      </c>
      <c r="BF124" s="133">
        <f>IF(N124="snížená",J124,0)</f>
        <v>0</v>
      </c>
      <c r="BG124" s="133">
        <f>IF(N124="zákl. přenesená",J124,0)</f>
        <v>0</v>
      </c>
      <c r="BH124" s="133">
        <f>IF(N124="sníž. přenesená",J124,0)</f>
        <v>0</v>
      </c>
      <c r="BI124" s="133">
        <f>IF(N124="nulová",J124,0)</f>
        <v>0</v>
      </c>
      <c r="BJ124" s="17" t="s">
        <v>77</v>
      </c>
      <c r="BK124" s="133">
        <f>ROUND(I124*H124,2)</f>
        <v>0</v>
      </c>
      <c r="BL124" s="17" t="s">
        <v>266</v>
      </c>
      <c r="BM124" s="132" t="s">
        <v>300</v>
      </c>
    </row>
    <row r="125" spans="2:65" s="1" customFormat="1" ht="11.25">
      <c r="B125" s="32"/>
      <c r="D125" s="134" t="s">
        <v>267</v>
      </c>
      <c r="F125" s="135" t="s">
        <v>1868</v>
      </c>
      <c r="I125" s="136"/>
      <c r="L125" s="32"/>
      <c r="M125" s="137"/>
      <c r="T125" s="53"/>
      <c r="AT125" s="17" t="s">
        <v>267</v>
      </c>
      <c r="AU125" s="17" t="s">
        <v>77</v>
      </c>
    </row>
    <row r="126" spans="2:65" s="1" customFormat="1" ht="24.2" customHeight="1">
      <c r="B126" s="32"/>
      <c r="C126" s="121" t="s">
        <v>302</v>
      </c>
      <c r="D126" s="121" t="s">
        <v>261</v>
      </c>
      <c r="E126" s="122" t="s">
        <v>1869</v>
      </c>
      <c r="F126" s="123" t="s">
        <v>1870</v>
      </c>
      <c r="G126" s="124" t="s">
        <v>1061</v>
      </c>
      <c r="H126" s="125">
        <v>10</v>
      </c>
      <c r="I126" s="126"/>
      <c r="J126" s="127">
        <f>ROUND(I126*H126,2)</f>
        <v>0</v>
      </c>
      <c r="K126" s="123" t="s">
        <v>19</v>
      </c>
      <c r="L126" s="32"/>
      <c r="M126" s="128" t="s">
        <v>19</v>
      </c>
      <c r="N126" s="129" t="s">
        <v>40</v>
      </c>
      <c r="P126" s="130">
        <f>O126*H126</f>
        <v>0</v>
      </c>
      <c r="Q126" s="130">
        <v>0</v>
      </c>
      <c r="R126" s="130">
        <f>Q126*H126</f>
        <v>0</v>
      </c>
      <c r="S126" s="130">
        <v>0</v>
      </c>
      <c r="T126" s="131">
        <f>S126*H126</f>
        <v>0</v>
      </c>
      <c r="AR126" s="132" t="s">
        <v>266</v>
      </c>
      <c r="AT126" s="132" t="s">
        <v>261</v>
      </c>
      <c r="AU126" s="132" t="s">
        <v>77</v>
      </c>
      <c r="AY126" s="17" t="s">
        <v>260</v>
      </c>
      <c r="BE126" s="133">
        <f>IF(N126="základní",J126,0)</f>
        <v>0</v>
      </c>
      <c r="BF126" s="133">
        <f>IF(N126="snížená",J126,0)</f>
        <v>0</v>
      </c>
      <c r="BG126" s="133">
        <f>IF(N126="zákl. přenesená",J126,0)</f>
        <v>0</v>
      </c>
      <c r="BH126" s="133">
        <f>IF(N126="sníž. přenesená",J126,0)</f>
        <v>0</v>
      </c>
      <c r="BI126" s="133">
        <f>IF(N126="nulová",J126,0)</f>
        <v>0</v>
      </c>
      <c r="BJ126" s="17" t="s">
        <v>77</v>
      </c>
      <c r="BK126" s="133">
        <f>ROUND(I126*H126,2)</f>
        <v>0</v>
      </c>
      <c r="BL126" s="17" t="s">
        <v>266</v>
      </c>
      <c r="BM126" s="132" t="s">
        <v>305</v>
      </c>
    </row>
    <row r="127" spans="2:65" s="1" customFormat="1" ht="11.25">
      <c r="B127" s="32"/>
      <c r="D127" s="134" t="s">
        <v>267</v>
      </c>
      <c r="F127" s="135" t="s">
        <v>1870</v>
      </c>
      <c r="I127" s="136"/>
      <c r="L127" s="32"/>
      <c r="M127" s="137"/>
      <c r="T127" s="53"/>
      <c r="AT127" s="17" t="s">
        <v>267</v>
      </c>
      <c r="AU127" s="17" t="s">
        <v>77</v>
      </c>
    </row>
    <row r="128" spans="2:65" s="12" customFormat="1" ht="11.25">
      <c r="B128" s="162"/>
      <c r="D128" s="134" t="s">
        <v>774</v>
      </c>
      <c r="E128" s="163" t="s">
        <v>19</v>
      </c>
      <c r="F128" s="164" t="s">
        <v>1871</v>
      </c>
      <c r="H128" s="165">
        <v>10</v>
      </c>
      <c r="I128" s="166"/>
      <c r="L128" s="162"/>
      <c r="M128" s="167"/>
      <c r="T128" s="168"/>
      <c r="AT128" s="163" t="s">
        <v>774</v>
      </c>
      <c r="AU128" s="163" t="s">
        <v>77</v>
      </c>
      <c r="AV128" s="12" t="s">
        <v>79</v>
      </c>
      <c r="AW128" s="12" t="s">
        <v>31</v>
      </c>
      <c r="AX128" s="12" t="s">
        <v>69</v>
      </c>
      <c r="AY128" s="163" t="s">
        <v>260</v>
      </c>
    </row>
    <row r="129" spans="2:65" s="13" customFormat="1" ht="11.25">
      <c r="B129" s="169"/>
      <c r="D129" s="134" t="s">
        <v>774</v>
      </c>
      <c r="E129" s="170" t="s">
        <v>19</v>
      </c>
      <c r="F129" s="171" t="s">
        <v>967</v>
      </c>
      <c r="H129" s="172">
        <v>10</v>
      </c>
      <c r="I129" s="173"/>
      <c r="L129" s="169"/>
      <c r="M129" s="174"/>
      <c r="T129" s="175"/>
      <c r="AT129" s="170" t="s">
        <v>774</v>
      </c>
      <c r="AU129" s="170" t="s">
        <v>77</v>
      </c>
      <c r="AV129" s="13" t="s">
        <v>266</v>
      </c>
      <c r="AW129" s="13" t="s">
        <v>31</v>
      </c>
      <c r="AX129" s="13" t="s">
        <v>77</v>
      </c>
      <c r="AY129" s="170" t="s">
        <v>260</v>
      </c>
    </row>
    <row r="130" spans="2:65" s="1" customFormat="1" ht="16.5" customHeight="1">
      <c r="B130" s="32"/>
      <c r="C130" s="121" t="s">
        <v>289</v>
      </c>
      <c r="D130" s="121" t="s">
        <v>261</v>
      </c>
      <c r="E130" s="122" t="s">
        <v>1872</v>
      </c>
      <c r="F130" s="123" t="s">
        <v>1873</v>
      </c>
      <c r="G130" s="124" t="s">
        <v>1297</v>
      </c>
      <c r="H130" s="125">
        <v>10</v>
      </c>
      <c r="I130" s="126"/>
      <c r="J130" s="127">
        <f>ROUND(I130*H130,2)</f>
        <v>0</v>
      </c>
      <c r="K130" s="123" t="s">
        <v>1258</v>
      </c>
      <c r="L130" s="32"/>
      <c r="M130" s="128" t="s">
        <v>19</v>
      </c>
      <c r="N130" s="129" t="s">
        <v>40</v>
      </c>
      <c r="P130" s="130">
        <f>O130*H130</f>
        <v>0</v>
      </c>
      <c r="Q130" s="130">
        <v>1.2700000000000001E-3</v>
      </c>
      <c r="R130" s="130">
        <f>Q130*H130</f>
        <v>1.2700000000000001E-2</v>
      </c>
      <c r="S130" s="130">
        <v>0</v>
      </c>
      <c r="T130" s="131">
        <f>S130*H130</f>
        <v>0</v>
      </c>
      <c r="AR130" s="132" t="s">
        <v>266</v>
      </c>
      <c r="AT130" s="132" t="s">
        <v>261</v>
      </c>
      <c r="AU130" s="132" t="s">
        <v>77</v>
      </c>
      <c r="AY130" s="17" t="s">
        <v>260</v>
      </c>
      <c r="BE130" s="133">
        <f>IF(N130="základní",J130,0)</f>
        <v>0</v>
      </c>
      <c r="BF130" s="133">
        <f>IF(N130="snížená",J130,0)</f>
        <v>0</v>
      </c>
      <c r="BG130" s="133">
        <f>IF(N130="zákl. přenesená",J130,0)</f>
        <v>0</v>
      </c>
      <c r="BH130" s="133">
        <f>IF(N130="sníž. přenesená",J130,0)</f>
        <v>0</v>
      </c>
      <c r="BI130" s="133">
        <f>IF(N130="nulová",J130,0)</f>
        <v>0</v>
      </c>
      <c r="BJ130" s="17" t="s">
        <v>77</v>
      </c>
      <c r="BK130" s="133">
        <f>ROUND(I130*H130,2)</f>
        <v>0</v>
      </c>
      <c r="BL130" s="17" t="s">
        <v>266</v>
      </c>
      <c r="BM130" s="132" t="s">
        <v>310</v>
      </c>
    </row>
    <row r="131" spans="2:65" s="1" customFormat="1" ht="11.25">
      <c r="B131" s="32"/>
      <c r="D131" s="134" t="s">
        <v>267</v>
      </c>
      <c r="F131" s="135" t="s">
        <v>1873</v>
      </c>
      <c r="I131" s="136"/>
      <c r="L131" s="32"/>
      <c r="M131" s="137"/>
      <c r="T131" s="53"/>
      <c r="AT131" s="17" t="s">
        <v>267</v>
      </c>
      <c r="AU131" s="17" t="s">
        <v>77</v>
      </c>
    </row>
    <row r="132" spans="2:65" s="1" customFormat="1" ht="11.25">
      <c r="B132" s="32"/>
      <c r="D132" s="176" t="s">
        <v>1416</v>
      </c>
      <c r="F132" s="177" t="s">
        <v>1874</v>
      </c>
      <c r="I132" s="136"/>
      <c r="L132" s="32"/>
      <c r="M132" s="137"/>
      <c r="T132" s="53"/>
      <c r="AT132" s="17" t="s">
        <v>1416</v>
      </c>
      <c r="AU132" s="17" t="s">
        <v>77</v>
      </c>
    </row>
    <row r="133" spans="2:65" s="12" customFormat="1" ht="11.25">
      <c r="B133" s="162"/>
      <c r="D133" s="134" t="s">
        <v>774</v>
      </c>
      <c r="E133" s="163" t="s">
        <v>19</v>
      </c>
      <c r="F133" s="164" t="s">
        <v>1871</v>
      </c>
      <c r="H133" s="165">
        <v>10</v>
      </c>
      <c r="I133" s="166"/>
      <c r="L133" s="162"/>
      <c r="M133" s="167"/>
      <c r="T133" s="168"/>
      <c r="AT133" s="163" t="s">
        <v>774</v>
      </c>
      <c r="AU133" s="163" t="s">
        <v>77</v>
      </c>
      <c r="AV133" s="12" t="s">
        <v>79</v>
      </c>
      <c r="AW133" s="12" t="s">
        <v>31</v>
      </c>
      <c r="AX133" s="12" t="s">
        <v>69</v>
      </c>
      <c r="AY133" s="163" t="s">
        <v>260</v>
      </c>
    </row>
    <row r="134" spans="2:65" s="13" customFormat="1" ht="11.25">
      <c r="B134" s="169"/>
      <c r="D134" s="134" t="s">
        <v>774</v>
      </c>
      <c r="E134" s="170" t="s">
        <v>19</v>
      </c>
      <c r="F134" s="171" t="s">
        <v>967</v>
      </c>
      <c r="H134" s="172">
        <v>10</v>
      </c>
      <c r="I134" s="173"/>
      <c r="L134" s="169"/>
      <c r="M134" s="174"/>
      <c r="T134" s="175"/>
      <c r="AT134" s="170" t="s">
        <v>774</v>
      </c>
      <c r="AU134" s="170" t="s">
        <v>77</v>
      </c>
      <c r="AV134" s="13" t="s">
        <v>266</v>
      </c>
      <c r="AW134" s="13" t="s">
        <v>31</v>
      </c>
      <c r="AX134" s="13" t="s">
        <v>77</v>
      </c>
      <c r="AY134" s="170" t="s">
        <v>260</v>
      </c>
    </row>
    <row r="135" spans="2:65" s="1" customFormat="1" ht="16.5" customHeight="1">
      <c r="B135" s="32"/>
      <c r="C135" s="139" t="s">
        <v>312</v>
      </c>
      <c r="D135" s="139" t="s">
        <v>273</v>
      </c>
      <c r="E135" s="140" t="s">
        <v>1875</v>
      </c>
      <c r="F135" s="141" t="s">
        <v>1876</v>
      </c>
      <c r="G135" s="142" t="s">
        <v>1487</v>
      </c>
      <c r="H135" s="143">
        <v>0.25</v>
      </c>
      <c r="I135" s="144"/>
      <c r="J135" s="145">
        <f>ROUND(I135*H135,2)</f>
        <v>0</v>
      </c>
      <c r="K135" s="141" t="s">
        <v>1258</v>
      </c>
      <c r="L135" s="146"/>
      <c r="M135" s="147" t="s">
        <v>19</v>
      </c>
      <c r="N135" s="148" t="s">
        <v>40</v>
      </c>
      <c r="P135" s="130">
        <f>O135*H135</f>
        <v>0</v>
      </c>
      <c r="Q135" s="130">
        <v>1E-3</v>
      </c>
      <c r="R135" s="130">
        <f>Q135*H135</f>
        <v>2.5000000000000001E-4</v>
      </c>
      <c r="S135" s="130">
        <v>0</v>
      </c>
      <c r="T135" s="131">
        <f>S135*H135</f>
        <v>0</v>
      </c>
      <c r="AR135" s="132" t="s">
        <v>277</v>
      </c>
      <c r="AT135" s="132" t="s">
        <v>273</v>
      </c>
      <c r="AU135" s="132" t="s">
        <v>77</v>
      </c>
      <c r="AY135" s="17" t="s">
        <v>260</v>
      </c>
      <c r="BE135" s="133">
        <f>IF(N135="základní",J135,0)</f>
        <v>0</v>
      </c>
      <c r="BF135" s="133">
        <f>IF(N135="snížená",J135,0)</f>
        <v>0</v>
      </c>
      <c r="BG135" s="133">
        <f>IF(N135="zákl. přenesená",J135,0)</f>
        <v>0</v>
      </c>
      <c r="BH135" s="133">
        <f>IF(N135="sníž. přenesená",J135,0)</f>
        <v>0</v>
      </c>
      <c r="BI135" s="133">
        <f>IF(N135="nulová",J135,0)</f>
        <v>0</v>
      </c>
      <c r="BJ135" s="17" t="s">
        <v>77</v>
      </c>
      <c r="BK135" s="133">
        <f>ROUND(I135*H135,2)</f>
        <v>0</v>
      </c>
      <c r="BL135" s="17" t="s">
        <v>266</v>
      </c>
      <c r="BM135" s="132" t="s">
        <v>315</v>
      </c>
    </row>
    <row r="136" spans="2:65" s="1" customFormat="1" ht="11.25">
      <c r="B136" s="32"/>
      <c r="D136" s="134" t="s">
        <v>267</v>
      </c>
      <c r="F136" s="135" t="s">
        <v>1876</v>
      </c>
      <c r="I136" s="136"/>
      <c r="L136" s="32"/>
      <c r="M136" s="137"/>
      <c r="T136" s="53"/>
      <c r="AT136" s="17" t="s">
        <v>267</v>
      </c>
      <c r="AU136" s="17" t="s">
        <v>77</v>
      </c>
    </row>
    <row r="137" spans="2:65" s="12" customFormat="1" ht="11.25">
      <c r="B137" s="162"/>
      <c r="D137" s="134" t="s">
        <v>774</v>
      </c>
      <c r="E137" s="163" t="s">
        <v>19</v>
      </c>
      <c r="F137" s="164" t="s">
        <v>1877</v>
      </c>
      <c r="H137" s="165">
        <v>0.25</v>
      </c>
      <c r="I137" s="166"/>
      <c r="L137" s="162"/>
      <c r="M137" s="167"/>
      <c r="T137" s="168"/>
      <c r="AT137" s="163" t="s">
        <v>774</v>
      </c>
      <c r="AU137" s="163" t="s">
        <v>77</v>
      </c>
      <c r="AV137" s="12" t="s">
        <v>79</v>
      </c>
      <c r="AW137" s="12" t="s">
        <v>31</v>
      </c>
      <c r="AX137" s="12" t="s">
        <v>69</v>
      </c>
      <c r="AY137" s="163" t="s">
        <v>260</v>
      </c>
    </row>
    <row r="138" spans="2:65" s="13" customFormat="1" ht="11.25">
      <c r="B138" s="169"/>
      <c r="D138" s="134" t="s">
        <v>774</v>
      </c>
      <c r="E138" s="170" t="s">
        <v>19</v>
      </c>
      <c r="F138" s="171" t="s">
        <v>967</v>
      </c>
      <c r="H138" s="172">
        <v>0.25</v>
      </c>
      <c r="I138" s="173"/>
      <c r="L138" s="169"/>
      <c r="M138" s="174"/>
      <c r="T138" s="175"/>
      <c r="AT138" s="170" t="s">
        <v>774</v>
      </c>
      <c r="AU138" s="170" t="s">
        <v>77</v>
      </c>
      <c r="AV138" s="13" t="s">
        <v>266</v>
      </c>
      <c r="AW138" s="13" t="s">
        <v>31</v>
      </c>
      <c r="AX138" s="13" t="s">
        <v>77</v>
      </c>
      <c r="AY138" s="170" t="s">
        <v>260</v>
      </c>
    </row>
    <row r="139" spans="2:65" s="1" customFormat="1" ht="16.5" customHeight="1">
      <c r="B139" s="32"/>
      <c r="C139" s="121" t="s">
        <v>8</v>
      </c>
      <c r="D139" s="121" t="s">
        <v>261</v>
      </c>
      <c r="E139" s="122" t="s">
        <v>1878</v>
      </c>
      <c r="F139" s="123" t="s">
        <v>1879</v>
      </c>
      <c r="G139" s="124" t="s">
        <v>1297</v>
      </c>
      <c r="H139" s="125">
        <v>10</v>
      </c>
      <c r="I139" s="126"/>
      <c r="J139" s="127">
        <f>ROUND(I139*H139,2)</f>
        <v>0</v>
      </c>
      <c r="K139" s="123" t="s">
        <v>1258</v>
      </c>
      <c r="L139" s="32"/>
      <c r="M139" s="128" t="s">
        <v>19</v>
      </c>
      <c r="N139" s="129" t="s">
        <v>40</v>
      </c>
      <c r="P139" s="130">
        <f>O139*H139</f>
        <v>0</v>
      </c>
      <c r="Q139" s="130">
        <v>0</v>
      </c>
      <c r="R139" s="130">
        <f>Q139*H139</f>
        <v>0</v>
      </c>
      <c r="S139" s="130">
        <v>0</v>
      </c>
      <c r="T139" s="131">
        <f>S139*H139</f>
        <v>0</v>
      </c>
      <c r="AR139" s="132" t="s">
        <v>266</v>
      </c>
      <c r="AT139" s="132" t="s">
        <v>261</v>
      </c>
      <c r="AU139" s="132" t="s">
        <v>77</v>
      </c>
      <c r="AY139" s="17" t="s">
        <v>260</v>
      </c>
      <c r="BE139" s="133">
        <f>IF(N139="základní",J139,0)</f>
        <v>0</v>
      </c>
      <c r="BF139" s="133">
        <f>IF(N139="snížená",J139,0)</f>
        <v>0</v>
      </c>
      <c r="BG139" s="133">
        <f>IF(N139="zákl. přenesená",J139,0)</f>
        <v>0</v>
      </c>
      <c r="BH139" s="133">
        <f>IF(N139="sníž. přenesená",J139,0)</f>
        <v>0</v>
      </c>
      <c r="BI139" s="133">
        <f>IF(N139="nulová",J139,0)</f>
        <v>0</v>
      </c>
      <c r="BJ139" s="17" t="s">
        <v>77</v>
      </c>
      <c r="BK139" s="133">
        <f>ROUND(I139*H139,2)</f>
        <v>0</v>
      </c>
      <c r="BL139" s="17" t="s">
        <v>266</v>
      </c>
      <c r="BM139" s="132" t="s">
        <v>320</v>
      </c>
    </row>
    <row r="140" spans="2:65" s="1" customFormat="1" ht="11.25">
      <c r="B140" s="32"/>
      <c r="D140" s="134" t="s">
        <v>267</v>
      </c>
      <c r="F140" s="135" t="s">
        <v>1880</v>
      </c>
      <c r="I140" s="136"/>
      <c r="L140" s="32"/>
      <c r="M140" s="137"/>
      <c r="T140" s="53"/>
      <c r="AT140" s="17" t="s">
        <v>267</v>
      </c>
      <c r="AU140" s="17" t="s">
        <v>77</v>
      </c>
    </row>
    <row r="141" spans="2:65" s="1" customFormat="1" ht="11.25">
      <c r="B141" s="32"/>
      <c r="D141" s="176" t="s">
        <v>1416</v>
      </c>
      <c r="F141" s="177" t="s">
        <v>1881</v>
      </c>
      <c r="I141" s="136"/>
      <c r="L141" s="32"/>
      <c r="M141" s="137"/>
      <c r="T141" s="53"/>
      <c r="AT141" s="17" t="s">
        <v>1416</v>
      </c>
      <c r="AU141" s="17" t="s">
        <v>77</v>
      </c>
    </row>
    <row r="142" spans="2:65" s="12" customFormat="1" ht="11.25">
      <c r="B142" s="162"/>
      <c r="D142" s="134" t="s">
        <v>774</v>
      </c>
      <c r="E142" s="163" t="s">
        <v>19</v>
      </c>
      <c r="F142" s="164" t="s">
        <v>1871</v>
      </c>
      <c r="H142" s="165">
        <v>10</v>
      </c>
      <c r="I142" s="166"/>
      <c r="L142" s="162"/>
      <c r="M142" s="167"/>
      <c r="T142" s="168"/>
      <c r="AT142" s="163" t="s">
        <v>774</v>
      </c>
      <c r="AU142" s="163" t="s">
        <v>77</v>
      </c>
      <c r="AV142" s="12" t="s">
        <v>79</v>
      </c>
      <c r="AW142" s="12" t="s">
        <v>31</v>
      </c>
      <c r="AX142" s="12" t="s">
        <v>69</v>
      </c>
      <c r="AY142" s="163" t="s">
        <v>260</v>
      </c>
    </row>
    <row r="143" spans="2:65" s="13" customFormat="1" ht="11.25">
      <c r="B143" s="169"/>
      <c r="D143" s="134" t="s">
        <v>774</v>
      </c>
      <c r="E143" s="170" t="s">
        <v>19</v>
      </c>
      <c r="F143" s="171" t="s">
        <v>967</v>
      </c>
      <c r="H143" s="172">
        <v>10</v>
      </c>
      <c r="I143" s="173"/>
      <c r="L143" s="169"/>
      <c r="M143" s="174"/>
      <c r="T143" s="175"/>
      <c r="AT143" s="170" t="s">
        <v>774</v>
      </c>
      <c r="AU143" s="170" t="s">
        <v>77</v>
      </c>
      <c r="AV143" s="13" t="s">
        <v>266</v>
      </c>
      <c r="AW143" s="13" t="s">
        <v>31</v>
      </c>
      <c r="AX143" s="13" t="s">
        <v>77</v>
      </c>
      <c r="AY143" s="170" t="s">
        <v>260</v>
      </c>
    </row>
    <row r="144" spans="2:65" s="1" customFormat="1" ht="16.5" customHeight="1">
      <c r="B144" s="32"/>
      <c r="C144" s="121" t="s">
        <v>322</v>
      </c>
      <c r="D144" s="121" t="s">
        <v>261</v>
      </c>
      <c r="E144" s="122" t="s">
        <v>1882</v>
      </c>
      <c r="F144" s="123" t="s">
        <v>1883</v>
      </c>
      <c r="G144" s="124" t="s">
        <v>1067</v>
      </c>
      <c r="H144" s="125">
        <v>1</v>
      </c>
      <c r="I144" s="126"/>
      <c r="J144" s="127">
        <f>ROUND(I144*H144,2)</f>
        <v>0</v>
      </c>
      <c r="K144" s="123" t="s">
        <v>1258</v>
      </c>
      <c r="L144" s="32"/>
      <c r="M144" s="128" t="s">
        <v>19</v>
      </c>
      <c r="N144" s="129" t="s">
        <v>40</v>
      </c>
      <c r="P144" s="130">
        <f>O144*H144</f>
        <v>0</v>
      </c>
      <c r="Q144" s="130">
        <v>0</v>
      </c>
      <c r="R144" s="130">
        <f>Q144*H144</f>
        <v>0</v>
      </c>
      <c r="S144" s="130">
        <v>0</v>
      </c>
      <c r="T144" s="131">
        <f>S144*H144</f>
        <v>0</v>
      </c>
      <c r="AR144" s="132" t="s">
        <v>266</v>
      </c>
      <c r="AT144" s="132" t="s">
        <v>261</v>
      </c>
      <c r="AU144" s="132" t="s">
        <v>77</v>
      </c>
      <c r="AY144" s="17" t="s">
        <v>260</v>
      </c>
      <c r="BE144" s="133">
        <f>IF(N144="základní",J144,0)</f>
        <v>0</v>
      </c>
      <c r="BF144" s="133">
        <f>IF(N144="snížená",J144,0)</f>
        <v>0</v>
      </c>
      <c r="BG144" s="133">
        <f>IF(N144="zákl. přenesená",J144,0)</f>
        <v>0</v>
      </c>
      <c r="BH144" s="133">
        <f>IF(N144="sníž. přenesená",J144,0)</f>
        <v>0</v>
      </c>
      <c r="BI144" s="133">
        <f>IF(N144="nulová",J144,0)</f>
        <v>0</v>
      </c>
      <c r="BJ144" s="17" t="s">
        <v>77</v>
      </c>
      <c r="BK144" s="133">
        <f>ROUND(I144*H144,2)</f>
        <v>0</v>
      </c>
      <c r="BL144" s="17" t="s">
        <v>266</v>
      </c>
      <c r="BM144" s="132" t="s">
        <v>326</v>
      </c>
    </row>
    <row r="145" spans="2:65" s="1" customFormat="1" ht="11.25">
      <c r="B145" s="32"/>
      <c r="D145" s="134" t="s">
        <v>267</v>
      </c>
      <c r="F145" s="135" t="s">
        <v>1884</v>
      </c>
      <c r="I145" s="136"/>
      <c r="L145" s="32"/>
      <c r="M145" s="137"/>
      <c r="T145" s="53"/>
      <c r="AT145" s="17" t="s">
        <v>267</v>
      </c>
      <c r="AU145" s="17" t="s">
        <v>77</v>
      </c>
    </row>
    <row r="146" spans="2:65" s="1" customFormat="1" ht="11.25">
      <c r="B146" s="32"/>
      <c r="D146" s="176" t="s">
        <v>1416</v>
      </c>
      <c r="F146" s="177" t="s">
        <v>1885</v>
      </c>
      <c r="I146" s="136"/>
      <c r="L146" s="32"/>
      <c r="M146" s="137"/>
      <c r="T146" s="53"/>
      <c r="AT146" s="17" t="s">
        <v>1416</v>
      </c>
      <c r="AU146" s="17" t="s">
        <v>77</v>
      </c>
    </row>
    <row r="147" spans="2:65" s="12" customFormat="1" ht="11.25">
      <c r="B147" s="162"/>
      <c r="D147" s="134" t="s">
        <v>774</v>
      </c>
      <c r="E147" s="163" t="s">
        <v>19</v>
      </c>
      <c r="F147" s="164" t="s">
        <v>1886</v>
      </c>
      <c r="H147" s="165">
        <v>1</v>
      </c>
      <c r="I147" s="166"/>
      <c r="L147" s="162"/>
      <c r="M147" s="167"/>
      <c r="T147" s="168"/>
      <c r="AT147" s="163" t="s">
        <v>774</v>
      </c>
      <c r="AU147" s="163" t="s">
        <v>77</v>
      </c>
      <c r="AV147" s="12" t="s">
        <v>79</v>
      </c>
      <c r="AW147" s="12" t="s">
        <v>31</v>
      </c>
      <c r="AX147" s="12" t="s">
        <v>69</v>
      </c>
      <c r="AY147" s="163" t="s">
        <v>260</v>
      </c>
    </row>
    <row r="148" spans="2:65" s="13" customFormat="1" ht="11.25">
      <c r="B148" s="169"/>
      <c r="D148" s="134" t="s">
        <v>774</v>
      </c>
      <c r="E148" s="170" t="s">
        <v>19</v>
      </c>
      <c r="F148" s="171" t="s">
        <v>967</v>
      </c>
      <c r="H148" s="172">
        <v>1</v>
      </c>
      <c r="I148" s="173"/>
      <c r="L148" s="169"/>
      <c r="M148" s="174"/>
      <c r="T148" s="175"/>
      <c r="AT148" s="170" t="s">
        <v>774</v>
      </c>
      <c r="AU148" s="170" t="s">
        <v>77</v>
      </c>
      <c r="AV148" s="13" t="s">
        <v>266</v>
      </c>
      <c r="AW148" s="13" t="s">
        <v>31</v>
      </c>
      <c r="AX148" s="13" t="s">
        <v>77</v>
      </c>
      <c r="AY148" s="170" t="s">
        <v>260</v>
      </c>
    </row>
    <row r="149" spans="2:65" s="10" customFormat="1" ht="25.9" customHeight="1">
      <c r="B149" s="111"/>
      <c r="D149" s="112" t="s">
        <v>68</v>
      </c>
      <c r="E149" s="113" t="s">
        <v>79</v>
      </c>
      <c r="F149" s="113" t="s">
        <v>1887</v>
      </c>
      <c r="I149" s="114"/>
      <c r="J149" s="115">
        <f>BK149</f>
        <v>0</v>
      </c>
      <c r="L149" s="111"/>
      <c r="M149" s="116"/>
      <c r="P149" s="117">
        <f>SUM(P150:P167)</f>
        <v>0</v>
      </c>
      <c r="R149" s="117">
        <f>SUM(R150:R167)</f>
        <v>4.2716664</v>
      </c>
      <c r="T149" s="118">
        <f>SUM(T150:T167)</f>
        <v>0</v>
      </c>
      <c r="AR149" s="112" t="s">
        <v>77</v>
      </c>
      <c r="AT149" s="119" t="s">
        <v>68</v>
      </c>
      <c r="AU149" s="119" t="s">
        <v>69</v>
      </c>
      <c r="AY149" s="112" t="s">
        <v>260</v>
      </c>
      <c r="BK149" s="120">
        <f>SUM(BK150:BK167)</f>
        <v>0</v>
      </c>
    </row>
    <row r="150" spans="2:65" s="1" customFormat="1" ht="16.5" customHeight="1">
      <c r="B150" s="32"/>
      <c r="C150" s="121" t="s">
        <v>296</v>
      </c>
      <c r="D150" s="121" t="s">
        <v>261</v>
      </c>
      <c r="E150" s="122" t="s">
        <v>1888</v>
      </c>
      <c r="F150" s="123" t="s">
        <v>1889</v>
      </c>
      <c r="G150" s="124" t="s">
        <v>363</v>
      </c>
      <c r="H150" s="125">
        <v>2</v>
      </c>
      <c r="I150" s="126"/>
      <c r="J150" s="127">
        <f>ROUND(I150*H150,2)</f>
        <v>0</v>
      </c>
      <c r="K150" s="123" t="s">
        <v>1258</v>
      </c>
      <c r="L150" s="32"/>
      <c r="M150" s="128" t="s">
        <v>19</v>
      </c>
      <c r="N150" s="129" t="s">
        <v>40</v>
      </c>
      <c r="P150" s="130">
        <f>O150*H150</f>
        <v>0</v>
      </c>
      <c r="Q150" s="130">
        <v>0.15704000000000001</v>
      </c>
      <c r="R150" s="130">
        <f>Q150*H150</f>
        <v>0.31408000000000003</v>
      </c>
      <c r="S150" s="130">
        <v>0</v>
      </c>
      <c r="T150" s="131">
        <f>S150*H150</f>
        <v>0</v>
      </c>
      <c r="AR150" s="132" t="s">
        <v>266</v>
      </c>
      <c r="AT150" s="132" t="s">
        <v>261</v>
      </c>
      <c r="AU150" s="132" t="s">
        <v>77</v>
      </c>
      <c r="AY150" s="17" t="s">
        <v>260</v>
      </c>
      <c r="BE150" s="133">
        <f>IF(N150="základní",J150,0)</f>
        <v>0</v>
      </c>
      <c r="BF150" s="133">
        <f>IF(N150="snížená",J150,0)</f>
        <v>0</v>
      </c>
      <c r="BG150" s="133">
        <f>IF(N150="zákl. přenesená",J150,0)</f>
        <v>0</v>
      </c>
      <c r="BH150" s="133">
        <f>IF(N150="sníž. přenesená",J150,0)</f>
        <v>0</v>
      </c>
      <c r="BI150" s="133">
        <f>IF(N150="nulová",J150,0)</f>
        <v>0</v>
      </c>
      <c r="BJ150" s="17" t="s">
        <v>77</v>
      </c>
      <c r="BK150" s="133">
        <f>ROUND(I150*H150,2)</f>
        <v>0</v>
      </c>
      <c r="BL150" s="17" t="s">
        <v>266</v>
      </c>
      <c r="BM150" s="132" t="s">
        <v>330</v>
      </c>
    </row>
    <row r="151" spans="2:65" s="1" customFormat="1" ht="11.25">
      <c r="B151" s="32"/>
      <c r="D151" s="134" t="s">
        <v>267</v>
      </c>
      <c r="F151" s="135" t="s">
        <v>1890</v>
      </c>
      <c r="I151" s="136"/>
      <c r="L151" s="32"/>
      <c r="M151" s="137"/>
      <c r="T151" s="53"/>
      <c r="AT151" s="17" t="s">
        <v>267</v>
      </c>
      <c r="AU151" s="17" t="s">
        <v>77</v>
      </c>
    </row>
    <row r="152" spans="2:65" s="1" customFormat="1" ht="11.25">
      <c r="B152" s="32"/>
      <c r="D152" s="176" t="s">
        <v>1416</v>
      </c>
      <c r="F152" s="177" t="s">
        <v>1891</v>
      </c>
      <c r="I152" s="136"/>
      <c r="L152" s="32"/>
      <c r="M152" s="137"/>
      <c r="T152" s="53"/>
      <c r="AT152" s="17" t="s">
        <v>1416</v>
      </c>
      <c r="AU152" s="17" t="s">
        <v>77</v>
      </c>
    </row>
    <row r="153" spans="2:65" s="1" customFormat="1" ht="24.2" customHeight="1">
      <c r="B153" s="32"/>
      <c r="C153" s="121" t="s">
        <v>332</v>
      </c>
      <c r="D153" s="121" t="s">
        <v>261</v>
      </c>
      <c r="E153" s="122" t="s">
        <v>1892</v>
      </c>
      <c r="F153" s="123" t="s">
        <v>1893</v>
      </c>
      <c r="G153" s="124" t="s">
        <v>545</v>
      </c>
      <c r="H153" s="125">
        <v>14</v>
      </c>
      <c r="I153" s="126"/>
      <c r="J153" s="127">
        <f>ROUND(I153*H153,2)</f>
        <v>0</v>
      </c>
      <c r="K153" s="123" t="s">
        <v>1258</v>
      </c>
      <c r="L153" s="32"/>
      <c r="M153" s="128" t="s">
        <v>19</v>
      </c>
      <c r="N153" s="129" t="s">
        <v>40</v>
      </c>
      <c r="P153" s="130">
        <f>O153*H153</f>
        <v>0</v>
      </c>
      <c r="Q153" s="130">
        <v>0.27844000000000002</v>
      </c>
      <c r="R153" s="130">
        <f>Q153*H153</f>
        <v>3.8981600000000003</v>
      </c>
      <c r="S153" s="130">
        <v>0</v>
      </c>
      <c r="T153" s="131">
        <f>S153*H153</f>
        <v>0</v>
      </c>
      <c r="AR153" s="132" t="s">
        <v>266</v>
      </c>
      <c r="AT153" s="132" t="s">
        <v>261</v>
      </c>
      <c r="AU153" s="132" t="s">
        <v>77</v>
      </c>
      <c r="AY153" s="17" t="s">
        <v>260</v>
      </c>
      <c r="BE153" s="133">
        <f>IF(N153="základní",J153,0)</f>
        <v>0</v>
      </c>
      <c r="BF153" s="133">
        <f>IF(N153="snížená",J153,0)</f>
        <v>0</v>
      </c>
      <c r="BG153" s="133">
        <f>IF(N153="zákl. přenesená",J153,0)</f>
        <v>0</v>
      </c>
      <c r="BH153" s="133">
        <f>IF(N153="sníž. přenesená",J153,0)</f>
        <v>0</v>
      </c>
      <c r="BI153" s="133">
        <f>IF(N153="nulová",J153,0)</f>
        <v>0</v>
      </c>
      <c r="BJ153" s="17" t="s">
        <v>77</v>
      </c>
      <c r="BK153" s="133">
        <f>ROUND(I153*H153,2)</f>
        <v>0</v>
      </c>
      <c r="BL153" s="17" t="s">
        <v>266</v>
      </c>
      <c r="BM153" s="132" t="s">
        <v>335</v>
      </c>
    </row>
    <row r="154" spans="2:65" s="1" customFormat="1" ht="19.5">
      <c r="B154" s="32"/>
      <c r="D154" s="134" t="s">
        <v>267</v>
      </c>
      <c r="F154" s="135" t="s">
        <v>1894</v>
      </c>
      <c r="I154" s="136"/>
      <c r="L154" s="32"/>
      <c r="M154" s="137"/>
      <c r="T154" s="53"/>
      <c r="AT154" s="17" t="s">
        <v>267</v>
      </c>
      <c r="AU154" s="17" t="s">
        <v>77</v>
      </c>
    </row>
    <row r="155" spans="2:65" s="1" customFormat="1" ht="11.25">
      <c r="B155" s="32"/>
      <c r="D155" s="176" t="s">
        <v>1416</v>
      </c>
      <c r="F155" s="177" t="s">
        <v>1895</v>
      </c>
      <c r="I155" s="136"/>
      <c r="L155" s="32"/>
      <c r="M155" s="137"/>
      <c r="T155" s="53"/>
      <c r="AT155" s="17" t="s">
        <v>1416</v>
      </c>
      <c r="AU155" s="17" t="s">
        <v>77</v>
      </c>
    </row>
    <row r="156" spans="2:65" s="12" customFormat="1" ht="11.25">
      <c r="B156" s="162"/>
      <c r="D156" s="134" t="s">
        <v>774</v>
      </c>
      <c r="E156" s="163" t="s">
        <v>19</v>
      </c>
      <c r="F156" s="164" t="s">
        <v>4478</v>
      </c>
      <c r="H156" s="165">
        <v>14</v>
      </c>
      <c r="I156" s="166"/>
      <c r="L156" s="162"/>
      <c r="M156" s="167"/>
      <c r="T156" s="168"/>
      <c r="AT156" s="163" t="s">
        <v>774</v>
      </c>
      <c r="AU156" s="163" t="s">
        <v>77</v>
      </c>
      <c r="AV156" s="12" t="s">
        <v>79</v>
      </c>
      <c r="AW156" s="12" t="s">
        <v>31</v>
      </c>
      <c r="AX156" s="12" t="s">
        <v>69</v>
      </c>
      <c r="AY156" s="163" t="s">
        <v>260</v>
      </c>
    </row>
    <row r="157" spans="2:65" s="13" customFormat="1" ht="11.25">
      <c r="B157" s="169"/>
      <c r="D157" s="134" t="s">
        <v>774</v>
      </c>
      <c r="E157" s="170" t="s">
        <v>19</v>
      </c>
      <c r="F157" s="171" t="s">
        <v>967</v>
      </c>
      <c r="H157" s="172">
        <v>14</v>
      </c>
      <c r="I157" s="173"/>
      <c r="L157" s="169"/>
      <c r="M157" s="174"/>
      <c r="T157" s="175"/>
      <c r="AT157" s="170" t="s">
        <v>774</v>
      </c>
      <c r="AU157" s="170" t="s">
        <v>77</v>
      </c>
      <c r="AV157" s="13" t="s">
        <v>266</v>
      </c>
      <c r="AW157" s="13" t="s">
        <v>31</v>
      </c>
      <c r="AX157" s="13" t="s">
        <v>77</v>
      </c>
      <c r="AY157" s="170" t="s">
        <v>260</v>
      </c>
    </row>
    <row r="158" spans="2:65" s="1" customFormat="1" ht="16.5" customHeight="1">
      <c r="B158" s="32"/>
      <c r="C158" s="121" t="s">
        <v>300</v>
      </c>
      <c r="D158" s="121" t="s">
        <v>261</v>
      </c>
      <c r="E158" s="122" t="s">
        <v>1503</v>
      </c>
      <c r="F158" s="123" t="s">
        <v>1504</v>
      </c>
      <c r="G158" s="124" t="s">
        <v>1297</v>
      </c>
      <c r="H158" s="125">
        <v>39.06</v>
      </c>
      <c r="I158" s="126"/>
      <c r="J158" s="127">
        <f>ROUND(I158*H158,2)</f>
        <v>0</v>
      </c>
      <c r="K158" s="123" t="s">
        <v>1258</v>
      </c>
      <c r="L158" s="32"/>
      <c r="M158" s="128" t="s">
        <v>19</v>
      </c>
      <c r="N158" s="129" t="s">
        <v>40</v>
      </c>
      <c r="P158" s="130">
        <f>O158*H158</f>
        <v>0</v>
      </c>
      <c r="Q158" s="130">
        <v>1E-4</v>
      </c>
      <c r="R158" s="130">
        <f>Q158*H158</f>
        <v>3.9060000000000006E-3</v>
      </c>
      <c r="S158" s="130">
        <v>0</v>
      </c>
      <c r="T158" s="131">
        <f>S158*H158</f>
        <v>0</v>
      </c>
      <c r="AR158" s="132" t="s">
        <v>266</v>
      </c>
      <c r="AT158" s="132" t="s">
        <v>261</v>
      </c>
      <c r="AU158" s="132" t="s">
        <v>77</v>
      </c>
      <c r="AY158" s="17" t="s">
        <v>260</v>
      </c>
      <c r="BE158" s="133">
        <f>IF(N158="základní",J158,0)</f>
        <v>0</v>
      </c>
      <c r="BF158" s="133">
        <f>IF(N158="snížená",J158,0)</f>
        <v>0</v>
      </c>
      <c r="BG158" s="133">
        <f>IF(N158="zákl. přenesená",J158,0)</f>
        <v>0</v>
      </c>
      <c r="BH158" s="133">
        <f>IF(N158="sníž. přenesená",J158,0)</f>
        <v>0</v>
      </c>
      <c r="BI158" s="133">
        <f>IF(N158="nulová",J158,0)</f>
        <v>0</v>
      </c>
      <c r="BJ158" s="17" t="s">
        <v>77</v>
      </c>
      <c r="BK158" s="133">
        <f>ROUND(I158*H158,2)</f>
        <v>0</v>
      </c>
      <c r="BL158" s="17" t="s">
        <v>266</v>
      </c>
      <c r="BM158" s="132" t="s">
        <v>339</v>
      </c>
    </row>
    <row r="159" spans="2:65" s="1" customFormat="1" ht="19.5">
      <c r="B159" s="32"/>
      <c r="D159" s="134" t="s">
        <v>267</v>
      </c>
      <c r="F159" s="135" t="s">
        <v>1506</v>
      </c>
      <c r="I159" s="136"/>
      <c r="L159" s="32"/>
      <c r="M159" s="137"/>
      <c r="T159" s="53"/>
      <c r="AT159" s="17" t="s">
        <v>267</v>
      </c>
      <c r="AU159" s="17" t="s">
        <v>77</v>
      </c>
    </row>
    <row r="160" spans="2:65" s="1" customFormat="1" ht="11.25">
      <c r="B160" s="32"/>
      <c r="D160" s="176" t="s">
        <v>1416</v>
      </c>
      <c r="F160" s="177" t="s">
        <v>1507</v>
      </c>
      <c r="I160" s="136"/>
      <c r="L160" s="32"/>
      <c r="M160" s="137"/>
      <c r="T160" s="53"/>
      <c r="AT160" s="17" t="s">
        <v>1416</v>
      </c>
      <c r="AU160" s="17" t="s">
        <v>77</v>
      </c>
    </row>
    <row r="161" spans="2:65" s="1" customFormat="1" ht="39">
      <c r="B161" s="32"/>
      <c r="D161" s="134" t="s">
        <v>269</v>
      </c>
      <c r="F161" s="138" t="s">
        <v>3576</v>
      </c>
      <c r="I161" s="136"/>
      <c r="L161" s="32"/>
      <c r="M161" s="137"/>
      <c r="T161" s="53"/>
      <c r="AT161" s="17" t="s">
        <v>269</v>
      </c>
      <c r="AU161" s="17" t="s">
        <v>77</v>
      </c>
    </row>
    <row r="162" spans="2:65" s="12" customFormat="1" ht="11.25">
      <c r="B162" s="162"/>
      <c r="D162" s="134" t="s">
        <v>774</v>
      </c>
      <c r="E162" s="163" t="s">
        <v>19</v>
      </c>
      <c r="F162" s="164" t="s">
        <v>4479</v>
      </c>
      <c r="H162" s="165">
        <v>39.06</v>
      </c>
      <c r="I162" s="166"/>
      <c r="L162" s="162"/>
      <c r="M162" s="167"/>
      <c r="T162" s="168"/>
      <c r="AT162" s="163" t="s">
        <v>774</v>
      </c>
      <c r="AU162" s="163" t="s">
        <v>77</v>
      </c>
      <c r="AV162" s="12" t="s">
        <v>79</v>
      </c>
      <c r="AW162" s="12" t="s">
        <v>31</v>
      </c>
      <c r="AX162" s="12" t="s">
        <v>69</v>
      </c>
      <c r="AY162" s="163" t="s">
        <v>260</v>
      </c>
    </row>
    <row r="163" spans="2:65" s="13" customFormat="1" ht="11.25">
      <c r="B163" s="169"/>
      <c r="D163" s="134" t="s">
        <v>774</v>
      </c>
      <c r="E163" s="170" t="s">
        <v>19</v>
      </c>
      <c r="F163" s="171" t="s">
        <v>967</v>
      </c>
      <c r="H163" s="172">
        <v>39.06</v>
      </c>
      <c r="I163" s="173"/>
      <c r="L163" s="169"/>
      <c r="M163" s="174"/>
      <c r="T163" s="175"/>
      <c r="AT163" s="170" t="s">
        <v>774</v>
      </c>
      <c r="AU163" s="170" t="s">
        <v>77</v>
      </c>
      <c r="AV163" s="13" t="s">
        <v>266</v>
      </c>
      <c r="AW163" s="13" t="s">
        <v>31</v>
      </c>
      <c r="AX163" s="13" t="s">
        <v>77</v>
      </c>
      <c r="AY163" s="170" t="s">
        <v>260</v>
      </c>
    </row>
    <row r="164" spans="2:65" s="1" customFormat="1" ht="16.5" customHeight="1">
      <c r="B164" s="32"/>
      <c r="C164" s="139" t="s">
        <v>341</v>
      </c>
      <c r="D164" s="139" t="s">
        <v>273</v>
      </c>
      <c r="E164" s="140" t="s">
        <v>4239</v>
      </c>
      <c r="F164" s="141" t="s">
        <v>4240</v>
      </c>
      <c r="G164" s="142" t="s">
        <v>1297</v>
      </c>
      <c r="H164" s="143">
        <v>46.267000000000003</v>
      </c>
      <c r="I164" s="144"/>
      <c r="J164" s="145">
        <f>ROUND(I164*H164,2)</f>
        <v>0</v>
      </c>
      <c r="K164" s="141" t="s">
        <v>1258</v>
      </c>
      <c r="L164" s="146"/>
      <c r="M164" s="147" t="s">
        <v>19</v>
      </c>
      <c r="N164" s="148" t="s">
        <v>40</v>
      </c>
      <c r="P164" s="130">
        <f>O164*H164</f>
        <v>0</v>
      </c>
      <c r="Q164" s="130">
        <v>1.1999999999999999E-3</v>
      </c>
      <c r="R164" s="130">
        <f>Q164*H164</f>
        <v>5.5520399999999998E-2</v>
      </c>
      <c r="S164" s="130">
        <v>0</v>
      </c>
      <c r="T164" s="131">
        <f>S164*H164</f>
        <v>0</v>
      </c>
      <c r="AR164" s="132" t="s">
        <v>277</v>
      </c>
      <c r="AT164" s="132" t="s">
        <v>273</v>
      </c>
      <c r="AU164" s="132" t="s">
        <v>77</v>
      </c>
      <c r="AY164" s="17" t="s">
        <v>260</v>
      </c>
      <c r="BE164" s="133">
        <f>IF(N164="základní",J164,0)</f>
        <v>0</v>
      </c>
      <c r="BF164" s="133">
        <f>IF(N164="snížená",J164,0)</f>
        <v>0</v>
      </c>
      <c r="BG164" s="133">
        <f>IF(N164="zákl. přenesená",J164,0)</f>
        <v>0</v>
      </c>
      <c r="BH164" s="133">
        <f>IF(N164="sníž. přenesená",J164,0)</f>
        <v>0</v>
      </c>
      <c r="BI164" s="133">
        <f>IF(N164="nulová",J164,0)</f>
        <v>0</v>
      </c>
      <c r="BJ164" s="17" t="s">
        <v>77</v>
      </c>
      <c r="BK164" s="133">
        <f>ROUND(I164*H164,2)</f>
        <v>0</v>
      </c>
      <c r="BL164" s="17" t="s">
        <v>266</v>
      </c>
      <c r="BM164" s="132" t="s">
        <v>344</v>
      </c>
    </row>
    <row r="165" spans="2:65" s="1" customFormat="1" ht="11.25">
      <c r="B165" s="32"/>
      <c r="D165" s="134" t="s">
        <v>267</v>
      </c>
      <c r="F165" s="135" t="s">
        <v>4240</v>
      </c>
      <c r="I165" s="136"/>
      <c r="L165" s="32"/>
      <c r="M165" s="137"/>
      <c r="T165" s="53"/>
      <c r="AT165" s="17" t="s">
        <v>267</v>
      </c>
      <c r="AU165" s="17" t="s">
        <v>77</v>
      </c>
    </row>
    <row r="166" spans="2:65" s="12" customFormat="1" ht="11.25">
      <c r="B166" s="162"/>
      <c r="D166" s="134" t="s">
        <v>774</v>
      </c>
      <c r="E166" s="163" t="s">
        <v>19</v>
      </c>
      <c r="F166" s="164" t="s">
        <v>4480</v>
      </c>
      <c r="H166" s="165">
        <v>46.267000000000003</v>
      </c>
      <c r="I166" s="166"/>
      <c r="L166" s="162"/>
      <c r="M166" s="167"/>
      <c r="T166" s="168"/>
      <c r="AT166" s="163" t="s">
        <v>774</v>
      </c>
      <c r="AU166" s="163" t="s">
        <v>77</v>
      </c>
      <c r="AV166" s="12" t="s">
        <v>79</v>
      </c>
      <c r="AW166" s="12" t="s">
        <v>31</v>
      </c>
      <c r="AX166" s="12" t="s">
        <v>69</v>
      </c>
      <c r="AY166" s="163" t="s">
        <v>260</v>
      </c>
    </row>
    <row r="167" spans="2:65" s="13" customFormat="1" ht="11.25">
      <c r="B167" s="169"/>
      <c r="D167" s="134" t="s">
        <v>774</v>
      </c>
      <c r="E167" s="170" t="s">
        <v>19</v>
      </c>
      <c r="F167" s="171" t="s">
        <v>967</v>
      </c>
      <c r="H167" s="172">
        <v>46.267000000000003</v>
      </c>
      <c r="I167" s="173"/>
      <c r="L167" s="169"/>
      <c r="M167" s="174"/>
      <c r="T167" s="175"/>
      <c r="AT167" s="170" t="s">
        <v>774</v>
      </c>
      <c r="AU167" s="170" t="s">
        <v>77</v>
      </c>
      <c r="AV167" s="13" t="s">
        <v>266</v>
      </c>
      <c r="AW167" s="13" t="s">
        <v>31</v>
      </c>
      <c r="AX167" s="13" t="s">
        <v>77</v>
      </c>
      <c r="AY167" s="170" t="s">
        <v>260</v>
      </c>
    </row>
    <row r="168" spans="2:65" s="10" customFormat="1" ht="25.9" customHeight="1">
      <c r="B168" s="111"/>
      <c r="D168" s="112" t="s">
        <v>68</v>
      </c>
      <c r="E168" s="113" t="s">
        <v>279</v>
      </c>
      <c r="F168" s="113" t="s">
        <v>1897</v>
      </c>
      <c r="I168" s="114"/>
      <c r="J168" s="115">
        <f>BK168</f>
        <v>0</v>
      </c>
      <c r="L168" s="111"/>
      <c r="M168" s="116"/>
      <c r="P168" s="117">
        <f>SUM(P169:P189)</f>
        <v>0</v>
      </c>
      <c r="R168" s="117">
        <f>SUM(R169:R189)</f>
        <v>5.2581571999999994</v>
      </c>
      <c r="T168" s="118">
        <f>SUM(T169:T189)</f>
        <v>0</v>
      </c>
      <c r="AR168" s="112" t="s">
        <v>77</v>
      </c>
      <c r="AT168" s="119" t="s">
        <v>68</v>
      </c>
      <c r="AU168" s="119" t="s">
        <v>69</v>
      </c>
      <c r="AY168" s="112" t="s">
        <v>260</v>
      </c>
      <c r="BK168" s="120">
        <f>SUM(BK169:BK189)</f>
        <v>0</v>
      </c>
    </row>
    <row r="169" spans="2:65" s="1" customFormat="1" ht="16.5" customHeight="1">
      <c r="B169" s="32"/>
      <c r="C169" s="121" t="s">
        <v>305</v>
      </c>
      <c r="D169" s="121" t="s">
        <v>261</v>
      </c>
      <c r="E169" s="122" t="s">
        <v>1898</v>
      </c>
      <c r="F169" s="123" t="s">
        <v>1899</v>
      </c>
      <c r="G169" s="124" t="s">
        <v>1067</v>
      </c>
      <c r="H169" s="125">
        <v>1.08</v>
      </c>
      <c r="I169" s="126"/>
      <c r="J169" s="127">
        <f>ROUND(I169*H169,2)</f>
        <v>0</v>
      </c>
      <c r="K169" s="123" t="s">
        <v>1258</v>
      </c>
      <c r="L169" s="32"/>
      <c r="M169" s="128" t="s">
        <v>19</v>
      </c>
      <c r="N169" s="129" t="s">
        <v>40</v>
      </c>
      <c r="P169" s="130">
        <f>O169*H169</f>
        <v>0</v>
      </c>
      <c r="Q169" s="130">
        <v>3.6889999999999999E-2</v>
      </c>
      <c r="R169" s="130">
        <f>Q169*H169</f>
        <v>3.98412E-2</v>
      </c>
      <c r="S169" s="130">
        <v>0</v>
      </c>
      <c r="T169" s="131">
        <f>S169*H169</f>
        <v>0</v>
      </c>
      <c r="AR169" s="132" t="s">
        <v>266</v>
      </c>
      <c r="AT169" s="132" t="s">
        <v>261</v>
      </c>
      <c r="AU169" s="132" t="s">
        <v>77</v>
      </c>
      <c r="AY169" s="17" t="s">
        <v>260</v>
      </c>
      <c r="BE169" s="133">
        <f>IF(N169="základní",J169,0)</f>
        <v>0</v>
      </c>
      <c r="BF169" s="133">
        <f>IF(N169="snížená",J169,0)</f>
        <v>0</v>
      </c>
      <c r="BG169" s="133">
        <f>IF(N169="zákl. přenesená",J169,0)</f>
        <v>0</v>
      </c>
      <c r="BH169" s="133">
        <f>IF(N169="sníž. přenesená",J169,0)</f>
        <v>0</v>
      </c>
      <c r="BI169" s="133">
        <f>IF(N169="nulová",J169,0)</f>
        <v>0</v>
      </c>
      <c r="BJ169" s="17" t="s">
        <v>77</v>
      </c>
      <c r="BK169" s="133">
        <f>ROUND(I169*H169,2)</f>
        <v>0</v>
      </c>
      <c r="BL169" s="17" t="s">
        <v>266</v>
      </c>
      <c r="BM169" s="132" t="s">
        <v>348</v>
      </c>
    </row>
    <row r="170" spans="2:65" s="1" customFormat="1" ht="11.25">
      <c r="B170" s="32"/>
      <c r="D170" s="134" t="s">
        <v>267</v>
      </c>
      <c r="F170" s="135" t="s">
        <v>1899</v>
      </c>
      <c r="I170" s="136"/>
      <c r="L170" s="32"/>
      <c r="M170" s="137"/>
      <c r="T170" s="53"/>
      <c r="AT170" s="17" t="s">
        <v>267</v>
      </c>
      <c r="AU170" s="17" t="s">
        <v>77</v>
      </c>
    </row>
    <row r="171" spans="2:65" s="1" customFormat="1" ht="11.25">
      <c r="B171" s="32"/>
      <c r="D171" s="176" t="s">
        <v>1416</v>
      </c>
      <c r="F171" s="177" t="s">
        <v>1900</v>
      </c>
      <c r="I171" s="136"/>
      <c r="L171" s="32"/>
      <c r="M171" s="137"/>
      <c r="T171" s="53"/>
      <c r="AT171" s="17" t="s">
        <v>1416</v>
      </c>
      <c r="AU171" s="17" t="s">
        <v>77</v>
      </c>
    </row>
    <row r="172" spans="2:65" s="12" customFormat="1" ht="11.25">
      <c r="B172" s="162"/>
      <c r="D172" s="134" t="s">
        <v>774</v>
      </c>
      <c r="E172" s="163" t="s">
        <v>19</v>
      </c>
      <c r="F172" s="164" t="s">
        <v>4481</v>
      </c>
      <c r="H172" s="165">
        <v>1.08</v>
      </c>
      <c r="I172" s="166"/>
      <c r="L172" s="162"/>
      <c r="M172" s="167"/>
      <c r="T172" s="168"/>
      <c r="AT172" s="163" t="s">
        <v>774</v>
      </c>
      <c r="AU172" s="163" t="s">
        <v>77</v>
      </c>
      <c r="AV172" s="12" t="s">
        <v>79</v>
      </c>
      <c r="AW172" s="12" t="s">
        <v>31</v>
      </c>
      <c r="AX172" s="12" t="s">
        <v>69</v>
      </c>
      <c r="AY172" s="163" t="s">
        <v>260</v>
      </c>
    </row>
    <row r="173" spans="2:65" s="13" customFormat="1" ht="11.25">
      <c r="B173" s="169"/>
      <c r="D173" s="134" t="s">
        <v>774</v>
      </c>
      <c r="E173" s="170" t="s">
        <v>19</v>
      </c>
      <c r="F173" s="171" t="s">
        <v>967</v>
      </c>
      <c r="H173" s="172">
        <v>1.08</v>
      </c>
      <c r="I173" s="173"/>
      <c r="L173" s="169"/>
      <c r="M173" s="174"/>
      <c r="T173" s="175"/>
      <c r="AT173" s="170" t="s">
        <v>774</v>
      </c>
      <c r="AU173" s="170" t="s">
        <v>77</v>
      </c>
      <c r="AV173" s="13" t="s">
        <v>266</v>
      </c>
      <c r="AW173" s="13" t="s">
        <v>31</v>
      </c>
      <c r="AX173" s="13" t="s">
        <v>77</v>
      </c>
      <c r="AY173" s="170" t="s">
        <v>260</v>
      </c>
    </row>
    <row r="174" spans="2:65" s="1" customFormat="1" ht="16.5" customHeight="1">
      <c r="B174" s="32"/>
      <c r="C174" s="139" t="s">
        <v>350</v>
      </c>
      <c r="D174" s="139" t="s">
        <v>273</v>
      </c>
      <c r="E174" s="140" t="s">
        <v>1902</v>
      </c>
      <c r="F174" s="141" t="s">
        <v>1903</v>
      </c>
      <c r="G174" s="142" t="s">
        <v>973</v>
      </c>
      <c r="H174" s="143">
        <v>1.742</v>
      </c>
      <c r="I174" s="144"/>
      <c r="J174" s="145">
        <f>ROUND(I174*H174,2)</f>
        <v>0</v>
      </c>
      <c r="K174" s="141" t="s">
        <v>1258</v>
      </c>
      <c r="L174" s="146"/>
      <c r="M174" s="147" t="s">
        <v>19</v>
      </c>
      <c r="N174" s="148" t="s">
        <v>40</v>
      </c>
      <c r="P174" s="130">
        <f>O174*H174</f>
        <v>0</v>
      </c>
      <c r="Q174" s="130">
        <v>1</v>
      </c>
      <c r="R174" s="130">
        <f>Q174*H174</f>
        <v>1.742</v>
      </c>
      <c r="S174" s="130">
        <v>0</v>
      </c>
      <c r="T174" s="131">
        <f>S174*H174</f>
        <v>0</v>
      </c>
      <c r="AR174" s="132" t="s">
        <v>277</v>
      </c>
      <c r="AT174" s="132" t="s">
        <v>273</v>
      </c>
      <c r="AU174" s="132" t="s">
        <v>77</v>
      </c>
      <c r="AY174" s="17" t="s">
        <v>260</v>
      </c>
      <c r="BE174" s="133">
        <f>IF(N174="základní",J174,0)</f>
        <v>0</v>
      </c>
      <c r="BF174" s="133">
        <f>IF(N174="snížená",J174,0)</f>
        <v>0</v>
      </c>
      <c r="BG174" s="133">
        <f>IF(N174="zákl. přenesená",J174,0)</f>
        <v>0</v>
      </c>
      <c r="BH174" s="133">
        <f>IF(N174="sníž. přenesená",J174,0)</f>
        <v>0</v>
      </c>
      <c r="BI174" s="133">
        <f>IF(N174="nulová",J174,0)</f>
        <v>0</v>
      </c>
      <c r="BJ174" s="17" t="s">
        <v>77</v>
      </c>
      <c r="BK174" s="133">
        <f>ROUND(I174*H174,2)</f>
        <v>0</v>
      </c>
      <c r="BL174" s="17" t="s">
        <v>266</v>
      </c>
      <c r="BM174" s="132" t="s">
        <v>353</v>
      </c>
    </row>
    <row r="175" spans="2:65" s="1" customFormat="1" ht="11.25">
      <c r="B175" s="32"/>
      <c r="D175" s="134" t="s">
        <v>267</v>
      </c>
      <c r="F175" s="135" t="s">
        <v>1903</v>
      </c>
      <c r="I175" s="136"/>
      <c r="L175" s="32"/>
      <c r="M175" s="137"/>
      <c r="T175" s="53"/>
      <c r="AT175" s="17" t="s">
        <v>267</v>
      </c>
      <c r="AU175" s="17" t="s">
        <v>77</v>
      </c>
    </row>
    <row r="176" spans="2:65" s="12" customFormat="1" ht="11.25">
      <c r="B176" s="162"/>
      <c r="D176" s="134" t="s">
        <v>774</v>
      </c>
      <c r="E176" s="163" t="s">
        <v>19</v>
      </c>
      <c r="F176" s="164" t="s">
        <v>4482</v>
      </c>
      <c r="H176" s="165">
        <v>1.742</v>
      </c>
      <c r="I176" s="166"/>
      <c r="L176" s="162"/>
      <c r="M176" s="167"/>
      <c r="T176" s="168"/>
      <c r="AT176" s="163" t="s">
        <v>774</v>
      </c>
      <c r="AU176" s="163" t="s">
        <v>77</v>
      </c>
      <c r="AV176" s="12" t="s">
        <v>79</v>
      </c>
      <c r="AW176" s="12" t="s">
        <v>31</v>
      </c>
      <c r="AX176" s="12" t="s">
        <v>69</v>
      </c>
      <c r="AY176" s="163" t="s">
        <v>260</v>
      </c>
    </row>
    <row r="177" spans="2:65" s="13" customFormat="1" ht="11.25">
      <c r="B177" s="169"/>
      <c r="D177" s="134" t="s">
        <v>774</v>
      </c>
      <c r="E177" s="170" t="s">
        <v>19</v>
      </c>
      <c r="F177" s="171" t="s">
        <v>967</v>
      </c>
      <c r="H177" s="172">
        <v>1.742</v>
      </c>
      <c r="I177" s="173"/>
      <c r="L177" s="169"/>
      <c r="M177" s="174"/>
      <c r="T177" s="175"/>
      <c r="AT177" s="170" t="s">
        <v>774</v>
      </c>
      <c r="AU177" s="170" t="s">
        <v>77</v>
      </c>
      <c r="AV177" s="13" t="s">
        <v>266</v>
      </c>
      <c r="AW177" s="13" t="s">
        <v>31</v>
      </c>
      <c r="AX177" s="13" t="s">
        <v>77</v>
      </c>
      <c r="AY177" s="170" t="s">
        <v>260</v>
      </c>
    </row>
    <row r="178" spans="2:65" s="1" customFormat="1" ht="21.75" customHeight="1">
      <c r="B178" s="32"/>
      <c r="C178" s="121" t="s">
        <v>310</v>
      </c>
      <c r="D178" s="121" t="s">
        <v>261</v>
      </c>
      <c r="E178" s="122" t="s">
        <v>4453</v>
      </c>
      <c r="F178" s="123" t="s">
        <v>4454</v>
      </c>
      <c r="G178" s="124" t="s">
        <v>1067</v>
      </c>
      <c r="H178" s="125">
        <v>1.2</v>
      </c>
      <c r="I178" s="126"/>
      <c r="J178" s="127">
        <f>ROUND(I178*H178,2)</f>
        <v>0</v>
      </c>
      <c r="K178" s="123" t="s">
        <v>1258</v>
      </c>
      <c r="L178" s="32"/>
      <c r="M178" s="128" t="s">
        <v>19</v>
      </c>
      <c r="N178" s="129" t="s">
        <v>40</v>
      </c>
      <c r="P178" s="130">
        <f>O178*H178</f>
        <v>0</v>
      </c>
      <c r="Q178" s="130">
        <v>2.8969299999999998</v>
      </c>
      <c r="R178" s="130">
        <f>Q178*H178</f>
        <v>3.4763159999999997</v>
      </c>
      <c r="S178" s="130">
        <v>0</v>
      </c>
      <c r="T178" s="131">
        <f>S178*H178</f>
        <v>0</v>
      </c>
      <c r="AR178" s="132" t="s">
        <v>266</v>
      </c>
      <c r="AT178" s="132" t="s">
        <v>261</v>
      </c>
      <c r="AU178" s="132" t="s">
        <v>77</v>
      </c>
      <c r="AY178" s="17" t="s">
        <v>260</v>
      </c>
      <c r="BE178" s="133">
        <f>IF(N178="základní",J178,0)</f>
        <v>0</v>
      </c>
      <c r="BF178" s="133">
        <f>IF(N178="snížená",J178,0)</f>
        <v>0</v>
      </c>
      <c r="BG178" s="133">
        <f>IF(N178="zákl. přenesená",J178,0)</f>
        <v>0</v>
      </c>
      <c r="BH178" s="133">
        <f>IF(N178="sníž. přenesená",J178,0)</f>
        <v>0</v>
      </c>
      <c r="BI178" s="133">
        <f>IF(N178="nulová",J178,0)</f>
        <v>0</v>
      </c>
      <c r="BJ178" s="17" t="s">
        <v>77</v>
      </c>
      <c r="BK178" s="133">
        <f>ROUND(I178*H178,2)</f>
        <v>0</v>
      </c>
      <c r="BL178" s="17" t="s">
        <v>266</v>
      </c>
      <c r="BM178" s="132" t="s">
        <v>358</v>
      </c>
    </row>
    <row r="179" spans="2:65" s="1" customFormat="1" ht="19.5">
      <c r="B179" s="32"/>
      <c r="D179" s="134" t="s">
        <v>267</v>
      </c>
      <c r="F179" s="135" t="s">
        <v>4455</v>
      </c>
      <c r="I179" s="136"/>
      <c r="L179" s="32"/>
      <c r="M179" s="137"/>
      <c r="T179" s="53"/>
      <c r="AT179" s="17" t="s">
        <v>267</v>
      </c>
      <c r="AU179" s="17" t="s">
        <v>77</v>
      </c>
    </row>
    <row r="180" spans="2:65" s="1" customFormat="1" ht="11.25">
      <c r="B180" s="32"/>
      <c r="D180" s="176" t="s">
        <v>1416</v>
      </c>
      <c r="F180" s="177" t="s">
        <v>4456</v>
      </c>
      <c r="I180" s="136"/>
      <c r="L180" s="32"/>
      <c r="M180" s="137"/>
      <c r="T180" s="53"/>
      <c r="AT180" s="17" t="s">
        <v>1416</v>
      </c>
      <c r="AU180" s="17" t="s">
        <v>77</v>
      </c>
    </row>
    <row r="181" spans="2:65" s="12" customFormat="1" ht="11.25">
      <c r="B181" s="162"/>
      <c r="D181" s="134" t="s">
        <v>774</v>
      </c>
      <c r="E181" s="163" t="s">
        <v>19</v>
      </c>
      <c r="F181" s="164" t="s">
        <v>4483</v>
      </c>
      <c r="H181" s="165">
        <v>1.2</v>
      </c>
      <c r="I181" s="166"/>
      <c r="L181" s="162"/>
      <c r="M181" s="167"/>
      <c r="T181" s="168"/>
      <c r="AT181" s="163" t="s">
        <v>774</v>
      </c>
      <c r="AU181" s="163" t="s">
        <v>77</v>
      </c>
      <c r="AV181" s="12" t="s">
        <v>79</v>
      </c>
      <c r="AW181" s="12" t="s">
        <v>31</v>
      </c>
      <c r="AX181" s="12" t="s">
        <v>69</v>
      </c>
      <c r="AY181" s="163" t="s">
        <v>260</v>
      </c>
    </row>
    <row r="182" spans="2:65" s="13" customFormat="1" ht="11.25">
      <c r="B182" s="169"/>
      <c r="D182" s="134" t="s">
        <v>774</v>
      </c>
      <c r="E182" s="170" t="s">
        <v>19</v>
      </c>
      <c r="F182" s="171" t="s">
        <v>967</v>
      </c>
      <c r="H182" s="172">
        <v>1.2</v>
      </c>
      <c r="I182" s="173"/>
      <c r="L182" s="169"/>
      <c r="M182" s="174"/>
      <c r="T182" s="175"/>
      <c r="AT182" s="170" t="s">
        <v>774</v>
      </c>
      <c r="AU182" s="170" t="s">
        <v>77</v>
      </c>
      <c r="AV182" s="13" t="s">
        <v>266</v>
      </c>
      <c r="AW182" s="13" t="s">
        <v>31</v>
      </c>
      <c r="AX182" s="13" t="s">
        <v>77</v>
      </c>
      <c r="AY182" s="170" t="s">
        <v>260</v>
      </c>
    </row>
    <row r="183" spans="2:65" s="1" customFormat="1" ht="16.5" customHeight="1">
      <c r="B183" s="32"/>
      <c r="C183" s="121" t="s">
        <v>7</v>
      </c>
      <c r="D183" s="121" t="s">
        <v>261</v>
      </c>
      <c r="E183" s="122" t="s">
        <v>4458</v>
      </c>
      <c r="F183" s="123" t="s">
        <v>4459</v>
      </c>
      <c r="G183" s="124" t="s">
        <v>1067</v>
      </c>
      <c r="H183" s="125">
        <v>1.2</v>
      </c>
      <c r="I183" s="126"/>
      <c r="J183" s="127">
        <f>ROUND(I183*H183,2)</f>
        <v>0</v>
      </c>
      <c r="K183" s="123" t="s">
        <v>1258</v>
      </c>
      <c r="L183" s="32"/>
      <c r="M183" s="128" t="s">
        <v>19</v>
      </c>
      <c r="N183" s="129" t="s">
        <v>40</v>
      </c>
      <c r="P183" s="130">
        <f>O183*H183</f>
        <v>0</v>
      </c>
      <c r="Q183" s="130">
        <v>0</v>
      </c>
      <c r="R183" s="130">
        <f>Q183*H183</f>
        <v>0</v>
      </c>
      <c r="S183" s="130">
        <v>0</v>
      </c>
      <c r="T183" s="131">
        <f>S183*H183</f>
        <v>0</v>
      </c>
      <c r="AR183" s="132" t="s">
        <v>266</v>
      </c>
      <c r="AT183" s="132" t="s">
        <v>261</v>
      </c>
      <c r="AU183" s="132" t="s">
        <v>77</v>
      </c>
      <c r="AY183" s="17" t="s">
        <v>260</v>
      </c>
      <c r="BE183" s="133">
        <f>IF(N183="základní",J183,0)</f>
        <v>0</v>
      </c>
      <c r="BF183" s="133">
        <f>IF(N183="snížená",J183,0)</f>
        <v>0</v>
      </c>
      <c r="BG183" s="133">
        <f>IF(N183="zákl. přenesená",J183,0)</f>
        <v>0</v>
      </c>
      <c r="BH183" s="133">
        <f>IF(N183="sníž. přenesená",J183,0)</f>
        <v>0</v>
      </c>
      <c r="BI183" s="133">
        <f>IF(N183="nulová",J183,0)</f>
        <v>0</v>
      </c>
      <c r="BJ183" s="17" t="s">
        <v>77</v>
      </c>
      <c r="BK183" s="133">
        <f>ROUND(I183*H183,2)</f>
        <v>0</v>
      </c>
      <c r="BL183" s="17" t="s">
        <v>266</v>
      </c>
      <c r="BM183" s="132" t="s">
        <v>364</v>
      </c>
    </row>
    <row r="184" spans="2:65" s="1" customFormat="1" ht="19.5">
      <c r="B184" s="32"/>
      <c r="D184" s="134" t="s">
        <v>267</v>
      </c>
      <c r="F184" s="135" t="s">
        <v>4460</v>
      </c>
      <c r="I184" s="136"/>
      <c r="L184" s="32"/>
      <c r="M184" s="137"/>
      <c r="T184" s="53"/>
      <c r="AT184" s="17" t="s">
        <v>267</v>
      </c>
      <c r="AU184" s="17" t="s">
        <v>77</v>
      </c>
    </row>
    <row r="185" spans="2:65" s="1" customFormat="1" ht="11.25">
      <c r="B185" s="32"/>
      <c r="D185" s="176" t="s">
        <v>1416</v>
      </c>
      <c r="F185" s="177" t="s">
        <v>4461</v>
      </c>
      <c r="I185" s="136"/>
      <c r="L185" s="32"/>
      <c r="M185" s="137"/>
      <c r="T185" s="53"/>
      <c r="AT185" s="17" t="s">
        <v>1416</v>
      </c>
      <c r="AU185" s="17" t="s">
        <v>77</v>
      </c>
    </row>
    <row r="186" spans="2:65" s="1" customFormat="1" ht="16.5" customHeight="1">
      <c r="B186" s="32"/>
      <c r="C186" s="121" t="s">
        <v>315</v>
      </c>
      <c r="D186" s="121" t="s">
        <v>261</v>
      </c>
      <c r="E186" s="122" t="s">
        <v>1927</v>
      </c>
      <c r="F186" s="123" t="s">
        <v>1928</v>
      </c>
      <c r="G186" s="124" t="s">
        <v>273</v>
      </c>
      <c r="H186" s="125">
        <v>6</v>
      </c>
      <c r="I186" s="126"/>
      <c r="J186" s="127">
        <f>ROUND(I186*H186,2)</f>
        <v>0</v>
      </c>
      <c r="K186" s="123" t="s">
        <v>19</v>
      </c>
      <c r="L186" s="32"/>
      <c r="M186" s="128" t="s">
        <v>19</v>
      </c>
      <c r="N186" s="129" t="s">
        <v>40</v>
      </c>
      <c r="P186" s="130">
        <f>O186*H186</f>
        <v>0</v>
      </c>
      <c r="Q186" s="130">
        <v>0</v>
      </c>
      <c r="R186" s="130">
        <f>Q186*H186</f>
        <v>0</v>
      </c>
      <c r="S186" s="130">
        <v>0</v>
      </c>
      <c r="T186" s="131">
        <f>S186*H186</f>
        <v>0</v>
      </c>
      <c r="AR186" s="132" t="s">
        <v>266</v>
      </c>
      <c r="AT186" s="132" t="s">
        <v>261</v>
      </c>
      <c r="AU186" s="132" t="s">
        <v>77</v>
      </c>
      <c r="AY186" s="17" t="s">
        <v>260</v>
      </c>
      <c r="BE186" s="133">
        <f>IF(N186="základní",J186,0)</f>
        <v>0</v>
      </c>
      <c r="BF186" s="133">
        <f>IF(N186="snížená",J186,0)</f>
        <v>0</v>
      </c>
      <c r="BG186" s="133">
        <f>IF(N186="zákl. přenesená",J186,0)</f>
        <v>0</v>
      </c>
      <c r="BH186" s="133">
        <f>IF(N186="sníž. přenesená",J186,0)</f>
        <v>0</v>
      </c>
      <c r="BI186" s="133">
        <f>IF(N186="nulová",J186,0)</f>
        <v>0</v>
      </c>
      <c r="BJ186" s="17" t="s">
        <v>77</v>
      </c>
      <c r="BK186" s="133">
        <f>ROUND(I186*H186,2)</f>
        <v>0</v>
      </c>
      <c r="BL186" s="17" t="s">
        <v>266</v>
      </c>
      <c r="BM186" s="132" t="s">
        <v>368</v>
      </c>
    </row>
    <row r="187" spans="2:65" s="1" customFormat="1" ht="11.25">
      <c r="B187" s="32"/>
      <c r="D187" s="134" t="s">
        <v>267</v>
      </c>
      <c r="F187" s="135" t="s">
        <v>1928</v>
      </c>
      <c r="I187" s="136"/>
      <c r="L187" s="32"/>
      <c r="M187" s="137"/>
      <c r="T187" s="53"/>
      <c r="AT187" s="17" t="s">
        <v>267</v>
      </c>
      <c r="AU187" s="17" t="s">
        <v>77</v>
      </c>
    </row>
    <row r="188" spans="2:65" s="12" customFormat="1" ht="11.25">
      <c r="B188" s="162"/>
      <c r="D188" s="134" t="s">
        <v>774</v>
      </c>
      <c r="E188" s="163" t="s">
        <v>19</v>
      </c>
      <c r="F188" s="164" t="s">
        <v>2247</v>
      </c>
      <c r="H188" s="165">
        <v>6</v>
      </c>
      <c r="I188" s="166"/>
      <c r="L188" s="162"/>
      <c r="M188" s="167"/>
      <c r="T188" s="168"/>
      <c r="AT188" s="163" t="s">
        <v>774</v>
      </c>
      <c r="AU188" s="163" t="s">
        <v>77</v>
      </c>
      <c r="AV188" s="12" t="s">
        <v>79</v>
      </c>
      <c r="AW188" s="12" t="s">
        <v>31</v>
      </c>
      <c r="AX188" s="12" t="s">
        <v>69</v>
      </c>
      <c r="AY188" s="163" t="s">
        <v>260</v>
      </c>
    </row>
    <row r="189" spans="2:65" s="13" customFormat="1" ht="11.25">
      <c r="B189" s="169"/>
      <c r="D189" s="134" t="s">
        <v>774</v>
      </c>
      <c r="E189" s="170" t="s">
        <v>19</v>
      </c>
      <c r="F189" s="171" t="s">
        <v>967</v>
      </c>
      <c r="H189" s="172">
        <v>6</v>
      </c>
      <c r="I189" s="173"/>
      <c r="L189" s="169"/>
      <c r="M189" s="174"/>
      <c r="T189" s="175"/>
      <c r="AT189" s="170" t="s">
        <v>774</v>
      </c>
      <c r="AU189" s="170" t="s">
        <v>77</v>
      </c>
      <c r="AV189" s="13" t="s">
        <v>266</v>
      </c>
      <c r="AW189" s="13" t="s">
        <v>31</v>
      </c>
      <c r="AX189" s="13" t="s">
        <v>77</v>
      </c>
      <c r="AY189" s="170" t="s">
        <v>260</v>
      </c>
    </row>
    <row r="190" spans="2:65" s="10" customFormat="1" ht="25.9" customHeight="1">
      <c r="B190" s="111"/>
      <c r="D190" s="112" t="s">
        <v>68</v>
      </c>
      <c r="E190" s="113" t="s">
        <v>266</v>
      </c>
      <c r="F190" s="113" t="s">
        <v>1930</v>
      </c>
      <c r="I190" s="114"/>
      <c r="J190" s="115">
        <f>BK190</f>
        <v>0</v>
      </c>
      <c r="L190" s="111"/>
      <c r="M190" s="116"/>
      <c r="P190" s="117">
        <f>SUM(P191:P196)</f>
        <v>0</v>
      </c>
      <c r="R190" s="117">
        <f>SUM(R191:R196)</f>
        <v>8.2980719999999994</v>
      </c>
      <c r="T190" s="118">
        <f>SUM(T191:T196)</f>
        <v>0</v>
      </c>
      <c r="AR190" s="112" t="s">
        <v>77</v>
      </c>
      <c r="AT190" s="119" t="s">
        <v>68</v>
      </c>
      <c r="AU190" s="119" t="s">
        <v>69</v>
      </c>
      <c r="AY190" s="112" t="s">
        <v>260</v>
      </c>
      <c r="BK190" s="120">
        <f>SUM(BK191:BK196)</f>
        <v>0</v>
      </c>
    </row>
    <row r="191" spans="2:65" s="1" customFormat="1" ht="16.5" customHeight="1">
      <c r="B191" s="32"/>
      <c r="C191" s="121" t="s">
        <v>370</v>
      </c>
      <c r="D191" s="121" t="s">
        <v>261</v>
      </c>
      <c r="E191" s="122" t="s">
        <v>1931</v>
      </c>
      <c r="F191" s="123" t="s">
        <v>1932</v>
      </c>
      <c r="G191" s="124" t="s">
        <v>1067</v>
      </c>
      <c r="H191" s="125">
        <v>3.6</v>
      </c>
      <c r="I191" s="126"/>
      <c r="J191" s="127">
        <f>ROUND(I191*H191,2)</f>
        <v>0</v>
      </c>
      <c r="K191" s="123" t="s">
        <v>1258</v>
      </c>
      <c r="L191" s="32"/>
      <c r="M191" s="128" t="s">
        <v>19</v>
      </c>
      <c r="N191" s="129" t="s">
        <v>40</v>
      </c>
      <c r="P191" s="130">
        <f>O191*H191</f>
        <v>0</v>
      </c>
      <c r="Q191" s="130">
        <v>2.3050199999999998</v>
      </c>
      <c r="R191" s="130">
        <f>Q191*H191</f>
        <v>8.2980719999999994</v>
      </c>
      <c r="S191" s="130">
        <v>0</v>
      </c>
      <c r="T191" s="131">
        <f>S191*H191</f>
        <v>0</v>
      </c>
      <c r="AR191" s="132" t="s">
        <v>266</v>
      </c>
      <c r="AT191" s="132" t="s">
        <v>261</v>
      </c>
      <c r="AU191" s="132" t="s">
        <v>77</v>
      </c>
      <c r="AY191" s="17" t="s">
        <v>260</v>
      </c>
      <c r="BE191" s="133">
        <f>IF(N191="základní",J191,0)</f>
        <v>0</v>
      </c>
      <c r="BF191" s="133">
        <f>IF(N191="snížená",J191,0)</f>
        <v>0</v>
      </c>
      <c r="BG191" s="133">
        <f>IF(N191="zákl. přenesená",J191,0)</f>
        <v>0</v>
      </c>
      <c r="BH191" s="133">
        <f>IF(N191="sníž. přenesená",J191,0)</f>
        <v>0</v>
      </c>
      <c r="BI191" s="133">
        <f>IF(N191="nulová",J191,0)</f>
        <v>0</v>
      </c>
      <c r="BJ191" s="17" t="s">
        <v>77</v>
      </c>
      <c r="BK191" s="133">
        <f>ROUND(I191*H191,2)</f>
        <v>0</v>
      </c>
      <c r="BL191" s="17" t="s">
        <v>266</v>
      </c>
      <c r="BM191" s="132" t="s">
        <v>373</v>
      </c>
    </row>
    <row r="192" spans="2:65" s="1" customFormat="1" ht="11.25">
      <c r="B192" s="32"/>
      <c r="D192" s="134" t="s">
        <v>267</v>
      </c>
      <c r="F192" s="135" t="s">
        <v>1933</v>
      </c>
      <c r="I192" s="136"/>
      <c r="L192" s="32"/>
      <c r="M192" s="137"/>
      <c r="T192" s="53"/>
      <c r="AT192" s="17" t="s">
        <v>267</v>
      </c>
      <c r="AU192" s="17" t="s">
        <v>77</v>
      </c>
    </row>
    <row r="193" spans="2:65" s="1" customFormat="1" ht="11.25">
      <c r="B193" s="32"/>
      <c r="D193" s="176" t="s">
        <v>1416</v>
      </c>
      <c r="F193" s="177" t="s">
        <v>1934</v>
      </c>
      <c r="I193" s="136"/>
      <c r="L193" s="32"/>
      <c r="M193" s="137"/>
      <c r="T193" s="53"/>
      <c r="AT193" s="17" t="s">
        <v>1416</v>
      </c>
      <c r="AU193" s="17" t="s">
        <v>77</v>
      </c>
    </row>
    <row r="194" spans="2:65" s="1" customFormat="1" ht="87.75">
      <c r="B194" s="32"/>
      <c r="D194" s="134" t="s">
        <v>269</v>
      </c>
      <c r="F194" s="138" t="s">
        <v>1935</v>
      </c>
      <c r="I194" s="136"/>
      <c r="L194" s="32"/>
      <c r="M194" s="137"/>
      <c r="T194" s="53"/>
      <c r="AT194" s="17" t="s">
        <v>269</v>
      </c>
      <c r="AU194" s="17" t="s">
        <v>77</v>
      </c>
    </row>
    <row r="195" spans="2:65" s="12" customFormat="1" ht="11.25">
      <c r="B195" s="162"/>
      <c r="D195" s="134" t="s">
        <v>774</v>
      </c>
      <c r="E195" s="163" t="s">
        <v>19</v>
      </c>
      <c r="F195" s="164" t="s">
        <v>4484</v>
      </c>
      <c r="H195" s="165">
        <v>3.6</v>
      </c>
      <c r="I195" s="166"/>
      <c r="L195" s="162"/>
      <c r="M195" s="167"/>
      <c r="T195" s="168"/>
      <c r="AT195" s="163" t="s">
        <v>774</v>
      </c>
      <c r="AU195" s="163" t="s">
        <v>77</v>
      </c>
      <c r="AV195" s="12" t="s">
        <v>79</v>
      </c>
      <c r="AW195" s="12" t="s">
        <v>31</v>
      </c>
      <c r="AX195" s="12" t="s">
        <v>69</v>
      </c>
      <c r="AY195" s="163" t="s">
        <v>260</v>
      </c>
    </row>
    <row r="196" spans="2:65" s="13" customFormat="1" ht="11.25">
      <c r="B196" s="169"/>
      <c r="D196" s="134" t="s">
        <v>774</v>
      </c>
      <c r="E196" s="170" t="s">
        <v>19</v>
      </c>
      <c r="F196" s="171" t="s">
        <v>967</v>
      </c>
      <c r="H196" s="172">
        <v>3.6</v>
      </c>
      <c r="I196" s="173"/>
      <c r="L196" s="169"/>
      <c r="M196" s="174"/>
      <c r="T196" s="175"/>
      <c r="AT196" s="170" t="s">
        <v>774</v>
      </c>
      <c r="AU196" s="170" t="s">
        <v>77</v>
      </c>
      <c r="AV196" s="13" t="s">
        <v>266</v>
      </c>
      <c r="AW196" s="13" t="s">
        <v>31</v>
      </c>
      <c r="AX196" s="13" t="s">
        <v>77</v>
      </c>
      <c r="AY196" s="170" t="s">
        <v>260</v>
      </c>
    </row>
    <row r="197" spans="2:65" s="10" customFormat="1" ht="25.9" customHeight="1">
      <c r="B197" s="111"/>
      <c r="D197" s="112" t="s">
        <v>68</v>
      </c>
      <c r="E197" s="113" t="s">
        <v>1941</v>
      </c>
      <c r="F197" s="113" t="s">
        <v>1942</v>
      </c>
      <c r="I197" s="114"/>
      <c r="J197" s="115">
        <f>BK197</f>
        <v>0</v>
      </c>
      <c r="L197" s="111"/>
      <c r="M197" s="116"/>
      <c r="P197" s="117">
        <f>SUM(P198:P231)</f>
        <v>0</v>
      </c>
      <c r="R197" s="117">
        <f>SUM(R198:R231)</f>
        <v>0.37310560000000009</v>
      </c>
      <c r="T197" s="118">
        <f>SUM(T198:T231)</f>
        <v>0</v>
      </c>
      <c r="AR197" s="112" t="s">
        <v>79</v>
      </c>
      <c r="AT197" s="119" t="s">
        <v>68</v>
      </c>
      <c r="AU197" s="119" t="s">
        <v>69</v>
      </c>
      <c r="AY197" s="112" t="s">
        <v>260</v>
      </c>
      <c r="BK197" s="120">
        <f>SUM(BK198:BK231)</f>
        <v>0</v>
      </c>
    </row>
    <row r="198" spans="2:65" s="1" customFormat="1" ht="16.5" customHeight="1">
      <c r="B198" s="32"/>
      <c r="C198" s="121" t="s">
        <v>320</v>
      </c>
      <c r="D198" s="121" t="s">
        <v>261</v>
      </c>
      <c r="E198" s="122" t="s">
        <v>1951</v>
      </c>
      <c r="F198" s="123" t="s">
        <v>1952</v>
      </c>
      <c r="G198" s="124" t="s">
        <v>1297</v>
      </c>
      <c r="H198" s="125">
        <v>17.399999999999999</v>
      </c>
      <c r="I198" s="126"/>
      <c r="J198" s="127">
        <f>ROUND(I198*H198,2)</f>
        <v>0</v>
      </c>
      <c r="K198" s="123" t="s">
        <v>1258</v>
      </c>
      <c r="L198" s="32"/>
      <c r="M198" s="128" t="s">
        <v>19</v>
      </c>
      <c r="N198" s="129" t="s">
        <v>40</v>
      </c>
      <c r="P198" s="130">
        <f>O198*H198</f>
        <v>0</v>
      </c>
      <c r="Q198" s="130">
        <v>0</v>
      </c>
      <c r="R198" s="130">
        <f>Q198*H198</f>
        <v>0</v>
      </c>
      <c r="S198" s="130">
        <v>0</v>
      </c>
      <c r="T198" s="131">
        <f>S198*H198</f>
        <v>0</v>
      </c>
      <c r="AR198" s="132" t="s">
        <v>300</v>
      </c>
      <c r="AT198" s="132" t="s">
        <v>261</v>
      </c>
      <c r="AU198" s="132" t="s">
        <v>77</v>
      </c>
      <c r="AY198" s="17" t="s">
        <v>260</v>
      </c>
      <c r="BE198" s="133">
        <f>IF(N198="základní",J198,0)</f>
        <v>0</v>
      </c>
      <c r="BF198" s="133">
        <f>IF(N198="snížená",J198,0)</f>
        <v>0</v>
      </c>
      <c r="BG198" s="133">
        <f>IF(N198="zákl. přenesená",J198,0)</f>
        <v>0</v>
      </c>
      <c r="BH198" s="133">
        <f>IF(N198="sníž. přenesená",J198,0)</f>
        <v>0</v>
      </c>
      <c r="BI198" s="133">
        <f>IF(N198="nulová",J198,0)</f>
        <v>0</v>
      </c>
      <c r="BJ198" s="17" t="s">
        <v>77</v>
      </c>
      <c r="BK198" s="133">
        <f>ROUND(I198*H198,2)</f>
        <v>0</v>
      </c>
      <c r="BL198" s="17" t="s">
        <v>300</v>
      </c>
      <c r="BM198" s="132" t="s">
        <v>378</v>
      </c>
    </row>
    <row r="199" spans="2:65" s="1" customFormat="1" ht="11.25">
      <c r="B199" s="32"/>
      <c r="D199" s="134" t="s">
        <v>267</v>
      </c>
      <c r="F199" s="135" t="s">
        <v>1953</v>
      </c>
      <c r="I199" s="136"/>
      <c r="L199" s="32"/>
      <c r="M199" s="137"/>
      <c r="T199" s="53"/>
      <c r="AT199" s="17" t="s">
        <v>267</v>
      </c>
      <c r="AU199" s="17" t="s">
        <v>77</v>
      </c>
    </row>
    <row r="200" spans="2:65" s="1" customFormat="1" ht="11.25">
      <c r="B200" s="32"/>
      <c r="D200" s="176" t="s">
        <v>1416</v>
      </c>
      <c r="F200" s="177" t="s">
        <v>1954</v>
      </c>
      <c r="I200" s="136"/>
      <c r="L200" s="32"/>
      <c r="M200" s="137"/>
      <c r="T200" s="53"/>
      <c r="AT200" s="17" t="s">
        <v>1416</v>
      </c>
      <c r="AU200" s="17" t="s">
        <v>77</v>
      </c>
    </row>
    <row r="201" spans="2:65" s="1" customFormat="1" ht="19.5">
      <c r="B201" s="32"/>
      <c r="D201" s="134" t="s">
        <v>269</v>
      </c>
      <c r="F201" s="138" t="s">
        <v>1955</v>
      </c>
      <c r="I201" s="136"/>
      <c r="L201" s="32"/>
      <c r="M201" s="137"/>
      <c r="T201" s="53"/>
      <c r="AT201" s="17" t="s">
        <v>269</v>
      </c>
      <c r="AU201" s="17" t="s">
        <v>77</v>
      </c>
    </row>
    <row r="202" spans="2:65" s="12" customFormat="1" ht="11.25">
      <c r="B202" s="162"/>
      <c r="D202" s="134" t="s">
        <v>774</v>
      </c>
      <c r="E202" s="163" t="s">
        <v>19</v>
      </c>
      <c r="F202" s="164" t="s">
        <v>4485</v>
      </c>
      <c r="H202" s="165">
        <v>17.399999999999999</v>
      </c>
      <c r="I202" s="166"/>
      <c r="L202" s="162"/>
      <c r="M202" s="167"/>
      <c r="T202" s="168"/>
      <c r="AT202" s="163" t="s">
        <v>774</v>
      </c>
      <c r="AU202" s="163" t="s">
        <v>77</v>
      </c>
      <c r="AV202" s="12" t="s">
        <v>79</v>
      </c>
      <c r="AW202" s="12" t="s">
        <v>31</v>
      </c>
      <c r="AX202" s="12" t="s">
        <v>69</v>
      </c>
      <c r="AY202" s="163" t="s">
        <v>260</v>
      </c>
    </row>
    <row r="203" spans="2:65" s="13" customFormat="1" ht="11.25">
      <c r="B203" s="169"/>
      <c r="D203" s="134" t="s">
        <v>774</v>
      </c>
      <c r="E203" s="170" t="s">
        <v>19</v>
      </c>
      <c r="F203" s="171" t="s">
        <v>967</v>
      </c>
      <c r="H203" s="172">
        <v>17.399999999999999</v>
      </c>
      <c r="I203" s="173"/>
      <c r="L203" s="169"/>
      <c r="M203" s="174"/>
      <c r="T203" s="175"/>
      <c r="AT203" s="170" t="s">
        <v>774</v>
      </c>
      <c r="AU203" s="170" t="s">
        <v>77</v>
      </c>
      <c r="AV203" s="13" t="s">
        <v>266</v>
      </c>
      <c r="AW203" s="13" t="s">
        <v>31</v>
      </c>
      <c r="AX203" s="13" t="s">
        <v>77</v>
      </c>
      <c r="AY203" s="170" t="s">
        <v>260</v>
      </c>
    </row>
    <row r="204" spans="2:65" s="1" customFormat="1" ht="16.5" customHeight="1">
      <c r="B204" s="32"/>
      <c r="C204" s="121" t="s">
        <v>381</v>
      </c>
      <c r="D204" s="121" t="s">
        <v>261</v>
      </c>
      <c r="E204" s="122" t="s">
        <v>1943</v>
      </c>
      <c r="F204" s="123" t="s">
        <v>1944</v>
      </c>
      <c r="G204" s="124" t="s">
        <v>1297</v>
      </c>
      <c r="H204" s="125">
        <v>39.06</v>
      </c>
      <c r="I204" s="126"/>
      <c r="J204" s="127">
        <f>ROUND(I204*H204,2)</f>
        <v>0</v>
      </c>
      <c r="K204" s="123" t="s">
        <v>1258</v>
      </c>
      <c r="L204" s="32"/>
      <c r="M204" s="128" t="s">
        <v>19</v>
      </c>
      <c r="N204" s="129" t="s">
        <v>40</v>
      </c>
      <c r="P204" s="130">
        <f>O204*H204</f>
        <v>0</v>
      </c>
      <c r="Q204" s="130">
        <v>4.0000000000000002E-4</v>
      </c>
      <c r="R204" s="130">
        <f>Q204*H204</f>
        <v>1.5624000000000002E-2</v>
      </c>
      <c r="S204" s="130">
        <v>0</v>
      </c>
      <c r="T204" s="131">
        <f>S204*H204</f>
        <v>0</v>
      </c>
      <c r="AR204" s="132" t="s">
        <v>300</v>
      </c>
      <c r="AT204" s="132" t="s">
        <v>261</v>
      </c>
      <c r="AU204" s="132" t="s">
        <v>77</v>
      </c>
      <c r="AY204" s="17" t="s">
        <v>260</v>
      </c>
      <c r="BE204" s="133">
        <f>IF(N204="základní",J204,0)</f>
        <v>0</v>
      </c>
      <c r="BF204" s="133">
        <f>IF(N204="snížená",J204,0)</f>
        <v>0</v>
      </c>
      <c r="BG204" s="133">
        <f>IF(N204="zákl. přenesená",J204,0)</f>
        <v>0</v>
      </c>
      <c r="BH204" s="133">
        <f>IF(N204="sníž. přenesená",J204,0)</f>
        <v>0</v>
      </c>
      <c r="BI204" s="133">
        <f>IF(N204="nulová",J204,0)</f>
        <v>0</v>
      </c>
      <c r="BJ204" s="17" t="s">
        <v>77</v>
      </c>
      <c r="BK204" s="133">
        <f>ROUND(I204*H204,2)</f>
        <v>0</v>
      </c>
      <c r="BL204" s="17" t="s">
        <v>300</v>
      </c>
      <c r="BM204" s="132" t="s">
        <v>384</v>
      </c>
    </row>
    <row r="205" spans="2:65" s="1" customFormat="1" ht="11.25">
      <c r="B205" s="32"/>
      <c r="D205" s="134" t="s">
        <v>267</v>
      </c>
      <c r="F205" s="135" t="s">
        <v>1945</v>
      </c>
      <c r="I205" s="136"/>
      <c r="L205" s="32"/>
      <c r="M205" s="137"/>
      <c r="T205" s="53"/>
      <c r="AT205" s="17" t="s">
        <v>267</v>
      </c>
      <c r="AU205" s="17" t="s">
        <v>77</v>
      </c>
    </row>
    <row r="206" spans="2:65" s="1" customFormat="1" ht="11.25">
      <c r="B206" s="32"/>
      <c r="D206" s="176" t="s">
        <v>1416</v>
      </c>
      <c r="F206" s="177" t="s">
        <v>1946</v>
      </c>
      <c r="I206" s="136"/>
      <c r="L206" s="32"/>
      <c r="M206" s="137"/>
      <c r="T206" s="53"/>
      <c r="AT206" s="17" t="s">
        <v>1416</v>
      </c>
      <c r="AU206" s="17" t="s">
        <v>77</v>
      </c>
    </row>
    <row r="207" spans="2:65" s="1" customFormat="1" ht="19.5">
      <c r="B207" s="32"/>
      <c r="D207" s="134" t="s">
        <v>269</v>
      </c>
      <c r="F207" s="138" t="s">
        <v>1947</v>
      </c>
      <c r="I207" s="136"/>
      <c r="L207" s="32"/>
      <c r="M207" s="137"/>
      <c r="T207" s="53"/>
      <c r="AT207" s="17" t="s">
        <v>269</v>
      </c>
      <c r="AU207" s="17" t="s">
        <v>77</v>
      </c>
    </row>
    <row r="208" spans="2:65" s="12" customFormat="1" ht="11.25">
      <c r="B208" s="162"/>
      <c r="D208" s="134" t="s">
        <v>774</v>
      </c>
      <c r="E208" s="163" t="s">
        <v>19</v>
      </c>
      <c r="F208" s="164" t="s">
        <v>4479</v>
      </c>
      <c r="H208" s="165">
        <v>39.06</v>
      </c>
      <c r="I208" s="166"/>
      <c r="L208" s="162"/>
      <c r="M208" s="167"/>
      <c r="T208" s="168"/>
      <c r="AT208" s="163" t="s">
        <v>774</v>
      </c>
      <c r="AU208" s="163" t="s">
        <v>77</v>
      </c>
      <c r="AV208" s="12" t="s">
        <v>79</v>
      </c>
      <c r="AW208" s="12" t="s">
        <v>31</v>
      </c>
      <c r="AX208" s="12" t="s">
        <v>69</v>
      </c>
      <c r="AY208" s="163" t="s">
        <v>260</v>
      </c>
    </row>
    <row r="209" spans="2:65" s="13" customFormat="1" ht="11.25">
      <c r="B209" s="169"/>
      <c r="D209" s="134" t="s">
        <v>774</v>
      </c>
      <c r="E209" s="170" t="s">
        <v>19</v>
      </c>
      <c r="F209" s="171" t="s">
        <v>967</v>
      </c>
      <c r="H209" s="172">
        <v>39.06</v>
      </c>
      <c r="I209" s="173"/>
      <c r="L209" s="169"/>
      <c r="M209" s="174"/>
      <c r="T209" s="175"/>
      <c r="AT209" s="170" t="s">
        <v>774</v>
      </c>
      <c r="AU209" s="170" t="s">
        <v>77</v>
      </c>
      <c r="AV209" s="13" t="s">
        <v>266</v>
      </c>
      <c r="AW209" s="13" t="s">
        <v>31</v>
      </c>
      <c r="AX209" s="13" t="s">
        <v>77</v>
      </c>
      <c r="AY209" s="170" t="s">
        <v>260</v>
      </c>
    </row>
    <row r="210" spans="2:65" s="1" customFormat="1" ht="24.2" customHeight="1">
      <c r="B210" s="32"/>
      <c r="C210" s="139" t="s">
        <v>326</v>
      </c>
      <c r="D210" s="139" t="s">
        <v>273</v>
      </c>
      <c r="E210" s="140" t="s">
        <v>1949</v>
      </c>
      <c r="F210" s="141" t="s">
        <v>1950</v>
      </c>
      <c r="G210" s="142" t="s">
        <v>1297</v>
      </c>
      <c r="H210" s="143">
        <v>65.804000000000002</v>
      </c>
      <c r="I210" s="144"/>
      <c r="J210" s="145">
        <f>ROUND(I210*H210,2)</f>
        <v>0</v>
      </c>
      <c r="K210" s="141" t="s">
        <v>1258</v>
      </c>
      <c r="L210" s="146"/>
      <c r="M210" s="147" t="s">
        <v>19</v>
      </c>
      <c r="N210" s="148" t="s">
        <v>40</v>
      </c>
      <c r="P210" s="130">
        <f>O210*H210</f>
        <v>0</v>
      </c>
      <c r="Q210" s="130">
        <v>5.4000000000000003E-3</v>
      </c>
      <c r="R210" s="130">
        <f>Q210*H210</f>
        <v>0.35534160000000004</v>
      </c>
      <c r="S210" s="130">
        <v>0</v>
      </c>
      <c r="T210" s="131">
        <f>S210*H210</f>
        <v>0</v>
      </c>
      <c r="AR210" s="132" t="s">
        <v>339</v>
      </c>
      <c r="AT210" s="132" t="s">
        <v>273</v>
      </c>
      <c r="AU210" s="132" t="s">
        <v>77</v>
      </c>
      <c r="AY210" s="17" t="s">
        <v>260</v>
      </c>
      <c r="BE210" s="133">
        <f>IF(N210="základní",J210,0)</f>
        <v>0</v>
      </c>
      <c r="BF210" s="133">
        <f>IF(N210="snížená",J210,0)</f>
        <v>0</v>
      </c>
      <c r="BG210" s="133">
        <f>IF(N210="zákl. přenesená",J210,0)</f>
        <v>0</v>
      </c>
      <c r="BH210" s="133">
        <f>IF(N210="sníž. přenesená",J210,0)</f>
        <v>0</v>
      </c>
      <c r="BI210" s="133">
        <f>IF(N210="nulová",J210,0)</f>
        <v>0</v>
      </c>
      <c r="BJ210" s="17" t="s">
        <v>77</v>
      </c>
      <c r="BK210" s="133">
        <f>ROUND(I210*H210,2)</f>
        <v>0</v>
      </c>
      <c r="BL210" s="17" t="s">
        <v>300</v>
      </c>
      <c r="BM210" s="132" t="s">
        <v>389</v>
      </c>
    </row>
    <row r="211" spans="2:65" s="1" customFormat="1" ht="19.5">
      <c r="B211" s="32"/>
      <c r="D211" s="134" t="s">
        <v>267</v>
      </c>
      <c r="F211" s="135" t="s">
        <v>1950</v>
      </c>
      <c r="I211" s="136"/>
      <c r="L211" s="32"/>
      <c r="M211" s="137"/>
      <c r="T211" s="53"/>
      <c r="AT211" s="17" t="s">
        <v>267</v>
      </c>
      <c r="AU211" s="17" t="s">
        <v>77</v>
      </c>
    </row>
    <row r="212" spans="2:65" s="1" customFormat="1" ht="16.5" customHeight="1">
      <c r="B212" s="32"/>
      <c r="C212" s="121" t="s">
        <v>392</v>
      </c>
      <c r="D212" s="121" t="s">
        <v>261</v>
      </c>
      <c r="E212" s="122" t="s">
        <v>1957</v>
      </c>
      <c r="F212" s="123" t="s">
        <v>1958</v>
      </c>
      <c r="G212" s="124" t="s">
        <v>545</v>
      </c>
      <c r="H212" s="125">
        <v>6</v>
      </c>
      <c r="I212" s="126"/>
      <c r="J212" s="127">
        <f>ROUND(I212*H212,2)</f>
        <v>0</v>
      </c>
      <c r="K212" s="123" t="s">
        <v>1258</v>
      </c>
      <c r="L212" s="32"/>
      <c r="M212" s="128" t="s">
        <v>19</v>
      </c>
      <c r="N212" s="129" t="s">
        <v>40</v>
      </c>
      <c r="P212" s="130">
        <f>O212*H212</f>
        <v>0</v>
      </c>
      <c r="Q212" s="130">
        <v>1.1E-4</v>
      </c>
      <c r="R212" s="130">
        <f>Q212*H212</f>
        <v>6.6E-4</v>
      </c>
      <c r="S212" s="130">
        <v>0</v>
      </c>
      <c r="T212" s="131">
        <f>S212*H212</f>
        <v>0</v>
      </c>
      <c r="AR212" s="132" t="s">
        <v>300</v>
      </c>
      <c r="AT212" s="132" t="s">
        <v>261</v>
      </c>
      <c r="AU212" s="132" t="s">
        <v>77</v>
      </c>
      <c r="AY212" s="17" t="s">
        <v>260</v>
      </c>
      <c r="BE212" s="133">
        <f>IF(N212="základní",J212,0)</f>
        <v>0</v>
      </c>
      <c r="BF212" s="133">
        <f>IF(N212="snížená",J212,0)</f>
        <v>0</v>
      </c>
      <c r="BG212" s="133">
        <f>IF(N212="zákl. přenesená",J212,0)</f>
        <v>0</v>
      </c>
      <c r="BH212" s="133">
        <f>IF(N212="sníž. přenesená",J212,0)</f>
        <v>0</v>
      </c>
      <c r="BI212" s="133">
        <f>IF(N212="nulová",J212,0)</f>
        <v>0</v>
      </c>
      <c r="BJ212" s="17" t="s">
        <v>77</v>
      </c>
      <c r="BK212" s="133">
        <f>ROUND(I212*H212,2)</f>
        <v>0</v>
      </c>
      <c r="BL212" s="17" t="s">
        <v>300</v>
      </c>
      <c r="BM212" s="132" t="s">
        <v>395</v>
      </c>
    </row>
    <row r="213" spans="2:65" s="1" customFormat="1" ht="11.25">
      <c r="B213" s="32"/>
      <c r="D213" s="134" t="s">
        <v>267</v>
      </c>
      <c r="F213" s="135" t="s">
        <v>1959</v>
      </c>
      <c r="I213" s="136"/>
      <c r="L213" s="32"/>
      <c r="M213" s="137"/>
      <c r="T213" s="53"/>
      <c r="AT213" s="17" t="s">
        <v>267</v>
      </c>
      <c r="AU213" s="17" t="s">
        <v>77</v>
      </c>
    </row>
    <row r="214" spans="2:65" s="1" customFormat="1" ht="11.25">
      <c r="B214" s="32"/>
      <c r="D214" s="176" t="s">
        <v>1416</v>
      </c>
      <c r="F214" s="177" t="s">
        <v>1960</v>
      </c>
      <c r="I214" s="136"/>
      <c r="L214" s="32"/>
      <c r="M214" s="137"/>
      <c r="T214" s="53"/>
      <c r="AT214" s="17" t="s">
        <v>1416</v>
      </c>
      <c r="AU214" s="17" t="s">
        <v>77</v>
      </c>
    </row>
    <row r="215" spans="2:65" s="1" customFormat="1" ht="19.5">
      <c r="B215" s="32"/>
      <c r="D215" s="134" t="s">
        <v>269</v>
      </c>
      <c r="F215" s="138" t="s">
        <v>1961</v>
      </c>
      <c r="I215" s="136"/>
      <c r="L215" s="32"/>
      <c r="M215" s="137"/>
      <c r="T215" s="53"/>
      <c r="AT215" s="17" t="s">
        <v>269</v>
      </c>
      <c r="AU215" s="17" t="s">
        <v>77</v>
      </c>
    </row>
    <row r="216" spans="2:65" s="12" customFormat="1" ht="11.25">
      <c r="B216" s="162"/>
      <c r="D216" s="134" t="s">
        <v>774</v>
      </c>
      <c r="E216" s="163" t="s">
        <v>19</v>
      </c>
      <c r="F216" s="164" t="s">
        <v>2247</v>
      </c>
      <c r="H216" s="165">
        <v>6</v>
      </c>
      <c r="I216" s="166"/>
      <c r="L216" s="162"/>
      <c r="M216" s="167"/>
      <c r="T216" s="168"/>
      <c r="AT216" s="163" t="s">
        <v>774</v>
      </c>
      <c r="AU216" s="163" t="s">
        <v>77</v>
      </c>
      <c r="AV216" s="12" t="s">
        <v>79</v>
      </c>
      <c r="AW216" s="12" t="s">
        <v>31</v>
      </c>
      <c r="AX216" s="12" t="s">
        <v>69</v>
      </c>
      <c r="AY216" s="163" t="s">
        <v>260</v>
      </c>
    </row>
    <row r="217" spans="2:65" s="13" customFormat="1" ht="11.25">
      <c r="B217" s="169"/>
      <c r="D217" s="134" t="s">
        <v>774</v>
      </c>
      <c r="E217" s="170" t="s">
        <v>19</v>
      </c>
      <c r="F217" s="171" t="s">
        <v>967</v>
      </c>
      <c r="H217" s="172">
        <v>6</v>
      </c>
      <c r="I217" s="173"/>
      <c r="L217" s="169"/>
      <c r="M217" s="174"/>
      <c r="T217" s="175"/>
      <c r="AT217" s="170" t="s">
        <v>774</v>
      </c>
      <c r="AU217" s="170" t="s">
        <v>77</v>
      </c>
      <c r="AV217" s="13" t="s">
        <v>266</v>
      </c>
      <c r="AW217" s="13" t="s">
        <v>31</v>
      </c>
      <c r="AX217" s="13" t="s">
        <v>77</v>
      </c>
      <c r="AY217" s="170" t="s">
        <v>260</v>
      </c>
    </row>
    <row r="218" spans="2:65" s="1" customFormat="1" ht="16.5" customHeight="1">
      <c r="B218" s="32"/>
      <c r="C218" s="139" t="s">
        <v>330</v>
      </c>
      <c r="D218" s="139" t="s">
        <v>273</v>
      </c>
      <c r="E218" s="140" t="s">
        <v>2248</v>
      </c>
      <c r="F218" s="141" t="s">
        <v>2249</v>
      </c>
      <c r="G218" s="142" t="s">
        <v>545</v>
      </c>
      <c r="H218" s="143">
        <v>6</v>
      </c>
      <c r="I218" s="144"/>
      <c r="J218" s="145">
        <f>ROUND(I218*H218,2)</f>
        <v>0</v>
      </c>
      <c r="K218" s="141" t="s">
        <v>1258</v>
      </c>
      <c r="L218" s="146"/>
      <c r="M218" s="147" t="s">
        <v>19</v>
      </c>
      <c r="N218" s="148" t="s">
        <v>40</v>
      </c>
      <c r="P218" s="130">
        <f>O218*H218</f>
        <v>0</v>
      </c>
      <c r="Q218" s="130">
        <v>1.8000000000000001E-4</v>
      </c>
      <c r="R218" s="130">
        <f>Q218*H218</f>
        <v>1.08E-3</v>
      </c>
      <c r="S218" s="130">
        <v>0</v>
      </c>
      <c r="T218" s="131">
        <f>S218*H218</f>
        <v>0</v>
      </c>
      <c r="AR218" s="132" t="s">
        <v>339</v>
      </c>
      <c r="AT218" s="132" t="s">
        <v>273</v>
      </c>
      <c r="AU218" s="132" t="s">
        <v>77</v>
      </c>
      <c r="AY218" s="17" t="s">
        <v>260</v>
      </c>
      <c r="BE218" s="133">
        <f>IF(N218="základní",J218,0)</f>
        <v>0</v>
      </c>
      <c r="BF218" s="133">
        <f>IF(N218="snížená",J218,0)</f>
        <v>0</v>
      </c>
      <c r="BG218" s="133">
        <f>IF(N218="zákl. přenesená",J218,0)</f>
        <v>0</v>
      </c>
      <c r="BH218" s="133">
        <f>IF(N218="sníž. přenesená",J218,0)</f>
        <v>0</v>
      </c>
      <c r="BI218" s="133">
        <f>IF(N218="nulová",J218,0)</f>
        <v>0</v>
      </c>
      <c r="BJ218" s="17" t="s">
        <v>77</v>
      </c>
      <c r="BK218" s="133">
        <f>ROUND(I218*H218,2)</f>
        <v>0</v>
      </c>
      <c r="BL218" s="17" t="s">
        <v>300</v>
      </c>
      <c r="BM218" s="132" t="s">
        <v>399</v>
      </c>
    </row>
    <row r="219" spans="2:65" s="1" customFormat="1" ht="11.25">
      <c r="B219" s="32"/>
      <c r="D219" s="134" t="s">
        <v>267</v>
      </c>
      <c r="F219" s="135" t="s">
        <v>2249</v>
      </c>
      <c r="I219" s="136"/>
      <c r="L219" s="32"/>
      <c r="M219" s="137"/>
      <c r="T219" s="53"/>
      <c r="AT219" s="17" t="s">
        <v>267</v>
      </c>
      <c r="AU219" s="17" t="s">
        <v>77</v>
      </c>
    </row>
    <row r="220" spans="2:65" s="1" customFormat="1" ht="16.5" customHeight="1">
      <c r="B220" s="32"/>
      <c r="C220" s="139" t="s">
        <v>401</v>
      </c>
      <c r="D220" s="139" t="s">
        <v>273</v>
      </c>
      <c r="E220" s="140" t="s">
        <v>2250</v>
      </c>
      <c r="F220" s="141" t="s">
        <v>2251</v>
      </c>
      <c r="G220" s="142" t="s">
        <v>363</v>
      </c>
      <c r="H220" s="143">
        <v>20</v>
      </c>
      <c r="I220" s="144"/>
      <c r="J220" s="145">
        <f>ROUND(I220*H220,2)</f>
        <v>0</v>
      </c>
      <c r="K220" s="141" t="s">
        <v>1258</v>
      </c>
      <c r="L220" s="146"/>
      <c r="M220" s="147" t="s">
        <v>19</v>
      </c>
      <c r="N220" s="148" t="s">
        <v>40</v>
      </c>
      <c r="P220" s="130">
        <f>O220*H220</f>
        <v>0</v>
      </c>
      <c r="Q220" s="130">
        <v>2.0000000000000002E-5</v>
      </c>
      <c r="R220" s="130">
        <f>Q220*H220</f>
        <v>4.0000000000000002E-4</v>
      </c>
      <c r="S220" s="130">
        <v>0</v>
      </c>
      <c r="T220" s="131">
        <f>S220*H220</f>
        <v>0</v>
      </c>
      <c r="AR220" s="132" t="s">
        <v>339</v>
      </c>
      <c r="AT220" s="132" t="s">
        <v>273</v>
      </c>
      <c r="AU220" s="132" t="s">
        <v>77</v>
      </c>
      <c r="AY220" s="17" t="s">
        <v>260</v>
      </c>
      <c r="BE220" s="133">
        <f>IF(N220="základní",J220,0)</f>
        <v>0</v>
      </c>
      <c r="BF220" s="133">
        <f>IF(N220="snížená",J220,0)</f>
        <v>0</v>
      </c>
      <c r="BG220" s="133">
        <f>IF(N220="zákl. přenesená",J220,0)</f>
        <v>0</v>
      </c>
      <c r="BH220" s="133">
        <f>IF(N220="sníž. přenesená",J220,0)</f>
        <v>0</v>
      </c>
      <c r="BI220" s="133">
        <f>IF(N220="nulová",J220,0)</f>
        <v>0</v>
      </c>
      <c r="BJ220" s="17" t="s">
        <v>77</v>
      </c>
      <c r="BK220" s="133">
        <f>ROUND(I220*H220,2)</f>
        <v>0</v>
      </c>
      <c r="BL220" s="17" t="s">
        <v>300</v>
      </c>
      <c r="BM220" s="132" t="s">
        <v>404</v>
      </c>
    </row>
    <row r="221" spans="2:65" s="1" customFormat="1" ht="11.25">
      <c r="B221" s="32"/>
      <c r="D221" s="134" t="s">
        <v>267</v>
      </c>
      <c r="F221" s="135" t="s">
        <v>2251</v>
      </c>
      <c r="I221" s="136"/>
      <c r="L221" s="32"/>
      <c r="M221" s="137"/>
      <c r="T221" s="53"/>
      <c r="AT221" s="17" t="s">
        <v>267</v>
      </c>
      <c r="AU221" s="17" t="s">
        <v>77</v>
      </c>
    </row>
    <row r="222" spans="2:65" s="12" customFormat="1" ht="11.25">
      <c r="B222" s="162"/>
      <c r="D222" s="134" t="s">
        <v>774</v>
      </c>
      <c r="E222" s="163" t="s">
        <v>19</v>
      </c>
      <c r="F222" s="164" t="s">
        <v>2252</v>
      </c>
      <c r="H222" s="165">
        <v>20</v>
      </c>
      <c r="I222" s="166"/>
      <c r="L222" s="162"/>
      <c r="M222" s="167"/>
      <c r="T222" s="168"/>
      <c r="AT222" s="163" t="s">
        <v>774</v>
      </c>
      <c r="AU222" s="163" t="s">
        <v>77</v>
      </c>
      <c r="AV222" s="12" t="s">
        <v>79</v>
      </c>
      <c r="AW222" s="12" t="s">
        <v>31</v>
      </c>
      <c r="AX222" s="12" t="s">
        <v>69</v>
      </c>
      <c r="AY222" s="163" t="s">
        <v>260</v>
      </c>
    </row>
    <row r="223" spans="2:65" s="13" customFormat="1" ht="11.25">
      <c r="B223" s="169"/>
      <c r="D223" s="134" t="s">
        <v>774</v>
      </c>
      <c r="E223" s="170" t="s">
        <v>19</v>
      </c>
      <c r="F223" s="171" t="s">
        <v>967</v>
      </c>
      <c r="H223" s="172">
        <v>20</v>
      </c>
      <c r="I223" s="173"/>
      <c r="L223" s="169"/>
      <c r="M223" s="174"/>
      <c r="T223" s="175"/>
      <c r="AT223" s="170" t="s">
        <v>774</v>
      </c>
      <c r="AU223" s="170" t="s">
        <v>77</v>
      </c>
      <c r="AV223" s="13" t="s">
        <v>266</v>
      </c>
      <c r="AW223" s="13" t="s">
        <v>31</v>
      </c>
      <c r="AX223" s="13" t="s">
        <v>77</v>
      </c>
      <c r="AY223" s="170" t="s">
        <v>260</v>
      </c>
    </row>
    <row r="224" spans="2:65" s="1" customFormat="1" ht="16.5" customHeight="1">
      <c r="B224" s="32"/>
      <c r="C224" s="121" t="s">
        <v>335</v>
      </c>
      <c r="D224" s="121" t="s">
        <v>261</v>
      </c>
      <c r="E224" s="122" t="s">
        <v>1971</v>
      </c>
      <c r="F224" s="123" t="s">
        <v>1972</v>
      </c>
      <c r="G224" s="124" t="s">
        <v>973</v>
      </c>
      <c r="H224" s="125">
        <v>0.373</v>
      </c>
      <c r="I224" s="126"/>
      <c r="J224" s="127">
        <f>ROUND(I224*H224,2)</f>
        <v>0</v>
      </c>
      <c r="K224" s="123" t="s">
        <v>1258</v>
      </c>
      <c r="L224" s="32"/>
      <c r="M224" s="128" t="s">
        <v>19</v>
      </c>
      <c r="N224" s="129" t="s">
        <v>40</v>
      </c>
      <c r="P224" s="130">
        <f>O224*H224</f>
        <v>0</v>
      </c>
      <c r="Q224" s="130">
        <v>0</v>
      </c>
      <c r="R224" s="130">
        <f>Q224*H224</f>
        <v>0</v>
      </c>
      <c r="S224" s="130">
        <v>0</v>
      </c>
      <c r="T224" s="131">
        <f>S224*H224</f>
        <v>0</v>
      </c>
      <c r="AR224" s="132" t="s">
        <v>300</v>
      </c>
      <c r="AT224" s="132" t="s">
        <v>261</v>
      </c>
      <c r="AU224" s="132" t="s">
        <v>77</v>
      </c>
      <c r="AY224" s="17" t="s">
        <v>260</v>
      </c>
      <c r="BE224" s="133">
        <f>IF(N224="základní",J224,0)</f>
        <v>0</v>
      </c>
      <c r="BF224" s="133">
        <f>IF(N224="snížená",J224,0)</f>
        <v>0</v>
      </c>
      <c r="BG224" s="133">
        <f>IF(N224="zákl. přenesená",J224,0)</f>
        <v>0</v>
      </c>
      <c r="BH224" s="133">
        <f>IF(N224="sníž. přenesená",J224,0)</f>
        <v>0</v>
      </c>
      <c r="BI224" s="133">
        <f>IF(N224="nulová",J224,0)</f>
        <v>0</v>
      </c>
      <c r="BJ224" s="17" t="s">
        <v>77</v>
      </c>
      <c r="BK224" s="133">
        <f>ROUND(I224*H224,2)</f>
        <v>0</v>
      </c>
      <c r="BL224" s="17" t="s">
        <v>300</v>
      </c>
      <c r="BM224" s="132" t="s">
        <v>409</v>
      </c>
    </row>
    <row r="225" spans="2:65" s="1" customFormat="1" ht="19.5">
      <c r="B225" s="32"/>
      <c r="D225" s="134" t="s">
        <v>267</v>
      </c>
      <c r="F225" s="135" t="s">
        <v>1973</v>
      </c>
      <c r="I225" s="136"/>
      <c r="L225" s="32"/>
      <c r="M225" s="137"/>
      <c r="T225" s="53"/>
      <c r="AT225" s="17" t="s">
        <v>267</v>
      </c>
      <c r="AU225" s="17" t="s">
        <v>77</v>
      </c>
    </row>
    <row r="226" spans="2:65" s="1" customFormat="1" ht="11.25">
      <c r="B226" s="32"/>
      <c r="D226" s="176" t="s">
        <v>1416</v>
      </c>
      <c r="F226" s="177" t="s">
        <v>1974</v>
      </c>
      <c r="I226" s="136"/>
      <c r="L226" s="32"/>
      <c r="M226" s="137"/>
      <c r="T226" s="53"/>
      <c r="AT226" s="17" t="s">
        <v>1416</v>
      </c>
      <c r="AU226" s="17" t="s">
        <v>77</v>
      </c>
    </row>
    <row r="227" spans="2:65" s="1" customFormat="1" ht="16.5" customHeight="1">
      <c r="B227" s="32"/>
      <c r="C227" s="121" t="s">
        <v>412</v>
      </c>
      <c r="D227" s="121" t="s">
        <v>261</v>
      </c>
      <c r="E227" s="122" t="s">
        <v>1975</v>
      </c>
      <c r="F227" s="123" t="s">
        <v>1976</v>
      </c>
      <c r="G227" s="124" t="s">
        <v>973</v>
      </c>
      <c r="H227" s="125">
        <v>7.0869999999999997</v>
      </c>
      <c r="I227" s="126"/>
      <c r="J227" s="127">
        <f>ROUND(I227*H227,2)</f>
        <v>0</v>
      </c>
      <c r="K227" s="123" t="s">
        <v>1258</v>
      </c>
      <c r="L227" s="32"/>
      <c r="M227" s="128" t="s">
        <v>19</v>
      </c>
      <c r="N227" s="129" t="s">
        <v>40</v>
      </c>
      <c r="P227" s="130">
        <f>O227*H227</f>
        <v>0</v>
      </c>
      <c r="Q227" s="130">
        <v>0</v>
      </c>
      <c r="R227" s="130">
        <f>Q227*H227</f>
        <v>0</v>
      </c>
      <c r="S227" s="130">
        <v>0</v>
      </c>
      <c r="T227" s="131">
        <f>S227*H227</f>
        <v>0</v>
      </c>
      <c r="AR227" s="132" t="s">
        <v>300</v>
      </c>
      <c r="AT227" s="132" t="s">
        <v>261</v>
      </c>
      <c r="AU227" s="132" t="s">
        <v>77</v>
      </c>
      <c r="AY227" s="17" t="s">
        <v>260</v>
      </c>
      <c r="BE227" s="133">
        <f>IF(N227="základní",J227,0)</f>
        <v>0</v>
      </c>
      <c r="BF227" s="133">
        <f>IF(N227="snížená",J227,0)</f>
        <v>0</v>
      </c>
      <c r="BG227" s="133">
        <f>IF(N227="zákl. přenesená",J227,0)</f>
        <v>0</v>
      </c>
      <c r="BH227" s="133">
        <f>IF(N227="sníž. přenesená",J227,0)</f>
        <v>0</v>
      </c>
      <c r="BI227" s="133">
        <f>IF(N227="nulová",J227,0)</f>
        <v>0</v>
      </c>
      <c r="BJ227" s="17" t="s">
        <v>77</v>
      </c>
      <c r="BK227" s="133">
        <f>ROUND(I227*H227,2)</f>
        <v>0</v>
      </c>
      <c r="BL227" s="17" t="s">
        <v>300</v>
      </c>
      <c r="BM227" s="132" t="s">
        <v>415</v>
      </c>
    </row>
    <row r="228" spans="2:65" s="1" customFormat="1" ht="19.5">
      <c r="B228" s="32"/>
      <c r="D228" s="134" t="s">
        <v>267</v>
      </c>
      <c r="F228" s="135" t="s">
        <v>1977</v>
      </c>
      <c r="I228" s="136"/>
      <c r="L228" s="32"/>
      <c r="M228" s="137"/>
      <c r="T228" s="53"/>
      <c r="AT228" s="17" t="s">
        <v>267</v>
      </c>
      <c r="AU228" s="17" t="s">
        <v>77</v>
      </c>
    </row>
    <row r="229" spans="2:65" s="1" customFormat="1" ht="11.25">
      <c r="B229" s="32"/>
      <c r="D229" s="176" t="s">
        <v>1416</v>
      </c>
      <c r="F229" s="177" t="s">
        <v>1978</v>
      </c>
      <c r="I229" s="136"/>
      <c r="L229" s="32"/>
      <c r="M229" s="137"/>
      <c r="T229" s="53"/>
      <c r="AT229" s="17" t="s">
        <v>1416</v>
      </c>
      <c r="AU229" s="17" t="s">
        <v>77</v>
      </c>
    </row>
    <row r="230" spans="2:65" s="12" customFormat="1" ht="11.25">
      <c r="B230" s="162"/>
      <c r="D230" s="134" t="s">
        <v>774</v>
      </c>
      <c r="E230" s="163" t="s">
        <v>19</v>
      </c>
      <c r="F230" s="164" t="s">
        <v>4486</v>
      </c>
      <c r="H230" s="165">
        <v>7.0869999999999997</v>
      </c>
      <c r="I230" s="166"/>
      <c r="L230" s="162"/>
      <c r="M230" s="167"/>
      <c r="T230" s="168"/>
      <c r="AT230" s="163" t="s">
        <v>774</v>
      </c>
      <c r="AU230" s="163" t="s">
        <v>77</v>
      </c>
      <c r="AV230" s="12" t="s">
        <v>79</v>
      </c>
      <c r="AW230" s="12" t="s">
        <v>31</v>
      </c>
      <c r="AX230" s="12" t="s">
        <v>69</v>
      </c>
      <c r="AY230" s="163" t="s">
        <v>260</v>
      </c>
    </row>
    <row r="231" spans="2:65" s="13" customFormat="1" ht="11.25">
      <c r="B231" s="169"/>
      <c r="D231" s="134" t="s">
        <v>774</v>
      </c>
      <c r="E231" s="170" t="s">
        <v>19</v>
      </c>
      <c r="F231" s="171" t="s">
        <v>967</v>
      </c>
      <c r="H231" s="172">
        <v>7.0869999999999997</v>
      </c>
      <c r="I231" s="173"/>
      <c r="L231" s="169"/>
      <c r="M231" s="174"/>
      <c r="T231" s="175"/>
      <c r="AT231" s="170" t="s">
        <v>774</v>
      </c>
      <c r="AU231" s="170" t="s">
        <v>77</v>
      </c>
      <c r="AV231" s="13" t="s">
        <v>266</v>
      </c>
      <c r="AW231" s="13" t="s">
        <v>31</v>
      </c>
      <c r="AX231" s="13" t="s">
        <v>77</v>
      </c>
      <c r="AY231" s="170" t="s">
        <v>260</v>
      </c>
    </row>
    <row r="232" spans="2:65" s="10" customFormat="1" ht="25.9" customHeight="1">
      <c r="B232" s="111"/>
      <c r="D232" s="112" t="s">
        <v>68</v>
      </c>
      <c r="E232" s="113" t="s">
        <v>302</v>
      </c>
      <c r="F232" s="113" t="s">
        <v>2012</v>
      </c>
      <c r="I232" s="114"/>
      <c r="J232" s="115">
        <f>BK232</f>
        <v>0</v>
      </c>
      <c r="L232" s="111"/>
      <c r="M232" s="116"/>
      <c r="P232" s="117">
        <f>SUM(P233:P277)</f>
        <v>0</v>
      </c>
      <c r="R232" s="117">
        <f>SUM(R233:R277)</f>
        <v>1.9568035000000001</v>
      </c>
      <c r="T232" s="118">
        <f>SUM(T233:T277)</f>
        <v>7.3839100000000002</v>
      </c>
      <c r="AR232" s="112" t="s">
        <v>77</v>
      </c>
      <c r="AT232" s="119" t="s">
        <v>68</v>
      </c>
      <c r="AU232" s="119" t="s">
        <v>69</v>
      </c>
      <c r="AY232" s="112" t="s">
        <v>260</v>
      </c>
      <c r="BK232" s="120">
        <f>SUM(BK233:BK277)</f>
        <v>0</v>
      </c>
    </row>
    <row r="233" spans="2:65" s="1" customFormat="1" ht="16.5" customHeight="1">
      <c r="B233" s="32"/>
      <c r="C233" s="121" t="s">
        <v>339</v>
      </c>
      <c r="D233" s="121" t="s">
        <v>261</v>
      </c>
      <c r="E233" s="122" t="s">
        <v>2022</v>
      </c>
      <c r="F233" s="123" t="s">
        <v>2023</v>
      </c>
      <c r="G233" s="124" t="s">
        <v>1297</v>
      </c>
      <c r="H233" s="125">
        <v>25.7</v>
      </c>
      <c r="I233" s="126"/>
      <c r="J233" s="127">
        <f>ROUND(I233*H233,2)</f>
        <v>0</v>
      </c>
      <c r="K233" s="123" t="s">
        <v>1258</v>
      </c>
      <c r="L233" s="32"/>
      <c r="M233" s="128" t="s">
        <v>19</v>
      </c>
      <c r="N233" s="129" t="s">
        <v>40</v>
      </c>
      <c r="P233" s="130">
        <f>O233*H233</f>
        <v>0</v>
      </c>
      <c r="Q233" s="130">
        <v>0</v>
      </c>
      <c r="R233" s="130">
        <f>Q233*H233</f>
        <v>0</v>
      </c>
      <c r="S233" s="130">
        <v>2.9999999999999997E-4</v>
      </c>
      <c r="T233" s="131">
        <f>S233*H233</f>
        <v>7.709999999999999E-3</v>
      </c>
      <c r="AR233" s="132" t="s">
        <v>266</v>
      </c>
      <c r="AT233" s="132" t="s">
        <v>261</v>
      </c>
      <c r="AU233" s="132" t="s">
        <v>77</v>
      </c>
      <c r="AY233" s="17" t="s">
        <v>260</v>
      </c>
      <c r="BE233" s="133">
        <f>IF(N233="základní",J233,0)</f>
        <v>0</v>
      </c>
      <c r="BF233" s="133">
        <f>IF(N233="snížená",J233,0)</f>
        <v>0</v>
      </c>
      <c r="BG233" s="133">
        <f>IF(N233="zákl. přenesená",J233,0)</f>
        <v>0</v>
      </c>
      <c r="BH233" s="133">
        <f>IF(N233="sníž. přenesená",J233,0)</f>
        <v>0</v>
      </c>
      <c r="BI233" s="133">
        <f>IF(N233="nulová",J233,0)</f>
        <v>0</v>
      </c>
      <c r="BJ233" s="17" t="s">
        <v>77</v>
      </c>
      <c r="BK233" s="133">
        <f>ROUND(I233*H233,2)</f>
        <v>0</v>
      </c>
      <c r="BL233" s="17" t="s">
        <v>266</v>
      </c>
      <c r="BM233" s="132" t="s">
        <v>419</v>
      </c>
    </row>
    <row r="234" spans="2:65" s="1" customFormat="1" ht="11.25">
      <c r="B234" s="32"/>
      <c r="D234" s="134" t="s">
        <v>267</v>
      </c>
      <c r="F234" s="135" t="s">
        <v>2023</v>
      </c>
      <c r="I234" s="136"/>
      <c r="L234" s="32"/>
      <c r="M234" s="137"/>
      <c r="T234" s="53"/>
      <c r="AT234" s="17" t="s">
        <v>267</v>
      </c>
      <c r="AU234" s="17" t="s">
        <v>77</v>
      </c>
    </row>
    <row r="235" spans="2:65" s="1" customFormat="1" ht="11.25">
      <c r="B235" s="32"/>
      <c r="D235" s="176" t="s">
        <v>1416</v>
      </c>
      <c r="F235" s="177" t="s">
        <v>2024</v>
      </c>
      <c r="I235" s="136"/>
      <c r="L235" s="32"/>
      <c r="M235" s="137"/>
      <c r="T235" s="53"/>
      <c r="AT235" s="17" t="s">
        <v>1416</v>
      </c>
      <c r="AU235" s="17" t="s">
        <v>77</v>
      </c>
    </row>
    <row r="236" spans="2:65" s="1" customFormat="1" ht="19.5">
      <c r="B236" s="32"/>
      <c r="D236" s="134" t="s">
        <v>269</v>
      </c>
      <c r="F236" s="138" t="s">
        <v>2025</v>
      </c>
      <c r="I236" s="136"/>
      <c r="L236" s="32"/>
      <c r="M236" s="137"/>
      <c r="T236" s="53"/>
      <c r="AT236" s="17" t="s">
        <v>269</v>
      </c>
      <c r="AU236" s="17" t="s">
        <v>77</v>
      </c>
    </row>
    <row r="237" spans="2:65" s="12" customFormat="1" ht="11.25">
      <c r="B237" s="162"/>
      <c r="D237" s="134" t="s">
        <v>774</v>
      </c>
      <c r="E237" s="163" t="s">
        <v>19</v>
      </c>
      <c r="F237" s="164" t="s">
        <v>4487</v>
      </c>
      <c r="H237" s="165">
        <v>25.7</v>
      </c>
      <c r="I237" s="166"/>
      <c r="L237" s="162"/>
      <c r="M237" s="167"/>
      <c r="T237" s="168"/>
      <c r="AT237" s="163" t="s">
        <v>774</v>
      </c>
      <c r="AU237" s="163" t="s">
        <v>77</v>
      </c>
      <c r="AV237" s="12" t="s">
        <v>79</v>
      </c>
      <c r="AW237" s="12" t="s">
        <v>31</v>
      </c>
      <c r="AX237" s="12" t="s">
        <v>69</v>
      </c>
      <c r="AY237" s="163" t="s">
        <v>260</v>
      </c>
    </row>
    <row r="238" spans="2:65" s="13" customFormat="1" ht="11.25">
      <c r="B238" s="169"/>
      <c r="D238" s="134" t="s">
        <v>774</v>
      </c>
      <c r="E238" s="170" t="s">
        <v>19</v>
      </c>
      <c r="F238" s="171" t="s">
        <v>967</v>
      </c>
      <c r="H238" s="172">
        <v>25.7</v>
      </c>
      <c r="I238" s="173"/>
      <c r="L238" s="169"/>
      <c r="M238" s="174"/>
      <c r="T238" s="175"/>
      <c r="AT238" s="170" t="s">
        <v>774</v>
      </c>
      <c r="AU238" s="170" t="s">
        <v>77</v>
      </c>
      <c r="AV238" s="13" t="s">
        <v>266</v>
      </c>
      <c r="AW238" s="13" t="s">
        <v>31</v>
      </c>
      <c r="AX238" s="13" t="s">
        <v>77</v>
      </c>
      <c r="AY238" s="170" t="s">
        <v>260</v>
      </c>
    </row>
    <row r="239" spans="2:65" s="1" customFormat="1" ht="16.5" customHeight="1">
      <c r="B239" s="32"/>
      <c r="C239" s="121" t="s">
        <v>422</v>
      </c>
      <c r="D239" s="121" t="s">
        <v>261</v>
      </c>
      <c r="E239" s="122" t="s">
        <v>2038</v>
      </c>
      <c r="F239" s="123" t="s">
        <v>2039</v>
      </c>
      <c r="G239" s="124" t="s">
        <v>1067</v>
      </c>
      <c r="H239" s="125">
        <v>0.51400000000000001</v>
      </c>
      <c r="I239" s="126"/>
      <c r="J239" s="127">
        <f>ROUND(I239*H239,2)</f>
        <v>0</v>
      </c>
      <c r="K239" s="123" t="s">
        <v>1258</v>
      </c>
      <c r="L239" s="32"/>
      <c r="M239" s="128" t="s">
        <v>19</v>
      </c>
      <c r="N239" s="129" t="s">
        <v>40</v>
      </c>
      <c r="P239" s="130">
        <f>O239*H239</f>
        <v>0</v>
      </c>
      <c r="Q239" s="130">
        <v>0.50375000000000003</v>
      </c>
      <c r="R239" s="130">
        <f>Q239*H239</f>
        <v>0.25892750000000003</v>
      </c>
      <c r="S239" s="130">
        <v>2.5</v>
      </c>
      <c r="T239" s="131">
        <f>S239*H239</f>
        <v>1.2850000000000001</v>
      </c>
      <c r="AR239" s="132" t="s">
        <v>266</v>
      </c>
      <c r="AT239" s="132" t="s">
        <v>261</v>
      </c>
      <c r="AU239" s="132" t="s">
        <v>77</v>
      </c>
      <c r="AY239" s="17" t="s">
        <v>260</v>
      </c>
      <c r="BE239" s="133">
        <f>IF(N239="základní",J239,0)</f>
        <v>0</v>
      </c>
      <c r="BF239" s="133">
        <f>IF(N239="snížená",J239,0)</f>
        <v>0</v>
      </c>
      <c r="BG239" s="133">
        <f>IF(N239="zákl. přenesená",J239,0)</f>
        <v>0</v>
      </c>
      <c r="BH239" s="133">
        <f>IF(N239="sníž. přenesená",J239,0)</f>
        <v>0</v>
      </c>
      <c r="BI239" s="133">
        <f>IF(N239="nulová",J239,0)</f>
        <v>0</v>
      </c>
      <c r="BJ239" s="17" t="s">
        <v>77</v>
      </c>
      <c r="BK239" s="133">
        <f>ROUND(I239*H239,2)</f>
        <v>0</v>
      </c>
      <c r="BL239" s="17" t="s">
        <v>266</v>
      </c>
      <c r="BM239" s="132" t="s">
        <v>425</v>
      </c>
    </row>
    <row r="240" spans="2:65" s="1" customFormat="1" ht="11.25">
      <c r="B240" s="32"/>
      <c r="D240" s="134" t="s">
        <v>267</v>
      </c>
      <c r="F240" s="135" t="s">
        <v>2040</v>
      </c>
      <c r="I240" s="136"/>
      <c r="L240" s="32"/>
      <c r="M240" s="137"/>
      <c r="T240" s="53"/>
      <c r="AT240" s="17" t="s">
        <v>267</v>
      </c>
      <c r="AU240" s="17" t="s">
        <v>77</v>
      </c>
    </row>
    <row r="241" spans="2:65" s="1" customFormat="1" ht="11.25">
      <c r="B241" s="32"/>
      <c r="D241" s="176" t="s">
        <v>1416</v>
      </c>
      <c r="F241" s="177" t="s">
        <v>2041</v>
      </c>
      <c r="I241" s="136"/>
      <c r="L241" s="32"/>
      <c r="M241" s="137"/>
      <c r="T241" s="53"/>
      <c r="AT241" s="17" t="s">
        <v>1416</v>
      </c>
      <c r="AU241" s="17" t="s">
        <v>77</v>
      </c>
    </row>
    <row r="242" spans="2:65" s="1" customFormat="1" ht="48.75">
      <c r="B242" s="32"/>
      <c r="D242" s="134" t="s">
        <v>269</v>
      </c>
      <c r="F242" s="138" t="s">
        <v>2042</v>
      </c>
      <c r="I242" s="136"/>
      <c r="L242" s="32"/>
      <c r="M242" s="137"/>
      <c r="T242" s="53"/>
      <c r="AT242" s="17" t="s">
        <v>269</v>
      </c>
      <c r="AU242" s="17" t="s">
        <v>77</v>
      </c>
    </row>
    <row r="243" spans="2:65" s="12" customFormat="1" ht="11.25">
      <c r="B243" s="162"/>
      <c r="D243" s="134" t="s">
        <v>774</v>
      </c>
      <c r="E243" s="163" t="s">
        <v>19</v>
      </c>
      <c r="F243" s="164" t="s">
        <v>4488</v>
      </c>
      <c r="H243" s="165">
        <v>0.51400000000000001</v>
      </c>
      <c r="I243" s="166"/>
      <c r="L243" s="162"/>
      <c r="M243" s="167"/>
      <c r="T243" s="168"/>
      <c r="AT243" s="163" t="s">
        <v>774</v>
      </c>
      <c r="AU243" s="163" t="s">
        <v>77</v>
      </c>
      <c r="AV243" s="12" t="s">
        <v>79</v>
      </c>
      <c r="AW243" s="12" t="s">
        <v>31</v>
      </c>
      <c r="AX243" s="12" t="s">
        <v>69</v>
      </c>
      <c r="AY243" s="163" t="s">
        <v>260</v>
      </c>
    </row>
    <row r="244" spans="2:65" s="13" customFormat="1" ht="11.25">
      <c r="B244" s="169"/>
      <c r="D244" s="134" t="s">
        <v>774</v>
      </c>
      <c r="E244" s="170" t="s">
        <v>19</v>
      </c>
      <c r="F244" s="171" t="s">
        <v>967</v>
      </c>
      <c r="H244" s="172">
        <v>0.51400000000000001</v>
      </c>
      <c r="I244" s="173"/>
      <c r="L244" s="169"/>
      <c r="M244" s="174"/>
      <c r="T244" s="175"/>
      <c r="AT244" s="170" t="s">
        <v>774</v>
      </c>
      <c r="AU244" s="170" t="s">
        <v>77</v>
      </c>
      <c r="AV244" s="13" t="s">
        <v>266</v>
      </c>
      <c r="AW244" s="13" t="s">
        <v>31</v>
      </c>
      <c r="AX244" s="13" t="s">
        <v>77</v>
      </c>
      <c r="AY244" s="170" t="s">
        <v>260</v>
      </c>
    </row>
    <row r="245" spans="2:65" s="1" customFormat="1" ht="16.5" customHeight="1">
      <c r="B245" s="32"/>
      <c r="C245" s="139" t="s">
        <v>344</v>
      </c>
      <c r="D245" s="139" t="s">
        <v>273</v>
      </c>
      <c r="E245" s="140" t="s">
        <v>1498</v>
      </c>
      <c r="F245" s="141" t="s">
        <v>1499</v>
      </c>
      <c r="G245" s="142" t="s">
        <v>973</v>
      </c>
      <c r="H245" s="143">
        <v>1.079</v>
      </c>
      <c r="I245" s="144"/>
      <c r="J245" s="145">
        <f>ROUND(I245*H245,2)</f>
        <v>0</v>
      </c>
      <c r="K245" s="141" t="s">
        <v>1258</v>
      </c>
      <c r="L245" s="146"/>
      <c r="M245" s="147" t="s">
        <v>19</v>
      </c>
      <c r="N245" s="148" t="s">
        <v>40</v>
      </c>
      <c r="P245" s="130">
        <f>O245*H245</f>
        <v>0</v>
      </c>
      <c r="Q245" s="130">
        <v>1</v>
      </c>
      <c r="R245" s="130">
        <f>Q245*H245</f>
        <v>1.079</v>
      </c>
      <c r="S245" s="130">
        <v>0</v>
      </c>
      <c r="T245" s="131">
        <f>S245*H245</f>
        <v>0</v>
      </c>
      <c r="AR245" s="132" t="s">
        <v>277</v>
      </c>
      <c r="AT245" s="132" t="s">
        <v>273</v>
      </c>
      <c r="AU245" s="132" t="s">
        <v>77</v>
      </c>
      <c r="AY245" s="17" t="s">
        <v>260</v>
      </c>
      <c r="BE245" s="133">
        <f>IF(N245="základní",J245,0)</f>
        <v>0</v>
      </c>
      <c r="BF245" s="133">
        <f>IF(N245="snížená",J245,0)</f>
        <v>0</v>
      </c>
      <c r="BG245" s="133">
        <f>IF(N245="zákl. přenesená",J245,0)</f>
        <v>0</v>
      </c>
      <c r="BH245" s="133">
        <f>IF(N245="sníž. přenesená",J245,0)</f>
        <v>0</v>
      </c>
      <c r="BI245" s="133">
        <f>IF(N245="nulová",J245,0)</f>
        <v>0</v>
      </c>
      <c r="BJ245" s="17" t="s">
        <v>77</v>
      </c>
      <c r="BK245" s="133">
        <f>ROUND(I245*H245,2)</f>
        <v>0</v>
      </c>
      <c r="BL245" s="17" t="s">
        <v>266</v>
      </c>
      <c r="BM245" s="132" t="s">
        <v>430</v>
      </c>
    </row>
    <row r="246" spans="2:65" s="1" customFormat="1" ht="11.25">
      <c r="B246" s="32"/>
      <c r="D246" s="134" t="s">
        <v>267</v>
      </c>
      <c r="F246" s="135" t="s">
        <v>1499</v>
      </c>
      <c r="I246" s="136"/>
      <c r="L246" s="32"/>
      <c r="M246" s="137"/>
      <c r="T246" s="53"/>
      <c r="AT246" s="17" t="s">
        <v>267</v>
      </c>
      <c r="AU246" s="17" t="s">
        <v>77</v>
      </c>
    </row>
    <row r="247" spans="2:65" s="12" customFormat="1" ht="11.25">
      <c r="B247" s="162"/>
      <c r="D247" s="134" t="s">
        <v>774</v>
      </c>
      <c r="E247" s="163" t="s">
        <v>19</v>
      </c>
      <c r="F247" s="164" t="s">
        <v>4489</v>
      </c>
      <c r="H247" s="165">
        <v>1.079</v>
      </c>
      <c r="I247" s="166"/>
      <c r="L247" s="162"/>
      <c r="M247" s="167"/>
      <c r="T247" s="168"/>
      <c r="AT247" s="163" t="s">
        <v>774</v>
      </c>
      <c r="AU247" s="163" t="s">
        <v>77</v>
      </c>
      <c r="AV247" s="12" t="s">
        <v>79</v>
      </c>
      <c r="AW247" s="12" t="s">
        <v>31</v>
      </c>
      <c r="AX247" s="12" t="s">
        <v>69</v>
      </c>
      <c r="AY247" s="163" t="s">
        <v>260</v>
      </c>
    </row>
    <row r="248" spans="2:65" s="13" customFormat="1" ht="11.25">
      <c r="B248" s="169"/>
      <c r="D248" s="134" t="s">
        <v>774</v>
      </c>
      <c r="E248" s="170" t="s">
        <v>19</v>
      </c>
      <c r="F248" s="171" t="s">
        <v>967</v>
      </c>
      <c r="H248" s="172">
        <v>1.079</v>
      </c>
      <c r="I248" s="173"/>
      <c r="L248" s="169"/>
      <c r="M248" s="174"/>
      <c r="T248" s="175"/>
      <c r="AT248" s="170" t="s">
        <v>774</v>
      </c>
      <c r="AU248" s="170" t="s">
        <v>77</v>
      </c>
      <c r="AV248" s="13" t="s">
        <v>266</v>
      </c>
      <c r="AW248" s="13" t="s">
        <v>31</v>
      </c>
      <c r="AX248" s="13" t="s">
        <v>77</v>
      </c>
      <c r="AY248" s="170" t="s">
        <v>260</v>
      </c>
    </row>
    <row r="249" spans="2:65" s="1" customFormat="1" ht="16.5" customHeight="1">
      <c r="B249" s="32"/>
      <c r="C249" s="121" t="s">
        <v>433</v>
      </c>
      <c r="D249" s="121" t="s">
        <v>261</v>
      </c>
      <c r="E249" s="122" t="s">
        <v>2045</v>
      </c>
      <c r="F249" s="123" t="s">
        <v>2046</v>
      </c>
      <c r="G249" s="124" t="s">
        <v>1297</v>
      </c>
      <c r="H249" s="125">
        <v>25.7</v>
      </c>
      <c r="I249" s="126"/>
      <c r="J249" s="127">
        <f>ROUND(I249*H249,2)</f>
        <v>0</v>
      </c>
      <c r="K249" s="123" t="s">
        <v>1258</v>
      </c>
      <c r="L249" s="32"/>
      <c r="M249" s="128" t="s">
        <v>19</v>
      </c>
      <c r="N249" s="129" t="s">
        <v>40</v>
      </c>
      <c r="P249" s="130">
        <f>O249*H249</f>
        <v>0</v>
      </c>
      <c r="Q249" s="130">
        <v>1.162E-2</v>
      </c>
      <c r="R249" s="130">
        <f>Q249*H249</f>
        <v>0.29863400000000001</v>
      </c>
      <c r="S249" s="130">
        <v>0</v>
      </c>
      <c r="T249" s="131">
        <f>S249*H249</f>
        <v>0</v>
      </c>
      <c r="AR249" s="132" t="s">
        <v>266</v>
      </c>
      <c r="AT249" s="132" t="s">
        <v>261</v>
      </c>
      <c r="AU249" s="132" t="s">
        <v>77</v>
      </c>
      <c r="AY249" s="17" t="s">
        <v>260</v>
      </c>
      <c r="BE249" s="133">
        <f>IF(N249="základní",J249,0)</f>
        <v>0</v>
      </c>
      <c r="BF249" s="133">
        <f>IF(N249="snížená",J249,0)</f>
        <v>0</v>
      </c>
      <c r="BG249" s="133">
        <f>IF(N249="zákl. přenesená",J249,0)</f>
        <v>0</v>
      </c>
      <c r="BH249" s="133">
        <f>IF(N249="sníž. přenesená",J249,0)</f>
        <v>0</v>
      </c>
      <c r="BI249" s="133">
        <f>IF(N249="nulová",J249,0)</f>
        <v>0</v>
      </c>
      <c r="BJ249" s="17" t="s">
        <v>77</v>
      </c>
      <c r="BK249" s="133">
        <f>ROUND(I249*H249,2)</f>
        <v>0</v>
      </c>
      <c r="BL249" s="17" t="s">
        <v>266</v>
      </c>
      <c r="BM249" s="132" t="s">
        <v>653</v>
      </c>
    </row>
    <row r="250" spans="2:65" s="1" customFormat="1" ht="11.25">
      <c r="B250" s="32"/>
      <c r="D250" s="134" t="s">
        <v>267</v>
      </c>
      <c r="F250" s="135" t="s">
        <v>2047</v>
      </c>
      <c r="I250" s="136"/>
      <c r="L250" s="32"/>
      <c r="M250" s="137"/>
      <c r="T250" s="53"/>
      <c r="AT250" s="17" t="s">
        <v>267</v>
      </c>
      <c r="AU250" s="17" t="s">
        <v>77</v>
      </c>
    </row>
    <row r="251" spans="2:65" s="1" customFormat="1" ht="11.25">
      <c r="B251" s="32"/>
      <c r="D251" s="176" t="s">
        <v>1416</v>
      </c>
      <c r="F251" s="177" t="s">
        <v>2048</v>
      </c>
      <c r="I251" s="136"/>
      <c r="L251" s="32"/>
      <c r="M251" s="137"/>
      <c r="T251" s="53"/>
      <c r="AT251" s="17" t="s">
        <v>1416</v>
      </c>
      <c r="AU251" s="17" t="s">
        <v>77</v>
      </c>
    </row>
    <row r="252" spans="2:65" s="1" customFormat="1" ht="68.25">
      <c r="B252" s="32"/>
      <c r="D252" s="134" t="s">
        <v>269</v>
      </c>
      <c r="F252" s="138" t="s">
        <v>2049</v>
      </c>
      <c r="I252" s="136"/>
      <c r="L252" s="32"/>
      <c r="M252" s="137"/>
      <c r="T252" s="53"/>
      <c r="AT252" s="17" t="s">
        <v>269</v>
      </c>
      <c r="AU252" s="17" t="s">
        <v>77</v>
      </c>
    </row>
    <row r="253" spans="2:65" s="12" customFormat="1" ht="11.25">
      <c r="B253" s="162"/>
      <c r="D253" s="134" t="s">
        <v>774</v>
      </c>
      <c r="E253" s="163" t="s">
        <v>19</v>
      </c>
      <c r="F253" s="164" t="s">
        <v>4487</v>
      </c>
      <c r="H253" s="165">
        <v>25.7</v>
      </c>
      <c r="I253" s="166"/>
      <c r="L253" s="162"/>
      <c r="M253" s="167"/>
      <c r="T253" s="168"/>
      <c r="AT253" s="163" t="s">
        <v>774</v>
      </c>
      <c r="AU253" s="163" t="s">
        <v>77</v>
      </c>
      <c r="AV253" s="12" t="s">
        <v>79</v>
      </c>
      <c r="AW253" s="12" t="s">
        <v>31</v>
      </c>
      <c r="AX253" s="12" t="s">
        <v>69</v>
      </c>
      <c r="AY253" s="163" t="s">
        <v>260</v>
      </c>
    </row>
    <row r="254" spans="2:65" s="13" customFormat="1" ht="11.25">
      <c r="B254" s="169"/>
      <c r="D254" s="134" t="s">
        <v>774</v>
      </c>
      <c r="E254" s="170" t="s">
        <v>19</v>
      </c>
      <c r="F254" s="171" t="s">
        <v>967</v>
      </c>
      <c r="H254" s="172">
        <v>25.7</v>
      </c>
      <c r="I254" s="173"/>
      <c r="L254" s="169"/>
      <c r="M254" s="174"/>
      <c r="T254" s="175"/>
      <c r="AT254" s="170" t="s">
        <v>774</v>
      </c>
      <c r="AU254" s="170" t="s">
        <v>77</v>
      </c>
      <c r="AV254" s="13" t="s">
        <v>266</v>
      </c>
      <c r="AW254" s="13" t="s">
        <v>31</v>
      </c>
      <c r="AX254" s="13" t="s">
        <v>77</v>
      </c>
      <c r="AY254" s="170" t="s">
        <v>260</v>
      </c>
    </row>
    <row r="255" spans="2:65" s="1" customFormat="1" ht="16.5" customHeight="1">
      <c r="B255" s="32"/>
      <c r="C255" s="121" t="s">
        <v>348</v>
      </c>
      <c r="D255" s="121" t="s">
        <v>261</v>
      </c>
      <c r="E255" s="122" t="s">
        <v>2050</v>
      </c>
      <c r="F255" s="123" t="s">
        <v>2051</v>
      </c>
      <c r="G255" s="124" t="s">
        <v>545</v>
      </c>
      <c r="H255" s="125">
        <v>7.2</v>
      </c>
      <c r="I255" s="126"/>
      <c r="J255" s="127">
        <f>ROUND(I255*H255,2)</f>
        <v>0</v>
      </c>
      <c r="K255" s="123" t="s">
        <v>1258</v>
      </c>
      <c r="L255" s="32"/>
      <c r="M255" s="128" t="s">
        <v>19</v>
      </c>
      <c r="N255" s="129" t="s">
        <v>40</v>
      </c>
      <c r="P255" s="130">
        <f>O255*H255</f>
        <v>0</v>
      </c>
      <c r="Q255" s="130">
        <v>1.01E-3</v>
      </c>
      <c r="R255" s="130">
        <f>Q255*H255</f>
        <v>7.2720000000000007E-3</v>
      </c>
      <c r="S255" s="130">
        <v>1E-3</v>
      </c>
      <c r="T255" s="131">
        <f>S255*H255</f>
        <v>7.2000000000000007E-3</v>
      </c>
      <c r="AR255" s="132" t="s">
        <v>266</v>
      </c>
      <c r="AT255" s="132" t="s">
        <v>261</v>
      </c>
      <c r="AU255" s="132" t="s">
        <v>77</v>
      </c>
      <c r="AY255" s="17" t="s">
        <v>260</v>
      </c>
      <c r="BE255" s="133">
        <f>IF(N255="základní",J255,0)</f>
        <v>0</v>
      </c>
      <c r="BF255" s="133">
        <f>IF(N255="snížená",J255,0)</f>
        <v>0</v>
      </c>
      <c r="BG255" s="133">
        <f>IF(N255="zákl. přenesená",J255,0)</f>
        <v>0</v>
      </c>
      <c r="BH255" s="133">
        <f>IF(N255="sníž. přenesená",J255,0)</f>
        <v>0</v>
      </c>
      <c r="BI255" s="133">
        <f>IF(N255="nulová",J255,0)</f>
        <v>0</v>
      </c>
      <c r="BJ255" s="17" t="s">
        <v>77</v>
      </c>
      <c r="BK255" s="133">
        <f>ROUND(I255*H255,2)</f>
        <v>0</v>
      </c>
      <c r="BL255" s="17" t="s">
        <v>266</v>
      </c>
      <c r="BM255" s="132" t="s">
        <v>441</v>
      </c>
    </row>
    <row r="256" spans="2:65" s="1" customFormat="1" ht="11.25">
      <c r="B256" s="32"/>
      <c r="D256" s="134" t="s">
        <v>267</v>
      </c>
      <c r="F256" s="135" t="s">
        <v>2052</v>
      </c>
      <c r="I256" s="136"/>
      <c r="L256" s="32"/>
      <c r="M256" s="137"/>
      <c r="T256" s="53"/>
      <c r="AT256" s="17" t="s">
        <v>267</v>
      </c>
      <c r="AU256" s="17" t="s">
        <v>77</v>
      </c>
    </row>
    <row r="257" spans="2:65" s="1" customFormat="1" ht="11.25">
      <c r="B257" s="32"/>
      <c r="D257" s="176" t="s">
        <v>1416</v>
      </c>
      <c r="F257" s="177" t="s">
        <v>2053</v>
      </c>
      <c r="I257" s="136"/>
      <c r="L257" s="32"/>
      <c r="M257" s="137"/>
      <c r="T257" s="53"/>
      <c r="AT257" s="17" t="s">
        <v>1416</v>
      </c>
      <c r="AU257" s="17" t="s">
        <v>77</v>
      </c>
    </row>
    <row r="258" spans="2:65" s="1" customFormat="1" ht="39">
      <c r="B258" s="32"/>
      <c r="D258" s="134" t="s">
        <v>269</v>
      </c>
      <c r="F258" s="138" t="s">
        <v>2054</v>
      </c>
      <c r="I258" s="136"/>
      <c r="L258" s="32"/>
      <c r="M258" s="137"/>
      <c r="T258" s="53"/>
      <c r="AT258" s="17" t="s">
        <v>269</v>
      </c>
      <c r="AU258" s="17" t="s">
        <v>77</v>
      </c>
    </row>
    <row r="259" spans="2:65" s="12" customFormat="1" ht="11.25">
      <c r="B259" s="162"/>
      <c r="D259" s="134" t="s">
        <v>774</v>
      </c>
      <c r="E259" s="163" t="s">
        <v>19</v>
      </c>
      <c r="F259" s="164" t="s">
        <v>4490</v>
      </c>
      <c r="H259" s="165">
        <v>7.2</v>
      </c>
      <c r="I259" s="166"/>
      <c r="L259" s="162"/>
      <c r="M259" s="167"/>
      <c r="T259" s="168"/>
      <c r="AT259" s="163" t="s">
        <v>774</v>
      </c>
      <c r="AU259" s="163" t="s">
        <v>77</v>
      </c>
      <c r="AV259" s="12" t="s">
        <v>79</v>
      </c>
      <c r="AW259" s="12" t="s">
        <v>31</v>
      </c>
      <c r="AX259" s="12" t="s">
        <v>69</v>
      </c>
      <c r="AY259" s="163" t="s">
        <v>260</v>
      </c>
    </row>
    <row r="260" spans="2:65" s="13" customFormat="1" ht="11.25">
      <c r="B260" s="169"/>
      <c r="D260" s="134" t="s">
        <v>774</v>
      </c>
      <c r="E260" s="170" t="s">
        <v>19</v>
      </c>
      <c r="F260" s="171" t="s">
        <v>967</v>
      </c>
      <c r="H260" s="172">
        <v>7.2</v>
      </c>
      <c r="I260" s="173"/>
      <c r="L260" s="169"/>
      <c r="M260" s="174"/>
      <c r="T260" s="175"/>
      <c r="AT260" s="170" t="s">
        <v>774</v>
      </c>
      <c r="AU260" s="170" t="s">
        <v>77</v>
      </c>
      <c r="AV260" s="13" t="s">
        <v>266</v>
      </c>
      <c r="AW260" s="13" t="s">
        <v>31</v>
      </c>
      <c r="AX260" s="13" t="s">
        <v>77</v>
      </c>
      <c r="AY260" s="170" t="s">
        <v>260</v>
      </c>
    </row>
    <row r="261" spans="2:65" s="1" customFormat="1" ht="16.5" customHeight="1">
      <c r="B261" s="32"/>
      <c r="C261" s="139" t="s">
        <v>665</v>
      </c>
      <c r="D261" s="139" t="s">
        <v>273</v>
      </c>
      <c r="E261" s="140" t="s">
        <v>2056</v>
      </c>
      <c r="F261" s="141" t="s">
        <v>2057</v>
      </c>
      <c r="G261" s="142" t="s">
        <v>973</v>
      </c>
      <c r="H261" s="143">
        <v>1.7999999999999999E-2</v>
      </c>
      <c r="I261" s="144"/>
      <c r="J261" s="145">
        <f>ROUND(I261*H261,2)</f>
        <v>0</v>
      </c>
      <c r="K261" s="141" t="s">
        <v>1258</v>
      </c>
      <c r="L261" s="146"/>
      <c r="M261" s="147" t="s">
        <v>19</v>
      </c>
      <c r="N261" s="148" t="s">
        <v>40</v>
      </c>
      <c r="P261" s="130">
        <f>O261*H261</f>
        <v>0</v>
      </c>
      <c r="Q261" s="130">
        <v>1</v>
      </c>
      <c r="R261" s="130">
        <f>Q261*H261</f>
        <v>1.7999999999999999E-2</v>
      </c>
      <c r="S261" s="130">
        <v>0</v>
      </c>
      <c r="T261" s="131">
        <f>S261*H261</f>
        <v>0</v>
      </c>
      <c r="AR261" s="132" t="s">
        <v>277</v>
      </c>
      <c r="AT261" s="132" t="s">
        <v>273</v>
      </c>
      <c r="AU261" s="132" t="s">
        <v>77</v>
      </c>
      <c r="AY261" s="17" t="s">
        <v>260</v>
      </c>
      <c r="BE261" s="133">
        <f>IF(N261="základní",J261,0)</f>
        <v>0</v>
      </c>
      <c r="BF261" s="133">
        <f>IF(N261="snížená",J261,0)</f>
        <v>0</v>
      </c>
      <c r="BG261" s="133">
        <f>IF(N261="zákl. přenesená",J261,0)</f>
        <v>0</v>
      </c>
      <c r="BH261" s="133">
        <f>IF(N261="sníž. přenesená",J261,0)</f>
        <v>0</v>
      </c>
      <c r="BI261" s="133">
        <f>IF(N261="nulová",J261,0)</f>
        <v>0</v>
      </c>
      <c r="BJ261" s="17" t="s">
        <v>77</v>
      </c>
      <c r="BK261" s="133">
        <f>ROUND(I261*H261,2)</f>
        <v>0</v>
      </c>
      <c r="BL261" s="17" t="s">
        <v>266</v>
      </c>
      <c r="BM261" s="132" t="s">
        <v>662</v>
      </c>
    </row>
    <row r="262" spans="2:65" s="1" customFormat="1" ht="11.25">
      <c r="B262" s="32"/>
      <c r="D262" s="134" t="s">
        <v>267</v>
      </c>
      <c r="F262" s="135" t="s">
        <v>2057</v>
      </c>
      <c r="I262" s="136"/>
      <c r="L262" s="32"/>
      <c r="M262" s="137"/>
      <c r="T262" s="53"/>
      <c r="AT262" s="17" t="s">
        <v>267</v>
      </c>
      <c r="AU262" s="17" t="s">
        <v>77</v>
      </c>
    </row>
    <row r="263" spans="2:65" s="1" customFormat="1" ht="16.5" customHeight="1">
      <c r="B263" s="32"/>
      <c r="C263" s="139" t="s">
        <v>353</v>
      </c>
      <c r="D263" s="139" t="s">
        <v>273</v>
      </c>
      <c r="E263" s="140" t="s">
        <v>2058</v>
      </c>
      <c r="F263" s="141" t="s">
        <v>2059</v>
      </c>
      <c r="G263" s="142" t="s">
        <v>276</v>
      </c>
      <c r="H263" s="143">
        <v>2</v>
      </c>
      <c r="I263" s="144"/>
      <c r="J263" s="145">
        <f>ROUND(I263*H263,2)</f>
        <v>0</v>
      </c>
      <c r="K263" s="141" t="s">
        <v>19</v>
      </c>
      <c r="L263" s="146"/>
      <c r="M263" s="147" t="s">
        <v>19</v>
      </c>
      <c r="N263" s="148" t="s">
        <v>40</v>
      </c>
      <c r="P263" s="130">
        <f>O263*H263</f>
        <v>0</v>
      </c>
      <c r="Q263" s="130">
        <v>0</v>
      </c>
      <c r="R263" s="130">
        <f>Q263*H263</f>
        <v>0</v>
      </c>
      <c r="S263" s="130">
        <v>0</v>
      </c>
      <c r="T263" s="131">
        <f>S263*H263</f>
        <v>0</v>
      </c>
      <c r="AR263" s="132" t="s">
        <v>277</v>
      </c>
      <c r="AT263" s="132" t="s">
        <v>273</v>
      </c>
      <c r="AU263" s="132" t="s">
        <v>77</v>
      </c>
      <c r="AY263" s="17" t="s">
        <v>260</v>
      </c>
      <c r="BE263" s="133">
        <f>IF(N263="základní",J263,0)</f>
        <v>0</v>
      </c>
      <c r="BF263" s="133">
        <f>IF(N263="snížená",J263,0)</f>
        <v>0</v>
      </c>
      <c r="BG263" s="133">
        <f>IF(N263="zákl. přenesená",J263,0)</f>
        <v>0</v>
      </c>
      <c r="BH263" s="133">
        <f>IF(N263="sníž. přenesená",J263,0)</f>
        <v>0</v>
      </c>
      <c r="BI263" s="133">
        <f>IF(N263="nulová",J263,0)</f>
        <v>0</v>
      </c>
      <c r="BJ263" s="17" t="s">
        <v>77</v>
      </c>
      <c r="BK263" s="133">
        <f>ROUND(I263*H263,2)</f>
        <v>0</v>
      </c>
      <c r="BL263" s="17" t="s">
        <v>266</v>
      </c>
      <c r="BM263" s="132" t="s">
        <v>668</v>
      </c>
    </row>
    <row r="264" spans="2:65" s="1" customFormat="1" ht="11.25">
      <c r="B264" s="32"/>
      <c r="D264" s="134" t="s">
        <v>267</v>
      </c>
      <c r="F264" s="135" t="s">
        <v>2059</v>
      </c>
      <c r="I264" s="136"/>
      <c r="L264" s="32"/>
      <c r="M264" s="137"/>
      <c r="T264" s="53"/>
      <c r="AT264" s="17" t="s">
        <v>267</v>
      </c>
      <c r="AU264" s="17" t="s">
        <v>77</v>
      </c>
    </row>
    <row r="265" spans="2:65" s="1" customFormat="1" ht="16.5" customHeight="1">
      <c r="B265" s="32"/>
      <c r="C265" s="121" t="s">
        <v>674</v>
      </c>
      <c r="D265" s="121" t="s">
        <v>261</v>
      </c>
      <c r="E265" s="122" t="s">
        <v>2060</v>
      </c>
      <c r="F265" s="123" t="s">
        <v>2061</v>
      </c>
      <c r="G265" s="124" t="s">
        <v>363</v>
      </c>
      <c r="H265" s="125">
        <v>1</v>
      </c>
      <c r="I265" s="126"/>
      <c r="J265" s="127">
        <f>ROUND(I265*H265,2)</f>
        <v>0</v>
      </c>
      <c r="K265" s="123" t="s">
        <v>1258</v>
      </c>
      <c r="L265" s="32"/>
      <c r="M265" s="128" t="s">
        <v>19</v>
      </c>
      <c r="N265" s="129" t="s">
        <v>40</v>
      </c>
      <c r="P265" s="130">
        <f>O265*H265</f>
        <v>0</v>
      </c>
      <c r="Q265" s="130">
        <v>6.4900000000000001E-3</v>
      </c>
      <c r="R265" s="130">
        <f>Q265*H265</f>
        <v>6.4900000000000001E-3</v>
      </c>
      <c r="S265" s="130">
        <v>0</v>
      </c>
      <c r="T265" s="131">
        <f>S265*H265</f>
        <v>0</v>
      </c>
      <c r="AR265" s="132" t="s">
        <v>266</v>
      </c>
      <c r="AT265" s="132" t="s">
        <v>261</v>
      </c>
      <c r="AU265" s="132" t="s">
        <v>77</v>
      </c>
      <c r="AY265" s="17" t="s">
        <v>260</v>
      </c>
      <c r="BE265" s="133">
        <f>IF(N265="základní",J265,0)</f>
        <v>0</v>
      </c>
      <c r="BF265" s="133">
        <f>IF(N265="snížená",J265,0)</f>
        <v>0</v>
      </c>
      <c r="BG265" s="133">
        <f>IF(N265="zákl. přenesená",J265,0)</f>
        <v>0</v>
      </c>
      <c r="BH265" s="133">
        <f>IF(N265="sníž. přenesená",J265,0)</f>
        <v>0</v>
      </c>
      <c r="BI265" s="133">
        <f>IF(N265="nulová",J265,0)</f>
        <v>0</v>
      </c>
      <c r="BJ265" s="17" t="s">
        <v>77</v>
      </c>
      <c r="BK265" s="133">
        <f>ROUND(I265*H265,2)</f>
        <v>0</v>
      </c>
      <c r="BL265" s="17" t="s">
        <v>266</v>
      </c>
      <c r="BM265" s="132" t="s">
        <v>671</v>
      </c>
    </row>
    <row r="266" spans="2:65" s="1" customFormat="1" ht="11.25">
      <c r="B266" s="32"/>
      <c r="D266" s="134" t="s">
        <v>267</v>
      </c>
      <c r="F266" s="135" t="s">
        <v>2062</v>
      </c>
      <c r="I266" s="136"/>
      <c r="L266" s="32"/>
      <c r="M266" s="137"/>
      <c r="T266" s="53"/>
      <c r="AT266" s="17" t="s">
        <v>267</v>
      </c>
      <c r="AU266" s="17" t="s">
        <v>77</v>
      </c>
    </row>
    <row r="267" spans="2:65" s="1" customFormat="1" ht="11.25">
      <c r="B267" s="32"/>
      <c r="D267" s="176" t="s">
        <v>1416</v>
      </c>
      <c r="F267" s="177" t="s">
        <v>2063</v>
      </c>
      <c r="I267" s="136"/>
      <c r="L267" s="32"/>
      <c r="M267" s="137"/>
      <c r="T267" s="53"/>
      <c r="AT267" s="17" t="s">
        <v>1416</v>
      </c>
      <c r="AU267" s="17" t="s">
        <v>77</v>
      </c>
    </row>
    <row r="268" spans="2:65" s="1" customFormat="1" ht="16.5" customHeight="1">
      <c r="B268" s="32"/>
      <c r="C268" s="121" t="s">
        <v>358</v>
      </c>
      <c r="D268" s="121" t="s">
        <v>261</v>
      </c>
      <c r="E268" s="122" t="s">
        <v>2126</v>
      </c>
      <c r="F268" s="123" t="s">
        <v>2127</v>
      </c>
      <c r="G268" s="124" t="s">
        <v>1067</v>
      </c>
      <c r="H268" s="125">
        <v>2.4</v>
      </c>
      <c r="I268" s="126"/>
      <c r="J268" s="127">
        <f>ROUND(I268*H268,2)</f>
        <v>0</v>
      </c>
      <c r="K268" s="123" t="s">
        <v>1258</v>
      </c>
      <c r="L268" s="32"/>
      <c r="M268" s="128" t="s">
        <v>19</v>
      </c>
      <c r="N268" s="129" t="s">
        <v>40</v>
      </c>
      <c r="P268" s="130">
        <f>O268*H268</f>
        <v>0</v>
      </c>
      <c r="Q268" s="130">
        <v>0.12</v>
      </c>
      <c r="R268" s="130">
        <f>Q268*H268</f>
        <v>0.28799999999999998</v>
      </c>
      <c r="S268" s="130">
        <v>2.4900000000000002</v>
      </c>
      <c r="T268" s="131">
        <f>S268*H268</f>
        <v>5.976</v>
      </c>
      <c r="AR268" s="132" t="s">
        <v>266</v>
      </c>
      <c r="AT268" s="132" t="s">
        <v>261</v>
      </c>
      <c r="AU268" s="132" t="s">
        <v>77</v>
      </c>
      <c r="AY268" s="17" t="s">
        <v>260</v>
      </c>
      <c r="BE268" s="133">
        <f>IF(N268="základní",J268,0)</f>
        <v>0</v>
      </c>
      <c r="BF268" s="133">
        <f>IF(N268="snížená",J268,0)</f>
        <v>0</v>
      </c>
      <c r="BG268" s="133">
        <f>IF(N268="zákl. přenesená",J268,0)</f>
        <v>0</v>
      </c>
      <c r="BH268" s="133">
        <f>IF(N268="sníž. přenesená",J268,0)</f>
        <v>0</v>
      </c>
      <c r="BI268" s="133">
        <f>IF(N268="nulová",J268,0)</f>
        <v>0</v>
      </c>
      <c r="BJ268" s="17" t="s">
        <v>77</v>
      </c>
      <c r="BK268" s="133">
        <f>ROUND(I268*H268,2)</f>
        <v>0</v>
      </c>
      <c r="BL268" s="17" t="s">
        <v>266</v>
      </c>
      <c r="BM268" s="132" t="s">
        <v>865</v>
      </c>
    </row>
    <row r="269" spans="2:65" s="1" customFormat="1" ht="11.25">
      <c r="B269" s="32"/>
      <c r="D269" s="134" t="s">
        <v>267</v>
      </c>
      <c r="F269" s="135" t="s">
        <v>2129</v>
      </c>
      <c r="I269" s="136"/>
      <c r="L269" s="32"/>
      <c r="M269" s="137"/>
      <c r="T269" s="53"/>
      <c r="AT269" s="17" t="s">
        <v>267</v>
      </c>
      <c r="AU269" s="17" t="s">
        <v>77</v>
      </c>
    </row>
    <row r="270" spans="2:65" s="1" customFormat="1" ht="11.25">
      <c r="B270" s="32"/>
      <c r="D270" s="176" t="s">
        <v>1416</v>
      </c>
      <c r="F270" s="177" t="s">
        <v>2130</v>
      </c>
      <c r="I270" s="136"/>
      <c r="L270" s="32"/>
      <c r="M270" s="137"/>
      <c r="T270" s="53"/>
      <c r="AT270" s="17" t="s">
        <v>1416</v>
      </c>
      <c r="AU270" s="17" t="s">
        <v>77</v>
      </c>
    </row>
    <row r="271" spans="2:65" s="12" customFormat="1" ht="11.25">
      <c r="B271" s="162"/>
      <c r="D271" s="134" t="s">
        <v>774</v>
      </c>
      <c r="E271" s="163" t="s">
        <v>19</v>
      </c>
      <c r="F271" s="164" t="s">
        <v>4471</v>
      </c>
      <c r="H271" s="165">
        <v>2.4</v>
      </c>
      <c r="I271" s="166"/>
      <c r="L271" s="162"/>
      <c r="M271" s="167"/>
      <c r="T271" s="168"/>
      <c r="AT271" s="163" t="s">
        <v>774</v>
      </c>
      <c r="AU271" s="163" t="s">
        <v>77</v>
      </c>
      <c r="AV271" s="12" t="s">
        <v>79</v>
      </c>
      <c r="AW271" s="12" t="s">
        <v>31</v>
      </c>
      <c r="AX271" s="12" t="s">
        <v>69</v>
      </c>
      <c r="AY271" s="163" t="s">
        <v>260</v>
      </c>
    </row>
    <row r="272" spans="2:65" s="13" customFormat="1" ht="11.25">
      <c r="B272" s="169"/>
      <c r="D272" s="134" t="s">
        <v>774</v>
      </c>
      <c r="E272" s="170" t="s">
        <v>19</v>
      </c>
      <c r="F272" s="171" t="s">
        <v>967</v>
      </c>
      <c r="H272" s="172">
        <v>2.4</v>
      </c>
      <c r="I272" s="173"/>
      <c r="L272" s="169"/>
      <c r="M272" s="174"/>
      <c r="T272" s="175"/>
      <c r="AT272" s="170" t="s">
        <v>774</v>
      </c>
      <c r="AU272" s="170" t="s">
        <v>77</v>
      </c>
      <c r="AV272" s="13" t="s">
        <v>266</v>
      </c>
      <c r="AW272" s="13" t="s">
        <v>31</v>
      </c>
      <c r="AX272" s="13" t="s">
        <v>77</v>
      </c>
      <c r="AY272" s="170" t="s">
        <v>260</v>
      </c>
    </row>
    <row r="273" spans="2:65" s="1" customFormat="1" ht="16.5" customHeight="1">
      <c r="B273" s="32"/>
      <c r="C273" s="121" t="s">
        <v>680</v>
      </c>
      <c r="D273" s="121" t="s">
        <v>261</v>
      </c>
      <c r="E273" s="122" t="s">
        <v>2069</v>
      </c>
      <c r="F273" s="123" t="s">
        <v>2070</v>
      </c>
      <c r="G273" s="124" t="s">
        <v>545</v>
      </c>
      <c r="H273" s="125">
        <v>6</v>
      </c>
      <c r="I273" s="126"/>
      <c r="J273" s="127">
        <f>ROUND(I273*H273,2)</f>
        <v>0</v>
      </c>
      <c r="K273" s="123" t="s">
        <v>1258</v>
      </c>
      <c r="L273" s="32"/>
      <c r="M273" s="128" t="s">
        <v>19</v>
      </c>
      <c r="N273" s="129" t="s">
        <v>40</v>
      </c>
      <c r="P273" s="130">
        <f>O273*H273</f>
        <v>0</v>
      </c>
      <c r="Q273" s="130">
        <v>8.0000000000000007E-5</v>
      </c>
      <c r="R273" s="130">
        <f>Q273*H273</f>
        <v>4.8000000000000007E-4</v>
      </c>
      <c r="S273" s="130">
        <v>1.7999999999999999E-2</v>
      </c>
      <c r="T273" s="131">
        <f>S273*H273</f>
        <v>0.10799999999999998</v>
      </c>
      <c r="AR273" s="132" t="s">
        <v>266</v>
      </c>
      <c r="AT273" s="132" t="s">
        <v>261</v>
      </c>
      <c r="AU273" s="132" t="s">
        <v>77</v>
      </c>
      <c r="AY273" s="17" t="s">
        <v>260</v>
      </c>
      <c r="BE273" s="133">
        <f>IF(N273="základní",J273,0)</f>
        <v>0</v>
      </c>
      <c r="BF273" s="133">
        <f>IF(N273="snížená",J273,0)</f>
        <v>0</v>
      </c>
      <c r="BG273" s="133">
        <f>IF(N273="zákl. přenesená",J273,0)</f>
        <v>0</v>
      </c>
      <c r="BH273" s="133">
        <f>IF(N273="sníž. přenesená",J273,0)</f>
        <v>0</v>
      </c>
      <c r="BI273" s="133">
        <f>IF(N273="nulová",J273,0)</f>
        <v>0</v>
      </c>
      <c r="BJ273" s="17" t="s">
        <v>77</v>
      </c>
      <c r="BK273" s="133">
        <f>ROUND(I273*H273,2)</f>
        <v>0</v>
      </c>
      <c r="BL273" s="17" t="s">
        <v>266</v>
      </c>
      <c r="BM273" s="132" t="s">
        <v>869</v>
      </c>
    </row>
    <row r="274" spans="2:65" s="1" customFormat="1" ht="11.25">
      <c r="B274" s="32"/>
      <c r="D274" s="134" t="s">
        <v>267</v>
      </c>
      <c r="F274" s="135" t="s">
        <v>2071</v>
      </c>
      <c r="I274" s="136"/>
      <c r="L274" s="32"/>
      <c r="M274" s="137"/>
      <c r="T274" s="53"/>
      <c r="AT274" s="17" t="s">
        <v>267</v>
      </c>
      <c r="AU274" s="17" t="s">
        <v>77</v>
      </c>
    </row>
    <row r="275" spans="2:65" s="1" customFormat="1" ht="11.25">
      <c r="B275" s="32"/>
      <c r="D275" s="176" t="s">
        <v>1416</v>
      </c>
      <c r="F275" s="177" t="s">
        <v>2072</v>
      </c>
      <c r="I275" s="136"/>
      <c r="L275" s="32"/>
      <c r="M275" s="137"/>
      <c r="T275" s="53"/>
      <c r="AT275" s="17" t="s">
        <v>1416</v>
      </c>
      <c r="AU275" s="17" t="s">
        <v>77</v>
      </c>
    </row>
    <row r="276" spans="2:65" s="12" customFormat="1" ht="11.25">
      <c r="B276" s="162"/>
      <c r="D276" s="134" t="s">
        <v>774</v>
      </c>
      <c r="E276" s="163" t="s">
        <v>19</v>
      </c>
      <c r="F276" s="164" t="s">
        <v>2247</v>
      </c>
      <c r="H276" s="165">
        <v>6</v>
      </c>
      <c r="I276" s="166"/>
      <c r="L276" s="162"/>
      <c r="M276" s="167"/>
      <c r="T276" s="168"/>
      <c r="AT276" s="163" t="s">
        <v>774</v>
      </c>
      <c r="AU276" s="163" t="s">
        <v>77</v>
      </c>
      <c r="AV276" s="12" t="s">
        <v>79</v>
      </c>
      <c r="AW276" s="12" t="s">
        <v>31</v>
      </c>
      <c r="AX276" s="12" t="s">
        <v>69</v>
      </c>
      <c r="AY276" s="163" t="s">
        <v>260</v>
      </c>
    </row>
    <row r="277" spans="2:65" s="13" customFormat="1" ht="11.25">
      <c r="B277" s="169"/>
      <c r="D277" s="134" t="s">
        <v>774</v>
      </c>
      <c r="E277" s="170" t="s">
        <v>19</v>
      </c>
      <c r="F277" s="171" t="s">
        <v>967</v>
      </c>
      <c r="H277" s="172">
        <v>6</v>
      </c>
      <c r="I277" s="173"/>
      <c r="L277" s="169"/>
      <c r="M277" s="174"/>
      <c r="T277" s="175"/>
      <c r="AT277" s="170" t="s">
        <v>774</v>
      </c>
      <c r="AU277" s="170" t="s">
        <v>77</v>
      </c>
      <c r="AV277" s="13" t="s">
        <v>266</v>
      </c>
      <c r="AW277" s="13" t="s">
        <v>31</v>
      </c>
      <c r="AX277" s="13" t="s">
        <v>77</v>
      </c>
      <c r="AY277" s="170" t="s">
        <v>260</v>
      </c>
    </row>
    <row r="278" spans="2:65" s="10" customFormat="1" ht="25.9" customHeight="1">
      <c r="B278" s="111"/>
      <c r="D278" s="112" t="s">
        <v>68</v>
      </c>
      <c r="E278" s="113" t="s">
        <v>2074</v>
      </c>
      <c r="F278" s="113" t="s">
        <v>2075</v>
      </c>
      <c r="I278" s="114"/>
      <c r="J278" s="115">
        <f>BK278</f>
        <v>0</v>
      </c>
      <c r="L278" s="111"/>
      <c r="M278" s="116"/>
      <c r="P278" s="117">
        <f>SUM(P279:P291)</f>
        <v>0</v>
      </c>
      <c r="R278" s="117">
        <f>SUM(R279:R291)</f>
        <v>0</v>
      </c>
      <c r="T278" s="118">
        <f>SUM(T279:T291)</f>
        <v>0</v>
      </c>
      <c r="AR278" s="112" t="s">
        <v>77</v>
      </c>
      <c r="AT278" s="119" t="s">
        <v>68</v>
      </c>
      <c r="AU278" s="119" t="s">
        <v>69</v>
      </c>
      <c r="AY278" s="112" t="s">
        <v>260</v>
      </c>
      <c r="BK278" s="120">
        <f>SUM(BK279:BK291)</f>
        <v>0</v>
      </c>
    </row>
    <row r="279" spans="2:65" s="1" customFormat="1" ht="24.2" customHeight="1">
      <c r="B279" s="32"/>
      <c r="C279" s="121" t="s">
        <v>364</v>
      </c>
      <c r="D279" s="121" t="s">
        <v>261</v>
      </c>
      <c r="E279" s="122" t="s">
        <v>2081</v>
      </c>
      <c r="F279" s="123" t="s">
        <v>2082</v>
      </c>
      <c r="G279" s="124" t="s">
        <v>973</v>
      </c>
      <c r="H279" s="125">
        <v>7.2679999999999998</v>
      </c>
      <c r="I279" s="126"/>
      <c r="J279" s="127">
        <f>ROUND(I279*H279,2)</f>
        <v>0</v>
      </c>
      <c r="K279" s="123" t="s">
        <v>1258</v>
      </c>
      <c r="L279" s="32"/>
      <c r="M279" s="128" t="s">
        <v>19</v>
      </c>
      <c r="N279" s="129" t="s">
        <v>40</v>
      </c>
      <c r="P279" s="130">
        <f>O279*H279</f>
        <v>0</v>
      </c>
      <c r="Q279" s="130">
        <v>0</v>
      </c>
      <c r="R279" s="130">
        <f>Q279*H279</f>
        <v>0</v>
      </c>
      <c r="S279" s="130">
        <v>0</v>
      </c>
      <c r="T279" s="131">
        <f>S279*H279</f>
        <v>0</v>
      </c>
      <c r="AR279" s="132" t="s">
        <v>266</v>
      </c>
      <c r="AT279" s="132" t="s">
        <v>261</v>
      </c>
      <c r="AU279" s="132" t="s">
        <v>77</v>
      </c>
      <c r="AY279" s="17" t="s">
        <v>260</v>
      </c>
      <c r="BE279" s="133">
        <f>IF(N279="základní",J279,0)</f>
        <v>0</v>
      </c>
      <c r="BF279" s="133">
        <f>IF(N279="snížená",J279,0)</f>
        <v>0</v>
      </c>
      <c r="BG279" s="133">
        <f>IF(N279="zákl. přenesená",J279,0)</f>
        <v>0</v>
      </c>
      <c r="BH279" s="133">
        <f>IF(N279="sníž. přenesená",J279,0)</f>
        <v>0</v>
      </c>
      <c r="BI279" s="133">
        <f>IF(N279="nulová",J279,0)</f>
        <v>0</v>
      </c>
      <c r="BJ279" s="17" t="s">
        <v>77</v>
      </c>
      <c r="BK279" s="133">
        <f>ROUND(I279*H279,2)</f>
        <v>0</v>
      </c>
      <c r="BL279" s="17" t="s">
        <v>266</v>
      </c>
      <c r="BM279" s="132" t="s">
        <v>874</v>
      </c>
    </row>
    <row r="280" spans="2:65" s="1" customFormat="1" ht="19.5">
      <c r="B280" s="32"/>
      <c r="D280" s="134" t="s">
        <v>267</v>
      </c>
      <c r="F280" s="135" t="s">
        <v>2083</v>
      </c>
      <c r="I280" s="136"/>
      <c r="L280" s="32"/>
      <c r="M280" s="137"/>
      <c r="T280" s="53"/>
      <c r="AT280" s="17" t="s">
        <v>267</v>
      </c>
      <c r="AU280" s="17" t="s">
        <v>77</v>
      </c>
    </row>
    <row r="281" spans="2:65" s="1" customFormat="1" ht="11.25">
      <c r="B281" s="32"/>
      <c r="D281" s="176" t="s">
        <v>1416</v>
      </c>
      <c r="F281" s="177" t="s">
        <v>2084</v>
      </c>
      <c r="I281" s="136"/>
      <c r="L281" s="32"/>
      <c r="M281" s="137"/>
      <c r="T281" s="53"/>
      <c r="AT281" s="17" t="s">
        <v>1416</v>
      </c>
      <c r="AU281" s="17" t="s">
        <v>77</v>
      </c>
    </row>
    <row r="282" spans="2:65" s="12" customFormat="1" ht="11.25">
      <c r="B282" s="162"/>
      <c r="D282" s="134" t="s">
        <v>774</v>
      </c>
      <c r="E282" s="163" t="s">
        <v>19</v>
      </c>
      <c r="F282" s="164" t="s">
        <v>4472</v>
      </c>
      <c r="H282" s="165">
        <v>7.2679999999999998</v>
      </c>
      <c r="I282" s="166"/>
      <c r="L282" s="162"/>
      <c r="M282" s="167"/>
      <c r="T282" s="168"/>
      <c r="AT282" s="163" t="s">
        <v>774</v>
      </c>
      <c r="AU282" s="163" t="s">
        <v>77</v>
      </c>
      <c r="AV282" s="12" t="s">
        <v>79</v>
      </c>
      <c r="AW282" s="12" t="s">
        <v>31</v>
      </c>
      <c r="AX282" s="12" t="s">
        <v>69</v>
      </c>
      <c r="AY282" s="163" t="s">
        <v>260</v>
      </c>
    </row>
    <row r="283" spans="2:65" s="13" customFormat="1" ht="11.25">
      <c r="B283" s="169"/>
      <c r="D283" s="134" t="s">
        <v>774</v>
      </c>
      <c r="E283" s="170" t="s">
        <v>19</v>
      </c>
      <c r="F283" s="171" t="s">
        <v>967</v>
      </c>
      <c r="H283" s="172">
        <v>7.2679999999999998</v>
      </c>
      <c r="I283" s="173"/>
      <c r="L283" s="169"/>
      <c r="M283" s="174"/>
      <c r="T283" s="175"/>
      <c r="AT283" s="170" t="s">
        <v>774</v>
      </c>
      <c r="AU283" s="170" t="s">
        <v>77</v>
      </c>
      <c r="AV283" s="13" t="s">
        <v>266</v>
      </c>
      <c r="AW283" s="13" t="s">
        <v>31</v>
      </c>
      <c r="AX283" s="13" t="s">
        <v>77</v>
      </c>
      <c r="AY283" s="170" t="s">
        <v>260</v>
      </c>
    </row>
    <row r="284" spans="2:65" s="1" customFormat="1" ht="16.5" customHeight="1">
      <c r="B284" s="32"/>
      <c r="C284" s="121" t="s">
        <v>689</v>
      </c>
      <c r="D284" s="121" t="s">
        <v>261</v>
      </c>
      <c r="E284" s="122" t="s">
        <v>2086</v>
      </c>
      <c r="F284" s="123" t="s">
        <v>2087</v>
      </c>
      <c r="G284" s="124" t="s">
        <v>973</v>
      </c>
      <c r="H284" s="125">
        <v>7.3840000000000003</v>
      </c>
      <c r="I284" s="126"/>
      <c r="J284" s="127">
        <f>ROUND(I284*H284,2)</f>
        <v>0</v>
      </c>
      <c r="K284" s="123" t="s">
        <v>1258</v>
      </c>
      <c r="L284" s="32"/>
      <c r="M284" s="128" t="s">
        <v>19</v>
      </c>
      <c r="N284" s="129" t="s">
        <v>40</v>
      </c>
      <c r="P284" s="130">
        <f>O284*H284</f>
        <v>0</v>
      </c>
      <c r="Q284" s="130">
        <v>0</v>
      </c>
      <c r="R284" s="130">
        <f>Q284*H284</f>
        <v>0</v>
      </c>
      <c r="S284" s="130">
        <v>0</v>
      </c>
      <c r="T284" s="131">
        <f>S284*H284</f>
        <v>0</v>
      </c>
      <c r="AR284" s="132" t="s">
        <v>266</v>
      </c>
      <c r="AT284" s="132" t="s">
        <v>261</v>
      </c>
      <c r="AU284" s="132" t="s">
        <v>77</v>
      </c>
      <c r="AY284" s="17" t="s">
        <v>260</v>
      </c>
      <c r="BE284" s="133">
        <f>IF(N284="základní",J284,0)</f>
        <v>0</v>
      </c>
      <c r="BF284" s="133">
        <f>IF(N284="snížená",J284,0)</f>
        <v>0</v>
      </c>
      <c r="BG284" s="133">
        <f>IF(N284="zákl. přenesená",J284,0)</f>
        <v>0</v>
      </c>
      <c r="BH284" s="133">
        <f>IF(N284="sníž. přenesená",J284,0)</f>
        <v>0</v>
      </c>
      <c r="BI284" s="133">
        <f>IF(N284="nulová",J284,0)</f>
        <v>0</v>
      </c>
      <c r="BJ284" s="17" t="s">
        <v>77</v>
      </c>
      <c r="BK284" s="133">
        <f>ROUND(I284*H284,2)</f>
        <v>0</v>
      </c>
      <c r="BL284" s="17" t="s">
        <v>266</v>
      </c>
      <c r="BM284" s="132" t="s">
        <v>1139</v>
      </c>
    </row>
    <row r="285" spans="2:65" s="1" customFormat="1" ht="11.25">
      <c r="B285" s="32"/>
      <c r="D285" s="134" t="s">
        <v>267</v>
      </c>
      <c r="F285" s="135" t="s">
        <v>2088</v>
      </c>
      <c r="I285" s="136"/>
      <c r="L285" s="32"/>
      <c r="M285" s="137"/>
      <c r="T285" s="53"/>
      <c r="AT285" s="17" t="s">
        <v>267</v>
      </c>
      <c r="AU285" s="17" t="s">
        <v>77</v>
      </c>
    </row>
    <row r="286" spans="2:65" s="1" customFormat="1" ht="11.25">
      <c r="B286" s="32"/>
      <c r="D286" s="176" t="s">
        <v>1416</v>
      </c>
      <c r="F286" s="177" t="s">
        <v>2089</v>
      </c>
      <c r="I286" s="136"/>
      <c r="L286" s="32"/>
      <c r="M286" s="137"/>
      <c r="T286" s="53"/>
      <c r="AT286" s="17" t="s">
        <v>1416</v>
      </c>
      <c r="AU286" s="17" t="s">
        <v>77</v>
      </c>
    </row>
    <row r="287" spans="2:65" s="1" customFormat="1" ht="16.5" customHeight="1">
      <c r="B287" s="32"/>
      <c r="C287" s="121" t="s">
        <v>368</v>
      </c>
      <c r="D287" s="121" t="s">
        <v>261</v>
      </c>
      <c r="E287" s="122" t="s">
        <v>2090</v>
      </c>
      <c r="F287" s="123" t="s">
        <v>2091</v>
      </c>
      <c r="G287" s="124" t="s">
        <v>973</v>
      </c>
      <c r="H287" s="125">
        <v>140.29599999999999</v>
      </c>
      <c r="I287" s="126"/>
      <c r="J287" s="127">
        <f>ROUND(I287*H287,2)</f>
        <v>0</v>
      </c>
      <c r="K287" s="123" t="s">
        <v>1258</v>
      </c>
      <c r="L287" s="32"/>
      <c r="M287" s="128" t="s">
        <v>19</v>
      </c>
      <c r="N287" s="129" t="s">
        <v>40</v>
      </c>
      <c r="P287" s="130">
        <f>O287*H287</f>
        <v>0</v>
      </c>
      <c r="Q287" s="130">
        <v>0</v>
      </c>
      <c r="R287" s="130">
        <f>Q287*H287</f>
        <v>0</v>
      </c>
      <c r="S287" s="130">
        <v>0</v>
      </c>
      <c r="T287" s="131">
        <f>S287*H287</f>
        <v>0</v>
      </c>
      <c r="AR287" s="132" t="s">
        <v>266</v>
      </c>
      <c r="AT287" s="132" t="s">
        <v>261</v>
      </c>
      <c r="AU287" s="132" t="s">
        <v>77</v>
      </c>
      <c r="AY287" s="17" t="s">
        <v>260</v>
      </c>
      <c r="BE287" s="133">
        <f>IF(N287="základní",J287,0)</f>
        <v>0</v>
      </c>
      <c r="BF287" s="133">
        <f>IF(N287="snížená",J287,0)</f>
        <v>0</v>
      </c>
      <c r="BG287" s="133">
        <f>IF(N287="zákl. přenesená",J287,0)</f>
        <v>0</v>
      </c>
      <c r="BH287" s="133">
        <f>IF(N287="sníž. přenesená",J287,0)</f>
        <v>0</v>
      </c>
      <c r="BI287" s="133">
        <f>IF(N287="nulová",J287,0)</f>
        <v>0</v>
      </c>
      <c r="BJ287" s="17" t="s">
        <v>77</v>
      </c>
      <c r="BK287" s="133">
        <f>ROUND(I287*H287,2)</f>
        <v>0</v>
      </c>
      <c r="BL287" s="17" t="s">
        <v>266</v>
      </c>
      <c r="BM287" s="132" t="s">
        <v>1141</v>
      </c>
    </row>
    <row r="288" spans="2:65" s="1" customFormat="1" ht="19.5">
      <c r="B288" s="32"/>
      <c r="D288" s="134" t="s">
        <v>267</v>
      </c>
      <c r="F288" s="135" t="s">
        <v>2092</v>
      </c>
      <c r="I288" s="136"/>
      <c r="L288" s="32"/>
      <c r="M288" s="137"/>
      <c r="T288" s="53"/>
      <c r="AT288" s="17" t="s">
        <v>267</v>
      </c>
      <c r="AU288" s="17" t="s">
        <v>77</v>
      </c>
    </row>
    <row r="289" spans="2:65" s="1" customFormat="1" ht="11.25">
      <c r="B289" s="32"/>
      <c r="D289" s="176" t="s">
        <v>1416</v>
      </c>
      <c r="F289" s="177" t="s">
        <v>2093</v>
      </c>
      <c r="I289" s="136"/>
      <c r="L289" s="32"/>
      <c r="M289" s="137"/>
      <c r="T289" s="53"/>
      <c r="AT289" s="17" t="s">
        <v>1416</v>
      </c>
      <c r="AU289" s="17" t="s">
        <v>77</v>
      </c>
    </row>
    <row r="290" spans="2:65" s="12" customFormat="1" ht="11.25">
      <c r="B290" s="162"/>
      <c r="D290" s="134" t="s">
        <v>774</v>
      </c>
      <c r="E290" s="163" t="s">
        <v>19</v>
      </c>
      <c r="F290" s="164" t="s">
        <v>4491</v>
      </c>
      <c r="H290" s="165">
        <v>140.29599999999999</v>
      </c>
      <c r="I290" s="166"/>
      <c r="L290" s="162"/>
      <c r="M290" s="167"/>
      <c r="T290" s="168"/>
      <c r="AT290" s="163" t="s">
        <v>774</v>
      </c>
      <c r="AU290" s="163" t="s">
        <v>77</v>
      </c>
      <c r="AV290" s="12" t="s">
        <v>79</v>
      </c>
      <c r="AW290" s="12" t="s">
        <v>31</v>
      </c>
      <c r="AX290" s="12" t="s">
        <v>69</v>
      </c>
      <c r="AY290" s="163" t="s">
        <v>260</v>
      </c>
    </row>
    <row r="291" spans="2:65" s="13" customFormat="1" ht="11.25">
      <c r="B291" s="169"/>
      <c r="D291" s="134" t="s">
        <v>774</v>
      </c>
      <c r="E291" s="170" t="s">
        <v>19</v>
      </c>
      <c r="F291" s="171" t="s">
        <v>967</v>
      </c>
      <c r="H291" s="172">
        <v>140.29599999999999</v>
      </c>
      <c r="I291" s="173"/>
      <c r="L291" s="169"/>
      <c r="M291" s="174"/>
      <c r="T291" s="175"/>
      <c r="AT291" s="170" t="s">
        <v>774</v>
      </c>
      <c r="AU291" s="170" t="s">
        <v>77</v>
      </c>
      <c r="AV291" s="13" t="s">
        <v>266</v>
      </c>
      <c r="AW291" s="13" t="s">
        <v>31</v>
      </c>
      <c r="AX291" s="13" t="s">
        <v>77</v>
      </c>
      <c r="AY291" s="170" t="s">
        <v>260</v>
      </c>
    </row>
    <row r="292" spans="2:65" s="10" customFormat="1" ht="25.9" customHeight="1">
      <c r="B292" s="111"/>
      <c r="D292" s="112" t="s">
        <v>68</v>
      </c>
      <c r="E292" s="113" t="s">
        <v>2095</v>
      </c>
      <c r="F292" s="113" t="s">
        <v>2096</v>
      </c>
      <c r="I292" s="114"/>
      <c r="J292" s="115">
        <f>BK292</f>
        <v>0</v>
      </c>
      <c r="L292" s="111"/>
      <c r="M292" s="116"/>
      <c r="P292" s="117">
        <f>SUM(P293:P295)</f>
        <v>0</v>
      </c>
      <c r="R292" s="117">
        <f>SUM(R293:R295)</f>
        <v>0</v>
      </c>
      <c r="T292" s="118">
        <f>SUM(T293:T295)</f>
        <v>0</v>
      </c>
      <c r="AR292" s="112" t="s">
        <v>77</v>
      </c>
      <c r="AT292" s="119" t="s">
        <v>68</v>
      </c>
      <c r="AU292" s="119" t="s">
        <v>69</v>
      </c>
      <c r="AY292" s="112" t="s">
        <v>260</v>
      </c>
      <c r="BK292" s="120">
        <f>SUM(BK293:BK295)</f>
        <v>0</v>
      </c>
    </row>
    <row r="293" spans="2:65" s="1" customFormat="1" ht="16.5" customHeight="1">
      <c r="B293" s="32"/>
      <c r="C293" s="121" t="s">
        <v>697</v>
      </c>
      <c r="D293" s="121" t="s">
        <v>261</v>
      </c>
      <c r="E293" s="122" t="s">
        <v>2097</v>
      </c>
      <c r="F293" s="123" t="s">
        <v>2098</v>
      </c>
      <c r="G293" s="124" t="s">
        <v>973</v>
      </c>
      <c r="H293" s="125">
        <v>128.63300000000001</v>
      </c>
      <c r="I293" s="126"/>
      <c r="J293" s="127">
        <f>ROUND(I293*H293,2)</f>
        <v>0</v>
      </c>
      <c r="K293" s="123" t="s">
        <v>1258</v>
      </c>
      <c r="L293" s="32"/>
      <c r="M293" s="128" t="s">
        <v>19</v>
      </c>
      <c r="N293" s="129" t="s">
        <v>40</v>
      </c>
      <c r="P293" s="130">
        <f>O293*H293</f>
        <v>0</v>
      </c>
      <c r="Q293" s="130">
        <v>0</v>
      </c>
      <c r="R293" s="130">
        <f>Q293*H293</f>
        <v>0</v>
      </c>
      <c r="S293" s="130">
        <v>0</v>
      </c>
      <c r="T293" s="131">
        <f>S293*H293</f>
        <v>0</v>
      </c>
      <c r="AR293" s="132" t="s">
        <v>266</v>
      </c>
      <c r="AT293" s="132" t="s">
        <v>261</v>
      </c>
      <c r="AU293" s="132" t="s">
        <v>77</v>
      </c>
      <c r="AY293" s="17" t="s">
        <v>260</v>
      </c>
      <c r="BE293" s="133">
        <f>IF(N293="základní",J293,0)</f>
        <v>0</v>
      </c>
      <c r="BF293" s="133">
        <f>IF(N293="snížená",J293,0)</f>
        <v>0</v>
      </c>
      <c r="BG293" s="133">
        <f>IF(N293="zákl. přenesená",J293,0)</f>
        <v>0</v>
      </c>
      <c r="BH293" s="133">
        <f>IF(N293="sníž. přenesená",J293,0)</f>
        <v>0</v>
      </c>
      <c r="BI293" s="133">
        <f>IF(N293="nulová",J293,0)</f>
        <v>0</v>
      </c>
      <c r="BJ293" s="17" t="s">
        <v>77</v>
      </c>
      <c r="BK293" s="133">
        <f>ROUND(I293*H293,2)</f>
        <v>0</v>
      </c>
      <c r="BL293" s="17" t="s">
        <v>266</v>
      </c>
      <c r="BM293" s="132" t="s">
        <v>695</v>
      </c>
    </row>
    <row r="294" spans="2:65" s="1" customFormat="1" ht="19.5">
      <c r="B294" s="32"/>
      <c r="D294" s="134" t="s">
        <v>267</v>
      </c>
      <c r="F294" s="135" t="s">
        <v>2099</v>
      </c>
      <c r="I294" s="136"/>
      <c r="L294" s="32"/>
      <c r="M294" s="137"/>
      <c r="T294" s="53"/>
      <c r="AT294" s="17" t="s">
        <v>267</v>
      </c>
      <c r="AU294" s="17" t="s">
        <v>77</v>
      </c>
    </row>
    <row r="295" spans="2:65" s="1" customFormat="1" ht="11.25">
      <c r="B295" s="32"/>
      <c r="D295" s="176" t="s">
        <v>1416</v>
      </c>
      <c r="F295" s="177" t="s">
        <v>2100</v>
      </c>
      <c r="I295" s="136"/>
      <c r="L295" s="32"/>
      <c r="M295" s="149"/>
      <c r="N295" s="150"/>
      <c r="O295" s="150"/>
      <c r="P295" s="150"/>
      <c r="Q295" s="150"/>
      <c r="R295" s="150"/>
      <c r="S295" s="150"/>
      <c r="T295" s="151"/>
      <c r="AT295" s="17" t="s">
        <v>1416</v>
      </c>
      <c r="AU295" s="17" t="s">
        <v>77</v>
      </c>
    </row>
    <row r="296" spans="2:65" s="1" customFormat="1" ht="6.95" customHeight="1">
      <c r="B296" s="41"/>
      <c r="C296" s="42"/>
      <c r="D296" s="42"/>
      <c r="E296" s="42"/>
      <c r="F296" s="42"/>
      <c r="G296" s="42"/>
      <c r="H296" s="42"/>
      <c r="I296" s="42"/>
      <c r="J296" s="42"/>
      <c r="K296" s="42"/>
      <c r="L296" s="32"/>
    </row>
  </sheetData>
  <sheetProtection algorithmName="SHA-512" hashValue="e5BOiE7K73Tbi/BnMtTPe2xabj0FNxq0x/zzjMbArw7nkIdcr27aMmQ5dLqRH80tjwPQEWEO/ceJA8mqWbb1Rw==" saltValue="NFb1iusH2Efwb9yO/+cc9f4EKXNrqN6nvfE90g54CtuLxCoZBhPu7ZuapgoXscUTCde/lmBHeRgDpNMUpvmUnw==" spinCount="100000" sheet="1" objects="1" scenarios="1" formatColumns="0" formatRows="0" autoFilter="0"/>
  <autoFilter ref="C86:K295" xr:uid="{00000000-0009-0000-0000-00002F000000}"/>
  <mergeCells count="9">
    <mergeCell ref="E50:H50"/>
    <mergeCell ref="E77:H77"/>
    <mergeCell ref="E79:H79"/>
    <mergeCell ref="L2:V2"/>
    <mergeCell ref="E7:H7"/>
    <mergeCell ref="E9:H9"/>
    <mergeCell ref="E18:H18"/>
    <mergeCell ref="E27:H27"/>
    <mergeCell ref="E48:H48"/>
  </mergeCells>
  <hyperlinks>
    <hyperlink ref="F91" r:id="rId1" xr:uid="{00000000-0004-0000-2F00-000000000000}"/>
    <hyperlink ref="F97" r:id="rId2" xr:uid="{00000000-0004-0000-2F00-000001000000}"/>
    <hyperlink ref="F102" r:id="rId3" xr:uid="{00000000-0004-0000-2F00-000002000000}"/>
    <hyperlink ref="F107" r:id="rId4" xr:uid="{00000000-0004-0000-2F00-000003000000}"/>
    <hyperlink ref="F113" r:id="rId5" xr:uid="{00000000-0004-0000-2F00-000004000000}"/>
    <hyperlink ref="F118" r:id="rId6" xr:uid="{00000000-0004-0000-2F00-000005000000}"/>
    <hyperlink ref="F123" r:id="rId7" xr:uid="{00000000-0004-0000-2F00-000006000000}"/>
    <hyperlink ref="F132" r:id="rId8" xr:uid="{00000000-0004-0000-2F00-000007000000}"/>
    <hyperlink ref="F141" r:id="rId9" xr:uid="{00000000-0004-0000-2F00-000008000000}"/>
    <hyperlink ref="F146" r:id="rId10" xr:uid="{00000000-0004-0000-2F00-000009000000}"/>
    <hyperlink ref="F152" r:id="rId11" xr:uid="{00000000-0004-0000-2F00-00000A000000}"/>
    <hyperlink ref="F155" r:id="rId12" xr:uid="{00000000-0004-0000-2F00-00000B000000}"/>
    <hyperlink ref="F160" r:id="rId13" xr:uid="{00000000-0004-0000-2F00-00000C000000}"/>
    <hyperlink ref="F171" r:id="rId14" xr:uid="{00000000-0004-0000-2F00-00000D000000}"/>
    <hyperlink ref="F180" r:id="rId15" xr:uid="{00000000-0004-0000-2F00-00000E000000}"/>
    <hyperlink ref="F185" r:id="rId16" xr:uid="{00000000-0004-0000-2F00-00000F000000}"/>
    <hyperlink ref="F193" r:id="rId17" xr:uid="{00000000-0004-0000-2F00-000010000000}"/>
    <hyperlink ref="F200" r:id="rId18" xr:uid="{00000000-0004-0000-2F00-000011000000}"/>
    <hyperlink ref="F206" r:id="rId19" xr:uid="{00000000-0004-0000-2F00-000012000000}"/>
    <hyperlink ref="F214" r:id="rId20" xr:uid="{00000000-0004-0000-2F00-000013000000}"/>
    <hyperlink ref="F226" r:id="rId21" xr:uid="{00000000-0004-0000-2F00-000014000000}"/>
    <hyperlink ref="F229" r:id="rId22" xr:uid="{00000000-0004-0000-2F00-000015000000}"/>
    <hyperlink ref="F235" r:id="rId23" xr:uid="{00000000-0004-0000-2F00-000016000000}"/>
    <hyperlink ref="F241" r:id="rId24" xr:uid="{00000000-0004-0000-2F00-000017000000}"/>
    <hyperlink ref="F251" r:id="rId25" xr:uid="{00000000-0004-0000-2F00-000018000000}"/>
    <hyperlink ref="F257" r:id="rId26" xr:uid="{00000000-0004-0000-2F00-000019000000}"/>
    <hyperlink ref="F267" r:id="rId27" xr:uid="{00000000-0004-0000-2F00-00001A000000}"/>
    <hyperlink ref="F270" r:id="rId28" xr:uid="{00000000-0004-0000-2F00-00001B000000}"/>
    <hyperlink ref="F275" r:id="rId29" xr:uid="{00000000-0004-0000-2F00-00001C000000}"/>
    <hyperlink ref="F281" r:id="rId30" xr:uid="{00000000-0004-0000-2F00-00001D000000}"/>
    <hyperlink ref="F286" r:id="rId31" xr:uid="{00000000-0004-0000-2F00-00001E000000}"/>
    <hyperlink ref="F289" r:id="rId32" xr:uid="{00000000-0004-0000-2F00-00001F000000}"/>
    <hyperlink ref="F295" r:id="rId33" xr:uid="{00000000-0004-0000-2F00-000020000000}"/>
  </hyperlinks>
  <pageMargins left="0.39374999999999999" right="0.39374999999999999" top="0.39374999999999999" bottom="0.39374999999999999" header="0" footer="0"/>
  <pageSetup paperSize="9" fitToHeight="100" orientation="landscape" blackAndWhite="1"/>
  <headerFooter>
    <oddFooter>&amp;CStrana &amp;P z &amp;N</oddFooter>
  </headerFooter>
  <drawing r:id="rId34"/>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pageSetUpPr fitToPage="1"/>
  </sheetPr>
  <dimension ref="B2:BM307"/>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220</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4492</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ROUND(J88,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ROUND((SUM(BE88:BE306)),  2)</f>
        <v>0</v>
      </c>
      <c r="I33" s="89">
        <v>0.21</v>
      </c>
      <c r="J33" s="88">
        <f>ROUND(((SUM(BE88:BE306))*I33),  2)</f>
        <v>0</v>
      </c>
      <c r="L33" s="32"/>
    </row>
    <row r="34" spans="2:12" s="1" customFormat="1" ht="14.45" customHeight="1">
      <c r="B34" s="32"/>
      <c r="E34" s="27" t="s">
        <v>41</v>
      </c>
      <c r="F34" s="88">
        <f>ROUND((SUM(BF88:BF306)),  2)</f>
        <v>0</v>
      </c>
      <c r="I34" s="89">
        <v>0.12</v>
      </c>
      <c r="J34" s="88">
        <f>ROUND(((SUM(BF88:BF306))*I34),  2)</f>
        <v>0</v>
      </c>
      <c r="L34" s="32"/>
    </row>
    <row r="35" spans="2:12" s="1" customFormat="1" ht="14.45" hidden="1" customHeight="1">
      <c r="B35" s="32"/>
      <c r="E35" s="27" t="s">
        <v>42</v>
      </c>
      <c r="F35" s="88">
        <f>ROUND((SUM(BG88:BG306)),  2)</f>
        <v>0</v>
      </c>
      <c r="I35" s="89">
        <v>0.21</v>
      </c>
      <c r="J35" s="88">
        <f>0</f>
        <v>0</v>
      </c>
      <c r="L35" s="32"/>
    </row>
    <row r="36" spans="2:12" s="1" customFormat="1" ht="14.45" hidden="1" customHeight="1">
      <c r="B36" s="32"/>
      <c r="E36" s="27" t="s">
        <v>43</v>
      </c>
      <c r="F36" s="88">
        <f>ROUND((SUM(BH88:BH306)),  2)</f>
        <v>0</v>
      </c>
      <c r="I36" s="89">
        <v>0.12</v>
      </c>
      <c r="J36" s="88">
        <f>0</f>
        <v>0</v>
      </c>
      <c r="L36" s="32"/>
    </row>
    <row r="37" spans="2:12" s="1" customFormat="1" ht="14.45" hidden="1" customHeight="1">
      <c r="B37" s="32"/>
      <c r="E37" s="27" t="s">
        <v>44</v>
      </c>
      <c r="F37" s="88">
        <f>ROUND((SUM(BI88:BI306)),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04-17-01 - Tunel Polubenský km 32,691 - 33,631</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J88</f>
        <v>0</v>
      </c>
      <c r="L59" s="32"/>
      <c r="AU59" s="17" t="s">
        <v>242</v>
      </c>
    </row>
    <row r="60" spans="2:47" s="8" customFormat="1" ht="24.95" customHeight="1">
      <c r="B60" s="99"/>
      <c r="D60" s="100" t="s">
        <v>1827</v>
      </c>
      <c r="E60" s="101"/>
      <c r="F60" s="101"/>
      <c r="G60" s="101"/>
      <c r="H60" s="101"/>
      <c r="I60" s="101"/>
      <c r="J60" s="102">
        <f>J89</f>
        <v>0</v>
      </c>
      <c r="L60" s="99"/>
    </row>
    <row r="61" spans="2:47" s="8" customFormat="1" ht="24.95" customHeight="1">
      <c r="B61" s="99"/>
      <c r="D61" s="100" t="s">
        <v>1828</v>
      </c>
      <c r="E61" s="101"/>
      <c r="F61" s="101"/>
      <c r="G61" s="101"/>
      <c r="H61" s="101"/>
      <c r="I61" s="101"/>
      <c r="J61" s="102">
        <f>J109</f>
        <v>0</v>
      </c>
      <c r="L61" s="99"/>
    </row>
    <row r="62" spans="2:47" s="8" customFormat="1" ht="24.95" customHeight="1">
      <c r="B62" s="99"/>
      <c r="D62" s="100" t="s">
        <v>1829</v>
      </c>
      <c r="E62" s="101"/>
      <c r="F62" s="101"/>
      <c r="G62" s="101"/>
      <c r="H62" s="101"/>
      <c r="I62" s="101"/>
      <c r="J62" s="102">
        <f>J122</f>
        <v>0</v>
      </c>
      <c r="L62" s="99"/>
    </row>
    <row r="63" spans="2:47" s="8" customFormat="1" ht="24.95" customHeight="1">
      <c r="B63" s="99"/>
      <c r="D63" s="100" t="s">
        <v>2280</v>
      </c>
      <c r="E63" s="101"/>
      <c r="F63" s="101"/>
      <c r="G63" s="101"/>
      <c r="H63" s="101"/>
      <c r="I63" s="101"/>
      <c r="J63" s="102">
        <f>J147</f>
        <v>0</v>
      </c>
      <c r="L63" s="99"/>
    </row>
    <row r="64" spans="2:47" s="8" customFormat="1" ht="24.95" customHeight="1">
      <c r="B64" s="99"/>
      <c r="D64" s="100" t="s">
        <v>1831</v>
      </c>
      <c r="E64" s="101"/>
      <c r="F64" s="101"/>
      <c r="G64" s="101"/>
      <c r="H64" s="101"/>
      <c r="I64" s="101"/>
      <c r="J64" s="102">
        <f>J167</f>
        <v>0</v>
      </c>
      <c r="L64" s="99"/>
    </row>
    <row r="65" spans="2:12" s="8" customFormat="1" ht="24.95" customHeight="1">
      <c r="B65" s="99"/>
      <c r="D65" s="100" t="s">
        <v>2281</v>
      </c>
      <c r="E65" s="101"/>
      <c r="F65" s="101"/>
      <c r="G65" s="101"/>
      <c r="H65" s="101"/>
      <c r="I65" s="101"/>
      <c r="J65" s="102">
        <f>J171</f>
        <v>0</v>
      </c>
      <c r="L65" s="99"/>
    </row>
    <row r="66" spans="2:12" s="8" customFormat="1" ht="24.95" customHeight="1">
      <c r="B66" s="99"/>
      <c r="D66" s="100" t="s">
        <v>1833</v>
      </c>
      <c r="E66" s="101"/>
      <c r="F66" s="101"/>
      <c r="G66" s="101"/>
      <c r="H66" s="101"/>
      <c r="I66" s="101"/>
      <c r="J66" s="102">
        <f>J220</f>
        <v>0</v>
      </c>
      <c r="L66" s="99"/>
    </row>
    <row r="67" spans="2:12" s="8" customFormat="1" ht="24.95" customHeight="1">
      <c r="B67" s="99"/>
      <c r="D67" s="100" t="s">
        <v>1834</v>
      </c>
      <c r="E67" s="101"/>
      <c r="F67" s="101"/>
      <c r="G67" s="101"/>
      <c r="H67" s="101"/>
      <c r="I67" s="101"/>
      <c r="J67" s="102">
        <f>J277</f>
        <v>0</v>
      </c>
      <c r="L67" s="99"/>
    </row>
    <row r="68" spans="2:12" s="8" customFormat="1" ht="24.95" customHeight="1">
      <c r="B68" s="99"/>
      <c r="D68" s="100" t="s">
        <v>1835</v>
      </c>
      <c r="E68" s="101"/>
      <c r="F68" s="101"/>
      <c r="G68" s="101"/>
      <c r="H68" s="101"/>
      <c r="I68" s="101"/>
      <c r="J68" s="102">
        <f>J294</f>
        <v>0</v>
      </c>
      <c r="L68" s="99"/>
    </row>
    <row r="69" spans="2:12" s="1" customFormat="1" ht="21.75" customHeight="1">
      <c r="B69" s="32"/>
      <c r="L69" s="32"/>
    </row>
    <row r="70" spans="2:12" s="1" customFormat="1" ht="6.95" customHeight="1">
      <c r="B70" s="41"/>
      <c r="C70" s="42"/>
      <c r="D70" s="42"/>
      <c r="E70" s="42"/>
      <c r="F70" s="42"/>
      <c r="G70" s="42"/>
      <c r="H70" s="42"/>
      <c r="I70" s="42"/>
      <c r="J70" s="42"/>
      <c r="K70" s="42"/>
      <c r="L70" s="32"/>
    </row>
    <row r="74" spans="2:12" s="1" customFormat="1" ht="6.95" customHeight="1">
      <c r="B74" s="43"/>
      <c r="C74" s="44"/>
      <c r="D74" s="44"/>
      <c r="E74" s="44"/>
      <c r="F74" s="44"/>
      <c r="G74" s="44"/>
      <c r="H74" s="44"/>
      <c r="I74" s="44"/>
      <c r="J74" s="44"/>
      <c r="K74" s="44"/>
      <c r="L74" s="32"/>
    </row>
    <row r="75" spans="2:12" s="1" customFormat="1" ht="24.95" customHeight="1">
      <c r="B75" s="32"/>
      <c r="C75" s="21" t="s">
        <v>245</v>
      </c>
      <c r="L75" s="32"/>
    </row>
    <row r="76" spans="2:12" s="1" customFormat="1" ht="6.95" customHeight="1">
      <c r="B76" s="32"/>
      <c r="L76" s="32"/>
    </row>
    <row r="77" spans="2:12" s="1" customFormat="1" ht="12" customHeight="1">
      <c r="B77" s="32"/>
      <c r="C77" s="27" t="s">
        <v>16</v>
      </c>
      <c r="L77" s="32"/>
    </row>
    <row r="78" spans="2:12" s="1" customFormat="1" ht="16.5" customHeight="1">
      <c r="B78" s="32"/>
      <c r="E78" s="309" t="str">
        <f>E7</f>
        <v>Oprava trati v úseku Tanvald - Kořenov</v>
      </c>
      <c r="F78" s="310"/>
      <c r="G78" s="310"/>
      <c r="H78" s="310"/>
      <c r="L78" s="32"/>
    </row>
    <row r="79" spans="2:12" s="1" customFormat="1" ht="12" customHeight="1">
      <c r="B79" s="32"/>
      <c r="C79" s="27" t="s">
        <v>237</v>
      </c>
      <c r="L79" s="32"/>
    </row>
    <row r="80" spans="2:12" s="1" customFormat="1" ht="16.5" customHeight="1">
      <c r="B80" s="32"/>
      <c r="E80" s="305" t="str">
        <f>E9</f>
        <v>SO 04-17-01 - Tunel Polubenský km 32,691 - 33,631</v>
      </c>
      <c r="F80" s="311"/>
      <c r="G80" s="311"/>
      <c r="H80" s="311"/>
      <c r="L80" s="32"/>
    </row>
    <row r="81" spans="2:65" s="1" customFormat="1" ht="6.95" customHeight="1">
      <c r="B81" s="32"/>
      <c r="L81" s="32"/>
    </row>
    <row r="82" spans="2:65" s="1" customFormat="1" ht="12" customHeight="1">
      <c r="B82" s="32"/>
      <c r="C82" s="27" t="s">
        <v>21</v>
      </c>
      <c r="F82" s="25" t="str">
        <f>F12</f>
        <v xml:space="preserve"> </v>
      </c>
      <c r="I82" s="27" t="s">
        <v>23</v>
      </c>
      <c r="J82" s="49" t="str">
        <f>IF(J12="","",J12)</f>
        <v>14. 6. 2023</v>
      </c>
      <c r="L82" s="32"/>
    </row>
    <row r="83" spans="2:65" s="1" customFormat="1" ht="6.95" customHeight="1">
      <c r="B83" s="32"/>
      <c r="L83" s="32"/>
    </row>
    <row r="84" spans="2:65" s="1" customFormat="1" ht="15.2" customHeight="1">
      <c r="B84" s="32"/>
      <c r="C84" s="27" t="s">
        <v>25</v>
      </c>
      <c r="F84" s="25" t="str">
        <f>E15</f>
        <v xml:space="preserve"> </v>
      </c>
      <c r="I84" s="27" t="s">
        <v>30</v>
      </c>
      <c r="J84" s="30" t="str">
        <f>E21</f>
        <v xml:space="preserve"> </v>
      </c>
      <c r="L84" s="32"/>
    </row>
    <row r="85" spans="2:65" s="1" customFormat="1" ht="15.2" customHeight="1">
      <c r="B85" s="32"/>
      <c r="C85" s="27" t="s">
        <v>28</v>
      </c>
      <c r="F85" s="25" t="str">
        <f>IF(E18="","",E18)</f>
        <v>Vyplň údaj</v>
      </c>
      <c r="I85" s="27" t="s">
        <v>32</v>
      </c>
      <c r="J85" s="30" t="str">
        <f>E24</f>
        <v xml:space="preserve"> </v>
      </c>
      <c r="L85" s="32"/>
    </row>
    <row r="86" spans="2:65" s="1" customFormat="1" ht="10.35" customHeight="1">
      <c r="B86" s="32"/>
      <c r="L86" s="32"/>
    </row>
    <row r="87" spans="2:65" s="9" customFormat="1" ht="29.25" customHeight="1">
      <c r="B87" s="103"/>
      <c r="C87" s="104" t="s">
        <v>246</v>
      </c>
      <c r="D87" s="105" t="s">
        <v>54</v>
      </c>
      <c r="E87" s="105" t="s">
        <v>50</v>
      </c>
      <c r="F87" s="105" t="s">
        <v>51</v>
      </c>
      <c r="G87" s="105" t="s">
        <v>247</v>
      </c>
      <c r="H87" s="105" t="s">
        <v>248</v>
      </c>
      <c r="I87" s="105" t="s">
        <v>249</v>
      </c>
      <c r="J87" s="105" t="s">
        <v>241</v>
      </c>
      <c r="K87" s="106" t="s">
        <v>250</v>
      </c>
      <c r="L87" s="103"/>
      <c r="M87" s="56" t="s">
        <v>19</v>
      </c>
      <c r="N87" s="57" t="s">
        <v>39</v>
      </c>
      <c r="O87" s="57" t="s">
        <v>251</v>
      </c>
      <c r="P87" s="57" t="s">
        <v>252</v>
      </c>
      <c r="Q87" s="57" t="s">
        <v>253</v>
      </c>
      <c r="R87" s="57" t="s">
        <v>254</v>
      </c>
      <c r="S87" s="57" t="s">
        <v>255</v>
      </c>
      <c r="T87" s="58" t="s">
        <v>256</v>
      </c>
    </row>
    <row r="88" spans="2:65" s="1" customFormat="1" ht="22.9" customHeight="1">
      <c r="B88" s="32"/>
      <c r="C88" s="61" t="s">
        <v>257</v>
      </c>
      <c r="J88" s="107">
        <f>BK88</f>
        <v>0</v>
      </c>
      <c r="L88" s="32"/>
      <c r="M88" s="59"/>
      <c r="N88" s="50"/>
      <c r="O88" s="50"/>
      <c r="P88" s="108">
        <f>P89+P109+P122+P147+P167+P171+P220+P277+P294</f>
        <v>0</v>
      </c>
      <c r="Q88" s="50"/>
      <c r="R88" s="108">
        <f>R89+R109+R122+R147+R167+R171+R220+R277+R294</f>
        <v>1480.8669487200002</v>
      </c>
      <c r="S88" s="50"/>
      <c r="T88" s="109">
        <f>T89+T109+T122+T147+T167+T171+T220+T277+T294</f>
        <v>83.208843700000003</v>
      </c>
      <c r="AT88" s="17" t="s">
        <v>68</v>
      </c>
      <c r="AU88" s="17" t="s">
        <v>242</v>
      </c>
      <c r="BK88" s="110">
        <f>BK89+BK109+BK122+BK147+BK167+BK171+BK220+BK277+BK294</f>
        <v>0</v>
      </c>
    </row>
    <row r="89" spans="2:65" s="10" customFormat="1" ht="25.9" customHeight="1">
      <c r="B89" s="111"/>
      <c r="D89" s="112" t="s">
        <v>68</v>
      </c>
      <c r="E89" s="113" t="s">
        <v>77</v>
      </c>
      <c r="F89" s="113" t="s">
        <v>1836</v>
      </c>
      <c r="I89" s="114"/>
      <c r="J89" s="115">
        <f>BK89</f>
        <v>0</v>
      </c>
      <c r="L89" s="111"/>
      <c r="M89" s="116"/>
      <c r="P89" s="117">
        <f>SUM(P90:P108)</f>
        <v>0</v>
      </c>
      <c r="R89" s="117">
        <f>SUM(R90:R108)</f>
        <v>338.43337819999999</v>
      </c>
      <c r="T89" s="118">
        <f>SUM(T90:T108)</f>
        <v>0</v>
      </c>
      <c r="AR89" s="112" t="s">
        <v>77</v>
      </c>
      <c r="AT89" s="119" t="s">
        <v>68</v>
      </c>
      <c r="AU89" s="119" t="s">
        <v>69</v>
      </c>
      <c r="AY89" s="112" t="s">
        <v>260</v>
      </c>
      <c r="BK89" s="120">
        <f>SUM(BK90:BK108)</f>
        <v>0</v>
      </c>
    </row>
    <row r="90" spans="2:65" s="1" customFormat="1" ht="16.5" customHeight="1">
      <c r="B90" s="32"/>
      <c r="C90" s="121" t="s">
        <v>77</v>
      </c>
      <c r="D90" s="121" t="s">
        <v>261</v>
      </c>
      <c r="E90" s="122" t="s">
        <v>3817</v>
      </c>
      <c r="F90" s="123" t="s">
        <v>3818</v>
      </c>
      <c r="G90" s="124" t="s">
        <v>1067</v>
      </c>
      <c r="H90" s="125">
        <v>169.2</v>
      </c>
      <c r="I90" s="126"/>
      <c r="J90" s="127">
        <f>ROUND(I90*H90,2)</f>
        <v>0</v>
      </c>
      <c r="K90" s="123" t="s">
        <v>1258</v>
      </c>
      <c r="L90" s="32"/>
      <c r="M90" s="128" t="s">
        <v>19</v>
      </c>
      <c r="N90" s="129" t="s">
        <v>40</v>
      </c>
      <c r="P90" s="130">
        <f>O90*H90</f>
        <v>0</v>
      </c>
      <c r="Q90" s="130">
        <v>0</v>
      </c>
      <c r="R90" s="130">
        <f>Q90*H90</f>
        <v>0</v>
      </c>
      <c r="S90" s="130">
        <v>0</v>
      </c>
      <c r="T90" s="131">
        <f>S90*H90</f>
        <v>0</v>
      </c>
      <c r="AR90" s="132" t="s">
        <v>266</v>
      </c>
      <c r="AT90" s="132" t="s">
        <v>261</v>
      </c>
      <c r="AU90" s="132" t="s">
        <v>77</v>
      </c>
      <c r="AY90" s="17" t="s">
        <v>260</v>
      </c>
      <c r="BE90" s="133">
        <f>IF(N90="základní",J90,0)</f>
        <v>0</v>
      </c>
      <c r="BF90" s="133">
        <f>IF(N90="snížená",J90,0)</f>
        <v>0</v>
      </c>
      <c r="BG90" s="133">
        <f>IF(N90="zákl. přenesená",J90,0)</f>
        <v>0</v>
      </c>
      <c r="BH90" s="133">
        <f>IF(N90="sníž. přenesená",J90,0)</f>
        <v>0</v>
      </c>
      <c r="BI90" s="133">
        <f>IF(N90="nulová",J90,0)</f>
        <v>0</v>
      </c>
      <c r="BJ90" s="17" t="s">
        <v>77</v>
      </c>
      <c r="BK90" s="133">
        <f>ROUND(I90*H90,2)</f>
        <v>0</v>
      </c>
      <c r="BL90" s="17" t="s">
        <v>266</v>
      </c>
      <c r="BM90" s="132" t="s">
        <v>79</v>
      </c>
    </row>
    <row r="91" spans="2:65" s="1" customFormat="1" ht="19.5">
      <c r="B91" s="32"/>
      <c r="D91" s="134" t="s">
        <v>267</v>
      </c>
      <c r="F91" s="135" t="s">
        <v>3819</v>
      </c>
      <c r="I91" s="136"/>
      <c r="L91" s="32"/>
      <c r="M91" s="137"/>
      <c r="T91" s="53"/>
      <c r="AT91" s="17" t="s">
        <v>267</v>
      </c>
      <c r="AU91" s="17" t="s">
        <v>77</v>
      </c>
    </row>
    <row r="92" spans="2:65" s="1" customFormat="1" ht="11.25">
      <c r="B92" s="32"/>
      <c r="D92" s="176" t="s">
        <v>1416</v>
      </c>
      <c r="F92" s="177" t="s">
        <v>3820</v>
      </c>
      <c r="I92" s="136"/>
      <c r="L92" s="32"/>
      <c r="M92" s="137"/>
      <c r="T92" s="53"/>
      <c r="AT92" s="17" t="s">
        <v>1416</v>
      </c>
      <c r="AU92" s="17" t="s">
        <v>77</v>
      </c>
    </row>
    <row r="93" spans="2:65" s="1" customFormat="1" ht="29.25">
      <c r="B93" s="32"/>
      <c r="D93" s="134" t="s">
        <v>269</v>
      </c>
      <c r="F93" s="138" t="s">
        <v>3821</v>
      </c>
      <c r="I93" s="136"/>
      <c r="L93" s="32"/>
      <c r="M93" s="137"/>
      <c r="T93" s="53"/>
      <c r="AT93" s="17" t="s">
        <v>269</v>
      </c>
      <c r="AU93" s="17" t="s">
        <v>77</v>
      </c>
    </row>
    <row r="94" spans="2:65" s="1" customFormat="1" ht="16.5" customHeight="1">
      <c r="B94" s="32"/>
      <c r="C94" s="139" t="s">
        <v>79</v>
      </c>
      <c r="D94" s="139" t="s">
        <v>273</v>
      </c>
      <c r="E94" s="140" t="s">
        <v>3822</v>
      </c>
      <c r="F94" s="141" t="s">
        <v>3823</v>
      </c>
      <c r="G94" s="142" t="s">
        <v>973</v>
      </c>
      <c r="H94" s="143">
        <v>338.4</v>
      </c>
      <c r="I94" s="144"/>
      <c r="J94" s="145">
        <f>ROUND(I94*H94,2)</f>
        <v>0</v>
      </c>
      <c r="K94" s="141" t="s">
        <v>1258</v>
      </c>
      <c r="L94" s="146"/>
      <c r="M94" s="147" t="s">
        <v>19</v>
      </c>
      <c r="N94" s="148" t="s">
        <v>40</v>
      </c>
      <c r="P94" s="130">
        <f>O94*H94</f>
        <v>0</v>
      </c>
      <c r="Q94" s="130">
        <v>1</v>
      </c>
      <c r="R94" s="130">
        <f>Q94*H94</f>
        <v>338.4</v>
      </c>
      <c r="S94" s="130">
        <v>0</v>
      </c>
      <c r="T94" s="131">
        <f>S94*H94</f>
        <v>0</v>
      </c>
      <c r="AR94" s="132" t="s">
        <v>277</v>
      </c>
      <c r="AT94" s="132" t="s">
        <v>273</v>
      </c>
      <c r="AU94" s="132" t="s">
        <v>77</v>
      </c>
      <c r="AY94" s="17" t="s">
        <v>260</v>
      </c>
      <c r="BE94" s="133">
        <f>IF(N94="základní",J94,0)</f>
        <v>0</v>
      </c>
      <c r="BF94" s="133">
        <f>IF(N94="snížená",J94,0)</f>
        <v>0</v>
      </c>
      <c r="BG94" s="133">
        <f>IF(N94="zákl. přenesená",J94,0)</f>
        <v>0</v>
      </c>
      <c r="BH94" s="133">
        <f>IF(N94="sníž. přenesená",J94,0)</f>
        <v>0</v>
      </c>
      <c r="BI94" s="133">
        <f>IF(N94="nulová",J94,0)</f>
        <v>0</v>
      </c>
      <c r="BJ94" s="17" t="s">
        <v>77</v>
      </c>
      <c r="BK94" s="133">
        <f>ROUND(I94*H94,2)</f>
        <v>0</v>
      </c>
      <c r="BL94" s="17" t="s">
        <v>266</v>
      </c>
      <c r="BM94" s="132" t="s">
        <v>266</v>
      </c>
    </row>
    <row r="95" spans="2:65" s="1" customFormat="1" ht="11.25">
      <c r="B95" s="32"/>
      <c r="D95" s="134" t="s">
        <v>267</v>
      </c>
      <c r="F95" s="135" t="s">
        <v>3823</v>
      </c>
      <c r="I95" s="136"/>
      <c r="L95" s="32"/>
      <c r="M95" s="137"/>
      <c r="T95" s="53"/>
      <c r="AT95" s="17" t="s">
        <v>267</v>
      </c>
      <c r="AU95" s="17" t="s">
        <v>77</v>
      </c>
    </row>
    <row r="96" spans="2:65" s="1" customFormat="1" ht="19.5">
      <c r="B96" s="32"/>
      <c r="D96" s="134" t="s">
        <v>269</v>
      </c>
      <c r="F96" s="138" t="s">
        <v>3824</v>
      </c>
      <c r="I96" s="136"/>
      <c r="L96" s="32"/>
      <c r="M96" s="137"/>
      <c r="T96" s="53"/>
      <c r="AT96" s="17" t="s">
        <v>269</v>
      </c>
      <c r="AU96" s="17" t="s">
        <v>77</v>
      </c>
    </row>
    <row r="97" spans="2:65" s="1" customFormat="1" ht="16.5" customHeight="1">
      <c r="B97" s="32"/>
      <c r="C97" s="121" t="s">
        <v>279</v>
      </c>
      <c r="D97" s="121" t="s">
        <v>261</v>
      </c>
      <c r="E97" s="122" t="s">
        <v>4493</v>
      </c>
      <c r="F97" s="123" t="s">
        <v>4494</v>
      </c>
      <c r="G97" s="124" t="s">
        <v>1297</v>
      </c>
      <c r="H97" s="125">
        <v>94.76</v>
      </c>
      <c r="I97" s="126"/>
      <c r="J97" s="127">
        <f>ROUND(I97*H97,2)</f>
        <v>0</v>
      </c>
      <c r="K97" s="123" t="s">
        <v>1258</v>
      </c>
      <c r="L97" s="32"/>
      <c r="M97" s="128" t="s">
        <v>19</v>
      </c>
      <c r="N97" s="129" t="s">
        <v>40</v>
      </c>
      <c r="P97" s="130">
        <f>O97*H97</f>
        <v>0</v>
      </c>
      <c r="Q97" s="130">
        <v>3.2000000000000003E-4</v>
      </c>
      <c r="R97" s="130">
        <f>Q97*H97</f>
        <v>3.0323200000000005E-2</v>
      </c>
      <c r="S97" s="130">
        <v>0</v>
      </c>
      <c r="T97" s="131">
        <f>S97*H97</f>
        <v>0</v>
      </c>
      <c r="AR97" s="132" t="s">
        <v>266</v>
      </c>
      <c r="AT97" s="132" t="s">
        <v>261</v>
      </c>
      <c r="AU97" s="132" t="s">
        <v>77</v>
      </c>
      <c r="AY97" s="17" t="s">
        <v>260</v>
      </c>
      <c r="BE97" s="133">
        <f>IF(N97="základní",J97,0)</f>
        <v>0</v>
      </c>
      <c r="BF97" s="133">
        <f>IF(N97="snížená",J97,0)</f>
        <v>0</v>
      </c>
      <c r="BG97" s="133">
        <f>IF(N97="zákl. přenesená",J97,0)</f>
        <v>0</v>
      </c>
      <c r="BH97" s="133">
        <f>IF(N97="sníž. přenesená",J97,0)</f>
        <v>0</v>
      </c>
      <c r="BI97" s="133">
        <f>IF(N97="nulová",J97,0)</f>
        <v>0</v>
      </c>
      <c r="BJ97" s="17" t="s">
        <v>77</v>
      </c>
      <c r="BK97" s="133">
        <f>ROUND(I97*H97,2)</f>
        <v>0</v>
      </c>
      <c r="BL97" s="17" t="s">
        <v>266</v>
      </c>
      <c r="BM97" s="132" t="s">
        <v>282</v>
      </c>
    </row>
    <row r="98" spans="2:65" s="1" customFormat="1" ht="19.5">
      <c r="B98" s="32"/>
      <c r="D98" s="134" t="s">
        <v>267</v>
      </c>
      <c r="F98" s="135" t="s">
        <v>4495</v>
      </c>
      <c r="I98" s="136"/>
      <c r="L98" s="32"/>
      <c r="M98" s="137"/>
      <c r="T98" s="53"/>
      <c r="AT98" s="17" t="s">
        <v>267</v>
      </c>
      <c r="AU98" s="17" t="s">
        <v>77</v>
      </c>
    </row>
    <row r="99" spans="2:65" s="1" customFormat="1" ht="11.25">
      <c r="B99" s="32"/>
      <c r="D99" s="176" t="s">
        <v>1416</v>
      </c>
      <c r="F99" s="177" t="s">
        <v>4496</v>
      </c>
      <c r="I99" s="136"/>
      <c r="L99" s="32"/>
      <c r="M99" s="137"/>
      <c r="T99" s="53"/>
      <c r="AT99" s="17" t="s">
        <v>1416</v>
      </c>
      <c r="AU99" s="17" t="s">
        <v>77</v>
      </c>
    </row>
    <row r="100" spans="2:65" s="1" customFormat="1" ht="29.25">
      <c r="B100" s="32"/>
      <c r="D100" s="134" t="s">
        <v>269</v>
      </c>
      <c r="F100" s="138" t="s">
        <v>4497</v>
      </c>
      <c r="I100" s="136"/>
      <c r="L100" s="32"/>
      <c r="M100" s="137"/>
      <c r="T100" s="53"/>
      <c r="AT100" s="17" t="s">
        <v>269</v>
      </c>
      <c r="AU100" s="17" t="s">
        <v>77</v>
      </c>
    </row>
    <row r="101" spans="2:65" s="1" customFormat="1" ht="16.5" customHeight="1">
      <c r="B101" s="32"/>
      <c r="C101" s="121" t="s">
        <v>1196</v>
      </c>
      <c r="D101" s="121" t="s">
        <v>261</v>
      </c>
      <c r="E101" s="122" t="s">
        <v>4498</v>
      </c>
      <c r="F101" s="123" t="s">
        <v>4499</v>
      </c>
      <c r="G101" s="124" t="s">
        <v>1067</v>
      </c>
      <c r="H101" s="125">
        <v>23.5</v>
      </c>
      <c r="I101" s="126"/>
      <c r="J101" s="127">
        <f>ROUND(I101*H101,2)</f>
        <v>0</v>
      </c>
      <c r="K101" s="123" t="s">
        <v>1258</v>
      </c>
      <c r="L101" s="32"/>
      <c r="M101" s="128" t="s">
        <v>19</v>
      </c>
      <c r="N101" s="129" t="s">
        <v>40</v>
      </c>
      <c r="P101" s="130">
        <f>O101*H101</f>
        <v>0</v>
      </c>
      <c r="Q101" s="130">
        <v>1.2999999999999999E-4</v>
      </c>
      <c r="R101" s="130">
        <f>Q101*H101</f>
        <v>3.0549999999999996E-3</v>
      </c>
      <c r="S101" s="130">
        <v>0</v>
      </c>
      <c r="T101" s="131">
        <f>S101*H101</f>
        <v>0</v>
      </c>
      <c r="AR101" s="132" t="s">
        <v>266</v>
      </c>
      <c r="AT101" s="132" t="s">
        <v>261</v>
      </c>
      <c r="AU101" s="132" t="s">
        <v>77</v>
      </c>
      <c r="AY101" s="17" t="s">
        <v>260</v>
      </c>
      <c r="BE101" s="133">
        <f>IF(N101="základní",J101,0)</f>
        <v>0</v>
      </c>
      <c r="BF101" s="133">
        <f>IF(N101="snížená",J101,0)</f>
        <v>0</v>
      </c>
      <c r="BG101" s="133">
        <f>IF(N101="zákl. přenesená",J101,0)</f>
        <v>0</v>
      </c>
      <c r="BH101" s="133">
        <f>IF(N101="sníž. přenesená",J101,0)</f>
        <v>0</v>
      </c>
      <c r="BI101" s="133">
        <f>IF(N101="nulová",J101,0)</f>
        <v>0</v>
      </c>
      <c r="BJ101" s="17" t="s">
        <v>77</v>
      </c>
      <c r="BK101" s="133">
        <f>ROUND(I101*H101,2)</f>
        <v>0</v>
      </c>
      <c r="BL101" s="17" t="s">
        <v>266</v>
      </c>
      <c r="BM101" s="132" t="s">
        <v>4500</v>
      </c>
    </row>
    <row r="102" spans="2:65" s="1" customFormat="1" ht="29.25">
      <c r="B102" s="32"/>
      <c r="D102" s="134" t="s">
        <v>267</v>
      </c>
      <c r="F102" s="135" t="s">
        <v>4501</v>
      </c>
      <c r="I102" s="136"/>
      <c r="L102" s="32"/>
      <c r="M102" s="137"/>
      <c r="T102" s="53"/>
      <c r="AT102" s="17" t="s">
        <v>267</v>
      </c>
      <c r="AU102" s="17" t="s">
        <v>77</v>
      </c>
    </row>
    <row r="103" spans="2:65" s="1" customFormat="1" ht="11.25">
      <c r="B103" s="32"/>
      <c r="D103" s="176" t="s">
        <v>1416</v>
      </c>
      <c r="F103" s="177" t="s">
        <v>4502</v>
      </c>
      <c r="I103" s="136"/>
      <c r="L103" s="32"/>
      <c r="M103" s="137"/>
      <c r="T103" s="53"/>
      <c r="AT103" s="17" t="s">
        <v>1416</v>
      </c>
      <c r="AU103" s="17" t="s">
        <v>77</v>
      </c>
    </row>
    <row r="104" spans="2:65" s="12" customFormat="1" ht="11.25">
      <c r="B104" s="162"/>
      <c r="D104" s="134" t="s">
        <v>774</v>
      </c>
      <c r="E104" s="163" t="s">
        <v>19</v>
      </c>
      <c r="F104" s="164" t="s">
        <v>4503</v>
      </c>
      <c r="H104" s="165">
        <v>23.5</v>
      </c>
      <c r="I104" s="166"/>
      <c r="L104" s="162"/>
      <c r="M104" s="167"/>
      <c r="T104" s="168"/>
      <c r="AT104" s="163" t="s">
        <v>774</v>
      </c>
      <c r="AU104" s="163" t="s">
        <v>77</v>
      </c>
      <c r="AV104" s="12" t="s">
        <v>79</v>
      </c>
      <c r="AW104" s="12" t="s">
        <v>31</v>
      </c>
      <c r="AX104" s="12" t="s">
        <v>77</v>
      </c>
      <c r="AY104" s="163" t="s">
        <v>260</v>
      </c>
    </row>
    <row r="105" spans="2:65" s="1" customFormat="1" ht="16.5" customHeight="1">
      <c r="B105" s="32"/>
      <c r="C105" s="121" t="s">
        <v>395</v>
      </c>
      <c r="D105" s="121" t="s">
        <v>261</v>
      </c>
      <c r="E105" s="122" t="s">
        <v>4504</v>
      </c>
      <c r="F105" s="123" t="s">
        <v>4505</v>
      </c>
      <c r="G105" s="124" t="s">
        <v>1067</v>
      </c>
      <c r="H105" s="125">
        <v>23.5</v>
      </c>
      <c r="I105" s="126"/>
      <c r="J105" s="127">
        <f>ROUND(I105*H105,2)</f>
        <v>0</v>
      </c>
      <c r="K105" s="123" t="s">
        <v>1258</v>
      </c>
      <c r="L105" s="32"/>
      <c r="M105" s="128" t="s">
        <v>19</v>
      </c>
      <c r="N105" s="129" t="s">
        <v>40</v>
      </c>
      <c r="P105" s="130">
        <f>O105*H105</f>
        <v>0</v>
      </c>
      <c r="Q105" s="130">
        <v>0</v>
      </c>
      <c r="R105" s="130">
        <f>Q105*H105</f>
        <v>0</v>
      </c>
      <c r="S105" s="130">
        <v>0</v>
      </c>
      <c r="T105" s="131">
        <f>S105*H105</f>
        <v>0</v>
      </c>
      <c r="AR105" s="132" t="s">
        <v>266</v>
      </c>
      <c r="AT105" s="132" t="s">
        <v>261</v>
      </c>
      <c r="AU105" s="132" t="s">
        <v>77</v>
      </c>
      <c r="AY105" s="17" t="s">
        <v>260</v>
      </c>
      <c r="BE105" s="133">
        <f>IF(N105="základní",J105,0)</f>
        <v>0</v>
      </c>
      <c r="BF105" s="133">
        <f>IF(N105="snížená",J105,0)</f>
        <v>0</v>
      </c>
      <c r="BG105" s="133">
        <f>IF(N105="zákl. přenesená",J105,0)</f>
        <v>0</v>
      </c>
      <c r="BH105" s="133">
        <f>IF(N105="sníž. přenesená",J105,0)</f>
        <v>0</v>
      </c>
      <c r="BI105" s="133">
        <f>IF(N105="nulová",J105,0)</f>
        <v>0</v>
      </c>
      <c r="BJ105" s="17" t="s">
        <v>77</v>
      </c>
      <c r="BK105" s="133">
        <f>ROUND(I105*H105,2)</f>
        <v>0</v>
      </c>
      <c r="BL105" s="17" t="s">
        <v>266</v>
      </c>
      <c r="BM105" s="132" t="s">
        <v>4506</v>
      </c>
    </row>
    <row r="106" spans="2:65" s="1" customFormat="1" ht="29.25">
      <c r="B106" s="32"/>
      <c r="D106" s="134" t="s">
        <v>267</v>
      </c>
      <c r="F106" s="135" t="s">
        <v>4507</v>
      </c>
      <c r="I106" s="136"/>
      <c r="L106" s="32"/>
      <c r="M106" s="137"/>
      <c r="T106" s="53"/>
      <c r="AT106" s="17" t="s">
        <v>267</v>
      </c>
      <c r="AU106" s="17" t="s">
        <v>77</v>
      </c>
    </row>
    <row r="107" spans="2:65" s="1" customFormat="1" ht="11.25">
      <c r="B107" s="32"/>
      <c r="D107" s="176" t="s">
        <v>1416</v>
      </c>
      <c r="F107" s="177" t="s">
        <v>4508</v>
      </c>
      <c r="I107" s="136"/>
      <c r="L107" s="32"/>
      <c r="M107" s="137"/>
      <c r="T107" s="53"/>
      <c r="AT107" s="17" t="s">
        <v>1416</v>
      </c>
      <c r="AU107" s="17" t="s">
        <v>77</v>
      </c>
    </row>
    <row r="108" spans="2:65" s="12" customFormat="1" ht="11.25">
      <c r="B108" s="162"/>
      <c r="D108" s="134" t="s">
        <v>774</v>
      </c>
      <c r="E108" s="163" t="s">
        <v>19</v>
      </c>
      <c r="F108" s="164" t="s">
        <v>4503</v>
      </c>
      <c r="H108" s="165">
        <v>23.5</v>
      </c>
      <c r="I108" s="166"/>
      <c r="L108" s="162"/>
      <c r="M108" s="167"/>
      <c r="T108" s="168"/>
      <c r="AT108" s="163" t="s">
        <v>774</v>
      </c>
      <c r="AU108" s="163" t="s">
        <v>77</v>
      </c>
      <c r="AV108" s="12" t="s">
        <v>79</v>
      </c>
      <c r="AW108" s="12" t="s">
        <v>31</v>
      </c>
      <c r="AX108" s="12" t="s">
        <v>77</v>
      </c>
      <c r="AY108" s="163" t="s">
        <v>260</v>
      </c>
    </row>
    <row r="109" spans="2:65" s="10" customFormat="1" ht="25.9" customHeight="1">
      <c r="B109" s="111"/>
      <c r="D109" s="112" t="s">
        <v>68</v>
      </c>
      <c r="E109" s="113" t="s">
        <v>79</v>
      </c>
      <c r="F109" s="113" t="s">
        <v>1887</v>
      </c>
      <c r="I109" s="114"/>
      <c r="J109" s="115">
        <f>BK109</f>
        <v>0</v>
      </c>
      <c r="L109" s="111"/>
      <c r="M109" s="116"/>
      <c r="P109" s="117">
        <f>SUM(P110:P121)</f>
        <v>0</v>
      </c>
      <c r="R109" s="117">
        <f>SUM(R110:R121)</f>
        <v>874.48741440000003</v>
      </c>
      <c r="T109" s="118">
        <f>SUM(T110:T121)</f>
        <v>0</v>
      </c>
      <c r="AR109" s="112" t="s">
        <v>77</v>
      </c>
      <c r="AT109" s="119" t="s">
        <v>68</v>
      </c>
      <c r="AU109" s="119" t="s">
        <v>69</v>
      </c>
      <c r="AY109" s="112" t="s">
        <v>260</v>
      </c>
      <c r="BK109" s="120">
        <f>SUM(BK110:BK121)</f>
        <v>0</v>
      </c>
    </row>
    <row r="110" spans="2:65" s="1" customFormat="1" ht="16.5" customHeight="1">
      <c r="B110" s="32"/>
      <c r="C110" s="121" t="s">
        <v>266</v>
      </c>
      <c r="D110" s="121" t="s">
        <v>261</v>
      </c>
      <c r="E110" s="122" t="s">
        <v>2282</v>
      </c>
      <c r="F110" s="123" t="s">
        <v>2283</v>
      </c>
      <c r="G110" s="124" t="s">
        <v>1067</v>
      </c>
      <c r="H110" s="125">
        <v>35.72</v>
      </c>
      <c r="I110" s="126"/>
      <c r="J110" s="127">
        <f>ROUND(I110*H110,2)</f>
        <v>0</v>
      </c>
      <c r="K110" s="123" t="s">
        <v>1258</v>
      </c>
      <c r="L110" s="32"/>
      <c r="M110" s="128" t="s">
        <v>19</v>
      </c>
      <c r="N110" s="129" t="s">
        <v>40</v>
      </c>
      <c r="P110" s="130">
        <f>O110*H110</f>
        <v>0</v>
      </c>
      <c r="Q110" s="130">
        <v>2.3010199999999998</v>
      </c>
      <c r="R110" s="130">
        <f>Q110*H110</f>
        <v>82.192434399999996</v>
      </c>
      <c r="S110" s="130">
        <v>0</v>
      </c>
      <c r="T110" s="131">
        <f>S110*H110</f>
        <v>0</v>
      </c>
      <c r="AR110" s="132" t="s">
        <v>266</v>
      </c>
      <c r="AT110" s="132" t="s">
        <v>261</v>
      </c>
      <c r="AU110" s="132" t="s">
        <v>77</v>
      </c>
      <c r="AY110" s="17" t="s">
        <v>260</v>
      </c>
      <c r="BE110" s="133">
        <f>IF(N110="základní",J110,0)</f>
        <v>0</v>
      </c>
      <c r="BF110" s="133">
        <f>IF(N110="snížená",J110,0)</f>
        <v>0</v>
      </c>
      <c r="BG110" s="133">
        <f>IF(N110="zákl. přenesená",J110,0)</f>
        <v>0</v>
      </c>
      <c r="BH110" s="133">
        <f>IF(N110="sníž. přenesená",J110,0)</f>
        <v>0</v>
      </c>
      <c r="BI110" s="133">
        <f>IF(N110="nulová",J110,0)</f>
        <v>0</v>
      </c>
      <c r="BJ110" s="17" t="s">
        <v>77</v>
      </c>
      <c r="BK110" s="133">
        <f>ROUND(I110*H110,2)</f>
        <v>0</v>
      </c>
      <c r="BL110" s="17" t="s">
        <v>266</v>
      </c>
      <c r="BM110" s="132" t="s">
        <v>277</v>
      </c>
    </row>
    <row r="111" spans="2:65" s="1" customFormat="1" ht="11.25">
      <c r="B111" s="32"/>
      <c r="D111" s="134" t="s">
        <v>267</v>
      </c>
      <c r="F111" s="135" t="s">
        <v>2283</v>
      </c>
      <c r="I111" s="136"/>
      <c r="L111" s="32"/>
      <c r="M111" s="137"/>
      <c r="T111" s="53"/>
      <c r="AT111" s="17" t="s">
        <v>267</v>
      </c>
      <c r="AU111" s="17" t="s">
        <v>77</v>
      </c>
    </row>
    <row r="112" spans="2:65" s="1" customFormat="1" ht="11.25">
      <c r="B112" s="32"/>
      <c r="D112" s="176" t="s">
        <v>1416</v>
      </c>
      <c r="F112" s="177" t="s">
        <v>2284</v>
      </c>
      <c r="I112" s="136"/>
      <c r="L112" s="32"/>
      <c r="M112" s="137"/>
      <c r="T112" s="53"/>
      <c r="AT112" s="17" t="s">
        <v>1416</v>
      </c>
      <c r="AU112" s="17" t="s">
        <v>77</v>
      </c>
    </row>
    <row r="113" spans="2:65" s="1" customFormat="1" ht="19.5">
      <c r="B113" s="32"/>
      <c r="D113" s="134" t="s">
        <v>269</v>
      </c>
      <c r="F113" s="138" t="s">
        <v>2285</v>
      </c>
      <c r="I113" s="136"/>
      <c r="L113" s="32"/>
      <c r="M113" s="137"/>
      <c r="T113" s="53"/>
      <c r="AT113" s="17" t="s">
        <v>269</v>
      </c>
      <c r="AU113" s="17" t="s">
        <v>77</v>
      </c>
    </row>
    <row r="114" spans="2:65" s="1" customFormat="1" ht="16.5" customHeight="1">
      <c r="B114" s="32"/>
      <c r="C114" s="121" t="s">
        <v>258</v>
      </c>
      <c r="D114" s="121" t="s">
        <v>261</v>
      </c>
      <c r="E114" s="122" t="s">
        <v>2286</v>
      </c>
      <c r="F114" s="123" t="s">
        <v>2287</v>
      </c>
      <c r="G114" s="124" t="s">
        <v>545</v>
      </c>
      <c r="H114" s="125">
        <v>782</v>
      </c>
      <c r="I114" s="126"/>
      <c r="J114" s="127">
        <f>ROUND(I114*H114,2)</f>
        <v>0</v>
      </c>
      <c r="K114" s="123" t="s">
        <v>1258</v>
      </c>
      <c r="L114" s="32"/>
      <c r="M114" s="128" t="s">
        <v>19</v>
      </c>
      <c r="N114" s="129" t="s">
        <v>40</v>
      </c>
      <c r="P114" s="130">
        <f>O114*H114</f>
        <v>0</v>
      </c>
      <c r="Q114" s="130">
        <v>0.24299000000000001</v>
      </c>
      <c r="R114" s="130">
        <f>Q114*H114</f>
        <v>190.01818</v>
      </c>
      <c r="S114" s="130">
        <v>0</v>
      </c>
      <c r="T114" s="131">
        <f>S114*H114</f>
        <v>0</v>
      </c>
      <c r="AR114" s="132" t="s">
        <v>266</v>
      </c>
      <c r="AT114" s="132" t="s">
        <v>261</v>
      </c>
      <c r="AU114" s="132" t="s">
        <v>77</v>
      </c>
      <c r="AY114" s="17" t="s">
        <v>260</v>
      </c>
      <c r="BE114" s="133">
        <f>IF(N114="základní",J114,0)</f>
        <v>0</v>
      </c>
      <c r="BF114" s="133">
        <f>IF(N114="snížená",J114,0)</f>
        <v>0</v>
      </c>
      <c r="BG114" s="133">
        <f>IF(N114="zákl. přenesená",J114,0)</f>
        <v>0</v>
      </c>
      <c r="BH114" s="133">
        <f>IF(N114="sníž. přenesená",J114,0)</f>
        <v>0</v>
      </c>
      <c r="BI114" s="133">
        <f>IF(N114="nulová",J114,0)</f>
        <v>0</v>
      </c>
      <c r="BJ114" s="17" t="s">
        <v>77</v>
      </c>
      <c r="BK114" s="133">
        <f>ROUND(I114*H114,2)</f>
        <v>0</v>
      </c>
      <c r="BL114" s="17" t="s">
        <v>266</v>
      </c>
      <c r="BM114" s="132" t="s">
        <v>289</v>
      </c>
    </row>
    <row r="115" spans="2:65" s="1" customFormat="1" ht="19.5">
      <c r="B115" s="32"/>
      <c r="D115" s="134" t="s">
        <v>267</v>
      </c>
      <c r="F115" s="135" t="s">
        <v>2288</v>
      </c>
      <c r="I115" s="136"/>
      <c r="L115" s="32"/>
      <c r="M115" s="137"/>
      <c r="T115" s="53"/>
      <c r="AT115" s="17" t="s">
        <v>267</v>
      </c>
      <c r="AU115" s="17" t="s">
        <v>77</v>
      </c>
    </row>
    <row r="116" spans="2:65" s="1" customFormat="1" ht="11.25">
      <c r="B116" s="32"/>
      <c r="D116" s="176" t="s">
        <v>1416</v>
      </c>
      <c r="F116" s="177" t="s">
        <v>2289</v>
      </c>
      <c r="I116" s="136"/>
      <c r="L116" s="32"/>
      <c r="M116" s="137"/>
      <c r="T116" s="53"/>
      <c r="AT116" s="17" t="s">
        <v>1416</v>
      </c>
      <c r="AU116" s="17" t="s">
        <v>77</v>
      </c>
    </row>
    <row r="117" spans="2:65" s="1" customFormat="1" ht="29.25">
      <c r="B117" s="32"/>
      <c r="D117" s="134" t="s">
        <v>269</v>
      </c>
      <c r="F117" s="138" t="s">
        <v>2290</v>
      </c>
      <c r="I117" s="136"/>
      <c r="L117" s="32"/>
      <c r="M117" s="137"/>
      <c r="T117" s="53"/>
      <c r="AT117" s="17" t="s">
        <v>269</v>
      </c>
      <c r="AU117" s="17" t="s">
        <v>77</v>
      </c>
    </row>
    <row r="118" spans="2:65" s="1" customFormat="1" ht="24.2" customHeight="1">
      <c r="B118" s="32"/>
      <c r="C118" s="121" t="s">
        <v>282</v>
      </c>
      <c r="D118" s="121" t="s">
        <v>261</v>
      </c>
      <c r="E118" s="122" t="s">
        <v>4509</v>
      </c>
      <c r="F118" s="123" t="s">
        <v>4510</v>
      </c>
      <c r="G118" s="124" t="s">
        <v>545</v>
      </c>
      <c r="H118" s="125">
        <v>1880</v>
      </c>
      <c r="I118" s="126"/>
      <c r="J118" s="127">
        <f>ROUND(I118*H118,2)</f>
        <v>0</v>
      </c>
      <c r="K118" s="123" t="s">
        <v>1258</v>
      </c>
      <c r="L118" s="32"/>
      <c r="M118" s="128" t="s">
        <v>19</v>
      </c>
      <c r="N118" s="129" t="s">
        <v>40</v>
      </c>
      <c r="P118" s="130">
        <f>O118*H118</f>
        <v>0</v>
      </c>
      <c r="Q118" s="130">
        <v>0.32035999999999998</v>
      </c>
      <c r="R118" s="130">
        <f>Q118*H118</f>
        <v>602.27679999999998</v>
      </c>
      <c r="S118" s="130">
        <v>0</v>
      </c>
      <c r="T118" s="131">
        <f>S118*H118</f>
        <v>0</v>
      </c>
      <c r="AR118" s="132" t="s">
        <v>266</v>
      </c>
      <c r="AT118" s="132" t="s">
        <v>261</v>
      </c>
      <c r="AU118" s="132" t="s">
        <v>77</v>
      </c>
      <c r="AY118" s="17" t="s">
        <v>260</v>
      </c>
      <c r="BE118" s="133">
        <f>IF(N118="základní",J118,0)</f>
        <v>0</v>
      </c>
      <c r="BF118" s="133">
        <f>IF(N118="snížená",J118,0)</f>
        <v>0</v>
      </c>
      <c r="BG118" s="133">
        <f>IF(N118="zákl. přenesená",J118,0)</f>
        <v>0</v>
      </c>
      <c r="BH118" s="133">
        <f>IF(N118="sníž. přenesená",J118,0)</f>
        <v>0</v>
      </c>
      <c r="BI118" s="133">
        <f>IF(N118="nulová",J118,0)</f>
        <v>0</v>
      </c>
      <c r="BJ118" s="17" t="s">
        <v>77</v>
      </c>
      <c r="BK118" s="133">
        <f>ROUND(I118*H118,2)</f>
        <v>0</v>
      </c>
      <c r="BL118" s="17" t="s">
        <v>266</v>
      </c>
      <c r="BM118" s="132" t="s">
        <v>8</v>
      </c>
    </row>
    <row r="119" spans="2:65" s="1" customFormat="1" ht="19.5">
      <c r="B119" s="32"/>
      <c r="D119" s="134" t="s">
        <v>267</v>
      </c>
      <c r="F119" s="135" t="s">
        <v>4511</v>
      </c>
      <c r="I119" s="136"/>
      <c r="L119" s="32"/>
      <c r="M119" s="137"/>
      <c r="T119" s="53"/>
      <c r="AT119" s="17" t="s">
        <v>267</v>
      </c>
      <c r="AU119" s="17" t="s">
        <v>77</v>
      </c>
    </row>
    <row r="120" spans="2:65" s="1" customFormat="1" ht="11.25">
      <c r="B120" s="32"/>
      <c r="D120" s="176" t="s">
        <v>1416</v>
      </c>
      <c r="F120" s="177" t="s">
        <v>4512</v>
      </c>
      <c r="I120" s="136"/>
      <c r="L120" s="32"/>
      <c r="M120" s="137"/>
      <c r="T120" s="53"/>
      <c r="AT120" s="17" t="s">
        <v>1416</v>
      </c>
      <c r="AU120" s="17" t="s">
        <v>77</v>
      </c>
    </row>
    <row r="121" spans="2:65" s="1" customFormat="1" ht="29.25">
      <c r="B121" s="32"/>
      <c r="D121" s="134" t="s">
        <v>269</v>
      </c>
      <c r="F121" s="138" t="s">
        <v>4513</v>
      </c>
      <c r="I121" s="136"/>
      <c r="L121" s="32"/>
      <c r="M121" s="137"/>
      <c r="T121" s="53"/>
      <c r="AT121" s="17" t="s">
        <v>269</v>
      </c>
      <c r="AU121" s="17" t="s">
        <v>77</v>
      </c>
    </row>
    <row r="122" spans="2:65" s="10" customFormat="1" ht="25.9" customHeight="1">
      <c r="B122" s="111"/>
      <c r="D122" s="112" t="s">
        <v>68</v>
      </c>
      <c r="E122" s="113" t="s">
        <v>279</v>
      </c>
      <c r="F122" s="113" t="s">
        <v>1897</v>
      </c>
      <c r="I122" s="114"/>
      <c r="J122" s="115">
        <f>BK122</f>
        <v>0</v>
      </c>
      <c r="L122" s="111"/>
      <c r="M122" s="116"/>
      <c r="P122" s="117">
        <f>SUM(P123:P146)</f>
        <v>0</v>
      </c>
      <c r="R122" s="117">
        <f>SUM(R123:R146)</f>
        <v>53.908928000000003</v>
      </c>
      <c r="T122" s="118">
        <f>SUM(T123:T146)</f>
        <v>18.166219999999999</v>
      </c>
      <c r="AR122" s="112" t="s">
        <v>77</v>
      </c>
      <c r="AT122" s="119" t="s">
        <v>68</v>
      </c>
      <c r="AU122" s="119" t="s">
        <v>69</v>
      </c>
      <c r="AY122" s="112" t="s">
        <v>260</v>
      </c>
      <c r="BK122" s="120">
        <f>SUM(BK123:BK146)</f>
        <v>0</v>
      </c>
    </row>
    <row r="123" spans="2:65" s="1" customFormat="1" ht="16.5" customHeight="1">
      <c r="B123" s="32"/>
      <c r="C123" s="121" t="s">
        <v>271</v>
      </c>
      <c r="D123" s="121" t="s">
        <v>261</v>
      </c>
      <c r="E123" s="122" t="s">
        <v>2301</v>
      </c>
      <c r="F123" s="123" t="s">
        <v>4514</v>
      </c>
      <c r="G123" s="124" t="s">
        <v>545</v>
      </c>
      <c r="H123" s="125">
        <v>2062</v>
      </c>
      <c r="I123" s="126"/>
      <c r="J123" s="127">
        <f>ROUND(I123*H123,2)</f>
        <v>0</v>
      </c>
      <c r="K123" s="123" t="s">
        <v>19</v>
      </c>
      <c r="L123" s="32"/>
      <c r="M123" s="128" t="s">
        <v>19</v>
      </c>
      <c r="N123" s="129" t="s">
        <v>40</v>
      </c>
      <c r="P123" s="130">
        <f>O123*H123</f>
        <v>0</v>
      </c>
      <c r="Q123" s="130">
        <v>9.0500000000000008E-3</v>
      </c>
      <c r="R123" s="130">
        <f>Q123*H123</f>
        <v>18.661100000000001</v>
      </c>
      <c r="S123" s="130">
        <v>1.0000000000000001E-5</v>
      </c>
      <c r="T123" s="131">
        <f>S123*H123</f>
        <v>2.0620000000000003E-2</v>
      </c>
      <c r="AR123" s="132" t="s">
        <v>266</v>
      </c>
      <c r="AT123" s="132" t="s">
        <v>261</v>
      </c>
      <c r="AU123" s="132" t="s">
        <v>77</v>
      </c>
      <c r="AY123" s="17" t="s">
        <v>260</v>
      </c>
      <c r="BE123" s="133">
        <f>IF(N123="základní",J123,0)</f>
        <v>0</v>
      </c>
      <c r="BF123" s="133">
        <f>IF(N123="snížená",J123,0)</f>
        <v>0</v>
      </c>
      <c r="BG123" s="133">
        <f>IF(N123="zákl. přenesená",J123,0)</f>
        <v>0</v>
      </c>
      <c r="BH123" s="133">
        <f>IF(N123="sníž. přenesená",J123,0)</f>
        <v>0</v>
      </c>
      <c r="BI123" s="133">
        <f>IF(N123="nulová",J123,0)</f>
        <v>0</v>
      </c>
      <c r="BJ123" s="17" t="s">
        <v>77</v>
      </c>
      <c r="BK123" s="133">
        <f>ROUND(I123*H123,2)</f>
        <v>0</v>
      </c>
      <c r="BL123" s="17" t="s">
        <v>266</v>
      </c>
      <c r="BM123" s="132" t="s">
        <v>296</v>
      </c>
    </row>
    <row r="124" spans="2:65" s="1" customFormat="1" ht="11.25">
      <c r="B124" s="32"/>
      <c r="D124" s="134" t="s">
        <v>267</v>
      </c>
      <c r="F124" s="135" t="s">
        <v>4515</v>
      </c>
      <c r="I124" s="136"/>
      <c r="L124" s="32"/>
      <c r="M124" s="137"/>
      <c r="T124" s="53"/>
      <c r="AT124" s="17" t="s">
        <v>267</v>
      </c>
      <c r="AU124" s="17" t="s">
        <v>77</v>
      </c>
    </row>
    <row r="125" spans="2:65" s="1" customFormat="1" ht="29.25">
      <c r="B125" s="32"/>
      <c r="D125" s="134" t="s">
        <v>269</v>
      </c>
      <c r="F125" s="138" t="s">
        <v>3796</v>
      </c>
      <c r="I125" s="136"/>
      <c r="L125" s="32"/>
      <c r="M125" s="137"/>
      <c r="T125" s="53"/>
      <c r="AT125" s="17" t="s">
        <v>269</v>
      </c>
      <c r="AU125" s="17" t="s">
        <v>77</v>
      </c>
    </row>
    <row r="126" spans="2:65" s="12" customFormat="1" ht="11.25">
      <c r="B126" s="162"/>
      <c r="D126" s="134" t="s">
        <v>774</v>
      </c>
      <c r="E126" s="163" t="s">
        <v>19</v>
      </c>
      <c r="F126" s="164" t="s">
        <v>4516</v>
      </c>
      <c r="H126" s="165">
        <v>2062</v>
      </c>
      <c r="I126" s="166"/>
      <c r="L126" s="162"/>
      <c r="M126" s="167"/>
      <c r="T126" s="168"/>
      <c r="AT126" s="163" t="s">
        <v>774</v>
      </c>
      <c r="AU126" s="163" t="s">
        <v>77</v>
      </c>
      <c r="AV126" s="12" t="s">
        <v>79</v>
      </c>
      <c r="AW126" s="12" t="s">
        <v>31</v>
      </c>
      <c r="AX126" s="12" t="s">
        <v>69</v>
      </c>
      <c r="AY126" s="163" t="s">
        <v>260</v>
      </c>
    </row>
    <row r="127" spans="2:65" s="13" customFormat="1" ht="11.25">
      <c r="B127" s="169"/>
      <c r="D127" s="134" t="s">
        <v>774</v>
      </c>
      <c r="E127" s="170" t="s">
        <v>19</v>
      </c>
      <c r="F127" s="171" t="s">
        <v>967</v>
      </c>
      <c r="H127" s="172">
        <v>2062</v>
      </c>
      <c r="I127" s="173"/>
      <c r="L127" s="169"/>
      <c r="M127" s="174"/>
      <c r="T127" s="175"/>
      <c r="AT127" s="170" t="s">
        <v>774</v>
      </c>
      <c r="AU127" s="170" t="s">
        <v>77</v>
      </c>
      <c r="AV127" s="13" t="s">
        <v>266</v>
      </c>
      <c r="AW127" s="13" t="s">
        <v>31</v>
      </c>
      <c r="AX127" s="13" t="s">
        <v>77</v>
      </c>
      <c r="AY127" s="170" t="s">
        <v>260</v>
      </c>
    </row>
    <row r="128" spans="2:65" s="1" customFormat="1" ht="16.5" customHeight="1">
      <c r="B128" s="32"/>
      <c r="C128" s="121" t="s">
        <v>277</v>
      </c>
      <c r="D128" s="121" t="s">
        <v>261</v>
      </c>
      <c r="E128" s="122" t="s">
        <v>4517</v>
      </c>
      <c r="F128" s="123" t="s">
        <v>4518</v>
      </c>
      <c r="G128" s="124" t="s">
        <v>1297</v>
      </c>
      <c r="H128" s="125">
        <v>4944.7510000000002</v>
      </c>
      <c r="I128" s="126"/>
      <c r="J128" s="127">
        <f>ROUND(I128*H128,2)</f>
        <v>0</v>
      </c>
      <c r="K128" s="123" t="s">
        <v>1258</v>
      </c>
      <c r="L128" s="32"/>
      <c r="M128" s="128" t="s">
        <v>19</v>
      </c>
      <c r="N128" s="129" t="s">
        <v>40</v>
      </c>
      <c r="P128" s="130">
        <f>O128*H128</f>
        <v>0</v>
      </c>
      <c r="Q128" s="130">
        <v>0</v>
      </c>
      <c r="R128" s="130">
        <f>Q128*H128</f>
        <v>0</v>
      </c>
      <c r="S128" s="130">
        <v>0</v>
      </c>
      <c r="T128" s="131">
        <f>S128*H128</f>
        <v>0</v>
      </c>
      <c r="AR128" s="132" t="s">
        <v>266</v>
      </c>
      <c r="AT128" s="132" t="s">
        <v>261</v>
      </c>
      <c r="AU128" s="132" t="s">
        <v>77</v>
      </c>
      <c r="AY128" s="17" t="s">
        <v>260</v>
      </c>
      <c r="BE128" s="133">
        <f>IF(N128="základní",J128,0)</f>
        <v>0</v>
      </c>
      <c r="BF128" s="133">
        <f>IF(N128="snížená",J128,0)</f>
        <v>0</v>
      </c>
      <c r="BG128" s="133">
        <f>IF(N128="zákl. přenesená",J128,0)</f>
        <v>0</v>
      </c>
      <c r="BH128" s="133">
        <f>IF(N128="sníž. přenesená",J128,0)</f>
        <v>0</v>
      </c>
      <c r="BI128" s="133">
        <f>IF(N128="nulová",J128,0)</f>
        <v>0</v>
      </c>
      <c r="BJ128" s="17" t="s">
        <v>77</v>
      </c>
      <c r="BK128" s="133">
        <f>ROUND(I128*H128,2)</f>
        <v>0</v>
      </c>
      <c r="BL128" s="17" t="s">
        <v>266</v>
      </c>
      <c r="BM128" s="132" t="s">
        <v>300</v>
      </c>
    </row>
    <row r="129" spans="2:65" s="1" customFormat="1" ht="11.25">
      <c r="B129" s="32"/>
      <c r="D129" s="134" t="s">
        <v>267</v>
      </c>
      <c r="F129" s="135" t="s">
        <v>4519</v>
      </c>
      <c r="I129" s="136"/>
      <c r="L129" s="32"/>
      <c r="M129" s="137"/>
      <c r="T129" s="53"/>
      <c r="AT129" s="17" t="s">
        <v>267</v>
      </c>
      <c r="AU129" s="17" t="s">
        <v>77</v>
      </c>
    </row>
    <row r="130" spans="2:65" s="1" customFormat="1" ht="11.25">
      <c r="B130" s="32"/>
      <c r="D130" s="176" t="s">
        <v>1416</v>
      </c>
      <c r="F130" s="177" t="s">
        <v>4520</v>
      </c>
      <c r="I130" s="136"/>
      <c r="L130" s="32"/>
      <c r="M130" s="137"/>
      <c r="T130" s="53"/>
      <c r="AT130" s="17" t="s">
        <v>1416</v>
      </c>
      <c r="AU130" s="17" t="s">
        <v>77</v>
      </c>
    </row>
    <row r="131" spans="2:65" s="1" customFormat="1" ht="19.5">
      <c r="B131" s="32"/>
      <c r="D131" s="134" t="s">
        <v>269</v>
      </c>
      <c r="F131" s="138" t="s">
        <v>4521</v>
      </c>
      <c r="I131" s="136"/>
      <c r="L131" s="32"/>
      <c r="M131" s="137"/>
      <c r="T131" s="53"/>
      <c r="AT131" s="17" t="s">
        <v>269</v>
      </c>
      <c r="AU131" s="17" t="s">
        <v>77</v>
      </c>
    </row>
    <row r="132" spans="2:65" s="1" customFormat="1" ht="21.75" customHeight="1">
      <c r="B132" s="32"/>
      <c r="C132" s="121" t="s">
        <v>1204</v>
      </c>
      <c r="D132" s="121" t="s">
        <v>261</v>
      </c>
      <c r="E132" s="122" t="s">
        <v>2305</v>
      </c>
      <c r="F132" s="123" t="s">
        <v>2306</v>
      </c>
      <c r="G132" s="124" t="s">
        <v>1297</v>
      </c>
      <c r="H132" s="125">
        <v>13052.804</v>
      </c>
      <c r="I132" s="126"/>
      <c r="J132" s="127">
        <f>ROUND(I132*H132,2)</f>
        <v>0</v>
      </c>
      <c r="K132" s="123" t="s">
        <v>1258</v>
      </c>
      <c r="L132" s="32"/>
      <c r="M132" s="128" t="s">
        <v>19</v>
      </c>
      <c r="N132" s="129" t="s">
        <v>40</v>
      </c>
      <c r="P132" s="130">
        <f>O132*H132</f>
        <v>0</v>
      </c>
      <c r="Q132" s="130">
        <v>0</v>
      </c>
      <c r="R132" s="130">
        <f>Q132*H132</f>
        <v>0</v>
      </c>
      <c r="S132" s="130">
        <v>0</v>
      </c>
      <c r="T132" s="131">
        <f>S132*H132</f>
        <v>0</v>
      </c>
      <c r="AR132" s="132" t="s">
        <v>266</v>
      </c>
      <c r="AT132" s="132" t="s">
        <v>261</v>
      </c>
      <c r="AU132" s="132" t="s">
        <v>77</v>
      </c>
      <c r="AY132" s="17" t="s">
        <v>260</v>
      </c>
      <c r="BE132" s="133">
        <f>IF(N132="základní",J132,0)</f>
        <v>0</v>
      </c>
      <c r="BF132" s="133">
        <f>IF(N132="snížená",J132,0)</f>
        <v>0</v>
      </c>
      <c r="BG132" s="133">
        <f>IF(N132="zákl. přenesená",J132,0)</f>
        <v>0</v>
      </c>
      <c r="BH132" s="133">
        <f>IF(N132="sníž. přenesená",J132,0)</f>
        <v>0</v>
      </c>
      <c r="BI132" s="133">
        <f>IF(N132="nulová",J132,0)</f>
        <v>0</v>
      </c>
      <c r="BJ132" s="17" t="s">
        <v>77</v>
      </c>
      <c r="BK132" s="133">
        <f>ROUND(I132*H132,2)</f>
        <v>0</v>
      </c>
      <c r="BL132" s="17" t="s">
        <v>266</v>
      </c>
      <c r="BM132" s="132" t="s">
        <v>4522</v>
      </c>
    </row>
    <row r="133" spans="2:65" s="1" customFormat="1" ht="19.5">
      <c r="B133" s="32"/>
      <c r="D133" s="134" t="s">
        <v>267</v>
      </c>
      <c r="F133" s="135" t="s">
        <v>2308</v>
      </c>
      <c r="I133" s="136"/>
      <c r="L133" s="32"/>
      <c r="M133" s="137"/>
      <c r="T133" s="53"/>
      <c r="AT133" s="17" t="s">
        <v>267</v>
      </c>
      <c r="AU133" s="17" t="s">
        <v>77</v>
      </c>
    </row>
    <row r="134" spans="2:65" s="1" customFormat="1" ht="11.25">
      <c r="B134" s="32"/>
      <c r="D134" s="176" t="s">
        <v>1416</v>
      </c>
      <c r="F134" s="177" t="s">
        <v>2309</v>
      </c>
      <c r="I134" s="136"/>
      <c r="L134" s="32"/>
      <c r="M134" s="137"/>
      <c r="T134" s="53"/>
      <c r="AT134" s="17" t="s">
        <v>1416</v>
      </c>
      <c r="AU134" s="17" t="s">
        <v>77</v>
      </c>
    </row>
    <row r="135" spans="2:65" s="1" customFormat="1" ht="21.75" customHeight="1">
      <c r="B135" s="32"/>
      <c r="C135" s="121" t="s">
        <v>399</v>
      </c>
      <c r="D135" s="121" t="s">
        <v>261</v>
      </c>
      <c r="E135" s="122" t="s">
        <v>2310</v>
      </c>
      <c r="F135" s="123" t="s">
        <v>2311</v>
      </c>
      <c r="G135" s="124" t="s">
        <v>1297</v>
      </c>
      <c r="H135" s="125">
        <v>13052.804</v>
      </c>
      <c r="I135" s="126"/>
      <c r="J135" s="127">
        <f>ROUND(I135*H135,2)</f>
        <v>0</v>
      </c>
      <c r="K135" s="123" t="s">
        <v>1258</v>
      </c>
      <c r="L135" s="32"/>
      <c r="M135" s="128" t="s">
        <v>19</v>
      </c>
      <c r="N135" s="129" t="s">
        <v>40</v>
      </c>
      <c r="P135" s="130">
        <f>O135*H135</f>
        <v>0</v>
      </c>
      <c r="Q135" s="130">
        <v>0</v>
      </c>
      <c r="R135" s="130">
        <f>Q135*H135</f>
        <v>0</v>
      </c>
      <c r="S135" s="130">
        <v>0</v>
      </c>
      <c r="T135" s="131">
        <f>S135*H135</f>
        <v>0</v>
      </c>
      <c r="AR135" s="132" t="s">
        <v>266</v>
      </c>
      <c r="AT135" s="132" t="s">
        <v>261</v>
      </c>
      <c r="AU135" s="132" t="s">
        <v>77</v>
      </c>
      <c r="AY135" s="17" t="s">
        <v>260</v>
      </c>
      <c r="BE135" s="133">
        <f>IF(N135="základní",J135,0)</f>
        <v>0</v>
      </c>
      <c r="BF135" s="133">
        <f>IF(N135="snížená",J135,0)</f>
        <v>0</v>
      </c>
      <c r="BG135" s="133">
        <f>IF(N135="zákl. přenesená",J135,0)</f>
        <v>0</v>
      </c>
      <c r="BH135" s="133">
        <f>IF(N135="sníž. přenesená",J135,0)</f>
        <v>0</v>
      </c>
      <c r="BI135" s="133">
        <f>IF(N135="nulová",J135,0)</f>
        <v>0</v>
      </c>
      <c r="BJ135" s="17" t="s">
        <v>77</v>
      </c>
      <c r="BK135" s="133">
        <f>ROUND(I135*H135,2)</f>
        <v>0</v>
      </c>
      <c r="BL135" s="17" t="s">
        <v>266</v>
      </c>
      <c r="BM135" s="132" t="s">
        <v>4523</v>
      </c>
    </row>
    <row r="136" spans="2:65" s="1" customFormat="1" ht="11.25">
      <c r="B136" s="32"/>
      <c r="D136" s="134" t="s">
        <v>267</v>
      </c>
      <c r="F136" s="135" t="s">
        <v>2313</v>
      </c>
      <c r="I136" s="136"/>
      <c r="L136" s="32"/>
      <c r="M136" s="137"/>
      <c r="T136" s="53"/>
      <c r="AT136" s="17" t="s">
        <v>267</v>
      </c>
      <c r="AU136" s="17" t="s">
        <v>77</v>
      </c>
    </row>
    <row r="137" spans="2:65" s="1" customFormat="1" ht="11.25">
      <c r="B137" s="32"/>
      <c r="D137" s="176" t="s">
        <v>1416</v>
      </c>
      <c r="F137" s="177" t="s">
        <v>2314</v>
      </c>
      <c r="I137" s="136"/>
      <c r="L137" s="32"/>
      <c r="M137" s="137"/>
      <c r="T137" s="53"/>
      <c r="AT137" s="17" t="s">
        <v>1416</v>
      </c>
      <c r="AU137" s="17" t="s">
        <v>77</v>
      </c>
    </row>
    <row r="138" spans="2:65" s="12" customFormat="1" ht="11.25">
      <c r="B138" s="162"/>
      <c r="D138" s="134" t="s">
        <v>774</v>
      </c>
      <c r="E138" s="163" t="s">
        <v>19</v>
      </c>
      <c r="F138" s="164" t="s">
        <v>4524</v>
      </c>
      <c r="H138" s="165">
        <v>13052.804</v>
      </c>
      <c r="I138" s="166"/>
      <c r="L138" s="162"/>
      <c r="M138" s="167"/>
      <c r="T138" s="168"/>
      <c r="AT138" s="163" t="s">
        <v>774</v>
      </c>
      <c r="AU138" s="163" t="s">
        <v>77</v>
      </c>
      <c r="AV138" s="12" t="s">
        <v>79</v>
      </c>
      <c r="AW138" s="12" t="s">
        <v>31</v>
      </c>
      <c r="AX138" s="12" t="s">
        <v>77</v>
      </c>
      <c r="AY138" s="163" t="s">
        <v>260</v>
      </c>
    </row>
    <row r="139" spans="2:65" s="1" customFormat="1" ht="21.75" customHeight="1">
      <c r="B139" s="32"/>
      <c r="C139" s="121" t="s">
        <v>312</v>
      </c>
      <c r="D139" s="121" t="s">
        <v>261</v>
      </c>
      <c r="E139" s="122" t="s">
        <v>2316</v>
      </c>
      <c r="F139" s="123" t="s">
        <v>2317</v>
      </c>
      <c r="G139" s="124" t="s">
        <v>1297</v>
      </c>
      <c r="H139" s="125">
        <v>412.4</v>
      </c>
      <c r="I139" s="126"/>
      <c r="J139" s="127">
        <f>ROUND(I139*H139,2)</f>
        <v>0</v>
      </c>
      <c r="K139" s="123" t="s">
        <v>1258</v>
      </c>
      <c r="L139" s="32"/>
      <c r="M139" s="128" t="s">
        <v>19</v>
      </c>
      <c r="N139" s="129" t="s">
        <v>40</v>
      </c>
      <c r="P139" s="130">
        <f>O139*H139</f>
        <v>0</v>
      </c>
      <c r="Q139" s="130">
        <v>8.5470000000000004E-2</v>
      </c>
      <c r="R139" s="130">
        <f>Q139*H139</f>
        <v>35.247827999999998</v>
      </c>
      <c r="S139" s="130">
        <v>0</v>
      </c>
      <c r="T139" s="131">
        <f>S139*H139</f>
        <v>0</v>
      </c>
      <c r="AR139" s="132" t="s">
        <v>266</v>
      </c>
      <c r="AT139" s="132" t="s">
        <v>261</v>
      </c>
      <c r="AU139" s="132" t="s">
        <v>77</v>
      </c>
      <c r="AY139" s="17" t="s">
        <v>260</v>
      </c>
      <c r="BE139" s="133">
        <f>IF(N139="základní",J139,0)</f>
        <v>0</v>
      </c>
      <c r="BF139" s="133">
        <f>IF(N139="snížená",J139,0)</f>
        <v>0</v>
      </c>
      <c r="BG139" s="133">
        <f>IF(N139="zákl. přenesená",J139,0)</f>
        <v>0</v>
      </c>
      <c r="BH139" s="133">
        <f>IF(N139="sníž. přenesená",J139,0)</f>
        <v>0</v>
      </c>
      <c r="BI139" s="133">
        <f>IF(N139="nulová",J139,0)</f>
        <v>0</v>
      </c>
      <c r="BJ139" s="17" t="s">
        <v>77</v>
      </c>
      <c r="BK139" s="133">
        <f>ROUND(I139*H139,2)</f>
        <v>0</v>
      </c>
      <c r="BL139" s="17" t="s">
        <v>266</v>
      </c>
      <c r="BM139" s="132" t="s">
        <v>315</v>
      </c>
    </row>
    <row r="140" spans="2:65" s="1" customFormat="1" ht="19.5">
      <c r="B140" s="32"/>
      <c r="D140" s="134" t="s">
        <v>267</v>
      </c>
      <c r="F140" s="135" t="s">
        <v>2318</v>
      </c>
      <c r="I140" s="136"/>
      <c r="L140" s="32"/>
      <c r="M140" s="137"/>
      <c r="T140" s="53"/>
      <c r="AT140" s="17" t="s">
        <v>267</v>
      </c>
      <c r="AU140" s="17" t="s">
        <v>77</v>
      </c>
    </row>
    <row r="141" spans="2:65" s="1" customFormat="1" ht="11.25">
      <c r="B141" s="32"/>
      <c r="D141" s="176" t="s">
        <v>1416</v>
      </c>
      <c r="F141" s="177" t="s">
        <v>2319</v>
      </c>
      <c r="I141" s="136"/>
      <c r="L141" s="32"/>
      <c r="M141" s="137"/>
      <c r="T141" s="53"/>
      <c r="AT141" s="17" t="s">
        <v>1416</v>
      </c>
      <c r="AU141" s="17" t="s">
        <v>77</v>
      </c>
    </row>
    <row r="142" spans="2:65" s="1" customFormat="1" ht="29.25">
      <c r="B142" s="32"/>
      <c r="D142" s="134" t="s">
        <v>269</v>
      </c>
      <c r="F142" s="138" t="s">
        <v>2320</v>
      </c>
      <c r="I142" s="136"/>
      <c r="L142" s="32"/>
      <c r="M142" s="137"/>
      <c r="T142" s="53"/>
      <c r="AT142" s="17" t="s">
        <v>269</v>
      </c>
      <c r="AU142" s="17" t="s">
        <v>77</v>
      </c>
    </row>
    <row r="143" spans="2:65" s="1" customFormat="1" ht="16.5" customHeight="1">
      <c r="B143" s="32"/>
      <c r="C143" s="121" t="s">
        <v>8</v>
      </c>
      <c r="D143" s="121" t="s">
        <v>261</v>
      </c>
      <c r="E143" s="122" t="s">
        <v>2321</v>
      </c>
      <c r="F143" s="123" t="s">
        <v>2322</v>
      </c>
      <c r="G143" s="124" t="s">
        <v>1297</v>
      </c>
      <c r="H143" s="125">
        <v>412.4</v>
      </c>
      <c r="I143" s="126"/>
      <c r="J143" s="127">
        <f>ROUND(I143*H143,2)</f>
        <v>0</v>
      </c>
      <c r="K143" s="123" t="s">
        <v>1258</v>
      </c>
      <c r="L143" s="32"/>
      <c r="M143" s="128" t="s">
        <v>19</v>
      </c>
      <c r="N143" s="129" t="s">
        <v>40</v>
      </c>
      <c r="P143" s="130">
        <f>O143*H143</f>
        <v>0</v>
      </c>
      <c r="Q143" s="130">
        <v>0</v>
      </c>
      <c r="R143" s="130">
        <f>Q143*H143</f>
        <v>0</v>
      </c>
      <c r="S143" s="130">
        <v>4.3999999999999997E-2</v>
      </c>
      <c r="T143" s="131">
        <f>S143*H143</f>
        <v>18.145599999999998</v>
      </c>
      <c r="AR143" s="132" t="s">
        <v>266</v>
      </c>
      <c r="AT143" s="132" t="s">
        <v>261</v>
      </c>
      <c r="AU143" s="132" t="s">
        <v>77</v>
      </c>
      <c r="AY143" s="17" t="s">
        <v>260</v>
      </c>
      <c r="BE143" s="133">
        <f>IF(N143="základní",J143,0)</f>
        <v>0</v>
      </c>
      <c r="BF143" s="133">
        <f>IF(N143="snížená",J143,0)</f>
        <v>0</v>
      </c>
      <c r="BG143" s="133">
        <f>IF(N143="zákl. přenesená",J143,0)</f>
        <v>0</v>
      </c>
      <c r="BH143" s="133">
        <f>IF(N143="sníž. přenesená",J143,0)</f>
        <v>0</v>
      </c>
      <c r="BI143" s="133">
        <f>IF(N143="nulová",J143,0)</f>
        <v>0</v>
      </c>
      <c r="BJ143" s="17" t="s">
        <v>77</v>
      </c>
      <c r="BK143" s="133">
        <f>ROUND(I143*H143,2)</f>
        <v>0</v>
      </c>
      <c r="BL143" s="17" t="s">
        <v>266</v>
      </c>
      <c r="BM143" s="132" t="s">
        <v>320</v>
      </c>
    </row>
    <row r="144" spans="2:65" s="1" customFormat="1" ht="19.5">
      <c r="B144" s="32"/>
      <c r="D144" s="134" t="s">
        <v>267</v>
      </c>
      <c r="F144" s="135" t="s">
        <v>2323</v>
      </c>
      <c r="I144" s="136"/>
      <c r="L144" s="32"/>
      <c r="M144" s="137"/>
      <c r="T144" s="53"/>
      <c r="AT144" s="17" t="s">
        <v>267</v>
      </c>
      <c r="AU144" s="17" t="s">
        <v>77</v>
      </c>
    </row>
    <row r="145" spans="2:65" s="1" customFormat="1" ht="11.25">
      <c r="B145" s="32"/>
      <c r="D145" s="176" t="s">
        <v>1416</v>
      </c>
      <c r="F145" s="177" t="s">
        <v>2324</v>
      </c>
      <c r="I145" s="136"/>
      <c r="L145" s="32"/>
      <c r="M145" s="137"/>
      <c r="T145" s="53"/>
      <c r="AT145" s="17" t="s">
        <v>1416</v>
      </c>
      <c r="AU145" s="17" t="s">
        <v>77</v>
      </c>
    </row>
    <row r="146" spans="2:65" s="1" customFormat="1" ht="29.25">
      <c r="B146" s="32"/>
      <c r="D146" s="134" t="s">
        <v>269</v>
      </c>
      <c r="F146" s="138" t="s">
        <v>2325</v>
      </c>
      <c r="I146" s="136"/>
      <c r="L146" s="32"/>
      <c r="M146" s="137"/>
      <c r="T146" s="53"/>
      <c r="AT146" s="17" t="s">
        <v>269</v>
      </c>
      <c r="AU146" s="17" t="s">
        <v>77</v>
      </c>
    </row>
    <row r="147" spans="2:65" s="10" customFormat="1" ht="25.9" customHeight="1">
      <c r="B147" s="111"/>
      <c r="D147" s="112" t="s">
        <v>68</v>
      </c>
      <c r="E147" s="113" t="s">
        <v>2326</v>
      </c>
      <c r="F147" s="113" t="s">
        <v>2327</v>
      </c>
      <c r="I147" s="114"/>
      <c r="J147" s="115">
        <f>BK147</f>
        <v>0</v>
      </c>
      <c r="L147" s="111"/>
      <c r="M147" s="116"/>
      <c r="P147" s="117">
        <f>SUM(P148:P166)</f>
        <v>0</v>
      </c>
      <c r="R147" s="117">
        <f>SUM(R148:R166)</f>
        <v>194.18144000000001</v>
      </c>
      <c r="T147" s="118">
        <f>SUM(T148:T166)</f>
        <v>0</v>
      </c>
      <c r="AR147" s="112" t="s">
        <v>279</v>
      </c>
      <c r="AT147" s="119" t="s">
        <v>68</v>
      </c>
      <c r="AU147" s="119" t="s">
        <v>69</v>
      </c>
      <c r="AY147" s="112" t="s">
        <v>260</v>
      </c>
      <c r="BK147" s="120">
        <f>SUM(BK148:BK166)</f>
        <v>0</v>
      </c>
    </row>
    <row r="148" spans="2:65" s="1" customFormat="1" ht="21.75" customHeight="1">
      <c r="B148" s="32"/>
      <c r="C148" s="121" t="s">
        <v>322</v>
      </c>
      <c r="D148" s="121" t="s">
        <v>261</v>
      </c>
      <c r="E148" s="122" t="s">
        <v>4525</v>
      </c>
      <c r="F148" s="123" t="s">
        <v>4526</v>
      </c>
      <c r="G148" s="124" t="s">
        <v>273</v>
      </c>
      <c r="H148" s="125">
        <v>188</v>
      </c>
      <c r="I148" s="126"/>
      <c r="J148" s="127">
        <f>ROUND(I148*H148,2)</f>
        <v>0</v>
      </c>
      <c r="K148" s="123" t="s">
        <v>19</v>
      </c>
      <c r="L148" s="32"/>
      <c r="M148" s="128" t="s">
        <v>19</v>
      </c>
      <c r="N148" s="129" t="s">
        <v>40</v>
      </c>
      <c r="P148" s="130">
        <f>O148*H148</f>
        <v>0</v>
      </c>
      <c r="Q148" s="130">
        <v>0</v>
      </c>
      <c r="R148" s="130">
        <f>Q148*H148</f>
        <v>0</v>
      </c>
      <c r="S148" s="130">
        <v>0</v>
      </c>
      <c r="T148" s="131">
        <f>S148*H148</f>
        <v>0</v>
      </c>
      <c r="AR148" s="132" t="s">
        <v>419</v>
      </c>
      <c r="AT148" s="132" t="s">
        <v>261</v>
      </c>
      <c r="AU148" s="132" t="s">
        <v>77</v>
      </c>
      <c r="AY148" s="17" t="s">
        <v>260</v>
      </c>
      <c r="BE148" s="133">
        <f>IF(N148="základní",J148,0)</f>
        <v>0</v>
      </c>
      <c r="BF148" s="133">
        <f>IF(N148="snížená",J148,0)</f>
        <v>0</v>
      </c>
      <c r="BG148" s="133">
        <f>IF(N148="zákl. přenesená",J148,0)</f>
        <v>0</v>
      </c>
      <c r="BH148" s="133">
        <f>IF(N148="sníž. přenesená",J148,0)</f>
        <v>0</v>
      </c>
      <c r="BI148" s="133">
        <f>IF(N148="nulová",J148,0)</f>
        <v>0</v>
      </c>
      <c r="BJ148" s="17" t="s">
        <v>77</v>
      </c>
      <c r="BK148" s="133">
        <f>ROUND(I148*H148,2)</f>
        <v>0</v>
      </c>
      <c r="BL148" s="17" t="s">
        <v>419</v>
      </c>
      <c r="BM148" s="132" t="s">
        <v>326</v>
      </c>
    </row>
    <row r="149" spans="2:65" s="1" customFormat="1" ht="11.25">
      <c r="B149" s="32"/>
      <c r="D149" s="134" t="s">
        <v>267</v>
      </c>
      <c r="F149" s="135" t="s">
        <v>4527</v>
      </c>
      <c r="I149" s="136"/>
      <c r="L149" s="32"/>
      <c r="M149" s="137"/>
      <c r="T149" s="53"/>
      <c r="AT149" s="17" t="s">
        <v>267</v>
      </c>
      <c r="AU149" s="17" t="s">
        <v>77</v>
      </c>
    </row>
    <row r="150" spans="2:65" s="1" customFormat="1" ht="29.25">
      <c r="B150" s="32"/>
      <c r="D150" s="134" t="s">
        <v>269</v>
      </c>
      <c r="F150" s="138" t="s">
        <v>4528</v>
      </c>
      <c r="I150" s="136"/>
      <c r="L150" s="32"/>
      <c r="M150" s="137"/>
      <c r="T150" s="53"/>
      <c r="AT150" s="17" t="s">
        <v>269</v>
      </c>
      <c r="AU150" s="17" t="s">
        <v>77</v>
      </c>
    </row>
    <row r="151" spans="2:65" s="1" customFormat="1" ht="24.2" customHeight="1">
      <c r="B151" s="32"/>
      <c r="C151" s="139" t="s">
        <v>296</v>
      </c>
      <c r="D151" s="139" t="s">
        <v>273</v>
      </c>
      <c r="E151" s="140" t="s">
        <v>4529</v>
      </c>
      <c r="F151" s="141" t="s">
        <v>4530</v>
      </c>
      <c r="G151" s="142" t="s">
        <v>273</v>
      </c>
      <c r="H151" s="143">
        <v>188</v>
      </c>
      <c r="I151" s="144"/>
      <c r="J151" s="145">
        <f>ROUND(I151*H151,2)</f>
        <v>0</v>
      </c>
      <c r="K151" s="141" t="s">
        <v>2391</v>
      </c>
      <c r="L151" s="146"/>
      <c r="M151" s="147" t="s">
        <v>19</v>
      </c>
      <c r="N151" s="148" t="s">
        <v>40</v>
      </c>
      <c r="P151" s="130">
        <f>O151*H151</f>
        <v>0</v>
      </c>
      <c r="Q151" s="130">
        <v>9.2880000000000004E-2</v>
      </c>
      <c r="R151" s="130">
        <f>Q151*H151</f>
        <v>17.46144</v>
      </c>
      <c r="S151" s="130">
        <v>0</v>
      </c>
      <c r="T151" s="131">
        <f>S151*H151</f>
        <v>0</v>
      </c>
      <c r="AR151" s="132" t="s">
        <v>2335</v>
      </c>
      <c r="AT151" s="132" t="s">
        <v>273</v>
      </c>
      <c r="AU151" s="132" t="s">
        <v>77</v>
      </c>
      <c r="AY151" s="17" t="s">
        <v>260</v>
      </c>
      <c r="BE151" s="133">
        <f>IF(N151="základní",J151,0)</f>
        <v>0</v>
      </c>
      <c r="BF151" s="133">
        <f>IF(N151="snížená",J151,0)</f>
        <v>0</v>
      </c>
      <c r="BG151" s="133">
        <f>IF(N151="zákl. přenesená",J151,0)</f>
        <v>0</v>
      </c>
      <c r="BH151" s="133">
        <f>IF(N151="sníž. přenesená",J151,0)</f>
        <v>0</v>
      </c>
      <c r="BI151" s="133">
        <f>IF(N151="nulová",J151,0)</f>
        <v>0</v>
      </c>
      <c r="BJ151" s="17" t="s">
        <v>77</v>
      </c>
      <c r="BK151" s="133">
        <f>ROUND(I151*H151,2)</f>
        <v>0</v>
      </c>
      <c r="BL151" s="17" t="s">
        <v>419</v>
      </c>
      <c r="BM151" s="132" t="s">
        <v>330</v>
      </c>
    </row>
    <row r="152" spans="2:65" s="1" customFormat="1" ht="11.25">
      <c r="B152" s="32"/>
      <c r="D152" s="134" t="s">
        <v>267</v>
      </c>
      <c r="F152" s="135" t="s">
        <v>4530</v>
      </c>
      <c r="I152" s="136"/>
      <c r="L152" s="32"/>
      <c r="M152" s="137"/>
      <c r="T152" s="53"/>
      <c r="AT152" s="17" t="s">
        <v>267</v>
      </c>
      <c r="AU152" s="17" t="s">
        <v>77</v>
      </c>
    </row>
    <row r="153" spans="2:65" s="1" customFormat="1" ht="19.5">
      <c r="B153" s="32"/>
      <c r="D153" s="134" t="s">
        <v>269</v>
      </c>
      <c r="F153" s="138" t="s">
        <v>4531</v>
      </c>
      <c r="I153" s="136"/>
      <c r="L153" s="32"/>
      <c r="M153" s="137"/>
      <c r="T153" s="53"/>
      <c r="AT153" s="17" t="s">
        <v>269</v>
      </c>
      <c r="AU153" s="17" t="s">
        <v>77</v>
      </c>
    </row>
    <row r="154" spans="2:65" s="1" customFormat="1" ht="16.5" customHeight="1">
      <c r="B154" s="32"/>
      <c r="C154" s="121" t="s">
        <v>332</v>
      </c>
      <c r="D154" s="121" t="s">
        <v>261</v>
      </c>
      <c r="E154" s="122" t="s">
        <v>4532</v>
      </c>
      <c r="F154" s="123" t="s">
        <v>4533</v>
      </c>
      <c r="G154" s="124" t="s">
        <v>545</v>
      </c>
      <c r="H154" s="125">
        <v>1880</v>
      </c>
      <c r="I154" s="126"/>
      <c r="J154" s="127">
        <f>ROUND(I154*H154,2)</f>
        <v>0</v>
      </c>
      <c r="K154" s="123" t="s">
        <v>1258</v>
      </c>
      <c r="L154" s="32"/>
      <c r="M154" s="128" t="s">
        <v>19</v>
      </c>
      <c r="N154" s="129" t="s">
        <v>40</v>
      </c>
      <c r="P154" s="130">
        <f>O154*H154</f>
        <v>0</v>
      </c>
      <c r="Q154" s="130">
        <v>6.4000000000000003E-3</v>
      </c>
      <c r="R154" s="130">
        <f>Q154*H154</f>
        <v>12.032</v>
      </c>
      <c r="S154" s="130">
        <v>0</v>
      </c>
      <c r="T154" s="131">
        <f>S154*H154</f>
        <v>0</v>
      </c>
      <c r="AR154" s="132" t="s">
        <v>419</v>
      </c>
      <c r="AT154" s="132" t="s">
        <v>261</v>
      </c>
      <c r="AU154" s="132" t="s">
        <v>77</v>
      </c>
      <c r="AY154" s="17" t="s">
        <v>260</v>
      </c>
      <c r="BE154" s="133">
        <f>IF(N154="základní",J154,0)</f>
        <v>0</v>
      </c>
      <c r="BF154" s="133">
        <f>IF(N154="snížená",J154,0)</f>
        <v>0</v>
      </c>
      <c r="BG154" s="133">
        <f>IF(N154="zákl. přenesená",J154,0)</f>
        <v>0</v>
      </c>
      <c r="BH154" s="133">
        <f>IF(N154="sníž. přenesená",J154,0)</f>
        <v>0</v>
      </c>
      <c r="BI154" s="133">
        <f>IF(N154="nulová",J154,0)</f>
        <v>0</v>
      </c>
      <c r="BJ154" s="17" t="s">
        <v>77</v>
      </c>
      <c r="BK154" s="133">
        <f>ROUND(I154*H154,2)</f>
        <v>0</v>
      </c>
      <c r="BL154" s="17" t="s">
        <v>419</v>
      </c>
      <c r="BM154" s="132" t="s">
        <v>335</v>
      </c>
    </row>
    <row r="155" spans="2:65" s="1" customFormat="1" ht="11.25">
      <c r="B155" s="32"/>
      <c r="D155" s="134" t="s">
        <v>267</v>
      </c>
      <c r="F155" s="135" t="s">
        <v>4534</v>
      </c>
      <c r="I155" s="136"/>
      <c r="L155" s="32"/>
      <c r="M155" s="137"/>
      <c r="T155" s="53"/>
      <c r="AT155" s="17" t="s">
        <v>267</v>
      </c>
      <c r="AU155" s="17" t="s">
        <v>77</v>
      </c>
    </row>
    <row r="156" spans="2:65" s="1" customFormat="1" ht="11.25">
      <c r="B156" s="32"/>
      <c r="D156" s="176" t="s">
        <v>1416</v>
      </c>
      <c r="F156" s="177" t="s">
        <v>4535</v>
      </c>
      <c r="I156" s="136"/>
      <c r="L156" s="32"/>
      <c r="M156" s="137"/>
      <c r="T156" s="53"/>
      <c r="AT156" s="17" t="s">
        <v>1416</v>
      </c>
      <c r="AU156" s="17" t="s">
        <v>77</v>
      </c>
    </row>
    <row r="157" spans="2:65" s="1" customFormat="1" ht="19.5">
      <c r="B157" s="32"/>
      <c r="D157" s="134" t="s">
        <v>269</v>
      </c>
      <c r="F157" s="138" t="s">
        <v>4536</v>
      </c>
      <c r="I157" s="136"/>
      <c r="L157" s="32"/>
      <c r="M157" s="137"/>
      <c r="T157" s="53"/>
      <c r="AT157" s="17" t="s">
        <v>269</v>
      </c>
      <c r="AU157" s="17" t="s">
        <v>77</v>
      </c>
    </row>
    <row r="158" spans="2:65" s="1" customFormat="1" ht="16.5" customHeight="1">
      <c r="B158" s="32"/>
      <c r="C158" s="139" t="s">
        <v>300</v>
      </c>
      <c r="D158" s="139" t="s">
        <v>273</v>
      </c>
      <c r="E158" s="140" t="s">
        <v>4537</v>
      </c>
      <c r="F158" s="141" t="s">
        <v>4538</v>
      </c>
      <c r="G158" s="142" t="s">
        <v>273</v>
      </c>
      <c r="H158" s="143">
        <v>1880</v>
      </c>
      <c r="I158" s="144"/>
      <c r="J158" s="145">
        <f>ROUND(I158*H158,2)</f>
        <v>0</v>
      </c>
      <c r="K158" s="141" t="s">
        <v>2391</v>
      </c>
      <c r="L158" s="146"/>
      <c r="M158" s="147" t="s">
        <v>19</v>
      </c>
      <c r="N158" s="148" t="s">
        <v>40</v>
      </c>
      <c r="P158" s="130">
        <f>O158*H158</f>
        <v>0</v>
      </c>
      <c r="Q158" s="130">
        <v>0.03</v>
      </c>
      <c r="R158" s="130">
        <f>Q158*H158</f>
        <v>56.4</v>
      </c>
      <c r="S158" s="130">
        <v>0</v>
      </c>
      <c r="T158" s="131">
        <f>S158*H158</f>
        <v>0</v>
      </c>
      <c r="AR158" s="132" t="s">
        <v>2335</v>
      </c>
      <c r="AT158" s="132" t="s">
        <v>273</v>
      </c>
      <c r="AU158" s="132" t="s">
        <v>77</v>
      </c>
      <c r="AY158" s="17" t="s">
        <v>260</v>
      </c>
      <c r="BE158" s="133">
        <f>IF(N158="základní",J158,0)</f>
        <v>0</v>
      </c>
      <c r="BF158" s="133">
        <f>IF(N158="snížená",J158,0)</f>
        <v>0</v>
      </c>
      <c r="BG158" s="133">
        <f>IF(N158="zákl. přenesená",J158,0)</f>
        <v>0</v>
      </c>
      <c r="BH158" s="133">
        <f>IF(N158="sníž. přenesená",J158,0)</f>
        <v>0</v>
      </c>
      <c r="BI158" s="133">
        <f>IF(N158="nulová",J158,0)</f>
        <v>0</v>
      </c>
      <c r="BJ158" s="17" t="s">
        <v>77</v>
      </c>
      <c r="BK158" s="133">
        <f>ROUND(I158*H158,2)</f>
        <v>0</v>
      </c>
      <c r="BL158" s="17" t="s">
        <v>419</v>
      </c>
      <c r="BM158" s="132" t="s">
        <v>339</v>
      </c>
    </row>
    <row r="159" spans="2:65" s="1" customFormat="1" ht="11.25">
      <c r="B159" s="32"/>
      <c r="D159" s="134" t="s">
        <v>267</v>
      </c>
      <c r="F159" s="135" t="s">
        <v>4538</v>
      </c>
      <c r="I159" s="136"/>
      <c r="L159" s="32"/>
      <c r="M159" s="137"/>
      <c r="T159" s="53"/>
      <c r="AT159" s="17" t="s">
        <v>267</v>
      </c>
      <c r="AU159" s="17" t="s">
        <v>77</v>
      </c>
    </row>
    <row r="160" spans="2:65" s="1" customFormat="1" ht="19.5">
      <c r="B160" s="32"/>
      <c r="D160" s="134" t="s">
        <v>269</v>
      </c>
      <c r="F160" s="138" t="s">
        <v>4539</v>
      </c>
      <c r="I160" s="136"/>
      <c r="L160" s="32"/>
      <c r="M160" s="137"/>
      <c r="T160" s="53"/>
      <c r="AT160" s="17" t="s">
        <v>269</v>
      </c>
      <c r="AU160" s="17" t="s">
        <v>77</v>
      </c>
    </row>
    <row r="161" spans="2:65" s="1" customFormat="1" ht="16.5" customHeight="1">
      <c r="B161" s="32"/>
      <c r="C161" s="121" t="s">
        <v>341</v>
      </c>
      <c r="D161" s="121" t="s">
        <v>261</v>
      </c>
      <c r="E161" s="122" t="s">
        <v>4540</v>
      </c>
      <c r="F161" s="123" t="s">
        <v>4541</v>
      </c>
      <c r="G161" s="124" t="s">
        <v>273</v>
      </c>
      <c r="H161" s="125">
        <v>1880</v>
      </c>
      <c r="I161" s="126"/>
      <c r="J161" s="127">
        <f>ROUND(I161*H161,2)</f>
        <v>0</v>
      </c>
      <c r="K161" s="123" t="s">
        <v>19</v>
      </c>
      <c r="L161" s="32"/>
      <c r="M161" s="128" t="s">
        <v>19</v>
      </c>
      <c r="N161" s="129" t="s">
        <v>40</v>
      </c>
      <c r="P161" s="130">
        <f>O161*H161</f>
        <v>0</v>
      </c>
      <c r="Q161" s="130">
        <v>2.8799999999999999E-2</v>
      </c>
      <c r="R161" s="130">
        <f>Q161*H161</f>
        <v>54.143999999999998</v>
      </c>
      <c r="S161" s="130">
        <v>0</v>
      </c>
      <c r="T161" s="131">
        <f>S161*H161</f>
        <v>0</v>
      </c>
      <c r="AR161" s="132" t="s">
        <v>419</v>
      </c>
      <c r="AT161" s="132" t="s">
        <v>261</v>
      </c>
      <c r="AU161" s="132" t="s">
        <v>77</v>
      </c>
      <c r="AY161" s="17" t="s">
        <v>260</v>
      </c>
      <c r="BE161" s="133">
        <f>IF(N161="základní",J161,0)</f>
        <v>0</v>
      </c>
      <c r="BF161" s="133">
        <f>IF(N161="snížená",J161,0)</f>
        <v>0</v>
      </c>
      <c r="BG161" s="133">
        <f>IF(N161="zákl. přenesená",J161,0)</f>
        <v>0</v>
      </c>
      <c r="BH161" s="133">
        <f>IF(N161="sníž. přenesená",J161,0)</f>
        <v>0</v>
      </c>
      <c r="BI161" s="133">
        <f>IF(N161="nulová",J161,0)</f>
        <v>0</v>
      </c>
      <c r="BJ161" s="17" t="s">
        <v>77</v>
      </c>
      <c r="BK161" s="133">
        <f>ROUND(I161*H161,2)</f>
        <v>0</v>
      </c>
      <c r="BL161" s="17" t="s">
        <v>419</v>
      </c>
      <c r="BM161" s="132" t="s">
        <v>344</v>
      </c>
    </row>
    <row r="162" spans="2:65" s="1" customFormat="1" ht="11.25">
      <c r="B162" s="32"/>
      <c r="D162" s="134" t="s">
        <v>267</v>
      </c>
      <c r="F162" s="135" t="s">
        <v>4541</v>
      </c>
      <c r="I162" s="136"/>
      <c r="L162" s="32"/>
      <c r="M162" s="137"/>
      <c r="T162" s="53"/>
      <c r="AT162" s="17" t="s">
        <v>267</v>
      </c>
      <c r="AU162" s="17" t="s">
        <v>77</v>
      </c>
    </row>
    <row r="163" spans="2:65" s="1" customFormat="1" ht="19.5">
      <c r="B163" s="32"/>
      <c r="D163" s="134" t="s">
        <v>269</v>
      </c>
      <c r="F163" s="138" t="s">
        <v>4542</v>
      </c>
      <c r="I163" s="136"/>
      <c r="L163" s="32"/>
      <c r="M163" s="137"/>
      <c r="T163" s="53"/>
      <c r="AT163" s="17" t="s">
        <v>269</v>
      </c>
      <c r="AU163" s="17" t="s">
        <v>77</v>
      </c>
    </row>
    <row r="164" spans="2:65" s="1" customFormat="1" ht="16.5" customHeight="1">
      <c r="B164" s="32"/>
      <c r="C164" s="139" t="s">
        <v>305</v>
      </c>
      <c r="D164" s="139" t="s">
        <v>273</v>
      </c>
      <c r="E164" s="140" t="s">
        <v>4543</v>
      </c>
      <c r="F164" s="141" t="s">
        <v>4544</v>
      </c>
      <c r="G164" s="142" t="s">
        <v>273</v>
      </c>
      <c r="H164" s="143">
        <v>1880</v>
      </c>
      <c r="I164" s="144"/>
      <c r="J164" s="145">
        <f>ROUND(I164*H164,2)</f>
        <v>0</v>
      </c>
      <c r="K164" s="141" t="s">
        <v>2391</v>
      </c>
      <c r="L164" s="146"/>
      <c r="M164" s="147" t="s">
        <v>19</v>
      </c>
      <c r="N164" s="148" t="s">
        <v>40</v>
      </c>
      <c r="P164" s="130">
        <f>O164*H164</f>
        <v>0</v>
      </c>
      <c r="Q164" s="130">
        <v>2.8799999999999999E-2</v>
      </c>
      <c r="R164" s="130">
        <f>Q164*H164</f>
        <v>54.143999999999998</v>
      </c>
      <c r="S164" s="130">
        <v>0</v>
      </c>
      <c r="T164" s="131">
        <f>S164*H164</f>
        <v>0</v>
      </c>
      <c r="AR164" s="132" t="s">
        <v>2335</v>
      </c>
      <c r="AT164" s="132" t="s">
        <v>273</v>
      </c>
      <c r="AU164" s="132" t="s">
        <v>77</v>
      </c>
      <c r="AY164" s="17" t="s">
        <v>260</v>
      </c>
      <c r="BE164" s="133">
        <f>IF(N164="základní",J164,0)</f>
        <v>0</v>
      </c>
      <c r="BF164" s="133">
        <f>IF(N164="snížená",J164,0)</f>
        <v>0</v>
      </c>
      <c r="BG164" s="133">
        <f>IF(N164="zákl. přenesená",J164,0)</f>
        <v>0</v>
      </c>
      <c r="BH164" s="133">
        <f>IF(N164="sníž. přenesená",J164,0)</f>
        <v>0</v>
      </c>
      <c r="BI164" s="133">
        <f>IF(N164="nulová",J164,0)</f>
        <v>0</v>
      </c>
      <c r="BJ164" s="17" t="s">
        <v>77</v>
      </c>
      <c r="BK164" s="133">
        <f>ROUND(I164*H164,2)</f>
        <v>0</v>
      </c>
      <c r="BL164" s="17" t="s">
        <v>419</v>
      </c>
      <c r="BM164" s="132" t="s">
        <v>348</v>
      </c>
    </row>
    <row r="165" spans="2:65" s="1" customFormat="1" ht="11.25">
      <c r="B165" s="32"/>
      <c r="D165" s="134" t="s">
        <v>267</v>
      </c>
      <c r="F165" s="135" t="s">
        <v>4544</v>
      </c>
      <c r="I165" s="136"/>
      <c r="L165" s="32"/>
      <c r="M165" s="137"/>
      <c r="T165" s="53"/>
      <c r="AT165" s="17" t="s">
        <v>267</v>
      </c>
      <c r="AU165" s="17" t="s">
        <v>77</v>
      </c>
    </row>
    <row r="166" spans="2:65" s="1" customFormat="1" ht="19.5">
      <c r="B166" s="32"/>
      <c r="D166" s="134" t="s">
        <v>269</v>
      </c>
      <c r="F166" s="138" t="s">
        <v>4545</v>
      </c>
      <c r="I166" s="136"/>
      <c r="L166" s="32"/>
      <c r="M166" s="137"/>
      <c r="T166" s="53"/>
      <c r="AT166" s="17" t="s">
        <v>269</v>
      </c>
      <c r="AU166" s="17" t="s">
        <v>77</v>
      </c>
    </row>
    <row r="167" spans="2:65" s="10" customFormat="1" ht="25.9" customHeight="1">
      <c r="B167" s="111"/>
      <c r="D167" s="112" t="s">
        <v>68</v>
      </c>
      <c r="E167" s="113" t="s">
        <v>1941</v>
      </c>
      <c r="F167" s="113" t="s">
        <v>1942</v>
      </c>
      <c r="I167" s="114"/>
      <c r="J167" s="115">
        <f>BK167</f>
        <v>0</v>
      </c>
      <c r="L167" s="111"/>
      <c r="M167" s="116"/>
      <c r="P167" s="117">
        <f>SUM(P168:P170)</f>
        <v>0</v>
      </c>
      <c r="R167" s="117">
        <f>SUM(R168:R170)</f>
        <v>4.5684813999999996</v>
      </c>
      <c r="T167" s="118">
        <f>SUM(T168:T170)</f>
        <v>0</v>
      </c>
      <c r="AR167" s="112" t="s">
        <v>79</v>
      </c>
      <c r="AT167" s="119" t="s">
        <v>68</v>
      </c>
      <c r="AU167" s="119" t="s">
        <v>69</v>
      </c>
      <c r="AY167" s="112" t="s">
        <v>260</v>
      </c>
      <c r="BK167" s="120">
        <f>SUM(BK168:BK170)</f>
        <v>0</v>
      </c>
    </row>
    <row r="168" spans="2:65" s="1" customFormat="1" ht="16.5" customHeight="1">
      <c r="B168" s="32"/>
      <c r="C168" s="121" t="s">
        <v>350</v>
      </c>
      <c r="D168" s="121" t="s">
        <v>261</v>
      </c>
      <c r="E168" s="122" t="s">
        <v>2340</v>
      </c>
      <c r="F168" s="123" t="s">
        <v>2341</v>
      </c>
      <c r="G168" s="124" t="s">
        <v>1061</v>
      </c>
      <c r="H168" s="125">
        <v>6526.402</v>
      </c>
      <c r="I168" s="126"/>
      <c r="J168" s="127">
        <f>ROUND(I168*H168,2)</f>
        <v>0</v>
      </c>
      <c r="K168" s="123" t="s">
        <v>19</v>
      </c>
      <c r="L168" s="32"/>
      <c r="M168" s="128" t="s">
        <v>19</v>
      </c>
      <c r="N168" s="129" t="s">
        <v>40</v>
      </c>
      <c r="P168" s="130">
        <f>O168*H168</f>
        <v>0</v>
      </c>
      <c r="Q168" s="130">
        <v>6.9999999999999999E-4</v>
      </c>
      <c r="R168" s="130">
        <f>Q168*H168</f>
        <v>4.5684813999999996</v>
      </c>
      <c r="S168" s="130">
        <v>0</v>
      </c>
      <c r="T168" s="131">
        <f>S168*H168</f>
        <v>0</v>
      </c>
      <c r="AR168" s="132" t="s">
        <v>300</v>
      </c>
      <c r="AT168" s="132" t="s">
        <v>261</v>
      </c>
      <c r="AU168" s="132" t="s">
        <v>77</v>
      </c>
      <c r="AY168" s="17" t="s">
        <v>260</v>
      </c>
      <c r="BE168" s="133">
        <f>IF(N168="základní",J168,0)</f>
        <v>0</v>
      </c>
      <c r="BF168" s="133">
        <f>IF(N168="snížená",J168,0)</f>
        <v>0</v>
      </c>
      <c r="BG168" s="133">
        <f>IF(N168="zákl. přenesená",J168,0)</f>
        <v>0</v>
      </c>
      <c r="BH168" s="133">
        <f>IF(N168="sníž. přenesená",J168,0)</f>
        <v>0</v>
      </c>
      <c r="BI168" s="133">
        <f>IF(N168="nulová",J168,0)</f>
        <v>0</v>
      </c>
      <c r="BJ168" s="17" t="s">
        <v>77</v>
      </c>
      <c r="BK168" s="133">
        <f>ROUND(I168*H168,2)</f>
        <v>0</v>
      </c>
      <c r="BL168" s="17" t="s">
        <v>300</v>
      </c>
      <c r="BM168" s="132" t="s">
        <v>353</v>
      </c>
    </row>
    <row r="169" spans="2:65" s="1" customFormat="1" ht="11.25">
      <c r="B169" s="32"/>
      <c r="D169" s="134" t="s">
        <v>267</v>
      </c>
      <c r="F169" s="135" t="s">
        <v>2341</v>
      </c>
      <c r="I169" s="136"/>
      <c r="L169" s="32"/>
      <c r="M169" s="137"/>
      <c r="T169" s="53"/>
      <c r="AT169" s="17" t="s">
        <v>267</v>
      </c>
      <c r="AU169" s="17" t="s">
        <v>77</v>
      </c>
    </row>
    <row r="170" spans="2:65" s="1" customFormat="1" ht="87.75">
      <c r="B170" s="32"/>
      <c r="D170" s="134" t="s">
        <v>269</v>
      </c>
      <c r="F170" s="138" t="s">
        <v>2342</v>
      </c>
      <c r="I170" s="136"/>
      <c r="L170" s="32"/>
      <c r="M170" s="137"/>
      <c r="T170" s="53"/>
      <c r="AT170" s="17" t="s">
        <v>269</v>
      </c>
      <c r="AU170" s="17" t="s">
        <v>77</v>
      </c>
    </row>
    <row r="171" spans="2:65" s="10" customFormat="1" ht="25.9" customHeight="1">
      <c r="B171" s="111"/>
      <c r="D171" s="112" t="s">
        <v>68</v>
      </c>
      <c r="E171" s="113" t="s">
        <v>277</v>
      </c>
      <c r="F171" s="113" t="s">
        <v>2343</v>
      </c>
      <c r="I171" s="114"/>
      <c r="J171" s="115">
        <f>BK171</f>
        <v>0</v>
      </c>
      <c r="L171" s="111"/>
      <c r="M171" s="116"/>
      <c r="P171" s="117">
        <f>SUM(P172:P219)</f>
        <v>0</v>
      </c>
      <c r="R171" s="117">
        <f>SUM(R172:R219)</f>
        <v>13.401582319999999</v>
      </c>
      <c r="T171" s="118">
        <f>SUM(T172:T219)</f>
        <v>3.5</v>
      </c>
      <c r="AR171" s="112" t="s">
        <v>77</v>
      </c>
      <c r="AT171" s="119" t="s">
        <v>68</v>
      </c>
      <c r="AU171" s="119" t="s">
        <v>69</v>
      </c>
      <c r="AY171" s="112" t="s">
        <v>260</v>
      </c>
      <c r="BK171" s="120">
        <f>SUM(BK172:BK219)</f>
        <v>0</v>
      </c>
    </row>
    <row r="172" spans="2:65" s="1" customFormat="1" ht="16.5" customHeight="1">
      <c r="B172" s="32"/>
      <c r="C172" s="121" t="s">
        <v>310</v>
      </c>
      <c r="D172" s="121" t="s">
        <v>261</v>
      </c>
      <c r="E172" s="122" t="s">
        <v>4546</v>
      </c>
      <c r="F172" s="123" t="s">
        <v>4547</v>
      </c>
      <c r="G172" s="124" t="s">
        <v>545</v>
      </c>
      <c r="H172" s="125">
        <v>5</v>
      </c>
      <c r="I172" s="126"/>
      <c r="J172" s="127">
        <f>ROUND(I172*H172,2)</f>
        <v>0</v>
      </c>
      <c r="K172" s="123" t="s">
        <v>1258</v>
      </c>
      <c r="L172" s="32"/>
      <c r="M172" s="128" t="s">
        <v>19</v>
      </c>
      <c r="N172" s="129" t="s">
        <v>40</v>
      </c>
      <c r="P172" s="130">
        <f>O172*H172</f>
        <v>0</v>
      </c>
      <c r="Q172" s="130">
        <v>0</v>
      </c>
      <c r="R172" s="130">
        <f>Q172*H172</f>
        <v>0</v>
      </c>
      <c r="S172" s="130">
        <v>0.7</v>
      </c>
      <c r="T172" s="131">
        <f>S172*H172</f>
        <v>3.5</v>
      </c>
      <c r="AR172" s="132" t="s">
        <v>266</v>
      </c>
      <c r="AT172" s="132" t="s">
        <v>261</v>
      </c>
      <c r="AU172" s="132" t="s">
        <v>77</v>
      </c>
      <c r="AY172" s="17" t="s">
        <v>260</v>
      </c>
      <c r="BE172" s="133">
        <f>IF(N172="základní",J172,0)</f>
        <v>0</v>
      </c>
      <c r="BF172" s="133">
        <f>IF(N172="snížená",J172,0)</f>
        <v>0</v>
      </c>
      <c r="BG172" s="133">
        <f>IF(N172="zákl. přenesená",J172,0)</f>
        <v>0</v>
      </c>
      <c r="BH172" s="133">
        <f>IF(N172="sníž. přenesená",J172,0)</f>
        <v>0</v>
      </c>
      <c r="BI172" s="133">
        <f>IF(N172="nulová",J172,0)</f>
        <v>0</v>
      </c>
      <c r="BJ172" s="17" t="s">
        <v>77</v>
      </c>
      <c r="BK172" s="133">
        <f>ROUND(I172*H172,2)</f>
        <v>0</v>
      </c>
      <c r="BL172" s="17" t="s">
        <v>266</v>
      </c>
      <c r="BM172" s="132" t="s">
        <v>358</v>
      </c>
    </row>
    <row r="173" spans="2:65" s="1" customFormat="1" ht="11.25">
      <c r="B173" s="32"/>
      <c r="D173" s="134" t="s">
        <v>267</v>
      </c>
      <c r="F173" s="135" t="s">
        <v>4548</v>
      </c>
      <c r="I173" s="136"/>
      <c r="L173" s="32"/>
      <c r="M173" s="137"/>
      <c r="T173" s="53"/>
      <c r="AT173" s="17" t="s">
        <v>267</v>
      </c>
      <c r="AU173" s="17" t="s">
        <v>77</v>
      </c>
    </row>
    <row r="174" spans="2:65" s="1" customFormat="1" ht="11.25">
      <c r="B174" s="32"/>
      <c r="D174" s="176" t="s">
        <v>1416</v>
      </c>
      <c r="F174" s="177" t="s">
        <v>4549</v>
      </c>
      <c r="I174" s="136"/>
      <c r="L174" s="32"/>
      <c r="M174" s="137"/>
      <c r="T174" s="53"/>
      <c r="AT174" s="17" t="s">
        <v>1416</v>
      </c>
      <c r="AU174" s="17" t="s">
        <v>77</v>
      </c>
    </row>
    <row r="175" spans="2:65" s="1" customFormat="1" ht="19.5">
      <c r="B175" s="32"/>
      <c r="D175" s="134" t="s">
        <v>269</v>
      </c>
      <c r="F175" s="138" t="s">
        <v>4550</v>
      </c>
      <c r="I175" s="136"/>
      <c r="L175" s="32"/>
      <c r="M175" s="137"/>
      <c r="T175" s="53"/>
      <c r="AT175" s="17" t="s">
        <v>269</v>
      </c>
      <c r="AU175" s="17" t="s">
        <v>77</v>
      </c>
    </row>
    <row r="176" spans="2:65" s="1" customFormat="1" ht="16.5" customHeight="1">
      <c r="B176" s="32"/>
      <c r="C176" s="121" t="s">
        <v>7</v>
      </c>
      <c r="D176" s="121" t="s">
        <v>261</v>
      </c>
      <c r="E176" s="122" t="s">
        <v>4551</v>
      </c>
      <c r="F176" s="123" t="s">
        <v>4552</v>
      </c>
      <c r="G176" s="124" t="s">
        <v>545</v>
      </c>
      <c r="H176" s="125">
        <v>4.1319999999999997</v>
      </c>
      <c r="I176" s="126"/>
      <c r="J176" s="127">
        <f>ROUND(I176*H176,2)</f>
        <v>0</v>
      </c>
      <c r="K176" s="123" t="s">
        <v>1258</v>
      </c>
      <c r="L176" s="32"/>
      <c r="M176" s="128" t="s">
        <v>19</v>
      </c>
      <c r="N176" s="129" t="s">
        <v>40</v>
      </c>
      <c r="P176" s="130">
        <f>O176*H176</f>
        <v>0</v>
      </c>
      <c r="Q176" s="130">
        <v>1.0000000000000001E-5</v>
      </c>
      <c r="R176" s="130">
        <f>Q176*H176</f>
        <v>4.1319999999999997E-5</v>
      </c>
      <c r="S176" s="130">
        <v>0</v>
      </c>
      <c r="T176" s="131">
        <f>S176*H176</f>
        <v>0</v>
      </c>
      <c r="AR176" s="132" t="s">
        <v>266</v>
      </c>
      <c r="AT176" s="132" t="s">
        <v>261</v>
      </c>
      <c r="AU176" s="132" t="s">
        <v>77</v>
      </c>
      <c r="AY176" s="17" t="s">
        <v>260</v>
      </c>
      <c r="BE176" s="133">
        <f>IF(N176="základní",J176,0)</f>
        <v>0</v>
      </c>
      <c r="BF176" s="133">
        <f>IF(N176="snížená",J176,0)</f>
        <v>0</v>
      </c>
      <c r="BG176" s="133">
        <f>IF(N176="zákl. přenesená",J176,0)</f>
        <v>0</v>
      </c>
      <c r="BH176" s="133">
        <f>IF(N176="sníž. přenesená",J176,0)</f>
        <v>0</v>
      </c>
      <c r="BI176" s="133">
        <f>IF(N176="nulová",J176,0)</f>
        <v>0</v>
      </c>
      <c r="BJ176" s="17" t="s">
        <v>77</v>
      </c>
      <c r="BK176" s="133">
        <f>ROUND(I176*H176,2)</f>
        <v>0</v>
      </c>
      <c r="BL176" s="17" t="s">
        <v>266</v>
      </c>
      <c r="BM176" s="132" t="s">
        <v>364</v>
      </c>
    </row>
    <row r="177" spans="2:65" s="1" customFormat="1" ht="11.25">
      <c r="B177" s="32"/>
      <c r="D177" s="134" t="s">
        <v>267</v>
      </c>
      <c r="F177" s="135" t="s">
        <v>4553</v>
      </c>
      <c r="I177" s="136"/>
      <c r="L177" s="32"/>
      <c r="M177" s="137"/>
      <c r="T177" s="53"/>
      <c r="AT177" s="17" t="s">
        <v>267</v>
      </c>
      <c r="AU177" s="17" t="s">
        <v>77</v>
      </c>
    </row>
    <row r="178" spans="2:65" s="1" customFormat="1" ht="11.25">
      <c r="B178" s="32"/>
      <c r="D178" s="176" t="s">
        <v>1416</v>
      </c>
      <c r="F178" s="177" t="s">
        <v>4554</v>
      </c>
      <c r="I178" s="136"/>
      <c r="L178" s="32"/>
      <c r="M178" s="137"/>
      <c r="T178" s="53"/>
      <c r="AT178" s="17" t="s">
        <v>1416</v>
      </c>
      <c r="AU178" s="17" t="s">
        <v>77</v>
      </c>
    </row>
    <row r="179" spans="2:65" s="1" customFormat="1" ht="19.5">
      <c r="B179" s="32"/>
      <c r="D179" s="134" t="s">
        <v>269</v>
      </c>
      <c r="F179" s="138" t="s">
        <v>4555</v>
      </c>
      <c r="I179" s="136"/>
      <c r="L179" s="32"/>
      <c r="M179" s="137"/>
      <c r="T179" s="53"/>
      <c r="AT179" s="17" t="s">
        <v>269</v>
      </c>
      <c r="AU179" s="17" t="s">
        <v>77</v>
      </c>
    </row>
    <row r="180" spans="2:65" s="1" customFormat="1" ht="16.5" customHeight="1">
      <c r="B180" s="32"/>
      <c r="C180" s="139" t="s">
        <v>315</v>
      </c>
      <c r="D180" s="139" t="s">
        <v>273</v>
      </c>
      <c r="E180" s="140" t="s">
        <v>4556</v>
      </c>
      <c r="F180" s="141" t="s">
        <v>4557</v>
      </c>
      <c r="G180" s="142" t="s">
        <v>545</v>
      </c>
      <c r="H180" s="143">
        <v>6</v>
      </c>
      <c r="I180" s="144"/>
      <c r="J180" s="145">
        <f>ROUND(I180*H180,2)</f>
        <v>0</v>
      </c>
      <c r="K180" s="141" t="s">
        <v>1258</v>
      </c>
      <c r="L180" s="146"/>
      <c r="M180" s="147" t="s">
        <v>19</v>
      </c>
      <c r="N180" s="148" t="s">
        <v>40</v>
      </c>
      <c r="P180" s="130">
        <f>O180*H180</f>
        <v>0</v>
      </c>
      <c r="Q180" s="130">
        <v>5.1399999999999996E-3</v>
      </c>
      <c r="R180" s="130">
        <f>Q180*H180</f>
        <v>3.0839999999999999E-2</v>
      </c>
      <c r="S180" s="130">
        <v>0</v>
      </c>
      <c r="T180" s="131">
        <f>S180*H180</f>
        <v>0</v>
      </c>
      <c r="AR180" s="132" t="s">
        <v>277</v>
      </c>
      <c r="AT180" s="132" t="s">
        <v>273</v>
      </c>
      <c r="AU180" s="132" t="s">
        <v>77</v>
      </c>
      <c r="AY180" s="17" t="s">
        <v>260</v>
      </c>
      <c r="BE180" s="133">
        <f>IF(N180="základní",J180,0)</f>
        <v>0</v>
      </c>
      <c r="BF180" s="133">
        <f>IF(N180="snížená",J180,0)</f>
        <v>0</v>
      </c>
      <c r="BG180" s="133">
        <f>IF(N180="zákl. přenesená",J180,0)</f>
        <v>0</v>
      </c>
      <c r="BH180" s="133">
        <f>IF(N180="sníž. přenesená",J180,0)</f>
        <v>0</v>
      </c>
      <c r="BI180" s="133">
        <f>IF(N180="nulová",J180,0)</f>
        <v>0</v>
      </c>
      <c r="BJ180" s="17" t="s">
        <v>77</v>
      </c>
      <c r="BK180" s="133">
        <f>ROUND(I180*H180,2)</f>
        <v>0</v>
      </c>
      <c r="BL180" s="17" t="s">
        <v>266</v>
      </c>
      <c r="BM180" s="132" t="s">
        <v>368</v>
      </c>
    </row>
    <row r="181" spans="2:65" s="1" customFormat="1" ht="11.25">
      <c r="B181" s="32"/>
      <c r="D181" s="134" t="s">
        <v>267</v>
      </c>
      <c r="F181" s="135" t="s">
        <v>4557</v>
      </c>
      <c r="I181" s="136"/>
      <c r="L181" s="32"/>
      <c r="M181" s="137"/>
      <c r="T181" s="53"/>
      <c r="AT181" s="17" t="s">
        <v>267</v>
      </c>
      <c r="AU181" s="17" t="s">
        <v>77</v>
      </c>
    </row>
    <row r="182" spans="2:65" s="1" customFormat="1" ht="19.5">
      <c r="B182" s="32"/>
      <c r="D182" s="134" t="s">
        <v>269</v>
      </c>
      <c r="F182" s="138" t="s">
        <v>4558</v>
      </c>
      <c r="I182" s="136"/>
      <c r="L182" s="32"/>
      <c r="M182" s="137"/>
      <c r="T182" s="53"/>
      <c r="AT182" s="17" t="s">
        <v>269</v>
      </c>
      <c r="AU182" s="17" t="s">
        <v>77</v>
      </c>
    </row>
    <row r="183" spans="2:65" s="1" customFormat="1" ht="16.5" customHeight="1">
      <c r="B183" s="32"/>
      <c r="C183" s="121" t="s">
        <v>370</v>
      </c>
      <c r="D183" s="121" t="s">
        <v>261</v>
      </c>
      <c r="E183" s="122" t="s">
        <v>3849</v>
      </c>
      <c r="F183" s="123" t="s">
        <v>3850</v>
      </c>
      <c r="G183" s="124" t="s">
        <v>545</v>
      </c>
      <c r="H183" s="125">
        <v>940</v>
      </c>
      <c r="I183" s="126"/>
      <c r="J183" s="127">
        <f>ROUND(I183*H183,2)</f>
        <v>0</v>
      </c>
      <c r="K183" s="123" t="s">
        <v>1258</v>
      </c>
      <c r="L183" s="32"/>
      <c r="M183" s="128" t="s">
        <v>19</v>
      </c>
      <c r="N183" s="129" t="s">
        <v>40</v>
      </c>
      <c r="P183" s="130">
        <f>O183*H183</f>
        <v>0</v>
      </c>
      <c r="Q183" s="130">
        <v>2.0000000000000002E-5</v>
      </c>
      <c r="R183" s="130">
        <f>Q183*H183</f>
        <v>1.8800000000000001E-2</v>
      </c>
      <c r="S183" s="130">
        <v>0</v>
      </c>
      <c r="T183" s="131">
        <f>S183*H183</f>
        <v>0</v>
      </c>
      <c r="AR183" s="132" t="s">
        <v>266</v>
      </c>
      <c r="AT183" s="132" t="s">
        <v>261</v>
      </c>
      <c r="AU183" s="132" t="s">
        <v>77</v>
      </c>
      <c r="AY183" s="17" t="s">
        <v>260</v>
      </c>
      <c r="BE183" s="133">
        <f>IF(N183="základní",J183,0)</f>
        <v>0</v>
      </c>
      <c r="BF183" s="133">
        <f>IF(N183="snížená",J183,0)</f>
        <v>0</v>
      </c>
      <c r="BG183" s="133">
        <f>IF(N183="zákl. přenesená",J183,0)</f>
        <v>0</v>
      </c>
      <c r="BH183" s="133">
        <f>IF(N183="sníž. přenesená",J183,0)</f>
        <v>0</v>
      </c>
      <c r="BI183" s="133">
        <f>IF(N183="nulová",J183,0)</f>
        <v>0</v>
      </c>
      <c r="BJ183" s="17" t="s">
        <v>77</v>
      </c>
      <c r="BK183" s="133">
        <f>ROUND(I183*H183,2)</f>
        <v>0</v>
      </c>
      <c r="BL183" s="17" t="s">
        <v>266</v>
      </c>
      <c r="BM183" s="132" t="s">
        <v>373</v>
      </c>
    </row>
    <row r="184" spans="2:65" s="1" customFormat="1" ht="11.25">
      <c r="B184" s="32"/>
      <c r="D184" s="134" t="s">
        <v>267</v>
      </c>
      <c r="F184" s="135" t="s">
        <v>3851</v>
      </c>
      <c r="I184" s="136"/>
      <c r="L184" s="32"/>
      <c r="M184" s="137"/>
      <c r="T184" s="53"/>
      <c r="AT184" s="17" t="s">
        <v>267</v>
      </c>
      <c r="AU184" s="17" t="s">
        <v>77</v>
      </c>
    </row>
    <row r="185" spans="2:65" s="1" customFormat="1" ht="11.25">
      <c r="B185" s="32"/>
      <c r="D185" s="176" t="s">
        <v>1416</v>
      </c>
      <c r="F185" s="177" t="s">
        <v>3852</v>
      </c>
      <c r="I185" s="136"/>
      <c r="L185" s="32"/>
      <c r="M185" s="137"/>
      <c r="T185" s="53"/>
      <c r="AT185" s="17" t="s">
        <v>1416</v>
      </c>
      <c r="AU185" s="17" t="s">
        <v>77</v>
      </c>
    </row>
    <row r="186" spans="2:65" s="1" customFormat="1" ht="19.5">
      <c r="B186" s="32"/>
      <c r="D186" s="134" t="s">
        <v>269</v>
      </c>
      <c r="F186" s="138" t="s">
        <v>3853</v>
      </c>
      <c r="I186" s="136"/>
      <c r="L186" s="32"/>
      <c r="M186" s="137"/>
      <c r="T186" s="53"/>
      <c r="AT186" s="17" t="s">
        <v>269</v>
      </c>
      <c r="AU186" s="17" t="s">
        <v>77</v>
      </c>
    </row>
    <row r="187" spans="2:65" s="1" customFormat="1" ht="16.5" customHeight="1">
      <c r="B187" s="32"/>
      <c r="C187" s="139" t="s">
        <v>320</v>
      </c>
      <c r="D187" s="139" t="s">
        <v>273</v>
      </c>
      <c r="E187" s="140" t="s">
        <v>3854</v>
      </c>
      <c r="F187" s="141" t="s">
        <v>3855</v>
      </c>
      <c r="G187" s="142" t="s">
        <v>545</v>
      </c>
      <c r="H187" s="143">
        <v>954.1</v>
      </c>
      <c r="I187" s="144"/>
      <c r="J187" s="145">
        <f>ROUND(I187*H187,2)</f>
        <v>0</v>
      </c>
      <c r="K187" s="141" t="s">
        <v>1258</v>
      </c>
      <c r="L187" s="146"/>
      <c r="M187" s="147" t="s">
        <v>19</v>
      </c>
      <c r="N187" s="148" t="s">
        <v>40</v>
      </c>
      <c r="P187" s="130">
        <f>O187*H187</f>
        <v>0</v>
      </c>
      <c r="Q187" s="130">
        <v>1.274E-2</v>
      </c>
      <c r="R187" s="130">
        <f>Q187*H187</f>
        <v>12.155234</v>
      </c>
      <c r="S187" s="130">
        <v>0</v>
      </c>
      <c r="T187" s="131">
        <f>S187*H187</f>
        <v>0</v>
      </c>
      <c r="AR187" s="132" t="s">
        <v>277</v>
      </c>
      <c r="AT187" s="132" t="s">
        <v>273</v>
      </c>
      <c r="AU187" s="132" t="s">
        <v>77</v>
      </c>
      <c r="AY187" s="17" t="s">
        <v>260</v>
      </c>
      <c r="BE187" s="133">
        <f>IF(N187="základní",J187,0)</f>
        <v>0</v>
      </c>
      <c r="BF187" s="133">
        <f>IF(N187="snížená",J187,0)</f>
        <v>0</v>
      </c>
      <c r="BG187" s="133">
        <f>IF(N187="zákl. přenesená",J187,0)</f>
        <v>0</v>
      </c>
      <c r="BH187" s="133">
        <f>IF(N187="sníž. přenesená",J187,0)</f>
        <v>0</v>
      </c>
      <c r="BI187" s="133">
        <f>IF(N187="nulová",J187,0)</f>
        <v>0</v>
      </c>
      <c r="BJ187" s="17" t="s">
        <v>77</v>
      </c>
      <c r="BK187" s="133">
        <f>ROUND(I187*H187,2)</f>
        <v>0</v>
      </c>
      <c r="BL187" s="17" t="s">
        <v>266</v>
      </c>
      <c r="BM187" s="132" t="s">
        <v>378</v>
      </c>
    </row>
    <row r="188" spans="2:65" s="1" customFormat="1" ht="11.25">
      <c r="B188" s="32"/>
      <c r="D188" s="134" t="s">
        <v>267</v>
      </c>
      <c r="F188" s="135" t="s">
        <v>3855</v>
      </c>
      <c r="I188" s="136"/>
      <c r="L188" s="32"/>
      <c r="M188" s="137"/>
      <c r="T188" s="53"/>
      <c r="AT188" s="17" t="s">
        <v>267</v>
      </c>
      <c r="AU188" s="17" t="s">
        <v>77</v>
      </c>
    </row>
    <row r="189" spans="2:65" s="1" customFormat="1" ht="19.5">
      <c r="B189" s="32"/>
      <c r="D189" s="134" t="s">
        <v>269</v>
      </c>
      <c r="F189" s="138" t="s">
        <v>3856</v>
      </c>
      <c r="I189" s="136"/>
      <c r="L189" s="32"/>
      <c r="M189" s="137"/>
      <c r="T189" s="53"/>
      <c r="AT189" s="17" t="s">
        <v>269</v>
      </c>
      <c r="AU189" s="17" t="s">
        <v>77</v>
      </c>
    </row>
    <row r="190" spans="2:65" s="1" customFormat="1" ht="16.5" customHeight="1">
      <c r="B190" s="32"/>
      <c r="C190" s="121" t="s">
        <v>381</v>
      </c>
      <c r="D190" s="121" t="s">
        <v>261</v>
      </c>
      <c r="E190" s="122" t="s">
        <v>4559</v>
      </c>
      <c r="F190" s="123" t="s">
        <v>4560</v>
      </c>
      <c r="G190" s="124" t="s">
        <v>545</v>
      </c>
      <c r="H190" s="125">
        <v>4.5999999999999996</v>
      </c>
      <c r="I190" s="126"/>
      <c r="J190" s="127">
        <f>ROUND(I190*H190,2)</f>
        <v>0</v>
      </c>
      <c r="K190" s="123" t="s">
        <v>1258</v>
      </c>
      <c r="L190" s="32"/>
      <c r="M190" s="128" t="s">
        <v>19</v>
      </c>
      <c r="N190" s="129" t="s">
        <v>40</v>
      </c>
      <c r="P190" s="130">
        <f>O190*H190</f>
        <v>0</v>
      </c>
      <c r="Q190" s="130">
        <v>3.0000000000000001E-5</v>
      </c>
      <c r="R190" s="130">
        <f>Q190*H190</f>
        <v>1.3799999999999999E-4</v>
      </c>
      <c r="S190" s="130">
        <v>0</v>
      </c>
      <c r="T190" s="131">
        <f>S190*H190</f>
        <v>0</v>
      </c>
      <c r="AR190" s="132" t="s">
        <v>266</v>
      </c>
      <c r="AT190" s="132" t="s">
        <v>261</v>
      </c>
      <c r="AU190" s="132" t="s">
        <v>77</v>
      </c>
      <c r="AY190" s="17" t="s">
        <v>260</v>
      </c>
      <c r="BE190" s="133">
        <f>IF(N190="základní",J190,0)</f>
        <v>0</v>
      </c>
      <c r="BF190" s="133">
        <f>IF(N190="snížená",J190,0)</f>
        <v>0</v>
      </c>
      <c r="BG190" s="133">
        <f>IF(N190="zákl. přenesená",J190,0)</f>
        <v>0</v>
      </c>
      <c r="BH190" s="133">
        <f>IF(N190="sníž. přenesená",J190,0)</f>
        <v>0</v>
      </c>
      <c r="BI190" s="133">
        <f>IF(N190="nulová",J190,0)</f>
        <v>0</v>
      </c>
      <c r="BJ190" s="17" t="s">
        <v>77</v>
      </c>
      <c r="BK190" s="133">
        <f>ROUND(I190*H190,2)</f>
        <v>0</v>
      </c>
      <c r="BL190" s="17" t="s">
        <v>266</v>
      </c>
      <c r="BM190" s="132" t="s">
        <v>384</v>
      </c>
    </row>
    <row r="191" spans="2:65" s="1" customFormat="1" ht="11.25">
      <c r="B191" s="32"/>
      <c r="D191" s="134" t="s">
        <v>267</v>
      </c>
      <c r="F191" s="135" t="s">
        <v>4561</v>
      </c>
      <c r="I191" s="136"/>
      <c r="L191" s="32"/>
      <c r="M191" s="137"/>
      <c r="T191" s="53"/>
      <c r="AT191" s="17" t="s">
        <v>267</v>
      </c>
      <c r="AU191" s="17" t="s">
        <v>77</v>
      </c>
    </row>
    <row r="192" spans="2:65" s="1" customFormat="1" ht="11.25">
      <c r="B192" s="32"/>
      <c r="D192" s="176" t="s">
        <v>1416</v>
      </c>
      <c r="F192" s="177" t="s">
        <v>4562</v>
      </c>
      <c r="I192" s="136"/>
      <c r="L192" s="32"/>
      <c r="M192" s="137"/>
      <c r="T192" s="53"/>
      <c r="AT192" s="17" t="s">
        <v>1416</v>
      </c>
      <c r="AU192" s="17" t="s">
        <v>77</v>
      </c>
    </row>
    <row r="193" spans="2:65" s="1" customFormat="1" ht="19.5">
      <c r="B193" s="32"/>
      <c r="D193" s="134" t="s">
        <v>269</v>
      </c>
      <c r="F193" s="138" t="s">
        <v>4563</v>
      </c>
      <c r="I193" s="136"/>
      <c r="L193" s="32"/>
      <c r="M193" s="137"/>
      <c r="T193" s="53"/>
      <c r="AT193" s="17" t="s">
        <v>269</v>
      </c>
      <c r="AU193" s="17" t="s">
        <v>77</v>
      </c>
    </row>
    <row r="194" spans="2:65" s="1" customFormat="1" ht="16.5" customHeight="1">
      <c r="B194" s="32"/>
      <c r="C194" s="139" t="s">
        <v>326</v>
      </c>
      <c r="D194" s="139" t="s">
        <v>273</v>
      </c>
      <c r="E194" s="140" t="s">
        <v>4564</v>
      </c>
      <c r="F194" s="141" t="s">
        <v>4565</v>
      </c>
      <c r="G194" s="142" t="s">
        <v>545</v>
      </c>
      <c r="H194" s="143">
        <v>4.6689999999999996</v>
      </c>
      <c r="I194" s="144"/>
      <c r="J194" s="145">
        <f>ROUND(I194*H194,2)</f>
        <v>0</v>
      </c>
      <c r="K194" s="141" t="s">
        <v>1258</v>
      </c>
      <c r="L194" s="146"/>
      <c r="M194" s="147" t="s">
        <v>19</v>
      </c>
      <c r="N194" s="148" t="s">
        <v>40</v>
      </c>
      <c r="P194" s="130">
        <f>O194*H194</f>
        <v>0</v>
      </c>
      <c r="Q194" s="130">
        <v>2.1000000000000001E-2</v>
      </c>
      <c r="R194" s="130">
        <f>Q194*H194</f>
        <v>9.8048999999999997E-2</v>
      </c>
      <c r="S194" s="130">
        <v>0</v>
      </c>
      <c r="T194" s="131">
        <f>S194*H194</f>
        <v>0</v>
      </c>
      <c r="AR194" s="132" t="s">
        <v>277</v>
      </c>
      <c r="AT194" s="132" t="s">
        <v>273</v>
      </c>
      <c r="AU194" s="132" t="s">
        <v>77</v>
      </c>
      <c r="AY194" s="17" t="s">
        <v>260</v>
      </c>
      <c r="BE194" s="133">
        <f>IF(N194="základní",J194,0)</f>
        <v>0</v>
      </c>
      <c r="BF194" s="133">
        <f>IF(N194="snížená",J194,0)</f>
        <v>0</v>
      </c>
      <c r="BG194" s="133">
        <f>IF(N194="zákl. přenesená",J194,0)</f>
        <v>0</v>
      </c>
      <c r="BH194" s="133">
        <f>IF(N194="sníž. přenesená",J194,0)</f>
        <v>0</v>
      </c>
      <c r="BI194" s="133">
        <f>IF(N194="nulová",J194,0)</f>
        <v>0</v>
      </c>
      <c r="BJ194" s="17" t="s">
        <v>77</v>
      </c>
      <c r="BK194" s="133">
        <f>ROUND(I194*H194,2)</f>
        <v>0</v>
      </c>
      <c r="BL194" s="17" t="s">
        <v>266</v>
      </c>
      <c r="BM194" s="132" t="s">
        <v>389</v>
      </c>
    </row>
    <row r="195" spans="2:65" s="1" customFormat="1" ht="11.25">
      <c r="B195" s="32"/>
      <c r="D195" s="134" t="s">
        <v>267</v>
      </c>
      <c r="F195" s="135" t="s">
        <v>4565</v>
      </c>
      <c r="I195" s="136"/>
      <c r="L195" s="32"/>
      <c r="M195" s="137"/>
      <c r="T195" s="53"/>
      <c r="AT195" s="17" t="s">
        <v>267</v>
      </c>
      <c r="AU195" s="17" t="s">
        <v>77</v>
      </c>
    </row>
    <row r="196" spans="2:65" s="1" customFormat="1" ht="19.5">
      <c r="B196" s="32"/>
      <c r="D196" s="134" t="s">
        <v>269</v>
      </c>
      <c r="F196" s="138" t="s">
        <v>4566</v>
      </c>
      <c r="I196" s="136"/>
      <c r="L196" s="32"/>
      <c r="M196" s="137"/>
      <c r="T196" s="53"/>
      <c r="AT196" s="17" t="s">
        <v>269</v>
      </c>
      <c r="AU196" s="17" t="s">
        <v>77</v>
      </c>
    </row>
    <row r="197" spans="2:65" s="1" customFormat="1" ht="16.5" customHeight="1">
      <c r="B197" s="32"/>
      <c r="C197" s="121" t="s">
        <v>392</v>
      </c>
      <c r="D197" s="121" t="s">
        <v>261</v>
      </c>
      <c r="E197" s="122" t="s">
        <v>4567</v>
      </c>
      <c r="F197" s="123" t="s">
        <v>4568</v>
      </c>
      <c r="G197" s="124" t="s">
        <v>363</v>
      </c>
      <c r="H197" s="125">
        <v>32</v>
      </c>
      <c r="I197" s="126"/>
      <c r="J197" s="127">
        <f>ROUND(I197*H197,2)</f>
        <v>0</v>
      </c>
      <c r="K197" s="123" t="s">
        <v>1258</v>
      </c>
      <c r="L197" s="32"/>
      <c r="M197" s="128" t="s">
        <v>19</v>
      </c>
      <c r="N197" s="129" t="s">
        <v>40</v>
      </c>
      <c r="P197" s="130">
        <f>O197*H197</f>
        <v>0</v>
      </c>
      <c r="Q197" s="130">
        <v>0</v>
      </c>
      <c r="R197" s="130">
        <f>Q197*H197</f>
        <v>0</v>
      </c>
      <c r="S197" s="130">
        <v>0</v>
      </c>
      <c r="T197" s="131">
        <f>S197*H197</f>
        <v>0</v>
      </c>
      <c r="AR197" s="132" t="s">
        <v>266</v>
      </c>
      <c r="AT197" s="132" t="s">
        <v>261</v>
      </c>
      <c r="AU197" s="132" t="s">
        <v>77</v>
      </c>
      <c r="AY197" s="17" t="s">
        <v>260</v>
      </c>
      <c r="BE197" s="133">
        <f>IF(N197="základní",J197,0)</f>
        <v>0</v>
      </c>
      <c r="BF197" s="133">
        <f>IF(N197="snížená",J197,0)</f>
        <v>0</v>
      </c>
      <c r="BG197" s="133">
        <f>IF(N197="zákl. přenesená",J197,0)</f>
        <v>0</v>
      </c>
      <c r="BH197" s="133">
        <f>IF(N197="sníž. přenesená",J197,0)</f>
        <v>0</v>
      </c>
      <c r="BI197" s="133">
        <f>IF(N197="nulová",J197,0)</f>
        <v>0</v>
      </c>
      <c r="BJ197" s="17" t="s">
        <v>77</v>
      </c>
      <c r="BK197" s="133">
        <f>ROUND(I197*H197,2)</f>
        <v>0</v>
      </c>
      <c r="BL197" s="17" t="s">
        <v>266</v>
      </c>
      <c r="BM197" s="132" t="s">
        <v>395</v>
      </c>
    </row>
    <row r="198" spans="2:65" s="1" customFormat="1" ht="11.25">
      <c r="B198" s="32"/>
      <c r="D198" s="134" t="s">
        <v>267</v>
      </c>
      <c r="F198" s="135" t="s">
        <v>4569</v>
      </c>
      <c r="I198" s="136"/>
      <c r="L198" s="32"/>
      <c r="M198" s="137"/>
      <c r="T198" s="53"/>
      <c r="AT198" s="17" t="s">
        <v>267</v>
      </c>
      <c r="AU198" s="17" t="s">
        <v>77</v>
      </c>
    </row>
    <row r="199" spans="2:65" s="1" customFormat="1" ht="11.25">
      <c r="B199" s="32"/>
      <c r="D199" s="176" t="s">
        <v>1416</v>
      </c>
      <c r="F199" s="177" t="s">
        <v>4570</v>
      </c>
      <c r="I199" s="136"/>
      <c r="L199" s="32"/>
      <c r="M199" s="137"/>
      <c r="T199" s="53"/>
      <c r="AT199" s="17" t="s">
        <v>1416</v>
      </c>
      <c r="AU199" s="17" t="s">
        <v>77</v>
      </c>
    </row>
    <row r="200" spans="2:65" s="1" customFormat="1" ht="19.5">
      <c r="B200" s="32"/>
      <c r="D200" s="134" t="s">
        <v>269</v>
      </c>
      <c r="F200" s="138" t="s">
        <v>4571</v>
      </c>
      <c r="I200" s="136"/>
      <c r="L200" s="32"/>
      <c r="M200" s="137"/>
      <c r="T200" s="53"/>
      <c r="AT200" s="17" t="s">
        <v>269</v>
      </c>
      <c r="AU200" s="17" t="s">
        <v>77</v>
      </c>
    </row>
    <row r="201" spans="2:65" s="1" customFormat="1" ht="16.5" customHeight="1">
      <c r="B201" s="32"/>
      <c r="C201" s="139" t="s">
        <v>330</v>
      </c>
      <c r="D201" s="139" t="s">
        <v>273</v>
      </c>
      <c r="E201" s="140" t="s">
        <v>4572</v>
      </c>
      <c r="F201" s="141" t="s">
        <v>4573</v>
      </c>
      <c r="G201" s="142" t="s">
        <v>363</v>
      </c>
      <c r="H201" s="143">
        <v>32</v>
      </c>
      <c r="I201" s="144"/>
      <c r="J201" s="145">
        <f>ROUND(I201*H201,2)</f>
        <v>0</v>
      </c>
      <c r="K201" s="141" t="s">
        <v>1258</v>
      </c>
      <c r="L201" s="146"/>
      <c r="M201" s="147" t="s">
        <v>19</v>
      </c>
      <c r="N201" s="148" t="s">
        <v>40</v>
      </c>
      <c r="P201" s="130">
        <f>O201*H201</f>
        <v>0</v>
      </c>
      <c r="Q201" s="130">
        <v>2.6199999999999999E-3</v>
      </c>
      <c r="R201" s="130">
        <f>Q201*H201</f>
        <v>8.3839999999999998E-2</v>
      </c>
      <c r="S201" s="130">
        <v>0</v>
      </c>
      <c r="T201" s="131">
        <f>S201*H201</f>
        <v>0</v>
      </c>
      <c r="AR201" s="132" t="s">
        <v>277</v>
      </c>
      <c r="AT201" s="132" t="s">
        <v>273</v>
      </c>
      <c r="AU201" s="132" t="s">
        <v>77</v>
      </c>
      <c r="AY201" s="17" t="s">
        <v>260</v>
      </c>
      <c r="BE201" s="133">
        <f>IF(N201="základní",J201,0)</f>
        <v>0</v>
      </c>
      <c r="BF201" s="133">
        <f>IF(N201="snížená",J201,0)</f>
        <v>0</v>
      </c>
      <c r="BG201" s="133">
        <f>IF(N201="zákl. přenesená",J201,0)</f>
        <v>0</v>
      </c>
      <c r="BH201" s="133">
        <f>IF(N201="sníž. přenesená",J201,0)</f>
        <v>0</v>
      </c>
      <c r="BI201" s="133">
        <f>IF(N201="nulová",J201,0)</f>
        <v>0</v>
      </c>
      <c r="BJ201" s="17" t="s">
        <v>77</v>
      </c>
      <c r="BK201" s="133">
        <f>ROUND(I201*H201,2)</f>
        <v>0</v>
      </c>
      <c r="BL201" s="17" t="s">
        <v>266</v>
      </c>
      <c r="BM201" s="132" t="s">
        <v>399</v>
      </c>
    </row>
    <row r="202" spans="2:65" s="1" customFormat="1" ht="11.25">
      <c r="B202" s="32"/>
      <c r="D202" s="134" t="s">
        <v>267</v>
      </c>
      <c r="F202" s="135" t="s">
        <v>4573</v>
      </c>
      <c r="I202" s="136"/>
      <c r="L202" s="32"/>
      <c r="M202" s="137"/>
      <c r="T202" s="53"/>
      <c r="AT202" s="17" t="s">
        <v>267</v>
      </c>
      <c r="AU202" s="17" t="s">
        <v>77</v>
      </c>
    </row>
    <row r="203" spans="2:65" s="1" customFormat="1" ht="19.5">
      <c r="B203" s="32"/>
      <c r="D203" s="134" t="s">
        <v>269</v>
      </c>
      <c r="F203" s="138" t="s">
        <v>4574</v>
      </c>
      <c r="I203" s="136"/>
      <c r="L203" s="32"/>
      <c r="M203" s="137"/>
      <c r="T203" s="53"/>
      <c r="AT203" s="17" t="s">
        <v>269</v>
      </c>
      <c r="AU203" s="17" t="s">
        <v>77</v>
      </c>
    </row>
    <row r="204" spans="2:65" s="1" customFormat="1" ht="21.75" customHeight="1">
      <c r="B204" s="32"/>
      <c r="C204" s="121" t="s">
        <v>401</v>
      </c>
      <c r="D204" s="121" t="s">
        <v>261</v>
      </c>
      <c r="E204" s="122" t="s">
        <v>4575</v>
      </c>
      <c r="F204" s="123" t="s">
        <v>4576</v>
      </c>
      <c r="G204" s="124" t="s">
        <v>363</v>
      </c>
      <c r="H204" s="125">
        <v>2</v>
      </c>
      <c r="I204" s="126"/>
      <c r="J204" s="127">
        <f>ROUND(I204*H204,2)</f>
        <v>0</v>
      </c>
      <c r="K204" s="123" t="s">
        <v>1258</v>
      </c>
      <c r="L204" s="32"/>
      <c r="M204" s="128" t="s">
        <v>19</v>
      </c>
      <c r="N204" s="129" t="s">
        <v>40</v>
      </c>
      <c r="P204" s="130">
        <f>O204*H204</f>
        <v>0</v>
      </c>
      <c r="Q204" s="130">
        <v>0.17632</v>
      </c>
      <c r="R204" s="130">
        <f>Q204*H204</f>
        <v>0.35264000000000001</v>
      </c>
      <c r="S204" s="130">
        <v>0</v>
      </c>
      <c r="T204" s="131">
        <f>S204*H204</f>
        <v>0</v>
      </c>
      <c r="AR204" s="132" t="s">
        <v>266</v>
      </c>
      <c r="AT204" s="132" t="s">
        <v>261</v>
      </c>
      <c r="AU204" s="132" t="s">
        <v>77</v>
      </c>
      <c r="AY204" s="17" t="s">
        <v>260</v>
      </c>
      <c r="BE204" s="133">
        <f>IF(N204="základní",J204,0)</f>
        <v>0</v>
      </c>
      <c r="BF204" s="133">
        <f>IF(N204="snížená",J204,0)</f>
        <v>0</v>
      </c>
      <c r="BG204" s="133">
        <f>IF(N204="zákl. přenesená",J204,0)</f>
        <v>0</v>
      </c>
      <c r="BH204" s="133">
        <f>IF(N204="sníž. přenesená",J204,0)</f>
        <v>0</v>
      </c>
      <c r="BI204" s="133">
        <f>IF(N204="nulová",J204,0)</f>
        <v>0</v>
      </c>
      <c r="BJ204" s="17" t="s">
        <v>77</v>
      </c>
      <c r="BK204" s="133">
        <f>ROUND(I204*H204,2)</f>
        <v>0</v>
      </c>
      <c r="BL204" s="17" t="s">
        <v>266</v>
      </c>
      <c r="BM204" s="132" t="s">
        <v>404</v>
      </c>
    </row>
    <row r="205" spans="2:65" s="1" customFormat="1" ht="19.5">
      <c r="B205" s="32"/>
      <c r="D205" s="134" t="s">
        <v>267</v>
      </c>
      <c r="F205" s="135" t="s">
        <v>4577</v>
      </c>
      <c r="I205" s="136"/>
      <c r="L205" s="32"/>
      <c r="M205" s="137"/>
      <c r="T205" s="53"/>
      <c r="AT205" s="17" t="s">
        <v>267</v>
      </c>
      <c r="AU205" s="17" t="s">
        <v>77</v>
      </c>
    </row>
    <row r="206" spans="2:65" s="1" customFormat="1" ht="11.25">
      <c r="B206" s="32"/>
      <c r="D206" s="176" t="s">
        <v>1416</v>
      </c>
      <c r="F206" s="177" t="s">
        <v>4578</v>
      </c>
      <c r="I206" s="136"/>
      <c r="L206" s="32"/>
      <c r="M206" s="137"/>
      <c r="T206" s="53"/>
      <c r="AT206" s="17" t="s">
        <v>1416</v>
      </c>
      <c r="AU206" s="17" t="s">
        <v>77</v>
      </c>
    </row>
    <row r="207" spans="2:65" s="1" customFormat="1" ht="29.25">
      <c r="B207" s="32"/>
      <c r="D207" s="134" t="s">
        <v>269</v>
      </c>
      <c r="F207" s="138" t="s">
        <v>4579</v>
      </c>
      <c r="I207" s="136"/>
      <c r="L207" s="32"/>
      <c r="M207" s="137"/>
      <c r="T207" s="53"/>
      <c r="AT207" s="17" t="s">
        <v>269</v>
      </c>
      <c r="AU207" s="17" t="s">
        <v>77</v>
      </c>
    </row>
    <row r="208" spans="2:65" s="1" customFormat="1" ht="24.2" customHeight="1">
      <c r="B208" s="32"/>
      <c r="C208" s="121" t="s">
        <v>335</v>
      </c>
      <c r="D208" s="121" t="s">
        <v>261</v>
      </c>
      <c r="E208" s="122" t="s">
        <v>4580</v>
      </c>
      <c r="F208" s="123" t="s">
        <v>4581</v>
      </c>
      <c r="G208" s="124" t="s">
        <v>363</v>
      </c>
      <c r="H208" s="125">
        <v>1</v>
      </c>
      <c r="I208" s="126"/>
      <c r="J208" s="127">
        <f>ROUND(I208*H208,2)</f>
        <v>0</v>
      </c>
      <c r="K208" s="123" t="s">
        <v>1258</v>
      </c>
      <c r="L208" s="32"/>
      <c r="M208" s="128" t="s">
        <v>19</v>
      </c>
      <c r="N208" s="129" t="s">
        <v>40</v>
      </c>
      <c r="P208" s="130">
        <f>O208*H208</f>
        <v>0</v>
      </c>
      <c r="Q208" s="130">
        <v>0</v>
      </c>
      <c r="R208" s="130">
        <f>Q208*H208</f>
        <v>0</v>
      </c>
      <c r="S208" s="130">
        <v>0</v>
      </c>
      <c r="T208" s="131">
        <f>S208*H208</f>
        <v>0</v>
      </c>
      <c r="AR208" s="132" t="s">
        <v>266</v>
      </c>
      <c r="AT208" s="132" t="s">
        <v>261</v>
      </c>
      <c r="AU208" s="132" t="s">
        <v>77</v>
      </c>
      <c r="AY208" s="17" t="s">
        <v>260</v>
      </c>
      <c r="BE208" s="133">
        <f>IF(N208="základní",J208,0)</f>
        <v>0</v>
      </c>
      <c r="BF208" s="133">
        <f>IF(N208="snížená",J208,0)</f>
        <v>0</v>
      </c>
      <c r="BG208" s="133">
        <f>IF(N208="zákl. přenesená",J208,0)</f>
        <v>0</v>
      </c>
      <c r="BH208" s="133">
        <f>IF(N208="sníž. přenesená",J208,0)</f>
        <v>0</v>
      </c>
      <c r="BI208" s="133">
        <f>IF(N208="nulová",J208,0)</f>
        <v>0</v>
      </c>
      <c r="BJ208" s="17" t="s">
        <v>77</v>
      </c>
      <c r="BK208" s="133">
        <f>ROUND(I208*H208,2)</f>
        <v>0</v>
      </c>
      <c r="BL208" s="17" t="s">
        <v>266</v>
      </c>
      <c r="BM208" s="132" t="s">
        <v>409</v>
      </c>
    </row>
    <row r="209" spans="2:65" s="1" customFormat="1" ht="19.5">
      <c r="B209" s="32"/>
      <c r="D209" s="134" t="s">
        <v>267</v>
      </c>
      <c r="F209" s="135" t="s">
        <v>4582</v>
      </c>
      <c r="I209" s="136"/>
      <c r="L209" s="32"/>
      <c r="M209" s="137"/>
      <c r="T209" s="53"/>
      <c r="AT209" s="17" t="s">
        <v>267</v>
      </c>
      <c r="AU209" s="17" t="s">
        <v>77</v>
      </c>
    </row>
    <row r="210" spans="2:65" s="1" customFormat="1" ht="11.25">
      <c r="B210" s="32"/>
      <c r="D210" s="176" t="s">
        <v>1416</v>
      </c>
      <c r="F210" s="177" t="s">
        <v>4583</v>
      </c>
      <c r="I210" s="136"/>
      <c r="L210" s="32"/>
      <c r="M210" s="137"/>
      <c r="T210" s="53"/>
      <c r="AT210" s="17" t="s">
        <v>1416</v>
      </c>
      <c r="AU210" s="17" t="s">
        <v>77</v>
      </c>
    </row>
    <row r="211" spans="2:65" s="1" customFormat="1" ht="29.25">
      <c r="B211" s="32"/>
      <c r="D211" s="134" t="s">
        <v>269</v>
      </c>
      <c r="F211" s="138" t="s">
        <v>4584</v>
      </c>
      <c r="I211" s="136"/>
      <c r="L211" s="32"/>
      <c r="M211" s="137"/>
      <c r="T211" s="53"/>
      <c r="AT211" s="17" t="s">
        <v>269</v>
      </c>
      <c r="AU211" s="17" t="s">
        <v>77</v>
      </c>
    </row>
    <row r="212" spans="2:65" s="1" customFormat="1" ht="24.2" customHeight="1">
      <c r="B212" s="32"/>
      <c r="C212" s="121" t="s">
        <v>412</v>
      </c>
      <c r="D212" s="121" t="s">
        <v>261</v>
      </c>
      <c r="E212" s="122" t="s">
        <v>4585</v>
      </c>
      <c r="F212" s="123" t="s">
        <v>4586</v>
      </c>
      <c r="G212" s="124" t="s">
        <v>363</v>
      </c>
      <c r="H212" s="125">
        <v>1</v>
      </c>
      <c r="I212" s="126"/>
      <c r="J212" s="127">
        <f>ROUND(I212*H212,2)</f>
        <v>0</v>
      </c>
      <c r="K212" s="123" t="s">
        <v>1258</v>
      </c>
      <c r="L212" s="32"/>
      <c r="M212" s="128" t="s">
        <v>19</v>
      </c>
      <c r="N212" s="129" t="s">
        <v>40</v>
      </c>
      <c r="P212" s="130">
        <f>O212*H212</f>
        <v>0</v>
      </c>
      <c r="Q212" s="130">
        <v>0</v>
      </c>
      <c r="R212" s="130">
        <f>Q212*H212</f>
        <v>0</v>
      </c>
      <c r="S212" s="130">
        <v>0</v>
      </c>
      <c r="T212" s="131">
        <f>S212*H212</f>
        <v>0</v>
      </c>
      <c r="AR212" s="132" t="s">
        <v>266</v>
      </c>
      <c r="AT212" s="132" t="s">
        <v>261</v>
      </c>
      <c r="AU212" s="132" t="s">
        <v>77</v>
      </c>
      <c r="AY212" s="17" t="s">
        <v>260</v>
      </c>
      <c r="BE212" s="133">
        <f>IF(N212="základní",J212,0)</f>
        <v>0</v>
      </c>
      <c r="BF212" s="133">
        <f>IF(N212="snížená",J212,0)</f>
        <v>0</v>
      </c>
      <c r="BG212" s="133">
        <f>IF(N212="zákl. přenesená",J212,0)</f>
        <v>0</v>
      </c>
      <c r="BH212" s="133">
        <f>IF(N212="sníž. přenesená",J212,0)</f>
        <v>0</v>
      </c>
      <c r="BI212" s="133">
        <f>IF(N212="nulová",J212,0)</f>
        <v>0</v>
      </c>
      <c r="BJ212" s="17" t="s">
        <v>77</v>
      </c>
      <c r="BK212" s="133">
        <f>ROUND(I212*H212,2)</f>
        <v>0</v>
      </c>
      <c r="BL212" s="17" t="s">
        <v>266</v>
      </c>
      <c r="BM212" s="132" t="s">
        <v>415</v>
      </c>
    </row>
    <row r="213" spans="2:65" s="1" customFormat="1" ht="19.5">
      <c r="B213" s="32"/>
      <c r="D213" s="134" t="s">
        <v>267</v>
      </c>
      <c r="F213" s="135" t="s">
        <v>4587</v>
      </c>
      <c r="I213" s="136"/>
      <c r="L213" s="32"/>
      <c r="M213" s="137"/>
      <c r="T213" s="53"/>
      <c r="AT213" s="17" t="s">
        <v>267</v>
      </c>
      <c r="AU213" s="17" t="s">
        <v>77</v>
      </c>
    </row>
    <row r="214" spans="2:65" s="1" customFormat="1" ht="11.25">
      <c r="B214" s="32"/>
      <c r="D214" s="176" t="s">
        <v>1416</v>
      </c>
      <c r="F214" s="177" t="s">
        <v>4588</v>
      </c>
      <c r="I214" s="136"/>
      <c r="L214" s="32"/>
      <c r="M214" s="137"/>
      <c r="T214" s="53"/>
      <c r="AT214" s="17" t="s">
        <v>1416</v>
      </c>
      <c r="AU214" s="17" t="s">
        <v>77</v>
      </c>
    </row>
    <row r="215" spans="2:65" s="1" customFormat="1" ht="29.25">
      <c r="B215" s="32"/>
      <c r="D215" s="134" t="s">
        <v>269</v>
      </c>
      <c r="F215" s="138" t="s">
        <v>4589</v>
      </c>
      <c r="I215" s="136"/>
      <c r="L215" s="32"/>
      <c r="M215" s="137"/>
      <c r="T215" s="53"/>
      <c r="AT215" s="17" t="s">
        <v>269</v>
      </c>
      <c r="AU215" s="17" t="s">
        <v>77</v>
      </c>
    </row>
    <row r="216" spans="2:65" s="1" customFormat="1" ht="24.2" customHeight="1">
      <c r="B216" s="32"/>
      <c r="C216" s="121" t="s">
        <v>339</v>
      </c>
      <c r="D216" s="121" t="s">
        <v>261</v>
      </c>
      <c r="E216" s="122" t="s">
        <v>4590</v>
      </c>
      <c r="F216" s="123" t="s">
        <v>4591</v>
      </c>
      <c r="G216" s="124" t="s">
        <v>363</v>
      </c>
      <c r="H216" s="125">
        <v>2</v>
      </c>
      <c r="I216" s="126"/>
      <c r="J216" s="127">
        <f>ROUND(I216*H216,2)</f>
        <v>0</v>
      </c>
      <c r="K216" s="123" t="s">
        <v>1258</v>
      </c>
      <c r="L216" s="32"/>
      <c r="M216" s="128" t="s">
        <v>19</v>
      </c>
      <c r="N216" s="129" t="s">
        <v>40</v>
      </c>
      <c r="P216" s="130">
        <f>O216*H216</f>
        <v>0</v>
      </c>
      <c r="Q216" s="130">
        <v>0.33100000000000002</v>
      </c>
      <c r="R216" s="130">
        <f>Q216*H216</f>
        <v>0.66200000000000003</v>
      </c>
      <c r="S216" s="130">
        <v>0</v>
      </c>
      <c r="T216" s="131">
        <f>S216*H216</f>
        <v>0</v>
      </c>
      <c r="AR216" s="132" t="s">
        <v>266</v>
      </c>
      <c r="AT216" s="132" t="s">
        <v>261</v>
      </c>
      <c r="AU216" s="132" t="s">
        <v>77</v>
      </c>
      <c r="AY216" s="17" t="s">
        <v>260</v>
      </c>
      <c r="BE216" s="133">
        <f>IF(N216="základní",J216,0)</f>
        <v>0</v>
      </c>
      <c r="BF216" s="133">
        <f>IF(N216="snížená",J216,0)</f>
        <v>0</v>
      </c>
      <c r="BG216" s="133">
        <f>IF(N216="zákl. přenesená",J216,0)</f>
        <v>0</v>
      </c>
      <c r="BH216" s="133">
        <f>IF(N216="sníž. přenesená",J216,0)</f>
        <v>0</v>
      </c>
      <c r="BI216" s="133">
        <f>IF(N216="nulová",J216,0)</f>
        <v>0</v>
      </c>
      <c r="BJ216" s="17" t="s">
        <v>77</v>
      </c>
      <c r="BK216" s="133">
        <f>ROUND(I216*H216,2)</f>
        <v>0</v>
      </c>
      <c r="BL216" s="17" t="s">
        <v>266</v>
      </c>
      <c r="BM216" s="132" t="s">
        <v>419</v>
      </c>
    </row>
    <row r="217" spans="2:65" s="1" customFormat="1" ht="19.5">
      <c r="B217" s="32"/>
      <c r="D217" s="134" t="s">
        <v>267</v>
      </c>
      <c r="F217" s="135" t="s">
        <v>4592</v>
      </c>
      <c r="I217" s="136"/>
      <c r="L217" s="32"/>
      <c r="M217" s="137"/>
      <c r="T217" s="53"/>
      <c r="AT217" s="17" t="s">
        <v>267</v>
      </c>
      <c r="AU217" s="17" t="s">
        <v>77</v>
      </c>
    </row>
    <row r="218" spans="2:65" s="1" customFormat="1" ht="11.25">
      <c r="B218" s="32"/>
      <c r="D218" s="176" t="s">
        <v>1416</v>
      </c>
      <c r="F218" s="177" t="s">
        <v>4593</v>
      </c>
      <c r="I218" s="136"/>
      <c r="L218" s="32"/>
      <c r="M218" s="137"/>
      <c r="T218" s="53"/>
      <c r="AT218" s="17" t="s">
        <v>1416</v>
      </c>
      <c r="AU218" s="17" t="s">
        <v>77</v>
      </c>
    </row>
    <row r="219" spans="2:65" s="1" customFormat="1" ht="29.25">
      <c r="B219" s="32"/>
      <c r="D219" s="134" t="s">
        <v>269</v>
      </c>
      <c r="F219" s="138" t="s">
        <v>4594</v>
      </c>
      <c r="I219" s="136"/>
      <c r="L219" s="32"/>
      <c r="M219" s="137"/>
      <c r="T219" s="53"/>
      <c r="AT219" s="17" t="s">
        <v>269</v>
      </c>
      <c r="AU219" s="17" t="s">
        <v>77</v>
      </c>
    </row>
    <row r="220" spans="2:65" s="10" customFormat="1" ht="25.9" customHeight="1">
      <c r="B220" s="111"/>
      <c r="D220" s="112" t="s">
        <v>68</v>
      </c>
      <c r="E220" s="113" t="s">
        <v>302</v>
      </c>
      <c r="F220" s="113" t="s">
        <v>2012</v>
      </c>
      <c r="I220" s="114"/>
      <c r="J220" s="115">
        <f>BK220</f>
        <v>0</v>
      </c>
      <c r="L220" s="111"/>
      <c r="M220" s="116"/>
      <c r="P220" s="117">
        <f>SUM(P221:P276)</f>
        <v>0</v>
      </c>
      <c r="R220" s="117">
        <f>SUM(R221:R276)</f>
        <v>1.8857244</v>
      </c>
      <c r="T220" s="118">
        <f>SUM(T221:T276)</f>
        <v>61.542623700000007</v>
      </c>
      <c r="AR220" s="112" t="s">
        <v>77</v>
      </c>
      <c r="AT220" s="119" t="s">
        <v>68</v>
      </c>
      <c r="AU220" s="119" t="s">
        <v>69</v>
      </c>
      <c r="AY220" s="112" t="s">
        <v>260</v>
      </c>
      <c r="BK220" s="120">
        <f>SUM(BK221:BK276)</f>
        <v>0</v>
      </c>
    </row>
    <row r="221" spans="2:65" s="1" customFormat="1" ht="16.5" customHeight="1">
      <c r="B221" s="32"/>
      <c r="C221" s="121" t="s">
        <v>422</v>
      </c>
      <c r="D221" s="121" t="s">
        <v>261</v>
      </c>
      <c r="E221" s="122" t="s">
        <v>2349</v>
      </c>
      <c r="F221" s="123" t="s">
        <v>2350</v>
      </c>
      <c r="G221" s="124" t="s">
        <v>1061</v>
      </c>
      <c r="H221" s="125">
        <v>469.85199999999998</v>
      </c>
      <c r="I221" s="126"/>
      <c r="J221" s="127">
        <f>ROUND(I221*H221,2)</f>
        <v>0</v>
      </c>
      <c r="K221" s="123" t="s">
        <v>19</v>
      </c>
      <c r="L221" s="32"/>
      <c r="M221" s="128" t="s">
        <v>19</v>
      </c>
      <c r="N221" s="129" t="s">
        <v>40</v>
      </c>
      <c r="P221" s="130">
        <f>O221*H221</f>
        <v>0</v>
      </c>
      <c r="Q221" s="130">
        <v>2.5999999999999999E-3</v>
      </c>
      <c r="R221" s="130">
        <f>Q221*H221</f>
        <v>1.2216151999999998</v>
      </c>
      <c r="S221" s="130">
        <v>0</v>
      </c>
      <c r="T221" s="131">
        <f>S221*H221</f>
        <v>0</v>
      </c>
      <c r="AR221" s="132" t="s">
        <v>266</v>
      </c>
      <c r="AT221" s="132" t="s">
        <v>261</v>
      </c>
      <c r="AU221" s="132" t="s">
        <v>77</v>
      </c>
      <c r="AY221" s="17" t="s">
        <v>260</v>
      </c>
      <c r="BE221" s="133">
        <f>IF(N221="základní",J221,0)</f>
        <v>0</v>
      </c>
      <c r="BF221" s="133">
        <f>IF(N221="snížená",J221,0)</f>
        <v>0</v>
      </c>
      <c r="BG221" s="133">
        <f>IF(N221="zákl. přenesená",J221,0)</f>
        <v>0</v>
      </c>
      <c r="BH221" s="133">
        <f>IF(N221="sníž. přenesená",J221,0)</f>
        <v>0</v>
      </c>
      <c r="BI221" s="133">
        <f>IF(N221="nulová",J221,0)</f>
        <v>0</v>
      </c>
      <c r="BJ221" s="17" t="s">
        <v>77</v>
      </c>
      <c r="BK221" s="133">
        <f>ROUND(I221*H221,2)</f>
        <v>0</v>
      </c>
      <c r="BL221" s="17" t="s">
        <v>266</v>
      </c>
      <c r="BM221" s="132" t="s">
        <v>425</v>
      </c>
    </row>
    <row r="222" spans="2:65" s="1" customFormat="1" ht="11.25">
      <c r="B222" s="32"/>
      <c r="D222" s="134" t="s">
        <v>267</v>
      </c>
      <c r="F222" s="135" t="s">
        <v>2350</v>
      </c>
      <c r="I222" s="136"/>
      <c r="L222" s="32"/>
      <c r="M222" s="137"/>
      <c r="T222" s="53"/>
      <c r="AT222" s="17" t="s">
        <v>267</v>
      </c>
      <c r="AU222" s="17" t="s">
        <v>77</v>
      </c>
    </row>
    <row r="223" spans="2:65" s="1" customFormat="1" ht="19.5">
      <c r="B223" s="32"/>
      <c r="D223" s="134" t="s">
        <v>269</v>
      </c>
      <c r="F223" s="138" t="s">
        <v>2351</v>
      </c>
      <c r="I223" s="136"/>
      <c r="L223" s="32"/>
      <c r="M223" s="137"/>
      <c r="T223" s="53"/>
      <c r="AT223" s="17" t="s">
        <v>269</v>
      </c>
      <c r="AU223" s="17" t="s">
        <v>77</v>
      </c>
    </row>
    <row r="224" spans="2:65" s="1" customFormat="1" ht="16.5" customHeight="1">
      <c r="B224" s="32"/>
      <c r="C224" s="121" t="s">
        <v>344</v>
      </c>
      <c r="D224" s="121" t="s">
        <v>261</v>
      </c>
      <c r="E224" s="122" t="s">
        <v>1509</v>
      </c>
      <c r="F224" s="123" t="s">
        <v>1510</v>
      </c>
      <c r="G224" s="124" t="s">
        <v>1297</v>
      </c>
      <c r="H224" s="125">
        <v>885.48</v>
      </c>
      <c r="I224" s="126"/>
      <c r="J224" s="127">
        <f>ROUND(I224*H224,2)</f>
        <v>0</v>
      </c>
      <c r="K224" s="123" t="s">
        <v>1258</v>
      </c>
      <c r="L224" s="32"/>
      <c r="M224" s="128" t="s">
        <v>19</v>
      </c>
      <c r="N224" s="129" t="s">
        <v>40</v>
      </c>
      <c r="P224" s="130">
        <f>O224*H224</f>
        <v>0</v>
      </c>
      <c r="Q224" s="130">
        <v>6.8999999999999997E-4</v>
      </c>
      <c r="R224" s="130">
        <f>Q224*H224</f>
        <v>0.6109812</v>
      </c>
      <c r="S224" s="130">
        <v>0</v>
      </c>
      <c r="T224" s="131">
        <f>S224*H224</f>
        <v>0</v>
      </c>
      <c r="AR224" s="132" t="s">
        <v>266</v>
      </c>
      <c r="AT224" s="132" t="s">
        <v>261</v>
      </c>
      <c r="AU224" s="132" t="s">
        <v>77</v>
      </c>
      <c r="AY224" s="17" t="s">
        <v>260</v>
      </c>
      <c r="BE224" s="133">
        <f>IF(N224="základní",J224,0)</f>
        <v>0</v>
      </c>
      <c r="BF224" s="133">
        <f>IF(N224="snížená",J224,0)</f>
        <v>0</v>
      </c>
      <c r="BG224" s="133">
        <f>IF(N224="zákl. přenesená",J224,0)</f>
        <v>0</v>
      </c>
      <c r="BH224" s="133">
        <f>IF(N224="sníž. přenesená",J224,0)</f>
        <v>0</v>
      </c>
      <c r="BI224" s="133">
        <f>IF(N224="nulová",J224,0)</f>
        <v>0</v>
      </c>
      <c r="BJ224" s="17" t="s">
        <v>77</v>
      </c>
      <c r="BK224" s="133">
        <f>ROUND(I224*H224,2)</f>
        <v>0</v>
      </c>
      <c r="BL224" s="17" t="s">
        <v>266</v>
      </c>
      <c r="BM224" s="132" t="s">
        <v>430</v>
      </c>
    </row>
    <row r="225" spans="2:65" s="1" customFormat="1" ht="11.25">
      <c r="B225" s="32"/>
      <c r="D225" s="134" t="s">
        <v>267</v>
      </c>
      <c r="F225" s="135" t="s">
        <v>1512</v>
      </c>
      <c r="I225" s="136"/>
      <c r="L225" s="32"/>
      <c r="M225" s="137"/>
      <c r="T225" s="53"/>
      <c r="AT225" s="17" t="s">
        <v>267</v>
      </c>
      <c r="AU225" s="17" t="s">
        <v>77</v>
      </c>
    </row>
    <row r="226" spans="2:65" s="1" customFormat="1" ht="11.25">
      <c r="B226" s="32"/>
      <c r="D226" s="176" t="s">
        <v>1416</v>
      </c>
      <c r="F226" s="177" t="s">
        <v>1513</v>
      </c>
      <c r="I226" s="136"/>
      <c r="L226" s="32"/>
      <c r="M226" s="137"/>
      <c r="T226" s="53"/>
      <c r="AT226" s="17" t="s">
        <v>1416</v>
      </c>
      <c r="AU226" s="17" t="s">
        <v>77</v>
      </c>
    </row>
    <row r="227" spans="2:65" s="1" customFormat="1" ht="19.5">
      <c r="B227" s="32"/>
      <c r="D227" s="134" t="s">
        <v>269</v>
      </c>
      <c r="F227" s="138" t="s">
        <v>4595</v>
      </c>
      <c r="I227" s="136"/>
      <c r="L227" s="32"/>
      <c r="M227" s="137"/>
      <c r="T227" s="53"/>
      <c r="AT227" s="17" t="s">
        <v>269</v>
      </c>
      <c r="AU227" s="17" t="s">
        <v>77</v>
      </c>
    </row>
    <row r="228" spans="2:65" s="1" customFormat="1" ht="16.5" customHeight="1">
      <c r="B228" s="32"/>
      <c r="C228" s="121" t="s">
        <v>433</v>
      </c>
      <c r="D228" s="121" t="s">
        <v>261</v>
      </c>
      <c r="E228" s="122" t="s">
        <v>2060</v>
      </c>
      <c r="F228" s="123" t="s">
        <v>2061</v>
      </c>
      <c r="G228" s="124" t="s">
        <v>363</v>
      </c>
      <c r="H228" s="125">
        <v>1</v>
      </c>
      <c r="I228" s="126"/>
      <c r="J228" s="127">
        <f>ROUND(I228*H228,2)</f>
        <v>0</v>
      </c>
      <c r="K228" s="123" t="s">
        <v>1258</v>
      </c>
      <c r="L228" s="32"/>
      <c r="M228" s="128" t="s">
        <v>19</v>
      </c>
      <c r="N228" s="129" t="s">
        <v>40</v>
      </c>
      <c r="P228" s="130">
        <f>O228*H228</f>
        <v>0</v>
      </c>
      <c r="Q228" s="130">
        <v>6.4900000000000001E-3</v>
      </c>
      <c r="R228" s="130">
        <f>Q228*H228</f>
        <v>6.4900000000000001E-3</v>
      </c>
      <c r="S228" s="130">
        <v>0</v>
      </c>
      <c r="T228" s="131">
        <f>S228*H228</f>
        <v>0</v>
      </c>
      <c r="AR228" s="132" t="s">
        <v>266</v>
      </c>
      <c r="AT228" s="132" t="s">
        <v>261</v>
      </c>
      <c r="AU228" s="132" t="s">
        <v>77</v>
      </c>
      <c r="AY228" s="17" t="s">
        <v>260</v>
      </c>
      <c r="BE228" s="133">
        <f>IF(N228="základní",J228,0)</f>
        <v>0</v>
      </c>
      <c r="BF228" s="133">
        <f>IF(N228="snížená",J228,0)</f>
        <v>0</v>
      </c>
      <c r="BG228" s="133">
        <f>IF(N228="zákl. přenesená",J228,0)</f>
        <v>0</v>
      </c>
      <c r="BH228" s="133">
        <f>IF(N228="sníž. přenesená",J228,0)</f>
        <v>0</v>
      </c>
      <c r="BI228" s="133">
        <f>IF(N228="nulová",J228,0)</f>
        <v>0</v>
      </c>
      <c r="BJ228" s="17" t="s">
        <v>77</v>
      </c>
      <c r="BK228" s="133">
        <f>ROUND(I228*H228,2)</f>
        <v>0</v>
      </c>
      <c r="BL228" s="17" t="s">
        <v>266</v>
      </c>
      <c r="BM228" s="132" t="s">
        <v>653</v>
      </c>
    </row>
    <row r="229" spans="2:65" s="1" customFormat="1" ht="11.25">
      <c r="B229" s="32"/>
      <c r="D229" s="134" t="s">
        <v>267</v>
      </c>
      <c r="F229" s="135" t="s">
        <v>2062</v>
      </c>
      <c r="I229" s="136"/>
      <c r="L229" s="32"/>
      <c r="M229" s="137"/>
      <c r="T229" s="53"/>
      <c r="AT229" s="17" t="s">
        <v>267</v>
      </c>
      <c r="AU229" s="17" t="s">
        <v>77</v>
      </c>
    </row>
    <row r="230" spans="2:65" s="1" customFormat="1" ht="11.25">
      <c r="B230" s="32"/>
      <c r="D230" s="176" t="s">
        <v>1416</v>
      </c>
      <c r="F230" s="177" t="s">
        <v>2063</v>
      </c>
      <c r="I230" s="136"/>
      <c r="L230" s="32"/>
      <c r="M230" s="137"/>
      <c r="T230" s="53"/>
      <c r="AT230" s="17" t="s">
        <v>1416</v>
      </c>
      <c r="AU230" s="17" t="s">
        <v>77</v>
      </c>
    </row>
    <row r="231" spans="2:65" s="1" customFormat="1" ht="19.5">
      <c r="B231" s="32"/>
      <c r="D231" s="134" t="s">
        <v>269</v>
      </c>
      <c r="F231" s="138" t="s">
        <v>2352</v>
      </c>
      <c r="I231" s="136"/>
      <c r="L231" s="32"/>
      <c r="M231" s="137"/>
      <c r="T231" s="53"/>
      <c r="AT231" s="17" t="s">
        <v>269</v>
      </c>
      <c r="AU231" s="17" t="s">
        <v>77</v>
      </c>
    </row>
    <row r="232" spans="2:65" s="1" customFormat="1" ht="16.5" customHeight="1">
      <c r="B232" s="32"/>
      <c r="C232" s="121" t="s">
        <v>348</v>
      </c>
      <c r="D232" s="121" t="s">
        <v>261</v>
      </c>
      <c r="E232" s="122" t="s">
        <v>2022</v>
      </c>
      <c r="F232" s="123" t="s">
        <v>2023</v>
      </c>
      <c r="G232" s="124" t="s">
        <v>1297</v>
      </c>
      <c r="H232" s="125">
        <v>66.869</v>
      </c>
      <c r="I232" s="126"/>
      <c r="J232" s="127">
        <f>ROUND(I232*H232,2)</f>
        <v>0</v>
      </c>
      <c r="K232" s="123" t="s">
        <v>1258</v>
      </c>
      <c r="L232" s="32"/>
      <c r="M232" s="128" t="s">
        <v>19</v>
      </c>
      <c r="N232" s="129" t="s">
        <v>40</v>
      </c>
      <c r="P232" s="130">
        <f>O232*H232</f>
        <v>0</v>
      </c>
      <c r="Q232" s="130">
        <v>0</v>
      </c>
      <c r="R232" s="130">
        <f>Q232*H232</f>
        <v>0</v>
      </c>
      <c r="S232" s="130">
        <v>2.9999999999999997E-4</v>
      </c>
      <c r="T232" s="131">
        <f>S232*H232</f>
        <v>2.0060699999999997E-2</v>
      </c>
      <c r="AR232" s="132" t="s">
        <v>266</v>
      </c>
      <c r="AT232" s="132" t="s">
        <v>261</v>
      </c>
      <c r="AU232" s="132" t="s">
        <v>77</v>
      </c>
      <c r="AY232" s="17" t="s">
        <v>260</v>
      </c>
      <c r="BE232" s="133">
        <f>IF(N232="základní",J232,0)</f>
        <v>0</v>
      </c>
      <c r="BF232" s="133">
        <f>IF(N232="snížená",J232,0)</f>
        <v>0</v>
      </c>
      <c r="BG232" s="133">
        <f>IF(N232="zákl. přenesená",J232,0)</f>
        <v>0</v>
      </c>
      <c r="BH232" s="133">
        <f>IF(N232="sníž. přenesená",J232,0)</f>
        <v>0</v>
      </c>
      <c r="BI232" s="133">
        <f>IF(N232="nulová",J232,0)</f>
        <v>0</v>
      </c>
      <c r="BJ232" s="17" t="s">
        <v>77</v>
      </c>
      <c r="BK232" s="133">
        <f>ROUND(I232*H232,2)</f>
        <v>0</v>
      </c>
      <c r="BL232" s="17" t="s">
        <v>266</v>
      </c>
      <c r="BM232" s="132" t="s">
        <v>441</v>
      </c>
    </row>
    <row r="233" spans="2:65" s="1" customFormat="1" ht="11.25">
      <c r="B233" s="32"/>
      <c r="D233" s="134" t="s">
        <v>267</v>
      </c>
      <c r="F233" s="135" t="s">
        <v>2023</v>
      </c>
      <c r="I233" s="136"/>
      <c r="L233" s="32"/>
      <c r="M233" s="137"/>
      <c r="T233" s="53"/>
      <c r="AT233" s="17" t="s">
        <v>267</v>
      </c>
      <c r="AU233" s="17" t="s">
        <v>77</v>
      </c>
    </row>
    <row r="234" spans="2:65" s="1" customFormat="1" ht="11.25">
      <c r="B234" s="32"/>
      <c r="D234" s="176" t="s">
        <v>1416</v>
      </c>
      <c r="F234" s="177" t="s">
        <v>2024</v>
      </c>
      <c r="I234" s="136"/>
      <c r="L234" s="32"/>
      <c r="M234" s="137"/>
      <c r="T234" s="53"/>
      <c r="AT234" s="17" t="s">
        <v>1416</v>
      </c>
      <c r="AU234" s="17" t="s">
        <v>77</v>
      </c>
    </row>
    <row r="235" spans="2:65" s="1" customFormat="1" ht="19.5">
      <c r="B235" s="32"/>
      <c r="D235" s="134" t="s">
        <v>269</v>
      </c>
      <c r="F235" s="138" t="s">
        <v>2353</v>
      </c>
      <c r="I235" s="136"/>
      <c r="L235" s="32"/>
      <c r="M235" s="137"/>
      <c r="T235" s="53"/>
      <c r="AT235" s="17" t="s">
        <v>269</v>
      </c>
      <c r="AU235" s="17" t="s">
        <v>77</v>
      </c>
    </row>
    <row r="236" spans="2:65" s="1" customFormat="1" ht="16.5" customHeight="1">
      <c r="B236" s="32"/>
      <c r="C236" s="121" t="s">
        <v>665</v>
      </c>
      <c r="D236" s="121" t="s">
        <v>261</v>
      </c>
      <c r="E236" s="122" t="s">
        <v>2354</v>
      </c>
      <c r="F236" s="123" t="s">
        <v>2355</v>
      </c>
      <c r="G236" s="124" t="s">
        <v>1067</v>
      </c>
      <c r="H236" s="125">
        <v>138.19200000000001</v>
      </c>
      <c r="I236" s="126"/>
      <c r="J236" s="127">
        <f>ROUND(I236*H236,2)</f>
        <v>0</v>
      </c>
      <c r="K236" s="123" t="s">
        <v>1258</v>
      </c>
      <c r="L236" s="32"/>
      <c r="M236" s="128" t="s">
        <v>19</v>
      </c>
      <c r="N236" s="129" t="s">
        <v>40</v>
      </c>
      <c r="P236" s="130">
        <f>O236*H236</f>
        <v>0</v>
      </c>
      <c r="Q236" s="130">
        <v>0</v>
      </c>
      <c r="R236" s="130">
        <f>Q236*H236</f>
        <v>0</v>
      </c>
      <c r="S236" s="130">
        <v>0</v>
      </c>
      <c r="T236" s="131">
        <f>S236*H236</f>
        <v>0</v>
      </c>
      <c r="AR236" s="132" t="s">
        <v>266</v>
      </c>
      <c r="AT236" s="132" t="s">
        <v>261</v>
      </c>
      <c r="AU236" s="132" t="s">
        <v>77</v>
      </c>
      <c r="AY236" s="17" t="s">
        <v>260</v>
      </c>
      <c r="BE236" s="133">
        <f>IF(N236="základní",J236,0)</f>
        <v>0</v>
      </c>
      <c r="BF236" s="133">
        <f>IF(N236="snížená",J236,0)</f>
        <v>0</v>
      </c>
      <c r="BG236" s="133">
        <f>IF(N236="zákl. přenesená",J236,0)</f>
        <v>0</v>
      </c>
      <c r="BH236" s="133">
        <f>IF(N236="sníž. přenesená",J236,0)</f>
        <v>0</v>
      </c>
      <c r="BI236" s="133">
        <f>IF(N236="nulová",J236,0)</f>
        <v>0</v>
      </c>
      <c r="BJ236" s="17" t="s">
        <v>77</v>
      </c>
      <c r="BK236" s="133">
        <f>ROUND(I236*H236,2)</f>
        <v>0</v>
      </c>
      <c r="BL236" s="17" t="s">
        <v>266</v>
      </c>
      <c r="BM236" s="132" t="s">
        <v>662</v>
      </c>
    </row>
    <row r="237" spans="2:65" s="1" customFormat="1" ht="11.25">
      <c r="B237" s="32"/>
      <c r="D237" s="134" t="s">
        <v>267</v>
      </c>
      <c r="F237" s="135" t="s">
        <v>2356</v>
      </c>
      <c r="I237" s="136"/>
      <c r="L237" s="32"/>
      <c r="M237" s="137"/>
      <c r="T237" s="53"/>
      <c r="AT237" s="17" t="s">
        <v>267</v>
      </c>
      <c r="AU237" s="17" t="s">
        <v>77</v>
      </c>
    </row>
    <row r="238" spans="2:65" s="1" customFormat="1" ht="11.25">
      <c r="B238" s="32"/>
      <c r="D238" s="176" t="s">
        <v>1416</v>
      </c>
      <c r="F238" s="177" t="s">
        <v>2357</v>
      </c>
      <c r="I238" s="136"/>
      <c r="L238" s="32"/>
      <c r="M238" s="137"/>
      <c r="T238" s="53"/>
      <c r="AT238" s="17" t="s">
        <v>1416</v>
      </c>
      <c r="AU238" s="17" t="s">
        <v>77</v>
      </c>
    </row>
    <row r="239" spans="2:65" s="1" customFormat="1" ht="19.5">
      <c r="B239" s="32"/>
      <c r="D239" s="134" t="s">
        <v>269</v>
      </c>
      <c r="F239" s="138" t="s">
        <v>2358</v>
      </c>
      <c r="I239" s="136"/>
      <c r="L239" s="32"/>
      <c r="M239" s="137"/>
      <c r="T239" s="53"/>
      <c r="AT239" s="17" t="s">
        <v>269</v>
      </c>
      <c r="AU239" s="17" t="s">
        <v>77</v>
      </c>
    </row>
    <row r="240" spans="2:65" s="1" customFormat="1" ht="21.75" customHeight="1">
      <c r="B240" s="32"/>
      <c r="C240" s="121" t="s">
        <v>353</v>
      </c>
      <c r="D240" s="121" t="s">
        <v>261</v>
      </c>
      <c r="E240" s="122" t="s">
        <v>2359</v>
      </c>
      <c r="F240" s="123" t="s">
        <v>2360</v>
      </c>
      <c r="G240" s="124" t="s">
        <v>1067</v>
      </c>
      <c r="H240" s="125">
        <v>160</v>
      </c>
      <c r="I240" s="126"/>
      <c r="J240" s="127">
        <f>ROUND(I240*H240,2)</f>
        <v>0</v>
      </c>
      <c r="K240" s="123" t="s">
        <v>1258</v>
      </c>
      <c r="L240" s="32"/>
      <c r="M240" s="128" t="s">
        <v>19</v>
      </c>
      <c r="N240" s="129" t="s">
        <v>40</v>
      </c>
      <c r="P240" s="130">
        <f>O240*H240</f>
        <v>0</v>
      </c>
      <c r="Q240" s="130">
        <v>0</v>
      </c>
      <c r="R240" s="130">
        <f>Q240*H240</f>
        <v>0</v>
      </c>
      <c r="S240" s="130">
        <v>0</v>
      </c>
      <c r="T240" s="131">
        <f>S240*H240</f>
        <v>0</v>
      </c>
      <c r="AR240" s="132" t="s">
        <v>266</v>
      </c>
      <c r="AT240" s="132" t="s">
        <v>261</v>
      </c>
      <c r="AU240" s="132" t="s">
        <v>77</v>
      </c>
      <c r="AY240" s="17" t="s">
        <v>260</v>
      </c>
      <c r="BE240" s="133">
        <f>IF(N240="základní",J240,0)</f>
        <v>0</v>
      </c>
      <c r="BF240" s="133">
        <f>IF(N240="snížená",J240,0)</f>
        <v>0</v>
      </c>
      <c r="BG240" s="133">
        <f>IF(N240="zákl. přenesená",J240,0)</f>
        <v>0</v>
      </c>
      <c r="BH240" s="133">
        <f>IF(N240="sníž. přenesená",J240,0)</f>
        <v>0</v>
      </c>
      <c r="BI240" s="133">
        <f>IF(N240="nulová",J240,0)</f>
        <v>0</v>
      </c>
      <c r="BJ240" s="17" t="s">
        <v>77</v>
      </c>
      <c r="BK240" s="133">
        <f>ROUND(I240*H240,2)</f>
        <v>0</v>
      </c>
      <c r="BL240" s="17" t="s">
        <v>266</v>
      </c>
      <c r="BM240" s="132" t="s">
        <v>668</v>
      </c>
    </row>
    <row r="241" spans="2:65" s="1" customFormat="1" ht="19.5">
      <c r="B241" s="32"/>
      <c r="D241" s="134" t="s">
        <v>267</v>
      </c>
      <c r="F241" s="135" t="s">
        <v>2361</v>
      </c>
      <c r="I241" s="136"/>
      <c r="L241" s="32"/>
      <c r="M241" s="137"/>
      <c r="T241" s="53"/>
      <c r="AT241" s="17" t="s">
        <v>267</v>
      </c>
      <c r="AU241" s="17" t="s">
        <v>77</v>
      </c>
    </row>
    <row r="242" spans="2:65" s="1" customFormat="1" ht="11.25">
      <c r="B242" s="32"/>
      <c r="D242" s="176" t="s">
        <v>1416</v>
      </c>
      <c r="F242" s="177" t="s">
        <v>2362</v>
      </c>
      <c r="I242" s="136"/>
      <c r="L242" s="32"/>
      <c r="M242" s="137"/>
      <c r="T242" s="53"/>
      <c r="AT242" s="17" t="s">
        <v>1416</v>
      </c>
      <c r="AU242" s="17" t="s">
        <v>77</v>
      </c>
    </row>
    <row r="243" spans="2:65" s="1" customFormat="1" ht="29.25">
      <c r="B243" s="32"/>
      <c r="D243" s="134" t="s">
        <v>269</v>
      </c>
      <c r="F243" s="138" t="s">
        <v>2363</v>
      </c>
      <c r="I243" s="136"/>
      <c r="L243" s="32"/>
      <c r="M243" s="137"/>
      <c r="T243" s="53"/>
      <c r="AT243" s="17" t="s">
        <v>269</v>
      </c>
      <c r="AU243" s="17" t="s">
        <v>77</v>
      </c>
    </row>
    <row r="244" spans="2:65" s="1" customFormat="1" ht="21.75" customHeight="1">
      <c r="B244" s="32"/>
      <c r="C244" s="121" t="s">
        <v>674</v>
      </c>
      <c r="D244" s="121" t="s">
        <v>261</v>
      </c>
      <c r="E244" s="122" t="s">
        <v>2364</v>
      </c>
      <c r="F244" s="123" t="s">
        <v>2365</v>
      </c>
      <c r="G244" s="124" t="s">
        <v>1067</v>
      </c>
      <c r="H244" s="125">
        <v>4320</v>
      </c>
      <c r="I244" s="126"/>
      <c r="J244" s="127">
        <f>ROUND(I244*H244,2)</f>
        <v>0</v>
      </c>
      <c r="K244" s="123" t="s">
        <v>1258</v>
      </c>
      <c r="L244" s="32"/>
      <c r="M244" s="128" t="s">
        <v>19</v>
      </c>
      <c r="N244" s="129" t="s">
        <v>40</v>
      </c>
      <c r="P244" s="130">
        <f>O244*H244</f>
        <v>0</v>
      </c>
      <c r="Q244" s="130">
        <v>0</v>
      </c>
      <c r="R244" s="130">
        <f>Q244*H244</f>
        <v>0</v>
      </c>
      <c r="S244" s="130">
        <v>0</v>
      </c>
      <c r="T244" s="131">
        <f>S244*H244</f>
        <v>0</v>
      </c>
      <c r="AR244" s="132" t="s">
        <v>266</v>
      </c>
      <c r="AT244" s="132" t="s">
        <v>261</v>
      </c>
      <c r="AU244" s="132" t="s">
        <v>77</v>
      </c>
      <c r="AY244" s="17" t="s">
        <v>260</v>
      </c>
      <c r="BE244" s="133">
        <f>IF(N244="základní",J244,0)</f>
        <v>0</v>
      </c>
      <c r="BF244" s="133">
        <f>IF(N244="snížená",J244,0)</f>
        <v>0</v>
      </c>
      <c r="BG244" s="133">
        <f>IF(N244="zákl. přenesená",J244,0)</f>
        <v>0</v>
      </c>
      <c r="BH244" s="133">
        <f>IF(N244="sníž. přenesená",J244,0)</f>
        <v>0</v>
      </c>
      <c r="BI244" s="133">
        <f>IF(N244="nulová",J244,0)</f>
        <v>0</v>
      </c>
      <c r="BJ244" s="17" t="s">
        <v>77</v>
      </c>
      <c r="BK244" s="133">
        <f>ROUND(I244*H244,2)</f>
        <v>0</v>
      </c>
      <c r="BL244" s="17" t="s">
        <v>266</v>
      </c>
      <c r="BM244" s="132" t="s">
        <v>671</v>
      </c>
    </row>
    <row r="245" spans="2:65" s="1" customFormat="1" ht="19.5">
      <c r="B245" s="32"/>
      <c r="D245" s="134" t="s">
        <v>267</v>
      </c>
      <c r="F245" s="135" t="s">
        <v>2366</v>
      </c>
      <c r="I245" s="136"/>
      <c r="L245" s="32"/>
      <c r="M245" s="137"/>
      <c r="T245" s="53"/>
      <c r="AT245" s="17" t="s">
        <v>267</v>
      </c>
      <c r="AU245" s="17" t="s">
        <v>77</v>
      </c>
    </row>
    <row r="246" spans="2:65" s="1" customFormat="1" ht="11.25">
      <c r="B246" s="32"/>
      <c r="D246" s="176" t="s">
        <v>1416</v>
      </c>
      <c r="F246" s="177" t="s">
        <v>2367</v>
      </c>
      <c r="I246" s="136"/>
      <c r="L246" s="32"/>
      <c r="M246" s="137"/>
      <c r="T246" s="53"/>
      <c r="AT246" s="17" t="s">
        <v>1416</v>
      </c>
      <c r="AU246" s="17" t="s">
        <v>77</v>
      </c>
    </row>
    <row r="247" spans="2:65" s="1" customFormat="1" ht="29.25">
      <c r="B247" s="32"/>
      <c r="D247" s="134" t="s">
        <v>269</v>
      </c>
      <c r="F247" s="138" t="s">
        <v>2368</v>
      </c>
      <c r="I247" s="136"/>
      <c r="L247" s="32"/>
      <c r="M247" s="137"/>
      <c r="T247" s="53"/>
      <c r="AT247" s="17" t="s">
        <v>269</v>
      </c>
      <c r="AU247" s="17" t="s">
        <v>77</v>
      </c>
    </row>
    <row r="248" spans="2:65" s="1" customFormat="1" ht="16.5" customHeight="1">
      <c r="B248" s="32"/>
      <c r="C248" s="121" t="s">
        <v>358</v>
      </c>
      <c r="D248" s="121" t="s">
        <v>261</v>
      </c>
      <c r="E248" s="122" t="s">
        <v>2369</v>
      </c>
      <c r="F248" s="123" t="s">
        <v>2370</v>
      </c>
      <c r="G248" s="124" t="s">
        <v>1297</v>
      </c>
      <c r="H248" s="125">
        <v>40</v>
      </c>
      <c r="I248" s="126"/>
      <c r="J248" s="127">
        <f>ROUND(I248*H248,2)</f>
        <v>0</v>
      </c>
      <c r="K248" s="123" t="s">
        <v>1258</v>
      </c>
      <c r="L248" s="32"/>
      <c r="M248" s="128" t="s">
        <v>19</v>
      </c>
      <c r="N248" s="129" t="s">
        <v>40</v>
      </c>
      <c r="P248" s="130">
        <f>O248*H248</f>
        <v>0</v>
      </c>
      <c r="Q248" s="130">
        <v>0</v>
      </c>
      <c r="R248" s="130">
        <f>Q248*H248</f>
        <v>0</v>
      </c>
      <c r="S248" s="130">
        <v>0</v>
      </c>
      <c r="T248" s="131">
        <f>S248*H248</f>
        <v>0</v>
      </c>
      <c r="AR248" s="132" t="s">
        <v>266</v>
      </c>
      <c r="AT248" s="132" t="s">
        <v>261</v>
      </c>
      <c r="AU248" s="132" t="s">
        <v>77</v>
      </c>
      <c r="AY248" s="17" t="s">
        <v>260</v>
      </c>
      <c r="BE248" s="133">
        <f>IF(N248="základní",J248,0)</f>
        <v>0</v>
      </c>
      <c r="BF248" s="133">
        <f>IF(N248="snížená",J248,0)</f>
        <v>0</v>
      </c>
      <c r="BG248" s="133">
        <f>IF(N248="zákl. přenesená",J248,0)</f>
        <v>0</v>
      </c>
      <c r="BH248" s="133">
        <f>IF(N248="sníž. přenesená",J248,0)</f>
        <v>0</v>
      </c>
      <c r="BI248" s="133">
        <f>IF(N248="nulová",J248,0)</f>
        <v>0</v>
      </c>
      <c r="BJ248" s="17" t="s">
        <v>77</v>
      </c>
      <c r="BK248" s="133">
        <f>ROUND(I248*H248,2)</f>
        <v>0</v>
      </c>
      <c r="BL248" s="17" t="s">
        <v>266</v>
      </c>
      <c r="BM248" s="132" t="s">
        <v>865</v>
      </c>
    </row>
    <row r="249" spans="2:65" s="1" customFormat="1" ht="11.25">
      <c r="B249" s="32"/>
      <c r="D249" s="134" t="s">
        <v>267</v>
      </c>
      <c r="F249" s="135" t="s">
        <v>2371</v>
      </c>
      <c r="I249" s="136"/>
      <c r="L249" s="32"/>
      <c r="M249" s="137"/>
      <c r="T249" s="53"/>
      <c r="AT249" s="17" t="s">
        <v>267</v>
      </c>
      <c r="AU249" s="17" t="s">
        <v>77</v>
      </c>
    </row>
    <row r="250" spans="2:65" s="1" customFormat="1" ht="11.25">
      <c r="B250" s="32"/>
      <c r="D250" s="176" t="s">
        <v>1416</v>
      </c>
      <c r="F250" s="177" t="s">
        <v>2372</v>
      </c>
      <c r="I250" s="136"/>
      <c r="L250" s="32"/>
      <c r="M250" s="137"/>
      <c r="T250" s="53"/>
      <c r="AT250" s="17" t="s">
        <v>1416</v>
      </c>
      <c r="AU250" s="17" t="s">
        <v>77</v>
      </c>
    </row>
    <row r="251" spans="2:65" s="1" customFormat="1" ht="19.5">
      <c r="B251" s="32"/>
      <c r="D251" s="134" t="s">
        <v>269</v>
      </c>
      <c r="F251" s="138" t="s">
        <v>2373</v>
      </c>
      <c r="I251" s="136"/>
      <c r="L251" s="32"/>
      <c r="M251" s="137"/>
      <c r="T251" s="53"/>
      <c r="AT251" s="17" t="s">
        <v>269</v>
      </c>
      <c r="AU251" s="17" t="s">
        <v>77</v>
      </c>
    </row>
    <row r="252" spans="2:65" s="1" customFormat="1" ht="16.5" customHeight="1">
      <c r="B252" s="32"/>
      <c r="C252" s="121" t="s">
        <v>680</v>
      </c>
      <c r="D252" s="121" t="s">
        <v>261</v>
      </c>
      <c r="E252" s="122" t="s">
        <v>2374</v>
      </c>
      <c r="F252" s="123" t="s">
        <v>2375</v>
      </c>
      <c r="G252" s="124" t="s">
        <v>1297</v>
      </c>
      <c r="H252" s="125">
        <v>1080</v>
      </c>
      <c r="I252" s="126"/>
      <c r="J252" s="127">
        <f>ROUND(I252*H252,2)</f>
        <v>0</v>
      </c>
      <c r="K252" s="123" t="s">
        <v>1258</v>
      </c>
      <c r="L252" s="32"/>
      <c r="M252" s="128" t="s">
        <v>19</v>
      </c>
      <c r="N252" s="129" t="s">
        <v>40</v>
      </c>
      <c r="P252" s="130">
        <f>O252*H252</f>
        <v>0</v>
      </c>
      <c r="Q252" s="130">
        <v>0</v>
      </c>
      <c r="R252" s="130">
        <f>Q252*H252</f>
        <v>0</v>
      </c>
      <c r="S252" s="130">
        <v>0</v>
      </c>
      <c r="T252" s="131">
        <f>S252*H252</f>
        <v>0</v>
      </c>
      <c r="AR252" s="132" t="s">
        <v>266</v>
      </c>
      <c r="AT252" s="132" t="s">
        <v>261</v>
      </c>
      <c r="AU252" s="132" t="s">
        <v>77</v>
      </c>
      <c r="AY252" s="17" t="s">
        <v>260</v>
      </c>
      <c r="BE252" s="133">
        <f>IF(N252="základní",J252,0)</f>
        <v>0</v>
      </c>
      <c r="BF252" s="133">
        <f>IF(N252="snížená",J252,0)</f>
        <v>0</v>
      </c>
      <c r="BG252" s="133">
        <f>IF(N252="zákl. přenesená",J252,0)</f>
        <v>0</v>
      </c>
      <c r="BH252" s="133">
        <f>IF(N252="sníž. přenesená",J252,0)</f>
        <v>0</v>
      </c>
      <c r="BI252" s="133">
        <f>IF(N252="nulová",J252,0)</f>
        <v>0</v>
      </c>
      <c r="BJ252" s="17" t="s">
        <v>77</v>
      </c>
      <c r="BK252" s="133">
        <f>ROUND(I252*H252,2)</f>
        <v>0</v>
      </c>
      <c r="BL252" s="17" t="s">
        <v>266</v>
      </c>
      <c r="BM252" s="132" t="s">
        <v>869</v>
      </c>
    </row>
    <row r="253" spans="2:65" s="1" customFormat="1" ht="19.5">
      <c r="B253" s="32"/>
      <c r="D253" s="134" t="s">
        <v>267</v>
      </c>
      <c r="F253" s="135" t="s">
        <v>2376</v>
      </c>
      <c r="I253" s="136"/>
      <c r="L253" s="32"/>
      <c r="M253" s="137"/>
      <c r="T253" s="53"/>
      <c r="AT253" s="17" t="s">
        <v>267</v>
      </c>
      <c r="AU253" s="17" t="s">
        <v>77</v>
      </c>
    </row>
    <row r="254" spans="2:65" s="1" customFormat="1" ht="11.25">
      <c r="B254" s="32"/>
      <c r="D254" s="176" t="s">
        <v>1416</v>
      </c>
      <c r="F254" s="177" t="s">
        <v>2377</v>
      </c>
      <c r="I254" s="136"/>
      <c r="L254" s="32"/>
      <c r="M254" s="137"/>
      <c r="T254" s="53"/>
      <c r="AT254" s="17" t="s">
        <v>1416</v>
      </c>
      <c r="AU254" s="17" t="s">
        <v>77</v>
      </c>
    </row>
    <row r="255" spans="2:65" s="1" customFormat="1" ht="29.25">
      <c r="B255" s="32"/>
      <c r="D255" s="134" t="s">
        <v>269</v>
      </c>
      <c r="F255" s="138" t="s">
        <v>2378</v>
      </c>
      <c r="I255" s="136"/>
      <c r="L255" s="32"/>
      <c r="M255" s="137"/>
      <c r="T255" s="53"/>
      <c r="AT255" s="17" t="s">
        <v>269</v>
      </c>
      <c r="AU255" s="17" t="s">
        <v>77</v>
      </c>
    </row>
    <row r="256" spans="2:65" s="1" customFormat="1" ht="16.5" customHeight="1">
      <c r="B256" s="32"/>
      <c r="C256" s="121" t="s">
        <v>364</v>
      </c>
      <c r="D256" s="121" t="s">
        <v>261</v>
      </c>
      <c r="E256" s="122" t="s">
        <v>2379</v>
      </c>
      <c r="F256" s="123" t="s">
        <v>2380</v>
      </c>
      <c r="G256" s="124" t="s">
        <v>1067</v>
      </c>
      <c r="H256" s="125">
        <v>13.773</v>
      </c>
      <c r="I256" s="126"/>
      <c r="J256" s="127">
        <f>ROUND(I256*H256,2)</f>
        <v>0</v>
      </c>
      <c r="K256" s="123" t="s">
        <v>1258</v>
      </c>
      <c r="L256" s="32"/>
      <c r="M256" s="128" t="s">
        <v>19</v>
      </c>
      <c r="N256" s="129" t="s">
        <v>40</v>
      </c>
      <c r="P256" s="130">
        <f>O256*H256</f>
        <v>0</v>
      </c>
      <c r="Q256" s="130">
        <v>0</v>
      </c>
      <c r="R256" s="130">
        <f>Q256*H256</f>
        <v>0</v>
      </c>
      <c r="S256" s="130">
        <v>1E-3</v>
      </c>
      <c r="T256" s="131">
        <f>S256*H256</f>
        <v>1.3773000000000001E-2</v>
      </c>
      <c r="AR256" s="132" t="s">
        <v>266</v>
      </c>
      <c r="AT256" s="132" t="s">
        <v>261</v>
      </c>
      <c r="AU256" s="132" t="s">
        <v>77</v>
      </c>
      <c r="AY256" s="17" t="s">
        <v>260</v>
      </c>
      <c r="BE256" s="133">
        <f>IF(N256="základní",J256,0)</f>
        <v>0</v>
      </c>
      <c r="BF256" s="133">
        <f>IF(N256="snížená",J256,0)</f>
        <v>0</v>
      </c>
      <c r="BG256" s="133">
        <f>IF(N256="zákl. přenesená",J256,0)</f>
        <v>0</v>
      </c>
      <c r="BH256" s="133">
        <f>IF(N256="sníž. přenesená",J256,0)</f>
        <v>0</v>
      </c>
      <c r="BI256" s="133">
        <f>IF(N256="nulová",J256,0)</f>
        <v>0</v>
      </c>
      <c r="BJ256" s="17" t="s">
        <v>77</v>
      </c>
      <c r="BK256" s="133">
        <f>ROUND(I256*H256,2)</f>
        <v>0</v>
      </c>
      <c r="BL256" s="17" t="s">
        <v>266</v>
      </c>
      <c r="BM256" s="132" t="s">
        <v>874</v>
      </c>
    </row>
    <row r="257" spans="2:65" s="1" customFormat="1" ht="11.25">
      <c r="B257" s="32"/>
      <c r="D257" s="134" t="s">
        <v>267</v>
      </c>
      <c r="F257" s="135" t="s">
        <v>2381</v>
      </c>
      <c r="I257" s="136"/>
      <c r="L257" s="32"/>
      <c r="M257" s="137"/>
      <c r="T257" s="53"/>
      <c r="AT257" s="17" t="s">
        <v>267</v>
      </c>
      <c r="AU257" s="17" t="s">
        <v>77</v>
      </c>
    </row>
    <row r="258" spans="2:65" s="1" customFormat="1" ht="11.25">
      <c r="B258" s="32"/>
      <c r="D258" s="176" t="s">
        <v>1416</v>
      </c>
      <c r="F258" s="177" t="s">
        <v>2382</v>
      </c>
      <c r="I258" s="136"/>
      <c r="L258" s="32"/>
      <c r="M258" s="137"/>
      <c r="T258" s="53"/>
      <c r="AT258" s="17" t="s">
        <v>1416</v>
      </c>
      <c r="AU258" s="17" t="s">
        <v>77</v>
      </c>
    </row>
    <row r="259" spans="2:65" s="1" customFormat="1" ht="19.5">
      <c r="B259" s="32"/>
      <c r="D259" s="134" t="s">
        <v>269</v>
      </c>
      <c r="F259" s="138" t="s">
        <v>2383</v>
      </c>
      <c r="I259" s="136"/>
      <c r="L259" s="32"/>
      <c r="M259" s="137"/>
      <c r="T259" s="53"/>
      <c r="AT259" s="17" t="s">
        <v>269</v>
      </c>
      <c r="AU259" s="17" t="s">
        <v>77</v>
      </c>
    </row>
    <row r="260" spans="2:65" s="1" customFormat="1" ht="16.5" customHeight="1">
      <c r="B260" s="32"/>
      <c r="C260" s="121" t="s">
        <v>689</v>
      </c>
      <c r="D260" s="121" t="s">
        <v>261</v>
      </c>
      <c r="E260" s="122" t="s">
        <v>2384</v>
      </c>
      <c r="F260" s="123" t="s">
        <v>2385</v>
      </c>
      <c r="G260" s="124" t="s">
        <v>363</v>
      </c>
      <c r="H260" s="125">
        <v>173</v>
      </c>
      <c r="I260" s="126"/>
      <c r="J260" s="127">
        <f>ROUND(I260*H260,2)</f>
        <v>0</v>
      </c>
      <c r="K260" s="123" t="s">
        <v>1258</v>
      </c>
      <c r="L260" s="32"/>
      <c r="M260" s="128" t="s">
        <v>19</v>
      </c>
      <c r="N260" s="129" t="s">
        <v>40</v>
      </c>
      <c r="P260" s="130">
        <f>O260*H260</f>
        <v>0</v>
      </c>
      <c r="Q260" s="130">
        <v>1.0000000000000001E-5</v>
      </c>
      <c r="R260" s="130">
        <f>Q260*H260</f>
        <v>1.7300000000000002E-3</v>
      </c>
      <c r="S260" s="130">
        <v>0</v>
      </c>
      <c r="T260" s="131">
        <f>S260*H260</f>
        <v>0</v>
      </c>
      <c r="AR260" s="132" t="s">
        <v>266</v>
      </c>
      <c r="AT260" s="132" t="s">
        <v>261</v>
      </c>
      <c r="AU260" s="132" t="s">
        <v>77</v>
      </c>
      <c r="AY260" s="17" t="s">
        <v>260</v>
      </c>
      <c r="BE260" s="133">
        <f>IF(N260="základní",J260,0)</f>
        <v>0</v>
      </c>
      <c r="BF260" s="133">
        <f>IF(N260="snížená",J260,0)</f>
        <v>0</v>
      </c>
      <c r="BG260" s="133">
        <f>IF(N260="zákl. přenesená",J260,0)</f>
        <v>0</v>
      </c>
      <c r="BH260" s="133">
        <f>IF(N260="sníž. přenesená",J260,0)</f>
        <v>0</v>
      </c>
      <c r="BI260" s="133">
        <f>IF(N260="nulová",J260,0)</f>
        <v>0</v>
      </c>
      <c r="BJ260" s="17" t="s">
        <v>77</v>
      </c>
      <c r="BK260" s="133">
        <f>ROUND(I260*H260,2)</f>
        <v>0</v>
      </c>
      <c r="BL260" s="17" t="s">
        <v>266</v>
      </c>
      <c r="BM260" s="132" t="s">
        <v>1139</v>
      </c>
    </row>
    <row r="261" spans="2:65" s="1" customFormat="1" ht="11.25">
      <c r="B261" s="32"/>
      <c r="D261" s="134" t="s">
        <v>267</v>
      </c>
      <c r="F261" s="135" t="s">
        <v>2386</v>
      </c>
      <c r="I261" s="136"/>
      <c r="L261" s="32"/>
      <c r="M261" s="137"/>
      <c r="T261" s="53"/>
      <c r="AT261" s="17" t="s">
        <v>267</v>
      </c>
      <c r="AU261" s="17" t="s">
        <v>77</v>
      </c>
    </row>
    <row r="262" spans="2:65" s="1" customFormat="1" ht="11.25">
      <c r="B262" s="32"/>
      <c r="D262" s="176" t="s">
        <v>1416</v>
      </c>
      <c r="F262" s="177" t="s">
        <v>2387</v>
      </c>
      <c r="I262" s="136"/>
      <c r="L262" s="32"/>
      <c r="M262" s="137"/>
      <c r="T262" s="53"/>
      <c r="AT262" s="17" t="s">
        <v>1416</v>
      </c>
      <c r="AU262" s="17" t="s">
        <v>77</v>
      </c>
    </row>
    <row r="263" spans="2:65" s="1" customFormat="1" ht="19.5">
      <c r="B263" s="32"/>
      <c r="D263" s="134" t="s">
        <v>269</v>
      </c>
      <c r="F263" s="138" t="s">
        <v>2388</v>
      </c>
      <c r="I263" s="136"/>
      <c r="L263" s="32"/>
      <c r="M263" s="137"/>
      <c r="T263" s="53"/>
      <c r="AT263" s="17" t="s">
        <v>269</v>
      </c>
      <c r="AU263" s="17" t="s">
        <v>77</v>
      </c>
    </row>
    <row r="264" spans="2:65" s="1" customFormat="1" ht="16.5" customHeight="1">
      <c r="B264" s="32"/>
      <c r="C264" s="139" t="s">
        <v>368</v>
      </c>
      <c r="D264" s="139" t="s">
        <v>273</v>
      </c>
      <c r="E264" s="140" t="s">
        <v>2389</v>
      </c>
      <c r="F264" s="141" t="s">
        <v>2390</v>
      </c>
      <c r="G264" s="142" t="s">
        <v>276</v>
      </c>
      <c r="H264" s="143">
        <v>155</v>
      </c>
      <c r="I264" s="144"/>
      <c r="J264" s="145">
        <f>ROUND(I264*H264,2)</f>
        <v>0</v>
      </c>
      <c r="K264" s="141" t="s">
        <v>2391</v>
      </c>
      <c r="L264" s="146"/>
      <c r="M264" s="147" t="s">
        <v>19</v>
      </c>
      <c r="N264" s="148" t="s">
        <v>40</v>
      </c>
      <c r="P264" s="130">
        <f>O264*H264</f>
        <v>0</v>
      </c>
      <c r="Q264" s="130">
        <v>0</v>
      </c>
      <c r="R264" s="130">
        <f>Q264*H264</f>
        <v>0</v>
      </c>
      <c r="S264" s="130">
        <v>0</v>
      </c>
      <c r="T264" s="131">
        <f>S264*H264</f>
        <v>0</v>
      </c>
      <c r="AR264" s="132" t="s">
        <v>277</v>
      </c>
      <c r="AT264" s="132" t="s">
        <v>273</v>
      </c>
      <c r="AU264" s="132" t="s">
        <v>77</v>
      </c>
      <c r="AY264" s="17" t="s">
        <v>260</v>
      </c>
      <c r="BE264" s="133">
        <f>IF(N264="základní",J264,0)</f>
        <v>0</v>
      </c>
      <c r="BF264" s="133">
        <f>IF(N264="snížená",J264,0)</f>
        <v>0</v>
      </c>
      <c r="BG264" s="133">
        <f>IF(N264="zákl. přenesená",J264,0)</f>
        <v>0</v>
      </c>
      <c r="BH264" s="133">
        <f>IF(N264="sníž. přenesená",J264,0)</f>
        <v>0</v>
      </c>
      <c r="BI264" s="133">
        <f>IF(N264="nulová",J264,0)</f>
        <v>0</v>
      </c>
      <c r="BJ264" s="17" t="s">
        <v>77</v>
      </c>
      <c r="BK264" s="133">
        <f>ROUND(I264*H264,2)</f>
        <v>0</v>
      </c>
      <c r="BL264" s="17" t="s">
        <v>266</v>
      </c>
      <c r="BM264" s="132" t="s">
        <v>1141</v>
      </c>
    </row>
    <row r="265" spans="2:65" s="1" customFormat="1" ht="11.25">
      <c r="B265" s="32"/>
      <c r="D265" s="134" t="s">
        <v>267</v>
      </c>
      <c r="F265" s="135" t="s">
        <v>2390</v>
      </c>
      <c r="I265" s="136"/>
      <c r="L265" s="32"/>
      <c r="M265" s="137"/>
      <c r="T265" s="53"/>
      <c r="AT265" s="17" t="s">
        <v>267</v>
      </c>
      <c r="AU265" s="17" t="s">
        <v>77</v>
      </c>
    </row>
    <row r="266" spans="2:65" s="1" customFormat="1" ht="19.5">
      <c r="B266" s="32"/>
      <c r="D266" s="134" t="s">
        <v>269</v>
      </c>
      <c r="F266" s="138" t="s">
        <v>2392</v>
      </c>
      <c r="I266" s="136"/>
      <c r="L266" s="32"/>
      <c r="M266" s="137"/>
      <c r="T266" s="53"/>
      <c r="AT266" s="17" t="s">
        <v>269</v>
      </c>
      <c r="AU266" s="17" t="s">
        <v>77</v>
      </c>
    </row>
    <row r="267" spans="2:65" s="1" customFormat="1" ht="16.5" customHeight="1">
      <c r="B267" s="32"/>
      <c r="C267" s="139" t="s">
        <v>697</v>
      </c>
      <c r="D267" s="139" t="s">
        <v>273</v>
      </c>
      <c r="E267" s="140" t="s">
        <v>2393</v>
      </c>
      <c r="F267" s="141" t="s">
        <v>2394</v>
      </c>
      <c r="G267" s="142" t="s">
        <v>276</v>
      </c>
      <c r="H267" s="143">
        <v>18</v>
      </c>
      <c r="I267" s="144"/>
      <c r="J267" s="145">
        <f>ROUND(I267*H267,2)</f>
        <v>0</v>
      </c>
      <c r="K267" s="141" t="s">
        <v>2391</v>
      </c>
      <c r="L267" s="146"/>
      <c r="M267" s="147" t="s">
        <v>19</v>
      </c>
      <c r="N267" s="148" t="s">
        <v>40</v>
      </c>
      <c r="P267" s="130">
        <f>O267*H267</f>
        <v>0</v>
      </c>
      <c r="Q267" s="130">
        <v>0</v>
      </c>
      <c r="R267" s="130">
        <f>Q267*H267</f>
        <v>0</v>
      </c>
      <c r="S267" s="130">
        <v>0</v>
      </c>
      <c r="T267" s="131">
        <f>S267*H267</f>
        <v>0</v>
      </c>
      <c r="AR267" s="132" t="s">
        <v>277</v>
      </c>
      <c r="AT267" s="132" t="s">
        <v>273</v>
      </c>
      <c r="AU267" s="132" t="s">
        <v>77</v>
      </c>
      <c r="AY267" s="17" t="s">
        <v>260</v>
      </c>
      <c r="BE267" s="133">
        <f>IF(N267="základní",J267,0)</f>
        <v>0</v>
      </c>
      <c r="BF267" s="133">
        <f>IF(N267="snížená",J267,0)</f>
        <v>0</v>
      </c>
      <c r="BG267" s="133">
        <f>IF(N267="zákl. přenesená",J267,0)</f>
        <v>0</v>
      </c>
      <c r="BH267" s="133">
        <f>IF(N267="sníž. přenesená",J267,0)</f>
        <v>0</v>
      </c>
      <c r="BI267" s="133">
        <f>IF(N267="nulová",J267,0)</f>
        <v>0</v>
      </c>
      <c r="BJ267" s="17" t="s">
        <v>77</v>
      </c>
      <c r="BK267" s="133">
        <f>ROUND(I267*H267,2)</f>
        <v>0</v>
      </c>
      <c r="BL267" s="17" t="s">
        <v>266</v>
      </c>
      <c r="BM267" s="132" t="s">
        <v>695</v>
      </c>
    </row>
    <row r="268" spans="2:65" s="1" customFormat="1" ht="11.25">
      <c r="B268" s="32"/>
      <c r="D268" s="134" t="s">
        <v>267</v>
      </c>
      <c r="F268" s="135" t="s">
        <v>2394</v>
      </c>
      <c r="I268" s="136"/>
      <c r="L268" s="32"/>
      <c r="M268" s="137"/>
      <c r="T268" s="53"/>
      <c r="AT268" s="17" t="s">
        <v>267</v>
      </c>
      <c r="AU268" s="17" t="s">
        <v>77</v>
      </c>
    </row>
    <row r="269" spans="2:65" s="1" customFormat="1" ht="19.5">
      <c r="B269" s="32"/>
      <c r="D269" s="134" t="s">
        <v>269</v>
      </c>
      <c r="F269" s="138" t="s">
        <v>2395</v>
      </c>
      <c r="I269" s="136"/>
      <c r="L269" s="32"/>
      <c r="M269" s="137"/>
      <c r="T269" s="53"/>
      <c r="AT269" s="17" t="s">
        <v>269</v>
      </c>
      <c r="AU269" s="17" t="s">
        <v>77</v>
      </c>
    </row>
    <row r="270" spans="2:65" s="1" customFormat="1" ht="16.5" customHeight="1">
      <c r="B270" s="32"/>
      <c r="C270" s="121" t="s">
        <v>373</v>
      </c>
      <c r="D270" s="121" t="s">
        <v>261</v>
      </c>
      <c r="E270" s="122" t="s">
        <v>2027</v>
      </c>
      <c r="F270" s="123" t="s">
        <v>2028</v>
      </c>
      <c r="G270" s="124" t="s">
        <v>1297</v>
      </c>
      <c r="H270" s="125">
        <v>878.697</v>
      </c>
      <c r="I270" s="126"/>
      <c r="J270" s="127">
        <f>ROUND(I270*H270,2)</f>
        <v>0</v>
      </c>
      <c r="K270" s="123" t="s">
        <v>1258</v>
      </c>
      <c r="L270" s="32"/>
      <c r="M270" s="128" t="s">
        <v>19</v>
      </c>
      <c r="N270" s="129" t="s">
        <v>40</v>
      </c>
      <c r="P270" s="130">
        <f>O270*H270</f>
        <v>0</v>
      </c>
      <c r="Q270" s="130">
        <v>0</v>
      </c>
      <c r="R270" s="130">
        <f>Q270*H270</f>
        <v>0</v>
      </c>
      <c r="S270" s="130">
        <v>7.0000000000000007E-2</v>
      </c>
      <c r="T270" s="131">
        <f>S270*H270</f>
        <v>61.508790000000005</v>
      </c>
      <c r="AR270" s="132" t="s">
        <v>266</v>
      </c>
      <c r="AT270" s="132" t="s">
        <v>261</v>
      </c>
      <c r="AU270" s="132" t="s">
        <v>77</v>
      </c>
      <c r="AY270" s="17" t="s">
        <v>260</v>
      </c>
      <c r="BE270" s="133">
        <f>IF(N270="základní",J270,0)</f>
        <v>0</v>
      </c>
      <c r="BF270" s="133">
        <f>IF(N270="snížená",J270,0)</f>
        <v>0</v>
      </c>
      <c r="BG270" s="133">
        <f>IF(N270="zákl. přenesená",J270,0)</f>
        <v>0</v>
      </c>
      <c r="BH270" s="133">
        <f>IF(N270="sníž. přenesená",J270,0)</f>
        <v>0</v>
      </c>
      <c r="BI270" s="133">
        <f>IF(N270="nulová",J270,0)</f>
        <v>0</v>
      </c>
      <c r="BJ270" s="17" t="s">
        <v>77</v>
      </c>
      <c r="BK270" s="133">
        <f>ROUND(I270*H270,2)</f>
        <v>0</v>
      </c>
      <c r="BL270" s="17" t="s">
        <v>266</v>
      </c>
      <c r="BM270" s="132" t="s">
        <v>700</v>
      </c>
    </row>
    <row r="271" spans="2:65" s="1" customFormat="1" ht="11.25">
      <c r="B271" s="32"/>
      <c r="D271" s="134" t="s">
        <v>267</v>
      </c>
      <c r="F271" s="135" t="s">
        <v>2029</v>
      </c>
      <c r="I271" s="136"/>
      <c r="L271" s="32"/>
      <c r="M271" s="137"/>
      <c r="T271" s="53"/>
      <c r="AT271" s="17" t="s">
        <v>267</v>
      </c>
      <c r="AU271" s="17" t="s">
        <v>77</v>
      </c>
    </row>
    <row r="272" spans="2:65" s="1" customFormat="1" ht="11.25">
      <c r="B272" s="32"/>
      <c r="D272" s="176" t="s">
        <v>1416</v>
      </c>
      <c r="F272" s="177" t="s">
        <v>2030</v>
      </c>
      <c r="I272" s="136"/>
      <c r="L272" s="32"/>
      <c r="M272" s="137"/>
      <c r="T272" s="53"/>
      <c r="AT272" s="17" t="s">
        <v>1416</v>
      </c>
      <c r="AU272" s="17" t="s">
        <v>77</v>
      </c>
    </row>
    <row r="273" spans="2:65" s="1" customFormat="1" ht="19.5">
      <c r="B273" s="32"/>
      <c r="D273" s="134" t="s">
        <v>269</v>
      </c>
      <c r="F273" s="138" t="s">
        <v>2406</v>
      </c>
      <c r="I273" s="136"/>
      <c r="L273" s="32"/>
      <c r="M273" s="137"/>
      <c r="T273" s="53"/>
      <c r="AT273" s="17" t="s">
        <v>269</v>
      </c>
      <c r="AU273" s="17" t="s">
        <v>77</v>
      </c>
    </row>
    <row r="274" spans="2:65" s="1" customFormat="1" ht="21.75" customHeight="1">
      <c r="B274" s="32"/>
      <c r="C274" s="121" t="s">
        <v>1215</v>
      </c>
      <c r="D274" s="121" t="s">
        <v>261</v>
      </c>
      <c r="E274" s="122" t="s">
        <v>3861</v>
      </c>
      <c r="F274" s="123" t="s">
        <v>3862</v>
      </c>
      <c r="G274" s="124" t="s">
        <v>545</v>
      </c>
      <c r="H274" s="125">
        <v>20.6</v>
      </c>
      <c r="I274" s="126"/>
      <c r="J274" s="127">
        <f>ROUND(I274*H274,2)</f>
        <v>0</v>
      </c>
      <c r="K274" s="123" t="s">
        <v>1258</v>
      </c>
      <c r="L274" s="32"/>
      <c r="M274" s="128" t="s">
        <v>19</v>
      </c>
      <c r="N274" s="129" t="s">
        <v>40</v>
      </c>
      <c r="P274" s="130">
        <f>O274*H274</f>
        <v>0</v>
      </c>
      <c r="Q274" s="130">
        <v>2.1800000000000001E-3</v>
      </c>
      <c r="R274" s="130">
        <f>Q274*H274</f>
        <v>4.4908000000000003E-2</v>
      </c>
      <c r="S274" s="130">
        <v>0</v>
      </c>
      <c r="T274" s="131">
        <f>S274*H274</f>
        <v>0</v>
      </c>
      <c r="AR274" s="132" t="s">
        <v>266</v>
      </c>
      <c r="AT274" s="132" t="s">
        <v>261</v>
      </c>
      <c r="AU274" s="132" t="s">
        <v>77</v>
      </c>
      <c r="AY274" s="17" t="s">
        <v>260</v>
      </c>
      <c r="BE274" s="133">
        <f>IF(N274="základní",J274,0)</f>
        <v>0</v>
      </c>
      <c r="BF274" s="133">
        <f>IF(N274="snížená",J274,0)</f>
        <v>0</v>
      </c>
      <c r="BG274" s="133">
        <f>IF(N274="zákl. přenesená",J274,0)</f>
        <v>0</v>
      </c>
      <c r="BH274" s="133">
        <f>IF(N274="sníž. přenesená",J274,0)</f>
        <v>0</v>
      </c>
      <c r="BI274" s="133">
        <f>IF(N274="nulová",J274,0)</f>
        <v>0</v>
      </c>
      <c r="BJ274" s="17" t="s">
        <v>77</v>
      </c>
      <c r="BK274" s="133">
        <f>ROUND(I274*H274,2)</f>
        <v>0</v>
      </c>
      <c r="BL274" s="17" t="s">
        <v>266</v>
      </c>
      <c r="BM274" s="132" t="s">
        <v>4596</v>
      </c>
    </row>
    <row r="275" spans="2:65" s="1" customFormat="1" ht="19.5">
      <c r="B275" s="32"/>
      <c r="D275" s="134" t="s">
        <v>267</v>
      </c>
      <c r="F275" s="135" t="s">
        <v>3863</v>
      </c>
      <c r="I275" s="136"/>
      <c r="L275" s="32"/>
      <c r="M275" s="137"/>
      <c r="T275" s="53"/>
      <c r="AT275" s="17" t="s">
        <v>267</v>
      </c>
      <c r="AU275" s="17" t="s">
        <v>77</v>
      </c>
    </row>
    <row r="276" spans="2:65" s="1" customFormat="1" ht="11.25">
      <c r="B276" s="32"/>
      <c r="D276" s="176" t="s">
        <v>1416</v>
      </c>
      <c r="F276" s="177" t="s">
        <v>3864</v>
      </c>
      <c r="I276" s="136"/>
      <c r="L276" s="32"/>
      <c r="M276" s="137"/>
      <c r="T276" s="53"/>
      <c r="AT276" s="17" t="s">
        <v>1416</v>
      </c>
      <c r="AU276" s="17" t="s">
        <v>77</v>
      </c>
    </row>
    <row r="277" spans="2:65" s="10" customFormat="1" ht="25.9" customHeight="1">
      <c r="B277" s="111"/>
      <c r="D277" s="112" t="s">
        <v>68</v>
      </c>
      <c r="E277" s="113" t="s">
        <v>2074</v>
      </c>
      <c r="F277" s="113" t="s">
        <v>2075</v>
      </c>
      <c r="I277" s="114"/>
      <c r="J277" s="115">
        <f>BK277</f>
        <v>0</v>
      </c>
      <c r="L277" s="111"/>
      <c r="M277" s="116"/>
      <c r="P277" s="117">
        <f>SUM(P278:P293)</f>
        <v>0</v>
      </c>
      <c r="R277" s="117">
        <f>SUM(R278:R293)</f>
        <v>0</v>
      </c>
      <c r="T277" s="118">
        <f>SUM(T278:T293)</f>
        <v>0</v>
      </c>
      <c r="AR277" s="112" t="s">
        <v>77</v>
      </c>
      <c r="AT277" s="119" t="s">
        <v>68</v>
      </c>
      <c r="AU277" s="119" t="s">
        <v>69</v>
      </c>
      <c r="AY277" s="112" t="s">
        <v>260</v>
      </c>
      <c r="BK277" s="120">
        <f>SUM(BK278:BK293)</f>
        <v>0</v>
      </c>
    </row>
    <row r="278" spans="2:65" s="1" customFormat="1" ht="16.5" customHeight="1">
      <c r="B278" s="32"/>
      <c r="C278" s="121" t="s">
        <v>378</v>
      </c>
      <c r="D278" s="121" t="s">
        <v>261</v>
      </c>
      <c r="E278" s="122" t="s">
        <v>2445</v>
      </c>
      <c r="F278" s="123" t="s">
        <v>2446</v>
      </c>
      <c r="G278" s="124" t="s">
        <v>973</v>
      </c>
      <c r="H278" s="125">
        <v>577.11400000000003</v>
      </c>
      <c r="I278" s="126"/>
      <c r="J278" s="127">
        <f>ROUND(I278*H278,2)</f>
        <v>0</v>
      </c>
      <c r="K278" s="123" t="s">
        <v>1258</v>
      </c>
      <c r="L278" s="32"/>
      <c r="M278" s="128" t="s">
        <v>19</v>
      </c>
      <c r="N278" s="129" t="s">
        <v>40</v>
      </c>
      <c r="P278" s="130">
        <f>O278*H278</f>
        <v>0</v>
      </c>
      <c r="Q278" s="130">
        <v>0</v>
      </c>
      <c r="R278" s="130">
        <f>Q278*H278</f>
        <v>0</v>
      </c>
      <c r="S278" s="130">
        <v>0</v>
      </c>
      <c r="T278" s="131">
        <f>S278*H278</f>
        <v>0</v>
      </c>
      <c r="AR278" s="132" t="s">
        <v>266</v>
      </c>
      <c r="AT278" s="132" t="s">
        <v>261</v>
      </c>
      <c r="AU278" s="132" t="s">
        <v>77</v>
      </c>
      <c r="AY278" s="17" t="s">
        <v>260</v>
      </c>
      <c r="BE278" s="133">
        <f>IF(N278="základní",J278,0)</f>
        <v>0</v>
      </c>
      <c r="BF278" s="133">
        <f>IF(N278="snížená",J278,0)</f>
        <v>0</v>
      </c>
      <c r="BG278" s="133">
        <f>IF(N278="zákl. přenesená",J278,0)</f>
        <v>0</v>
      </c>
      <c r="BH278" s="133">
        <f>IF(N278="sníž. přenesená",J278,0)</f>
        <v>0</v>
      </c>
      <c r="BI278" s="133">
        <f>IF(N278="nulová",J278,0)</f>
        <v>0</v>
      </c>
      <c r="BJ278" s="17" t="s">
        <v>77</v>
      </c>
      <c r="BK278" s="133">
        <f>ROUND(I278*H278,2)</f>
        <v>0</v>
      </c>
      <c r="BL278" s="17" t="s">
        <v>266</v>
      </c>
      <c r="BM278" s="132" t="s">
        <v>1158</v>
      </c>
    </row>
    <row r="279" spans="2:65" s="1" customFormat="1" ht="11.25">
      <c r="B279" s="32"/>
      <c r="D279" s="134" t="s">
        <v>267</v>
      </c>
      <c r="F279" s="135" t="s">
        <v>2447</v>
      </c>
      <c r="I279" s="136"/>
      <c r="L279" s="32"/>
      <c r="M279" s="137"/>
      <c r="T279" s="53"/>
      <c r="AT279" s="17" t="s">
        <v>267</v>
      </c>
      <c r="AU279" s="17" t="s">
        <v>77</v>
      </c>
    </row>
    <row r="280" spans="2:65" s="1" customFormat="1" ht="11.25">
      <c r="B280" s="32"/>
      <c r="D280" s="176" t="s">
        <v>1416</v>
      </c>
      <c r="F280" s="177" t="s">
        <v>2448</v>
      </c>
      <c r="I280" s="136"/>
      <c r="L280" s="32"/>
      <c r="M280" s="137"/>
      <c r="T280" s="53"/>
      <c r="AT280" s="17" t="s">
        <v>1416</v>
      </c>
      <c r="AU280" s="17" t="s">
        <v>77</v>
      </c>
    </row>
    <row r="281" spans="2:65" s="1" customFormat="1" ht="19.5">
      <c r="B281" s="32"/>
      <c r="D281" s="134" t="s">
        <v>269</v>
      </c>
      <c r="F281" s="138" t="s">
        <v>2449</v>
      </c>
      <c r="I281" s="136"/>
      <c r="L281" s="32"/>
      <c r="M281" s="137"/>
      <c r="T281" s="53"/>
      <c r="AT281" s="17" t="s">
        <v>269</v>
      </c>
      <c r="AU281" s="17" t="s">
        <v>77</v>
      </c>
    </row>
    <row r="282" spans="2:65" s="12" customFormat="1" ht="11.25">
      <c r="B282" s="162"/>
      <c r="D282" s="134" t="s">
        <v>774</v>
      </c>
      <c r="E282" s="163" t="s">
        <v>19</v>
      </c>
      <c r="F282" s="164" t="s">
        <v>4597</v>
      </c>
      <c r="H282" s="165">
        <v>577.11400000000003</v>
      </c>
      <c r="I282" s="166"/>
      <c r="L282" s="162"/>
      <c r="M282" s="167"/>
      <c r="T282" s="168"/>
      <c r="AT282" s="163" t="s">
        <v>774</v>
      </c>
      <c r="AU282" s="163" t="s">
        <v>77</v>
      </c>
      <c r="AV282" s="12" t="s">
        <v>79</v>
      </c>
      <c r="AW282" s="12" t="s">
        <v>31</v>
      </c>
      <c r="AX282" s="12" t="s">
        <v>69</v>
      </c>
      <c r="AY282" s="163" t="s">
        <v>260</v>
      </c>
    </row>
    <row r="283" spans="2:65" s="13" customFormat="1" ht="11.25">
      <c r="B283" s="169"/>
      <c r="D283" s="134" t="s">
        <v>774</v>
      </c>
      <c r="E283" s="170" t="s">
        <v>19</v>
      </c>
      <c r="F283" s="171" t="s">
        <v>967</v>
      </c>
      <c r="H283" s="172">
        <v>577.11400000000003</v>
      </c>
      <c r="I283" s="173"/>
      <c r="L283" s="169"/>
      <c r="M283" s="174"/>
      <c r="T283" s="175"/>
      <c r="AT283" s="170" t="s">
        <v>774</v>
      </c>
      <c r="AU283" s="170" t="s">
        <v>77</v>
      </c>
      <c r="AV283" s="13" t="s">
        <v>266</v>
      </c>
      <c r="AW283" s="13" t="s">
        <v>31</v>
      </c>
      <c r="AX283" s="13" t="s">
        <v>77</v>
      </c>
      <c r="AY283" s="170" t="s">
        <v>260</v>
      </c>
    </row>
    <row r="284" spans="2:65" s="1" customFormat="1" ht="16.5" customHeight="1">
      <c r="B284" s="32"/>
      <c r="C284" s="121" t="s">
        <v>1169</v>
      </c>
      <c r="D284" s="121" t="s">
        <v>261</v>
      </c>
      <c r="E284" s="122" t="s">
        <v>2450</v>
      </c>
      <c r="F284" s="123" t="s">
        <v>2451</v>
      </c>
      <c r="G284" s="124" t="s">
        <v>973</v>
      </c>
      <c r="H284" s="125">
        <v>10965.165999999999</v>
      </c>
      <c r="I284" s="126"/>
      <c r="J284" s="127">
        <f>ROUND(I284*H284,2)</f>
        <v>0</v>
      </c>
      <c r="K284" s="123" t="s">
        <v>1258</v>
      </c>
      <c r="L284" s="32"/>
      <c r="M284" s="128" t="s">
        <v>19</v>
      </c>
      <c r="N284" s="129" t="s">
        <v>40</v>
      </c>
      <c r="P284" s="130">
        <f>O284*H284</f>
        <v>0</v>
      </c>
      <c r="Q284" s="130">
        <v>0</v>
      </c>
      <c r="R284" s="130">
        <f>Q284*H284</f>
        <v>0</v>
      </c>
      <c r="S284" s="130">
        <v>0</v>
      </c>
      <c r="T284" s="131">
        <f>S284*H284</f>
        <v>0</v>
      </c>
      <c r="AR284" s="132" t="s">
        <v>266</v>
      </c>
      <c r="AT284" s="132" t="s">
        <v>261</v>
      </c>
      <c r="AU284" s="132" t="s">
        <v>77</v>
      </c>
      <c r="AY284" s="17" t="s">
        <v>260</v>
      </c>
      <c r="BE284" s="133">
        <f>IF(N284="základní",J284,0)</f>
        <v>0</v>
      </c>
      <c r="BF284" s="133">
        <f>IF(N284="snížená",J284,0)</f>
        <v>0</v>
      </c>
      <c r="BG284" s="133">
        <f>IF(N284="zákl. přenesená",J284,0)</f>
        <v>0</v>
      </c>
      <c r="BH284" s="133">
        <f>IF(N284="sníž. přenesená",J284,0)</f>
        <v>0</v>
      </c>
      <c r="BI284" s="133">
        <f>IF(N284="nulová",J284,0)</f>
        <v>0</v>
      </c>
      <c r="BJ284" s="17" t="s">
        <v>77</v>
      </c>
      <c r="BK284" s="133">
        <f>ROUND(I284*H284,2)</f>
        <v>0</v>
      </c>
      <c r="BL284" s="17" t="s">
        <v>266</v>
      </c>
      <c r="BM284" s="132" t="s">
        <v>1172</v>
      </c>
    </row>
    <row r="285" spans="2:65" s="1" customFormat="1" ht="19.5">
      <c r="B285" s="32"/>
      <c r="D285" s="134" t="s">
        <v>267</v>
      </c>
      <c r="F285" s="135" t="s">
        <v>2452</v>
      </c>
      <c r="I285" s="136"/>
      <c r="L285" s="32"/>
      <c r="M285" s="137"/>
      <c r="T285" s="53"/>
      <c r="AT285" s="17" t="s">
        <v>267</v>
      </c>
      <c r="AU285" s="17" t="s">
        <v>77</v>
      </c>
    </row>
    <row r="286" spans="2:65" s="1" customFormat="1" ht="11.25">
      <c r="B286" s="32"/>
      <c r="D286" s="176" t="s">
        <v>1416</v>
      </c>
      <c r="F286" s="177" t="s">
        <v>2453</v>
      </c>
      <c r="I286" s="136"/>
      <c r="L286" s="32"/>
      <c r="M286" s="137"/>
      <c r="T286" s="53"/>
      <c r="AT286" s="17" t="s">
        <v>1416</v>
      </c>
      <c r="AU286" s="17" t="s">
        <v>77</v>
      </c>
    </row>
    <row r="287" spans="2:65" s="1" customFormat="1" ht="29.25">
      <c r="B287" s="32"/>
      <c r="D287" s="134" t="s">
        <v>269</v>
      </c>
      <c r="F287" s="138" t="s">
        <v>2454</v>
      </c>
      <c r="I287" s="136"/>
      <c r="L287" s="32"/>
      <c r="M287" s="137"/>
      <c r="T287" s="53"/>
      <c r="AT287" s="17" t="s">
        <v>269</v>
      </c>
      <c r="AU287" s="17" t="s">
        <v>77</v>
      </c>
    </row>
    <row r="288" spans="2:65" s="12" customFormat="1" ht="11.25">
      <c r="B288" s="162"/>
      <c r="D288" s="134" t="s">
        <v>774</v>
      </c>
      <c r="E288" s="163" t="s">
        <v>19</v>
      </c>
      <c r="F288" s="164" t="s">
        <v>4598</v>
      </c>
      <c r="H288" s="165">
        <v>10965.165999999999</v>
      </c>
      <c r="I288" s="166"/>
      <c r="L288" s="162"/>
      <c r="M288" s="167"/>
      <c r="T288" s="168"/>
      <c r="AT288" s="163" t="s">
        <v>774</v>
      </c>
      <c r="AU288" s="163" t="s">
        <v>77</v>
      </c>
      <c r="AV288" s="12" t="s">
        <v>79</v>
      </c>
      <c r="AW288" s="12" t="s">
        <v>31</v>
      </c>
      <c r="AX288" s="12" t="s">
        <v>69</v>
      </c>
      <c r="AY288" s="163" t="s">
        <v>260</v>
      </c>
    </row>
    <row r="289" spans="2:65" s="13" customFormat="1" ht="11.25">
      <c r="B289" s="169"/>
      <c r="D289" s="134" t="s">
        <v>774</v>
      </c>
      <c r="E289" s="170" t="s">
        <v>19</v>
      </c>
      <c r="F289" s="171" t="s">
        <v>967</v>
      </c>
      <c r="H289" s="172">
        <v>10965.165999999999</v>
      </c>
      <c r="I289" s="173"/>
      <c r="L289" s="169"/>
      <c r="M289" s="174"/>
      <c r="T289" s="175"/>
      <c r="AT289" s="170" t="s">
        <v>774</v>
      </c>
      <c r="AU289" s="170" t="s">
        <v>77</v>
      </c>
      <c r="AV289" s="13" t="s">
        <v>266</v>
      </c>
      <c r="AW289" s="13" t="s">
        <v>31</v>
      </c>
      <c r="AX289" s="13" t="s">
        <v>77</v>
      </c>
      <c r="AY289" s="170" t="s">
        <v>260</v>
      </c>
    </row>
    <row r="290" spans="2:65" s="1" customFormat="1" ht="21.75" customHeight="1">
      <c r="B290" s="32"/>
      <c r="C290" s="121" t="s">
        <v>384</v>
      </c>
      <c r="D290" s="121" t="s">
        <v>261</v>
      </c>
      <c r="E290" s="122" t="s">
        <v>2455</v>
      </c>
      <c r="F290" s="123" t="s">
        <v>2456</v>
      </c>
      <c r="G290" s="124" t="s">
        <v>973</v>
      </c>
      <c r="H290" s="125">
        <v>577.11400000000003</v>
      </c>
      <c r="I290" s="126"/>
      <c r="J290" s="127">
        <f>ROUND(I290*H290,2)</f>
        <v>0</v>
      </c>
      <c r="K290" s="123" t="s">
        <v>1258</v>
      </c>
      <c r="L290" s="32"/>
      <c r="M290" s="128" t="s">
        <v>19</v>
      </c>
      <c r="N290" s="129" t="s">
        <v>40</v>
      </c>
      <c r="P290" s="130">
        <f>O290*H290</f>
        <v>0</v>
      </c>
      <c r="Q290" s="130">
        <v>0</v>
      </c>
      <c r="R290" s="130">
        <f>Q290*H290</f>
        <v>0</v>
      </c>
      <c r="S290" s="130">
        <v>0</v>
      </c>
      <c r="T290" s="131">
        <f>S290*H290</f>
        <v>0</v>
      </c>
      <c r="AR290" s="132" t="s">
        <v>266</v>
      </c>
      <c r="AT290" s="132" t="s">
        <v>261</v>
      </c>
      <c r="AU290" s="132" t="s">
        <v>77</v>
      </c>
      <c r="AY290" s="17" t="s">
        <v>260</v>
      </c>
      <c r="BE290" s="133">
        <f>IF(N290="základní",J290,0)</f>
        <v>0</v>
      </c>
      <c r="BF290" s="133">
        <f>IF(N290="snížená",J290,0)</f>
        <v>0</v>
      </c>
      <c r="BG290" s="133">
        <f>IF(N290="zákl. přenesená",J290,0)</f>
        <v>0</v>
      </c>
      <c r="BH290" s="133">
        <f>IF(N290="sníž. přenesená",J290,0)</f>
        <v>0</v>
      </c>
      <c r="BI290" s="133">
        <f>IF(N290="nulová",J290,0)</f>
        <v>0</v>
      </c>
      <c r="BJ290" s="17" t="s">
        <v>77</v>
      </c>
      <c r="BK290" s="133">
        <f>ROUND(I290*H290,2)</f>
        <v>0</v>
      </c>
      <c r="BL290" s="17" t="s">
        <v>266</v>
      </c>
      <c r="BM290" s="132" t="s">
        <v>1182</v>
      </c>
    </row>
    <row r="291" spans="2:65" s="1" customFormat="1" ht="19.5">
      <c r="B291" s="32"/>
      <c r="D291" s="134" t="s">
        <v>267</v>
      </c>
      <c r="F291" s="135" t="s">
        <v>2457</v>
      </c>
      <c r="I291" s="136"/>
      <c r="L291" s="32"/>
      <c r="M291" s="137"/>
      <c r="T291" s="53"/>
      <c r="AT291" s="17" t="s">
        <v>267</v>
      </c>
      <c r="AU291" s="17" t="s">
        <v>77</v>
      </c>
    </row>
    <row r="292" spans="2:65" s="1" customFormat="1" ht="11.25">
      <c r="B292" s="32"/>
      <c r="D292" s="176" t="s">
        <v>1416</v>
      </c>
      <c r="F292" s="177" t="s">
        <v>2458</v>
      </c>
      <c r="I292" s="136"/>
      <c r="L292" s="32"/>
      <c r="M292" s="137"/>
      <c r="T292" s="53"/>
      <c r="AT292" s="17" t="s">
        <v>1416</v>
      </c>
      <c r="AU292" s="17" t="s">
        <v>77</v>
      </c>
    </row>
    <row r="293" spans="2:65" s="1" customFormat="1" ht="29.25">
      <c r="B293" s="32"/>
      <c r="D293" s="134" t="s">
        <v>269</v>
      </c>
      <c r="F293" s="138" t="s">
        <v>2459</v>
      </c>
      <c r="I293" s="136"/>
      <c r="L293" s="32"/>
      <c r="M293" s="137"/>
      <c r="T293" s="53"/>
      <c r="AT293" s="17" t="s">
        <v>269</v>
      </c>
      <c r="AU293" s="17" t="s">
        <v>77</v>
      </c>
    </row>
    <row r="294" spans="2:65" s="10" customFormat="1" ht="25.9" customHeight="1">
      <c r="B294" s="111"/>
      <c r="D294" s="112" t="s">
        <v>68</v>
      </c>
      <c r="E294" s="113" t="s">
        <v>2095</v>
      </c>
      <c r="F294" s="113" t="s">
        <v>2096</v>
      </c>
      <c r="I294" s="114"/>
      <c r="J294" s="115">
        <f>BK294</f>
        <v>0</v>
      </c>
      <c r="L294" s="111"/>
      <c r="M294" s="116"/>
      <c r="P294" s="117">
        <f>SUM(P295:P306)</f>
        <v>0</v>
      </c>
      <c r="R294" s="117">
        <f>SUM(R295:R306)</f>
        <v>0</v>
      </c>
      <c r="T294" s="118">
        <f>SUM(T295:T306)</f>
        <v>0</v>
      </c>
      <c r="AR294" s="112" t="s">
        <v>77</v>
      </c>
      <c r="AT294" s="119" t="s">
        <v>68</v>
      </c>
      <c r="AU294" s="119" t="s">
        <v>69</v>
      </c>
      <c r="AY294" s="112" t="s">
        <v>260</v>
      </c>
      <c r="BK294" s="120">
        <f>SUM(BK295:BK306)</f>
        <v>0</v>
      </c>
    </row>
    <row r="295" spans="2:65" s="1" customFormat="1" ht="16.5" customHeight="1">
      <c r="B295" s="32"/>
      <c r="C295" s="121" t="s">
        <v>1185</v>
      </c>
      <c r="D295" s="121" t="s">
        <v>261</v>
      </c>
      <c r="E295" s="122" t="s">
        <v>2460</v>
      </c>
      <c r="F295" s="123" t="s">
        <v>2461</v>
      </c>
      <c r="G295" s="124" t="s">
        <v>973</v>
      </c>
      <c r="H295" s="125">
        <v>4350.1949999999997</v>
      </c>
      <c r="I295" s="126"/>
      <c r="J295" s="127">
        <f>ROUND(I295*H295,2)</f>
        <v>0</v>
      </c>
      <c r="K295" s="123" t="s">
        <v>1258</v>
      </c>
      <c r="L295" s="32"/>
      <c r="M295" s="128" t="s">
        <v>19</v>
      </c>
      <c r="N295" s="129" t="s">
        <v>40</v>
      </c>
      <c r="P295" s="130">
        <f>O295*H295</f>
        <v>0</v>
      </c>
      <c r="Q295" s="130">
        <v>0</v>
      </c>
      <c r="R295" s="130">
        <f>Q295*H295</f>
        <v>0</v>
      </c>
      <c r="S295" s="130">
        <v>0</v>
      </c>
      <c r="T295" s="131">
        <f>S295*H295</f>
        <v>0</v>
      </c>
      <c r="AR295" s="132" t="s">
        <v>266</v>
      </c>
      <c r="AT295" s="132" t="s">
        <v>261</v>
      </c>
      <c r="AU295" s="132" t="s">
        <v>77</v>
      </c>
      <c r="AY295" s="17" t="s">
        <v>260</v>
      </c>
      <c r="BE295" s="133">
        <f>IF(N295="základní",J295,0)</f>
        <v>0</v>
      </c>
      <c r="BF295" s="133">
        <f>IF(N295="snížená",J295,0)</f>
        <v>0</v>
      </c>
      <c r="BG295" s="133">
        <f>IF(N295="zákl. přenesená",J295,0)</f>
        <v>0</v>
      </c>
      <c r="BH295" s="133">
        <f>IF(N295="sníž. přenesená",J295,0)</f>
        <v>0</v>
      </c>
      <c r="BI295" s="133">
        <f>IF(N295="nulová",J295,0)</f>
        <v>0</v>
      </c>
      <c r="BJ295" s="17" t="s">
        <v>77</v>
      </c>
      <c r="BK295" s="133">
        <f>ROUND(I295*H295,2)</f>
        <v>0</v>
      </c>
      <c r="BL295" s="17" t="s">
        <v>266</v>
      </c>
      <c r="BM295" s="132" t="s">
        <v>1188</v>
      </c>
    </row>
    <row r="296" spans="2:65" s="1" customFormat="1" ht="11.25">
      <c r="B296" s="32"/>
      <c r="D296" s="134" t="s">
        <v>267</v>
      </c>
      <c r="F296" s="135" t="s">
        <v>2462</v>
      </c>
      <c r="I296" s="136"/>
      <c r="L296" s="32"/>
      <c r="M296" s="137"/>
      <c r="T296" s="53"/>
      <c r="AT296" s="17" t="s">
        <v>267</v>
      </c>
      <c r="AU296" s="17" t="s">
        <v>77</v>
      </c>
    </row>
    <row r="297" spans="2:65" s="1" customFormat="1" ht="11.25">
      <c r="B297" s="32"/>
      <c r="D297" s="176" t="s">
        <v>1416</v>
      </c>
      <c r="F297" s="177" t="s">
        <v>2463</v>
      </c>
      <c r="I297" s="136"/>
      <c r="L297" s="32"/>
      <c r="M297" s="137"/>
      <c r="T297" s="53"/>
      <c r="AT297" s="17" t="s">
        <v>1416</v>
      </c>
      <c r="AU297" s="17" t="s">
        <v>77</v>
      </c>
    </row>
    <row r="298" spans="2:65" s="1" customFormat="1" ht="19.5">
      <c r="B298" s="32"/>
      <c r="D298" s="134" t="s">
        <v>269</v>
      </c>
      <c r="F298" s="138" t="s">
        <v>2464</v>
      </c>
      <c r="I298" s="136"/>
      <c r="L298" s="32"/>
      <c r="M298" s="137"/>
      <c r="T298" s="53"/>
      <c r="AT298" s="17" t="s">
        <v>269</v>
      </c>
      <c r="AU298" s="17" t="s">
        <v>77</v>
      </c>
    </row>
    <row r="299" spans="2:65" s="12" customFormat="1" ht="11.25">
      <c r="B299" s="162"/>
      <c r="D299" s="134" t="s">
        <v>774</v>
      </c>
      <c r="E299" s="163" t="s">
        <v>19</v>
      </c>
      <c r="F299" s="164" t="s">
        <v>4599</v>
      </c>
      <c r="H299" s="165">
        <v>4350.1949999999997</v>
      </c>
      <c r="I299" s="166"/>
      <c r="L299" s="162"/>
      <c r="M299" s="167"/>
      <c r="T299" s="168"/>
      <c r="AT299" s="163" t="s">
        <v>774</v>
      </c>
      <c r="AU299" s="163" t="s">
        <v>77</v>
      </c>
      <c r="AV299" s="12" t="s">
        <v>79</v>
      </c>
      <c r="AW299" s="12" t="s">
        <v>31</v>
      </c>
      <c r="AX299" s="12" t="s">
        <v>69</v>
      </c>
      <c r="AY299" s="163" t="s">
        <v>260</v>
      </c>
    </row>
    <row r="300" spans="2:65" s="13" customFormat="1" ht="11.25">
      <c r="B300" s="169"/>
      <c r="D300" s="134" t="s">
        <v>774</v>
      </c>
      <c r="E300" s="170" t="s">
        <v>19</v>
      </c>
      <c r="F300" s="171" t="s">
        <v>967</v>
      </c>
      <c r="H300" s="172">
        <v>4350.1949999999997</v>
      </c>
      <c r="I300" s="173"/>
      <c r="L300" s="169"/>
      <c r="M300" s="174"/>
      <c r="T300" s="175"/>
      <c r="AT300" s="170" t="s">
        <v>774</v>
      </c>
      <c r="AU300" s="170" t="s">
        <v>77</v>
      </c>
      <c r="AV300" s="13" t="s">
        <v>266</v>
      </c>
      <c r="AW300" s="13" t="s">
        <v>31</v>
      </c>
      <c r="AX300" s="13" t="s">
        <v>77</v>
      </c>
      <c r="AY300" s="170" t="s">
        <v>260</v>
      </c>
    </row>
    <row r="301" spans="2:65" s="1" customFormat="1" ht="16.5" customHeight="1">
      <c r="B301" s="32"/>
      <c r="C301" s="121" t="s">
        <v>389</v>
      </c>
      <c r="D301" s="121" t="s">
        <v>261</v>
      </c>
      <c r="E301" s="122" t="s">
        <v>2466</v>
      </c>
      <c r="F301" s="123" t="s">
        <v>2467</v>
      </c>
      <c r="G301" s="124" t="s">
        <v>973</v>
      </c>
      <c r="H301" s="125">
        <v>43501.95</v>
      </c>
      <c r="I301" s="126"/>
      <c r="J301" s="127">
        <f>ROUND(I301*H301,2)</f>
        <v>0</v>
      </c>
      <c r="K301" s="123" t="s">
        <v>1258</v>
      </c>
      <c r="L301" s="32"/>
      <c r="M301" s="128" t="s">
        <v>19</v>
      </c>
      <c r="N301" s="129" t="s">
        <v>40</v>
      </c>
      <c r="P301" s="130">
        <f>O301*H301</f>
        <v>0</v>
      </c>
      <c r="Q301" s="130">
        <v>0</v>
      </c>
      <c r="R301" s="130">
        <f>Q301*H301</f>
        <v>0</v>
      </c>
      <c r="S301" s="130">
        <v>0</v>
      </c>
      <c r="T301" s="131">
        <f>S301*H301</f>
        <v>0</v>
      </c>
      <c r="AR301" s="132" t="s">
        <v>266</v>
      </c>
      <c r="AT301" s="132" t="s">
        <v>261</v>
      </c>
      <c r="AU301" s="132" t="s">
        <v>77</v>
      </c>
      <c r="AY301" s="17" t="s">
        <v>260</v>
      </c>
      <c r="BE301" s="133">
        <f>IF(N301="základní",J301,0)</f>
        <v>0</v>
      </c>
      <c r="BF301" s="133">
        <f>IF(N301="snížená",J301,0)</f>
        <v>0</v>
      </c>
      <c r="BG301" s="133">
        <f>IF(N301="zákl. přenesená",J301,0)</f>
        <v>0</v>
      </c>
      <c r="BH301" s="133">
        <f>IF(N301="sníž. přenesená",J301,0)</f>
        <v>0</v>
      </c>
      <c r="BI301" s="133">
        <f>IF(N301="nulová",J301,0)</f>
        <v>0</v>
      </c>
      <c r="BJ301" s="17" t="s">
        <v>77</v>
      </c>
      <c r="BK301" s="133">
        <f>ROUND(I301*H301,2)</f>
        <v>0</v>
      </c>
      <c r="BL301" s="17" t="s">
        <v>266</v>
      </c>
      <c r="BM301" s="132" t="s">
        <v>1193</v>
      </c>
    </row>
    <row r="302" spans="2:65" s="1" customFormat="1" ht="19.5">
      <c r="B302" s="32"/>
      <c r="D302" s="134" t="s">
        <v>267</v>
      </c>
      <c r="F302" s="135" t="s">
        <v>2468</v>
      </c>
      <c r="I302" s="136"/>
      <c r="L302" s="32"/>
      <c r="M302" s="137"/>
      <c r="T302" s="53"/>
      <c r="AT302" s="17" t="s">
        <v>267</v>
      </c>
      <c r="AU302" s="17" t="s">
        <v>77</v>
      </c>
    </row>
    <row r="303" spans="2:65" s="1" customFormat="1" ht="11.25">
      <c r="B303" s="32"/>
      <c r="D303" s="176" t="s">
        <v>1416</v>
      </c>
      <c r="F303" s="177" t="s">
        <v>2469</v>
      </c>
      <c r="I303" s="136"/>
      <c r="L303" s="32"/>
      <c r="M303" s="137"/>
      <c r="T303" s="53"/>
      <c r="AT303" s="17" t="s">
        <v>1416</v>
      </c>
      <c r="AU303" s="17" t="s">
        <v>77</v>
      </c>
    </row>
    <row r="304" spans="2:65" s="1" customFormat="1" ht="29.25">
      <c r="B304" s="32"/>
      <c r="D304" s="134" t="s">
        <v>269</v>
      </c>
      <c r="F304" s="138" t="s">
        <v>2470</v>
      </c>
      <c r="I304" s="136"/>
      <c r="L304" s="32"/>
      <c r="M304" s="137"/>
      <c r="T304" s="53"/>
      <c r="AT304" s="17" t="s">
        <v>269</v>
      </c>
      <c r="AU304" s="17" t="s">
        <v>77</v>
      </c>
    </row>
    <row r="305" spans="2:51" s="12" customFormat="1" ht="11.25">
      <c r="B305" s="162"/>
      <c r="D305" s="134" t="s">
        <v>774</v>
      </c>
      <c r="E305" s="163" t="s">
        <v>19</v>
      </c>
      <c r="F305" s="164" t="s">
        <v>4600</v>
      </c>
      <c r="H305" s="165">
        <v>43501.95</v>
      </c>
      <c r="I305" s="166"/>
      <c r="L305" s="162"/>
      <c r="M305" s="167"/>
      <c r="T305" s="168"/>
      <c r="AT305" s="163" t="s">
        <v>774</v>
      </c>
      <c r="AU305" s="163" t="s">
        <v>77</v>
      </c>
      <c r="AV305" s="12" t="s">
        <v>79</v>
      </c>
      <c r="AW305" s="12" t="s">
        <v>31</v>
      </c>
      <c r="AX305" s="12" t="s">
        <v>69</v>
      </c>
      <c r="AY305" s="163" t="s">
        <v>260</v>
      </c>
    </row>
    <row r="306" spans="2:51" s="13" customFormat="1" ht="11.25">
      <c r="B306" s="169"/>
      <c r="D306" s="134" t="s">
        <v>774</v>
      </c>
      <c r="E306" s="170" t="s">
        <v>19</v>
      </c>
      <c r="F306" s="171" t="s">
        <v>967</v>
      </c>
      <c r="H306" s="172">
        <v>43501.95</v>
      </c>
      <c r="I306" s="173"/>
      <c r="L306" s="169"/>
      <c r="M306" s="178"/>
      <c r="N306" s="179"/>
      <c r="O306" s="179"/>
      <c r="P306" s="179"/>
      <c r="Q306" s="179"/>
      <c r="R306" s="179"/>
      <c r="S306" s="179"/>
      <c r="T306" s="180"/>
      <c r="AT306" s="170" t="s">
        <v>774</v>
      </c>
      <c r="AU306" s="170" t="s">
        <v>77</v>
      </c>
      <c r="AV306" s="13" t="s">
        <v>266</v>
      </c>
      <c r="AW306" s="13" t="s">
        <v>31</v>
      </c>
      <c r="AX306" s="13" t="s">
        <v>77</v>
      </c>
      <c r="AY306" s="170" t="s">
        <v>260</v>
      </c>
    </row>
    <row r="307" spans="2:51" s="1" customFormat="1" ht="6.95" customHeight="1">
      <c r="B307" s="41"/>
      <c r="C307" s="42"/>
      <c r="D307" s="42"/>
      <c r="E307" s="42"/>
      <c r="F307" s="42"/>
      <c r="G307" s="42"/>
      <c r="H307" s="42"/>
      <c r="I307" s="42"/>
      <c r="J307" s="42"/>
      <c r="K307" s="42"/>
      <c r="L307" s="32"/>
    </row>
  </sheetData>
  <sheetProtection algorithmName="SHA-512" hashValue="eDVhgkUrz1y2EiwbM6op4zLHFm9p80ZJyk+deXFblTlMVEEXXXrvbWAUzyc1BkVk7KzCC10tJ1gvJHRdzCQ7aA==" saltValue="bxmLtYRAMpptU5mUAxGo7XcXR1+cY819wApu6DF9cJOk1HN8dVQCig2VKd/ez0LokFjGDRvgoE3IuthAl5U5rQ==" spinCount="100000" sheet="1" objects="1" scenarios="1" formatColumns="0" formatRows="0" autoFilter="0"/>
  <autoFilter ref="C87:K306" xr:uid="{00000000-0009-0000-0000-000030000000}"/>
  <mergeCells count="9">
    <mergeCell ref="E50:H50"/>
    <mergeCell ref="E78:H78"/>
    <mergeCell ref="E80:H80"/>
    <mergeCell ref="L2:V2"/>
    <mergeCell ref="E7:H7"/>
    <mergeCell ref="E9:H9"/>
    <mergeCell ref="E18:H18"/>
    <mergeCell ref="E27:H27"/>
    <mergeCell ref="E48:H48"/>
  </mergeCells>
  <hyperlinks>
    <hyperlink ref="F92" r:id="rId1" xr:uid="{00000000-0004-0000-3000-000000000000}"/>
    <hyperlink ref="F99" r:id="rId2" xr:uid="{00000000-0004-0000-3000-000001000000}"/>
    <hyperlink ref="F103" r:id="rId3" xr:uid="{00000000-0004-0000-3000-000002000000}"/>
    <hyperlink ref="F107" r:id="rId4" xr:uid="{00000000-0004-0000-3000-000003000000}"/>
    <hyperlink ref="F112" r:id="rId5" xr:uid="{00000000-0004-0000-3000-000004000000}"/>
    <hyperlink ref="F116" r:id="rId6" xr:uid="{00000000-0004-0000-3000-000005000000}"/>
    <hyperlink ref="F120" r:id="rId7" xr:uid="{00000000-0004-0000-3000-000006000000}"/>
    <hyperlink ref="F130" r:id="rId8" xr:uid="{00000000-0004-0000-3000-000007000000}"/>
    <hyperlink ref="F134" r:id="rId9" xr:uid="{00000000-0004-0000-3000-000008000000}"/>
    <hyperlink ref="F137" r:id="rId10" xr:uid="{00000000-0004-0000-3000-000009000000}"/>
    <hyperlink ref="F141" r:id="rId11" xr:uid="{00000000-0004-0000-3000-00000A000000}"/>
    <hyperlink ref="F145" r:id="rId12" xr:uid="{00000000-0004-0000-3000-00000B000000}"/>
    <hyperlink ref="F156" r:id="rId13" xr:uid="{00000000-0004-0000-3000-00000C000000}"/>
    <hyperlink ref="F174" r:id="rId14" xr:uid="{00000000-0004-0000-3000-00000D000000}"/>
    <hyperlink ref="F178" r:id="rId15" xr:uid="{00000000-0004-0000-3000-00000E000000}"/>
    <hyperlink ref="F185" r:id="rId16" xr:uid="{00000000-0004-0000-3000-00000F000000}"/>
    <hyperlink ref="F192" r:id="rId17" xr:uid="{00000000-0004-0000-3000-000010000000}"/>
    <hyperlink ref="F199" r:id="rId18" xr:uid="{00000000-0004-0000-3000-000011000000}"/>
    <hyperlink ref="F206" r:id="rId19" xr:uid="{00000000-0004-0000-3000-000012000000}"/>
    <hyperlink ref="F210" r:id="rId20" xr:uid="{00000000-0004-0000-3000-000013000000}"/>
    <hyperlink ref="F214" r:id="rId21" xr:uid="{00000000-0004-0000-3000-000014000000}"/>
    <hyperlink ref="F218" r:id="rId22" xr:uid="{00000000-0004-0000-3000-000015000000}"/>
    <hyperlink ref="F226" r:id="rId23" xr:uid="{00000000-0004-0000-3000-000016000000}"/>
    <hyperlink ref="F230" r:id="rId24" xr:uid="{00000000-0004-0000-3000-000017000000}"/>
    <hyperlink ref="F234" r:id="rId25" xr:uid="{00000000-0004-0000-3000-000018000000}"/>
    <hyperlink ref="F238" r:id="rId26" xr:uid="{00000000-0004-0000-3000-000019000000}"/>
    <hyperlink ref="F242" r:id="rId27" xr:uid="{00000000-0004-0000-3000-00001A000000}"/>
    <hyperlink ref="F246" r:id="rId28" xr:uid="{00000000-0004-0000-3000-00001B000000}"/>
    <hyperlink ref="F250" r:id="rId29" xr:uid="{00000000-0004-0000-3000-00001C000000}"/>
    <hyperlink ref="F254" r:id="rId30" xr:uid="{00000000-0004-0000-3000-00001D000000}"/>
    <hyperlink ref="F258" r:id="rId31" xr:uid="{00000000-0004-0000-3000-00001E000000}"/>
    <hyperlink ref="F262" r:id="rId32" xr:uid="{00000000-0004-0000-3000-00001F000000}"/>
    <hyperlink ref="F272" r:id="rId33" xr:uid="{00000000-0004-0000-3000-000020000000}"/>
    <hyperlink ref="F276" r:id="rId34" xr:uid="{00000000-0004-0000-3000-000021000000}"/>
    <hyperlink ref="F280" r:id="rId35" xr:uid="{00000000-0004-0000-3000-000022000000}"/>
    <hyperlink ref="F286" r:id="rId36" xr:uid="{00000000-0004-0000-3000-000023000000}"/>
    <hyperlink ref="F292" r:id="rId37" xr:uid="{00000000-0004-0000-3000-000024000000}"/>
    <hyperlink ref="F297" r:id="rId38" xr:uid="{00000000-0004-0000-3000-000025000000}"/>
    <hyperlink ref="F303" r:id="rId39" xr:uid="{00000000-0004-0000-3000-000026000000}"/>
  </hyperlinks>
  <pageMargins left="0.39374999999999999" right="0.39374999999999999" top="0.39374999999999999" bottom="0.39374999999999999" header="0" footer="0"/>
  <pageSetup paperSize="9" fitToHeight="100" orientation="landscape" blackAndWhite="1"/>
  <headerFooter>
    <oddFooter>&amp;CStrana &amp;P z &amp;N</oddFooter>
  </headerFooter>
  <drawing r:id="rId4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pageSetUpPr fitToPage="1"/>
  </sheetPr>
  <dimension ref="B2:BM159"/>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223</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4601</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ROUND(J81,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ROUND((SUM(BE81:BE158)),  2)</f>
        <v>0</v>
      </c>
      <c r="I33" s="89">
        <v>0.21</v>
      </c>
      <c r="J33" s="88">
        <f>ROUND(((SUM(BE81:BE158))*I33),  2)</f>
        <v>0</v>
      </c>
      <c r="L33" s="32"/>
    </row>
    <row r="34" spans="2:12" s="1" customFormat="1" ht="14.45" customHeight="1">
      <c r="B34" s="32"/>
      <c r="E34" s="27" t="s">
        <v>41</v>
      </c>
      <c r="F34" s="88">
        <f>ROUND((SUM(BF81:BF158)),  2)</f>
        <v>0</v>
      </c>
      <c r="I34" s="89">
        <v>0.12</v>
      </c>
      <c r="J34" s="88">
        <f>ROUND(((SUM(BF81:BF158))*I34),  2)</f>
        <v>0</v>
      </c>
      <c r="L34" s="32"/>
    </row>
    <row r="35" spans="2:12" s="1" customFormat="1" ht="14.45" hidden="1" customHeight="1">
      <c r="B35" s="32"/>
      <c r="E35" s="27" t="s">
        <v>42</v>
      </c>
      <c r="F35" s="88">
        <f>ROUND((SUM(BG81:BG158)),  2)</f>
        <v>0</v>
      </c>
      <c r="I35" s="89">
        <v>0.21</v>
      </c>
      <c r="J35" s="88">
        <f>0</f>
        <v>0</v>
      </c>
      <c r="L35" s="32"/>
    </row>
    <row r="36" spans="2:12" s="1" customFormat="1" ht="14.45" hidden="1" customHeight="1">
      <c r="B36" s="32"/>
      <c r="E36" s="27" t="s">
        <v>43</v>
      </c>
      <c r="F36" s="88">
        <f>ROUND((SUM(BH81:BH158)),  2)</f>
        <v>0</v>
      </c>
      <c r="I36" s="89">
        <v>0.12</v>
      </c>
      <c r="J36" s="88">
        <f>0</f>
        <v>0</v>
      </c>
      <c r="L36" s="32"/>
    </row>
    <row r="37" spans="2:12" s="1" customFormat="1" ht="14.45" hidden="1" customHeight="1">
      <c r="B37" s="32"/>
      <c r="E37" s="27" t="s">
        <v>44</v>
      </c>
      <c r="F37" s="88">
        <f>ROUND((SUM(BI81:BI158)),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04-36-01 - Zast. Desná - Pustinská, přípojka NN - ČEZ</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J81</f>
        <v>0</v>
      </c>
      <c r="L59" s="32"/>
      <c r="AU59" s="17" t="s">
        <v>242</v>
      </c>
    </row>
    <row r="60" spans="2:47" s="8" customFormat="1" ht="24.95" customHeight="1">
      <c r="B60" s="99"/>
      <c r="D60" s="100" t="s">
        <v>765</v>
      </c>
      <c r="E60" s="101"/>
      <c r="F60" s="101"/>
      <c r="G60" s="101"/>
      <c r="H60" s="101"/>
      <c r="I60" s="101"/>
      <c r="J60" s="102">
        <f>J82</f>
        <v>0</v>
      </c>
      <c r="L60" s="99"/>
    </row>
    <row r="61" spans="2:47" s="8" customFormat="1" ht="24.95" customHeight="1">
      <c r="B61" s="99"/>
      <c r="D61" s="100" t="s">
        <v>766</v>
      </c>
      <c r="E61" s="101"/>
      <c r="F61" s="101"/>
      <c r="G61" s="101"/>
      <c r="H61" s="101"/>
      <c r="I61" s="101"/>
      <c r="J61" s="102">
        <f>J110</f>
        <v>0</v>
      </c>
      <c r="L61" s="99"/>
    </row>
    <row r="62" spans="2:47" s="1" customFormat="1" ht="21.75" customHeight="1">
      <c r="B62" s="32"/>
      <c r="L62" s="32"/>
    </row>
    <row r="63" spans="2:47" s="1" customFormat="1" ht="6.95" customHeight="1">
      <c r="B63" s="41"/>
      <c r="C63" s="42"/>
      <c r="D63" s="42"/>
      <c r="E63" s="42"/>
      <c r="F63" s="42"/>
      <c r="G63" s="42"/>
      <c r="H63" s="42"/>
      <c r="I63" s="42"/>
      <c r="J63" s="42"/>
      <c r="K63" s="42"/>
      <c r="L63" s="32"/>
    </row>
    <row r="67" spans="2:20" s="1" customFormat="1" ht="6.95" customHeight="1">
      <c r="B67" s="43"/>
      <c r="C67" s="44"/>
      <c r="D67" s="44"/>
      <c r="E67" s="44"/>
      <c r="F67" s="44"/>
      <c r="G67" s="44"/>
      <c r="H67" s="44"/>
      <c r="I67" s="44"/>
      <c r="J67" s="44"/>
      <c r="K67" s="44"/>
      <c r="L67" s="32"/>
    </row>
    <row r="68" spans="2:20" s="1" customFormat="1" ht="24.95" customHeight="1">
      <c r="B68" s="32"/>
      <c r="C68" s="21" t="s">
        <v>245</v>
      </c>
      <c r="L68" s="32"/>
    </row>
    <row r="69" spans="2:20" s="1" customFormat="1" ht="6.95" customHeight="1">
      <c r="B69" s="32"/>
      <c r="L69" s="32"/>
    </row>
    <row r="70" spans="2:20" s="1" customFormat="1" ht="12" customHeight="1">
      <c r="B70" s="32"/>
      <c r="C70" s="27" t="s">
        <v>16</v>
      </c>
      <c r="L70" s="32"/>
    </row>
    <row r="71" spans="2:20" s="1" customFormat="1" ht="16.5" customHeight="1">
      <c r="B71" s="32"/>
      <c r="E71" s="309" t="str">
        <f>E7</f>
        <v>Oprava trati v úseku Tanvald - Kořenov</v>
      </c>
      <c r="F71" s="310"/>
      <c r="G71" s="310"/>
      <c r="H71" s="310"/>
      <c r="L71" s="32"/>
    </row>
    <row r="72" spans="2:20" s="1" customFormat="1" ht="12" customHeight="1">
      <c r="B72" s="32"/>
      <c r="C72" s="27" t="s">
        <v>237</v>
      </c>
      <c r="L72" s="32"/>
    </row>
    <row r="73" spans="2:20" s="1" customFormat="1" ht="16.5" customHeight="1">
      <c r="B73" s="32"/>
      <c r="E73" s="305" t="str">
        <f>E9</f>
        <v>SO 04-36-01 - Zast. Desná - Pustinská, přípojka NN - ČEZ</v>
      </c>
      <c r="F73" s="311"/>
      <c r="G73" s="311"/>
      <c r="H73" s="311"/>
      <c r="L73" s="32"/>
    </row>
    <row r="74" spans="2:20" s="1" customFormat="1" ht="6.95" customHeight="1">
      <c r="B74" s="32"/>
      <c r="L74" s="32"/>
    </row>
    <row r="75" spans="2:20" s="1" customFormat="1" ht="12" customHeight="1">
      <c r="B75" s="32"/>
      <c r="C75" s="27" t="s">
        <v>21</v>
      </c>
      <c r="F75" s="25" t="str">
        <f>F12</f>
        <v xml:space="preserve"> </v>
      </c>
      <c r="I75" s="27" t="s">
        <v>23</v>
      </c>
      <c r="J75" s="49" t="str">
        <f>IF(J12="","",J12)</f>
        <v>14. 6. 2023</v>
      </c>
      <c r="L75" s="32"/>
    </row>
    <row r="76" spans="2:20" s="1" customFormat="1" ht="6.95" customHeight="1">
      <c r="B76" s="32"/>
      <c r="L76" s="32"/>
    </row>
    <row r="77" spans="2:20" s="1" customFormat="1" ht="15.2" customHeight="1">
      <c r="B77" s="32"/>
      <c r="C77" s="27" t="s">
        <v>25</v>
      </c>
      <c r="F77" s="25" t="str">
        <f>E15</f>
        <v xml:space="preserve"> </v>
      </c>
      <c r="I77" s="27" t="s">
        <v>30</v>
      </c>
      <c r="J77" s="30" t="str">
        <f>E21</f>
        <v xml:space="preserve"> </v>
      </c>
      <c r="L77" s="32"/>
    </row>
    <row r="78" spans="2:20" s="1" customFormat="1" ht="15.2" customHeight="1">
      <c r="B78" s="32"/>
      <c r="C78" s="27" t="s">
        <v>28</v>
      </c>
      <c r="F78" s="25" t="str">
        <f>IF(E18="","",E18)</f>
        <v>Vyplň údaj</v>
      </c>
      <c r="I78" s="27" t="s">
        <v>32</v>
      </c>
      <c r="J78" s="30" t="str">
        <f>E24</f>
        <v xml:space="preserve"> </v>
      </c>
      <c r="L78" s="32"/>
    </row>
    <row r="79" spans="2:20" s="1" customFormat="1" ht="10.35" customHeight="1">
      <c r="B79" s="32"/>
      <c r="L79" s="32"/>
    </row>
    <row r="80" spans="2:20" s="9" customFormat="1" ht="29.25" customHeight="1">
      <c r="B80" s="103"/>
      <c r="C80" s="104" t="s">
        <v>246</v>
      </c>
      <c r="D80" s="105" t="s">
        <v>54</v>
      </c>
      <c r="E80" s="105" t="s">
        <v>50</v>
      </c>
      <c r="F80" s="105" t="s">
        <v>51</v>
      </c>
      <c r="G80" s="105" t="s">
        <v>247</v>
      </c>
      <c r="H80" s="105" t="s">
        <v>248</v>
      </c>
      <c r="I80" s="105" t="s">
        <v>249</v>
      </c>
      <c r="J80" s="105" t="s">
        <v>241</v>
      </c>
      <c r="K80" s="106" t="s">
        <v>250</v>
      </c>
      <c r="L80" s="103"/>
      <c r="M80" s="56" t="s">
        <v>19</v>
      </c>
      <c r="N80" s="57" t="s">
        <v>39</v>
      </c>
      <c r="O80" s="57" t="s">
        <v>251</v>
      </c>
      <c r="P80" s="57" t="s">
        <v>252</v>
      </c>
      <c r="Q80" s="57" t="s">
        <v>253</v>
      </c>
      <c r="R80" s="57" t="s">
        <v>254</v>
      </c>
      <c r="S80" s="57" t="s">
        <v>255</v>
      </c>
      <c r="T80" s="58" t="s">
        <v>256</v>
      </c>
    </row>
    <row r="81" spans="2:65" s="1" customFormat="1" ht="22.9" customHeight="1">
      <c r="B81" s="32"/>
      <c r="C81" s="61" t="s">
        <v>257</v>
      </c>
      <c r="J81" s="107">
        <f>BK81</f>
        <v>0</v>
      </c>
      <c r="L81" s="32"/>
      <c r="M81" s="59"/>
      <c r="N81" s="50"/>
      <c r="O81" s="50"/>
      <c r="P81" s="108">
        <f>P82+P110</f>
        <v>0</v>
      </c>
      <c r="Q81" s="50"/>
      <c r="R81" s="108">
        <f>R82+R110</f>
        <v>0</v>
      </c>
      <c r="S81" s="50"/>
      <c r="T81" s="109">
        <f>T82+T110</f>
        <v>0</v>
      </c>
      <c r="AT81" s="17" t="s">
        <v>68</v>
      </c>
      <c r="AU81" s="17" t="s">
        <v>242</v>
      </c>
      <c r="BK81" s="110">
        <f>BK82+BK110</f>
        <v>0</v>
      </c>
    </row>
    <row r="82" spans="2:65" s="10" customFormat="1" ht="25.9" customHeight="1">
      <c r="B82" s="111"/>
      <c r="D82" s="112" t="s">
        <v>68</v>
      </c>
      <c r="E82" s="113" t="s">
        <v>77</v>
      </c>
      <c r="F82" s="113" t="s">
        <v>767</v>
      </c>
      <c r="I82" s="114"/>
      <c r="J82" s="115">
        <f>BK82</f>
        <v>0</v>
      </c>
      <c r="L82" s="111"/>
      <c r="M82" s="116"/>
      <c r="P82" s="117">
        <f>SUM(P83:P109)</f>
        <v>0</v>
      </c>
      <c r="R82" s="117">
        <f>SUM(R83:R109)</f>
        <v>0</v>
      </c>
      <c r="T82" s="118">
        <f>SUM(T83:T109)</f>
        <v>0</v>
      </c>
      <c r="AR82" s="112" t="s">
        <v>77</v>
      </c>
      <c r="AT82" s="119" t="s">
        <v>68</v>
      </c>
      <c r="AU82" s="119" t="s">
        <v>69</v>
      </c>
      <c r="AY82" s="112" t="s">
        <v>260</v>
      </c>
      <c r="BK82" s="120">
        <f>SUM(BK83:BK109)</f>
        <v>0</v>
      </c>
    </row>
    <row r="83" spans="2:65" s="1" customFormat="1" ht="16.5" customHeight="1">
      <c r="B83" s="32"/>
      <c r="C83" s="139" t="s">
        <v>77</v>
      </c>
      <c r="D83" s="139" t="s">
        <v>273</v>
      </c>
      <c r="E83" s="140" t="s">
        <v>4602</v>
      </c>
      <c r="F83" s="141" t="s">
        <v>4603</v>
      </c>
      <c r="G83" s="142" t="s">
        <v>545</v>
      </c>
      <c r="H83" s="143">
        <v>820</v>
      </c>
      <c r="I83" s="144"/>
      <c r="J83" s="145">
        <f>ROUND(I83*H83,2)</f>
        <v>0</v>
      </c>
      <c r="K83" s="141" t="s">
        <v>265</v>
      </c>
      <c r="L83" s="146"/>
      <c r="M83" s="147" t="s">
        <v>19</v>
      </c>
      <c r="N83" s="148" t="s">
        <v>40</v>
      </c>
      <c r="P83" s="130">
        <f>O83*H83</f>
        <v>0</v>
      </c>
      <c r="Q83" s="130">
        <v>0</v>
      </c>
      <c r="R83" s="130">
        <f>Q83*H83</f>
        <v>0</v>
      </c>
      <c r="S83" s="130">
        <v>0</v>
      </c>
      <c r="T83" s="131">
        <f>S83*H83</f>
        <v>0</v>
      </c>
      <c r="AR83" s="132" t="s">
        <v>277</v>
      </c>
      <c r="AT83" s="132" t="s">
        <v>273</v>
      </c>
      <c r="AU83" s="132" t="s">
        <v>77</v>
      </c>
      <c r="AY83" s="17" t="s">
        <v>260</v>
      </c>
      <c r="BE83" s="133">
        <f>IF(N83="základní",J83,0)</f>
        <v>0</v>
      </c>
      <c r="BF83" s="133">
        <f>IF(N83="snížená",J83,0)</f>
        <v>0</v>
      </c>
      <c r="BG83" s="133">
        <f>IF(N83="zákl. přenesená",J83,0)</f>
        <v>0</v>
      </c>
      <c r="BH83" s="133">
        <f>IF(N83="sníž. přenesená",J83,0)</f>
        <v>0</v>
      </c>
      <c r="BI83" s="133">
        <f>IF(N83="nulová",J83,0)</f>
        <v>0</v>
      </c>
      <c r="BJ83" s="17" t="s">
        <v>77</v>
      </c>
      <c r="BK83" s="133">
        <f>ROUND(I83*H83,2)</f>
        <v>0</v>
      </c>
      <c r="BL83" s="17" t="s">
        <v>266</v>
      </c>
      <c r="BM83" s="132" t="s">
        <v>79</v>
      </c>
    </row>
    <row r="84" spans="2:65" s="1" customFormat="1" ht="11.25">
      <c r="B84" s="32"/>
      <c r="D84" s="134" t="s">
        <v>267</v>
      </c>
      <c r="F84" s="135" t="s">
        <v>4603</v>
      </c>
      <c r="I84" s="136"/>
      <c r="L84" s="32"/>
      <c r="M84" s="137"/>
      <c r="T84" s="53"/>
      <c r="AT84" s="17" t="s">
        <v>267</v>
      </c>
      <c r="AU84" s="17" t="s">
        <v>77</v>
      </c>
    </row>
    <row r="85" spans="2:65" s="1" customFormat="1" ht="29.25">
      <c r="B85" s="32"/>
      <c r="D85" s="134" t="s">
        <v>269</v>
      </c>
      <c r="F85" s="138" t="s">
        <v>4604</v>
      </c>
      <c r="I85" s="136"/>
      <c r="L85" s="32"/>
      <c r="M85" s="137"/>
      <c r="T85" s="53"/>
      <c r="AT85" s="17" t="s">
        <v>269</v>
      </c>
      <c r="AU85" s="17" t="s">
        <v>77</v>
      </c>
    </row>
    <row r="86" spans="2:65" s="1" customFormat="1" ht="21.75" customHeight="1">
      <c r="B86" s="32"/>
      <c r="C86" s="139" t="s">
        <v>79</v>
      </c>
      <c r="D86" s="139" t="s">
        <v>273</v>
      </c>
      <c r="E86" s="140" t="s">
        <v>565</v>
      </c>
      <c r="F86" s="141" t="s">
        <v>566</v>
      </c>
      <c r="G86" s="142" t="s">
        <v>545</v>
      </c>
      <c r="H86" s="143">
        <v>70</v>
      </c>
      <c r="I86" s="144"/>
      <c r="J86" s="145">
        <f>ROUND(I86*H86,2)</f>
        <v>0</v>
      </c>
      <c r="K86" s="141" t="s">
        <v>265</v>
      </c>
      <c r="L86" s="146"/>
      <c r="M86" s="147" t="s">
        <v>19</v>
      </c>
      <c r="N86" s="148" t="s">
        <v>40</v>
      </c>
      <c r="P86" s="130">
        <f>O86*H86</f>
        <v>0</v>
      </c>
      <c r="Q86" s="130">
        <v>0</v>
      </c>
      <c r="R86" s="130">
        <f>Q86*H86</f>
        <v>0</v>
      </c>
      <c r="S86" s="130">
        <v>0</v>
      </c>
      <c r="T86" s="131">
        <f>S86*H86</f>
        <v>0</v>
      </c>
      <c r="AR86" s="132" t="s">
        <v>277</v>
      </c>
      <c r="AT86" s="132" t="s">
        <v>273</v>
      </c>
      <c r="AU86" s="132" t="s">
        <v>77</v>
      </c>
      <c r="AY86" s="17" t="s">
        <v>260</v>
      </c>
      <c r="BE86" s="133">
        <f>IF(N86="základní",J86,0)</f>
        <v>0</v>
      </c>
      <c r="BF86" s="133">
        <f>IF(N86="snížená",J86,0)</f>
        <v>0</v>
      </c>
      <c r="BG86" s="133">
        <f>IF(N86="zákl. přenesená",J86,0)</f>
        <v>0</v>
      </c>
      <c r="BH86" s="133">
        <f>IF(N86="sníž. přenesená",J86,0)</f>
        <v>0</v>
      </c>
      <c r="BI86" s="133">
        <f>IF(N86="nulová",J86,0)</f>
        <v>0</v>
      </c>
      <c r="BJ86" s="17" t="s">
        <v>77</v>
      </c>
      <c r="BK86" s="133">
        <f>ROUND(I86*H86,2)</f>
        <v>0</v>
      </c>
      <c r="BL86" s="17" t="s">
        <v>266</v>
      </c>
      <c r="BM86" s="132" t="s">
        <v>266</v>
      </c>
    </row>
    <row r="87" spans="2:65" s="1" customFormat="1" ht="11.25">
      <c r="B87" s="32"/>
      <c r="D87" s="134" t="s">
        <v>267</v>
      </c>
      <c r="F87" s="135" t="s">
        <v>566</v>
      </c>
      <c r="I87" s="136"/>
      <c r="L87" s="32"/>
      <c r="M87" s="137"/>
      <c r="T87" s="53"/>
      <c r="AT87" s="17" t="s">
        <v>267</v>
      </c>
      <c r="AU87" s="17" t="s">
        <v>77</v>
      </c>
    </row>
    <row r="88" spans="2:65" s="1" customFormat="1" ht="29.25">
      <c r="B88" s="32"/>
      <c r="D88" s="134" t="s">
        <v>269</v>
      </c>
      <c r="F88" s="138" t="s">
        <v>567</v>
      </c>
      <c r="I88" s="136"/>
      <c r="L88" s="32"/>
      <c r="M88" s="137"/>
      <c r="T88" s="53"/>
      <c r="AT88" s="17" t="s">
        <v>269</v>
      </c>
      <c r="AU88" s="17" t="s">
        <v>77</v>
      </c>
    </row>
    <row r="89" spans="2:65" s="1" customFormat="1" ht="16.5" customHeight="1">
      <c r="B89" s="32"/>
      <c r="C89" s="139" t="s">
        <v>279</v>
      </c>
      <c r="D89" s="139" t="s">
        <v>273</v>
      </c>
      <c r="E89" s="140" t="s">
        <v>2993</v>
      </c>
      <c r="F89" s="141" t="s">
        <v>2994</v>
      </c>
      <c r="G89" s="142" t="s">
        <v>545</v>
      </c>
      <c r="H89" s="143">
        <v>70</v>
      </c>
      <c r="I89" s="144"/>
      <c r="J89" s="145">
        <f>ROUND(I89*H89,2)</f>
        <v>0</v>
      </c>
      <c r="K89" s="141" t="s">
        <v>265</v>
      </c>
      <c r="L89" s="146"/>
      <c r="M89" s="147" t="s">
        <v>19</v>
      </c>
      <c r="N89" s="148" t="s">
        <v>40</v>
      </c>
      <c r="P89" s="130">
        <f>O89*H89</f>
        <v>0</v>
      </c>
      <c r="Q89" s="130">
        <v>0</v>
      </c>
      <c r="R89" s="130">
        <f>Q89*H89</f>
        <v>0</v>
      </c>
      <c r="S89" s="130">
        <v>0</v>
      </c>
      <c r="T89" s="131">
        <f>S89*H89</f>
        <v>0</v>
      </c>
      <c r="AR89" s="132" t="s">
        <v>277</v>
      </c>
      <c r="AT89" s="132" t="s">
        <v>273</v>
      </c>
      <c r="AU89" s="132" t="s">
        <v>77</v>
      </c>
      <c r="AY89" s="17" t="s">
        <v>260</v>
      </c>
      <c r="BE89" s="133">
        <f>IF(N89="základní",J89,0)</f>
        <v>0</v>
      </c>
      <c r="BF89" s="133">
        <f>IF(N89="snížená",J89,0)</f>
        <v>0</v>
      </c>
      <c r="BG89" s="133">
        <f>IF(N89="zákl. přenesená",J89,0)</f>
        <v>0</v>
      </c>
      <c r="BH89" s="133">
        <f>IF(N89="sníž. přenesená",J89,0)</f>
        <v>0</v>
      </c>
      <c r="BI89" s="133">
        <f>IF(N89="nulová",J89,0)</f>
        <v>0</v>
      </c>
      <c r="BJ89" s="17" t="s">
        <v>77</v>
      </c>
      <c r="BK89" s="133">
        <f>ROUND(I89*H89,2)</f>
        <v>0</v>
      </c>
      <c r="BL89" s="17" t="s">
        <v>266</v>
      </c>
      <c r="BM89" s="132" t="s">
        <v>282</v>
      </c>
    </row>
    <row r="90" spans="2:65" s="1" customFormat="1" ht="11.25">
      <c r="B90" s="32"/>
      <c r="D90" s="134" t="s">
        <v>267</v>
      </c>
      <c r="F90" s="135" t="s">
        <v>2994</v>
      </c>
      <c r="I90" s="136"/>
      <c r="L90" s="32"/>
      <c r="M90" s="137"/>
      <c r="T90" s="53"/>
      <c r="AT90" s="17" t="s">
        <v>267</v>
      </c>
      <c r="AU90" s="17" t="s">
        <v>77</v>
      </c>
    </row>
    <row r="91" spans="2:65" s="1" customFormat="1" ht="19.5">
      <c r="B91" s="32"/>
      <c r="D91" s="134" t="s">
        <v>269</v>
      </c>
      <c r="F91" s="138" t="s">
        <v>306</v>
      </c>
      <c r="I91" s="136"/>
      <c r="L91" s="32"/>
      <c r="M91" s="137"/>
      <c r="T91" s="53"/>
      <c r="AT91" s="17" t="s">
        <v>269</v>
      </c>
      <c r="AU91" s="17" t="s">
        <v>77</v>
      </c>
    </row>
    <row r="92" spans="2:65" s="1" customFormat="1" ht="16.5" customHeight="1">
      <c r="B92" s="32"/>
      <c r="C92" s="139" t="s">
        <v>266</v>
      </c>
      <c r="D92" s="139" t="s">
        <v>273</v>
      </c>
      <c r="E92" s="140" t="s">
        <v>4605</v>
      </c>
      <c r="F92" s="141" t="s">
        <v>4606</v>
      </c>
      <c r="G92" s="142" t="s">
        <v>545</v>
      </c>
      <c r="H92" s="143">
        <v>20</v>
      </c>
      <c r="I92" s="144"/>
      <c r="J92" s="145">
        <f>ROUND(I92*H92,2)</f>
        <v>0</v>
      </c>
      <c r="K92" s="141" t="s">
        <v>265</v>
      </c>
      <c r="L92" s="146"/>
      <c r="M92" s="147" t="s">
        <v>19</v>
      </c>
      <c r="N92" s="148" t="s">
        <v>40</v>
      </c>
      <c r="P92" s="130">
        <f>O92*H92</f>
        <v>0</v>
      </c>
      <c r="Q92" s="130">
        <v>0</v>
      </c>
      <c r="R92" s="130">
        <f>Q92*H92</f>
        <v>0</v>
      </c>
      <c r="S92" s="130">
        <v>0</v>
      </c>
      <c r="T92" s="131">
        <f>S92*H92</f>
        <v>0</v>
      </c>
      <c r="AR92" s="132" t="s">
        <v>277</v>
      </c>
      <c r="AT92" s="132" t="s">
        <v>273</v>
      </c>
      <c r="AU92" s="132" t="s">
        <v>77</v>
      </c>
      <c r="AY92" s="17" t="s">
        <v>260</v>
      </c>
      <c r="BE92" s="133">
        <f>IF(N92="základní",J92,0)</f>
        <v>0</v>
      </c>
      <c r="BF92" s="133">
        <f>IF(N92="snížená",J92,0)</f>
        <v>0</v>
      </c>
      <c r="BG92" s="133">
        <f>IF(N92="zákl. přenesená",J92,0)</f>
        <v>0</v>
      </c>
      <c r="BH92" s="133">
        <f>IF(N92="sníž. přenesená",J92,0)</f>
        <v>0</v>
      </c>
      <c r="BI92" s="133">
        <f>IF(N92="nulová",J92,0)</f>
        <v>0</v>
      </c>
      <c r="BJ92" s="17" t="s">
        <v>77</v>
      </c>
      <c r="BK92" s="133">
        <f>ROUND(I92*H92,2)</f>
        <v>0</v>
      </c>
      <c r="BL92" s="17" t="s">
        <v>266</v>
      </c>
      <c r="BM92" s="132" t="s">
        <v>277</v>
      </c>
    </row>
    <row r="93" spans="2:65" s="1" customFormat="1" ht="11.25">
      <c r="B93" s="32"/>
      <c r="D93" s="134" t="s">
        <v>267</v>
      </c>
      <c r="F93" s="135" t="s">
        <v>4606</v>
      </c>
      <c r="I93" s="136"/>
      <c r="L93" s="32"/>
      <c r="M93" s="137"/>
      <c r="T93" s="53"/>
      <c r="AT93" s="17" t="s">
        <v>267</v>
      </c>
      <c r="AU93" s="17" t="s">
        <v>77</v>
      </c>
    </row>
    <row r="94" spans="2:65" s="1" customFormat="1" ht="29.25">
      <c r="B94" s="32"/>
      <c r="D94" s="134" t="s">
        <v>269</v>
      </c>
      <c r="F94" s="138" t="s">
        <v>4607</v>
      </c>
      <c r="I94" s="136"/>
      <c r="L94" s="32"/>
      <c r="M94" s="137"/>
      <c r="T94" s="53"/>
      <c r="AT94" s="17" t="s">
        <v>269</v>
      </c>
      <c r="AU94" s="17" t="s">
        <v>77</v>
      </c>
    </row>
    <row r="95" spans="2:65" s="1" customFormat="1" ht="16.5" customHeight="1">
      <c r="B95" s="32"/>
      <c r="C95" s="139" t="s">
        <v>258</v>
      </c>
      <c r="D95" s="139" t="s">
        <v>273</v>
      </c>
      <c r="E95" s="140" t="s">
        <v>2979</v>
      </c>
      <c r="F95" s="141" t="s">
        <v>2980</v>
      </c>
      <c r="G95" s="142" t="s">
        <v>1487</v>
      </c>
      <c r="H95" s="143">
        <v>50</v>
      </c>
      <c r="I95" s="144"/>
      <c r="J95" s="145">
        <f>ROUND(I95*H95,2)</f>
        <v>0</v>
      </c>
      <c r="K95" s="141" t="s">
        <v>265</v>
      </c>
      <c r="L95" s="146"/>
      <c r="M95" s="147" t="s">
        <v>19</v>
      </c>
      <c r="N95" s="148" t="s">
        <v>40</v>
      </c>
      <c r="P95" s="130">
        <f>O95*H95</f>
        <v>0</v>
      </c>
      <c r="Q95" s="130">
        <v>0</v>
      </c>
      <c r="R95" s="130">
        <f>Q95*H95</f>
        <v>0</v>
      </c>
      <c r="S95" s="130">
        <v>0</v>
      </c>
      <c r="T95" s="131">
        <f>S95*H95</f>
        <v>0</v>
      </c>
      <c r="AR95" s="132" t="s">
        <v>277</v>
      </c>
      <c r="AT95" s="132" t="s">
        <v>273</v>
      </c>
      <c r="AU95" s="132" t="s">
        <v>77</v>
      </c>
      <c r="AY95" s="17" t="s">
        <v>260</v>
      </c>
      <c r="BE95" s="133">
        <f>IF(N95="základní",J95,0)</f>
        <v>0</v>
      </c>
      <c r="BF95" s="133">
        <f>IF(N95="snížená",J95,0)</f>
        <v>0</v>
      </c>
      <c r="BG95" s="133">
        <f>IF(N95="zákl. přenesená",J95,0)</f>
        <v>0</v>
      </c>
      <c r="BH95" s="133">
        <f>IF(N95="sníž. přenesená",J95,0)</f>
        <v>0</v>
      </c>
      <c r="BI95" s="133">
        <f>IF(N95="nulová",J95,0)</f>
        <v>0</v>
      </c>
      <c r="BJ95" s="17" t="s">
        <v>77</v>
      </c>
      <c r="BK95" s="133">
        <f>ROUND(I95*H95,2)</f>
        <v>0</v>
      </c>
      <c r="BL95" s="17" t="s">
        <v>266</v>
      </c>
      <c r="BM95" s="132" t="s">
        <v>289</v>
      </c>
    </row>
    <row r="96" spans="2:65" s="1" customFormat="1" ht="11.25">
      <c r="B96" s="32"/>
      <c r="D96" s="134" t="s">
        <v>267</v>
      </c>
      <c r="F96" s="135" t="s">
        <v>2980</v>
      </c>
      <c r="I96" s="136"/>
      <c r="L96" s="32"/>
      <c r="M96" s="137"/>
      <c r="T96" s="53"/>
      <c r="AT96" s="17" t="s">
        <v>267</v>
      </c>
      <c r="AU96" s="17" t="s">
        <v>77</v>
      </c>
    </row>
    <row r="97" spans="2:65" s="1" customFormat="1" ht="29.25">
      <c r="B97" s="32"/>
      <c r="D97" s="134" t="s">
        <v>269</v>
      </c>
      <c r="F97" s="138" t="s">
        <v>2981</v>
      </c>
      <c r="I97" s="136"/>
      <c r="L97" s="32"/>
      <c r="M97" s="137"/>
      <c r="T97" s="53"/>
      <c r="AT97" s="17" t="s">
        <v>269</v>
      </c>
      <c r="AU97" s="17" t="s">
        <v>77</v>
      </c>
    </row>
    <row r="98" spans="2:65" s="1" customFormat="1" ht="33" customHeight="1">
      <c r="B98" s="32"/>
      <c r="C98" s="139" t="s">
        <v>282</v>
      </c>
      <c r="D98" s="139" t="s">
        <v>273</v>
      </c>
      <c r="E98" s="140" t="s">
        <v>3889</v>
      </c>
      <c r="F98" s="141" t="s">
        <v>3890</v>
      </c>
      <c r="G98" s="142" t="s">
        <v>363</v>
      </c>
      <c r="H98" s="143">
        <v>2</v>
      </c>
      <c r="I98" s="144"/>
      <c r="J98" s="145">
        <f>ROUND(I98*H98,2)</f>
        <v>0</v>
      </c>
      <c r="K98" s="141" t="s">
        <v>265</v>
      </c>
      <c r="L98" s="146"/>
      <c r="M98" s="147" t="s">
        <v>19</v>
      </c>
      <c r="N98" s="148" t="s">
        <v>40</v>
      </c>
      <c r="P98" s="130">
        <f>O98*H98</f>
        <v>0</v>
      </c>
      <c r="Q98" s="130">
        <v>0</v>
      </c>
      <c r="R98" s="130">
        <f>Q98*H98</f>
        <v>0</v>
      </c>
      <c r="S98" s="130">
        <v>0</v>
      </c>
      <c r="T98" s="131">
        <f>S98*H98</f>
        <v>0</v>
      </c>
      <c r="AR98" s="132" t="s">
        <v>277</v>
      </c>
      <c r="AT98" s="132" t="s">
        <v>273</v>
      </c>
      <c r="AU98" s="132" t="s">
        <v>77</v>
      </c>
      <c r="AY98" s="17" t="s">
        <v>260</v>
      </c>
      <c r="BE98" s="133">
        <f>IF(N98="základní",J98,0)</f>
        <v>0</v>
      </c>
      <c r="BF98" s="133">
        <f>IF(N98="snížená",J98,0)</f>
        <v>0</v>
      </c>
      <c r="BG98" s="133">
        <f>IF(N98="zákl. přenesená",J98,0)</f>
        <v>0</v>
      </c>
      <c r="BH98" s="133">
        <f>IF(N98="sníž. přenesená",J98,0)</f>
        <v>0</v>
      </c>
      <c r="BI98" s="133">
        <f>IF(N98="nulová",J98,0)</f>
        <v>0</v>
      </c>
      <c r="BJ98" s="17" t="s">
        <v>77</v>
      </c>
      <c r="BK98" s="133">
        <f>ROUND(I98*H98,2)</f>
        <v>0</v>
      </c>
      <c r="BL98" s="17" t="s">
        <v>266</v>
      </c>
      <c r="BM98" s="132" t="s">
        <v>8</v>
      </c>
    </row>
    <row r="99" spans="2:65" s="1" customFormat="1" ht="19.5">
      <c r="B99" s="32"/>
      <c r="D99" s="134" t="s">
        <v>267</v>
      </c>
      <c r="F99" s="135" t="s">
        <v>3890</v>
      </c>
      <c r="I99" s="136"/>
      <c r="L99" s="32"/>
      <c r="M99" s="137"/>
      <c r="T99" s="53"/>
      <c r="AT99" s="17" t="s">
        <v>267</v>
      </c>
      <c r="AU99" s="17" t="s">
        <v>77</v>
      </c>
    </row>
    <row r="100" spans="2:65" s="1" customFormat="1" ht="29.25">
      <c r="B100" s="32"/>
      <c r="D100" s="134" t="s">
        <v>269</v>
      </c>
      <c r="F100" s="138" t="s">
        <v>3891</v>
      </c>
      <c r="I100" s="136"/>
      <c r="L100" s="32"/>
      <c r="M100" s="137"/>
      <c r="T100" s="53"/>
      <c r="AT100" s="17" t="s">
        <v>269</v>
      </c>
      <c r="AU100" s="17" t="s">
        <v>77</v>
      </c>
    </row>
    <row r="101" spans="2:65" s="1" customFormat="1" ht="24.2" customHeight="1">
      <c r="B101" s="32"/>
      <c r="C101" s="139" t="s">
        <v>271</v>
      </c>
      <c r="D101" s="139" t="s">
        <v>273</v>
      </c>
      <c r="E101" s="140" t="s">
        <v>3867</v>
      </c>
      <c r="F101" s="141" t="s">
        <v>3868</v>
      </c>
      <c r="G101" s="142" t="s">
        <v>363</v>
      </c>
      <c r="H101" s="143">
        <v>1</v>
      </c>
      <c r="I101" s="144"/>
      <c r="J101" s="145">
        <f>ROUND(I101*H101,2)</f>
        <v>0</v>
      </c>
      <c r="K101" s="141" t="s">
        <v>265</v>
      </c>
      <c r="L101" s="146"/>
      <c r="M101" s="147" t="s">
        <v>19</v>
      </c>
      <c r="N101" s="148" t="s">
        <v>40</v>
      </c>
      <c r="P101" s="130">
        <f>O101*H101</f>
        <v>0</v>
      </c>
      <c r="Q101" s="130">
        <v>0</v>
      </c>
      <c r="R101" s="130">
        <f>Q101*H101</f>
        <v>0</v>
      </c>
      <c r="S101" s="130">
        <v>0</v>
      </c>
      <c r="T101" s="131">
        <f>S101*H101</f>
        <v>0</v>
      </c>
      <c r="AR101" s="132" t="s">
        <v>277</v>
      </c>
      <c r="AT101" s="132" t="s">
        <v>273</v>
      </c>
      <c r="AU101" s="132" t="s">
        <v>77</v>
      </c>
      <c r="AY101" s="17" t="s">
        <v>260</v>
      </c>
      <c r="BE101" s="133">
        <f>IF(N101="základní",J101,0)</f>
        <v>0</v>
      </c>
      <c r="BF101" s="133">
        <f>IF(N101="snížená",J101,0)</f>
        <v>0</v>
      </c>
      <c r="BG101" s="133">
        <f>IF(N101="zákl. přenesená",J101,0)</f>
        <v>0</v>
      </c>
      <c r="BH101" s="133">
        <f>IF(N101="sníž. přenesená",J101,0)</f>
        <v>0</v>
      </c>
      <c r="BI101" s="133">
        <f>IF(N101="nulová",J101,0)</f>
        <v>0</v>
      </c>
      <c r="BJ101" s="17" t="s">
        <v>77</v>
      </c>
      <c r="BK101" s="133">
        <f>ROUND(I101*H101,2)</f>
        <v>0</v>
      </c>
      <c r="BL101" s="17" t="s">
        <v>266</v>
      </c>
      <c r="BM101" s="132" t="s">
        <v>296</v>
      </c>
    </row>
    <row r="102" spans="2:65" s="1" customFormat="1" ht="11.25">
      <c r="B102" s="32"/>
      <c r="D102" s="134" t="s">
        <v>267</v>
      </c>
      <c r="F102" s="135" t="s">
        <v>3868</v>
      </c>
      <c r="I102" s="136"/>
      <c r="L102" s="32"/>
      <c r="M102" s="137"/>
      <c r="T102" s="53"/>
      <c r="AT102" s="17" t="s">
        <v>267</v>
      </c>
      <c r="AU102" s="17" t="s">
        <v>77</v>
      </c>
    </row>
    <row r="103" spans="2:65" s="1" customFormat="1" ht="29.25">
      <c r="B103" s="32"/>
      <c r="D103" s="134" t="s">
        <v>269</v>
      </c>
      <c r="F103" s="138" t="s">
        <v>3869</v>
      </c>
      <c r="I103" s="136"/>
      <c r="L103" s="32"/>
      <c r="M103" s="137"/>
      <c r="T103" s="53"/>
      <c r="AT103" s="17" t="s">
        <v>269</v>
      </c>
      <c r="AU103" s="17" t="s">
        <v>77</v>
      </c>
    </row>
    <row r="104" spans="2:65" s="1" customFormat="1" ht="16.5" customHeight="1">
      <c r="B104" s="32"/>
      <c r="C104" s="139" t="s">
        <v>277</v>
      </c>
      <c r="D104" s="139" t="s">
        <v>273</v>
      </c>
      <c r="E104" s="140" t="s">
        <v>816</v>
      </c>
      <c r="F104" s="141" t="s">
        <v>817</v>
      </c>
      <c r="G104" s="142" t="s">
        <v>363</v>
      </c>
      <c r="H104" s="143">
        <v>1</v>
      </c>
      <c r="I104" s="144"/>
      <c r="J104" s="145">
        <f>ROUND(I104*H104,2)</f>
        <v>0</v>
      </c>
      <c r="K104" s="141" t="s">
        <v>265</v>
      </c>
      <c r="L104" s="146"/>
      <c r="M104" s="147" t="s">
        <v>19</v>
      </c>
      <c r="N104" s="148" t="s">
        <v>40</v>
      </c>
      <c r="P104" s="130">
        <f>O104*H104</f>
        <v>0</v>
      </c>
      <c r="Q104" s="130">
        <v>0</v>
      </c>
      <c r="R104" s="130">
        <f>Q104*H104</f>
        <v>0</v>
      </c>
      <c r="S104" s="130">
        <v>0</v>
      </c>
      <c r="T104" s="131">
        <f>S104*H104</f>
        <v>0</v>
      </c>
      <c r="AR104" s="132" t="s">
        <v>277</v>
      </c>
      <c r="AT104" s="132" t="s">
        <v>273</v>
      </c>
      <c r="AU104" s="132" t="s">
        <v>77</v>
      </c>
      <c r="AY104" s="17" t="s">
        <v>260</v>
      </c>
      <c r="BE104" s="133">
        <f>IF(N104="základní",J104,0)</f>
        <v>0</v>
      </c>
      <c r="BF104" s="133">
        <f>IF(N104="snížená",J104,0)</f>
        <v>0</v>
      </c>
      <c r="BG104" s="133">
        <f>IF(N104="zákl. přenesená",J104,0)</f>
        <v>0</v>
      </c>
      <c r="BH104" s="133">
        <f>IF(N104="sníž. přenesená",J104,0)</f>
        <v>0</v>
      </c>
      <c r="BI104" s="133">
        <f>IF(N104="nulová",J104,0)</f>
        <v>0</v>
      </c>
      <c r="BJ104" s="17" t="s">
        <v>77</v>
      </c>
      <c r="BK104" s="133">
        <f>ROUND(I104*H104,2)</f>
        <v>0</v>
      </c>
      <c r="BL104" s="17" t="s">
        <v>266</v>
      </c>
      <c r="BM104" s="132" t="s">
        <v>300</v>
      </c>
    </row>
    <row r="105" spans="2:65" s="1" customFormat="1" ht="11.25">
      <c r="B105" s="32"/>
      <c r="D105" s="134" t="s">
        <v>267</v>
      </c>
      <c r="F105" s="135" t="s">
        <v>817</v>
      </c>
      <c r="I105" s="136"/>
      <c r="L105" s="32"/>
      <c r="M105" s="137"/>
      <c r="T105" s="53"/>
      <c r="AT105" s="17" t="s">
        <v>267</v>
      </c>
      <c r="AU105" s="17" t="s">
        <v>77</v>
      </c>
    </row>
    <row r="106" spans="2:65" s="1" customFormat="1" ht="29.25">
      <c r="B106" s="32"/>
      <c r="D106" s="134" t="s">
        <v>269</v>
      </c>
      <c r="F106" s="138" t="s">
        <v>3870</v>
      </c>
      <c r="I106" s="136"/>
      <c r="L106" s="32"/>
      <c r="M106" s="137"/>
      <c r="T106" s="53"/>
      <c r="AT106" s="17" t="s">
        <v>269</v>
      </c>
      <c r="AU106" s="17" t="s">
        <v>77</v>
      </c>
    </row>
    <row r="107" spans="2:65" s="1" customFormat="1" ht="16.5" customHeight="1">
      <c r="B107" s="32"/>
      <c r="C107" s="139" t="s">
        <v>302</v>
      </c>
      <c r="D107" s="139" t="s">
        <v>273</v>
      </c>
      <c r="E107" s="140" t="s">
        <v>2996</v>
      </c>
      <c r="F107" s="141" t="s">
        <v>3871</v>
      </c>
      <c r="G107" s="142" t="s">
        <v>363</v>
      </c>
      <c r="H107" s="143">
        <v>4</v>
      </c>
      <c r="I107" s="144"/>
      <c r="J107" s="145">
        <f>ROUND(I107*H107,2)</f>
        <v>0</v>
      </c>
      <c r="K107" s="141" t="s">
        <v>19</v>
      </c>
      <c r="L107" s="146"/>
      <c r="M107" s="147" t="s">
        <v>19</v>
      </c>
      <c r="N107" s="148" t="s">
        <v>40</v>
      </c>
      <c r="P107" s="130">
        <f>O107*H107</f>
        <v>0</v>
      </c>
      <c r="Q107" s="130">
        <v>0</v>
      </c>
      <c r="R107" s="130">
        <f>Q107*H107</f>
        <v>0</v>
      </c>
      <c r="S107" s="130">
        <v>0</v>
      </c>
      <c r="T107" s="131">
        <f>S107*H107</f>
        <v>0</v>
      </c>
      <c r="AR107" s="132" t="s">
        <v>277</v>
      </c>
      <c r="AT107" s="132" t="s">
        <v>273</v>
      </c>
      <c r="AU107" s="132" t="s">
        <v>77</v>
      </c>
      <c r="AY107" s="17" t="s">
        <v>260</v>
      </c>
      <c r="BE107" s="133">
        <f>IF(N107="základní",J107,0)</f>
        <v>0</v>
      </c>
      <c r="BF107" s="133">
        <f>IF(N107="snížená",J107,0)</f>
        <v>0</v>
      </c>
      <c r="BG107" s="133">
        <f>IF(N107="zákl. přenesená",J107,0)</f>
        <v>0</v>
      </c>
      <c r="BH107" s="133">
        <f>IF(N107="sníž. přenesená",J107,0)</f>
        <v>0</v>
      </c>
      <c r="BI107" s="133">
        <f>IF(N107="nulová",J107,0)</f>
        <v>0</v>
      </c>
      <c r="BJ107" s="17" t="s">
        <v>77</v>
      </c>
      <c r="BK107" s="133">
        <f>ROUND(I107*H107,2)</f>
        <v>0</v>
      </c>
      <c r="BL107" s="17" t="s">
        <v>266</v>
      </c>
      <c r="BM107" s="132" t="s">
        <v>305</v>
      </c>
    </row>
    <row r="108" spans="2:65" s="1" customFormat="1" ht="11.25">
      <c r="B108" s="32"/>
      <c r="D108" s="134" t="s">
        <v>267</v>
      </c>
      <c r="F108" s="135" t="s">
        <v>3871</v>
      </c>
      <c r="I108" s="136"/>
      <c r="L108" s="32"/>
      <c r="M108" s="137"/>
      <c r="T108" s="53"/>
      <c r="AT108" s="17" t="s">
        <v>267</v>
      </c>
      <c r="AU108" s="17" t="s">
        <v>77</v>
      </c>
    </row>
    <row r="109" spans="2:65" s="1" customFormat="1" ht="29.25">
      <c r="B109" s="32"/>
      <c r="D109" s="134" t="s">
        <v>269</v>
      </c>
      <c r="F109" s="138" t="s">
        <v>2998</v>
      </c>
      <c r="I109" s="136"/>
      <c r="L109" s="32"/>
      <c r="M109" s="137"/>
      <c r="T109" s="53"/>
      <c r="AT109" s="17" t="s">
        <v>269</v>
      </c>
      <c r="AU109" s="17" t="s">
        <v>77</v>
      </c>
    </row>
    <row r="110" spans="2:65" s="10" customFormat="1" ht="25.9" customHeight="1">
      <c r="B110" s="111"/>
      <c r="D110" s="112" t="s">
        <v>68</v>
      </c>
      <c r="E110" s="113" t="s">
        <v>79</v>
      </c>
      <c r="F110" s="113" t="s">
        <v>834</v>
      </c>
      <c r="I110" s="114"/>
      <c r="J110" s="115">
        <f>BK110</f>
        <v>0</v>
      </c>
      <c r="L110" s="111"/>
      <c r="M110" s="116"/>
      <c r="P110" s="117">
        <f>SUM(P111:P158)</f>
        <v>0</v>
      </c>
      <c r="R110" s="117">
        <f>SUM(R111:R158)</f>
        <v>0</v>
      </c>
      <c r="T110" s="118">
        <f>SUM(T111:T158)</f>
        <v>0</v>
      </c>
      <c r="AR110" s="112" t="s">
        <v>77</v>
      </c>
      <c r="AT110" s="119" t="s">
        <v>68</v>
      </c>
      <c r="AU110" s="119" t="s">
        <v>69</v>
      </c>
      <c r="AY110" s="112" t="s">
        <v>260</v>
      </c>
      <c r="BK110" s="120">
        <f>SUM(BK111:BK158)</f>
        <v>0</v>
      </c>
    </row>
    <row r="111" spans="2:65" s="1" customFormat="1" ht="21.75" customHeight="1">
      <c r="B111" s="32"/>
      <c r="C111" s="121" t="s">
        <v>289</v>
      </c>
      <c r="D111" s="121" t="s">
        <v>261</v>
      </c>
      <c r="E111" s="122" t="s">
        <v>4608</v>
      </c>
      <c r="F111" s="123" t="s">
        <v>4609</v>
      </c>
      <c r="G111" s="124" t="s">
        <v>363</v>
      </c>
      <c r="H111" s="125">
        <v>24</v>
      </c>
      <c r="I111" s="126"/>
      <c r="J111" s="127">
        <f>ROUND(I111*H111,2)</f>
        <v>0</v>
      </c>
      <c r="K111" s="123" t="s">
        <v>265</v>
      </c>
      <c r="L111" s="32"/>
      <c r="M111" s="128" t="s">
        <v>19</v>
      </c>
      <c r="N111" s="129" t="s">
        <v>40</v>
      </c>
      <c r="P111" s="130">
        <f>O111*H111</f>
        <v>0</v>
      </c>
      <c r="Q111" s="130">
        <v>0</v>
      </c>
      <c r="R111" s="130">
        <f>Q111*H111</f>
        <v>0</v>
      </c>
      <c r="S111" s="130">
        <v>0</v>
      </c>
      <c r="T111" s="131">
        <f>S111*H111</f>
        <v>0</v>
      </c>
      <c r="AR111" s="132" t="s">
        <v>266</v>
      </c>
      <c r="AT111" s="132" t="s">
        <v>261</v>
      </c>
      <c r="AU111" s="132" t="s">
        <v>77</v>
      </c>
      <c r="AY111" s="17" t="s">
        <v>260</v>
      </c>
      <c r="BE111" s="133">
        <f>IF(N111="základní",J111,0)</f>
        <v>0</v>
      </c>
      <c r="BF111" s="133">
        <f>IF(N111="snížená",J111,0)</f>
        <v>0</v>
      </c>
      <c r="BG111" s="133">
        <f>IF(N111="zákl. přenesená",J111,0)</f>
        <v>0</v>
      </c>
      <c r="BH111" s="133">
        <f>IF(N111="sníž. přenesená",J111,0)</f>
        <v>0</v>
      </c>
      <c r="BI111" s="133">
        <f>IF(N111="nulová",J111,0)</f>
        <v>0</v>
      </c>
      <c r="BJ111" s="17" t="s">
        <v>77</v>
      </c>
      <c r="BK111" s="133">
        <f>ROUND(I111*H111,2)</f>
        <v>0</v>
      </c>
      <c r="BL111" s="17" t="s">
        <v>266</v>
      </c>
      <c r="BM111" s="132" t="s">
        <v>310</v>
      </c>
    </row>
    <row r="112" spans="2:65" s="1" customFormat="1" ht="29.25">
      <c r="B112" s="32"/>
      <c r="D112" s="134" t="s">
        <v>267</v>
      </c>
      <c r="F112" s="135" t="s">
        <v>4610</v>
      </c>
      <c r="I112" s="136"/>
      <c r="L112" s="32"/>
      <c r="M112" s="137"/>
      <c r="T112" s="53"/>
      <c r="AT112" s="17" t="s">
        <v>267</v>
      </c>
      <c r="AU112" s="17" t="s">
        <v>77</v>
      </c>
    </row>
    <row r="113" spans="2:65" s="1" customFormat="1" ht="29.25">
      <c r="B113" s="32"/>
      <c r="D113" s="134" t="s">
        <v>269</v>
      </c>
      <c r="F113" s="138" t="s">
        <v>4611</v>
      </c>
      <c r="I113" s="136"/>
      <c r="L113" s="32"/>
      <c r="M113" s="137"/>
      <c r="T113" s="53"/>
      <c r="AT113" s="17" t="s">
        <v>269</v>
      </c>
      <c r="AU113" s="17" t="s">
        <v>77</v>
      </c>
    </row>
    <row r="114" spans="2:65" s="1" customFormat="1" ht="16.5" customHeight="1">
      <c r="B114" s="32"/>
      <c r="C114" s="121" t="s">
        <v>312</v>
      </c>
      <c r="D114" s="121" t="s">
        <v>261</v>
      </c>
      <c r="E114" s="122" t="s">
        <v>2908</v>
      </c>
      <c r="F114" s="123" t="s">
        <v>2909</v>
      </c>
      <c r="G114" s="124" t="s">
        <v>545</v>
      </c>
      <c r="H114" s="125">
        <v>90</v>
      </c>
      <c r="I114" s="126"/>
      <c r="J114" s="127">
        <f>ROUND(I114*H114,2)</f>
        <v>0</v>
      </c>
      <c r="K114" s="123" t="s">
        <v>265</v>
      </c>
      <c r="L114" s="32"/>
      <c r="M114" s="128" t="s">
        <v>19</v>
      </c>
      <c r="N114" s="129" t="s">
        <v>40</v>
      </c>
      <c r="P114" s="130">
        <f>O114*H114</f>
        <v>0</v>
      </c>
      <c r="Q114" s="130">
        <v>0</v>
      </c>
      <c r="R114" s="130">
        <f>Q114*H114</f>
        <v>0</v>
      </c>
      <c r="S114" s="130">
        <v>0</v>
      </c>
      <c r="T114" s="131">
        <f>S114*H114</f>
        <v>0</v>
      </c>
      <c r="AR114" s="132" t="s">
        <v>266</v>
      </c>
      <c r="AT114" s="132" t="s">
        <v>261</v>
      </c>
      <c r="AU114" s="132" t="s">
        <v>77</v>
      </c>
      <c r="AY114" s="17" t="s">
        <v>260</v>
      </c>
      <c r="BE114" s="133">
        <f>IF(N114="základní",J114,0)</f>
        <v>0</v>
      </c>
      <c r="BF114" s="133">
        <f>IF(N114="snížená",J114,0)</f>
        <v>0</v>
      </c>
      <c r="BG114" s="133">
        <f>IF(N114="zákl. přenesená",J114,0)</f>
        <v>0</v>
      </c>
      <c r="BH114" s="133">
        <f>IF(N114="sníž. přenesená",J114,0)</f>
        <v>0</v>
      </c>
      <c r="BI114" s="133">
        <f>IF(N114="nulová",J114,0)</f>
        <v>0</v>
      </c>
      <c r="BJ114" s="17" t="s">
        <v>77</v>
      </c>
      <c r="BK114" s="133">
        <f>ROUND(I114*H114,2)</f>
        <v>0</v>
      </c>
      <c r="BL114" s="17" t="s">
        <v>266</v>
      </c>
      <c r="BM114" s="132" t="s">
        <v>315</v>
      </c>
    </row>
    <row r="115" spans="2:65" s="1" customFormat="1" ht="11.25">
      <c r="B115" s="32"/>
      <c r="D115" s="134" t="s">
        <v>267</v>
      </c>
      <c r="F115" s="135" t="s">
        <v>2909</v>
      </c>
      <c r="I115" s="136"/>
      <c r="L115" s="32"/>
      <c r="M115" s="137"/>
      <c r="T115" s="53"/>
      <c r="AT115" s="17" t="s">
        <v>267</v>
      </c>
      <c r="AU115" s="17" t="s">
        <v>77</v>
      </c>
    </row>
    <row r="116" spans="2:65" s="1" customFormat="1" ht="29.25">
      <c r="B116" s="32"/>
      <c r="D116" s="134" t="s">
        <v>269</v>
      </c>
      <c r="F116" s="138" t="s">
        <v>3035</v>
      </c>
      <c r="I116" s="136"/>
      <c r="L116" s="32"/>
      <c r="M116" s="137"/>
      <c r="T116" s="53"/>
      <c r="AT116" s="17" t="s">
        <v>269</v>
      </c>
      <c r="AU116" s="17" t="s">
        <v>77</v>
      </c>
    </row>
    <row r="117" spans="2:65" s="1" customFormat="1" ht="16.5" customHeight="1">
      <c r="B117" s="32"/>
      <c r="C117" s="121" t="s">
        <v>8</v>
      </c>
      <c r="D117" s="121" t="s">
        <v>261</v>
      </c>
      <c r="E117" s="122" t="s">
        <v>3036</v>
      </c>
      <c r="F117" s="123" t="s">
        <v>3037</v>
      </c>
      <c r="G117" s="124" t="s">
        <v>545</v>
      </c>
      <c r="H117" s="125">
        <v>70</v>
      </c>
      <c r="I117" s="126"/>
      <c r="J117" s="127">
        <f>ROUND(I117*H117,2)</f>
        <v>0</v>
      </c>
      <c r="K117" s="123" t="s">
        <v>265</v>
      </c>
      <c r="L117" s="32"/>
      <c r="M117" s="128" t="s">
        <v>19</v>
      </c>
      <c r="N117" s="129" t="s">
        <v>40</v>
      </c>
      <c r="P117" s="130">
        <f>O117*H117</f>
        <v>0</v>
      </c>
      <c r="Q117" s="130">
        <v>0</v>
      </c>
      <c r="R117" s="130">
        <f>Q117*H117</f>
        <v>0</v>
      </c>
      <c r="S117" s="130">
        <v>0</v>
      </c>
      <c r="T117" s="131">
        <f>S117*H117</f>
        <v>0</v>
      </c>
      <c r="AR117" s="132" t="s">
        <v>266</v>
      </c>
      <c r="AT117" s="132" t="s">
        <v>261</v>
      </c>
      <c r="AU117" s="132" t="s">
        <v>77</v>
      </c>
      <c r="AY117" s="17" t="s">
        <v>260</v>
      </c>
      <c r="BE117" s="133">
        <f>IF(N117="základní",J117,0)</f>
        <v>0</v>
      </c>
      <c r="BF117" s="133">
        <f>IF(N117="snížená",J117,0)</f>
        <v>0</v>
      </c>
      <c r="BG117" s="133">
        <f>IF(N117="zákl. přenesená",J117,0)</f>
        <v>0</v>
      </c>
      <c r="BH117" s="133">
        <f>IF(N117="sníž. přenesená",J117,0)</f>
        <v>0</v>
      </c>
      <c r="BI117" s="133">
        <f>IF(N117="nulová",J117,0)</f>
        <v>0</v>
      </c>
      <c r="BJ117" s="17" t="s">
        <v>77</v>
      </c>
      <c r="BK117" s="133">
        <f>ROUND(I117*H117,2)</f>
        <v>0</v>
      </c>
      <c r="BL117" s="17" t="s">
        <v>266</v>
      </c>
      <c r="BM117" s="132" t="s">
        <v>320</v>
      </c>
    </row>
    <row r="118" spans="2:65" s="1" customFormat="1" ht="29.25">
      <c r="B118" s="32"/>
      <c r="D118" s="134" t="s">
        <v>267</v>
      </c>
      <c r="F118" s="135" t="s">
        <v>3038</v>
      </c>
      <c r="I118" s="136"/>
      <c r="L118" s="32"/>
      <c r="M118" s="137"/>
      <c r="T118" s="53"/>
      <c r="AT118" s="17" t="s">
        <v>267</v>
      </c>
      <c r="AU118" s="17" t="s">
        <v>77</v>
      </c>
    </row>
    <row r="119" spans="2:65" s="1" customFormat="1" ht="29.25">
      <c r="B119" s="32"/>
      <c r="D119" s="134" t="s">
        <v>269</v>
      </c>
      <c r="F119" s="138" t="s">
        <v>624</v>
      </c>
      <c r="I119" s="136"/>
      <c r="L119" s="32"/>
      <c r="M119" s="137"/>
      <c r="T119" s="53"/>
      <c r="AT119" s="17" t="s">
        <v>269</v>
      </c>
      <c r="AU119" s="17" t="s">
        <v>77</v>
      </c>
    </row>
    <row r="120" spans="2:65" s="1" customFormat="1" ht="16.5" customHeight="1">
      <c r="B120" s="32"/>
      <c r="C120" s="121" t="s">
        <v>322</v>
      </c>
      <c r="D120" s="121" t="s">
        <v>261</v>
      </c>
      <c r="E120" s="122" t="s">
        <v>4612</v>
      </c>
      <c r="F120" s="123" t="s">
        <v>4613</v>
      </c>
      <c r="G120" s="124" t="s">
        <v>545</v>
      </c>
      <c r="H120" s="125">
        <v>890</v>
      </c>
      <c r="I120" s="126"/>
      <c r="J120" s="127">
        <f>ROUND(I120*H120,2)</f>
        <v>0</v>
      </c>
      <c r="K120" s="123" t="s">
        <v>265</v>
      </c>
      <c r="L120" s="32"/>
      <c r="M120" s="128" t="s">
        <v>19</v>
      </c>
      <c r="N120" s="129" t="s">
        <v>40</v>
      </c>
      <c r="P120" s="130">
        <f>O120*H120</f>
        <v>0</v>
      </c>
      <c r="Q120" s="130">
        <v>0</v>
      </c>
      <c r="R120" s="130">
        <f>Q120*H120</f>
        <v>0</v>
      </c>
      <c r="S120" s="130">
        <v>0</v>
      </c>
      <c r="T120" s="131">
        <f>S120*H120</f>
        <v>0</v>
      </c>
      <c r="AR120" s="132" t="s">
        <v>266</v>
      </c>
      <c r="AT120" s="132" t="s">
        <v>261</v>
      </c>
      <c r="AU120" s="132" t="s">
        <v>77</v>
      </c>
      <c r="AY120" s="17" t="s">
        <v>260</v>
      </c>
      <c r="BE120" s="133">
        <f>IF(N120="základní",J120,0)</f>
        <v>0</v>
      </c>
      <c r="BF120" s="133">
        <f>IF(N120="snížená",J120,0)</f>
        <v>0</v>
      </c>
      <c r="BG120" s="133">
        <f>IF(N120="zákl. přenesená",J120,0)</f>
        <v>0</v>
      </c>
      <c r="BH120" s="133">
        <f>IF(N120="sníž. přenesená",J120,0)</f>
        <v>0</v>
      </c>
      <c r="BI120" s="133">
        <f>IF(N120="nulová",J120,0)</f>
        <v>0</v>
      </c>
      <c r="BJ120" s="17" t="s">
        <v>77</v>
      </c>
      <c r="BK120" s="133">
        <f>ROUND(I120*H120,2)</f>
        <v>0</v>
      </c>
      <c r="BL120" s="17" t="s">
        <v>266</v>
      </c>
      <c r="BM120" s="132" t="s">
        <v>326</v>
      </c>
    </row>
    <row r="121" spans="2:65" s="1" customFormat="1" ht="11.25">
      <c r="B121" s="32"/>
      <c r="D121" s="134" t="s">
        <v>267</v>
      </c>
      <c r="F121" s="135" t="s">
        <v>4614</v>
      </c>
      <c r="I121" s="136"/>
      <c r="L121" s="32"/>
      <c r="M121" s="137"/>
      <c r="T121" s="53"/>
      <c r="AT121" s="17" t="s">
        <v>267</v>
      </c>
      <c r="AU121" s="17" t="s">
        <v>77</v>
      </c>
    </row>
    <row r="122" spans="2:65" s="1" customFormat="1" ht="29.25">
      <c r="B122" s="32"/>
      <c r="D122" s="134" t="s">
        <v>269</v>
      </c>
      <c r="F122" s="138" t="s">
        <v>4615</v>
      </c>
      <c r="I122" s="136"/>
      <c r="L122" s="32"/>
      <c r="M122" s="137"/>
      <c r="T122" s="53"/>
      <c r="AT122" s="17" t="s">
        <v>269</v>
      </c>
      <c r="AU122" s="17" t="s">
        <v>77</v>
      </c>
    </row>
    <row r="123" spans="2:65" s="1" customFormat="1" ht="16.5" customHeight="1">
      <c r="B123" s="32"/>
      <c r="C123" s="121" t="s">
        <v>296</v>
      </c>
      <c r="D123" s="121" t="s">
        <v>261</v>
      </c>
      <c r="E123" s="122" t="s">
        <v>635</v>
      </c>
      <c r="F123" s="123" t="s">
        <v>636</v>
      </c>
      <c r="G123" s="124" t="s">
        <v>363</v>
      </c>
      <c r="H123" s="125">
        <v>1</v>
      </c>
      <c r="I123" s="126"/>
      <c r="J123" s="127">
        <f>ROUND(I123*H123,2)</f>
        <v>0</v>
      </c>
      <c r="K123" s="123" t="s">
        <v>265</v>
      </c>
      <c r="L123" s="32"/>
      <c r="M123" s="128" t="s">
        <v>19</v>
      </c>
      <c r="N123" s="129" t="s">
        <v>40</v>
      </c>
      <c r="P123" s="130">
        <f>O123*H123</f>
        <v>0</v>
      </c>
      <c r="Q123" s="130">
        <v>0</v>
      </c>
      <c r="R123" s="130">
        <f>Q123*H123</f>
        <v>0</v>
      </c>
      <c r="S123" s="130">
        <v>0</v>
      </c>
      <c r="T123" s="131">
        <f>S123*H123</f>
        <v>0</v>
      </c>
      <c r="AR123" s="132" t="s">
        <v>266</v>
      </c>
      <c r="AT123" s="132" t="s">
        <v>261</v>
      </c>
      <c r="AU123" s="132" t="s">
        <v>77</v>
      </c>
      <c r="AY123" s="17" t="s">
        <v>260</v>
      </c>
      <c r="BE123" s="133">
        <f>IF(N123="základní",J123,0)</f>
        <v>0</v>
      </c>
      <c r="BF123" s="133">
        <f>IF(N123="snížená",J123,0)</f>
        <v>0</v>
      </c>
      <c r="BG123" s="133">
        <f>IF(N123="zákl. přenesená",J123,0)</f>
        <v>0</v>
      </c>
      <c r="BH123" s="133">
        <f>IF(N123="sníž. přenesená",J123,0)</f>
        <v>0</v>
      </c>
      <c r="BI123" s="133">
        <f>IF(N123="nulová",J123,0)</f>
        <v>0</v>
      </c>
      <c r="BJ123" s="17" t="s">
        <v>77</v>
      </c>
      <c r="BK123" s="133">
        <f>ROUND(I123*H123,2)</f>
        <v>0</v>
      </c>
      <c r="BL123" s="17" t="s">
        <v>266</v>
      </c>
      <c r="BM123" s="132" t="s">
        <v>330</v>
      </c>
    </row>
    <row r="124" spans="2:65" s="1" customFormat="1" ht="11.25">
      <c r="B124" s="32"/>
      <c r="D124" s="134" t="s">
        <v>267</v>
      </c>
      <c r="F124" s="135" t="s">
        <v>636</v>
      </c>
      <c r="I124" s="136"/>
      <c r="L124" s="32"/>
      <c r="M124" s="137"/>
      <c r="T124" s="53"/>
      <c r="AT124" s="17" t="s">
        <v>267</v>
      </c>
      <c r="AU124" s="17" t="s">
        <v>77</v>
      </c>
    </row>
    <row r="125" spans="2:65" s="1" customFormat="1" ht="29.25">
      <c r="B125" s="32"/>
      <c r="D125" s="134" t="s">
        <v>269</v>
      </c>
      <c r="F125" s="138" t="s">
        <v>637</v>
      </c>
      <c r="I125" s="136"/>
      <c r="L125" s="32"/>
      <c r="M125" s="137"/>
      <c r="T125" s="53"/>
      <c r="AT125" s="17" t="s">
        <v>269</v>
      </c>
      <c r="AU125" s="17" t="s">
        <v>77</v>
      </c>
    </row>
    <row r="126" spans="2:65" s="1" customFormat="1" ht="16.5" customHeight="1">
      <c r="B126" s="32"/>
      <c r="C126" s="121" t="s">
        <v>332</v>
      </c>
      <c r="D126" s="121" t="s">
        <v>261</v>
      </c>
      <c r="E126" s="122" t="s">
        <v>844</v>
      </c>
      <c r="F126" s="123" t="s">
        <v>845</v>
      </c>
      <c r="G126" s="124" t="s">
        <v>363</v>
      </c>
      <c r="H126" s="125">
        <v>1</v>
      </c>
      <c r="I126" s="126"/>
      <c r="J126" s="127">
        <f>ROUND(I126*H126,2)</f>
        <v>0</v>
      </c>
      <c r="K126" s="123" t="s">
        <v>265</v>
      </c>
      <c r="L126" s="32"/>
      <c r="M126" s="128" t="s">
        <v>19</v>
      </c>
      <c r="N126" s="129" t="s">
        <v>40</v>
      </c>
      <c r="P126" s="130">
        <f>O126*H126</f>
        <v>0</v>
      </c>
      <c r="Q126" s="130">
        <v>0</v>
      </c>
      <c r="R126" s="130">
        <f>Q126*H126</f>
        <v>0</v>
      </c>
      <c r="S126" s="130">
        <v>0</v>
      </c>
      <c r="T126" s="131">
        <f>S126*H126</f>
        <v>0</v>
      </c>
      <c r="AR126" s="132" t="s">
        <v>266</v>
      </c>
      <c r="AT126" s="132" t="s">
        <v>261</v>
      </c>
      <c r="AU126" s="132" t="s">
        <v>77</v>
      </c>
      <c r="AY126" s="17" t="s">
        <v>260</v>
      </c>
      <c r="BE126" s="133">
        <f>IF(N126="základní",J126,0)</f>
        <v>0</v>
      </c>
      <c r="BF126" s="133">
        <f>IF(N126="snížená",J126,0)</f>
        <v>0</v>
      </c>
      <c r="BG126" s="133">
        <f>IF(N126="zákl. přenesená",J126,0)</f>
        <v>0</v>
      </c>
      <c r="BH126" s="133">
        <f>IF(N126="sníž. přenesená",J126,0)</f>
        <v>0</v>
      </c>
      <c r="BI126" s="133">
        <f>IF(N126="nulová",J126,0)</f>
        <v>0</v>
      </c>
      <c r="BJ126" s="17" t="s">
        <v>77</v>
      </c>
      <c r="BK126" s="133">
        <f>ROUND(I126*H126,2)</f>
        <v>0</v>
      </c>
      <c r="BL126" s="17" t="s">
        <v>266</v>
      </c>
      <c r="BM126" s="132" t="s">
        <v>335</v>
      </c>
    </row>
    <row r="127" spans="2:65" s="1" customFormat="1" ht="11.25">
      <c r="B127" s="32"/>
      <c r="D127" s="134" t="s">
        <v>267</v>
      </c>
      <c r="F127" s="135" t="s">
        <v>846</v>
      </c>
      <c r="I127" s="136"/>
      <c r="L127" s="32"/>
      <c r="M127" s="137"/>
      <c r="T127" s="53"/>
      <c r="AT127" s="17" t="s">
        <v>267</v>
      </c>
      <c r="AU127" s="17" t="s">
        <v>77</v>
      </c>
    </row>
    <row r="128" spans="2:65" s="1" customFormat="1" ht="29.25">
      <c r="B128" s="32"/>
      <c r="D128" s="134" t="s">
        <v>269</v>
      </c>
      <c r="F128" s="138" t="s">
        <v>847</v>
      </c>
      <c r="I128" s="136"/>
      <c r="L128" s="32"/>
      <c r="M128" s="137"/>
      <c r="T128" s="53"/>
      <c r="AT128" s="17" t="s">
        <v>269</v>
      </c>
      <c r="AU128" s="17" t="s">
        <v>77</v>
      </c>
    </row>
    <row r="129" spans="2:65" s="1" customFormat="1" ht="24.2" customHeight="1">
      <c r="B129" s="32"/>
      <c r="C129" s="121" t="s">
        <v>300</v>
      </c>
      <c r="D129" s="121" t="s">
        <v>261</v>
      </c>
      <c r="E129" s="122" t="s">
        <v>3077</v>
      </c>
      <c r="F129" s="123" t="s">
        <v>3078</v>
      </c>
      <c r="G129" s="124" t="s">
        <v>363</v>
      </c>
      <c r="H129" s="125">
        <v>2</v>
      </c>
      <c r="I129" s="126"/>
      <c r="J129" s="127">
        <f>ROUND(I129*H129,2)</f>
        <v>0</v>
      </c>
      <c r="K129" s="123" t="s">
        <v>265</v>
      </c>
      <c r="L129" s="32"/>
      <c r="M129" s="128" t="s">
        <v>19</v>
      </c>
      <c r="N129" s="129" t="s">
        <v>40</v>
      </c>
      <c r="P129" s="130">
        <f>O129*H129</f>
        <v>0</v>
      </c>
      <c r="Q129" s="130">
        <v>0</v>
      </c>
      <c r="R129" s="130">
        <f>Q129*H129</f>
        <v>0</v>
      </c>
      <c r="S129" s="130">
        <v>0</v>
      </c>
      <c r="T129" s="131">
        <f>S129*H129</f>
        <v>0</v>
      </c>
      <c r="AR129" s="132" t="s">
        <v>266</v>
      </c>
      <c r="AT129" s="132" t="s">
        <v>261</v>
      </c>
      <c r="AU129" s="132" t="s">
        <v>77</v>
      </c>
      <c r="AY129" s="17" t="s">
        <v>260</v>
      </c>
      <c r="BE129" s="133">
        <f>IF(N129="základní",J129,0)</f>
        <v>0</v>
      </c>
      <c r="BF129" s="133">
        <f>IF(N129="snížená",J129,0)</f>
        <v>0</v>
      </c>
      <c r="BG129" s="133">
        <f>IF(N129="zákl. přenesená",J129,0)</f>
        <v>0</v>
      </c>
      <c r="BH129" s="133">
        <f>IF(N129="sníž. přenesená",J129,0)</f>
        <v>0</v>
      </c>
      <c r="BI129" s="133">
        <f>IF(N129="nulová",J129,0)</f>
        <v>0</v>
      </c>
      <c r="BJ129" s="17" t="s">
        <v>77</v>
      </c>
      <c r="BK129" s="133">
        <f>ROUND(I129*H129,2)</f>
        <v>0</v>
      </c>
      <c r="BL129" s="17" t="s">
        <v>266</v>
      </c>
      <c r="BM129" s="132" t="s">
        <v>339</v>
      </c>
    </row>
    <row r="130" spans="2:65" s="1" customFormat="1" ht="19.5">
      <c r="B130" s="32"/>
      <c r="D130" s="134" t="s">
        <v>267</v>
      </c>
      <c r="F130" s="135" t="s">
        <v>3079</v>
      </c>
      <c r="I130" s="136"/>
      <c r="L130" s="32"/>
      <c r="M130" s="137"/>
      <c r="T130" s="53"/>
      <c r="AT130" s="17" t="s">
        <v>267</v>
      </c>
      <c r="AU130" s="17" t="s">
        <v>77</v>
      </c>
    </row>
    <row r="131" spans="2:65" s="1" customFormat="1" ht="29.25">
      <c r="B131" s="32"/>
      <c r="D131" s="134" t="s">
        <v>269</v>
      </c>
      <c r="F131" s="138" t="s">
        <v>3080</v>
      </c>
      <c r="I131" s="136"/>
      <c r="L131" s="32"/>
      <c r="M131" s="137"/>
      <c r="T131" s="53"/>
      <c r="AT131" s="17" t="s">
        <v>269</v>
      </c>
      <c r="AU131" s="17" t="s">
        <v>77</v>
      </c>
    </row>
    <row r="132" spans="2:65" s="1" customFormat="1" ht="16.5" customHeight="1">
      <c r="B132" s="32"/>
      <c r="C132" s="121" t="s">
        <v>341</v>
      </c>
      <c r="D132" s="121" t="s">
        <v>261</v>
      </c>
      <c r="E132" s="122" t="s">
        <v>3081</v>
      </c>
      <c r="F132" s="123" t="s">
        <v>3872</v>
      </c>
      <c r="G132" s="124" t="s">
        <v>363</v>
      </c>
      <c r="H132" s="125">
        <v>2</v>
      </c>
      <c r="I132" s="126"/>
      <c r="J132" s="127">
        <f>ROUND(I132*H132,2)</f>
        <v>0</v>
      </c>
      <c r="K132" s="123" t="s">
        <v>19</v>
      </c>
      <c r="L132" s="32"/>
      <c r="M132" s="128" t="s">
        <v>19</v>
      </c>
      <c r="N132" s="129" t="s">
        <v>40</v>
      </c>
      <c r="P132" s="130">
        <f>O132*H132</f>
        <v>0</v>
      </c>
      <c r="Q132" s="130">
        <v>0</v>
      </c>
      <c r="R132" s="130">
        <f>Q132*H132</f>
        <v>0</v>
      </c>
      <c r="S132" s="130">
        <v>0</v>
      </c>
      <c r="T132" s="131">
        <f>S132*H132</f>
        <v>0</v>
      </c>
      <c r="AR132" s="132" t="s">
        <v>266</v>
      </c>
      <c r="AT132" s="132" t="s">
        <v>261</v>
      </c>
      <c r="AU132" s="132" t="s">
        <v>77</v>
      </c>
      <c r="AY132" s="17" t="s">
        <v>260</v>
      </c>
      <c r="BE132" s="133">
        <f>IF(N132="základní",J132,0)</f>
        <v>0</v>
      </c>
      <c r="BF132" s="133">
        <f>IF(N132="snížená",J132,0)</f>
        <v>0</v>
      </c>
      <c r="BG132" s="133">
        <f>IF(N132="zákl. přenesená",J132,0)</f>
        <v>0</v>
      </c>
      <c r="BH132" s="133">
        <f>IF(N132="sníž. přenesená",J132,0)</f>
        <v>0</v>
      </c>
      <c r="BI132" s="133">
        <f>IF(N132="nulová",J132,0)</f>
        <v>0</v>
      </c>
      <c r="BJ132" s="17" t="s">
        <v>77</v>
      </c>
      <c r="BK132" s="133">
        <f>ROUND(I132*H132,2)</f>
        <v>0</v>
      </c>
      <c r="BL132" s="17" t="s">
        <v>266</v>
      </c>
      <c r="BM132" s="132" t="s">
        <v>344</v>
      </c>
    </row>
    <row r="133" spans="2:65" s="1" customFormat="1" ht="11.25">
      <c r="B133" s="32"/>
      <c r="D133" s="134" t="s">
        <v>267</v>
      </c>
      <c r="F133" s="135" t="s">
        <v>3872</v>
      </c>
      <c r="I133" s="136"/>
      <c r="L133" s="32"/>
      <c r="M133" s="137"/>
      <c r="T133" s="53"/>
      <c r="AT133" s="17" t="s">
        <v>267</v>
      </c>
      <c r="AU133" s="17" t="s">
        <v>77</v>
      </c>
    </row>
    <row r="134" spans="2:65" s="1" customFormat="1" ht="29.25">
      <c r="B134" s="32"/>
      <c r="D134" s="134" t="s">
        <v>269</v>
      </c>
      <c r="F134" s="138" t="s">
        <v>3045</v>
      </c>
      <c r="I134" s="136"/>
      <c r="L134" s="32"/>
      <c r="M134" s="137"/>
      <c r="T134" s="53"/>
      <c r="AT134" s="17" t="s">
        <v>269</v>
      </c>
      <c r="AU134" s="17" t="s">
        <v>77</v>
      </c>
    </row>
    <row r="135" spans="2:65" s="1" customFormat="1" ht="16.5" customHeight="1">
      <c r="B135" s="32"/>
      <c r="C135" s="121" t="s">
        <v>305</v>
      </c>
      <c r="D135" s="121" t="s">
        <v>261</v>
      </c>
      <c r="E135" s="122" t="s">
        <v>1373</v>
      </c>
      <c r="F135" s="123" t="s">
        <v>1374</v>
      </c>
      <c r="G135" s="124" t="s">
        <v>1067</v>
      </c>
      <c r="H135" s="125">
        <v>33</v>
      </c>
      <c r="I135" s="126"/>
      <c r="J135" s="127">
        <f>ROUND(I135*H135,2)</f>
        <v>0</v>
      </c>
      <c r="K135" s="123" t="s">
        <v>265</v>
      </c>
      <c r="L135" s="32"/>
      <c r="M135" s="128" t="s">
        <v>19</v>
      </c>
      <c r="N135" s="129" t="s">
        <v>40</v>
      </c>
      <c r="P135" s="130">
        <f>O135*H135</f>
        <v>0</v>
      </c>
      <c r="Q135" s="130">
        <v>0</v>
      </c>
      <c r="R135" s="130">
        <f>Q135*H135</f>
        <v>0</v>
      </c>
      <c r="S135" s="130">
        <v>0</v>
      </c>
      <c r="T135" s="131">
        <f>S135*H135</f>
        <v>0</v>
      </c>
      <c r="AR135" s="132" t="s">
        <v>266</v>
      </c>
      <c r="AT135" s="132" t="s">
        <v>261</v>
      </c>
      <c r="AU135" s="132" t="s">
        <v>77</v>
      </c>
      <c r="AY135" s="17" t="s">
        <v>260</v>
      </c>
      <c r="BE135" s="133">
        <f>IF(N135="základní",J135,0)</f>
        <v>0</v>
      </c>
      <c r="BF135" s="133">
        <f>IF(N135="snížená",J135,0)</f>
        <v>0</v>
      </c>
      <c r="BG135" s="133">
        <f>IF(N135="zákl. přenesená",J135,0)</f>
        <v>0</v>
      </c>
      <c r="BH135" s="133">
        <f>IF(N135="sníž. přenesená",J135,0)</f>
        <v>0</v>
      </c>
      <c r="BI135" s="133">
        <f>IF(N135="nulová",J135,0)</f>
        <v>0</v>
      </c>
      <c r="BJ135" s="17" t="s">
        <v>77</v>
      </c>
      <c r="BK135" s="133">
        <f>ROUND(I135*H135,2)</f>
        <v>0</v>
      </c>
      <c r="BL135" s="17" t="s">
        <v>266</v>
      </c>
      <c r="BM135" s="132" t="s">
        <v>348</v>
      </c>
    </row>
    <row r="136" spans="2:65" s="1" customFormat="1" ht="19.5">
      <c r="B136" s="32"/>
      <c r="D136" s="134" t="s">
        <v>267</v>
      </c>
      <c r="F136" s="135" t="s">
        <v>1375</v>
      </c>
      <c r="I136" s="136"/>
      <c r="L136" s="32"/>
      <c r="M136" s="137"/>
      <c r="T136" s="53"/>
      <c r="AT136" s="17" t="s">
        <v>267</v>
      </c>
      <c r="AU136" s="17" t="s">
        <v>77</v>
      </c>
    </row>
    <row r="137" spans="2:65" s="1" customFormat="1" ht="29.25">
      <c r="B137" s="32"/>
      <c r="D137" s="134" t="s">
        <v>269</v>
      </c>
      <c r="F137" s="138" t="s">
        <v>3082</v>
      </c>
      <c r="I137" s="136"/>
      <c r="L137" s="32"/>
      <c r="M137" s="137"/>
      <c r="T137" s="53"/>
      <c r="AT137" s="17" t="s">
        <v>269</v>
      </c>
      <c r="AU137" s="17" t="s">
        <v>77</v>
      </c>
    </row>
    <row r="138" spans="2:65" s="1" customFormat="1" ht="21.75" customHeight="1">
      <c r="B138" s="32"/>
      <c r="C138" s="121" t="s">
        <v>350</v>
      </c>
      <c r="D138" s="121" t="s">
        <v>261</v>
      </c>
      <c r="E138" s="122" t="s">
        <v>3083</v>
      </c>
      <c r="F138" s="123" t="s">
        <v>3084</v>
      </c>
      <c r="G138" s="124" t="s">
        <v>1067</v>
      </c>
      <c r="H138" s="125">
        <v>0.5</v>
      </c>
      <c r="I138" s="126"/>
      <c r="J138" s="127">
        <f>ROUND(I138*H138,2)</f>
        <v>0</v>
      </c>
      <c r="K138" s="123" t="s">
        <v>265</v>
      </c>
      <c r="L138" s="32"/>
      <c r="M138" s="128" t="s">
        <v>19</v>
      </c>
      <c r="N138" s="129" t="s">
        <v>40</v>
      </c>
      <c r="P138" s="130">
        <f>O138*H138</f>
        <v>0</v>
      </c>
      <c r="Q138" s="130">
        <v>0</v>
      </c>
      <c r="R138" s="130">
        <f>Q138*H138</f>
        <v>0</v>
      </c>
      <c r="S138" s="130">
        <v>0</v>
      </c>
      <c r="T138" s="131">
        <f>S138*H138</f>
        <v>0</v>
      </c>
      <c r="AR138" s="132" t="s">
        <v>266</v>
      </c>
      <c r="AT138" s="132" t="s">
        <v>261</v>
      </c>
      <c r="AU138" s="132" t="s">
        <v>77</v>
      </c>
      <c r="AY138" s="17" t="s">
        <v>260</v>
      </c>
      <c r="BE138" s="133">
        <f>IF(N138="základní",J138,0)</f>
        <v>0</v>
      </c>
      <c r="BF138" s="133">
        <f>IF(N138="snížená",J138,0)</f>
        <v>0</v>
      </c>
      <c r="BG138" s="133">
        <f>IF(N138="zákl. přenesená",J138,0)</f>
        <v>0</v>
      </c>
      <c r="BH138" s="133">
        <f>IF(N138="sníž. přenesená",J138,0)</f>
        <v>0</v>
      </c>
      <c r="BI138" s="133">
        <f>IF(N138="nulová",J138,0)</f>
        <v>0</v>
      </c>
      <c r="BJ138" s="17" t="s">
        <v>77</v>
      </c>
      <c r="BK138" s="133">
        <f>ROUND(I138*H138,2)</f>
        <v>0</v>
      </c>
      <c r="BL138" s="17" t="s">
        <v>266</v>
      </c>
      <c r="BM138" s="132" t="s">
        <v>353</v>
      </c>
    </row>
    <row r="139" spans="2:65" s="1" customFormat="1" ht="29.25">
      <c r="B139" s="32"/>
      <c r="D139" s="134" t="s">
        <v>267</v>
      </c>
      <c r="F139" s="135" t="s">
        <v>3085</v>
      </c>
      <c r="I139" s="136"/>
      <c r="L139" s="32"/>
      <c r="M139" s="137"/>
      <c r="T139" s="53"/>
      <c r="AT139" s="17" t="s">
        <v>267</v>
      </c>
      <c r="AU139" s="17" t="s">
        <v>77</v>
      </c>
    </row>
    <row r="140" spans="2:65" s="1" customFormat="1" ht="29.25">
      <c r="B140" s="32"/>
      <c r="D140" s="134" t="s">
        <v>269</v>
      </c>
      <c r="F140" s="138" t="s">
        <v>3086</v>
      </c>
      <c r="I140" s="136"/>
      <c r="L140" s="32"/>
      <c r="M140" s="137"/>
      <c r="T140" s="53"/>
      <c r="AT140" s="17" t="s">
        <v>269</v>
      </c>
      <c r="AU140" s="17" t="s">
        <v>77</v>
      </c>
    </row>
    <row r="141" spans="2:65" s="1" customFormat="1" ht="16.5" customHeight="1">
      <c r="B141" s="32"/>
      <c r="C141" s="121" t="s">
        <v>310</v>
      </c>
      <c r="D141" s="121" t="s">
        <v>261</v>
      </c>
      <c r="E141" s="122" t="s">
        <v>2918</v>
      </c>
      <c r="F141" s="123" t="s">
        <v>3873</v>
      </c>
      <c r="G141" s="124" t="s">
        <v>363</v>
      </c>
      <c r="H141" s="125">
        <v>1</v>
      </c>
      <c r="I141" s="126"/>
      <c r="J141" s="127">
        <f>ROUND(I141*H141,2)</f>
        <v>0</v>
      </c>
      <c r="K141" s="123" t="s">
        <v>19</v>
      </c>
      <c r="L141" s="32"/>
      <c r="M141" s="128" t="s">
        <v>19</v>
      </c>
      <c r="N141" s="129" t="s">
        <v>40</v>
      </c>
      <c r="P141" s="130">
        <f>O141*H141</f>
        <v>0</v>
      </c>
      <c r="Q141" s="130">
        <v>0</v>
      </c>
      <c r="R141" s="130">
        <f>Q141*H141</f>
        <v>0</v>
      </c>
      <c r="S141" s="130">
        <v>0</v>
      </c>
      <c r="T141" s="131">
        <f>S141*H141</f>
        <v>0</v>
      </c>
      <c r="AR141" s="132" t="s">
        <v>266</v>
      </c>
      <c r="AT141" s="132" t="s">
        <v>261</v>
      </c>
      <c r="AU141" s="132" t="s">
        <v>77</v>
      </c>
      <c r="AY141" s="17" t="s">
        <v>260</v>
      </c>
      <c r="BE141" s="133">
        <f>IF(N141="základní",J141,0)</f>
        <v>0</v>
      </c>
      <c r="BF141" s="133">
        <f>IF(N141="snížená",J141,0)</f>
        <v>0</v>
      </c>
      <c r="BG141" s="133">
        <f>IF(N141="zákl. přenesená",J141,0)</f>
        <v>0</v>
      </c>
      <c r="BH141" s="133">
        <f>IF(N141="sníž. přenesená",J141,0)</f>
        <v>0</v>
      </c>
      <c r="BI141" s="133">
        <f>IF(N141="nulová",J141,0)</f>
        <v>0</v>
      </c>
      <c r="BJ141" s="17" t="s">
        <v>77</v>
      </c>
      <c r="BK141" s="133">
        <f>ROUND(I141*H141,2)</f>
        <v>0</v>
      </c>
      <c r="BL141" s="17" t="s">
        <v>266</v>
      </c>
      <c r="BM141" s="132" t="s">
        <v>358</v>
      </c>
    </row>
    <row r="142" spans="2:65" s="1" customFormat="1" ht="11.25">
      <c r="B142" s="32"/>
      <c r="D142" s="134" t="s">
        <v>267</v>
      </c>
      <c r="F142" s="135" t="s">
        <v>3873</v>
      </c>
      <c r="I142" s="136"/>
      <c r="L142" s="32"/>
      <c r="M142" s="137"/>
      <c r="T142" s="53"/>
      <c r="AT142" s="17" t="s">
        <v>267</v>
      </c>
      <c r="AU142" s="17" t="s">
        <v>77</v>
      </c>
    </row>
    <row r="143" spans="2:65" s="1" customFormat="1" ht="29.25">
      <c r="B143" s="32"/>
      <c r="D143" s="134" t="s">
        <v>269</v>
      </c>
      <c r="F143" s="138" t="s">
        <v>3054</v>
      </c>
      <c r="I143" s="136"/>
      <c r="L143" s="32"/>
      <c r="M143" s="137"/>
      <c r="T143" s="53"/>
      <c r="AT143" s="17" t="s">
        <v>269</v>
      </c>
      <c r="AU143" s="17" t="s">
        <v>77</v>
      </c>
    </row>
    <row r="144" spans="2:65" s="1" customFormat="1" ht="37.9" customHeight="1">
      <c r="B144" s="32"/>
      <c r="C144" s="121" t="s">
        <v>7</v>
      </c>
      <c r="D144" s="121" t="s">
        <v>261</v>
      </c>
      <c r="E144" s="122" t="s">
        <v>2920</v>
      </c>
      <c r="F144" s="123" t="s">
        <v>3874</v>
      </c>
      <c r="G144" s="124" t="s">
        <v>363</v>
      </c>
      <c r="H144" s="125">
        <v>1</v>
      </c>
      <c r="I144" s="126"/>
      <c r="J144" s="127">
        <f>ROUND(I144*H144,2)</f>
        <v>0</v>
      </c>
      <c r="K144" s="123" t="s">
        <v>19</v>
      </c>
      <c r="L144" s="32"/>
      <c r="M144" s="128" t="s">
        <v>19</v>
      </c>
      <c r="N144" s="129" t="s">
        <v>40</v>
      </c>
      <c r="P144" s="130">
        <f>O144*H144</f>
        <v>0</v>
      </c>
      <c r="Q144" s="130">
        <v>0</v>
      </c>
      <c r="R144" s="130">
        <f>Q144*H144</f>
        <v>0</v>
      </c>
      <c r="S144" s="130">
        <v>0</v>
      </c>
      <c r="T144" s="131">
        <f>S144*H144</f>
        <v>0</v>
      </c>
      <c r="AR144" s="132" t="s">
        <v>266</v>
      </c>
      <c r="AT144" s="132" t="s">
        <v>261</v>
      </c>
      <c r="AU144" s="132" t="s">
        <v>77</v>
      </c>
      <c r="AY144" s="17" t="s">
        <v>260</v>
      </c>
      <c r="BE144" s="133">
        <f>IF(N144="základní",J144,0)</f>
        <v>0</v>
      </c>
      <c r="BF144" s="133">
        <f>IF(N144="snížená",J144,0)</f>
        <v>0</v>
      </c>
      <c r="BG144" s="133">
        <f>IF(N144="zákl. přenesená",J144,0)</f>
        <v>0</v>
      </c>
      <c r="BH144" s="133">
        <f>IF(N144="sníž. přenesená",J144,0)</f>
        <v>0</v>
      </c>
      <c r="BI144" s="133">
        <f>IF(N144="nulová",J144,0)</f>
        <v>0</v>
      </c>
      <c r="BJ144" s="17" t="s">
        <v>77</v>
      </c>
      <c r="BK144" s="133">
        <f>ROUND(I144*H144,2)</f>
        <v>0</v>
      </c>
      <c r="BL144" s="17" t="s">
        <v>266</v>
      </c>
      <c r="BM144" s="132" t="s">
        <v>364</v>
      </c>
    </row>
    <row r="145" spans="2:65" s="1" customFormat="1" ht="19.5">
      <c r="B145" s="32"/>
      <c r="D145" s="134" t="s">
        <v>267</v>
      </c>
      <c r="F145" s="135" t="s">
        <v>3874</v>
      </c>
      <c r="I145" s="136"/>
      <c r="L145" s="32"/>
      <c r="M145" s="137"/>
      <c r="T145" s="53"/>
      <c r="AT145" s="17" t="s">
        <v>267</v>
      </c>
      <c r="AU145" s="17" t="s">
        <v>77</v>
      </c>
    </row>
    <row r="146" spans="2:65" s="1" customFormat="1" ht="29.25">
      <c r="B146" s="32"/>
      <c r="D146" s="134" t="s">
        <v>269</v>
      </c>
      <c r="F146" s="138" t="s">
        <v>3057</v>
      </c>
      <c r="I146" s="136"/>
      <c r="L146" s="32"/>
      <c r="M146" s="137"/>
      <c r="T146" s="53"/>
      <c r="AT146" s="17" t="s">
        <v>269</v>
      </c>
      <c r="AU146" s="17" t="s">
        <v>77</v>
      </c>
    </row>
    <row r="147" spans="2:65" s="1" customFormat="1" ht="16.5" customHeight="1">
      <c r="B147" s="32"/>
      <c r="C147" s="121" t="s">
        <v>315</v>
      </c>
      <c r="D147" s="121" t="s">
        <v>261</v>
      </c>
      <c r="E147" s="122" t="s">
        <v>2924</v>
      </c>
      <c r="F147" s="123" t="s">
        <v>694</v>
      </c>
      <c r="G147" s="124" t="s">
        <v>363</v>
      </c>
      <c r="H147" s="125">
        <v>1</v>
      </c>
      <c r="I147" s="126"/>
      <c r="J147" s="127">
        <f>ROUND(I147*H147,2)</f>
        <v>0</v>
      </c>
      <c r="K147" s="123" t="s">
        <v>19</v>
      </c>
      <c r="L147" s="32"/>
      <c r="M147" s="128" t="s">
        <v>19</v>
      </c>
      <c r="N147" s="129" t="s">
        <v>40</v>
      </c>
      <c r="P147" s="130">
        <f>O147*H147</f>
        <v>0</v>
      </c>
      <c r="Q147" s="130">
        <v>0</v>
      </c>
      <c r="R147" s="130">
        <f>Q147*H147</f>
        <v>0</v>
      </c>
      <c r="S147" s="130">
        <v>0</v>
      </c>
      <c r="T147" s="131">
        <f>S147*H147</f>
        <v>0</v>
      </c>
      <c r="AR147" s="132" t="s">
        <v>266</v>
      </c>
      <c r="AT147" s="132" t="s">
        <v>261</v>
      </c>
      <c r="AU147" s="132" t="s">
        <v>77</v>
      </c>
      <c r="AY147" s="17" t="s">
        <v>260</v>
      </c>
      <c r="BE147" s="133">
        <f>IF(N147="základní",J147,0)</f>
        <v>0</v>
      </c>
      <c r="BF147" s="133">
        <f>IF(N147="snížená",J147,0)</f>
        <v>0</v>
      </c>
      <c r="BG147" s="133">
        <f>IF(N147="zákl. přenesená",J147,0)</f>
        <v>0</v>
      </c>
      <c r="BH147" s="133">
        <f>IF(N147="sníž. přenesená",J147,0)</f>
        <v>0</v>
      </c>
      <c r="BI147" s="133">
        <f>IF(N147="nulová",J147,0)</f>
        <v>0</v>
      </c>
      <c r="BJ147" s="17" t="s">
        <v>77</v>
      </c>
      <c r="BK147" s="133">
        <f>ROUND(I147*H147,2)</f>
        <v>0</v>
      </c>
      <c r="BL147" s="17" t="s">
        <v>266</v>
      </c>
      <c r="BM147" s="132" t="s">
        <v>368</v>
      </c>
    </row>
    <row r="148" spans="2:65" s="1" customFormat="1" ht="11.25">
      <c r="B148" s="32"/>
      <c r="D148" s="134" t="s">
        <v>267</v>
      </c>
      <c r="F148" s="135" t="s">
        <v>694</v>
      </c>
      <c r="I148" s="136"/>
      <c r="L148" s="32"/>
      <c r="M148" s="137"/>
      <c r="T148" s="53"/>
      <c r="AT148" s="17" t="s">
        <v>267</v>
      </c>
      <c r="AU148" s="17" t="s">
        <v>77</v>
      </c>
    </row>
    <row r="149" spans="2:65" s="1" customFormat="1" ht="29.25">
      <c r="B149" s="32"/>
      <c r="D149" s="134" t="s">
        <v>269</v>
      </c>
      <c r="F149" s="138" t="s">
        <v>696</v>
      </c>
      <c r="I149" s="136"/>
      <c r="L149" s="32"/>
      <c r="M149" s="137"/>
      <c r="T149" s="53"/>
      <c r="AT149" s="17" t="s">
        <v>269</v>
      </c>
      <c r="AU149" s="17" t="s">
        <v>77</v>
      </c>
    </row>
    <row r="150" spans="2:65" s="1" customFormat="1" ht="16.5" customHeight="1">
      <c r="B150" s="32"/>
      <c r="C150" s="121" t="s">
        <v>370</v>
      </c>
      <c r="D150" s="121" t="s">
        <v>261</v>
      </c>
      <c r="E150" s="122" t="s">
        <v>3875</v>
      </c>
      <c r="F150" s="123" t="s">
        <v>667</v>
      </c>
      <c r="G150" s="124" t="s">
        <v>436</v>
      </c>
      <c r="H150" s="125">
        <v>8</v>
      </c>
      <c r="I150" s="126"/>
      <c r="J150" s="127">
        <f>ROUND(I150*H150,2)</f>
        <v>0</v>
      </c>
      <c r="K150" s="123" t="s">
        <v>19</v>
      </c>
      <c r="L150" s="32"/>
      <c r="M150" s="128" t="s">
        <v>19</v>
      </c>
      <c r="N150" s="129" t="s">
        <v>40</v>
      </c>
      <c r="P150" s="130">
        <f>O150*H150</f>
        <v>0</v>
      </c>
      <c r="Q150" s="130">
        <v>0</v>
      </c>
      <c r="R150" s="130">
        <f>Q150*H150</f>
        <v>0</v>
      </c>
      <c r="S150" s="130">
        <v>0</v>
      </c>
      <c r="T150" s="131">
        <f>S150*H150</f>
        <v>0</v>
      </c>
      <c r="AR150" s="132" t="s">
        <v>266</v>
      </c>
      <c r="AT150" s="132" t="s">
        <v>261</v>
      </c>
      <c r="AU150" s="132" t="s">
        <v>77</v>
      </c>
      <c r="AY150" s="17" t="s">
        <v>260</v>
      </c>
      <c r="BE150" s="133">
        <f>IF(N150="základní",J150,0)</f>
        <v>0</v>
      </c>
      <c r="BF150" s="133">
        <f>IF(N150="snížená",J150,0)</f>
        <v>0</v>
      </c>
      <c r="BG150" s="133">
        <f>IF(N150="zákl. přenesená",J150,0)</f>
        <v>0</v>
      </c>
      <c r="BH150" s="133">
        <f>IF(N150="sníž. přenesená",J150,0)</f>
        <v>0</v>
      </c>
      <c r="BI150" s="133">
        <f>IF(N150="nulová",J150,0)</f>
        <v>0</v>
      </c>
      <c r="BJ150" s="17" t="s">
        <v>77</v>
      </c>
      <c r="BK150" s="133">
        <f>ROUND(I150*H150,2)</f>
        <v>0</v>
      </c>
      <c r="BL150" s="17" t="s">
        <v>266</v>
      </c>
      <c r="BM150" s="132" t="s">
        <v>373</v>
      </c>
    </row>
    <row r="151" spans="2:65" s="1" customFormat="1" ht="11.25">
      <c r="B151" s="32"/>
      <c r="D151" s="134" t="s">
        <v>267</v>
      </c>
      <c r="F151" s="135" t="s">
        <v>667</v>
      </c>
      <c r="I151" s="136"/>
      <c r="L151" s="32"/>
      <c r="M151" s="137"/>
      <c r="T151" s="53"/>
      <c r="AT151" s="17" t="s">
        <v>267</v>
      </c>
      <c r="AU151" s="17" t="s">
        <v>77</v>
      </c>
    </row>
    <row r="152" spans="2:65" s="1" customFormat="1" ht="29.25">
      <c r="B152" s="32"/>
      <c r="D152" s="134" t="s">
        <v>269</v>
      </c>
      <c r="F152" s="138" t="s">
        <v>669</v>
      </c>
      <c r="I152" s="136"/>
      <c r="L152" s="32"/>
      <c r="M152" s="137"/>
      <c r="T152" s="53"/>
      <c r="AT152" s="17" t="s">
        <v>269</v>
      </c>
      <c r="AU152" s="17" t="s">
        <v>77</v>
      </c>
    </row>
    <row r="153" spans="2:65" s="1" customFormat="1" ht="16.5" customHeight="1">
      <c r="B153" s="32"/>
      <c r="C153" s="121" t="s">
        <v>320</v>
      </c>
      <c r="D153" s="121" t="s">
        <v>261</v>
      </c>
      <c r="E153" s="122" t="s">
        <v>3876</v>
      </c>
      <c r="F153" s="123" t="s">
        <v>667</v>
      </c>
      <c r="G153" s="124" t="s">
        <v>436</v>
      </c>
      <c r="H153" s="125">
        <v>8</v>
      </c>
      <c r="I153" s="126"/>
      <c r="J153" s="127">
        <f>ROUND(I153*H153,2)</f>
        <v>0</v>
      </c>
      <c r="K153" s="123" t="s">
        <v>19</v>
      </c>
      <c r="L153" s="32"/>
      <c r="M153" s="128" t="s">
        <v>19</v>
      </c>
      <c r="N153" s="129" t="s">
        <v>40</v>
      </c>
      <c r="P153" s="130">
        <f>O153*H153</f>
        <v>0</v>
      </c>
      <c r="Q153" s="130">
        <v>0</v>
      </c>
      <c r="R153" s="130">
        <f>Q153*H153</f>
        <v>0</v>
      </c>
      <c r="S153" s="130">
        <v>0</v>
      </c>
      <c r="T153" s="131">
        <f>S153*H153</f>
        <v>0</v>
      </c>
      <c r="AR153" s="132" t="s">
        <v>266</v>
      </c>
      <c r="AT153" s="132" t="s">
        <v>261</v>
      </c>
      <c r="AU153" s="132" t="s">
        <v>77</v>
      </c>
      <c r="AY153" s="17" t="s">
        <v>260</v>
      </c>
      <c r="BE153" s="133">
        <f>IF(N153="základní",J153,0)</f>
        <v>0</v>
      </c>
      <c r="BF153" s="133">
        <f>IF(N153="snížená",J153,0)</f>
        <v>0</v>
      </c>
      <c r="BG153" s="133">
        <f>IF(N153="zákl. přenesená",J153,0)</f>
        <v>0</v>
      </c>
      <c r="BH153" s="133">
        <f>IF(N153="sníž. přenesená",J153,0)</f>
        <v>0</v>
      </c>
      <c r="BI153" s="133">
        <f>IF(N153="nulová",J153,0)</f>
        <v>0</v>
      </c>
      <c r="BJ153" s="17" t="s">
        <v>77</v>
      </c>
      <c r="BK153" s="133">
        <f>ROUND(I153*H153,2)</f>
        <v>0</v>
      </c>
      <c r="BL153" s="17" t="s">
        <v>266</v>
      </c>
      <c r="BM153" s="132" t="s">
        <v>378</v>
      </c>
    </row>
    <row r="154" spans="2:65" s="1" customFormat="1" ht="11.25">
      <c r="B154" s="32"/>
      <c r="D154" s="134" t="s">
        <v>267</v>
      </c>
      <c r="F154" s="135" t="s">
        <v>667</v>
      </c>
      <c r="I154" s="136"/>
      <c r="L154" s="32"/>
      <c r="M154" s="137"/>
      <c r="T154" s="53"/>
      <c r="AT154" s="17" t="s">
        <v>267</v>
      </c>
      <c r="AU154" s="17" t="s">
        <v>77</v>
      </c>
    </row>
    <row r="155" spans="2:65" s="1" customFormat="1" ht="29.25">
      <c r="B155" s="32"/>
      <c r="D155" s="134" t="s">
        <v>269</v>
      </c>
      <c r="F155" s="138" t="s">
        <v>3877</v>
      </c>
      <c r="I155" s="136"/>
      <c r="L155" s="32"/>
      <c r="M155" s="137"/>
      <c r="T155" s="53"/>
      <c r="AT155" s="17" t="s">
        <v>269</v>
      </c>
      <c r="AU155" s="17" t="s">
        <v>77</v>
      </c>
    </row>
    <row r="156" spans="2:65" s="1" customFormat="1" ht="16.5" customHeight="1">
      <c r="B156" s="32"/>
      <c r="C156" s="121" t="s">
        <v>381</v>
      </c>
      <c r="D156" s="121" t="s">
        <v>261</v>
      </c>
      <c r="E156" s="122" t="s">
        <v>3878</v>
      </c>
      <c r="F156" s="123" t="s">
        <v>667</v>
      </c>
      <c r="G156" s="124" t="s">
        <v>436</v>
      </c>
      <c r="H156" s="125">
        <v>8</v>
      </c>
      <c r="I156" s="126"/>
      <c r="J156" s="127">
        <f>ROUND(I156*H156,2)</f>
        <v>0</v>
      </c>
      <c r="K156" s="123" t="s">
        <v>19</v>
      </c>
      <c r="L156" s="32"/>
      <c r="M156" s="128" t="s">
        <v>19</v>
      </c>
      <c r="N156" s="129" t="s">
        <v>40</v>
      </c>
      <c r="P156" s="130">
        <f>O156*H156</f>
        <v>0</v>
      </c>
      <c r="Q156" s="130">
        <v>0</v>
      </c>
      <c r="R156" s="130">
        <f>Q156*H156</f>
        <v>0</v>
      </c>
      <c r="S156" s="130">
        <v>0</v>
      </c>
      <c r="T156" s="131">
        <f>S156*H156</f>
        <v>0</v>
      </c>
      <c r="AR156" s="132" t="s">
        <v>266</v>
      </c>
      <c r="AT156" s="132" t="s">
        <v>261</v>
      </c>
      <c r="AU156" s="132" t="s">
        <v>77</v>
      </c>
      <c r="AY156" s="17" t="s">
        <v>260</v>
      </c>
      <c r="BE156" s="133">
        <f>IF(N156="základní",J156,0)</f>
        <v>0</v>
      </c>
      <c r="BF156" s="133">
        <f>IF(N156="snížená",J156,0)</f>
        <v>0</v>
      </c>
      <c r="BG156" s="133">
        <f>IF(N156="zákl. přenesená",J156,0)</f>
        <v>0</v>
      </c>
      <c r="BH156" s="133">
        <f>IF(N156="sníž. přenesená",J156,0)</f>
        <v>0</v>
      </c>
      <c r="BI156" s="133">
        <f>IF(N156="nulová",J156,0)</f>
        <v>0</v>
      </c>
      <c r="BJ156" s="17" t="s">
        <v>77</v>
      </c>
      <c r="BK156" s="133">
        <f>ROUND(I156*H156,2)</f>
        <v>0</v>
      </c>
      <c r="BL156" s="17" t="s">
        <v>266</v>
      </c>
      <c r="BM156" s="132" t="s">
        <v>384</v>
      </c>
    </row>
    <row r="157" spans="2:65" s="1" customFormat="1" ht="11.25">
      <c r="B157" s="32"/>
      <c r="D157" s="134" t="s">
        <v>267</v>
      </c>
      <c r="F157" s="135" t="s">
        <v>667</v>
      </c>
      <c r="I157" s="136"/>
      <c r="L157" s="32"/>
      <c r="M157" s="137"/>
      <c r="T157" s="53"/>
      <c r="AT157" s="17" t="s">
        <v>267</v>
      </c>
      <c r="AU157" s="17" t="s">
        <v>77</v>
      </c>
    </row>
    <row r="158" spans="2:65" s="1" customFormat="1" ht="29.25">
      <c r="B158" s="32"/>
      <c r="D158" s="134" t="s">
        <v>269</v>
      </c>
      <c r="F158" s="138" t="s">
        <v>3879</v>
      </c>
      <c r="I158" s="136"/>
      <c r="L158" s="32"/>
      <c r="M158" s="149"/>
      <c r="N158" s="150"/>
      <c r="O158" s="150"/>
      <c r="P158" s="150"/>
      <c r="Q158" s="150"/>
      <c r="R158" s="150"/>
      <c r="S158" s="150"/>
      <c r="T158" s="151"/>
      <c r="AT158" s="17" t="s">
        <v>269</v>
      </c>
      <c r="AU158" s="17" t="s">
        <v>77</v>
      </c>
    </row>
    <row r="159" spans="2:65" s="1" customFormat="1" ht="6.95" customHeight="1">
      <c r="B159" s="41"/>
      <c r="C159" s="42"/>
      <c r="D159" s="42"/>
      <c r="E159" s="42"/>
      <c r="F159" s="42"/>
      <c r="G159" s="42"/>
      <c r="H159" s="42"/>
      <c r="I159" s="42"/>
      <c r="J159" s="42"/>
      <c r="K159" s="42"/>
      <c r="L159" s="32"/>
    </row>
  </sheetData>
  <sheetProtection algorithmName="SHA-512" hashValue="mDfeSiNTcRCNjQGCk49eQtu1zUgUuYu2chJ/03edJkkqgEikENze5y563osO6mFTkKb/f7sf5UJhTnzVFStn+w==" saltValue="j8RPyXtDYvbV+wSzJeqWIHCO4Ldm1awZdnzHaaPcJrZhYYH1MojDYLhvG5AS00azC1F6KPTesgs+GQJKLLskgg==" spinCount="100000" sheet="1" objects="1" scenarios="1" formatColumns="0" formatRows="0" autoFilter="0"/>
  <autoFilter ref="C80:K158" xr:uid="{00000000-0009-0000-0000-000031000000}"/>
  <mergeCells count="9">
    <mergeCell ref="E50:H50"/>
    <mergeCell ref="E71:H71"/>
    <mergeCell ref="E73:H73"/>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pageSetUpPr fitToPage="1"/>
  </sheetPr>
  <dimension ref="B2:BM251"/>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226</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4616</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ROUND(J81,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ROUND((SUM(BE81:BE250)),  2)</f>
        <v>0</v>
      </c>
      <c r="I33" s="89">
        <v>0.21</v>
      </c>
      <c r="J33" s="88">
        <f>ROUND(((SUM(BE81:BE250))*I33),  2)</f>
        <v>0</v>
      </c>
      <c r="L33" s="32"/>
    </row>
    <row r="34" spans="2:12" s="1" customFormat="1" ht="14.45" customHeight="1">
      <c r="B34" s="32"/>
      <c r="E34" s="27" t="s">
        <v>41</v>
      </c>
      <c r="F34" s="88">
        <f>ROUND((SUM(BF81:BF250)),  2)</f>
        <v>0</v>
      </c>
      <c r="I34" s="89">
        <v>0.12</v>
      </c>
      <c r="J34" s="88">
        <f>ROUND(((SUM(BF81:BF250))*I34),  2)</f>
        <v>0</v>
      </c>
      <c r="L34" s="32"/>
    </row>
    <row r="35" spans="2:12" s="1" customFormat="1" ht="14.45" hidden="1" customHeight="1">
      <c r="B35" s="32"/>
      <c r="E35" s="27" t="s">
        <v>42</v>
      </c>
      <c r="F35" s="88">
        <f>ROUND((SUM(BG81:BG250)),  2)</f>
        <v>0</v>
      </c>
      <c r="I35" s="89">
        <v>0.21</v>
      </c>
      <c r="J35" s="88">
        <f>0</f>
        <v>0</v>
      </c>
      <c r="L35" s="32"/>
    </row>
    <row r="36" spans="2:12" s="1" customFormat="1" ht="14.45" hidden="1" customHeight="1">
      <c r="B36" s="32"/>
      <c r="E36" s="27" t="s">
        <v>43</v>
      </c>
      <c r="F36" s="88">
        <f>ROUND((SUM(BH81:BH250)),  2)</f>
        <v>0</v>
      </c>
      <c r="I36" s="89">
        <v>0.12</v>
      </c>
      <c r="J36" s="88">
        <f>0</f>
        <v>0</v>
      </c>
      <c r="L36" s="32"/>
    </row>
    <row r="37" spans="2:12" s="1" customFormat="1" ht="14.45" hidden="1" customHeight="1">
      <c r="B37" s="32"/>
      <c r="E37" s="27" t="s">
        <v>44</v>
      </c>
      <c r="F37" s="88">
        <f>ROUND((SUM(BI81:BI250)),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04-36-02 - Zast. Desná - Pustinská, osvětlení</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J81</f>
        <v>0</v>
      </c>
      <c r="L59" s="32"/>
      <c r="AU59" s="17" t="s">
        <v>242</v>
      </c>
    </row>
    <row r="60" spans="2:47" s="8" customFormat="1" ht="24.95" customHeight="1">
      <c r="B60" s="99"/>
      <c r="D60" s="100" t="s">
        <v>765</v>
      </c>
      <c r="E60" s="101"/>
      <c r="F60" s="101"/>
      <c r="G60" s="101"/>
      <c r="H60" s="101"/>
      <c r="I60" s="101"/>
      <c r="J60" s="102">
        <f>J82</f>
        <v>0</v>
      </c>
      <c r="L60" s="99"/>
    </row>
    <row r="61" spans="2:47" s="8" customFormat="1" ht="24.95" customHeight="1">
      <c r="B61" s="99"/>
      <c r="D61" s="100" t="s">
        <v>766</v>
      </c>
      <c r="E61" s="101"/>
      <c r="F61" s="101"/>
      <c r="G61" s="101"/>
      <c r="H61" s="101"/>
      <c r="I61" s="101"/>
      <c r="J61" s="102">
        <f>J160</f>
        <v>0</v>
      </c>
      <c r="L61" s="99"/>
    </row>
    <row r="62" spans="2:47" s="1" customFormat="1" ht="21.75" customHeight="1">
      <c r="B62" s="32"/>
      <c r="L62" s="32"/>
    </row>
    <row r="63" spans="2:47" s="1" customFormat="1" ht="6.95" customHeight="1">
      <c r="B63" s="41"/>
      <c r="C63" s="42"/>
      <c r="D63" s="42"/>
      <c r="E63" s="42"/>
      <c r="F63" s="42"/>
      <c r="G63" s="42"/>
      <c r="H63" s="42"/>
      <c r="I63" s="42"/>
      <c r="J63" s="42"/>
      <c r="K63" s="42"/>
      <c r="L63" s="32"/>
    </row>
    <row r="67" spans="2:20" s="1" customFormat="1" ht="6.95" customHeight="1">
      <c r="B67" s="43"/>
      <c r="C67" s="44"/>
      <c r="D67" s="44"/>
      <c r="E67" s="44"/>
      <c r="F67" s="44"/>
      <c r="G67" s="44"/>
      <c r="H67" s="44"/>
      <c r="I67" s="44"/>
      <c r="J67" s="44"/>
      <c r="K67" s="44"/>
      <c r="L67" s="32"/>
    </row>
    <row r="68" spans="2:20" s="1" customFormat="1" ht="24.95" customHeight="1">
      <c r="B68" s="32"/>
      <c r="C68" s="21" t="s">
        <v>245</v>
      </c>
      <c r="L68" s="32"/>
    </row>
    <row r="69" spans="2:20" s="1" customFormat="1" ht="6.95" customHeight="1">
      <c r="B69" s="32"/>
      <c r="L69" s="32"/>
    </row>
    <row r="70" spans="2:20" s="1" customFormat="1" ht="12" customHeight="1">
      <c r="B70" s="32"/>
      <c r="C70" s="27" t="s">
        <v>16</v>
      </c>
      <c r="L70" s="32"/>
    </row>
    <row r="71" spans="2:20" s="1" customFormat="1" ht="16.5" customHeight="1">
      <c r="B71" s="32"/>
      <c r="E71" s="309" t="str">
        <f>E7</f>
        <v>Oprava trati v úseku Tanvald - Kořenov</v>
      </c>
      <c r="F71" s="310"/>
      <c r="G71" s="310"/>
      <c r="H71" s="310"/>
      <c r="L71" s="32"/>
    </row>
    <row r="72" spans="2:20" s="1" customFormat="1" ht="12" customHeight="1">
      <c r="B72" s="32"/>
      <c r="C72" s="27" t="s">
        <v>237</v>
      </c>
      <c r="L72" s="32"/>
    </row>
    <row r="73" spans="2:20" s="1" customFormat="1" ht="16.5" customHeight="1">
      <c r="B73" s="32"/>
      <c r="E73" s="305" t="str">
        <f>E9</f>
        <v>SO 04-36-02 - Zast. Desná - Pustinská, osvětlení</v>
      </c>
      <c r="F73" s="311"/>
      <c r="G73" s="311"/>
      <c r="H73" s="311"/>
      <c r="L73" s="32"/>
    </row>
    <row r="74" spans="2:20" s="1" customFormat="1" ht="6.95" customHeight="1">
      <c r="B74" s="32"/>
      <c r="L74" s="32"/>
    </row>
    <row r="75" spans="2:20" s="1" customFormat="1" ht="12" customHeight="1">
      <c r="B75" s="32"/>
      <c r="C75" s="27" t="s">
        <v>21</v>
      </c>
      <c r="F75" s="25" t="str">
        <f>F12</f>
        <v xml:space="preserve"> </v>
      </c>
      <c r="I75" s="27" t="s">
        <v>23</v>
      </c>
      <c r="J75" s="49" t="str">
        <f>IF(J12="","",J12)</f>
        <v>14. 6. 2023</v>
      </c>
      <c r="L75" s="32"/>
    </row>
    <row r="76" spans="2:20" s="1" customFormat="1" ht="6.95" customHeight="1">
      <c r="B76" s="32"/>
      <c r="L76" s="32"/>
    </row>
    <row r="77" spans="2:20" s="1" customFormat="1" ht="15.2" customHeight="1">
      <c r="B77" s="32"/>
      <c r="C77" s="27" t="s">
        <v>25</v>
      </c>
      <c r="F77" s="25" t="str">
        <f>E15</f>
        <v xml:space="preserve"> </v>
      </c>
      <c r="I77" s="27" t="s">
        <v>30</v>
      </c>
      <c r="J77" s="30" t="str">
        <f>E21</f>
        <v xml:space="preserve"> </v>
      </c>
      <c r="L77" s="32"/>
    </row>
    <row r="78" spans="2:20" s="1" customFormat="1" ht="15.2" customHeight="1">
      <c r="B78" s="32"/>
      <c r="C78" s="27" t="s">
        <v>28</v>
      </c>
      <c r="F78" s="25" t="str">
        <f>IF(E18="","",E18)</f>
        <v>Vyplň údaj</v>
      </c>
      <c r="I78" s="27" t="s">
        <v>32</v>
      </c>
      <c r="J78" s="30" t="str">
        <f>E24</f>
        <v xml:space="preserve"> </v>
      </c>
      <c r="L78" s="32"/>
    </row>
    <row r="79" spans="2:20" s="1" customFormat="1" ht="10.35" customHeight="1">
      <c r="B79" s="32"/>
      <c r="L79" s="32"/>
    </row>
    <row r="80" spans="2:20" s="9" customFormat="1" ht="29.25" customHeight="1">
      <c r="B80" s="103"/>
      <c r="C80" s="104" t="s">
        <v>246</v>
      </c>
      <c r="D80" s="105" t="s">
        <v>54</v>
      </c>
      <c r="E80" s="105" t="s">
        <v>50</v>
      </c>
      <c r="F80" s="105" t="s">
        <v>51</v>
      </c>
      <c r="G80" s="105" t="s">
        <v>247</v>
      </c>
      <c r="H80" s="105" t="s">
        <v>248</v>
      </c>
      <c r="I80" s="105" t="s">
        <v>249</v>
      </c>
      <c r="J80" s="105" t="s">
        <v>241</v>
      </c>
      <c r="K80" s="106" t="s">
        <v>250</v>
      </c>
      <c r="L80" s="103"/>
      <c r="M80" s="56" t="s">
        <v>19</v>
      </c>
      <c r="N80" s="57" t="s">
        <v>39</v>
      </c>
      <c r="O80" s="57" t="s">
        <v>251</v>
      </c>
      <c r="P80" s="57" t="s">
        <v>252</v>
      </c>
      <c r="Q80" s="57" t="s">
        <v>253</v>
      </c>
      <c r="R80" s="57" t="s">
        <v>254</v>
      </c>
      <c r="S80" s="57" t="s">
        <v>255</v>
      </c>
      <c r="T80" s="58" t="s">
        <v>256</v>
      </c>
    </row>
    <row r="81" spans="2:65" s="1" customFormat="1" ht="22.9" customHeight="1">
      <c r="B81" s="32"/>
      <c r="C81" s="61" t="s">
        <v>257</v>
      </c>
      <c r="J81" s="107">
        <f>BK81</f>
        <v>0</v>
      </c>
      <c r="L81" s="32"/>
      <c r="M81" s="59"/>
      <c r="N81" s="50"/>
      <c r="O81" s="50"/>
      <c r="P81" s="108">
        <f>P82+P160</f>
        <v>0</v>
      </c>
      <c r="Q81" s="50"/>
      <c r="R81" s="108">
        <f>R82+R160</f>
        <v>0</v>
      </c>
      <c r="S81" s="50"/>
      <c r="T81" s="109">
        <f>T82+T160</f>
        <v>0</v>
      </c>
      <c r="AT81" s="17" t="s">
        <v>68</v>
      </c>
      <c r="AU81" s="17" t="s">
        <v>242</v>
      </c>
      <c r="BK81" s="110">
        <f>BK82+BK160</f>
        <v>0</v>
      </c>
    </row>
    <row r="82" spans="2:65" s="10" customFormat="1" ht="25.9" customHeight="1">
      <c r="B82" s="111"/>
      <c r="D82" s="112" t="s">
        <v>68</v>
      </c>
      <c r="E82" s="113" t="s">
        <v>77</v>
      </c>
      <c r="F82" s="113" t="s">
        <v>767</v>
      </c>
      <c r="I82" s="114"/>
      <c r="J82" s="115">
        <f>BK82</f>
        <v>0</v>
      </c>
      <c r="L82" s="111"/>
      <c r="M82" s="116"/>
      <c r="P82" s="117">
        <f>SUM(P83:P159)</f>
        <v>0</v>
      </c>
      <c r="R82" s="117">
        <f>SUM(R83:R159)</f>
        <v>0</v>
      </c>
      <c r="T82" s="118">
        <f>SUM(T83:T159)</f>
        <v>0</v>
      </c>
      <c r="AR82" s="112" t="s">
        <v>77</v>
      </c>
      <c r="AT82" s="119" t="s">
        <v>68</v>
      </c>
      <c r="AU82" s="119" t="s">
        <v>69</v>
      </c>
      <c r="AY82" s="112" t="s">
        <v>260</v>
      </c>
      <c r="BK82" s="120">
        <f>SUM(BK83:BK159)</f>
        <v>0</v>
      </c>
    </row>
    <row r="83" spans="2:65" s="1" customFormat="1" ht="16.5" customHeight="1">
      <c r="B83" s="32"/>
      <c r="C83" s="139" t="s">
        <v>77</v>
      </c>
      <c r="D83" s="139" t="s">
        <v>273</v>
      </c>
      <c r="E83" s="140" t="s">
        <v>2952</v>
      </c>
      <c r="F83" s="141" t="s">
        <v>2953</v>
      </c>
      <c r="G83" s="142" t="s">
        <v>363</v>
      </c>
      <c r="H83" s="143">
        <v>1</v>
      </c>
      <c r="I83" s="144"/>
      <c r="J83" s="145">
        <f>ROUND(I83*H83,2)</f>
        <v>0</v>
      </c>
      <c r="K83" s="141" t="s">
        <v>265</v>
      </c>
      <c r="L83" s="146"/>
      <c r="M83" s="147" t="s">
        <v>19</v>
      </c>
      <c r="N83" s="148" t="s">
        <v>40</v>
      </c>
      <c r="P83" s="130">
        <f>O83*H83</f>
        <v>0</v>
      </c>
      <c r="Q83" s="130">
        <v>0</v>
      </c>
      <c r="R83" s="130">
        <f>Q83*H83</f>
        <v>0</v>
      </c>
      <c r="S83" s="130">
        <v>0</v>
      </c>
      <c r="T83" s="131">
        <f>S83*H83</f>
        <v>0</v>
      </c>
      <c r="AR83" s="132" t="s">
        <v>277</v>
      </c>
      <c r="AT83" s="132" t="s">
        <v>273</v>
      </c>
      <c r="AU83" s="132" t="s">
        <v>77</v>
      </c>
      <c r="AY83" s="17" t="s">
        <v>260</v>
      </c>
      <c r="BE83" s="133">
        <f>IF(N83="základní",J83,0)</f>
        <v>0</v>
      </c>
      <c r="BF83" s="133">
        <f>IF(N83="snížená",J83,0)</f>
        <v>0</v>
      </c>
      <c r="BG83" s="133">
        <f>IF(N83="zákl. přenesená",J83,0)</f>
        <v>0</v>
      </c>
      <c r="BH83" s="133">
        <f>IF(N83="sníž. přenesená",J83,0)</f>
        <v>0</v>
      </c>
      <c r="BI83" s="133">
        <f>IF(N83="nulová",J83,0)</f>
        <v>0</v>
      </c>
      <c r="BJ83" s="17" t="s">
        <v>77</v>
      </c>
      <c r="BK83" s="133">
        <f>ROUND(I83*H83,2)</f>
        <v>0</v>
      </c>
      <c r="BL83" s="17" t="s">
        <v>266</v>
      </c>
      <c r="BM83" s="132" t="s">
        <v>79</v>
      </c>
    </row>
    <row r="84" spans="2:65" s="1" customFormat="1" ht="11.25">
      <c r="B84" s="32"/>
      <c r="D84" s="134" t="s">
        <v>267</v>
      </c>
      <c r="F84" s="135" t="s">
        <v>2953</v>
      </c>
      <c r="I84" s="136"/>
      <c r="L84" s="32"/>
      <c r="M84" s="137"/>
      <c r="T84" s="53"/>
      <c r="AT84" s="17" t="s">
        <v>267</v>
      </c>
      <c r="AU84" s="17" t="s">
        <v>77</v>
      </c>
    </row>
    <row r="85" spans="2:65" s="1" customFormat="1" ht="19.5">
      <c r="B85" s="32"/>
      <c r="D85" s="134" t="s">
        <v>269</v>
      </c>
      <c r="F85" s="138" t="s">
        <v>306</v>
      </c>
      <c r="I85" s="136"/>
      <c r="L85" s="32"/>
      <c r="M85" s="137"/>
      <c r="T85" s="53"/>
      <c r="AT85" s="17" t="s">
        <v>269</v>
      </c>
      <c r="AU85" s="17" t="s">
        <v>77</v>
      </c>
    </row>
    <row r="86" spans="2:65" s="1" customFormat="1" ht="21.75" customHeight="1">
      <c r="B86" s="32"/>
      <c r="C86" s="139" t="s">
        <v>79</v>
      </c>
      <c r="D86" s="139" t="s">
        <v>273</v>
      </c>
      <c r="E86" s="140" t="s">
        <v>3102</v>
      </c>
      <c r="F86" s="141" t="s">
        <v>3103</v>
      </c>
      <c r="G86" s="142" t="s">
        <v>363</v>
      </c>
      <c r="H86" s="143">
        <v>1</v>
      </c>
      <c r="I86" s="144"/>
      <c r="J86" s="145">
        <f>ROUND(I86*H86,2)</f>
        <v>0</v>
      </c>
      <c r="K86" s="141" t="s">
        <v>265</v>
      </c>
      <c r="L86" s="146"/>
      <c r="M86" s="147" t="s">
        <v>19</v>
      </c>
      <c r="N86" s="148" t="s">
        <v>40</v>
      </c>
      <c r="P86" s="130">
        <f>O86*H86</f>
        <v>0</v>
      </c>
      <c r="Q86" s="130">
        <v>0</v>
      </c>
      <c r="R86" s="130">
        <f>Q86*H86</f>
        <v>0</v>
      </c>
      <c r="S86" s="130">
        <v>0</v>
      </c>
      <c r="T86" s="131">
        <f>S86*H86</f>
        <v>0</v>
      </c>
      <c r="AR86" s="132" t="s">
        <v>277</v>
      </c>
      <c r="AT86" s="132" t="s">
        <v>273</v>
      </c>
      <c r="AU86" s="132" t="s">
        <v>77</v>
      </c>
      <c r="AY86" s="17" t="s">
        <v>260</v>
      </c>
      <c r="BE86" s="133">
        <f>IF(N86="základní",J86,0)</f>
        <v>0</v>
      </c>
      <c r="BF86" s="133">
        <f>IF(N86="snížená",J86,0)</f>
        <v>0</v>
      </c>
      <c r="BG86" s="133">
        <f>IF(N86="zákl. přenesená",J86,0)</f>
        <v>0</v>
      </c>
      <c r="BH86" s="133">
        <f>IF(N86="sníž. přenesená",J86,0)</f>
        <v>0</v>
      </c>
      <c r="BI86" s="133">
        <f>IF(N86="nulová",J86,0)</f>
        <v>0</v>
      </c>
      <c r="BJ86" s="17" t="s">
        <v>77</v>
      </c>
      <c r="BK86" s="133">
        <f>ROUND(I86*H86,2)</f>
        <v>0</v>
      </c>
      <c r="BL86" s="17" t="s">
        <v>266</v>
      </c>
      <c r="BM86" s="132" t="s">
        <v>266</v>
      </c>
    </row>
    <row r="87" spans="2:65" s="1" customFormat="1" ht="11.25">
      <c r="B87" s="32"/>
      <c r="D87" s="134" t="s">
        <v>267</v>
      </c>
      <c r="F87" s="135" t="s">
        <v>3103</v>
      </c>
      <c r="I87" s="136"/>
      <c r="L87" s="32"/>
      <c r="M87" s="137"/>
      <c r="T87" s="53"/>
      <c r="AT87" s="17" t="s">
        <v>267</v>
      </c>
      <c r="AU87" s="17" t="s">
        <v>77</v>
      </c>
    </row>
    <row r="88" spans="2:65" s="1" customFormat="1" ht="19.5">
      <c r="B88" s="32"/>
      <c r="D88" s="134" t="s">
        <v>269</v>
      </c>
      <c r="F88" s="138" t="s">
        <v>306</v>
      </c>
      <c r="I88" s="136"/>
      <c r="L88" s="32"/>
      <c r="M88" s="137"/>
      <c r="T88" s="53"/>
      <c r="AT88" s="17" t="s">
        <v>269</v>
      </c>
      <c r="AU88" s="17" t="s">
        <v>77</v>
      </c>
    </row>
    <row r="89" spans="2:65" s="1" customFormat="1" ht="24.2" customHeight="1">
      <c r="B89" s="32"/>
      <c r="C89" s="139" t="s">
        <v>279</v>
      </c>
      <c r="D89" s="139" t="s">
        <v>273</v>
      </c>
      <c r="E89" s="140" t="s">
        <v>3881</v>
      </c>
      <c r="F89" s="141" t="s">
        <v>3882</v>
      </c>
      <c r="G89" s="142" t="s">
        <v>363</v>
      </c>
      <c r="H89" s="143">
        <v>1</v>
      </c>
      <c r="I89" s="144"/>
      <c r="J89" s="145">
        <f>ROUND(I89*H89,2)</f>
        <v>0</v>
      </c>
      <c r="K89" s="141" t="s">
        <v>19</v>
      </c>
      <c r="L89" s="146"/>
      <c r="M89" s="147" t="s">
        <v>19</v>
      </c>
      <c r="N89" s="148" t="s">
        <v>40</v>
      </c>
      <c r="P89" s="130">
        <f>O89*H89</f>
        <v>0</v>
      </c>
      <c r="Q89" s="130">
        <v>0</v>
      </c>
      <c r="R89" s="130">
        <f>Q89*H89</f>
        <v>0</v>
      </c>
      <c r="S89" s="130">
        <v>0</v>
      </c>
      <c r="T89" s="131">
        <f>S89*H89</f>
        <v>0</v>
      </c>
      <c r="AR89" s="132" t="s">
        <v>277</v>
      </c>
      <c r="AT89" s="132" t="s">
        <v>273</v>
      </c>
      <c r="AU89" s="132" t="s">
        <v>77</v>
      </c>
      <c r="AY89" s="17" t="s">
        <v>260</v>
      </c>
      <c r="BE89" s="133">
        <f>IF(N89="základní",J89,0)</f>
        <v>0</v>
      </c>
      <c r="BF89" s="133">
        <f>IF(N89="snížená",J89,0)</f>
        <v>0</v>
      </c>
      <c r="BG89" s="133">
        <f>IF(N89="zákl. přenesená",J89,0)</f>
        <v>0</v>
      </c>
      <c r="BH89" s="133">
        <f>IF(N89="sníž. přenesená",J89,0)</f>
        <v>0</v>
      </c>
      <c r="BI89" s="133">
        <f>IF(N89="nulová",J89,0)</f>
        <v>0</v>
      </c>
      <c r="BJ89" s="17" t="s">
        <v>77</v>
      </c>
      <c r="BK89" s="133">
        <f>ROUND(I89*H89,2)</f>
        <v>0</v>
      </c>
      <c r="BL89" s="17" t="s">
        <v>266</v>
      </c>
      <c r="BM89" s="132" t="s">
        <v>282</v>
      </c>
    </row>
    <row r="90" spans="2:65" s="1" customFormat="1" ht="19.5">
      <c r="B90" s="32"/>
      <c r="D90" s="134" t="s">
        <v>267</v>
      </c>
      <c r="F90" s="135" t="s">
        <v>3882</v>
      </c>
      <c r="I90" s="136"/>
      <c r="L90" s="32"/>
      <c r="M90" s="137"/>
      <c r="T90" s="53"/>
      <c r="AT90" s="17" t="s">
        <v>267</v>
      </c>
      <c r="AU90" s="17" t="s">
        <v>77</v>
      </c>
    </row>
    <row r="91" spans="2:65" s="1" customFormat="1" ht="19.5">
      <c r="B91" s="32"/>
      <c r="D91" s="134" t="s">
        <v>269</v>
      </c>
      <c r="F91" s="138" t="s">
        <v>306</v>
      </c>
      <c r="I91" s="136"/>
      <c r="L91" s="32"/>
      <c r="M91" s="137"/>
      <c r="T91" s="53"/>
      <c r="AT91" s="17" t="s">
        <v>269</v>
      </c>
      <c r="AU91" s="17" t="s">
        <v>77</v>
      </c>
    </row>
    <row r="92" spans="2:65" s="1" customFormat="1" ht="16.5" customHeight="1">
      <c r="B92" s="32"/>
      <c r="C92" s="139" t="s">
        <v>266</v>
      </c>
      <c r="D92" s="139" t="s">
        <v>273</v>
      </c>
      <c r="E92" s="140" t="s">
        <v>3883</v>
      </c>
      <c r="F92" s="141" t="s">
        <v>3884</v>
      </c>
      <c r="G92" s="142" t="s">
        <v>545</v>
      </c>
      <c r="H92" s="143">
        <v>40</v>
      </c>
      <c r="I92" s="144"/>
      <c r="J92" s="145">
        <f>ROUND(I92*H92,2)</f>
        <v>0</v>
      </c>
      <c r="K92" s="141" t="s">
        <v>265</v>
      </c>
      <c r="L92" s="146"/>
      <c r="M92" s="147" t="s">
        <v>19</v>
      </c>
      <c r="N92" s="148" t="s">
        <v>40</v>
      </c>
      <c r="P92" s="130">
        <f>O92*H92</f>
        <v>0</v>
      </c>
      <c r="Q92" s="130">
        <v>0</v>
      </c>
      <c r="R92" s="130">
        <f>Q92*H92</f>
        <v>0</v>
      </c>
      <c r="S92" s="130">
        <v>0</v>
      </c>
      <c r="T92" s="131">
        <f>S92*H92</f>
        <v>0</v>
      </c>
      <c r="AR92" s="132" t="s">
        <v>277</v>
      </c>
      <c r="AT92" s="132" t="s">
        <v>273</v>
      </c>
      <c r="AU92" s="132" t="s">
        <v>77</v>
      </c>
      <c r="AY92" s="17" t="s">
        <v>260</v>
      </c>
      <c r="BE92" s="133">
        <f>IF(N92="základní",J92,0)</f>
        <v>0</v>
      </c>
      <c r="BF92" s="133">
        <f>IF(N92="snížená",J92,0)</f>
        <v>0</v>
      </c>
      <c r="BG92" s="133">
        <f>IF(N92="zákl. přenesená",J92,0)</f>
        <v>0</v>
      </c>
      <c r="BH92" s="133">
        <f>IF(N92="sníž. přenesená",J92,0)</f>
        <v>0</v>
      </c>
      <c r="BI92" s="133">
        <f>IF(N92="nulová",J92,0)</f>
        <v>0</v>
      </c>
      <c r="BJ92" s="17" t="s">
        <v>77</v>
      </c>
      <c r="BK92" s="133">
        <f>ROUND(I92*H92,2)</f>
        <v>0</v>
      </c>
      <c r="BL92" s="17" t="s">
        <v>266</v>
      </c>
      <c r="BM92" s="132" t="s">
        <v>277</v>
      </c>
    </row>
    <row r="93" spans="2:65" s="1" customFormat="1" ht="11.25">
      <c r="B93" s="32"/>
      <c r="D93" s="134" t="s">
        <v>267</v>
      </c>
      <c r="F93" s="135" t="s">
        <v>3884</v>
      </c>
      <c r="I93" s="136"/>
      <c r="L93" s="32"/>
      <c r="M93" s="137"/>
      <c r="T93" s="53"/>
      <c r="AT93" s="17" t="s">
        <v>267</v>
      </c>
      <c r="AU93" s="17" t="s">
        <v>77</v>
      </c>
    </row>
    <row r="94" spans="2:65" s="1" customFormat="1" ht="29.25">
      <c r="B94" s="32"/>
      <c r="D94" s="134" t="s">
        <v>269</v>
      </c>
      <c r="F94" s="138" t="s">
        <v>3885</v>
      </c>
      <c r="I94" s="136"/>
      <c r="L94" s="32"/>
      <c r="M94" s="137"/>
      <c r="T94" s="53"/>
      <c r="AT94" s="17" t="s">
        <v>269</v>
      </c>
      <c r="AU94" s="17" t="s">
        <v>77</v>
      </c>
    </row>
    <row r="95" spans="2:65" s="1" customFormat="1" ht="16.5" customHeight="1">
      <c r="B95" s="32"/>
      <c r="C95" s="139" t="s">
        <v>258</v>
      </c>
      <c r="D95" s="139" t="s">
        <v>273</v>
      </c>
      <c r="E95" s="140" t="s">
        <v>2993</v>
      </c>
      <c r="F95" s="141" t="s">
        <v>2994</v>
      </c>
      <c r="G95" s="142" t="s">
        <v>545</v>
      </c>
      <c r="H95" s="143">
        <v>40</v>
      </c>
      <c r="I95" s="144"/>
      <c r="J95" s="145">
        <f>ROUND(I95*H95,2)</f>
        <v>0</v>
      </c>
      <c r="K95" s="141" t="s">
        <v>265</v>
      </c>
      <c r="L95" s="146"/>
      <c r="M95" s="147" t="s">
        <v>19</v>
      </c>
      <c r="N95" s="148" t="s">
        <v>40</v>
      </c>
      <c r="P95" s="130">
        <f>O95*H95</f>
        <v>0</v>
      </c>
      <c r="Q95" s="130">
        <v>0</v>
      </c>
      <c r="R95" s="130">
        <f>Q95*H95</f>
        <v>0</v>
      </c>
      <c r="S95" s="130">
        <v>0</v>
      </c>
      <c r="T95" s="131">
        <f>S95*H95</f>
        <v>0</v>
      </c>
      <c r="AR95" s="132" t="s">
        <v>277</v>
      </c>
      <c r="AT95" s="132" t="s">
        <v>273</v>
      </c>
      <c r="AU95" s="132" t="s">
        <v>77</v>
      </c>
      <c r="AY95" s="17" t="s">
        <v>260</v>
      </c>
      <c r="BE95" s="133">
        <f>IF(N95="základní",J95,0)</f>
        <v>0</v>
      </c>
      <c r="BF95" s="133">
        <f>IF(N95="snížená",J95,0)</f>
        <v>0</v>
      </c>
      <c r="BG95" s="133">
        <f>IF(N95="zákl. přenesená",J95,0)</f>
        <v>0</v>
      </c>
      <c r="BH95" s="133">
        <f>IF(N95="sníž. přenesená",J95,0)</f>
        <v>0</v>
      </c>
      <c r="BI95" s="133">
        <f>IF(N95="nulová",J95,0)</f>
        <v>0</v>
      </c>
      <c r="BJ95" s="17" t="s">
        <v>77</v>
      </c>
      <c r="BK95" s="133">
        <f>ROUND(I95*H95,2)</f>
        <v>0</v>
      </c>
      <c r="BL95" s="17" t="s">
        <v>266</v>
      </c>
      <c r="BM95" s="132" t="s">
        <v>289</v>
      </c>
    </row>
    <row r="96" spans="2:65" s="1" customFormat="1" ht="11.25">
      <c r="B96" s="32"/>
      <c r="D96" s="134" t="s">
        <v>267</v>
      </c>
      <c r="F96" s="135" t="s">
        <v>2994</v>
      </c>
      <c r="I96" s="136"/>
      <c r="L96" s="32"/>
      <c r="M96" s="137"/>
      <c r="T96" s="53"/>
      <c r="AT96" s="17" t="s">
        <v>267</v>
      </c>
      <c r="AU96" s="17" t="s">
        <v>77</v>
      </c>
    </row>
    <row r="97" spans="2:65" s="1" customFormat="1" ht="19.5">
      <c r="B97" s="32"/>
      <c r="D97" s="134" t="s">
        <v>269</v>
      </c>
      <c r="F97" s="138" t="s">
        <v>306</v>
      </c>
      <c r="I97" s="136"/>
      <c r="L97" s="32"/>
      <c r="M97" s="137"/>
      <c r="T97" s="53"/>
      <c r="AT97" s="17" t="s">
        <v>269</v>
      </c>
      <c r="AU97" s="17" t="s">
        <v>77</v>
      </c>
    </row>
    <row r="98" spans="2:65" s="1" customFormat="1" ht="16.5" customHeight="1">
      <c r="B98" s="32"/>
      <c r="C98" s="139" t="s">
        <v>282</v>
      </c>
      <c r="D98" s="139" t="s">
        <v>273</v>
      </c>
      <c r="E98" s="140" t="s">
        <v>3886</v>
      </c>
      <c r="F98" s="141" t="s">
        <v>3887</v>
      </c>
      <c r="G98" s="142" t="s">
        <v>363</v>
      </c>
      <c r="H98" s="143">
        <v>2</v>
      </c>
      <c r="I98" s="144"/>
      <c r="J98" s="145">
        <f>ROUND(I98*H98,2)</f>
        <v>0</v>
      </c>
      <c r="K98" s="141" t="s">
        <v>265</v>
      </c>
      <c r="L98" s="146"/>
      <c r="M98" s="147" t="s">
        <v>19</v>
      </c>
      <c r="N98" s="148" t="s">
        <v>40</v>
      </c>
      <c r="P98" s="130">
        <f>O98*H98</f>
        <v>0</v>
      </c>
      <c r="Q98" s="130">
        <v>0</v>
      </c>
      <c r="R98" s="130">
        <f>Q98*H98</f>
        <v>0</v>
      </c>
      <c r="S98" s="130">
        <v>0</v>
      </c>
      <c r="T98" s="131">
        <f>S98*H98</f>
        <v>0</v>
      </c>
      <c r="AR98" s="132" t="s">
        <v>277</v>
      </c>
      <c r="AT98" s="132" t="s">
        <v>273</v>
      </c>
      <c r="AU98" s="132" t="s">
        <v>77</v>
      </c>
      <c r="AY98" s="17" t="s">
        <v>260</v>
      </c>
      <c r="BE98" s="133">
        <f>IF(N98="základní",J98,0)</f>
        <v>0</v>
      </c>
      <c r="BF98" s="133">
        <f>IF(N98="snížená",J98,0)</f>
        <v>0</v>
      </c>
      <c r="BG98" s="133">
        <f>IF(N98="zákl. přenesená",J98,0)</f>
        <v>0</v>
      </c>
      <c r="BH98" s="133">
        <f>IF(N98="sníž. přenesená",J98,0)</f>
        <v>0</v>
      </c>
      <c r="BI98" s="133">
        <f>IF(N98="nulová",J98,0)</f>
        <v>0</v>
      </c>
      <c r="BJ98" s="17" t="s">
        <v>77</v>
      </c>
      <c r="BK98" s="133">
        <f>ROUND(I98*H98,2)</f>
        <v>0</v>
      </c>
      <c r="BL98" s="17" t="s">
        <v>266</v>
      </c>
      <c r="BM98" s="132" t="s">
        <v>8</v>
      </c>
    </row>
    <row r="99" spans="2:65" s="1" customFormat="1" ht="11.25">
      <c r="B99" s="32"/>
      <c r="D99" s="134" t="s">
        <v>267</v>
      </c>
      <c r="F99" s="135" t="s">
        <v>3887</v>
      </c>
      <c r="I99" s="136"/>
      <c r="L99" s="32"/>
      <c r="M99" s="137"/>
      <c r="T99" s="53"/>
      <c r="AT99" s="17" t="s">
        <v>267</v>
      </c>
      <c r="AU99" s="17" t="s">
        <v>77</v>
      </c>
    </row>
    <row r="100" spans="2:65" s="1" customFormat="1" ht="29.25">
      <c r="B100" s="32"/>
      <c r="D100" s="134" t="s">
        <v>269</v>
      </c>
      <c r="F100" s="138" t="s">
        <v>3888</v>
      </c>
      <c r="I100" s="136"/>
      <c r="L100" s="32"/>
      <c r="M100" s="137"/>
      <c r="T100" s="53"/>
      <c r="AT100" s="17" t="s">
        <v>269</v>
      </c>
      <c r="AU100" s="17" t="s">
        <v>77</v>
      </c>
    </row>
    <row r="101" spans="2:65" s="1" customFormat="1" ht="16.5" customHeight="1">
      <c r="B101" s="32"/>
      <c r="C101" s="139" t="s">
        <v>271</v>
      </c>
      <c r="D101" s="139" t="s">
        <v>273</v>
      </c>
      <c r="E101" s="140" t="s">
        <v>4617</v>
      </c>
      <c r="F101" s="141" t="s">
        <v>4618</v>
      </c>
      <c r="G101" s="142" t="s">
        <v>545</v>
      </c>
      <c r="H101" s="143">
        <v>20</v>
      </c>
      <c r="I101" s="144"/>
      <c r="J101" s="145">
        <f>ROUND(I101*H101,2)</f>
        <v>0</v>
      </c>
      <c r="K101" s="141" t="s">
        <v>265</v>
      </c>
      <c r="L101" s="146"/>
      <c r="M101" s="147" t="s">
        <v>19</v>
      </c>
      <c r="N101" s="148" t="s">
        <v>40</v>
      </c>
      <c r="P101" s="130">
        <f>O101*H101</f>
        <v>0</v>
      </c>
      <c r="Q101" s="130">
        <v>0</v>
      </c>
      <c r="R101" s="130">
        <f>Q101*H101</f>
        <v>0</v>
      </c>
      <c r="S101" s="130">
        <v>0</v>
      </c>
      <c r="T101" s="131">
        <f>S101*H101</f>
        <v>0</v>
      </c>
      <c r="AR101" s="132" t="s">
        <v>277</v>
      </c>
      <c r="AT101" s="132" t="s">
        <v>273</v>
      </c>
      <c r="AU101" s="132" t="s">
        <v>77</v>
      </c>
      <c r="AY101" s="17" t="s">
        <v>260</v>
      </c>
      <c r="BE101" s="133">
        <f>IF(N101="základní",J101,0)</f>
        <v>0</v>
      </c>
      <c r="BF101" s="133">
        <f>IF(N101="snížená",J101,0)</f>
        <v>0</v>
      </c>
      <c r="BG101" s="133">
        <f>IF(N101="zákl. přenesená",J101,0)</f>
        <v>0</v>
      </c>
      <c r="BH101" s="133">
        <f>IF(N101="sníž. přenesená",J101,0)</f>
        <v>0</v>
      </c>
      <c r="BI101" s="133">
        <f>IF(N101="nulová",J101,0)</f>
        <v>0</v>
      </c>
      <c r="BJ101" s="17" t="s">
        <v>77</v>
      </c>
      <c r="BK101" s="133">
        <f>ROUND(I101*H101,2)</f>
        <v>0</v>
      </c>
      <c r="BL101" s="17" t="s">
        <v>266</v>
      </c>
      <c r="BM101" s="132" t="s">
        <v>296</v>
      </c>
    </row>
    <row r="102" spans="2:65" s="1" customFormat="1" ht="11.25">
      <c r="B102" s="32"/>
      <c r="D102" s="134" t="s">
        <v>267</v>
      </c>
      <c r="F102" s="135" t="s">
        <v>4618</v>
      </c>
      <c r="I102" s="136"/>
      <c r="L102" s="32"/>
      <c r="M102" s="137"/>
      <c r="T102" s="53"/>
      <c r="AT102" s="17" t="s">
        <v>267</v>
      </c>
      <c r="AU102" s="17" t="s">
        <v>77</v>
      </c>
    </row>
    <row r="103" spans="2:65" s="1" customFormat="1" ht="29.25">
      <c r="B103" s="32"/>
      <c r="D103" s="134" t="s">
        <v>269</v>
      </c>
      <c r="F103" s="138" t="s">
        <v>4619</v>
      </c>
      <c r="I103" s="136"/>
      <c r="L103" s="32"/>
      <c r="M103" s="137"/>
      <c r="T103" s="53"/>
      <c r="AT103" s="17" t="s">
        <v>269</v>
      </c>
      <c r="AU103" s="17" t="s">
        <v>77</v>
      </c>
    </row>
    <row r="104" spans="2:65" s="1" customFormat="1" ht="16.5" customHeight="1">
      <c r="B104" s="32"/>
      <c r="C104" s="139" t="s">
        <v>277</v>
      </c>
      <c r="D104" s="139" t="s">
        <v>273</v>
      </c>
      <c r="E104" s="140" t="s">
        <v>4620</v>
      </c>
      <c r="F104" s="141" t="s">
        <v>4621</v>
      </c>
      <c r="G104" s="142" t="s">
        <v>363</v>
      </c>
      <c r="H104" s="143">
        <v>2</v>
      </c>
      <c r="I104" s="144"/>
      <c r="J104" s="145">
        <f>ROUND(I104*H104,2)</f>
        <v>0</v>
      </c>
      <c r="K104" s="141" t="s">
        <v>19</v>
      </c>
      <c r="L104" s="146"/>
      <c r="M104" s="147" t="s">
        <v>19</v>
      </c>
      <c r="N104" s="148" t="s">
        <v>40</v>
      </c>
      <c r="P104" s="130">
        <f>O104*H104</f>
        <v>0</v>
      </c>
      <c r="Q104" s="130">
        <v>0</v>
      </c>
      <c r="R104" s="130">
        <f>Q104*H104</f>
        <v>0</v>
      </c>
      <c r="S104" s="130">
        <v>0</v>
      </c>
      <c r="T104" s="131">
        <f>S104*H104</f>
        <v>0</v>
      </c>
      <c r="AR104" s="132" t="s">
        <v>277</v>
      </c>
      <c r="AT104" s="132" t="s">
        <v>273</v>
      </c>
      <c r="AU104" s="132" t="s">
        <v>77</v>
      </c>
      <c r="AY104" s="17" t="s">
        <v>260</v>
      </c>
      <c r="BE104" s="133">
        <f>IF(N104="základní",J104,0)</f>
        <v>0</v>
      </c>
      <c r="BF104" s="133">
        <f>IF(N104="snížená",J104,0)</f>
        <v>0</v>
      </c>
      <c r="BG104" s="133">
        <f>IF(N104="zákl. přenesená",J104,0)</f>
        <v>0</v>
      </c>
      <c r="BH104" s="133">
        <f>IF(N104="sníž. přenesená",J104,0)</f>
        <v>0</v>
      </c>
      <c r="BI104" s="133">
        <f>IF(N104="nulová",J104,0)</f>
        <v>0</v>
      </c>
      <c r="BJ104" s="17" t="s">
        <v>77</v>
      </c>
      <c r="BK104" s="133">
        <f>ROUND(I104*H104,2)</f>
        <v>0</v>
      </c>
      <c r="BL104" s="17" t="s">
        <v>266</v>
      </c>
      <c r="BM104" s="132" t="s">
        <v>300</v>
      </c>
    </row>
    <row r="105" spans="2:65" s="1" customFormat="1" ht="11.25">
      <c r="B105" s="32"/>
      <c r="D105" s="134" t="s">
        <v>267</v>
      </c>
      <c r="F105" s="135" t="s">
        <v>4621</v>
      </c>
      <c r="I105" s="136"/>
      <c r="L105" s="32"/>
      <c r="M105" s="137"/>
      <c r="T105" s="53"/>
      <c r="AT105" s="17" t="s">
        <v>267</v>
      </c>
      <c r="AU105" s="17" t="s">
        <v>77</v>
      </c>
    </row>
    <row r="106" spans="2:65" s="1" customFormat="1" ht="29.25">
      <c r="B106" s="32"/>
      <c r="D106" s="134" t="s">
        <v>269</v>
      </c>
      <c r="F106" s="138" t="s">
        <v>4622</v>
      </c>
      <c r="I106" s="136"/>
      <c r="L106" s="32"/>
      <c r="M106" s="137"/>
      <c r="T106" s="53"/>
      <c r="AT106" s="17" t="s">
        <v>269</v>
      </c>
      <c r="AU106" s="17" t="s">
        <v>77</v>
      </c>
    </row>
    <row r="107" spans="2:65" s="1" customFormat="1" ht="33" customHeight="1">
      <c r="B107" s="32"/>
      <c r="C107" s="139" t="s">
        <v>302</v>
      </c>
      <c r="D107" s="139" t="s">
        <v>273</v>
      </c>
      <c r="E107" s="140" t="s">
        <v>3889</v>
      </c>
      <c r="F107" s="141" t="s">
        <v>3890</v>
      </c>
      <c r="G107" s="142" t="s">
        <v>363</v>
      </c>
      <c r="H107" s="143">
        <v>1</v>
      </c>
      <c r="I107" s="144"/>
      <c r="J107" s="145">
        <f>ROUND(I107*H107,2)</f>
        <v>0</v>
      </c>
      <c r="K107" s="141" t="s">
        <v>265</v>
      </c>
      <c r="L107" s="146"/>
      <c r="M107" s="147" t="s">
        <v>19</v>
      </c>
      <c r="N107" s="148" t="s">
        <v>40</v>
      </c>
      <c r="P107" s="130">
        <f>O107*H107</f>
        <v>0</v>
      </c>
      <c r="Q107" s="130">
        <v>0</v>
      </c>
      <c r="R107" s="130">
        <f>Q107*H107</f>
        <v>0</v>
      </c>
      <c r="S107" s="130">
        <v>0</v>
      </c>
      <c r="T107" s="131">
        <f>S107*H107</f>
        <v>0</v>
      </c>
      <c r="AR107" s="132" t="s">
        <v>277</v>
      </c>
      <c r="AT107" s="132" t="s">
        <v>273</v>
      </c>
      <c r="AU107" s="132" t="s">
        <v>77</v>
      </c>
      <c r="AY107" s="17" t="s">
        <v>260</v>
      </c>
      <c r="BE107" s="133">
        <f>IF(N107="základní",J107,0)</f>
        <v>0</v>
      </c>
      <c r="BF107" s="133">
        <f>IF(N107="snížená",J107,0)</f>
        <v>0</v>
      </c>
      <c r="BG107" s="133">
        <f>IF(N107="zákl. přenesená",J107,0)</f>
        <v>0</v>
      </c>
      <c r="BH107" s="133">
        <f>IF(N107="sníž. přenesená",J107,0)</f>
        <v>0</v>
      </c>
      <c r="BI107" s="133">
        <f>IF(N107="nulová",J107,0)</f>
        <v>0</v>
      </c>
      <c r="BJ107" s="17" t="s">
        <v>77</v>
      </c>
      <c r="BK107" s="133">
        <f>ROUND(I107*H107,2)</f>
        <v>0</v>
      </c>
      <c r="BL107" s="17" t="s">
        <v>266</v>
      </c>
      <c r="BM107" s="132" t="s">
        <v>305</v>
      </c>
    </row>
    <row r="108" spans="2:65" s="1" customFormat="1" ht="19.5">
      <c r="B108" s="32"/>
      <c r="D108" s="134" t="s">
        <v>267</v>
      </c>
      <c r="F108" s="135" t="s">
        <v>3890</v>
      </c>
      <c r="I108" s="136"/>
      <c r="L108" s="32"/>
      <c r="M108" s="137"/>
      <c r="T108" s="53"/>
      <c r="AT108" s="17" t="s">
        <v>267</v>
      </c>
      <c r="AU108" s="17" t="s">
        <v>77</v>
      </c>
    </row>
    <row r="109" spans="2:65" s="1" customFormat="1" ht="29.25">
      <c r="B109" s="32"/>
      <c r="D109" s="134" t="s">
        <v>269</v>
      </c>
      <c r="F109" s="138" t="s">
        <v>3891</v>
      </c>
      <c r="I109" s="136"/>
      <c r="L109" s="32"/>
      <c r="M109" s="137"/>
      <c r="T109" s="53"/>
      <c r="AT109" s="17" t="s">
        <v>269</v>
      </c>
      <c r="AU109" s="17" t="s">
        <v>77</v>
      </c>
    </row>
    <row r="110" spans="2:65" s="1" customFormat="1" ht="21.75" customHeight="1">
      <c r="B110" s="32"/>
      <c r="C110" s="139" t="s">
        <v>289</v>
      </c>
      <c r="D110" s="139" t="s">
        <v>273</v>
      </c>
      <c r="E110" s="140" t="s">
        <v>3892</v>
      </c>
      <c r="F110" s="141" t="s">
        <v>3893</v>
      </c>
      <c r="G110" s="142" t="s">
        <v>363</v>
      </c>
      <c r="H110" s="143">
        <v>1</v>
      </c>
      <c r="I110" s="144"/>
      <c r="J110" s="145">
        <f>ROUND(I110*H110,2)</f>
        <v>0</v>
      </c>
      <c r="K110" s="141" t="s">
        <v>265</v>
      </c>
      <c r="L110" s="146"/>
      <c r="M110" s="147" t="s">
        <v>19</v>
      </c>
      <c r="N110" s="148" t="s">
        <v>40</v>
      </c>
      <c r="P110" s="130">
        <f>O110*H110</f>
        <v>0</v>
      </c>
      <c r="Q110" s="130">
        <v>0</v>
      </c>
      <c r="R110" s="130">
        <f>Q110*H110</f>
        <v>0</v>
      </c>
      <c r="S110" s="130">
        <v>0</v>
      </c>
      <c r="T110" s="131">
        <f>S110*H110</f>
        <v>0</v>
      </c>
      <c r="AR110" s="132" t="s">
        <v>277</v>
      </c>
      <c r="AT110" s="132" t="s">
        <v>273</v>
      </c>
      <c r="AU110" s="132" t="s">
        <v>77</v>
      </c>
      <c r="AY110" s="17" t="s">
        <v>260</v>
      </c>
      <c r="BE110" s="133">
        <f>IF(N110="základní",J110,0)</f>
        <v>0</v>
      </c>
      <c r="BF110" s="133">
        <f>IF(N110="snížená",J110,0)</f>
        <v>0</v>
      </c>
      <c r="BG110" s="133">
        <f>IF(N110="zákl. přenesená",J110,0)</f>
        <v>0</v>
      </c>
      <c r="BH110" s="133">
        <f>IF(N110="sníž. přenesená",J110,0)</f>
        <v>0</v>
      </c>
      <c r="BI110" s="133">
        <f>IF(N110="nulová",J110,0)</f>
        <v>0</v>
      </c>
      <c r="BJ110" s="17" t="s">
        <v>77</v>
      </c>
      <c r="BK110" s="133">
        <f>ROUND(I110*H110,2)</f>
        <v>0</v>
      </c>
      <c r="BL110" s="17" t="s">
        <v>266</v>
      </c>
      <c r="BM110" s="132" t="s">
        <v>310</v>
      </c>
    </row>
    <row r="111" spans="2:65" s="1" customFormat="1" ht="11.25">
      <c r="B111" s="32"/>
      <c r="D111" s="134" t="s">
        <v>267</v>
      </c>
      <c r="F111" s="135" t="s">
        <v>3893</v>
      </c>
      <c r="I111" s="136"/>
      <c r="L111" s="32"/>
      <c r="M111" s="137"/>
      <c r="T111" s="53"/>
      <c r="AT111" s="17" t="s">
        <v>267</v>
      </c>
      <c r="AU111" s="17" t="s">
        <v>77</v>
      </c>
    </row>
    <row r="112" spans="2:65" s="1" customFormat="1" ht="19.5">
      <c r="B112" s="32"/>
      <c r="D112" s="134" t="s">
        <v>269</v>
      </c>
      <c r="F112" s="138" t="s">
        <v>306</v>
      </c>
      <c r="I112" s="136"/>
      <c r="L112" s="32"/>
      <c r="M112" s="137"/>
      <c r="T112" s="53"/>
      <c r="AT112" s="17" t="s">
        <v>269</v>
      </c>
      <c r="AU112" s="17" t="s">
        <v>77</v>
      </c>
    </row>
    <row r="113" spans="2:65" s="1" customFormat="1" ht="24.2" customHeight="1">
      <c r="B113" s="32"/>
      <c r="C113" s="139" t="s">
        <v>312</v>
      </c>
      <c r="D113" s="139" t="s">
        <v>273</v>
      </c>
      <c r="E113" s="140" t="s">
        <v>3894</v>
      </c>
      <c r="F113" s="141" t="s">
        <v>3895</v>
      </c>
      <c r="G113" s="142" t="s">
        <v>363</v>
      </c>
      <c r="H113" s="143">
        <v>1</v>
      </c>
      <c r="I113" s="144"/>
      <c r="J113" s="145">
        <f>ROUND(I113*H113,2)</f>
        <v>0</v>
      </c>
      <c r="K113" s="141" t="s">
        <v>265</v>
      </c>
      <c r="L113" s="146"/>
      <c r="M113" s="147" t="s">
        <v>19</v>
      </c>
      <c r="N113" s="148" t="s">
        <v>40</v>
      </c>
      <c r="P113" s="130">
        <f>O113*H113</f>
        <v>0</v>
      </c>
      <c r="Q113" s="130">
        <v>0</v>
      </c>
      <c r="R113" s="130">
        <f>Q113*H113</f>
        <v>0</v>
      </c>
      <c r="S113" s="130">
        <v>0</v>
      </c>
      <c r="T113" s="131">
        <f>S113*H113</f>
        <v>0</v>
      </c>
      <c r="AR113" s="132" t="s">
        <v>277</v>
      </c>
      <c r="AT113" s="132" t="s">
        <v>273</v>
      </c>
      <c r="AU113" s="132" t="s">
        <v>77</v>
      </c>
      <c r="AY113" s="17" t="s">
        <v>260</v>
      </c>
      <c r="BE113" s="133">
        <f>IF(N113="základní",J113,0)</f>
        <v>0</v>
      </c>
      <c r="BF113" s="133">
        <f>IF(N113="snížená",J113,0)</f>
        <v>0</v>
      </c>
      <c r="BG113" s="133">
        <f>IF(N113="zákl. přenesená",J113,0)</f>
        <v>0</v>
      </c>
      <c r="BH113" s="133">
        <f>IF(N113="sníž. přenesená",J113,0)</f>
        <v>0</v>
      </c>
      <c r="BI113" s="133">
        <f>IF(N113="nulová",J113,0)</f>
        <v>0</v>
      </c>
      <c r="BJ113" s="17" t="s">
        <v>77</v>
      </c>
      <c r="BK113" s="133">
        <f>ROUND(I113*H113,2)</f>
        <v>0</v>
      </c>
      <c r="BL113" s="17" t="s">
        <v>266</v>
      </c>
      <c r="BM113" s="132" t="s">
        <v>315</v>
      </c>
    </row>
    <row r="114" spans="2:65" s="1" customFormat="1" ht="11.25">
      <c r="B114" s="32"/>
      <c r="D114" s="134" t="s">
        <v>267</v>
      </c>
      <c r="F114" s="135" t="s">
        <v>3895</v>
      </c>
      <c r="I114" s="136"/>
      <c r="L114" s="32"/>
      <c r="M114" s="137"/>
      <c r="T114" s="53"/>
      <c r="AT114" s="17" t="s">
        <v>267</v>
      </c>
      <c r="AU114" s="17" t="s">
        <v>77</v>
      </c>
    </row>
    <row r="115" spans="2:65" s="1" customFormat="1" ht="19.5">
      <c r="B115" s="32"/>
      <c r="D115" s="134" t="s">
        <v>269</v>
      </c>
      <c r="F115" s="138" t="s">
        <v>306</v>
      </c>
      <c r="I115" s="136"/>
      <c r="L115" s="32"/>
      <c r="M115" s="137"/>
      <c r="T115" s="53"/>
      <c r="AT115" s="17" t="s">
        <v>269</v>
      </c>
      <c r="AU115" s="17" t="s">
        <v>77</v>
      </c>
    </row>
    <row r="116" spans="2:65" s="1" customFormat="1" ht="21.75" customHeight="1">
      <c r="B116" s="32"/>
      <c r="C116" s="139" t="s">
        <v>8</v>
      </c>
      <c r="D116" s="139" t="s">
        <v>273</v>
      </c>
      <c r="E116" s="140" t="s">
        <v>3896</v>
      </c>
      <c r="F116" s="141" t="s">
        <v>3897</v>
      </c>
      <c r="G116" s="142" t="s">
        <v>363</v>
      </c>
      <c r="H116" s="143">
        <v>4</v>
      </c>
      <c r="I116" s="144"/>
      <c r="J116" s="145">
        <f>ROUND(I116*H116,2)</f>
        <v>0</v>
      </c>
      <c r="K116" s="141" t="s">
        <v>265</v>
      </c>
      <c r="L116" s="146"/>
      <c r="M116" s="147" t="s">
        <v>19</v>
      </c>
      <c r="N116" s="148" t="s">
        <v>40</v>
      </c>
      <c r="P116" s="130">
        <f>O116*H116</f>
        <v>0</v>
      </c>
      <c r="Q116" s="130">
        <v>0</v>
      </c>
      <c r="R116" s="130">
        <f>Q116*H116</f>
        <v>0</v>
      </c>
      <c r="S116" s="130">
        <v>0</v>
      </c>
      <c r="T116" s="131">
        <f>S116*H116</f>
        <v>0</v>
      </c>
      <c r="AR116" s="132" t="s">
        <v>277</v>
      </c>
      <c r="AT116" s="132" t="s">
        <v>273</v>
      </c>
      <c r="AU116" s="132" t="s">
        <v>77</v>
      </c>
      <c r="AY116" s="17" t="s">
        <v>260</v>
      </c>
      <c r="BE116" s="133">
        <f>IF(N116="základní",J116,0)</f>
        <v>0</v>
      </c>
      <c r="BF116" s="133">
        <f>IF(N116="snížená",J116,0)</f>
        <v>0</v>
      </c>
      <c r="BG116" s="133">
        <f>IF(N116="zákl. přenesená",J116,0)</f>
        <v>0</v>
      </c>
      <c r="BH116" s="133">
        <f>IF(N116="sníž. přenesená",J116,0)</f>
        <v>0</v>
      </c>
      <c r="BI116" s="133">
        <f>IF(N116="nulová",J116,0)</f>
        <v>0</v>
      </c>
      <c r="BJ116" s="17" t="s">
        <v>77</v>
      </c>
      <c r="BK116" s="133">
        <f>ROUND(I116*H116,2)</f>
        <v>0</v>
      </c>
      <c r="BL116" s="17" t="s">
        <v>266</v>
      </c>
      <c r="BM116" s="132" t="s">
        <v>320</v>
      </c>
    </row>
    <row r="117" spans="2:65" s="1" customFormat="1" ht="11.25">
      <c r="B117" s="32"/>
      <c r="D117" s="134" t="s">
        <v>267</v>
      </c>
      <c r="F117" s="135" t="s">
        <v>3897</v>
      </c>
      <c r="I117" s="136"/>
      <c r="L117" s="32"/>
      <c r="M117" s="137"/>
      <c r="T117" s="53"/>
      <c r="AT117" s="17" t="s">
        <v>267</v>
      </c>
      <c r="AU117" s="17" t="s">
        <v>77</v>
      </c>
    </row>
    <row r="118" spans="2:65" s="1" customFormat="1" ht="19.5">
      <c r="B118" s="32"/>
      <c r="D118" s="134" t="s">
        <v>269</v>
      </c>
      <c r="F118" s="138" t="s">
        <v>306</v>
      </c>
      <c r="I118" s="136"/>
      <c r="L118" s="32"/>
      <c r="M118" s="137"/>
      <c r="T118" s="53"/>
      <c r="AT118" s="17" t="s">
        <v>269</v>
      </c>
      <c r="AU118" s="17" t="s">
        <v>77</v>
      </c>
    </row>
    <row r="119" spans="2:65" s="1" customFormat="1" ht="37.9" customHeight="1">
      <c r="B119" s="32"/>
      <c r="C119" s="139" t="s">
        <v>322</v>
      </c>
      <c r="D119" s="139" t="s">
        <v>273</v>
      </c>
      <c r="E119" s="140" t="s">
        <v>3898</v>
      </c>
      <c r="F119" s="141" t="s">
        <v>3899</v>
      </c>
      <c r="G119" s="142" t="s">
        <v>363</v>
      </c>
      <c r="H119" s="143">
        <v>2</v>
      </c>
      <c r="I119" s="144"/>
      <c r="J119" s="145">
        <f>ROUND(I119*H119,2)</f>
        <v>0</v>
      </c>
      <c r="K119" s="141" t="s">
        <v>265</v>
      </c>
      <c r="L119" s="146"/>
      <c r="M119" s="147" t="s">
        <v>19</v>
      </c>
      <c r="N119" s="148" t="s">
        <v>40</v>
      </c>
      <c r="P119" s="130">
        <f>O119*H119</f>
        <v>0</v>
      </c>
      <c r="Q119" s="130">
        <v>0</v>
      </c>
      <c r="R119" s="130">
        <f>Q119*H119</f>
        <v>0</v>
      </c>
      <c r="S119" s="130">
        <v>0</v>
      </c>
      <c r="T119" s="131">
        <f>S119*H119</f>
        <v>0</v>
      </c>
      <c r="AR119" s="132" t="s">
        <v>277</v>
      </c>
      <c r="AT119" s="132" t="s">
        <v>273</v>
      </c>
      <c r="AU119" s="132" t="s">
        <v>77</v>
      </c>
      <c r="AY119" s="17" t="s">
        <v>260</v>
      </c>
      <c r="BE119" s="133">
        <f>IF(N119="základní",J119,0)</f>
        <v>0</v>
      </c>
      <c r="BF119" s="133">
        <f>IF(N119="snížená",J119,0)</f>
        <v>0</v>
      </c>
      <c r="BG119" s="133">
        <f>IF(N119="zákl. přenesená",J119,0)</f>
        <v>0</v>
      </c>
      <c r="BH119" s="133">
        <f>IF(N119="sníž. přenesená",J119,0)</f>
        <v>0</v>
      </c>
      <c r="BI119" s="133">
        <f>IF(N119="nulová",J119,0)</f>
        <v>0</v>
      </c>
      <c r="BJ119" s="17" t="s">
        <v>77</v>
      </c>
      <c r="BK119" s="133">
        <f>ROUND(I119*H119,2)</f>
        <v>0</v>
      </c>
      <c r="BL119" s="17" t="s">
        <v>266</v>
      </c>
      <c r="BM119" s="132" t="s">
        <v>326</v>
      </c>
    </row>
    <row r="120" spans="2:65" s="1" customFormat="1" ht="19.5">
      <c r="B120" s="32"/>
      <c r="D120" s="134" t="s">
        <v>267</v>
      </c>
      <c r="F120" s="135" t="s">
        <v>3899</v>
      </c>
      <c r="I120" s="136"/>
      <c r="L120" s="32"/>
      <c r="M120" s="137"/>
      <c r="T120" s="53"/>
      <c r="AT120" s="17" t="s">
        <v>267</v>
      </c>
      <c r="AU120" s="17" t="s">
        <v>77</v>
      </c>
    </row>
    <row r="121" spans="2:65" s="1" customFormat="1" ht="19.5">
      <c r="B121" s="32"/>
      <c r="D121" s="134" t="s">
        <v>269</v>
      </c>
      <c r="F121" s="138" t="s">
        <v>306</v>
      </c>
      <c r="I121" s="136"/>
      <c r="L121" s="32"/>
      <c r="M121" s="137"/>
      <c r="T121" s="53"/>
      <c r="AT121" s="17" t="s">
        <v>269</v>
      </c>
      <c r="AU121" s="17" t="s">
        <v>77</v>
      </c>
    </row>
    <row r="122" spans="2:65" s="1" customFormat="1" ht="24.2" customHeight="1">
      <c r="B122" s="32"/>
      <c r="C122" s="139" t="s">
        <v>296</v>
      </c>
      <c r="D122" s="139" t="s">
        <v>273</v>
      </c>
      <c r="E122" s="140" t="s">
        <v>3900</v>
      </c>
      <c r="F122" s="141" t="s">
        <v>3901</v>
      </c>
      <c r="G122" s="142" t="s">
        <v>363</v>
      </c>
      <c r="H122" s="143">
        <v>3</v>
      </c>
      <c r="I122" s="144"/>
      <c r="J122" s="145">
        <f>ROUND(I122*H122,2)</f>
        <v>0</v>
      </c>
      <c r="K122" s="141" t="s">
        <v>265</v>
      </c>
      <c r="L122" s="146"/>
      <c r="M122" s="147" t="s">
        <v>19</v>
      </c>
      <c r="N122" s="148" t="s">
        <v>40</v>
      </c>
      <c r="P122" s="130">
        <f>O122*H122</f>
        <v>0</v>
      </c>
      <c r="Q122" s="130">
        <v>0</v>
      </c>
      <c r="R122" s="130">
        <f>Q122*H122</f>
        <v>0</v>
      </c>
      <c r="S122" s="130">
        <v>0</v>
      </c>
      <c r="T122" s="131">
        <f>S122*H122</f>
        <v>0</v>
      </c>
      <c r="AR122" s="132" t="s">
        <v>277</v>
      </c>
      <c r="AT122" s="132" t="s">
        <v>273</v>
      </c>
      <c r="AU122" s="132" t="s">
        <v>77</v>
      </c>
      <c r="AY122" s="17" t="s">
        <v>260</v>
      </c>
      <c r="BE122" s="133">
        <f>IF(N122="základní",J122,0)</f>
        <v>0</v>
      </c>
      <c r="BF122" s="133">
        <f>IF(N122="snížená",J122,0)</f>
        <v>0</v>
      </c>
      <c r="BG122" s="133">
        <f>IF(N122="zákl. přenesená",J122,0)</f>
        <v>0</v>
      </c>
      <c r="BH122" s="133">
        <f>IF(N122="sníž. přenesená",J122,0)</f>
        <v>0</v>
      </c>
      <c r="BI122" s="133">
        <f>IF(N122="nulová",J122,0)</f>
        <v>0</v>
      </c>
      <c r="BJ122" s="17" t="s">
        <v>77</v>
      </c>
      <c r="BK122" s="133">
        <f>ROUND(I122*H122,2)</f>
        <v>0</v>
      </c>
      <c r="BL122" s="17" t="s">
        <v>266</v>
      </c>
      <c r="BM122" s="132" t="s">
        <v>330</v>
      </c>
    </row>
    <row r="123" spans="2:65" s="1" customFormat="1" ht="11.25">
      <c r="B123" s="32"/>
      <c r="D123" s="134" t="s">
        <v>267</v>
      </c>
      <c r="F123" s="135" t="s">
        <v>3901</v>
      </c>
      <c r="I123" s="136"/>
      <c r="L123" s="32"/>
      <c r="M123" s="137"/>
      <c r="T123" s="53"/>
      <c r="AT123" s="17" t="s">
        <v>267</v>
      </c>
      <c r="AU123" s="17" t="s">
        <v>77</v>
      </c>
    </row>
    <row r="124" spans="2:65" s="1" customFormat="1" ht="19.5">
      <c r="B124" s="32"/>
      <c r="D124" s="134" t="s">
        <v>269</v>
      </c>
      <c r="F124" s="138" t="s">
        <v>306</v>
      </c>
      <c r="I124" s="136"/>
      <c r="L124" s="32"/>
      <c r="M124" s="137"/>
      <c r="T124" s="53"/>
      <c r="AT124" s="17" t="s">
        <v>269</v>
      </c>
      <c r="AU124" s="17" t="s">
        <v>77</v>
      </c>
    </row>
    <row r="125" spans="2:65" s="1" customFormat="1" ht="24.2" customHeight="1">
      <c r="B125" s="32"/>
      <c r="C125" s="139" t="s">
        <v>332</v>
      </c>
      <c r="D125" s="139" t="s">
        <v>273</v>
      </c>
      <c r="E125" s="140" t="s">
        <v>3902</v>
      </c>
      <c r="F125" s="141" t="s">
        <v>3903</v>
      </c>
      <c r="G125" s="142" t="s">
        <v>363</v>
      </c>
      <c r="H125" s="143">
        <v>1</v>
      </c>
      <c r="I125" s="144"/>
      <c r="J125" s="145">
        <f>ROUND(I125*H125,2)</f>
        <v>0</v>
      </c>
      <c r="K125" s="141" t="s">
        <v>265</v>
      </c>
      <c r="L125" s="146"/>
      <c r="M125" s="147" t="s">
        <v>19</v>
      </c>
      <c r="N125" s="148" t="s">
        <v>40</v>
      </c>
      <c r="P125" s="130">
        <f>O125*H125</f>
        <v>0</v>
      </c>
      <c r="Q125" s="130">
        <v>0</v>
      </c>
      <c r="R125" s="130">
        <f>Q125*H125</f>
        <v>0</v>
      </c>
      <c r="S125" s="130">
        <v>0</v>
      </c>
      <c r="T125" s="131">
        <f>S125*H125</f>
        <v>0</v>
      </c>
      <c r="AR125" s="132" t="s">
        <v>277</v>
      </c>
      <c r="AT125" s="132" t="s">
        <v>273</v>
      </c>
      <c r="AU125" s="132" t="s">
        <v>77</v>
      </c>
      <c r="AY125" s="17" t="s">
        <v>260</v>
      </c>
      <c r="BE125" s="133">
        <f>IF(N125="základní",J125,0)</f>
        <v>0</v>
      </c>
      <c r="BF125" s="133">
        <f>IF(N125="snížená",J125,0)</f>
        <v>0</v>
      </c>
      <c r="BG125" s="133">
        <f>IF(N125="zákl. přenesená",J125,0)</f>
        <v>0</v>
      </c>
      <c r="BH125" s="133">
        <f>IF(N125="sníž. přenesená",J125,0)</f>
        <v>0</v>
      </c>
      <c r="BI125" s="133">
        <f>IF(N125="nulová",J125,0)</f>
        <v>0</v>
      </c>
      <c r="BJ125" s="17" t="s">
        <v>77</v>
      </c>
      <c r="BK125" s="133">
        <f>ROUND(I125*H125,2)</f>
        <v>0</v>
      </c>
      <c r="BL125" s="17" t="s">
        <v>266</v>
      </c>
      <c r="BM125" s="132" t="s">
        <v>335</v>
      </c>
    </row>
    <row r="126" spans="2:65" s="1" customFormat="1" ht="11.25">
      <c r="B126" s="32"/>
      <c r="D126" s="134" t="s">
        <v>267</v>
      </c>
      <c r="F126" s="135" t="s">
        <v>3903</v>
      </c>
      <c r="I126" s="136"/>
      <c r="L126" s="32"/>
      <c r="M126" s="137"/>
      <c r="T126" s="53"/>
      <c r="AT126" s="17" t="s">
        <v>267</v>
      </c>
      <c r="AU126" s="17" t="s">
        <v>77</v>
      </c>
    </row>
    <row r="127" spans="2:65" s="1" customFormat="1" ht="19.5">
      <c r="B127" s="32"/>
      <c r="D127" s="134" t="s">
        <v>269</v>
      </c>
      <c r="F127" s="138" t="s">
        <v>306</v>
      </c>
      <c r="I127" s="136"/>
      <c r="L127" s="32"/>
      <c r="M127" s="137"/>
      <c r="T127" s="53"/>
      <c r="AT127" s="17" t="s">
        <v>269</v>
      </c>
      <c r="AU127" s="17" t="s">
        <v>77</v>
      </c>
    </row>
    <row r="128" spans="2:65" s="1" customFormat="1" ht="24.2" customHeight="1">
      <c r="B128" s="32"/>
      <c r="C128" s="139" t="s">
        <v>300</v>
      </c>
      <c r="D128" s="139" t="s">
        <v>273</v>
      </c>
      <c r="E128" s="140" t="s">
        <v>801</v>
      </c>
      <c r="F128" s="141" t="s">
        <v>802</v>
      </c>
      <c r="G128" s="142" t="s">
        <v>363</v>
      </c>
      <c r="H128" s="143">
        <v>1</v>
      </c>
      <c r="I128" s="144"/>
      <c r="J128" s="145">
        <f>ROUND(I128*H128,2)</f>
        <v>0</v>
      </c>
      <c r="K128" s="141" t="s">
        <v>265</v>
      </c>
      <c r="L128" s="146"/>
      <c r="M128" s="147" t="s">
        <v>19</v>
      </c>
      <c r="N128" s="148" t="s">
        <v>40</v>
      </c>
      <c r="P128" s="130">
        <f>O128*H128</f>
        <v>0</v>
      </c>
      <c r="Q128" s="130">
        <v>0</v>
      </c>
      <c r="R128" s="130">
        <f>Q128*H128</f>
        <v>0</v>
      </c>
      <c r="S128" s="130">
        <v>0</v>
      </c>
      <c r="T128" s="131">
        <f>S128*H128</f>
        <v>0</v>
      </c>
      <c r="AR128" s="132" t="s">
        <v>277</v>
      </c>
      <c r="AT128" s="132" t="s">
        <v>273</v>
      </c>
      <c r="AU128" s="132" t="s">
        <v>77</v>
      </c>
      <c r="AY128" s="17" t="s">
        <v>260</v>
      </c>
      <c r="BE128" s="133">
        <f>IF(N128="základní",J128,0)</f>
        <v>0</v>
      </c>
      <c r="BF128" s="133">
        <f>IF(N128="snížená",J128,0)</f>
        <v>0</v>
      </c>
      <c r="BG128" s="133">
        <f>IF(N128="zákl. přenesená",J128,0)</f>
        <v>0</v>
      </c>
      <c r="BH128" s="133">
        <f>IF(N128="sníž. přenesená",J128,0)</f>
        <v>0</v>
      </c>
      <c r="BI128" s="133">
        <f>IF(N128="nulová",J128,0)</f>
        <v>0</v>
      </c>
      <c r="BJ128" s="17" t="s">
        <v>77</v>
      </c>
      <c r="BK128" s="133">
        <f>ROUND(I128*H128,2)</f>
        <v>0</v>
      </c>
      <c r="BL128" s="17" t="s">
        <v>266</v>
      </c>
      <c r="BM128" s="132" t="s">
        <v>339</v>
      </c>
    </row>
    <row r="129" spans="2:65" s="1" customFormat="1" ht="19.5">
      <c r="B129" s="32"/>
      <c r="D129" s="134" t="s">
        <v>267</v>
      </c>
      <c r="F129" s="135" t="s">
        <v>802</v>
      </c>
      <c r="I129" s="136"/>
      <c r="L129" s="32"/>
      <c r="M129" s="137"/>
      <c r="T129" s="53"/>
      <c r="AT129" s="17" t="s">
        <v>267</v>
      </c>
      <c r="AU129" s="17" t="s">
        <v>77</v>
      </c>
    </row>
    <row r="130" spans="2:65" s="1" customFormat="1" ht="19.5">
      <c r="B130" s="32"/>
      <c r="D130" s="134" t="s">
        <v>269</v>
      </c>
      <c r="F130" s="138" t="s">
        <v>306</v>
      </c>
      <c r="I130" s="136"/>
      <c r="L130" s="32"/>
      <c r="M130" s="137"/>
      <c r="T130" s="53"/>
      <c r="AT130" s="17" t="s">
        <v>269</v>
      </c>
      <c r="AU130" s="17" t="s">
        <v>77</v>
      </c>
    </row>
    <row r="131" spans="2:65" s="1" customFormat="1" ht="33" customHeight="1">
      <c r="B131" s="32"/>
      <c r="C131" s="139" t="s">
        <v>341</v>
      </c>
      <c r="D131" s="139" t="s">
        <v>273</v>
      </c>
      <c r="E131" s="140" t="s">
        <v>3904</v>
      </c>
      <c r="F131" s="141" t="s">
        <v>3905</v>
      </c>
      <c r="G131" s="142" t="s">
        <v>363</v>
      </c>
      <c r="H131" s="143">
        <v>1</v>
      </c>
      <c r="I131" s="144"/>
      <c r="J131" s="145">
        <f>ROUND(I131*H131,2)</f>
        <v>0</v>
      </c>
      <c r="K131" s="141" t="s">
        <v>265</v>
      </c>
      <c r="L131" s="146"/>
      <c r="M131" s="147" t="s">
        <v>19</v>
      </c>
      <c r="N131" s="148" t="s">
        <v>40</v>
      </c>
      <c r="P131" s="130">
        <f>O131*H131</f>
        <v>0</v>
      </c>
      <c r="Q131" s="130">
        <v>0</v>
      </c>
      <c r="R131" s="130">
        <f>Q131*H131</f>
        <v>0</v>
      </c>
      <c r="S131" s="130">
        <v>0</v>
      </c>
      <c r="T131" s="131">
        <f>S131*H131</f>
        <v>0</v>
      </c>
      <c r="AR131" s="132" t="s">
        <v>277</v>
      </c>
      <c r="AT131" s="132" t="s">
        <v>273</v>
      </c>
      <c r="AU131" s="132" t="s">
        <v>77</v>
      </c>
      <c r="AY131" s="17" t="s">
        <v>260</v>
      </c>
      <c r="BE131" s="133">
        <f>IF(N131="základní",J131,0)</f>
        <v>0</v>
      </c>
      <c r="BF131" s="133">
        <f>IF(N131="snížená",J131,0)</f>
        <v>0</v>
      </c>
      <c r="BG131" s="133">
        <f>IF(N131="zákl. přenesená",J131,0)</f>
        <v>0</v>
      </c>
      <c r="BH131" s="133">
        <f>IF(N131="sníž. přenesená",J131,0)</f>
        <v>0</v>
      </c>
      <c r="BI131" s="133">
        <f>IF(N131="nulová",J131,0)</f>
        <v>0</v>
      </c>
      <c r="BJ131" s="17" t="s">
        <v>77</v>
      </c>
      <c r="BK131" s="133">
        <f>ROUND(I131*H131,2)</f>
        <v>0</v>
      </c>
      <c r="BL131" s="17" t="s">
        <v>266</v>
      </c>
      <c r="BM131" s="132" t="s">
        <v>344</v>
      </c>
    </row>
    <row r="132" spans="2:65" s="1" customFormat="1" ht="19.5">
      <c r="B132" s="32"/>
      <c r="D132" s="134" t="s">
        <v>267</v>
      </c>
      <c r="F132" s="135" t="s">
        <v>3905</v>
      </c>
      <c r="I132" s="136"/>
      <c r="L132" s="32"/>
      <c r="M132" s="137"/>
      <c r="T132" s="53"/>
      <c r="AT132" s="17" t="s">
        <v>267</v>
      </c>
      <c r="AU132" s="17" t="s">
        <v>77</v>
      </c>
    </row>
    <row r="133" spans="2:65" s="1" customFormat="1" ht="19.5">
      <c r="B133" s="32"/>
      <c r="D133" s="134" t="s">
        <v>269</v>
      </c>
      <c r="F133" s="138" t="s">
        <v>306</v>
      </c>
      <c r="I133" s="136"/>
      <c r="L133" s="32"/>
      <c r="M133" s="137"/>
      <c r="T133" s="53"/>
      <c r="AT133" s="17" t="s">
        <v>269</v>
      </c>
      <c r="AU133" s="17" t="s">
        <v>77</v>
      </c>
    </row>
    <row r="134" spans="2:65" s="1" customFormat="1" ht="24.2" customHeight="1">
      <c r="B134" s="32"/>
      <c r="C134" s="139" t="s">
        <v>305</v>
      </c>
      <c r="D134" s="139" t="s">
        <v>273</v>
      </c>
      <c r="E134" s="140" t="s">
        <v>3906</v>
      </c>
      <c r="F134" s="141" t="s">
        <v>3907</v>
      </c>
      <c r="G134" s="142" t="s">
        <v>363</v>
      </c>
      <c r="H134" s="143">
        <v>16</v>
      </c>
      <c r="I134" s="144"/>
      <c r="J134" s="145">
        <f>ROUND(I134*H134,2)</f>
        <v>0</v>
      </c>
      <c r="K134" s="141" t="s">
        <v>265</v>
      </c>
      <c r="L134" s="146"/>
      <c r="M134" s="147" t="s">
        <v>19</v>
      </c>
      <c r="N134" s="148" t="s">
        <v>40</v>
      </c>
      <c r="P134" s="130">
        <f>O134*H134</f>
        <v>0</v>
      </c>
      <c r="Q134" s="130">
        <v>0</v>
      </c>
      <c r="R134" s="130">
        <f>Q134*H134</f>
        <v>0</v>
      </c>
      <c r="S134" s="130">
        <v>0</v>
      </c>
      <c r="T134" s="131">
        <f>S134*H134</f>
        <v>0</v>
      </c>
      <c r="AR134" s="132" t="s">
        <v>277</v>
      </c>
      <c r="AT134" s="132" t="s">
        <v>273</v>
      </c>
      <c r="AU134" s="132" t="s">
        <v>77</v>
      </c>
      <c r="AY134" s="17" t="s">
        <v>260</v>
      </c>
      <c r="BE134" s="133">
        <f>IF(N134="základní",J134,0)</f>
        <v>0</v>
      </c>
      <c r="BF134" s="133">
        <f>IF(N134="snížená",J134,0)</f>
        <v>0</v>
      </c>
      <c r="BG134" s="133">
        <f>IF(N134="zákl. přenesená",J134,0)</f>
        <v>0</v>
      </c>
      <c r="BH134" s="133">
        <f>IF(N134="sníž. přenesená",J134,0)</f>
        <v>0</v>
      </c>
      <c r="BI134" s="133">
        <f>IF(N134="nulová",J134,0)</f>
        <v>0</v>
      </c>
      <c r="BJ134" s="17" t="s">
        <v>77</v>
      </c>
      <c r="BK134" s="133">
        <f>ROUND(I134*H134,2)</f>
        <v>0</v>
      </c>
      <c r="BL134" s="17" t="s">
        <v>266</v>
      </c>
      <c r="BM134" s="132" t="s">
        <v>348</v>
      </c>
    </row>
    <row r="135" spans="2:65" s="1" customFormat="1" ht="19.5">
      <c r="B135" s="32"/>
      <c r="D135" s="134" t="s">
        <v>267</v>
      </c>
      <c r="F135" s="135" t="s">
        <v>3907</v>
      </c>
      <c r="I135" s="136"/>
      <c r="L135" s="32"/>
      <c r="M135" s="137"/>
      <c r="T135" s="53"/>
      <c r="AT135" s="17" t="s">
        <v>267</v>
      </c>
      <c r="AU135" s="17" t="s">
        <v>77</v>
      </c>
    </row>
    <row r="136" spans="2:65" s="1" customFormat="1" ht="19.5">
      <c r="B136" s="32"/>
      <c r="D136" s="134" t="s">
        <v>269</v>
      </c>
      <c r="F136" s="138" t="s">
        <v>306</v>
      </c>
      <c r="I136" s="136"/>
      <c r="L136" s="32"/>
      <c r="M136" s="137"/>
      <c r="T136" s="53"/>
      <c r="AT136" s="17" t="s">
        <v>269</v>
      </c>
      <c r="AU136" s="17" t="s">
        <v>77</v>
      </c>
    </row>
    <row r="137" spans="2:65" s="1" customFormat="1" ht="24.2" customHeight="1">
      <c r="B137" s="32"/>
      <c r="C137" s="139" t="s">
        <v>350</v>
      </c>
      <c r="D137" s="139" t="s">
        <v>273</v>
      </c>
      <c r="E137" s="140" t="s">
        <v>3908</v>
      </c>
      <c r="F137" s="141" t="s">
        <v>3909</v>
      </c>
      <c r="G137" s="142" t="s">
        <v>363</v>
      </c>
      <c r="H137" s="143">
        <v>8</v>
      </c>
      <c r="I137" s="144"/>
      <c r="J137" s="145">
        <f>ROUND(I137*H137,2)</f>
        <v>0</v>
      </c>
      <c r="K137" s="141" t="s">
        <v>265</v>
      </c>
      <c r="L137" s="146"/>
      <c r="M137" s="147" t="s">
        <v>19</v>
      </c>
      <c r="N137" s="148" t="s">
        <v>40</v>
      </c>
      <c r="P137" s="130">
        <f>O137*H137</f>
        <v>0</v>
      </c>
      <c r="Q137" s="130">
        <v>0</v>
      </c>
      <c r="R137" s="130">
        <f>Q137*H137</f>
        <v>0</v>
      </c>
      <c r="S137" s="130">
        <v>0</v>
      </c>
      <c r="T137" s="131">
        <f>S137*H137</f>
        <v>0</v>
      </c>
      <c r="AR137" s="132" t="s">
        <v>277</v>
      </c>
      <c r="AT137" s="132" t="s">
        <v>273</v>
      </c>
      <c r="AU137" s="132" t="s">
        <v>77</v>
      </c>
      <c r="AY137" s="17" t="s">
        <v>260</v>
      </c>
      <c r="BE137" s="133">
        <f>IF(N137="základní",J137,0)</f>
        <v>0</v>
      </c>
      <c r="BF137" s="133">
        <f>IF(N137="snížená",J137,0)</f>
        <v>0</v>
      </c>
      <c r="BG137" s="133">
        <f>IF(N137="zákl. přenesená",J137,0)</f>
        <v>0</v>
      </c>
      <c r="BH137" s="133">
        <f>IF(N137="sníž. přenesená",J137,0)</f>
        <v>0</v>
      </c>
      <c r="BI137" s="133">
        <f>IF(N137="nulová",J137,0)</f>
        <v>0</v>
      </c>
      <c r="BJ137" s="17" t="s">
        <v>77</v>
      </c>
      <c r="BK137" s="133">
        <f>ROUND(I137*H137,2)</f>
        <v>0</v>
      </c>
      <c r="BL137" s="17" t="s">
        <v>266</v>
      </c>
      <c r="BM137" s="132" t="s">
        <v>353</v>
      </c>
    </row>
    <row r="138" spans="2:65" s="1" customFormat="1" ht="11.25">
      <c r="B138" s="32"/>
      <c r="D138" s="134" t="s">
        <v>267</v>
      </c>
      <c r="F138" s="135" t="s">
        <v>3909</v>
      </c>
      <c r="I138" s="136"/>
      <c r="L138" s="32"/>
      <c r="M138" s="137"/>
      <c r="T138" s="53"/>
      <c r="AT138" s="17" t="s">
        <v>267</v>
      </c>
      <c r="AU138" s="17" t="s">
        <v>77</v>
      </c>
    </row>
    <row r="139" spans="2:65" s="1" customFormat="1" ht="19.5">
      <c r="B139" s="32"/>
      <c r="D139" s="134" t="s">
        <v>269</v>
      </c>
      <c r="F139" s="138" t="s">
        <v>306</v>
      </c>
      <c r="I139" s="136"/>
      <c r="L139" s="32"/>
      <c r="M139" s="137"/>
      <c r="T139" s="53"/>
      <c r="AT139" s="17" t="s">
        <v>269</v>
      </c>
      <c r="AU139" s="17" t="s">
        <v>77</v>
      </c>
    </row>
    <row r="140" spans="2:65" s="1" customFormat="1" ht="24.2" customHeight="1">
      <c r="B140" s="32"/>
      <c r="C140" s="139" t="s">
        <v>310</v>
      </c>
      <c r="D140" s="139" t="s">
        <v>273</v>
      </c>
      <c r="E140" s="140" t="s">
        <v>3910</v>
      </c>
      <c r="F140" s="141" t="s">
        <v>3911</v>
      </c>
      <c r="G140" s="142" t="s">
        <v>363</v>
      </c>
      <c r="H140" s="143">
        <v>8</v>
      </c>
      <c r="I140" s="144"/>
      <c r="J140" s="145">
        <f>ROUND(I140*H140,2)</f>
        <v>0</v>
      </c>
      <c r="K140" s="141" t="s">
        <v>265</v>
      </c>
      <c r="L140" s="146"/>
      <c r="M140" s="147" t="s">
        <v>19</v>
      </c>
      <c r="N140" s="148" t="s">
        <v>40</v>
      </c>
      <c r="P140" s="130">
        <f>O140*H140</f>
        <v>0</v>
      </c>
      <c r="Q140" s="130">
        <v>0</v>
      </c>
      <c r="R140" s="130">
        <f>Q140*H140</f>
        <v>0</v>
      </c>
      <c r="S140" s="130">
        <v>0</v>
      </c>
      <c r="T140" s="131">
        <f>S140*H140</f>
        <v>0</v>
      </c>
      <c r="AR140" s="132" t="s">
        <v>277</v>
      </c>
      <c r="AT140" s="132" t="s">
        <v>273</v>
      </c>
      <c r="AU140" s="132" t="s">
        <v>77</v>
      </c>
      <c r="AY140" s="17" t="s">
        <v>260</v>
      </c>
      <c r="BE140" s="133">
        <f>IF(N140="základní",J140,0)</f>
        <v>0</v>
      </c>
      <c r="BF140" s="133">
        <f>IF(N140="snížená",J140,0)</f>
        <v>0</v>
      </c>
      <c r="BG140" s="133">
        <f>IF(N140="zákl. přenesená",J140,0)</f>
        <v>0</v>
      </c>
      <c r="BH140" s="133">
        <f>IF(N140="sníž. přenesená",J140,0)</f>
        <v>0</v>
      </c>
      <c r="BI140" s="133">
        <f>IF(N140="nulová",J140,0)</f>
        <v>0</v>
      </c>
      <c r="BJ140" s="17" t="s">
        <v>77</v>
      </c>
      <c r="BK140" s="133">
        <f>ROUND(I140*H140,2)</f>
        <v>0</v>
      </c>
      <c r="BL140" s="17" t="s">
        <v>266</v>
      </c>
      <c r="BM140" s="132" t="s">
        <v>358</v>
      </c>
    </row>
    <row r="141" spans="2:65" s="1" customFormat="1" ht="11.25">
      <c r="B141" s="32"/>
      <c r="D141" s="134" t="s">
        <v>267</v>
      </c>
      <c r="F141" s="135" t="s">
        <v>3911</v>
      </c>
      <c r="I141" s="136"/>
      <c r="L141" s="32"/>
      <c r="M141" s="137"/>
      <c r="T141" s="53"/>
      <c r="AT141" s="17" t="s">
        <v>267</v>
      </c>
      <c r="AU141" s="17" t="s">
        <v>77</v>
      </c>
    </row>
    <row r="142" spans="2:65" s="1" customFormat="1" ht="19.5">
      <c r="B142" s="32"/>
      <c r="D142" s="134" t="s">
        <v>269</v>
      </c>
      <c r="F142" s="138" t="s">
        <v>306</v>
      </c>
      <c r="I142" s="136"/>
      <c r="L142" s="32"/>
      <c r="M142" s="137"/>
      <c r="T142" s="53"/>
      <c r="AT142" s="17" t="s">
        <v>269</v>
      </c>
      <c r="AU142" s="17" t="s">
        <v>77</v>
      </c>
    </row>
    <row r="143" spans="2:65" s="1" customFormat="1" ht="21.75" customHeight="1">
      <c r="B143" s="32"/>
      <c r="C143" s="139" t="s">
        <v>7</v>
      </c>
      <c r="D143" s="139" t="s">
        <v>273</v>
      </c>
      <c r="E143" s="140" t="s">
        <v>3912</v>
      </c>
      <c r="F143" s="141" t="s">
        <v>3913</v>
      </c>
      <c r="G143" s="142" t="s">
        <v>363</v>
      </c>
      <c r="H143" s="143">
        <v>1</v>
      </c>
      <c r="I143" s="144"/>
      <c r="J143" s="145">
        <f>ROUND(I143*H143,2)</f>
        <v>0</v>
      </c>
      <c r="K143" s="141" t="s">
        <v>19</v>
      </c>
      <c r="L143" s="146"/>
      <c r="M143" s="147" t="s">
        <v>19</v>
      </c>
      <c r="N143" s="148" t="s">
        <v>40</v>
      </c>
      <c r="P143" s="130">
        <f>O143*H143</f>
        <v>0</v>
      </c>
      <c r="Q143" s="130">
        <v>0</v>
      </c>
      <c r="R143" s="130">
        <f>Q143*H143</f>
        <v>0</v>
      </c>
      <c r="S143" s="130">
        <v>0</v>
      </c>
      <c r="T143" s="131">
        <f>S143*H143</f>
        <v>0</v>
      </c>
      <c r="AR143" s="132" t="s">
        <v>277</v>
      </c>
      <c r="AT143" s="132" t="s">
        <v>273</v>
      </c>
      <c r="AU143" s="132" t="s">
        <v>77</v>
      </c>
      <c r="AY143" s="17" t="s">
        <v>260</v>
      </c>
      <c r="BE143" s="133">
        <f>IF(N143="základní",J143,0)</f>
        <v>0</v>
      </c>
      <c r="BF143" s="133">
        <f>IF(N143="snížená",J143,0)</f>
        <v>0</v>
      </c>
      <c r="BG143" s="133">
        <f>IF(N143="zákl. přenesená",J143,0)</f>
        <v>0</v>
      </c>
      <c r="BH143" s="133">
        <f>IF(N143="sníž. přenesená",J143,0)</f>
        <v>0</v>
      </c>
      <c r="BI143" s="133">
        <f>IF(N143="nulová",J143,0)</f>
        <v>0</v>
      </c>
      <c r="BJ143" s="17" t="s">
        <v>77</v>
      </c>
      <c r="BK143" s="133">
        <f>ROUND(I143*H143,2)</f>
        <v>0</v>
      </c>
      <c r="BL143" s="17" t="s">
        <v>266</v>
      </c>
      <c r="BM143" s="132" t="s">
        <v>364</v>
      </c>
    </row>
    <row r="144" spans="2:65" s="1" customFormat="1" ht="11.25">
      <c r="B144" s="32"/>
      <c r="D144" s="134" t="s">
        <v>267</v>
      </c>
      <c r="F144" s="135" t="s">
        <v>3913</v>
      </c>
      <c r="I144" s="136"/>
      <c r="L144" s="32"/>
      <c r="M144" s="137"/>
      <c r="T144" s="53"/>
      <c r="AT144" s="17" t="s">
        <v>267</v>
      </c>
      <c r="AU144" s="17" t="s">
        <v>77</v>
      </c>
    </row>
    <row r="145" spans="2:65" s="1" customFormat="1" ht="19.5">
      <c r="B145" s="32"/>
      <c r="D145" s="134" t="s">
        <v>269</v>
      </c>
      <c r="F145" s="138" t="s">
        <v>306</v>
      </c>
      <c r="I145" s="136"/>
      <c r="L145" s="32"/>
      <c r="M145" s="137"/>
      <c r="T145" s="53"/>
      <c r="AT145" s="17" t="s">
        <v>269</v>
      </c>
      <c r="AU145" s="17" t="s">
        <v>77</v>
      </c>
    </row>
    <row r="146" spans="2:65" s="1" customFormat="1" ht="16.5" customHeight="1">
      <c r="B146" s="32"/>
      <c r="C146" s="139" t="s">
        <v>315</v>
      </c>
      <c r="D146" s="139" t="s">
        <v>273</v>
      </c>
      <c r="E146" s="140" t="s">
        <v>816</v>
      </c>
      <c r="F146" s="141" t="s">
        <v>817</v>
      </c>
      <c r="G146" s="142" t="s">
        <v>363</v>
      </c>
      <c r="H146" s="143">
        <v>2</v>
      </c>
      <c r="I146" s="144"/>
      <c r="J146" s="145">
        <f>ROUND(I146*H146,2)</f>
        <v>0</v>
      </c>
      <c r="K146" s="141" t="s">
        <v>265</v>
      </c>
      <c r="L146" s="146"/>
      <c r="M146" s="147" t="s">
        <v>19</v>
      </c>
      <c r="N146" s="148" t="s">
        <v>40</v>
      </c>
      <c r="P146" s="130">
        <f>O146*H146</f>
        <v>0</v>
      </c>
      <c r="Q146" s="130">
        <v>0</v>
      </c>
      <c r="R146" s="130">
        <f>Q146*H146</f>
        <v>0</v>
      </c>
      <c r="S146" s="130">
        <v>0</v>
      </c>
      <c r="T146" s="131">
        <f>S146*H146</f>
        <v>0</v>
      </c>
      <c r="AR146" s="132" t="s">
        <v>277</v>
      </c>
      <c r="AT146" s="132" t="s">
        <v>273</v>
      </c>
      <c r="AU146" s="132" t="s">
        <v>77</v>
      </c>
      <c r="AY146" s="17" t="s">
        <v>260</v>
      </c>
      <c r="BE146" s="133">
        <f>IF(N146="základní",J146,0)</f>
        <v>0</v>
      </c>
      <c r="BF146" s="133">
        <f>IF(N146="snížená",J146,0)</f>
        <v>0</v>
      </c>
      <c r="BG146" s="133">
        <f>IF(N146="zákl. přenesená",J146,0)</f>
        <v>0</v>
      </c>
      <c r="BH146" s="133">
        <f>IF(N146="sníž. přenesená",J146,0)</f>
        <v>0</v>
      </c>
      <c r="BI146" s="133">
        <f>IF(N146="nulová",J146,0)</f>
        <v>0</v>
      </c>
      <c r="BJ146" s="17" t="s">
        <v>77</v>
      </c>
      <c r="BK146" s="133">
        <f>ROUND(I146*H146,2)</f>
        <v>0</v>
      </c>
      <c r="BL146" s="17" t="s">
        <v>266</v>
      </c>
      <c r="BM146" s="132" t="s">
        <v>368</v>
      </c>
    </row>
    <row r="147" spans="2:65" s="1" customFormat="1" ht="11.25">
      <c r="B147" s="32"/>
      <c r="D147" s="134" t="s">
        <v>267</v>
      </c>
      <c r="F147" s="135" t="s">
        <v>817</v>
      </c>
      <c r="I147" s="136"/>
      <c r="L147" s="32"/>
      <c r="M147" s="137"/>
      <c r="T147" s="53"/>
      <c r="AT147" s="17" t="s">
        <v>267</v>
      </c>
      <c r="AU147" s="17" t="s">
        <v>77</v>
      </c>
    </row>
    <row r="148" spans="2:65" s="1" customFormat="1" ht="19.5">
      <c r="B148" s="32"/>
      <c r="D148" s="134" t="s">
        <v>269</v>
      </c>
      <c r="F148" s="138" t="s">
        <v>306</v>
      </c>
      <c r="I148" s="136"/>
      <c r="L148" s="32"/>
      <c r="M148" s="137"/>
      <c r="T148" s="53"/>
      <c r="AT148" s="17" t="s">
        <v>269</v>
      </c>
      <c r="AU148" s="17" t="s">
        <v>77</v>
      </c>
    </row>
    <row r="149" spans="2:65" s="1" customFormat="1" ht="16.5" customHeight="1">
      <c r="B149" s="32"/>
      <c r="C149" s="139" t="s">
        <v>370</v>
      </c>
      <c r="D149" s="139" t="s">
        <v>273</v>
      </c>
      <c r="E149" s="140" t="s">
        <v>2996</v>
      </c>
      <c r="F149" s="141" t="s">
        <v>4623</v>
      </c>
      <c r="G149" s="142" t="s">
        <v>363</v>
      </c>
      <c r="H149" s="143">
        <v>4</v>
      </c>
      <c r="I149" s="144"/>
      <c r="J149" s="145">
        <f>ROUND(I149*H149,2)</f>
        <v>0</v>
      </c>
      <c r="K149" s="141" t="s">
        <v>19</v>
      </c>
      <c r="L149" s="146"/>
      <c r="M149" s="147" t="s">
        <v>19</v>
      </c>
      <c r="N149" s="148" t="s">
        <v>40</v>
      </c>
      <c r="P149" s="130">
        <f>O149*H149</f>
        <v>0</v>
      </c>
      <c r="Q149" s="130">
        <v>0</v>
      </c>
      <c r="R149" s="130">
        <f>Q149*H149</f>
        <v>0</v>
      </c>
      <c r="S149" s="130">
        <v>0</v>
      </c>
      <c r="T149" s="131">
        <f>S149*H149</f>
        <v>0</v>
      </c>
      <c r="AR149" s="132" t="s">
        <v>277</v>
      </c>
      <c r="AT149" s="132" t="s">
        <v>273</v>
      </c>
      <c r="AU149" s="132" t="s">
        <v>77</v>
      </c>
      <c r="AY149" s="17" t="s">
        <v>260</v>
      </c>
      <c r="BE149" s="133">
        <f>IF(N149="základní",J149,0)</f>
        <v>0</v>
      </c>
      <c r="BF149" s="133">
        <f>IF(N149="snížená",J149,0)</f>
        <v>0</v>
      </c>
      <c r="BG149" s="133">
        <f>IF(N149="zákl. přenesená",J149,0)</f>
        <v>0</v>
      </c>
      <c r="BH149" s="133">
        <f>IF(N149="sníž. přenesená",J149,0)</f>
        <v>0</v>
      </c>
      <c r="BI149" s="133">
        <f>IF(N149="nulová",J149,0)</f>
        <v>0</v>
      </c>
      <c r="BJ149" s="17" t="s">
        <v>77</v>
      </c>
      <c r="BK149" s="133">
        <f>ROUND(I149*H149,2)</f>
        <v>0</v>
      </c>
      <c r="BL149" s="17" t="s">
        <v>266</v>
      </c>
      <c r="BM149" s="132" t="s">
        <v>373</v>
      </c>
    </row>
    <row r="150" spans="2:65" s="1" customFormat="1" ht="11.25">
      <c r="B150" s="32"/>
      <c r="D150" s="134" t="s">
        <v>267</v>
      </c>
      <c r="F150" s="135" t="s">
        <v>4623</v>
      </c>
      <c r="I150" s="136"/>
      <c r="L150" s="32"/>
      <c r="M150" s="137"/>
      <c r="T150" s="53"/>
      <c r="AT150" s="17" t="s">
        <v>267</v>
      </c>
      <c r="AU150" s="17" t="s">
        <v>77</v>
      </c>
    </row>
    <row r="151" spans="2:65" s="1" customFormat="1" ht="19.5">
      <c r="B151" s="32"/>
      <c r="D151" s="134" t="s">
        <v>269</v>
      </c>
      <c r="F151" s="138" t="s">
        <v>306</v>
      </c>
      <c r="I151" s="136"/>
      <c r="L151" s="32"/>
      <c r="M151" s="137"/>
      <c r="T151" s="53"/>
      <c r="AT151" s="17" t="s">
        <v>269</v>
      </c>
      <c r="AU151" s="17" t="s">
        <v>77</v>
      </c>
    </row>
    <row r="152" spans="2:65" s="12" customFormat="1" ht="11.25">
      <c r="B152" s="162"/>
      <c r="D152" s="134" t="s">
        <v>774</v>
      </c>
      <c r="E152" s="163" t="s">
        <v>19</v>
      </c>
      <c r="F152" s="164" t="s">
        <v>266</v>
      </c>
      <c r="H152" s="165">
        <v>4</v>
      </c>
      <c r="I152" s="166"/>
      <c r="L152" s="162"/>
      <c r="M152" s="167"/>
      <c r="T152" s="168"/>
      <c r="AT152" s="163" t="s">
        <v>774</v>
      </c>
      <c r="AU152" s="163" t="s">
        <v>77</v>
      </c>
      <c r="AV152" s="12" t="s">
        <v>79</v>
      </c>
      <c r="AW152" s="12" t="s">
        <v>31</v>
      </c>
      <c r="AX152" s="12" t="s">
        <v>69</v>
      </c>
      <c r="AY152" s="163" t="s">
        <v>260</v>
      </c>
    </row>
    <row r="153" spans="2:65" s="13" customFormat="1" ht="11.25">
      <c r="B153" s="169"/>
      <c r="D153" s="134" t="s">
        <v>774</v>
      </c>
      <c r="E153" s="170" t="s">
        <v>19</v>
      </c>
      <c r="F153" s="171" t="s">
        <v>967</v>
      </c>
      <c r="H153" s="172">
        <v>4</v>
      </c>
      <c r="I153" s="173"/>
      <c r="L153" s="169"/>
      <c r="M153" s="174"/>
      <c r="T153" s="175"/>
      <c r="AT153" s="170" t="s">
        <v>774</v>
      </c>
      <c r="AU153" s="170" t="s">
        <v>77</v>
      </c>
      <c r="AV153" s="13" t="s">
        <v>266</v>
      </c>
      <c r="AW153" s="13" t="s">
        <v>31</v>
      </c>
      <c r="AX153" s="13" t="s">
        <v>77</v>
      </c>
      <c r="AY153" s="170" t="s">
        <v>260</v>
      </c>
    </row>
    <row r="154" spans="2:65" s="1" customFormat="1" ht="16.5" customHeight="1">
      <c r="B154" s="32"/>
      <c r="C154" s="139" t="s">
        <v>320</v>
      </c>
      <c r="D154" s="139" t="s">
        <v>273</v>
      </c>
      <c r="E154" s="140" t="s">
        <v>3914</v>
      </c>
      <c r="F154" s="141" t="s">
        <v>3915</v>
      </c>
      <c r="G154" s="142" t="s">
        <v>363</v>
      </c>
      <c r="H154" s="143">
        <v>1</v>
      </c>
      <c r="I154" s="144"/>
      <c r="J154" s="145">
        <f>ROUND(I154*H154,2)</f>
        <v>0</v>
      </c>
      <c r="K154" s="141" t="s">
        <v>265</v>
      </c>
      <c r="L154" s="146"/>
      <c r="M154" s="147" t="s">
        <v>19</v>
      </c>
      <c r="N154" s="148" t="s">
        <v>40</v>
      </c>
      <c r="P154" s="130">
        <f>O154*H154</f>
        <v>0</v>
      </c>
      <c r="Q154" s="130">
        <v>0</v>
      </c>
      <c r="R154" s="130">
        <f>Q154*H154</f>
        <v>0</v>
      </c>
      <c r="S154" s="130">
        <v>0</v>
      </c>
      <c r="T154" s="131">
        <f>S154*H154</f>
        <v>0</v>
      </c>
      <c r="AR154" s="132" t="s">
        <v>277</v>
      </c>
      <c r="AT154" s="132" t="s">
        <v>273</v>
      </c>
      <c r="AU154" s="132" t="s">
        <v>77</v>
      </c>
      <c r="AY154" s="17" t="s">
        <v>260</v>
      </c>
      <c r="BE154" s="133">
        <f>IF(N154="základní",J154,0)</f>
        <v>0</v>
      </c>
      <c r="BF154" s="133">
        <f>IF(N154="snížená",J154,0)</f>
        <v>0</v>
      </c>
      <c r="BG154" s="133">
        <f>IF(N154="zákl. přenesená",J154,0)</f>
        <v>0</v>
      </c>
      <c r="BH154" s="133">
        <f>IF(N154="sníž. přenesená",J154,0)</f>
        <v>0</v>
      </c>
      <c r="BI154" s="133">
        <f>IF(N154="nulová",J154,0)</f>
        <v>0</v>
      </c>
      <c r="BJ154" s="17" t="s">
        <v>77</v>
      </c>
      <c r="BK154" s="133">
        <f>ROUND(I154*H154,2)</f>
        <v>0</v>
      </c>
      <c r="BL154" s="17" t="s">
        <v>266</v>
      </c>
      <c r="BM154" s="132" t="s">
        <v>378</v>
      </c>
    </row>
    <row r="155" spans="2:65" s="1" customFormat="1" ht="11.25">
      <c r="B155" s="32"/>
      <c r="D155" s="134" t="s">
        <v>267</v>
      </c>
      <c r="F155" s="135" t="s">
        <v>3915</v>
      </c>
      <c r="I155" s="136"/>
      <c r="L155" s="32"/>
      <c r="M155" s="137"/>
      <c r="T155" s="53"/>
      <c r="AT155" s="17" t="s">
        <v>267</v>
      </c>
      <c r="AU155" s="17" t="s">
        <v>77</v>
      </c>
    </row>
    <row r="156" spans="2:65" s="1" customFormat="1" ht="29.25">
      <c r="B156" s="32"/>
      <c r="D156" s="134" t="s">
        <v>269</v>
      </c>
      <c r="F156" s="138" t="s">
        <v>3916</v>
      </c>
      <c r="I156" s="136"/>
      <c r="L156" s="32"/>
      <c r="M156" s="137"/>
      <c r="T156" s="53"/>
      <c r="AT156" s="17" t="s">
        <v>269</v>
      </c>
      <c r="AU156" s="17" t="s">
        <v>77</v>
      </c>
    </row>
    <row r="157" spans="2:65" s="1" customFormat="1" ht="24.2" customHeight="1">
      <c r="B157" s="32"/>
      <c r="C157" s="139" t="s">
        <v>381</v>
      </c>
      <c r="D157" s="139" t="s">
        <v>273</v>
      </c>
      <c r="E157" s="140" t="s">
        <v>3917</v>
      </c>
      <c r="F157" s="141" t="s">
        <v>3918</v>
      </c>
      <c r="G157" s="142" t="s">
        <v>363</v>
      </c>
      <c r="H157" s="143">
        <v>1</v>
      </c>
      <c r="I157" s="144"/>
      <c r="J157" s="145">
        <f>ROUND(I157*H157,2)</f>
        <v>0</v>
      </c>
      <c r="K157" s="141" t="s">
        <v>265</v>
      </c>
      <c r="L157" s="146"/>
      <c r="M157" s="147" t="s">
        <v>19</v>
      </c>
      <c r="N157" s="148" t="s">
        <v>40</v>
      </c>
      <c r="P157" s="130">
        <f>O157*H157</f>
        <v>0</v>
      </c>
      <c r="Q157" s="130">
        <v>0</v>
      </c>
      <c r="R157" s="130">
        <f>Q157*H157</f>
        <v>0</v>
      </c>
      <c r="S157" s="130">
        <v>0</v>
      </c>
      <c r="T157" s="131">
        <f>S157*H157</f>
        <v>0</v>
      </c>
      <c r="AR157" s="132" t="s">
        <v>277</v>
      </c>
      <c r="AT157" s="132" t="s">
        <v>273</v>
      </c>
      <c r="AU157" s="132" t="s">
        <v>77</v>
      </c>
      <c r="AY157" s="17" t="s">
        <v>260</v>
      </c>
      <c r="BE157" s="133">
        <f>IF(N157="základní",J157,0)</f>
        <v>0</v>
      </c>
      <c r="BF157" s="133">
        <f>IF(N157="snížená",J157,0)</f>
        <v>0</v>
      </c>
      <c r="BG157" s="133">
        <f>IF(N157="zákl. přenesená",J157,0)</f>
        <v>0</v>
      </c>
      <c r="BH157" s="133">
        <f>IF(N157="sníž. přenesená",J157,0)</f>
        <v>0</v>
      </c>
      <c r="BI157" s="133">
        <f>IF(N157="nulová",J157,0)</f>
        <v>0</v>
      </c>
      <c r="BJ157" s="17" t="s">
        <v>77</v>
      </c>
      <c r="BK157" s="133">
        <f>ROUND(I157*H157,2)</f>
        <v>0</v>
      </c>
      <c r="BL157" s="17" t="s">
        <v>266</v>
      </c>
      <c r="BM157" s="132" t="s">
        <v>384</v>
      </c>
    </row>
    <row r="158" spans="2:65" s="1" customFormat="1" ht="19.5">
      <c r="B158" s="32"/>
      <c r="D158" s="134" t="s">
        <v>267</v>
      </c>
      <c r="F158" s="135" t="s">
        <v>3918</v>
      </c>
      <c r="I158" s="136"/>
      <c r="L158" s="32"/>
      <c r="M158" s="137"/>
      <c r="T158" s="53"/>
      <c r="AT158" s="17" t="s">
        <v>267</v>
      </c>
      <c r="AU158" s="17" t="s">
        <v>77</v>
      </c>
    </row>
    <row r="159" spans="2:65" s="1" customFormat="1" ht="19.5">
      <c r="B159" s="32"/>
      <c r="D159" s="134" t="s">
        <v>269</v>
      </c>
      <c r="F159" s="138" t="s">
        <v>306</v>
      </c>
      <c r="I159" s="136"/>
      <c r="L159" s="32"/>
      <c r="M159" s="137"/>
      <c r="T159" s="53"/>
      <c r="AT159" s="17" t="s">
        <v>269</v>
      </c>
      <c r="AU159" s="17" t="s">
        <v>77</v>
      </c>
    </row>
    <row r="160" spans="2:65" s="10" customFormat="1" ht="25.9" customHeight="1">
      <c r="B160" s="111"/>
      <c r="D160" s="112" t="s">
        <v>68</v>
      </c>
      <c r="E160" s="113" t="s">
        <v>79</v>
      </c>
      <c r="F160" s="113" t="s">
        <v>834</v>
      </c>
      <c r="I160" s="114"/>
      <c r="J160" s="115">
        <f>BK160</f>
        <v>0</v>
      </c>
      <c r="L160" s="111"/>
      <c r="M160" s="116"/>
      <c r="P160" s="117">
        <f>SUM(P161:P250)</f>
        <v>0</v>
      </c>
      <c r="R160" s="117">
        <f>SUM(R161:R250)</f>
        <v>0</v>
      </c>
      <c r="T160" s="118">
        <f>SUM(T161:T250)</f>
        <v>0</v>
      </c>
      <c r="AR160" s="112" t="s">
        <v>77</v>
      </c>
      <c r="AT160" s="119" t="s">
        <v>68</v>
      </c>
      <c r="AU160" s="119" t="s">
        <v>69</v>
      </c>
      <c r="AY160" s="112" t="s">
        <v>260</v>
      </c>
      <c r="BK160" s="120">
        <f>SUM(BK161:BK250)</f>
        <v>0</v>
      </c>
    </row>
    <row r="161" spans="2:65" s="1" customFormat="1" ht="16.5" customHeight="1">
      <c r="B161" s="32"/>
      <c r="C161" s="121" t="s">
        <v>395</v>
      </c>
      <c r="D161" s="121" t="s">
        <v>261</v>
      </c>
      <c r="E161" s="122" t="s">
        <v>3112</v>
      </c>
      <c r="F161" s="123" t="s">
        <v>3113</v>
      </c>
      <c r="G161" s="124" t="s">
        <v>363</v>
      </c>
      <c r="H161" s="125">
        <v>1</v>
      </c>
      <c r="I161" s="126"/>
      <c r="J161" s="127">
        <f>ROUND(I161*H161,2)</f>
        <v>0</v>
      </c>
      <c r="K161" s="123" t="s">
        <v>265</v>
      </c>
      <c r="L161" s="32"/>
      <c r="M161" s="128" t="s">
        <v>19</v>
      </c>
      <c r="N161" s="129" t="s">
        <v>40</v>
      </c>
      <c r="P161" s="130">
        <f>O161*H161</f>
        <v>0</v>
      </c>
      <c r="Q161" s="130">
        <v>0</v>
      </c>
      <c r="R161" s="130">
        <f>Q161*H161</f>
        <v>0</v>
      </c>
      <c r="S161" s="130">
        <v>0</v>
      </c>
      <c r="T161" s="131">
        <f>S161*H161</f>
        <v>0</v>
      </c>
      <c r="AR161" s="132" t="s">
        <v>266</v>
      </c>
      <c r="AT161" s="132" t="s">
        <v>261</v>
      </c>
      <c r="AU161" s="132" t="s">
        <v>77</v>
      </c>
      <c r="AY161" s="17" t="s">
        <v>260</v>
      </c>
      <c r="BE161" s="133">
        <f>IF(N161="základní",J161,0)</f>
        <v>0</v>
      </c>
      <c r="BF161" s="133">
        <f>IF(N161="snížená",J161,0)</f>
        <v>0</v>
      </c>
      <c r="BG161" s="133">
        <f>IF(N161="zákl. přenesená",J161,0)</f>
        <v>0</v>
      </c>
      <c r="BH161" s="133">
        <f>IF(N161="sníž. přenesená",J161,0)</f>
        <v>0</v>
      </c>
      <c r="BI161" s="133">
        <f>IF(N161="nulová",J161,0)</f>
        <v>0</v>
      </c>
      <c r="BJ161" s="17" t="s">
        <v>77</v>
      </c>
      <c r="BK161" s="133">
        <f>ROUND(I161*H161,2)</f>
        <v>0</v>
      </c>
      <c r="BL161" s="17" t="s">
        <v>266</v>
      </c>
      <c r="BM161" s="132" t="s">
        <v>4624</v>
      </c>
    </row>
    <row r="162" spans="2:65" s="1" customFormat="1" ht="19.5">
      <c r="B162" s="32"/>
      <c r="D162" s="134" t="s">
        <v>267</v>
      </c>
      <c r="F162" s="135" t="s">
        <v>3115</v>
      </c>
      <c r="I162" s="136"/>
      <c r="L162" s="32"/>
      <c r="M162" s="137"/>
      <c r="T162" s="53"/>
      <c r="AT162" s="17" t="s">
        <v>267</v>
      </c>
      <c r="AU162" s="17" t="s">
        <v>77</v>
      </c>
    </row>
    <row r="163" spans="2:65" s="1" customFormat="1" ht="16.5" customHeight="1">
      <c r="B163" s="32"/>
      <c r="C163" s="121" t="s">
        <v>1204</v>
      </c>
      <c r="D163" s="121" t="s">
        <v>261</v>
      </c>
      <c r="E163" s="122" t="s">
        <v>323</v>
      </c>
      <c r="F163" s="123" t="s">
        <v>324</v>
      </c>
      <c r="G163" s="124" t="s">
        <v>436</v>
      </c>
      <c r="H163" s="125">
        <v>8</v>
      </c>
      <c r="I163" s="126"/>
      <c r="J163" s="127">
        <f>ROUND(I163*H163,2)</f>
        <v>0</v>
      </c>
      <c r="K163" s="123" t="s">
        <v>265</v>
      </c>
      <c r="L163" s="32"/>
      <c r="M163" s="128" t="s">
        <v>19</v>
      </c>
      <c r="N163" s="129" t="s">
        <v>40</v>
      </c>
      <c r="P163" s="130">
        <f>O163*H163</f>
        <v>0</v>
      </c>
      <c r="Q163" s="130">
        <v>0</v>
      </c>
      <c r="R163" s="130">
        <f>Q163*H163</f>
        <v>0</v>
      </c>
      <c r="S163" s="130">
        <v>0</v>
      </c>
      <c r="T163" s="131">
        <f>S163*H163</f>
        <v>0</v>
      </c>
      <c r="AR163" s="132" t="s">
        <v>266</v>
      </c>
      <c r="AT163" s="132" t="s">
        <v>261</v>
      </c>
      <c r="AU163" s="132" t="s">
        <v>77</v>
      </c>
      <c r="AY163" s="17" t="s">
        <v>260</v>
      </c>
      <c r="BE163" s="133">
        <f>IF(N163="základní",J163,0)</f>
        <v>0</v>
      </c>
      <c r="BF163" s="133">
        <f>IF(N163="snížená",J163,0)</f>
        <v>0</v>
      </c>
      <c r="BG163" s="133">
        <f>IF(N163="zákl. přenesená",J163,0)</f>
        <v>0</v>
      </c>
      <c r="BH163" s="133">
        <f>IF(N163="sníž. přenesená",J163,0)</f>
        <v>0</v>
      </c>
      <c r="BI163" s="133">
        <f>IF(N163="nulová",J163,0)</f>
        <v>0</v>
      </c>
      <c r="BJ163" s="17" t="s">
        <v>77</v>
      </c>
      <c r="BK163" s="133">
        <f>ROUND(I163*H163,2)</f>
        <v>0</v>
      </c>
      <c r="BL163" s="17" t="s">
        <v>266</v>
      </c>
      <c r="BM163" s="132" t="s">
        <v>4625</v>
      </c>
    </row>
    <row r="164" spans="2:65" s="1" customFormat="1" ht="11.25">
      <c r="B164" s="32"/>
      <c r="D164" s="134" t="s">
        <v>267</v>
      </c>
      <c r="F164" s="135" t="s">
        <v>324</v>
      </c>
      <c r="I164" s="136"/>
      <c r="L164" s="32"/>
      <c r="M164" s="137"/>
      <c r="T164" s="53"/>
      <c r="AT164" s="17" t="s">
        <v>267</v>
      </c>
      <c r="AU164" s="17" t="s">
        <v>77</v>
      </c>
    </row>
    <row r="165" spans="2:65" s="1" customFormat="1" ht="16.5" customHeight="1">
      <c r="B165" s="32"/>
      <c r="C165" s="121" t="s">
        <v>399</v>
      </c>
      <c r="D165" s="121" t="s">
        <v>261</v>
      </c>
      <c r="E165" s="122" t="s">
        <v>2838</v>
      </c>
      <c r="F165" s="123" t="s">
        <v>2839</v>
      </c>
      <c r="G165" s="124" t="s">
        <v>1067</v>
      </c>
      <c r="H165" s="125">
        <v>13</v>
      </c>
      <c r="I165" s="126"/>
      <c r="J165" s="127">
        <f>ROUND(I165*H165,2)</f>
        <v>0</v>
      </c>
      <c r="K165" s="123" t="s">
        <v>265</v>
      </c>
      <c r="L165" s="32"/>
      <c r="M165" s="128" t="s">
        <v>19</v>
      </c>
      <c r="N165" s="129" t="s">
        <v>40</v>
      </c>
      <c r="P165" s="130">
        <f>O165*H165</f>
        <v>0</v>
      </c>
      <c r="Q165" s="130">
        <v>0</v>
      </c>
      <c r="R165" s="130">
        <f>Q165*H165</f>
        <v>0</v>
      </c>
      <c r="S165" s="130">
        <v>0</v>
      </c>
      <c r="T165" s="131">
        <f>S165*H165</f>
        <v>0</v>
      </c>
      <c r="AR165" s="132" t="s">
        <v>266</v>
      </c>
      <c r="AT165" s="132" t="s">
        <v>261</v>
      </c>
      <c r="AU165" s="132" t="s">
        <v>77</v>
      </c>
      <c r="AY165" s="17" t="s">
        <v>260</v>
      </c>
      <c r="BE165" s="133">
        <f>IF(N165="základní",J165,0)</f>
        <v>0</v>
      </c>
      <c r="BF165" s="133">
        <f>IF(N165="snížená",J165,0)</f>
        <v>0</v>
      </c>
      <c r="BG165" s="133">
        <f>IF(N165="zákl. přenesená",J165,0)</f>
        <v>0</v>
      </c>
      <c r="BH165" s="133">
        <f>IF(N165="sníž. přenesená",J165,0)</f>
        <v>0</v>
      </c>
      <c r="BI165" s="133">
        <f>IF(N165="nulová",J165,0)</f>
        <v>0</v>
      </c>
      <c r="BJ165" s="17" t="s">
        <v>77</v>
      </c>
      <c r="BK165" s="133">
        <f>ROUND(I165*H165,2)</f>
        <v>0</v>
      </c>
      <c r="BL165" s="17" t="s">
        <v>266</v>
      </c>
      <c r="BM165" s="132" t="s">
        <v>4626</v>
      </c>
    </row>
    <row r="166" spans="2:65" s="1" customFormat="1" ht="19.5">
      <c r="B166" s="32"/>
      <c r="D166" s="134" t="s">
        <v>267</v>
      </c>
      <c r="F166" s="135" t="s">
        <v>2840</v>
      </c>
      <c r="I166" s="136"/>
      <c r="L166" s="32"/>
      <c r="M166" s="137"/>
      <c r="T166" s="53"/>
      <c r="AT166" s="17" t="s">
        <v>267</v>
      </c>
      <c r="AU166" s="17" t="s">
        <v>77</v>
      </c>
    </row>
    <row r="167" spans="2:65" s="1" customFormat="1" ht="16.5" customHeight="1">
      <c r="B167" s="32"/>
      <c r="C167" s="121" t="s">
        <v>326</v>
      </c>
      <c r="D167" s="121" t="s">
        <v>261</v>
      </c>
      <c r="E167" s="122" t="s">
        <v>859</v>
      </c>
      <c r="F167" s="123" t="s">
        <v>860</v>
      </c>
      <c r="G167" s="124" t="s">
        <v>363</v>
      </c>
      <c r="H167" s="125">
        <v>2</v>
      </c>
      <c r="I167" s="126"/>
      <c r="J167" s="127">
        <f>ROUND(I167*H167,2)</f>
        <v>0</v>
      </c>
      <c r="K167" s="123" t="s">
        <v>265</v>
      </c>
      <c r="L167" s="32"/>
      <c r="M167" s="128" t="s">
        <v>19</v>
      </c>
      <c r="N167" s="129" t="s">
        <v>40</v>
      </c>
      <c r="P167" s="130">
        <f>O167*H167</f>
        <v>0</v>
      </c>
      <c r="Q167" s="130">
        <v>0</v>
      </c>
      <c r="R167" s="130">
        <f>Q167*H167</f>
        <v>0</v>
      </c>
      <c r="S167" s="130">
        <v>0</v>
      </c>
      <c r="T167" s="131">
        <f>S167*H167</f>
        <v>0</v>
      </c>
      <c r="AR167" s="132" t="s">
        <v>266</v>
      </c>
      <c r="AT167" s="132" t="s">
        <v>261</v>
      </c>
      <c r="AU167" s="132" t="s">
        <v>77</v>
      </c>
      <c r="AY167" s="17" t="s">
        <v>260</v>
      </c>
      <c r="BE167" s="133">
        <f>IF(N167="základní",J167,0)</f>
        <v>0</v>
      </c>
      <c r="BF167" s="133">
        <f>IF(N167="snížená",J167,0)</f>
        <v>0</v>
      </c>
      <c r="BG167" s="133">
        <f>IF(N167="zákl. přenesená",J167,0)</f>
        <v>0</v>
      </c>
      <c r="BH167" s="133">
        <f>IF(N167="sníž. přenesená",J167,0)</f>
        <v>0</v>
      </c>
      <c r="BI167" s="133">
        <f>IF(N167="nulová",J167,0)</f>
        <v>0</v>
      </c>
      <c r="BJ167" s="17" t="s">
        <v>77</v>
      </c>
      <c r="BK167" s="133">
        <f>ROUND(I167*H167,2)</f>
        <v>0</v>
      </c>
      <c r="BL167" s="17" t="s">
        <v>266</v>
      </c>
      <c r="BM167" s="132" t="s">
        <v>389</v>
      </c>
    </row>
    <row r="168" spans="2:65" s="1" customFormat="1" ht="19.5">
      <c r="B168" s="32"/>
      <c r="D168" s="134" t="s">
        <v>267</v>
      </c>
      <c r="F168" s="135" t="s">
        <v>861</v>
      </c>
      <c r="I168" s="136"/>
      <c r="L168" s="32"/>
      <c r="M168" s="137"/>
      <c r="T168" s="53"/>
      <c r="AT168" s="17" t="s">
        <v>267</v>
      </c>
      <c r="AU168" s="17" t="s">
        <v>77</v>
      </c>
    </row>
    <row r="169" spans="2:65" s="1" customFormat="1" ht="29.25">
      <c r="B169" s="32"/>
      <c r="D169" s="134" t="s">
        <v>269</v>
      </c>
      <c r="F169" s="138" t="s">
        <v>862</v>
      </c>
      <c r="I169" s="136"/>
      <c r="L169" s="32"/>
      <c r="M169" s="137"/>
      <c r="T169" s="53"/>
      <c r="AT169" s="17" t="s">
        <v>269</v>
      </c>
      <c r="AU169" s="17" t="s">
        <v>77</v>
      </c>
    </row>
    <row r="170" spans="2:65" s="1" customFormat="1" ht="21.75" customHeight="1">
      <c r="B170" s="32"/>
      <c r="C170" s="121" t="s">
        <v>392</v>
      </c>
      <c r="D170" s="121" t="s">
        <v>261</v>
      </c>
      <c r="E170" s="122" t="s">
        <v>631</v>
      </c>
      <c r="F170" s="123" t="s">
        <v>632</v>
      </c>
      <c r="G170" s="124" t="s">
        <v>363</v>
      </c>
      <c r="H170" s="125">
        <v>16</v>
      </c>
      <c r="I170" s="126"/>
      <c r="J170" s="127">
        <f>ROUND(I170*H170,2)</f>
        <v>0</v>
      </c>
      <c r="K170" s="123" t="s">
        <v>265</v>
      </c>
      <c r="L170" s="32"/>
      <c r="M170" s="128" t="s">
        <v>19</v>
      </c>
      <c r="N170" s="129" t="s">
        <v>40</v>
      </c>
      <c r="P170" s="130">
        <f>O170*H170</f>
        <v>0</v>
      </c>
      <c r="Q170" s="130">
        <v>0</v>
      </c>
      <c r="R170" s="130">
        <f>Q170*H170</f>
        <v>0</v>
      </c>
      <c r="S170" s="130">
        <v>0</v>
      </c>
      <c r="T170" s="131">
        <f>S170*H170</f>
        <v>0</v>
      </c>
      <c r="AR170" s="132" t="s">
        <v>266</v>
      </c>
      <c r="AT170" s="132" t="s">
        <v>261</v>
      </c>
      <c r="AU170" s="132" t="s">
        <v>77</v>
      </c>
      <c r="AY170" s="17" t="s">
        <v>260</v>
      </c>
      <c r="BE170" s="133">
        <f>IF(N170="základní",J170,0)</f>
        <v>0</v>
      </c>
      <c r="BF170" s="133">
        <f>IF(N170="snížená",J170,0)</f>
        <v>0</v>
      </c>
      <c r="BG170" s="133">
        <f>IF(N170="zákl. přenesená",J170,0)</f>
        <v>0</v>
      </c>
      <c r="BH170" s="133">
        <f>IF(N170="sníž. přenesená",J170,0)</f>
        <v>0</v>
      </c>
      <c r="BI170" s="133">
        <f>IF(N170="nulová",J170,0)</f>
        <v>0</v>
      </c>
      <c r="BJ170" s="17" t="s">
        <v>77</v>
      </c>
      <c r="BK170" s="133">
        <f>ROUND(I170*H170,2)</f>
        <v>0</v>
      </c>
      <c r="BL170" s="17" t="s">
        <v>266</v>
      </c>
      <c r="BM170" s="132" t="s">
        <v>395</v>
      </c>
    </row>
    <row r="171" spans="2:65" s="1" customFormat="1" ht="29.25">
      <c r="B171" s="32"/>
      <c r="D171" s="134" t="s">
        <v>267</v>
      </c>
      <c r="F171" s="135" t="s">
        <v>633</v>
      </c>
      <c r="I171" s="136"/>
      <c r="L171" s="32"/>
      <c r="M171" s="137"/>
      <c r="T171" s="53"/>
      <c r="AT171" s="17" t="s">
        <v>267</v>
      </c>
      <c r="AU171" s="17" t="s">
        <v>77</v>
      </c>
    </row>
    <row r="172" spans="2:65" s="1" customFormat="1" ht="19.5">
      <c r="B172" s="32"/>
      <c r="D172" s="134" t="s">
        <v>269</v>
      </c>
      <c r="F172" s="138" t="s">
        <v>306</v>
      </c>
      <c r="I172" s="136"/>
      <c r="L172" s="32"/>
      <c r="M172" s="137"/>
      <c r="T172" s="53"/>
      <c r="AT172" s="17" t="s">
        <v>269</v>
      </c>
      <c r="AU172" s="17" t="s">
        <v>77</v>
      </c>
    </row>
    <row r="173" spans="2:65" s="1" customFormat="1" ht="16.5" customHeight="1">
      <c r="B173" s="32"/>
      <c r="C173" s="121" t="s">
        <v>330</v>
      </c>
      <c r="D173" s="121" t="s">
        <v>261</v>
      </c>
      <c r="E173" s="122" t="s">
        <v>2908</v>
      </c>
      <c r="F173" s="123" t="s">
        <v>2909</v>
      </c>
      <c r="G173" s="124" t="s">
        <v>545</v>
      </c>
      <c r="H173" s="125">
        <v>40</v>
      </c>
      <c r="I173" s="126"/>
      <c r="J173" s="127">
        <f>ROUND(I173*H173,2)</f>
        <v>0</v>
      </c>
      <c r="K173" s="123" t="s">
        <v>265</v>
      </c>
      <c r="L173" s="32"/>
      <c r="M173" s="128" t="s">
        <v>19</v>
      </c>
      <c r="N173" s="129" t="s">
        <v>40</v>
      </c>
      <c r="P173" s="130">
        <f>O173*H173</f>
        <v>0</v>
      </c>
      <c r="Q173" s="130">
        <v>0</v>
      </c>
      <c r="R173" s="130">
        <f>Q173*H173</f>
        <v>0</v>
      </c>
      <c r="S173" s="130">
        <v>0</v>
      </c>
      <c r="T173" s="131">
        <f>S173*H173</f>
        <v>0</v>
      </c>
      <c r="AR173" s="132" t="s">
        <v>266</v>
      </c>
      <c r="AT173" s="132" t="s">
        <v>261</v>
      </c>
      <c r="AU173" s="132" t="s">
        <v>77</v>
      </c>
      <c r="AY173" s="17" t="s">
        <v>260</v>
      </c>
      <c r="BE173" s="133">
        <f>IF(N173="základní",J173,0)</f>
        <v>0</v>
      </c>
      <c r="BF173" s="133">
        <f>IF(N173="snížená",J173,0)</f>
        <v>0</v>
      </c>
      <c r="BG173" s="133">
        <f>IF(N173="zákl. přenesená",J173,0)</f>
        <v>0</v>
      </c>
      <c r="BH173" s="133">
        <f>IF(N173="sníž. přenesená",J173,0)</f>
        <v>0</v>
      </c>
      <c r="BI173" s="133">
        <f>IF(N173="nulová",J173,0)</f>
        <v>0</v>
      </c>
      <c r="BJ173" s="17" t="s">
        <v>77</v>
      </c>
      <c r="BK173" s="133">
        <f>ROUND(I173*H173,2)</f>
        <v>0</v>
      </c>
      <c r="BL173" s="17" t="s">
        <v>266</v>
      </c>
      <c r="BM173" s="132" t="s">
        <v>399</v>
      </c>
    </row>
    <row r="174" spans="2:65" s="1" customFormat="1" ht="11.25">
      <c r="B174" s="32"/>
      <c r="D174" s="134" t="s">
        <v>267</v>
      </c>
      <c r="F174" s="135" t="s">
        <v>2909</v>
      </c>
      <c r="I174" s="136"/>
      <c r="L174" s="32"/>
      <c r="M174" s="137"/>
      <c r="T174" s="53"/>
      <c r="AT174" s="17" t="s">
        <v>267</v>
      </c>
      <c r="AU174" s="17" t="s">
        <v>77</v>
      </c>
    </row>
    <row r="175" spans="2:65" s="1" customFormat="1" ht="19.5">
      <c r="B175" s="32"/>
      <c r="D175" s="134" t="s">
        <v>269</v>
      </c>
      <c r="F175" s="138" t="s">
        <v>306</v>
      </c>
      <c r="I175" s="136"/>
      <c r="L175" s="32"/>
      <c r="M175" s="137"/>
      <c r="T175" s="53"/>
      <c r="AT175" s="17" t="s">
        <v>269</v>
      </c>
      <c r="AU175" s="17" t="s">
        <v>77</v>
      </c>
    </row>
    <row r="176" spans="2:65" s="1" customFormat="1" ht="16.5" customHeight="1">
      <c r="B176" s="32"/>
      <c r="C176" s="121" t="s">
        <v>401</v>
      </c>
      <c r="D176" s="121" t="s">
        <v>261</v>
      </c>
      <c r="E176" s="122" t="s">
        <v>3036</v>
      </c>
      <c r="F176" s="123" t="s">
        <v>3037</v>
      </c>
      <c r="G176" s="124" t="s">
        <v>545</v>
      </c>
      <c r="H176" s="125">
        <v>20</v>
      </c>
      <c r="I176" s="126"/>
      <c r="J176" s="127">
        <f>ROUND(I176*H176,2)</f>
        <v>0</v>
      </c>
      <c r="K176" s="123" t="s">
        <v>265</v>
      </c>
      <c r="L176" s="32"/>
      <c r="M176" s="128" t="s">
        <v>19</v>
      </c>
      <c r="N176" s="129" t="s">
        <v>40</v>
      </c>
      <c r="P176" s="130">
        <f>O176*H176</f>
        <v>0</v>
      </c>
      <c r="Q176" s="130">
        <v>0</v>
      </c>
      <c r="R176" s="130">
        <f>Q176*H176</f>
        <v>0</v>
      </c>
      <c r="S176" s="130">
        <v>0</v>
      </c>
      <c r="T176" s="131">
        <f>S176*H176</f>
        <v>0</v>
      </c>
      <c r="AR176" s="132" t="s">
        <v>266</v>
      </c>
      <c r="AT176" s="132" t="s">
        <v>261</v>
      </c>
      <c r="AU176" s="132" t="s">
        <v>77</v>
      </c>
      <c r="AY176" s="17" t="s">
        <v>260</v>
      </c>
      <c r="BE176" s="133">
        <f>IF(N176="základní",J176,0)</f>
        <v>0</v>
      </c>
      <c r="BF176" s="133">
        <f>IF(N176="snížená",J176,0)</f>
        <v>0</v>
      </c>
      <c r="BG176" s="133">
        <f>IF(N176="zákl. přenesená",J176,0)</f>
        <v>0</v>
      </c>
      <c r="BH176" s="133">
        <f>IF(N176="sníž. přenesená",J176,0)</f>
        <v>0</v>
      </c>
      <c r="BI176" s="133">
        <f>IF(N176="nulová",J176,0)</f>
        <v>0</v>
      </c>
      <c r="BJ176" s="17" t="s">
        <v>77</v>
      </c>
      <c r="BK176" s="133">
        <f>ROUND(I176*H176,2)</f>
        <v>0</v>
      </c>
      <c r="BL176" s="17" t="s">
        <v>266</v>
      </c>
      <c r="BM176" s="132" t="s">
        <v>404</v>
      </c>
    </row>
    <row r="177" spans="2:65" s="1" customFormat="1" ht="29.25">
      <c r="B177" s="32"/>
      <c r="D177" s="134" t="s">
        <v>267</v>
      </c>
      <c r="F177" s="135" t="s">
        <v>3038</v>
      </c>
      <c r="I177" s="136"/>
      <c r="L177" s="32"/>
      <c r="M177" s="137"/>
      <c r="T177" s="53"/>
      <c r="AT177" s="17" t="s">
        <v>267</v>
      </c>
      <c r="AU177" s="17" t="s">
        <v>77</v>
      </c>
    </row>
    <row r="178" spans="2:65" s="1" customFormat="1" ht="29.25">
      <c r="B178" s="32"/>
      <c r="D178" s="134" t="s">
        <v>269</v>
      </c>
      <c r="F178" s="138" t="s">
        <v>624</v>
      </c>
      <c r="I178" s="136"/>
      <c r="L178" s="32"/>
      <c r="M178" s="137"/>
      <c r="T178" s="53"/>
      <c r="AT178" s="17" t="s">
        <v>269</v>
      </c>
      <c r="AU178" s="17" t="s">
        <v>77</v>
      </c>
    </row>
    <row r="179" spans="2:65" s="1" customFormat="1" ht="16.5" customHeight="1">
      <c r="B179" s="32"/>
      <c r="C179" s="121" t="s">
        <v>335</v>
      </c>
      <c r="D179" s="121" t="s">
        <v>261</v>
      </c>
      <c r="E179" s="122" t="s">
        <v>3039</v>
      </c>
      <c r="F179" s="123" t="s">
        <v>3040</v>
      </c>
      <c r="G179" s="124" t="s">
        <v>363</v>
      </c>
      <c r="H179" s="125">
        <v>2</v>
      </c>
      <c r="I179" s="126"/>
      <c r="J179" s="127">
        <f>ROUND(I179*H179,2)</f>
        <v>0</v>
      </c>
      <c r="K179" s="123" t="s">
        <v>265</v>
      </c>
      <c r="L179" s="32"/>
      <c r="M179" s="128" t="s">
        <v>19</v>
      </c>
      <c r="N179" s="129" t="s">
        <v>40</v>
      </c>
      <c r="P179" s="130">
        <f>O179*H179</f>
        <v>0</v>
      </c>
      <c r="Q179" s="130">
        <v>0</v>
      </c>
      <c r="R179" s="130">
        <f>Q179*H179</f>
        <v>0</v>
      </c>
      <c r="S179" s="130">
        <v>0</v>
      </c>
      <c r="T179" s="131">
        <f>S179*H179</f>
        <v>0</v>
      </c>
      <c r="AR179" s="132" t="s">
        <v>266</v>
      </c>
      <c r="AT179" s="132" t="s">
        <v>261</v>
      </c>
      <c r="AU179" s="132" t="s">
        <v>77</v>
      </c>
      <c r="AY179" s="17" t="s">
        <v>260</v>
      </c>
      <c r="BE179" s="133">
        <f>IF(N179="základní",J179,0)</f>
        <v>0</v>
      </c>
      <c r="BF179" s="133">
        <f>IF(N179="snížená",J179,0)</f>
        <v>0</v>
      </c>
      <c r="BG179" s="133">
        <f>IF(N179="zákl. přenesená",J179,0)</f>
        <v>0</v>
      </c>
      <c r="BH179" s="133">
        <f>IF(N179="sníž. přenesená",J179,0)</f>
        <v>0</v>
      </c>
      <c r="BI179" s="133">
        <f>IF(N179="nulová",J179,0)</f>
        <v>0</v>
      </c>
      <c r="BJ179" s="17" t="s">
        <v>77</v>
      </c>
      <c r="BK179" s="133">
        <f>ROUND(I179*H179,2)</f>
        <v>0</v>
      </c>
      <c r="BL179" s="17" t="s">
        <v>266</v>
      </c>
      <c r="BM179" s="132" t="s">
        <v>409</v>
      </c>
    </row>
    <row r="180" spans="2:65" s="1" customFormat="1" ht="19.5">
      <c r="B180" s="32"/>
      <c r="D180" s="134" t="s">
        <v>267</v>
      </c>
      <c r="F180" s="135" t="s">
        <v>3041</v>
      </c>
      <c r="I180" s="136"/>
      <c r="L180" s="32"/>
      <c r="M180" s="137"/>
      <c r="T180" s="53"/>
      <c r="AT180" s="17" t="s">
        <v>267</v>
      </c>
      <c r="AU180" s="17" t="s">
        <v>77</v>
      </c>
    </row>
    <row r="181" spans="2:65" s="1" customFormat="1" ht="29.25">
      <c r="B181" s="32"/>
      <c r="D181" s="134" t="s">
        <v>269</v>
      </c>
      <c r="F181" s="138" t="s">
        <v>3042</v>
      </c>
      <c r="I181" s="136"/>
      <c r="L181" s="32"/>
      <c r="M181" s="137"/>
      <c r="T181" s="53"/>
      <c r="AT181" s="17" t="s">
        <v>269</v>
      </c>
      <c r="AU181" s="17" t="s">
        <v>77</v>
      </c>
    </row>
    <row r="182" spans="2:65" s="1" customFormat="1" ht="16.5" customHeight="1">
      <c r="B182" s="32"/>
      <c r="C182" s="121" t="s">
        <v>412</v>
      </c>
      <c r="D182" s="121" t="s">
        <v>261</v>
      </c>
      <c r="E182" s="122" t="s">
        <v>595</v>
      </c>
      <c r="F182" s="123" t="s">
        <v>596</v>
      </c>
      <c r="G182" s="124" t="s">
        <v>545</v>
      </c>
      <c r="H182" s="125">
        <v>40</v>
      </c>
      <c r="I182" s="126"/>
      <c r="J182" s="127">
        <f>ROUND(I182*H182,2)</f>
        <v>0</v>
      </c>
      <c r="K182" s="123" t="s">
        <v>265</v>
      </c>
      <c r="L182" s="32"/>
      <c r="M182" s="128" t="s">
        <v>19</v>
      </c>
      <c r="N182" s="129" t="s">
        <v>40</v>
      </c>
      <c r="P182" s="130">
        <f>O182*H182</f>
        <v>0</v>
      </c>
      <c r="Q182" s="130">
        <v>0</v>
      </c>
      <c r="R182" s="130">
        <f>Q182*H182</f>
        <v>0</v>
      </c>
      <c r="S182" s="130">
        <v>0</v>
      </c>
      <c r="T182" s="131">
        <f>S182*H182</f>
        <v>0</v>
      </c>
      <c r="AR182" s="132" t="s">
        <v>266</v>
      </c>
      <c r="AT182" s="132" t="s">
        <v>261</v>
      </c>
      <c r="AU182" s="132" t="s">
        <v>77</v>
      </c>
      <c r="AY182" s="17" t="s">
        <v>260</v>
      </c>
      <c r="BE182" s="133">
        <f>IF(N182="základní",J182,0)</f>
        <v>0</v>
      </c>
      <c r="BF182" s="133">
        <f>IF(N182="snížená",J182,0)</f>
        <v>0</v>
      </c>
      <c r="BG182" s="133">
        <f>IF(N182="zákl. přenesená",J182,0)</f>
        <v>0</v>
      </c>
      <c r="BH182" s="133">
        <f>IF(N182="sníž. přenesená",J182,0)</f>
        <v>0</v>
      </c>
      <c r="BI182" s="133">
        <f>IF(N182="nulová",J182,0)</f>
        <v>0</v>
      </c>
      <c r="BJ182" s="17" t="s">
        <v>77</v>
      </c>
      <c r="BK182" s="133">
        <f>ROUND(I182*H182,2)</f>
        <v>0</v>
      </c>
      <c r="BL182" s="17" t="s">
        <v>266</v>
      </c>
      <c r="BM182" s="132" t="s">
        <v>415</v>
      </c>
    </row>
    <row r="183" spans="2:65" s="1" customFormat="1" ht="11.25">
      <c r="B183" s="32"/>
      <c r="D183" s="134" t="s">
        <v>267</v>
      </c>
      <c r="F183" s="135" t="s">
        <v>597</v>
      </c>
      <c r="I183" s="136"/>
      <c r="L183" s="32"/>
      <c r="M183" s="137"/>
      <c r="T183" s="53"/>
      <c r="AT183" s="17" t="s">
        <v>267</v>
      </c>
      <c r="AU183" s="17" t="s">
        <v>77</v>
      </c>
    </row>
    <row r="184" spans="2:65" s="1" customFormat="1" ht="19.5">
      <c r="B184" s="32"/>
      <c r="D184" s="134" t="s">
        <v>269</v>
      </c>
      <c r="F184" s="138" t="s">
        <v>306</v>
      </c>
      <c r="I184" s="136"/>
      <c r="L184" s="32"/>
      <c r="M184" s="137"/>
      <c r="T184" s="53"/>
      <c r="AT184" s="17" t="s">
        <v>269</v>
      </c>
      <c r="AU184" s="17" t="s">
        <v>77</v>
      </c>
    </row>
    <row r="185" spans="2:65" s="1" customFormat="1" ht="16.5" customHeight="1">
      <c r="B185" s="32"/>
      <c r="C185" s="121" t="s">
        <v>339</v>
      </c>
      <c r="D185" s="121" t="s">
        <v>261</v>
      </c>
      <c r="E185" s="122" t="s">
        <v>635</v>
      </c>
      <c r="F185" s="123" t="s">
        <v>636</v>
      </c>
      <c r="G185" s="124" t="s">
        <v>363</v>
      </c>
      <c r="H185" s="125">
        <v>3</v>
      </c>
      <c r="I185" s="126"/>
      <c r="J185" s="127">
        <f>ROUND(I185*H185,2)</f>
        <v>0</v>
      </c>
      <c r="K185" s="123" t="s">
        <v>265</v>
      </c>
      <c r="L185" s="32"/>
      <c r="M185" s="128" t="s">
        <v>19</v>
      </c>
      <c r="N185" s="129" t="s">
        <v>40</v>
      </c>
      <c r="P185" s="130">
        <f>O185*H185</f>
        <v>0</v>
      </c>
      <c r="Q185" s="130">
        <v>0</v>
      </c>
      <c r="R185" s="130">
        <f>Q185*H185</f>
        <v>0</v>
      </c>
      <c r="S185" s="130">
        <v>0</v>
      </c>
      <c r="T185" s="131">
        <f>S185*H185</f>
        <v>0</v>
      </c>
      <c r="AR185" s="132" t="s">
        <v>266</v>
      </c>
      <c r="AT185" s="132" t="s">
        <v>261</v>
      </c>
      <c r="AU185" s="132" t="s">
        <v>77</v>
      </c>
      <c r="AY185" s="17" t="s">
        <v>260</v>
      </c>
      <c r="BE185" s="133">
        <f>IF(N185="základní",J185,0)</f>
        <v>0</v>
      </c>
      <c r="BF185" s="133">
        <f>IF(N185="snížená",J185,0)</f>
        <v>0</v>
      </c>
      <c r="BG185" s="133">
        <f>IF(N185="zákl. přenesená",J185,0)</f>
        <v>0</v>
      </c>
      <c r="BH185" s="133">
        <f>IF(N185="sníž. přenesená",J185,0)</f>
        <v>0</v>
      </c>
      <c r="BI185" s="133">
        <f>IF(N185="nulová",J185,0)</f>
        <v>0</v>
      </c>
      <c r="BJ185" s="17" t="s">
        <v>77</v>
      </c>
      <c r="BK185" s="133">
        <f>ROUND(I185*H185,2)</f>
        <v>0</v>
      </c>
      <c r="BL185" s="17" t="s">
        <v>266</v>
      </c>
      <c r="BM185" s="132" t="s">
        <v>419</v>
      </c>
    </row>
    <row r="186" spans="2:65" s="1" customFormat="1" ht="11.25">
      <c r="B186" s="32"/>
      <c r="D186" s="134" t="s">
        <v>267</v>
      </c>
      <c r="F186" s="135" t="s">
        <v>636</v>
      </c>
      <c r="I186" s="136"/>
      <c r="L186" s="32"/>
      <c r="M186" s="137"/>
      <c r="T186" s="53"/>
      <c r="AT186" s="17" t="s">
        <v>267</v>
      </c>
      <c r="AU186" s="17" t="s">
        <v>77</v>
      </c>
    </row>
    <row r="187" spans="2:65" s="1" customFormat="1" ht="19.5">
      <c r="B187" s="32"/>
      <c r="D187" s="134" t="s">
        <v>269</v>
      </c>
      <c r="F187" s="138" t="s">
        <v>306</v>
      </c>
      <c r="I187" s="136"/>
      <c r="L187" s="32"/>
      <c r="M187" s="137"/>
      <c r="T187" s="53"/>
      <c r="AT187" s="17" t="s">
        <v>269</v>
      </c>
      <c r="AU187" s="17" t="s">
        <v>77</v>
      </c>
    </row>
    <row r="188" spans="2:65" s="1" customFormat="1" ht="24.2" customHeight="1">
      <c r="B188" s="32"/>
      <c r="C188" s="121" t="s">
        <v>422</v>
      </c>
      <c r="D188" s="121" t="s">
        <v>261</v>
      </c>
      <c r="E188" s="122" t="s">
        <v>3920</v>
      </c>
      <c r="F188" s="123" t="s">
        <v>3921</v>
      </c>
      <c r="G188" s="124" t="s">
        <v>363</v>
      </c>
      <c r="H188" s="125">
        <v>9</v>
      </c>
      <c r="I188" s="126"/>
      <c r="J188" s="127">
        <f>ROUND(I188*H188,2)</f>
        <v>0</v>
      </c>
      <c r="K188" s="123" t="s">
        <v>265</v>
      </c>
      <c r="L188" s="32"/>
      <c r="M188" s="128" t="s">
        <v>19</v>
      </c>
      <c r="N188" s="129" t="s">
        <v>40</v>
      </c>
      <c r="P188" s="130">
        <f>O188*H188</f>
        <v>0</v>
      </c>
      <c r="Q188" s="130">
        <v>0</v>
      </c>
      <c r="R188" s="130">
        <f>Q188*H188</f>
        <v>0</v>
      </c>
      <c r="S188" s="130">
        <v>0</v>
      </c>
      <c r="T188" s="131">
        <f>S188*H188</f>
        <v>0</v>
      </c>
      <c r="AR188" s="132" t="s">
        <v>266</v>
      </c>
      <c r="AT188" s="132" t="s">
        <v>261</v>
      </c>
      <c r="AU188" s="132" t="s">
        <v>77</v>
      </c>
      <c r="AY188" s="17" t="s">
        <v>260</v>
      </c>
      <c r="BE188" s="133">
        <f>IF(N188="základní",J188,0)</f>
        <v>0</v>
      </c>
      <c r="BF188" s="133">
        <f>IF(N188="snížená",J188,0)</f>
        <v>0</v>
      </c>
      <c r="BG188" s="133">
        <f>IF(N188="zákl. přenesená",J188,0)</f>
        <v>0</v>
      </c>
      <c r="BH188" s="133">
        <f>IF(N188="sníž. přenesená",J188,0)</f>
        <v>0</v>
      </c>
      <c r="BI188" s="133">
        <f>IF(N188="nulová",J188,0)</f>
        <v>0</v>
      </c>
      <c r="BJ188" s="17" t="s">
        <v>77</v>
      </c>
      <c r="BK188" s="133">
        <f>ROUND(I188*H188,2)</f>
        <v>0</v>
      </c>
      <c r="BL188" s="17" t="s">
        <v>266</v>
      </c>
      <c r="BM188" s="132" t="s">
        <v>425</v>
      </c>
    </row>
    <row r="189" spans="2:65" s="1" customFormat="1" ht="11.25">
      <c r="B189" s="32"/>
      <c r="D189" s="134" t="s">
        <v>267</v>
      </c>
      <c r="F189" s="135" t="s">
        <v>3921</v>
      </c>
      <c r="I189" s="136"/>
      <c r="L189" s="32"/>
      <c r="M189" s="137"/>
      <c r="T189" s="53"/>
      <c r="AT189" s="17" t="s">
        <v>267</v>
      </c>
      <c r="AU189" s="17" t="s">
        <v>77</v>
      </c>
    </row>
    <row r="190" spans="2:65" s="1" customFormat="1" ht="19.5">
      <c r="B190" s="32"/>
      <c r="D190" s="134" t="s">
        <v>269</v>
      </c>
      <c r="F190" s="138" t="s">
        <v>306</v>
      </c>
      <c r="I190" s="136"/>
      <c r="L190" s="32"/>
      <c r="M190" s="137"/>
      <c r="T190" s="53"/>
      <c r="AT190" s="17" t="s">
        <v>269</v>
      </c>
      <c r="AU190" s="17" t="s">
        <v>77</v>
      </c>
    </row>
    <row r="191" spans="2:65" s="1" customFormat="1" ht="16.5" customHeight="1">
      <c r="B191" s="32"/>
      <c r="C191" s="121" t="s">
        <v>344</v>
      </c>
      <c r="D191" s="121" t="s">
        <v>261</v>
      </c>
      <c r="E191" s="122" t="s">
        <v>844</v>
      </c>
      <c r="F191" s="123" t="s">
        <v>845</v>
      </c>
      <c r="G191" s="124" t="s">
        <v>363</v>
      </c>
      <c r="H191" s="125">
        <v>2</v>
      </c>
      <c r="I191" s="126"/>
      <c r="J191" s="127">
        <f>ROUND(I191*H191,2)</f>
        <v>0</v>
      </c>
      <c r="K191" s="123" t="s">
        <v>265</v>
      </c>
      <c r="L191" s="32"/>
      <c r="M191" s="128" t="s">
        <v>19</v>
      </c>
      <c r="N191" s="129" t="s">
        <v>40</v>
      </c>
      <c r="P191" s="130">
        <f>O191*H191</f>
        <v>0</v>
      </c>
      <c r="Q191" s="130">
        <v>0</v>
      </c>
      <c r="R191" s="130">
        <f>Q191*H191</f>
        <v>0</v>
      </c>
      <c r="S191" s="130">
        <v>0</v>
      </c>
      <c r="T191" s="131">
        <f>S191*H191</f>
        <v>0</v>
      </c>
      <c r="AR191" s="132" t="s">
        <v>266</v>
      </c>
      <c r="AT191" s="132" t="s">
        <v>261</v>
      </c>
      <c r="AU191" s="132" t="s">
        <v>77</v>
      </c>
      <c r="AY191" s="17" t="s">
        <v>260</v>
      </c>
      <c r="BE191" s="133">
        <f>IF(N191="základní",J191,0)</f>
        <v>0</v>
      </c>
      <c r="BF191" s="133">
        <f>IF(N191="snížená",J191,0)</f>
        <v>0</v>
      </c>
      <c r="BG191" s="133">
        <f>IF(N191="zákl. přenesená",J191,0)</f>
        <v>0</v>
      </c>
      <c r="BH191" s="133">
        <f>IF(N191="sníž. přenesená",J191,0)</f>
        <v>0</v>
      </c>
      <c r="BI191" s="133">
        <f>IF(N191="nulová",J191,0)</f>
        <v>0</v>
      </c>
      <c r="BJ191" s="17" t="s">
        <v>77</v>
      </c>
      <c r="BK191" s="133">
        <f>ROUND(I191*H191,2)</f>
        <v>0</v>
      </c>
      <c r="BL191" s="17" t="s">
        <v>266</v>
      </c>
      <c r="BM191" s="132" t="s">
        <v>430</v>
      </c>
    </row>
    <row r="192" spans="2:65" s="1" customFormat="1" ht="11.25">
      <c r="B192" s="32"/>
      <c r="D192" s="134" t="s">
        <v>267</v>
      </c>
      <c r="F192" s="135" t="s">
        <v>846</v>
      </c>
      <c r="I192" s="136"/>
      <c r="L192" s="32"/>
      <c r="M192" s="137"/>
      <c r="T192" s="53"/>
      <c r="AT192" s="17" t="s">
        <v>267</v>
      </c>
      <c r="AU192" s="17" t="s">
        <v>77</v>
      </c>
    </row>
    <row r="193" spans="2:65" s="1" customFormat="1" ht="19.5">
      <c r="B193" s="32"/>
      <c r="D193" s="134" t="s">
        <v>269</v>
      </c>
      <c r="F193" s="138" t="s">
        <v>306</v>
      </c>
      <c r="I193" s="136"/>
      <c r="L193" s="32"/>
      <c r="M193" s="137"/>
      <c r="T193" s="53"/>
      <c r="AT193" s="17" t="s">
        <v>269</v>
      </c>
      <c r="AU193" s="17" t="s">
        <v>77</v>
      </c>
    </row>
    <row r="194" spans="2:65" s="1" customFormat="1" ht="16.5" customHeight="1">
      <c r="B194" s="32"/>
      <c r="C194" s="121" t="s">
        <v>433</v>
      </c>
      <c r="D194" s="121" t="s">
        <v>261</v>
      </c>
      <c r="E194" s="122" t="s">
        <v>841</v>
      </c>
      <c r="F194" s="123" t="s">
        <v>842</v>
      </c>
      <c r="G194" s="124" t="s">
        <v>363</v>
      </c>
      <c r="H194" s="125">
        <v>2</v>
      </c>
      <c r="I194" s="126"/>
      <c r="J194" s="127">
        <f>ROUND(I194*H194,2)</f>
        <v>0</v>
      </c>
      <c r="K194" s="123" t="s">
        <v>265</v>
      </c>
      <c r="L194" s="32"/>
      <c r="M194" s="128" t="s">
        <v>19</v>
      </c>
      <c r="N194" s="129" t="s">
        <v>40</v>
      </c>
      <c r="P194" s="130">
        <f>O194*H194</f>
        <v>0</v>
      </c>
      <c r="Q194" s="130">
        <v>0</v>
      </c>
      <c r="R194" s="130">
        <f>Q194*H194</f>
        <v>0</v>
      </c>
      <c r="S194" s="130">
        <v>0</v>
      </c>
      <c r="T194" s="131">
        <f>S194*H194</f>
        <v>0</v>
      </c>
      <c r="AR194" s="132" t="s">
        <v>266</v>
      </c>
      <c r="AT194" s="132" t="s">
        <v>261</v>
      </c>
      <c r="AU194" s="132" t="s">
        <v>77</v>
      </c>
      <c r="AY194" s="17" t="s">
        <v>260</v>
      </c>
      <c r="BE194" s="133">
        <f>IF(N194="základní",J194,0)</f>
        <v>0</v>
      </c>
      <c r="BF194" s="133">
        <f>IF(N194="snížená",J194,0)</f>
        <v>0</v>
      </c>
      <c r="BG194" s="133">
        <f>IF(N194="zákl. přenesená",J194,0)</f>
        <v>0</v>
      </c>
      <c r="BH194" s="133">
        <f>IF(N194="sníž. přenesená",J194,0)</f>
        <v>0</v>
      </c>
      <c r="BI194" s="133">
        <f>IF(N194="nulová",J194,0)</f>
        <v>0</v>
      </c>
      <c r="BJ194" s="17" t="s">
        <v>77</v>
      </c>
      <c r="BK194" s="133">
        <f>ROUND(I194*H194,2)</f>
        <v>0</v>
      </c>
      <c r="BL194" s="17" t="s">
        <v>266</v>
      </c>
      <c r="BM194" s="132" t="s">
        <v>653</v>
      </c>
    </row>
    <row r="195" spans="2:65" s="1" customFormat="1" ht="11.25">
      <c r="B195" s="32"/>
      <c r="D195" s="134" t="s">
        <v>267</v>
      </c>
      <c r="F195" s="135" t="s">
        <v>843</v>
      </c>
      <c r="I195" s="136"/>
      <c r="L195" s="32"/>
      <c r="M195" s="137"/>
      <c r="T195" s="53"/>
      <c r="AT195" s="17" t="s">
        <v>267</v>
      </c>
      <c r="AU195" s="17" t="s">
        <v>77</v>
      </c>
    </row>
    <row r="196" spans="2:65" s="1" customFormat="1" ht="19.5">
      <c r="B196" s="32"/>
      <c r="D196" s="134" t="s">
        <v>269</v>
      </c>
      <c r="F196" s="138" t="s">
        <v>306</v>
      </c>
      <c r="I196" s="136"/>
      <c r="L196" s="32"/>
      <c r="M196" s="137"/>
      <c r="T196" s="53"/>
      <c r="AT196" s="17" t="s">
        <v>269</v>
      </c>
      <c r="AU196" s="17" t="s">
        <v>77</v>
      </c>
    </row>
    <row r="197" spans="2:65" s="1" customFormat="1" ht="16.5" customHeight="1">
      <c r="B197" s="32"/>
      <c r="C197" s="121" t="s">
        <v>348</v>
      </c>
      <c r="D197" s="121" t="s">
        <v>261</v>
      </c>
      <c r="E197" s="122" t="s">
        <v>3922</v>
      </c>
      <c r="F197" s="123" t="s">
        <v>3923</v>
      </c>
      <c r="G197" s="124" t="s">
        <v>363</v>
      </c>
      <c r="H197" s="125">
        <v>1</v>
      </c>
      <c r="I197" s="126"/>
      <c r="J197" s="127">
        <f>ROUND(I197*H197,2)</f>
        <v>0</v>
      </c>
      <c r="K197" s="123" t="s">
        <v>265</v>
      </c>
      <c r="L197" s="32"/>
      <c r="M197" s="128" t="s">
        <v>19</v>
      </c>
      <c r="N197" s="129" t="s">
        <v>40</v>
      </c>
      <c r="P197" s="130">
        <f>O197*H197</f>
        <v>0</v>
      </c>
      <c r="Q197" s="130">
        <v>0</v>
      </c>
      <c r="R197" s="130">
        <f>Q197*H197</f>
        <v>0</v>
      </c>
      <c r="S197" s="130">
        <v>0</v>
      </c>
      <c r="T197" s="131">
        <f>S197*H197</f>
        <v>0</v>
      </c>
      <c r="AR197" s="132" t="s">
        <v>266</v>
      </c>
      <c r="AT197" s="132" t="s">
        <v>261</v>
      </c>
      <c r="AU197" s="132" t="s">
        <v>77</v>
      </c>
      <c r="AY197" s="17" t="s">
        <v>260</v>
      </c>
      <c r="BE197" s="133">
        <f>IF(N197="základní",J197,0)</f>
        <v>0</v>
      </c>
      <c r="BF197" s="133">
        <f>IF(N197="snížená",J197,0)</f>
        <v>0</v>
      </c>
      <c r="BG197" s="133">
        <f>IF(N197="zákl. přenesená",J197,0)</f>
        <v>0</v>
      </c>
      <c r="BH197" s="133">
        <f>IF(N197="sníž. přenesená",J197,0)</f>
        <v>0</v>
      </c>
      <c r="BI197" s="133">
        <f>IF(N197="nulová",J197,0)</f>
        <v>0</v>
      </c>
      <c r="BJ197" s="17" t="s">
        <v>77</v>
      </c>
      <c r="BK197" s="133">
        <f>ROUND(I197*H197,2)</f>
        <v>0</v>
      </c>
      <c r="BL197" s="17" t="s">
        <v>266</v>
      </c>
      <c r="BM197" s="132" t="s">
        <v>441</v>
      </c>
    </row>
    <row r="198" spans="2:65" s="1" customFormat="1" ht="11.25">
      <c r="B198" s="32"/>
      <c r="D198" s="134" t="s">
        <v>267</v>
      </c>
      <c r="F198" s="135" t="s">
        <v>3924</v>
      </c>
      <c r="I198" s="136"/>
      <c r="L198" s="32"/>
      <c r="M198" s="137"/>
      <c r="T198" s="53"/>
      <c r="AT198" s="17" t="s">
        <v>267</v>
      </c>
      <c r="AU198" s="17" t="s">
        <v>77</v>
      </c>
    </row>
    <row r="199" spans="2:65" s="1" customFormat="1" ht="19.5">
      <c r="B199" s="32"/>
      <c r="D199" s="134" t="s">
        <v>269</v>
      </c>
      <c r="F199" s="138" t="s">
        <v>306</v>
      </c>
      <c r="I199" s="136"/>
      <c r="L199" s="32"/>
      <c r="M199" s="137"/>
      <c r="T199" s="53"/>
      <c r="AT199" s="17" t="s">
        <v>269</v>
      </c>
      <c r="AU199" s="17" t="s">
        <v>77</v>
      </c>
    </row>
    <row r="200" spans="2:65" s="1" customFormat="1" ht="16.5" customHeight="1">
      <c r="B200" s="32"/>
      <c r="C200" s="121" t="s">
        <v>665</v>
      </c>
      <c r="D200" s="121" t="s">
        <v>261</v>
      </c>
      <c r="E200" s="122" t="s">
        <v>758</v>
      </c>
      <c r="F200" s="123" t="s">
        <v>759</v>
      </c>
      <c r="G200" s="124" t="s">
        <v>363</v>
      </c>
      <c r="H200" s="125">
        <v>1</v>
      </c>
      <c r="I200" s="126"/>
      <c r="J200" s="127">
        <f>ROUND(I200*H200,2)</f>
        <v>0</v>
      </c>
      <c r="K200" s="123" t="s">
        <v>265</v>
      </c>
      <c r="L200" s="32"/>
      <c r="M200" s="128" t="s">
        <v>19</v>
      </c>
      <c r="N200" s="129" t="s">
        <v>40</v>
      </c>
      <c r="P200" s="130">
        <f>O200*H200</f>
        <v>0</v>
      </c>
      <c r="Q200" s="130">
        <v>0</v>
      </c>
      <c r="R200" s="130">
        <f>Q200*H200</f>
        <v>0</v>
      </c>
      <c r="S200" s="130">
        <v>0</v>
      </c>
      <c r="T200" s="131">
        <f>S200*H200</f>
        <v>0</v>
      </c>
      <c r="AR200" s="132" t="s">
        <v>266</v>
      </c>
      <c r="AT200" s="132" t="s">
        <v>261</v>
      </c>
      <c r="AU200" s="132" t="s">
        <v>77</v>
      </c>
      <c r="AY200" s="17" t="s">
        <v>260</v>
      </c>
      <c r="BE200" s="133">
        <f>IF(N200="základní",J200,0)</f>
        <v>0</v>
      </c>
      <c r="BF200" s="133">
        <f>IF(N200="snížená",J200,0)</f>
        <v>0</v>
      </c>
      <c r="BG200" s="133">
        <f>IF(N200="zákl. přenesená",J200,0)</f>
        <v>0</v>
      </c>
      <c r="BH200" s="133">
        <f>IF(N200="sníž. přenesená",J200,0)</f>
        <v>0</v>
      </c>
      <c r="BI200" s="133">
        <f>IF(N200="nulová",J200,0)</f>
        <v>0</v>
      </c>
      <c r="BJ200" s="17" t="s">
        <v>77</v>
      </c>
      <c r="BK200" s="133">
        <f>ROUND(I200*H200,2)</f>
        <v>0</v>
      </c>
      <c r="BL200" s="17" t="s">
        <v>266</v>
      </c>
      <c r="BM200" s="132" t="s">
        <v>662</v>
      </c>
    </row>
    <row r="201" spans="2:65" s="1" customFormat="1" ht="11.25">
      <c r="B201" s="32"/>
      <c r="D201" s="134" t="s">
        <v>267</v>
      </c>
      <c r="F201" s="135" t="s">
        <v>760</v>
      </c>
      <c r="I201" s="136"/>
      <c r="L201" s="32"/>
      <c r="M201" s="137"/>
      <c r="T201" s="53"/>
      <c r="AT201" s="17" t="s">
        <v>267</v>
      </c>
      <c r="AU201" s="17" t="s">
        <v>77</v>
      </c>
    </row>
    <row r="202" spans="2:65" s="1" customFormat="1" ht="29.25">
      <c r="B202" s="32"/>
      <c r="D202" s="134" t="s">
        <v>269</v>
      </c>
      <c r="F202" s="138" t="s">
        <v>4627</v>
      </c>
      <c r="I202" s="136"/>
      <c r="L202" s="32"/>
      <c r="M202" s="137"/>
      <c r="T202" s="53"/>
      <c r="AT202" s="17" t="s">
        <v>269</v>
      </c>
      <c r="AU202" s="17" t="s">
        <v>77</v>
      </c>
    </row>
    <row r="203" spans="2:65" s="1" customFormat="1" ht="16.5" customHeight="1">
      <c r="B203" s="32"/>
      <c r="C203" s="121" t="s">
        <v>353</v>
      </c>
      <c r="D203" s="121" t="s">
        <v>261</v>
      </c>
      <c r="E203" s="122" t="s">
        <v>611</v>
      </c>
      <c r="F203" s="123" t="s">
        <v>612</v>
      </c>
      <c r="G203" s="124" t="s">
        <v>363</v>
      </c>
      <c r="H203" s="125">
        <v>1</v>
      </c>
      <c r="I203" s="126"/>
      <c r="J203" s="127">
        <f>ROUND(I203*H203,2)</f>
        <v>0</v>
      </c>
      <c r="K203" s="123" t="s">
        <v>265</v>
      </c>
      <c r="L203" s="32"/>
      <c r="M203" s="128" t="s">
        <v>19</v>
      </c>
      <c r="N203" s="129" t="s">
        <v>40</v>
      </c>
      <c r="P203" s="130">
        <f>O203*H203</f>
        <v>0</v>
      </c>
      <c r="Q203" s="130">
        <v>0</v>
      </c>
      <c r="R203" s="130">
        <f>Q203*H203</f>
        <v>0</v>
      </c>
      <c r="S203" s="130">
        <v>0</v>
      </c>
      <c r="T203" s="131">
        <f>S203*H203</f>
        <v>0</v>
      </c>
      <c r="AR203" s="132" t="s">
        <v>266</v>
      </c>
      <c r="AT203" s="132" t="s">
        <v>261</v>
      </c>
      <c r="AU203" s="132" t="s">
        <v>77</v>
      </c>
      <c r="AY203" s="17" t="s">
        <v>260</v>
      </c>
      <c r="BE203" s="133">
        <f>IF(N203="základní",J203,0)</f>
        <v>0</v>
      </c>
      <c r="BF203" s="133">
        <f>IF(N203="snížená",J203,0)</f>
        <v>0</v>
      </c>
      <c r="BG203" s="133">
        <f>IF(N203="zákl. přenesená",J203,0)</f>
        <v>0</v>
      </c>
      <c r="BH203" s="133">
        <f>IF(N203="sníž. přenesená",J203,0)</f>
        <v>0</v>
      </c>
      <c r="BI203" s="133">
        <f>IF(N203="nulová",J203,0)</f>
        <v>0</v>
      </c>
      <c r="BJ203" s="17" t="s">
        <v>77</v>
      </c>
      <c r="BK203" s="133">
        <f>ROUND(I203*H203,2)</f>
        <v>0</v>
      </c>
      <c r="BL203" s="17" t="s">
        <v>266</v>
      </c>
      <c r="BM203" s="132" t="s">
        <v>668</v>
      </c>
    </row>
    <row r="204" spans="2:65" s="1" customFormat="1" ht="11.25">
      <c r="B204" s="32"/>
      <c r="D204" s="134" t="s">
        <v>267</v>
      </c>
      <c r="F204" s="135" t="s">
        <v>613</v>
      </c>
      <c r="I204" s="136"/>
      <c r="L204" s="32"/>
      <c r="M204" s="137"/>
      <c r="T204" s="53"/>
      <c r="AT204" s="17" t="s">
        <v>267</v>
      </c>
      <c r="AU204" s="17" t="s">
        <v>77</v>
      </c>
    </row>
    <row r="205" spans="2:65" s="1" customFormat="1" ht="19.5">
      <c r="B205" s="32"/>
      <c r="D205" s="134" t="s">
        <v>269</v>
      </c>
      <c r="F205" s="138" t="s">
        <v>306</v>
      </c>
      <c r="I205" s="136"/>
      <c r="L205" s="32"/>
      <c r="M205" s="137"/>
      <c r="T205" s="53"/>
      <c r="AT205" s="17" t="s">
        <v>269</v>
      </c>
      <c r="AU205" s="17" t="s">
        <v>77</v>
      </c>
    </row>
    <row r="206" spans="2:65" s="1" customFormat="1" ht="16.5" customHeight="1">
      <c r="B206" s="32"/>
      <c r="C206" s="121" t="s">
        <v>674</v>
      </c>
      <c r="D206" s="121" t="s">
        <v>261</v>
      </c>
      <c r="E206" s="122" t="s">
        <v>3925</v>
      </c>
      <c r="F206" s="123" t="s">
        <v>3926</v>
      </c>
      <c r="G206" s="124" t="s">
        <v>363</v>
      </c>
      <c r="H206" s="125">
        <v>1</v>
      </c>
      <c r="I206" s="126"/>
      <c r="J206" s="127">
        <f>ROUND(I206*H206,2)</f>
        <v>0</v>
      </c>
      <c r="K206" s="123" t="s">
        <v>265</v>
      </c>
      <c r="L206" s="32"/>
      <c r="M206" s="128" t="s">
        <v>19</v>
      </c>
      <c r="N206" s="129" t="s">
        <v>40</v>
      </c>
      <c r="P206" s="130">
        <f>O206*H206</f>
        <v>0</v>
      </c>
      <c r="Q206" s="130">
        <v>0</v>
      </c>
      <c r="R206" s="130">
        <f>Q206*H206</f>
        <v>0</v>
      </c>
      <c r="S206" s="130">
        <v>0</v>
      </c>
      <c r="T206" s="131">
        <f>S206*H206</f>
        <v>0</v>
      </c>
      <c r="AR206" s="132" t="s">
        <v>266</v>
      </c>
      <c r="AT206" s="132" t="s">
        <v>261</v>
      </c>
      <c r="AU206" s="132" t="s">
        <v>77</v>
      </c>
      <c r="AY206" s="17" t="s">
        <v>260</v>
      </c>
      <c r="BE206" s="133">
        <f>IF(N206="základní",J206,0)</f>
        <v>0</v>
      </c>
      <c r="BF206" s="133">
        <f>IF(N206="snížená",J206,0)</f>
        <v>0</v>
      </c>
      <c r="BG206" s="133">
        <f>IF(N206="zákl. přenesená",J206,0)</f>
        <v>0</v>
      </c>
      <c r="BH206" s="133">
        <f>IF(N206="sníž. přenesená",J206,0)</f>
        <v>0</v>
      </c>
      <c r="BI206" s="133">
        <f>IF(N206="nulová",J206,0)</f>
        <v>0</v>
      </c>
      <c r="BJ206" s="17" t="s">
        <v>77</v>
      </c>
      <c r="BK206" s="133">
        <f>ROUND(I206*H206,2)</f>
        <v>0</v>
      </c>
      <c r="BL206" s="17" t="s">
        <v>266</v>
      </c>
      <c r="BM206" s="132" t="s">
        <v>671</v>
      </c>
    </row>
    <row r="207" spans="2:65" s="1" customFormat="1" ht="11.25">
      <c r="B207" s="32"/>
      <c r="D207" s="134" t="s">
        <v>267</v>
      </c>
      <c r="F207" s="135" t="s">
        <v>3927</v>
      </c>
      <c r="I207" s="136"/>
      <c r="L207" s="32"/>
      <c r="M207" s="137"/>
      <c r="T207" s="53"/>
      <c r="AT207" s="17" t="s">
        <v>267</v>
      </c>
      <c r="AU207" s="17" t="s">
        <v>77</v>
      </c>
    </row>
    <row r="208" spans="2:65" s="1" customFormat="1" ht="19.5">
      <c r="B208" s="32"/>
      <c r="D208" s="134" t="s">
        <v>269</v>
      </c>
      <c r="F208" s="138" t="s">
        <v>306</v>
      </c>
      <c r="I208" s="136"/>
      <c r="L208" s="32"/>
      <c r="M208" s="137"/>
      <c r="T208" s="53"/>
      <c r="AT208" s="17" t="s">
        <v>269</v>
      </c>
      <c r="AU208" s="17" t="s">
        <v>77</v>
      </c>
    </row>
    <row r="209" spans="2:65" s="1" customFormat="1" ht="16.5" customHeight="1">
      <c r="B209" s="32"/>
      <c r="C209" s="121" t="s">
        <v>358</v>
      </c>
      <c r="D209" s="121" t="s">
        <v>261</v>
      </c>
      <c r="E209" s="122" t="s">
        <v>3928</v>
      </c>
      <c r="F209" s="123" t="s">
        <v>3929</v>
      </c>
      <c r="G209" s="124" t="s">
        <v>363</v>
      </c>
      <c r="H209" s="125">
        <v>2</v>
      </c>
      <c r="I209" s="126"/>
      <c r="J209" s="127">
        <f>ROUND(I209*H209,2)</f>
        <v>0</v>
      </c>
      <c r="K209" s="123" t="s">
        <v>265</v>
      </c>
      <c r="L209" s="32"/>
      <c r="M209" s="128" t="s">
        <v>19</v>
      </c>
      <c r="N209" s="129" t="s">
        <v>40</v>
      </c>
      <c r="P209" s="130">
        <f>O209*H209</f>
        <v>0</v>
      </c>
      <c r="Q209" s="130">
        <v>0</v>
      </c>
      <c r="R209" s="130">
        <f>Q209*H209</f>
        <v>0</v>
      </c>
      <c r="S209" s="130">
        <v>0</v>
      </c>
      <c r="T209" s="131">
        <f>S209*H209</f>
        <v>0</v>
      </c>
      <c r="AR209" s="132" t="s">
        <v>266</v>
      </c>
      <c r="AT209" s="132" t="s">
        <v>261</v>
      </c>
      <c r="AU209" s="132" t="s">
        <v>77</v>
      </c>
      <c r="AY209" s="17" t="s">
        <v>260</v>
      </c>
      <c r="BE209" s="133">
        <f>IF(N209="základní",J209,0)</f>
        <v>0</v>
      </c>
      <c r="BF209" s="133">
        <f>IF(N209="snížená",J209,0)</f>
        <v>0</v>
      </c>
      <c r="BG209" s="133">
        <f>IF(N209="zákl. přenesená",J209,0)</f>
        <v>0</v>
      </c>
      <c r="BH209" s="133">
        <f>IF(N209="sníž. přenesená",J209,0)</f>
        <v>0</v>
      </c>
      <c r="BI209" s="133">
        <f>IF(N209="nulová",J209,0)</f>
        <v>0</v>
      </c>
      <c r="BJ209" s="17" t="s">
        <v>77</v>
      </c>
      <c r="BK209" s="133">
        <f>ROUND(I209*H209,2)</f>
        <v>0</v>
      </c>
      <c r="BL209" s="17" t="s">
        <v>266</v>
      </c>
      <c r="BM209" s="132" t="s">
        <v>865</v>
      </c>
    </row>
    <row r="210" spans="2:65" s="1" customFormat="1" ht="11.25">
      <c r="B210" s="32"/>
      <c r="D210" s="134" t="s">
        <v>267</v>
      </c>
      <c r="F210" s="135" t="s">
        <v>3930</v>
      </c>
      <c r="I210" s="136"/>
      <c r="L210" s="32"/>
      <c r="M210" s="137"/>
      <c r="T210" s="53"/>
      <c r="AT210" s="17" t="s">
        <v>267</v>
      </c>
      <c r="AU210" s="17" t="s">
        <v>77</v>
      </c>
    </row>
    <row r="211" spans="2:65" s="1" customFormat="1" ht="19.5">
      <c r="B211" s="32"/>
      <c r="D211" s="134" t="s">
        <v>269</v>
      </c>
      <c r="F211" s="138" t="s">
        <v>306</v>
      </c>
      <c r="I211" s="136"/>
      <c r="L211" s="32"/>
      <c r="M211" s="137"/>
      <c r="T211" s="53"/>
      <c r="AT211" s="17" t="s">
        <v>269</v>
      </c>
      <c r="AU211" s="17" t="s">
        <v>77</v>
      </c>
    </row>
    <row r="212" spans="2:65" s="1" customFormat="1" ht="16.5" customHeight="1">
      <c r="B212" s="32"/>
      <c r="C212" s="121" t="s">
        <v>680</v>
      </c>
      <c r="D212" s="121" t="s">
        <v>261</v>
      </c>
      <c r="E212" s="122" t="s">
        <v>640</v>
      </c>
      <c r="F212" s="123" t="s">
        <v>641</v>
      </c>
      <c r="G212" s="124" t="s">
        <v>363</v>
      </c>
      <c r="H212" s="125">
        <v>32</v>
      </c>
      <c r="I212" s="126"/>
      <c r="J212" s="127">
        <f>ROUND(I212*H212,2)</f>
        <v>0</v>
      </c>
      <c r="K212" s="123" t="s">
        <v>265</v>
      </c>
      <c r="L212" s="32"/>
      <c r="M212" s="128" t="s">
        <v>19</v>
      </c>
      <c r="N212" s="129" t="s">
        <v>40</v>
      </c>
      <c r="P212" s="130">
        <f>O212*H212</f>
        <v>0</v>
      </c>
      <c r="Q212" s="130">
        <v>0</v>
      </c>
      <c r="R212" s="130">
        <f>Q212*H212</f>
        <v>0</v>
      </c>
      <c r="S212" s="130">
        <v>0</v>
      </c>
      <c r="T212" s="131">
        <f>S212*H212</f>
        <v>0</v>
      </c>
      <c r="AR212" s="132" t="s">
        <v>266</v>
      </c>
      <c r="AT212" s="132" t="s">
        <v>261</v>
      </c>
      <c r="AU212" s="132" t="s">
        <v>77</v>
      </c>
      <c r="AY212" s="17" t="s">
        <v>260</v>
      </c>
      <c r="BE212" s="133">
        <f>IF(N212="základní",J212,0)</f>
        <v>0</v>
      </c>
      <c r="BF212" s="133">
        <f>IF(N212="snížená",J212,0)</f>
        <v>0</v>
      </c>
      <c r="BG212" s="133">
        <f>IF(N212="zákl. přenesená",J212,0)</f>
        <v>0</v>
      </c>
      <c r="BH212" s="133">
        <f>IF(N212="sníž. přenesená",J212,0)</f>
        <v>0</v>
      </c>
      <c r="BI212" s="133">
        <f>IF(N212="nulová",J212,0)</f>
        <v>0</v>
      </c>
      <c r="BJ212" s="17" t="s">
        <v>77</v>
      </c>
      <c r="BK212" s="133">
        <f>ROUND(I212*H212,2)</f>
        <v>0</v>
      </c>
      <c r="BL212" s="17" t="s">
        <v>266</v>
      </c>
      <c r="BM212" s="132" t="s">
        <v>869</v>
      </c>
    </row>
    <row r="213" spans="2:65" s="1" customFormat="1" ht="11.25">
      <c r="B213" s="32"/>
      <c r="D213" s="134" t="s">
        <v>267</v>
      </c>
      <c r="F213" s="135" t="s">
        <v>642</v>
      </c>
      <c r="I213" s="136"/>
      <c r="L213" s="32"/>
      <c r="M213" s="137"/>
      <c r="T213" s="53"/>
      <c r="AT213" s="17" t="s">
        <v>267</v>
      </c>
      <c r="AU213" s="17" t="s">
        <v>77</v>
      </c>
    </row>
    <row r="214" spans="2:65" s="1" customFormat="1" ht="19.5">
      <c r="B214" s="32"/>
      <c r="D214" s="134" t="s">
        <v>269</v>
      </c>
      <c r="F214" s="138" t="s">
        <v>306</v>
      </c>
      <c r="I214" s="136"/>
      <c r="L214" s="32"/>
      <c r="M214" s="137"/>
      <c r="T214" s="53"/>
      <c r="AT214" s="17" t="s">
        <v>269</v>
      </c>
      <c r="AU214" s="17" t="s">
        <v>77</v>
      </c>
    </row>
    <row r="215" spans="2:65" s="1" customFormat="1" ht="16.5" customHeight="1">
      <c r="B215" s="32"/>
      <c r="C215" s="121" t="s">
        <v>364</v>
      </c>
      <c r="D215" s="121" t="s">
        <v>261</v>
      </c>
      <c r="E215" s="122" t="s">
        <v>644</v>
      </c>
      <c r="F215" s="123" t="s">
        <v>645</v>
      </c>
      <c r="G215" s="124" t="s">
        <v>363</v>
      </c>
      <c r="H215" s="125">
        <v>8</v>
      </c>
      <c r="I215" s="126"/>
      <c r="J215" s="127">
        <f>ROUND(I215*H215,2)</f>
        <v>0</v>
      </c>
      <c r="K215" s="123" t="s">
        <v>265</v>
      </c>
      <c r="L215" s="32"/>
      <c r="M215" s="128" t="s">
        <v>19</v>
      </c>
      <c r="N215" s="129" t="s">
        <v>40</v>
      </c>
      <c r="P215" s="130">
        <f>O215*H215</f>
        <v>0</v>
      </c>
      <c r="Q215" s="130">
        <v>0</v>
      </c>
      <c r="R215" s="130">
        <f>Q215*H215</f>
        <v>0</v>
      </c>
      <c r="S215" s="130">
        <v>0</v>
      </c>
      <c r="T215" s="131">
        <f>S215*H215</f>
        <v>0</v>
      </c>
      <c r="AR215" s="132" t="s">
        <v>266</v>
      </c>
      <c r="AT215" s="132" t="s">
        <v>261</v>
      </c>
      <c r="AU215" s="132" t="s">
        <v>77</v>
      </c>
      <c r="AY215" s="17" t="s">
        <v>260</v>
      </c>
      <c r="BE215" s="133">
        <f>IF(N215="základní",J215,0)</f>
        <v>0</v>
      </c>
      <c r="BF215" s="133">
        <f>IF(N215="snížená",J215,0)</f>
        <v>0</v>
      </c>
      <c r="BG215" s="133">
        <f>IF(N215="zákl. přenesená",J215,0)</f>
        <v>0</v>
      </c>
      <c r="BH215" s="133">
        <f>IF(N215="sníž. přenesená",J215,0)</f>
        <v>0</v>
      </c>
      <c r="BI215" s="133">
        <f>IF(N215="nulová",J215,0)</f>
        <v>0</v>
      </c>
      <c r="BJ215" s="17" t="s">
        <v>77</v>
      </c>
      <c r="BK215" s="133">
        <f>ROUND(I215*H215,2)</f>
        <v>0</v>
      </c>
      <c r="BL215" s="17" t="s">
        <v>266</v>
      </c>
      <c r="BM215" s="132" t="s">
        <v>874</v>
      </c>
    </row>
    <row r="216" spans="2:65" s="1" customFormat="1" ht="11.25">
      <c r="B216" s="32"/>
      <c r="D216" s="134" t="s">
        <v>267</v>
      </c>
      <c r="F216" s="135" t="s">
        <v>646</v>
      </c>
      <c r="I216" s="136"/>
      <c r="L216" s="32"/>
      <c r="M216" s="137"/>
      <c r="T216" s="53"/>
      <c r="AT216" s="17" t="s">
        <v>267</v>
      </c>
      <c r="AU216" s="17" t="s">
        <v>77</v>
      </c>
    </row>
    <row r="217" spans="2:65" s="1" customFormat="1" ht="19.5">
      <c r="B217" s="32"/>
      <c r="D217" s="134" t="s">
        <v>269</v>
      </c>
      <c r="F217" s="138" t="s">
        <v>306</v>
      </c>
      <c r="I217" s="136"/>
      <c r="L217" s="32"/>
      <c r="M217" s="137"/>
      <c r="T217" s="53"/>
      <c r="AT217" s="17" t="s">
        <v>269</v>
      </c>
      <c r="AU217" s="17" t="s">
        <v>77</v>
      </c>
    </row>
    <row r="218" spans="2:65" s="1" customFormat="1" ht="16.5" customHeight="1">
      <c r="B218" s="32"/>
      <c r="C218" s="121" t="s">
        <v>689</v>
      </c>
      <c r="D218" s="121" t="s">
        <v>261</v>
      </c>
      <c r="E218" s="122" t="s">
        <v>3931</v>
      </c>
      <c r="F218" s="123" t="s">
        <v>703</v>
      </c>
      <c r="G218" s="124" t="s">
        <v>363</v>
      </c>
      <c r="H218" s="125">
        <v>5</v>
      </c>
      <c r="I218" s="126"/>
      <c r="J218" s="127">
        <f>ROUND(I218*H218,2)</f>
        <v>0</v>
      </c>
      <c r="K218" s="123" t="s">
        <v>265</v>
      </c>
      <c r="L218" s="32"/>
      <c r="M218" s="128" t="s">
        <v>19</v>
      </c>
      <c r="N218" s="129" t="s">
        <v>40</v>
      </c>
      <c r="P218" s="130">
        <f>O218*H218</f>
        <v>0</v>
      </c>
      <c r="Q218" s="130">
        <v>0</v>
      </c>
      <c r="R218" s="130">
        <f>Q218*H218</f>
        <v>0</v>
      </c>
      <c r="S218" s="130">
        <v>0</v>
      </c>
      <c r="T218" s="131">
        <f>S218*H218</f>
        <v>0</v>
      </c>
      <c r="AR218" s="132" t="s">
        <v>266</v>
      </c>
      <c r="AT218" s="132" t="s">
        <v>261</v>
      </c>
      <c r="AU218" s="132" t="s">
        <v>77</v>
      </c>
      <c r="AY218" s="17" t="s">
        <v>260</v>
      </c>
      <c r="BE218" s="133">
        <f>IF(N218="základní",J218,0)</f>
        <v>0</v>
      </c>
      <c r="BF218" s="133">
        <f>IF(N218="snížená",J218,0)</f>
        <v>0</v>
      </c>
      <c r="BG218" s="133">
        <f>IF(N218="zákl. přenesená",J218,0)</f>
        <v>0</v>
      </c>
      <c r="BH218" s="133">
        <f>IF(N218="sníž. přenesená",J218,0)</f>
        <v>0</v>
      </c>
      <c r="BI218" s="133">
        <f>IF(N218="nulová",J218,0)</f>
        <v>0</v>
      </c>
      <c r="BJ218" s="17" t="s">
        <v>77</v>
      </c>
      <c r="BK218" s="133">
        <f>ROUND(I218*H218,2)</f>
        <v>0</v>
      </c>
      <c r="BL218" s="17" t="s">
        <v>266</v>
      </c>
      <c r="BM218" s="132" t="s">
        <v>1139</v>
      </c>
    </row>
    <row r="219" spans="2:65" s="1" customFormat="1" ht="11.25">
      <c r="B219" s="32"/>
      <c r="D219" s="134" t="s">
        <v>267</v>
      </c>
      <c r="F219" s="135" t="s">
        <v>703</v>
      </c>
      <c r="I219" s="136"/>
      <c r="L219" s="32"/>
      <c r="M219" s="137"/>
      <c r="T219" s="53"/>
      <c r="AT219" s="17" t="s">
        <v>267</v>
      </c>
      <c r="AU219" s="17" t="s">
        <v>77</v>
      </c>
    </row>
    <row r="220" spans="2:65" s="1" customFormat="1" ht="19.5">
      <c r="B220" s="32"/>
      <c r="D220" s="134" t="s">
        <v>269</v>
      </c>
      <c r="F220" s="138" t="s">
        <v>306</v>
      </c>
      <c r="I220" s="136"/>
      <c r="L220" s="32"/>
      <c r="M220" s="137"/>
      <c r="T220" s="53"/>
      <c r="AT220" s="17" t="s">
        <v>269</v>
      </c>
      <c r="AU220" s="17" t="s">
        <v>77</v>
      </c>
    </row>
    <row r="221" spans="2:65" s="1" customFormat="1" ht="16.5" customHeight="1">
      <c r="B221" s="32"/>
      <c r="C221" s="121" t="s">
        <v>368</v>
      </c>
      <c r="D221" s="121" t="s">
        <v>261</v>
      </c>
      <c r="E221" s="122" t="s">
        <v>1373</v>
      </c>
      <c r="F221" s="123" t="s">
        <v>1374</v>
      </c>
      <c r="G221" s="124" t="s">
        <v>1067</v>
      </c>
      <c r="H221" s="125">
        <v>13</v>
      </c>
      <c r="I221" s="126"/>
      <c r="J221" s="127">
        <f>ROUND(I221*H221,2)</f>
        <v>0</v>
      </c>
      <c r="K221" s="123" t="s">
        <v>265</v>
      </c>
      <c r="L221" s="32"/>
      <c r="M221" s="128" t="s">
        <v>19</v>
      </c>
      <c r="N221" s="129" t="s">
        <v>40</v>
      </c>
      <c r="P221" s="130">
        <f>O221*H221</f>
        <v>0</v>
      </c>
      <c r="Q221" s="130">
        <v>0</v>
      </c>
      <c r="R221" s="130">
        <f>Q221*H221</f>
        <v>0</v>
      </c>
      <c r="S221" s="130">
        <v>0</v>
      </c>
      <c r="T221" s="131">
        <f>S221*H221</f>
        <v>0</v>
      </c>
      <c r="AR221" s="132" t="s">
        <v>266</v>
      </c>
      <c r="AT221" s="132" t="s">
        <v>261</v>
      </c>
      <c r="AU221" s="132" t="s">
        <v>77</v>
      </c>
      <c r="AY221" s="17" t="s">
        <v>260</v>
      </c>
      <c r="BE221" s="133">
        <f>IF(N221="základní",J221,0)</f>
        <v>0</v>
      </c>
      <c r="BF221" s="133">
        <f>IF(N221="snížená",J221,0)</f>
        <v>0</v>
      </c>
      <c r="BG221" s="133">
        <f>IF(N221="zákl. přenesená",J221,0)</f>
        <v>0</v>
      </c>
      <c r="BH221" s="133">
        <f>IF(N221="sníž. přenesená",J221,0)</f>
        <v>0</v>
      </c>
      <c r="BI221" s="133">
        <f>IF(N221="nulová",J221,0)</f>
        <v>0</v>
      </c>
      <c r="BJ221" s="17" t="s">
        <v>77</v>
      </c>
      <c r="BK221" s="133">
        <f>ROUND(I221*H221,2)</f>
        <v>0</v>
      </c>
      <c r="BL221" s="17" t="s">
        <v>266</v>
      </c>
      <c r="BM221" s="132" t="s">
        <v>1141</v>
      </c>
    </row>
    <row r="222" spans="2:65" s="1" customFormat="1" ht="19.5">
      <c r="B222" s="32"/>
      <c r="D222" s="134" t="s">
        <v>267</v>
      </c>
      <c r="F222" s="135" t="s">
        <v>1375</v>
      </c>
      <c r="I222" s="136"/>
      <c r="L222" s="32"/>
      <c r="M222" s="137"/>
      <c r="T222" s="53"/>
      <c r="AT222" s="17" t="s">
        <v>267</v>
      </c>
      <c r="AU222" s="17" t="s">
        <v>77</v>
      </c>
    </row>
    <row r="223" spans="2:65" s="1" customFormat="1" ht="19.5">
      <c r="B223" s="32"/>
      <c r="D223" s="134" t="s">
        <v>269</v>
      </c>
      <c r="F223" s="138" t="s">
        <v>306</v>
      </c>
      <c r="I223" s="136"/>
      <c r="L223" s="32"/>
      <c r="M223" s="137"/>
      <c r="T223" s="53"/>
      <c r="AT223" s="17" t="s">
        <v>269</v>
      </c>
      <c r="AU223" s="17" t="s">
        <v>77</v>
      </c>
    </row>
    <row r="224" spans="2:65" s="1" customFormat="1" ht="21.75" customHeight="1">
      <c r="B224" s="32"/>
      <c r="C224" s="121" t="s">
        <v>697</v>
      </c>
      <c r="D224" s="121" t="s">
        <v>261</v>
      </c>
      <c r="E224" s="122" t="s">
        <v>3083</v>
      </c>
      <c r="F224" s="123" t="s">
        <v>3084</v>
      </c>
      <c r="G224" s="124" t="s">
        <v>1067</v>
      </c>
      <c r="H224" s="125">
        <v>1</v>
      </c>
      <c r="I224" s="126"/>
      <c r="J224" s="127">
        <f>ROUND(I224*H224,2)</f>
        <v>0</v>
      </c>
      <c r="K224" s="123" t="s">
        <v>265</v>
      </c>
      <c r="L224" s="32"/>
      <c r="M224" s="128" t="s">
        <v>19</v>
      </c>
      <c r="N224" s="129" t="s">
        <v>40</v>
      </c>
      <c r="P224" s="130">
        <f>O224*H224</f>
        <v>0</v>
      </c>
      <c r="Q224" s="130">
        <v>0</v>
      </c>
      <c r="R224" s="130">
        <f>Q224*H224</f>
        <v>0</v>
      </c>
      <c r="S224" s="130">
        <v>0</v>
      </c>
      <c r="T224" s="131">
        <f>S224*H224</f>
        <v>0</v>
      </c>
      <c r="AR224" s="132" t="s">
        <v>266</v>
      </c>
      <c r="AT224" s="132" t="s">
        <v>261</v>
      </c>
      <c r="AU224" s="132" t="s">
        <v>77</v>
      </c>
      <c r="AY224" s="17" t="s">
        <v>260</v>
      </c>
      <c r="BE224" s="133">
        <f>IF(N224="základní",J224,0)</f>
        <v>0</v>
      </c>
      <c r="BF224" s="133">
        <f>IF(N224="snížená",J224,0)</f>
        <v>0</v>
      </c>
      <c r="BG224" s="133">
        <f>IF(N224="zákl. přenesená",J224,0)</f>
        <v>0</v>
      </c>
      <c r="BH224" s="133">
        <f>IF(N224="sníž. přenesená",J224,0)</f>
        <v>0</v>
      </c>
      <c r="BI224" s="133">
        <f>IF(N224="nulová",J224,0)</f>
        <v>0</v>
      </c>
      <c r="BJ224" s="17" t="s">
        <v>77</v>
      </c>
      <c r="BK224" s="133">
        <f>ROUND(I224*H224,2)</f>
        <v>0</v>
      </c>
      <c r="BL224" s="17" t="s">
        <v>266</v>
      </c>
      <c r="BM224" s="132" t="s">
        <v>695</v>
      </c>
    </row>
    <row r="225" spans="2:65" s="1" customFormat="1" ht="29.25">
      <c r="B225" s="32"/>
      <c r="D225" s="134" t="s">
        <v>267</v>
      </c>
      <c r="F225" s="135" t="s">
        <v>3085</v>
      </c>
      <c r="I225" s="136"/>
      <c r="L225" s="32"/>
      <c r="M225" s="137"/>
      <c r="T225" s="53"/>
      <c r="AT225" s="17" t="s">
        <v>267</v>
      </c>
      <c r="AU225" s="17" t="s">
        <v>77</v>
      </c>
    </row>
    <row r="226" spans="2:65" s="1" customFormat="1" ht="19.5">
      <c r="B226" s="32"/>
      <c r="D226" s="134" t="s">
        <v>269</v>
      </c>
      <c r="F226" s="138" t="s">
        <v>306</v>
      </c>
      <c r="I226" s="136"/>
      <c r="L226" s="32"/>
      <c r="M226" s="137"/>
      <c r="T226" s="53"/>
      <c r="AT226" s="17" t="s">
        <v>269</v>
      </c>
      <c r="AU226" s="17" t="s">
        <v>77</v>
      </c>
    </row>
    <row r="227" spans="2:65" s="1" customFormat="1" ht="16.5" customHeight="1">
      <c r="B227" s="32"/>
      <c r="C227" s="121" t="s">
        <v>373</v>
      </c>
      <c r="D227" s="121" t="s">
        <v>261</v>
      </c>
      <c r="E227" s="122" t="s">
        <v>3932</v>
      </c>
      <c r="F227" s="123" t="s">
        <v>2919</v>
      </c>
      <c r="G227" s="124" t="s">
        <v>363</v>
      </c>
      <c r="H227" s="125">
        <v>4</v>
      </c>
      <c r="I227" s="126"/>
      <c r="J227" s="127">
        <f>ROUND(I227*H227,2)</f>
        <v>0</v>
      </c>
      <c r="K227" s="123" t="s">
        <v>265</v>
      </c>
      <c r="L227" s="32"/>
      <c r="M227" s="128" t="s">
        <v>19</v>
      </c>
      <c r="N227" s="129" t="s">
        <v>40</v>
      </c>
      <c r="P227" s="130">
        <f>O227*H227</f>
        <v>0</v>
      </c>
      <c r="Q227" s="130">
        <v>0</v>
      </c>
      <c r="R227" s="130">
        <f>Q227*H227</f>
        <v>0</v>
      </c>
      <c r="S227" s="130">
        <v>0</v>
      </c>
      <c r="T227" s="131">
        <f>S227*H227</f>
        <v>0</v>
      </c>
      <c r="AR227" s="132" t="s">
        <v>266</v>
      </c>
      <c r="AT227" s="132" t="s">
        <v>261</v>
      </c>
      <c r="AU227" s="132" t="s">
        <v>77</v>
      </c>
      <c r="AY227" s="17" t="s">
        <v>260</v>
      </c>
      <c r="BE227" s="133">
        <f>IF(N227="základní",J227,0)</f>
        <v>0</v>
      </c>
      <c r="BF227" s="133">
        <f>IF(N227="snížená",J227,0)</f>
        <v>0</v>
      </c>
      <c r="BG227" s="133">
        <f>IF(N227="zákl. přenesená",J227,0)</f>
        <v>0</v>
      </c>
      <c r="BH227" s="133">
        <f>IF(N227="sníž. přenesená",J227,0)</f>
        <v>0</v>
      </c>
      <c r="BI227" s="133">
        <f>IF(N227="nulová",J227,0)</f>
        <v>0</v>
      </c>
      <c r="BJ227" s="17" t="s">
        <v>77</v>
      </c>
      <c r="BK227" s="133">
        <f>ROUND(I227*H227,2)</f>
        <v>0</v>
      </c>
      <c r="BL227" s="17" t="s">
        <v>266</v>
      </c>
      <c r="BM227" s="132" t="s">
        <v>700</v>
      </c>
    </row>
    <row r="228" spans="2:65" s="1" customFormat="1" ht="11.25">
      <c r="B228" s="32"/>
      <c r="D228" s="134" t="s">
        <v>267</v>
      </c>
      <c r="F228" s="135" t="s">
        <v>3933</v>
      </c>
      <c r="I228" s="136"/>
      <c r="L228" s="32"/>
      <c r="M228" s="137"/>
      <c r="T228" s="53"/>
      <c r="AT228" s="17" t="s">
        <v>267</v>
      </c>
      <c r="AU228" s="17" t="s">
        <v>77</v>
      </c>
    </row>
    <row r="229" spans="2:65" s="1" customFormat="1" ht="19.5">
      <c r="B229" s="32"/>
      <c r="D229" s="134" t="s">
        <v>269</v>
      </c>
      <c r="F229" s="138" t="s">
        <v>306</v>
      </c>
      <c r="I229" s="136"/>
      <c r="L229" s="32"/>
      <c r="M229" s="137"/>
      <c r="T229" s="53"/>
      <c r="AT229" s="17" t="s">
        <v>269</v>
      </c>
      <c r="AU229" s="17" t="s">
        <v>77</v>
      </c>
    </row>
    <row r="230" spans="2:65" s="1" customFormat="1" ht="16.5" customHeight="1">
      <c r="B230" s="32"/>
      <c r="C230" s="121" t="s">
        <v>1150</v>
      </c>
      <c r="D230" s="121" t="s">
        <v>261</v>
      </c>
      <c r="E230" s="122" t="s">
        <v>3934</v>
      </c>
      <c r="F230" s="123" t="s">
        <v>3935</v>
      </c>
      <c r="G230" s="124" t="s">
        <v>363</v>
      </c>
      <c r="H230" s="125">
        <v>1</v>
      </c>
      <c r="I230" s="126"/>
      <c r="J230" s="127">
        <f>ROUND(I230*H230,2)</f>
        <v>0</v>
      </c>
      <c r="K230" s="123" t="s">
        <v>265</v>
      </c>
      <c r="L230" s="32"/>
      <c r="M230" s="128" t="s">
        <v>19</v>
      </c>
      <c r="N230" s="129" t="s">
        <v>40</v>
      </c>
      <c r="P230" s="130">
        <f>O230*H230</f>
        <v>0</v>
      </c>
      <c r="Q230" s="130">
        <v>0</v>
      </c>
      <c r="R230" s="130">
        <f>Q230*H230</f>
        <v>0</v>
      </c>
      <c r="S230" s="130">
        <v>0</v>
      </c>
      <c r="T230" s="131">
        <f>S230*H230</f>
        <v>0</v>
      </c>
      <c r="AR230" s="132" t="s">
        <v>266</v>
      </c>
      <c r="AT230" s="132" t="s">
        <v>261</v>
      </c>
      <c r="AU230" s="132" t="s">
        <v>77</v>
      </c>
      <c r="AY230" s="17" t="s">
        <v>260</v>
      </c>
      <c r="BE230" s="133">
        <f>IF(N230="základní",J230,0)</f>
        <v>0</v>
      </c>
      <c r="BF230" s="133">
        <f>IF(N230="snížená",J230,0)</f>
        <v>0</v>
      </c>
      <c r="BG230" s="133">
        <f>IF(N230="zákl. přenesená",J230,0)</f>
        <v>0</v>
      </c>
      <c r="BH230" s="133">
        <f>IF(N230="sníž. přenesená",J230,0)</f>
        <v>0</v>
      </c>
      <c r="BI230" s="133">
        <f>IF(N230="nulová",J230,0)</f>
        <v>0</v>
      </c>
      <c r="BJ230" s="17" t="s">
        <v>77</v>
      </c>
      <c r="BK230" s="133">
        <f>ROUND(I230*H230,2)</f>
        <v>0</v>
      </c>
      <c r="BL230" s="17" t="s">
        <v>266</v>
      </c>
      <c r="BM230" s="132" t="s">
        <v>1153</v>
      </c>
    </row>
    <row r="231" spans="2:65" s="1" customFormat="1" ht="19.5">
      <c r="B231" s="32"/>
      <c r="D231" s="134" t="s">
        <v>267</v>
      </c>
      <c r="F231" s="135" t="s">
        <v>3936</v>
      </c>
      <c r="I231" s="136"/>
      <c r="L231" s="32"/>
      <c r="M231" s="137"/>
      <c r="T231" s="53"/>
      <c r="AT231" s="17" t="s">
        <v>267</v>
      </c>
      <c r="AU231" s="17" t="s">
        <v>77</v>
      </c>
    </row>
    <row r="232" spans="2:65" s="1" customFormat="1" ht="19.5">
      <c r="B232" s="32"/>
      <c r="D232" s="134" t="s">
        <v>269</v>
      </c>
      <c r="F232" s="138" t="s">
        <v>306</v>
      </c>
      <c r="I232" s="136"/>
      <c r="L232" s="32"/>
      <c r="M232" s="137"/>
      <c r="T232" s="53"/>
      <c r="AT232" s="17" t="s">
        <v>269</v>
      </c>
      <c r="AU232" s="17" t="s">
        <v>77</v>
      </c>
    </row>
    <row r="233" spans="2:65" s="1" customFormat="1" ht="33" customHeight="1">
      <c r="B233" s="32"/>
      <c r="C233" s="121" t="s">
        <v>378</v>
      </c>
      <c r="D233" s="121" t="s">
        <v>261</v>
      </c>
      <c r="E233" s="122" t="s">
        <v>3937</v>
      </c>
      <c r="F233" s="123" t="s">
        <v>2921</v>
      </c>
      <c r="G233" s="124" t="s">
        <v>363</v>
      </c>
      <c r="H233" s="125">
        <v>1</v>
      </c>
      <c r="I233" s="126"/>
      <c r="J233" s="127">
        <f>ROUND(I233*H233,2)</f>
        <v>0</v>
      </c>
      <c r="K233" s="123" t="s">
        <v>265</v>
      </c>
      <c r="L233" s="32"/>
      <c r="M233" s="128" t="s">
        <v>19</v>
      </c>
      <c r="N233" s="129" t="s">
        <v>40</v>
      </c>
      <c r="P233" s="130">
        <f>O233*H233</f>
        <v>0</v>
      </c>
      <c r="Q233" s="130">
        <v>0</v>
      </c>
      <c r="R233" s="130">
        <f>Q233*H233</f>
        <v>0</v>
      </c>
      <c r="S233" s="130">
        <v>0</v>
      </c>
      <c r="T233" s="131">
        <f>S233*H233</f>
        <v>0</v>
      </c>
      <c r="AR233" s="132" t="s">
        <v>266</v>
      </c>
      <c r="AT233" s="132" t="s">
        <v>261</v>
      </c>
      <c r="AU233" s="132" t="s">
        <v>77</v>
      </c>
      <c r="AY233" s="17" t="s">
        <v>260</v>
      </c>
      <c r="BE233" s="133">
        <f>IF(N233="základní",J233,0)</f>
        <v>0</v>
      </c>
      <c r="BF233" s="133">
        <f>IF(N233="snížená",J233,0)</f>
        <v>0</v>
      </c>
      <c r="BG233" s="133">
        <f>IF(N233="zákl. přenesená",J233,0)</f>
        <v>0</v>
      </c>
      <c r="BH233" s="133">
        <f>IF(N233="sníž. přenesená",J233,0)</f>
        <v>0</v>
      </c>
      <c r="BI233" s="133">
        <f>IF(N233="nulová",J233,0)</f>
        <v>0</v>
      </c>
      <c r="BJ233" s="17" t="s">
        <v>77</v>
      </c>
      <c r="BK233" s="133">
        <f>ROUND(I233*H233,2)</f>
        <v>0</v>
      </c>
      <c r="BL233" s="17" t="s">
        <v>266</v>
      </c>
      <c r="BM233" s="132" t="s">
        <v>1158</v>
      </c>
    </row>
    <row r="234" spans="2:65" s="1" customFormat="1" ht="39">
      <c r="B234" s="32"/>
      <c r="D234" s="134" t="s">
        <v>267</v>
      </c>
      <c r="F234" s="135" t="s">
        <v>3938</v>
      </c>
      <c r="I234" s="136"/>
      <c r="L234" s="32"/>
      <c r="M234" s="137"/>
      <c r="T234" s="53"/>
      <c r="AT234" s="17" t="s">
        <v>267</v>
      </c>
      <c r="AU234" s="17" t="s">
        <v>77</v>
      </c>
    </row>
    <row r="235" spans="2:65" s="1" customFormat="1" ht="19.5">
      <c r="B235" s="32"/>
      <c r="D235" s="134" t="s">
        <v>269</v>
      </c>
      <c r="F235" s="138" t="s">
        <v>306</v>
      </c>
      <c r="I235" s="136"/>
      <c r="L235" s="32"/>
      <c r="M235" s="137"/>
      <c r="T235" s="53"/>
      <c r="AT235" s="17" t="s">
        <v>269</v>
      </c>
      <c r="AU235" s="17" t="s">
        <v>77</v>
      </c>
    </row>
    <row r="236" spans="2:65" s="1" customFormat="1" ht="24.2" customHeight="1">
      <c r="B236" s="32"/>
      <c r="C236" s="121" t="s">
        <v>1169</v>
      </c>
      <c r="D236" s="121" t="s">
        <v>261</v>
      </c>
      <c r="E236" s="122" t="s">
        <v>2922</v>
      </c>
      <c r="F236" s="123" t="s">
        <v>4628</v>
      </c>
      <c r="G236" s="124" t="s">
        <v>363</v>
      </c>
      <c r="H236" s="125">
        <v>3</v>
      </c>
      <c r="I236" s="126"/>
      <c r="J236" s="127">
        <f>ROUND(I236*H236,2)</f>
        <v>0</v>
      </c>
      <c r="K236" s="123" t="s">
        <v>19</v>
      </c>
      <c r="L236" s="32"/>
      <c r="M236" s="128" t="s">
        <v>19</v>
      </c>
      <c r="N236" s="129" t="s">
        <v>40</v>
      </c>
      <c r="P236" s="130">
        <f>O236*H236</f>
        <v>0</v>
      </c>
      <c r="Q236" s="130">
        <v>0</v>
      </c>
      <c r="R236" s="130">
        <f>Q236*H236</f>
        <v>0</v>
      </c>
      <c r="S236" s="130">
        <v>0</v>
      </c>
      <c r="T236" s="131">
        <f>S236*H236</f>
        <v>0</v>
      </c>
      <c r="AR236" s="132" t="s">
        <v>266</v>
      </c>
      <c r="AT236" s="132" t="s">
        <v>261</v>
      </c>
      <c r="AU236" s="132" t="s">
        <v>77</v>
      </c>
      <c r="AY236" s="17" t="s">
        <v>260</v>
      </c>
      <c r="BE236" s="133">
        <f>IF(N236="základní",J236,0)</f>
        <v>0</v>
      </c>
      <c r="BF236" s="133">
        <f>IF(N236="snížená",J236,0)</f>
        <v>0</v>
      </c>
      <c r="BG236" s="133">
        <f>IF(N236="zákl. přenesená",J236,0)</f>
        <v>0</v>
      </c>
      <c r="BH236" s="133">
        <f>IF(N236="sníž. přenesená",J236,0)</f>
        <v>0</v>
      </c>
      <c r="BI236" s="133">
        <f>IF(N236="nulová",J236,0)</f>
        <v>0</v>
      </c>
      <c r="BJ236" s="17" t="s">
        <v>77</v>
      </c>
      <c r="BK236" s="133">
        <f>ROUND(I236*H236,2)</f>
        <v>0</v>
      </c>
      <c r="BL236" s="17" t="s">
        <v>266</v>
      </c>
      <c r="BM236" s="132" t="s">
        <v>1172</v>
      </c>
    </row>
    <row r="237" spans="2:65" s="1" customFormat="1" ht="19.5">
      <c r="B237" s="32"/>
      <c r="D237" s="134" t="s">
        <v>267</v>
      </c>
      <c r="F237" s="135" t="s">
        <v>4628</v>
      </c>
      <c r="I237" s="136"/>
      <c r="L237" s="32"/>
      <c r="M237" s="137"/>
      <c r="T237" s="53"/>
      <c r="AT237" s="17" t="s">
        <v>267</v>
      </c>
      <c r="AU237" s="17" t="s">
        <v>77</v>
      </c>
    </row>
    <row r="238" spans="2:65" s="1" customFormat="1" ht="29.25">
      <c r="B238" s="32"/>
      <c r="D238" s="134" t="s">
        <v>269</v>
      </c>
      <c r="F238" s="138" t="s">
        <v>3060</v>
      </c>
      <c r="I238" s="136"/>
      <c r="L238" s="32"/>
      <c r="M238" s="137"/>
      <c r="T238" s="53"/>
      <c r="AT238" s="17" t="s">
        <v>269</v>
      </c>
      <c r="AU238" s="17" t="s">
        <v>77</v>
      </c>
    </row>
    <row r="239" spans="2:65" s="1" customFormat="1" ht="16.5" customHeight="1">
      <c r="B239" s="32"/>
      <c r="C239" s="121" t="s">
        <v>384</v>
      </c>
      <c r="D239" s="121" t="s">
        <v>261</v>
      </c>
      <c r="E239" s="122" t="s">
        <v>3939</v>
      </c>
      <c r="F239" s="123" t="s">
        <v>2925</v>
      </c>
      <c r="G239" s="124" t="s">
        <v>363</v>
      </c>
      <c r="H239" s="125">
        <v>1</v>
      </c>
      <c r="I239" s="126"/>
      <c r="J239" s="127">
        <f>ROUND(I239*H239,2)</f>
        <v>0</v>
      </c>
      <c r="K239" s="123" t="s">
        <v>265</v>
      </c>
      <c r="L239" s="32"/>
      <c r="M239" s="128" t="s">
        <v>19</v>
      </c>
      <c r="N239" s="129" t="s">
        <v>40</v>
      </c>
      <c r="P239" s="130">
        <f>O239*H239</f>
        <v>0</v>
      </c>
      <c r="Q239" s="130">
        <v>0</v>
      </c>
      <c r="R239" s="130">
        <f>Q239*H239</f>
        <v>0</v>
      </c>
      <c r="S239" s="130">
        <v>0</v>
      </c>
      <c r="T239" s="131">
        <f>S239*H239</f>
        <v>0</v>
      </c>
      <c r="AR239" s="132" t="s">
        <v>266</v>
      </c>
      <c r="AT239" s="132" t="s">
        <v>261</v>
      </c>
      <c r="AU239" s="132" t="s">
        <v>77</v>
      </c>
      <c r="AY239" s="17" t="s">
        <v>260</v>
      </c>
      <c r="BE239" s="133">
        <f>IF(N239="základní",J239,0)</f>
        <v>0</v>
      </c>
      <c r="BF239" s="133">
        <f>IF(N239="snížená",J239,0)</f>
        <v>0</v>
      </c>
      <c r="BG239" s="133">
        <f>IF(N239="zákl. přenesená",J239,0)</f>
        <v>0</v>
      </c>
      <c r="BH239" s="133">
        <f>IF(N239="sníž. přenesená",J239,0)</f>
        <v>0</v>
      </c>
      <c r="BI239" s="133">
        <f>IF(N239="nulová",J239,0)</f>
        <v>0</v>
      </c>
      <c r="BJ239" s="17" t="s">
        <v>77</v>
      </c>
      <c r="BK239" s="133">
        <f>ROUND(I239*H239,2)</f>
        <v>0</v>
      </c>
      <c r="BL239" s="17" t="s">
        <v>266</v>
      </c>
      <c r="BM239" s="132" t="s">
        <v>1182</v>
      </c>
    </row>
    <row r="240" spans="2:65" s="1" customFormat="1" ht="19.5">
      <c r="B240" s="32"/>
      <c r="D240" s="134" t="s">
        <v>267</v>
      </c>
      <c r="F240" s="135" t="s">
        <v>3940</v>
      </c>
      <c r="I240" s="136"/>
      <c r="L240" s="32"/>
      <c r="M240" s="137"/>
      <c r="T240" s="53"/>
      <c r="AT240" s="17" t="s">
        <v>267</v>
      </c>
      <c r="AU240" s="17" t="s">
        <v>77</v>
      </c>
    </row>
    <row r="241" spans="2:65" s="1" customFormat="1" ht="19.5">
      <c r="B241" s="32"/>
      <c r="D241" s="134" t="s">
        <v>269</v>
      </c>
      <c r="F241" s="138" t="s">
        <v>306</v>
      </c>
      <c r="I241" s="136"/>
      <c r="L241" s="32"/>
      <c r="M241" s="137"/>
      <c r="T241" s="53"/>
      <c r="AT241" s="17" t="s">
        <v>269</v>
      </c>
      <c r="AU241" s="17" t="s">
        <v>77</v>
      </c>
    </row>
    <row r="242" spans="2:65" s="1" customFormat="1" ht="16.5" customHeight="1">
      <c r="B242" s="32"/>
      <c r="C242" s="121" t="s">
        <v>1185</v>
      </c>
      <c r="D242" s="121" t="s">
        <v>261</v>
      </c>
      <c r="E242" s="122" t="s">
        <v>4629</v>
      </c>
      <c r="F242" s="123" t="s">
        <v>4630</v>
      </c>
      <c r="G242" s="124" t="s">
        <v>436</v>
      </c>
      <c r="H242" s="125">
        <v>16</v>
      </c>
      <c r="I242" s="126"/>
      <c r="J242" s="127">
        <f>ROUND(I242*H242,2)</f>
        <v>0</v>
      </c>
      <c r="K242" s="123" t="s">
        <v>265</v>
      </c>
      <c r="L242" s="32"/>
      <c r="M242" s="128" t="s">
        <v>19</v>
      </c>
      <c r="N242" s="129" t="s">
        <v>40</v>
      </c>
      <c r="P242" s="130">
        <f>O242*H242</f>
        <v>0</v>
      </c>
      <c r="Q242" s="130">
        <v>0</v>
      </c>
      <c r="R242" s="130">
        <f>Q242*H242</f>
        <v>0</v>
      </c>
      <c r="S242" s="130">
        <v>0</v>
      </c>
      <c r="T242" s="131">
        <f>S242*H242</f>
        <v>0</v>
      </c>
      <c r="AR242" s="132" t="s">
        <v>266</v>
      </c>
      <c r="AT242" s="132" t="s">
        <v>261</v>
      </c>
      <c r="AU242" s="132" t="s">
        <v>77</v>
      </c>
      <c r="AY242" s="17" t="s">
        <v>260</v>
      </c>
      <c r="BE242" s="133">
        <f>IF(N242="základní",J242,0)</f>
        <v>0</v>
      </c>
      <c r="BF242" s="133">
        <f>IF(N242="snížená",J242,0)</f>
        <v>0</v>
      </c>
      <c r="BG242" s="133">
        <f>IF(N242="zákl. přenesená",J242,0)</f>
        <v>0</v>
      </c>
      <c r="BH242" s="133">
        <f>IF(N242="sníž. přenesená",J242,0)</f>
        <v>0</v>
      </c>
      <c r="BI242" s="133">
        <f>IF(N242="nulová",J242,0)</f>
        <v>0</v>
      </c>
      <c r="BJ242" s="17" t="s">
        <v>77</v>
      </c>
      <c r="BK242" s="133">
        <f>ROUND(I242*H242,2)</f>
        <v>0</v>
      </c>
      <c r="BL242" s="17" t="s">
        <v>266</v>
      </c>
      <c r="BM242" s="132" t="s">
        <v>1188</v>
      </c>
    </row>
    <row r="243" spans="2:65" s="1" customFormat="1" ht="19.5">
      <c r="B243" s="32"/>
      <c r="D243" s="134" t="s">
        <v>267</v>
      </c>
      <c r="F243" s="135" t="s">
        <v>4631</v>
      </c>
      <c r="I243" s="136"/>
      <c r="L243" s="32"/>
      <c r="M243" s="137"/>
      <c r="T243" s="53"/>
      <c r="AT243" s="17" t="s">
        <v>267</v>
      </c>
      <c r="AU243" s="17" t="s">
        <v>77</v>
      </c>
    </row>
    <row r="244" spans="2:65" s="1" customFormat="1" ht="19.5">
      <c r="B244" s="32"/>
      <c r="D244" s="134" t="s">
        <v>269</v>
      </c>
      <c r="F244" s="138" t="s">
        <v>306</v>
      </c>
      <c r="I244" s="136"/>
      <c r="L244" s="32"/>
      <c r="M244" s="137"/>
      <c r="T244" s="53"/>
      <c r="AT244" s="17" t="s">
        <v>269</v>
      </c>
      <c r="AU244" s="17" t="s">
        <v>77</v>
      </c>
    </row>
    <row r="245" spans="2:65" s="1" customFormat="1" ht="16.5" customHeight="1">
      <c r="B245" s="32"/>
      <c r="C245" s="121" t="s">
        <v>389</v>
      </c>
      <c r="D245" s="121" t="s">
        <v>261</v>
      </c>
      <c r="E245" s="122" t="s">
        <v>4632</v>
      </c>
      <c r="F245" s="123" t="s">
        <v>4633</v>
      </c>
      <c r="G245" s="124" t="s">
        <v>436</v>
      </c>
      <c r="H245" s="125">
        <v>8</v>
      </c>
      <c r="I245" s="126"/>
      <c r="J245" s="127">
        <f>ROUND(I245*H245,2)</f>
        <v>0</v>
      </c>
      <c r="K245" s="123" t="s">
        <v>265</v>
      </c>
      <c r="L245" s="32"/>
      <c r="M245" s="128" t="s">
        <v>19</v>
      </c>
      <c r="N245" s="129" t="s">
        <v>40</v>
      </c>
      <c r="P245" s="130">
        <f>O245*H245</f>
        <v>0</v>
      </c>
      <c r="Q245" s="130">
        <v>0</v>
      </c>
      <c r="R245" s="130">
        <f>Q245*H245</f>
        <v>0</v>
      </c>
      <c r="S245" s="130">
        <v>0</v>
      </c>
      <c r="T245" s="131">
        <f>S245*H245</f>
        <v>0</v>
      </c>
      <c r="AR245" s="132" t="s">
        <v>266</v>
      </c>
      <c r="AT245" s="132" t="s">
        <v>261</v>
      </c>
      <c r="AU245" s="132" t="s">
        <v>77</v>
      </c>
      <c r="AY245" s="17" t="s">
        <v>260</v>
      </c>
      <c r="BE245" s="133">
        <f>IF(N245="základní",J245,0)</f>
        <v>0</v>
      </c>
      <c r="BF245" s="133">
        <f>IF(N245="snížená",J245,0)</f>
        <v>0</v>
      </c>
      <c r="BG245" s="133">
        <f>IF(N245="zákl. přenesená",J245,0)</f>
        <v>0</v>
      </c>
      <c r="BH245" s="133">
        <f>IF(N245="sníž. přenesená",J245,0)</f>
        <v>0</v>
      </c>
      <c r="BI245" s="133">
        <f>IF(N245="nulová",J245,0)</f>
        <v>0</v>
      </c>
      <c r="BJ245" s="17" t="s">
        <v>77</v>
      </c>
      <c r="BK245" s="133">
        <f>ROUND(I245*H245,2)</f>
        <v>0</v>
      </c>
      <c r="BL245" s="17" t="s">
        <v>266</v>
      </c>
      <c r="BM245" s="132" t="s">
        <v>1193</v>
      </c>
    </row>
    <row r="246" spans="2:65" s="1" customFormat="1" ht="29.25">
      <c r="B246" s="32"/>
      <c r="D246" s="134" t="s">
        <v>267</v>
      </c>
      <c r="F246" s="135" t="s">
        <v>4634</v>
      </c>
      <c r="I246" s="136"/>
      <c r="L246" s="32"/>
      <c r="M246" s="137"/>
      <c r="T246" s="53"/>
      <c r="AT246" s="17" t="s">
        <v>267</v>
      </c>
      <c r="AU246" s="17" t="s">
        <v>77</v>
      </c>
    </row>
    <row r="247" spans="2:65" s="1" customFormat="1" ht="19.5">
      <c r="B247" s="32"/>
      <c r="D247" s="134" t="s">
        <v>269</v>
      </c>
      <c r="F247" s="138" t="s">
        <v>306</v>
      </c>
      <c r="I247" s="136"/>
      <c r="L247" s="32"/>
      <c r="M247" s="137"/>
      <c r="T247" s="53"/>
      <c r="AT247" s="17" t="s">
        <v>269</v>
      </c>
      <c r="AU247" s="17" t="s">
        <v>77</v>
      </c>
    </row>
    <row r="248" spans="2:65" s="1" customFormat="1" ht="16.5" customHeight="1">
      <c r="B248" s="32"/>
      <c r="C248" s="121" t="s">
        <v>1196</v>
      </c>
      <c r="D248" s="121" t="s">
        <v>261</v>
      </c>
      <c r="E248" s="122" t="s">
        <v>4635</v>
      </c>
      <c r="F248" s="123" t="s">
        <v>435</v>
      </c>
      <c r="G248" s="124" t="s">
        <v>436</v>
      </c>
      <c r="H248" s="125">
        <v>8</v>
      </c>
      <c r="I248" s="126"/>
      <c r="J248" s="127">
        <f>ROUND(I248*H248,2)</f>
        <v>0</v>
      </c>
      <c r="K248" s="123" t="s">
        <v>265</v>
      </c>
      <c r="L248" s="32"/>
      <c r="M248" s="128" t="s">
        <v>19</v>
      </c>
      <c r="N248" s="129" t="s">
        <v>40</v>
      </c>
      <c r="P248" s="130">
        <f>O248*H248</f>
        <v>0</v>
      </c>
      <c r="Q248" s="130">
        <v>0</v>
      </c>
      <c r="R248" s="130">
        <f>Q248*H248</f>
        <v>0</v>
      </c>
      <c r="S248" s="130">
        <v>0</v>
      </c>
      <c r="T248" s="131">
        <f>S248*H248</f>
        <v>0</v>
      </c>
      <c r="AR248" s="132" t="s">
        <v>266</v>
      </c>
      <c r="AT248" s="132" t="s">
        <v>261</v>
      </c>
      <c r="AU248" s="132" t="s">
        <v>77</v>
      </c>
      <c r="AY248" s="17" t="s">
        <v>260</v>
      </c>
      <c r="BE248" s="133">
        <f>IF(N248="základní",J248,0)</f>
        <v>0</v>
      </c>
      <c r="BF248" s="133">
        <f>IF(N248="snížená",J248,0)</f>
        <v>0</v>
      </c>
      <c r="BG248" s="133">
        <f>IF(N248="zákl. přenesená",J248,0)</f>
        <v>0</v>
      </c>
      <c r="BH248" s="133">
        <f>IF(N248="sníž. přenesená",J248,0)</f>
        <v>0</v>
      </c>
      <c r="BI248" s="133">
        <f>IF(N248="nulová",J248,0)</f>
        <v>0</v>
      </c>
      <c r="BJ248" s="17" t="s">
        <v>77</v>
      </c>
      <c r="BK248" s="133">
        <f>ROUND(I248*H248,2)</f>
        <v>0</v>
      </c>
      <c r="BL248" s="17" t="s">
        <v>266</v>
      </c>
      <c r="BM248" s="132" t="s">
        <v>1197</v>
      </c>
    </row>
    <row r="249" spans="2:65" s="1" customFormat="1" ht="11.25">
      <c r="B249" s="32"/>
      <c r="D249" s="134" t="s">
        <v>267</v>
      </c>
      <c r="F249" s="135" t="s">
        <v>438</v>
      </c>
      <c r="I249" s="136"/>
      <c r="L249" s="32"/>
      <c r="M249" s="137"/>
      <c r="T249" s="53"/>
      <c r="AT249" s="17" t="s">
        <v>267</v>
      </c>
      <c r="AU249" s="17" t="s">
        <v>77</v>
      </c>
    </row>
    <row r="250" spans="2:65" s="1" customFormat="1" ht="19.5">
      <c r="B250" s="32"/>
      <c r="D250" s="134" t="s">
        <v>269</v>
      </c>
      <c r="F250" s="138" t="s">
        <v>306</v>
      </c>
      <c r="I250" s="136"/>
      <c r="L250" s="32"/>
      <c r="M250" s="149"/>
      <c r="N250" s="150"/>
      <c r="O250" s="150"/>
      <c r="P250" s="150"/>
      <c r="Q250" s="150"/>
      <c r="R250" s="150"/>
      <c r="S250" s="150"/>
      <c r="T250" s="151"/>
      <c r="AT250" s="17" t="s">
        <v>269</v>
      </c>
      <c r="AU250" s="17" t="s">
        <v>77</v>
      </c>
    </row>
    <row r="251" spans="2:65" s="1" customFormat="1" ht="6.95" customHeight="1">
      <c r="B251" s="41"/>
      <c r="C251" s="42"/>
      <c r="D251" s="42"/>
      <c r="E251" s="42"/>
      <c r="F251" s="42"/>
      <c r="G251" s="42"/>
      <c r="H251" s="42"/>
      <c r="I251" s="42"/>
      <c r="J251" s="42"/>
      <c r="K251" s="42"/>
      <c r="L251" s="32"/>
    </row>
  </sheetData>
  <sheetProtection algorithmName="SHA-512" hashValue="XF3sQqRv5U3RUvfLzsxixVbwM6Kxs2Muk2RbEslWELbelybJShR8JvneR0d2UvGMm+Rt0WimM/uAUxqXbyodhA==" saltValue="LjgLend5esz00xI604wZ5yS5xaCPupLIPoVhUOedvxV30WaPyqnykuP9qvaYF71lfroDlpElcGOCF86L6+4CyQ==" spinCount="100000" sheet="1" objects="1" scenarios="1" formatColumns="0" formatRows="0" autoFilter="0"/>
  <autoFilter ref="C80:K250" xr:uid="{00000000-0009-0000-0000-000032000000}"/>
  <mergeCells count="9">
    <mergeCell ref="E50:H50"/>
    <mergeCell ref="E71:H71"/>
    <mergeCell ref="E73:H73"/>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pageSetUpPr fitToPage="1"/>
  </sheetPr>
  <dimension ref="B2:BM141"/>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229</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4636</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ROUND(J81,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ROUND((SUM(BE81:BE140)),  2)</f>
        <v>0</v>
      </c>
      <c r="I33" s="89">
        <v>0.21</v>
      </c>
      <c r="J33" s="88">
        <f>ROUND(((SUM(BE81:BE140))*I33),  2)</f>
        <v>0</v>
      </c>
      <c r="L33" s="32"/>
    </row>
    <row r="34" spans="2:12" s="1" customFormat="1" ht="14.45" customHeight="1">
      <c r="B34" s="32"/>
      <c r="E34" s="27" t="s">
        <v>41</v>
      </c>
      <c r="F34" s="88">
        <f>ROUND((SUM(BF81:BF140)),  2)</f>
        <v>0</v>
      </c>
      <c r="I34" s="89">
        <v>0.12</v>
      </c>
      <c r="J34" s="88">
        <f>ROUND(((SUM(BF81:BF140))*I34),  2)</f>
        <v>0</v>
      </c>
      <c r="L34" s="32"/>
    </row>
    <row r="35" spans="2:12" s="1" customFormat="1" ht="14.45" hidden="1" customHeight="1">
      <c r="B35" s="32"/>
      <c r="E35" s="27" t="s">
        <v>42</v>
      </c>
      <c r="F35" s="88">
        <f>ROUND((SUM(BG81:BG140)),  2)</f>
        <v>0</v>
      </c>
      <c r="I35" s="89">
        <v>0.21</v>
      </c>
      <c r="J35" s="88">
        <f>0</f>
        <v>0</v>
      </c>
      <c r="L35" s="32"/>
    </row>
    <row r="36" spans="2:12" s="1" customFormat="1" ht="14.45" hidden="1" customHeight="1">
      <c r="B36" s="32"/>
      <c r="E36" s="27" t="s">
        <v>43</v>
      </c>
      <c r="F36" s="88">
        <f>ROUND((SUM(BH81:BH140)),  2)</f>
        <v>0</v>
      </c>
      <c r="I36" s="89">
        <v>0.12</v>
      </c>
      <c r="J36" s="88">
        <f>0</f>
        <v>0</v>
      </c>
      <c r="L36" s="32"/>
    </row>
    <row r="37" spans="2:12" s="1" customFormat="1" ht="14.45" hidden="1" customHeight="1">
      <c r="B37" s="32"/>
      <c r="E37" s="27" t="s">
        <v>44</v>
      </c>
      <c r="F37" s="88">
        <f>ROUND((SUM(BI81:BI140)),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04-36-04 - Zast. Kořenov zastávka, přípojka NN - ČEZ</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J81</f>
        <v>0</v>
      </c>
      <c r="L59" s="32"/>
      <c r="AU59" s="17" t="s">
        <v>242</v>
      </c>
    </row>
    <row r="60" spans="2:47" s="8" customFormat="1" ht="24.95" customHeight="1">
      <c r="B60" s="99"/>
      <c r="D60" s="100" t="s">
        <v>765</v>
      </c>
      <c r="E60" s="101"/>
      <c r="F60" s="101"/>
      <c r="G60" s="101"/>
      <c r="H60" s="101"/>
      <c r="I60" s="101"/>
      <c r="J60" s="102">
        <f>J82</f>
        <v>0</v>
      </c>
      <c r="L60" s="99"/>
    </row>
    <row r="61" spans="2:47" s="8" customFormat="1" ht="24.95" customHeight="1">
      <c r="B61" s="99"/>
      <c r="D61" s="100" t="s">
        <v>766</v>
      </c>
      <c r="E61" s="101"/>
      <c r="F61" s="101"/>
      <c r="G61" s="101"/>
      <c r="H61" s="101"/>
      <c r="I61" s="101"/>
      <c r="J61" s="102">
        <f>J101</f>
        <v>0</v>
      </c>
      <c r="L61" s="99"/>
    </row>
    <row r="62" spans="2:47" s="1" customFormat="1" ht="21.75" customHeight="1">
      <c r="B62" s="32"/>
      <c r="L62" s="32"/>
    </row>
    <row r="63" spans="2:47" s="1" customFormat="1" ht="6.95" customHeight="1">
      <c r="B63" s="41"/>
      <c r="C63" s="42"/>
      <c r="D63" s="42"/>
      <c r="E63" s="42"/>
      <c r="F63" s="42"/>
      <c r="G63" s="42"/>
      <c r="H63" s="42"/>
      <c r="I63" s="42"/>
      <c r="J63" s="42"/>
      <c r="K63" s="42"/>
      <c r="L63" s="32"/>
    </row>
    <row r="67" spans="2:20" s="1" customFormat="1" ht="6.95" customHeight="1">
      <c r="B67" s="43"/>
      <c r="C67" s="44"/>
      <c r="D67" s="44"/>
      <c r="E67" s="44"/>
      <c r="F67" s="44"/>
      <c r="G67" s="44"/>
      <c r="H67" s="44"/>
      <c r="I67" s="44"/>
      <c r="J67" s="44"/>
      <c r="K67" s="44"/>
      <c r="L67" s="32"/>
    </row>
    <row r="68" spans="2:20" s="1" customFormat="1" ht="24.95" customHeight="1">
      <c r="B68" s="32"/>
      <c r="C68" s="21" t="s">
        <v>245</v>
      </c>
      <c r="L68" s="32"/>
    </row>
    <row r="69" spans="2:20" s="1" customFormat="1" ht="6.95" customHeight="1">
      <c r="B69" s="32"/>
      <c r="L69" s="32"/>
    </row>
    <row r="70" spans="2:20" s="1" customFormat="1" ht="12" customHeight="1">
      <c r="B70" s="32"/>
      <c r="C70" s="27" t="s">
        <v>16</v>
      </c>
      <c r="L70" s="32"/>
    </row>
    <row r="71" spans="2:20" s="1" customFormat="1" ht="16.5" customHeight="1">
      <c r="B71" s="32"/>
      <c r="E71" s="309" t="str">
        <f>E7</f>
        <v>Oprava trati v úseku Tanvald - Kořenov</v>
      </c>
      <c r="F71" s="310"/>
      <c r="G71" s="310"/>
      <c r="H71" s="310"/>
      <c r="L71" s="32"/>
    </row>
    <row r="72" spans="2:20" s="1" customFormat="1" ht="12" customHeight="1">
      <c r="B72" s="32"/>
      <c r="C72" s="27" t="s">
        <v>237</v>
      </c>
      <c r="L72" s="32"/>
    </row>
    <row r="73" spans="2:20" s="1" customFormat="1" ht="16.5" customHeight="1">
      <c r="B73" s="32"/>
      <c r="E73" s="305" t="str">
        <f>E9</f>
        <v>SO 04-36-04 - Zast. Kořenov zastávka, přípojka NN - ČEZ</v>
      </c>
      <c r="F73" s="311"/>
      <c r="G73" s="311"/>
      <c r="H73" s="311"/>
      <c r="L73" s="32"/>
    </row>
    <row r="74" spans="2:20" s="1" customFormat="1" ht="6.95" customHeight="1">
      <c r="B74" s="32"/>
      <c r="L74" s="32"/>
    </row>
    <row r="75" spans="2:20" s="1" customFormat="1" ht="12" customHeight="1">
      <c r="B75" s="32"/>
      <c r="C75" s="27" t="s">
        <v>21</v>
      </c>
      <c r="F75" s="25" t="str">
        <f>F12</f>
        <v xml:space="preserve"> </v>
      </c>
      <c r="I75" s="27" t="s">
        <v>23</v>
      </c>
      <c r="J75" s="49" t="str">
        <f>IF(J12="","",J12)</f>
        <v>14. 6. 2023</v>
      </c>
      <c r="L75" s="32"/>
    </row>
    <row r="76" spans="2:20" s="1" customFormat="1" ht="6.95" customHeight="1">
      <c r="B76" s="32"/>
      <c r="L76" s="32"/>
    </row>
    <row r="77" spans="2:20" s="1" customFormat="1" ht="15.2" customHeight="1">
      <c r="B77" s="32"/>
      <c r="C77" s="27" t="s">
        <v>25</v>
      </c>
      <c r="F77" s="25" t="str">
        <f>E15</f>
        <v xml:space="preserve"> </v>
      </c>
      <c r="I77" s="27" t="s">
        <v>30</v>
      </c>
      <c r="J77" s="30" t="str">
        <f>E21</f>
        <v xml:space="preserve"> </v>
      </c>
      <c r="L77" s="32"/>
    </row>
    <row r="78" spans="2:20" s="1" customFormat="1" ht="15.2" customHeight="1">
      <c r="B78" s="32"/>
      <c r="C78" s="27" t="s">
        <v>28</v>
      </c>
      <c r="F78" s="25" t="str">
        <f>IF(E18="","",E18)</f>
        <v>Vyplň údaj</v>
      </c>
      <c r="I78" s="27" t="s">
        <v>32</v>
      </c>
      <c r="J78" s="30" t="str">
        <f>E24</f>
        <v xml:space="preserve"> </v>
      </c>
      <c r="L78" s="32"/>
    </row>
    <row r="79" spans="2:20" s="1" customFormat="1" ht="10.35" customHeight="1">
      <c r="B79" s="32"/>
      <c r="L79" s="32"/>
    </row>
    <row r="80" spans="2:20" s="9" customFormat="1" ht="29.25" customHeight="1">
      <c r="B80" s="103"/>
      <c r="C80" s="104" t="s">
        <v>246</v>
      </c>
      <c r="D80" s="105" t="s">
        <v>54</v>
      </c>
      <c r="E80" s="105" t="s">
        <v>50</v>
      </c>
      <c r="F80" s="105" t="s">
        <v>51</v>
      </c>
      <c r="G80" s="105" t="s">
        <v>247</v>
      </c>
      <c r="H80" s="105" t="s">
        <v>248</v>
      </c>
      <c r="I80" s="105" t="s">
        <v>249</v>
      </c>
      <c r="J80" s="105" t="s">
        <v>241</v>
      </c>
      <c r="K80" s="106" t="s">
        <v>250</v>
      </c>
      <c r="L80" s="103"/>
      <c r="M80" s="56" t="s">
        <v>19</v>
      </c>
      <c r="N80" s="57" t="s">
        <v>39</v>
      </c>
      <c r="O80" s="57" t="s">
        <v>251</v>
      </c>
      <c r="P80" s="57" t="s">
        <v>252</v>
      </c>
      <c r="Q80" s="57" t="s">
        <v>253</v>
      </c>
      <c r="R80" s="57" t="s">
        <v>254</v>
      </c>
      <c r="S80" s="57" t="s">
        <v>255</v>
      </c>
      <c r="T80" s="58" t="s">
        <v>256</v>
      </c>
    </row>
    <row r="81" spans="2:65" s="1" customFormat="1" ht="22.9" customHeight="1">
      <c r="B81" s="32"/>
      <c r="C81" s="61" t="s">
        <v>257</v>
      </c>
      <c r="J81" s="107">
        <f>BK81</f>
        <v>0</v>
      </c>
      <c r="L81" s="32"/>
      <c r="M81" s="59"/>
      <c r="N81" s="50"/>
      <c r="O81" s="50"/>
      <c r="P81" s="108">
        <f>P82+P101</f>
        <v>0</v>
      </c>
      <c r="Q81" s="50"/>
      <c r="R81" s="108">
        <f>R82+R101</f>
        <v>0</v>
      </c>
      <c r="S81" s="50"/>
      <c r="T81" s="109">
        <f>T82+T101</f>
        <v>0</v>
      </c>
      <c r="AT81" s="17" t="s">
        <v>68</v>
      </c>
      <c r="AU81" s="17" t="s">
        <v>242</v>
      </c>
      <c r="BK81" s="110">
        <f>BK82+BK101</f>
        <v>0</v>
      </c>
    </row>
    <row r="82" spans="2:65" s="10" customFormat="1" ht="25.9" customHeight="1">
      <c r="B82" s="111"/>
      <c r="D82" s="112" t="s">
        <v>68</v>
      </c>
      <c r="E82" s="113" t="s">
        <v>77</v>
      </c>
      <c r="F82" s="113" t="s">
        <v>767</v>
      </c>
      <c r="I82" s="114"/>
      <c r="J82" s="115">
        <f>BK82</f>
        <v>0</v>
      </c>
      <c r="L82" s="111"/>
      <c r="M82" s="116"/>
      <c r="P82" s="117">
        <f>SUM(P83:P100)</f>
        <v>0</v>
      </c>
      <c r="R82" s="117">
        <f>SUM(R83:R100)</f>
        <v>0</v>
      </c>
      <c r="T82" s="118">
        <f>SUM(T83:T100)</f>
        <v>0</v>
      </c>
      <c r="AR82" s="112" t="s">
        <v>77</v>
      </c>
      <c r="AT82" s="119" t="s">
        <v>68</v>
      </c>
      <c r="AU82" s="119" t="s">
        <v>69</v>
      </c>
      <c r="AY82" s="112" t="s">
        <v>260</v>
      </c>
      <c r="BK82" s="120">
        <f>SUM(BK83:BK100)</f>
        <v>0</v>
      </c>
    </row>
    <row r="83" spans="2:65" s="1" customFormat="1" ht="21.75" customHeight="1">
      <c r="B83" s="32"/>
      <c r="C83" s="139" t="s">
        <v>77</v>
      </c>
      <c r="D83" s="139" t="s">
        <v>273</v>
      </c>
      <c r="E83" s="140" t="s">
        <v>565</v>
      </c>
      <c r="F83" s="141" t="s">
        <v>566</v>
      </c>
      <c r="G83" s="142" t="s">
        <v>545</v>
      </c>
      <c r="H83" s="143">
        <v>10</v>
      </c>
      <c r="I83" s="144"/>
      <c r="J83" s="145">
        <f>ROUND(I83*H83,2)</f>
        <v>0</v>
      </c>
      <c r="K83" s="141" t="s">
        <v>265</v>
      </c>
      <c r="L83" s="146"/>
      <c r="M83" s="147" t="s">
        <v>19</v>
      </c>
      <c r="N83" s="148" t="s">
        <v>40</v>
      </c>
      <c r="P83" s="130">
        <f>O83*H83</f>
        <v>0</v>
      </c>
      <c r="Q83" s="130">
        <v>0</v>
      </c>
      <c r="R83" s="130">
        <f>Q83*H83</f>
        <v>0</v>
      </c>
      <c r="S83" s="130">
        <v>0</v>
      </c>
      <c r="T83" s="131">
        <f>S83*H83</f>
        <v>0</v>
      </c>
      <c r="AR83" s="132" t="s">
        <v>277</v>
      </c>
      <c r="AT83" s="132" t="s">
        <v>273</v>
      </c>
      <c r="AU83" s="132" t="s">
        <v>77</v>
      </c>
      <c r="AY83" s="17" t="s">
        <v>260</v>
      </c>
      <c r="BE83" s="133">
        <f>IF(N83="základní",J83,0)</f>
        <v>0</v>
      </c>
      <c r="BF83" s="133">
        <f>IF(N83="snížená",J83,0)</f>
        <v>0</v>
      </c>
      <c r="BG83" s="133">
        <f>IF(N83="zákl. přenesená",J83,0)</f>
        <v>0</v>
      </c>
      <c r="BH83" s="133">
        <f>IF(N83="sníž. přenesená",J83,0)</f>
        <v>0</v>
      </c>
      <c r="BI83" s="133">
        <f>IF(N83="nulová",J83,0)</f>
        <v>0</v>
      </c>
      <c r="BJ83" s="17" t="s">
        <v>77</v>
      </c>
      <c r="BK83" s="133">
        <f>ROUND(I83*H83,2)</f>
        <v>0</v>
      </c>
      <c r="BL83" s="17" t="s">
        <v>266</v>
      </c>
      <c r="BM83" s="132" t="s">
        <v>79</v>
      </c>
    </row>
    <row r="84" spans="2:65" s="1" customFormat="1" ht="11.25">
      <c r="B84" s="32"/>
      <c r="D84" s="134" t="s">
        <v>267</v>
      </c>
      <c r="F84" s="135" t="s">
        <v>566</v>
      </c>
      <c r="I84" s="136"/>
      <c r="L84" s="32"/>
      <c r="M84" s="137"/>
      <c r="T84" s="53"/>
      <c r="AT84" s="17" t="s">
        <v>267</v>
      </c>
      <c r="AU84" s="17" t="s">
        <v>77</v>
      </c>
    </row>
    <row r="85" spans="2:65" s="1" customFormat="1" ht="29.25">
      <c r="B85" s="32"/>
      <c r="D85" s="134" t="s">
        <v>269</v>
      </c>
      <c r="F85" s="138" t="s">
        <v>567</v>
      </c>
      <c r="I85" s="136"/>
      <c r="L85" s="32"/>
      <c r="M85" s="137"/>
      <c r="T85" s="53"/>
      <c r="AT85" s="17" t="s">
        <v>269</v>
      </c>
      <c r="AU85" s="17" t="s">
        <v>77</v>
      </c>
    </row>
    <row r="86" spans="2:65" s="1" customFormat="1" ht="16.5" customHeight="1">
      <c r="B86" s="32"/>
      <c r="C86" s="139" t="s">
        <v>79</v>
      </c>
      <c r="D86" s="139" t="s">
        <v>273</v>
      </c>
      <c r="E86" s="140" t="s">
        <v>2993</v>
      </c>
      <c r="F86" s="141" t="s">
        <v>2994</v>
      </c>
      <c r="G86" s="142" t="s">
        <v>545</v>
      </c>
      <c r="H86" s="143">
        <v>10</v>
      </c>
      <c r="I86" s="144"/>
      <c r="J86" s="145">
        <f>ROUND(I86*H86,2)</f>
        <v>0</v>
      </c>
      <c r="K86" s="141" t="s">
        <v>265</v>
      </c>
      <c r="L86" s="146"/>
      <c r="M86" s="147" t="s">
        <v>19</v>
      </c>
      <c r="N86" s="148" t="s">
        <v>40</v>
      </c>
      <c r="P86" s="130">
        <f>O86*H86</f>
        <v>0</v>
      </c>
      <c r="Q86" s="130">
        <v>0</v>
      </c>
      <c r="R86" s="130">
        <f>Q86*H86</f>
        <v>0</v>
      </c>
      <c r="S86" s="130">
        <v>0</v>
      </c>
      <c r="T86" s="131">
        <f>S86*H86</f>
        <v>0</v>
      </c>
      <c r="AR86" s="132" t="s">
        <v>277</v>
      </c>
      <c r="AT86" s="132" t="s">
        <v>273</v>
      </c>
      <c r="AU86" s="132" t="s">
        <v>77</v>
      </c>
      <c r="AY86" s="17" t="s">
        <v>260</v>
      </c>
      <c r="BE86" s="133">
        <f>IF(N86="základní",J86,0)</f>
        <v>0</v>
      </c>
      <c r="BF86" s="133">
        <f>IF(N86="snížená",J86,0)</f>
        <v>0</v>
      </c>
      <c r="BG86" s="133">
        <f>IF(N86="zákl. přenesená",J86,0)</f>
        <v>0</v>
      </c>
      <c r="BH86" s="133">
        <f>IF(N86="sníž. přenesená",J86,0)</f>
        <v>0</v>
      </c>
      <c r="BI86" s="133">
        <f>IF(N86="nulová",J86,0)</f>
        <v>0</v>
      </c>
      <c r="BJ86" s="17" t="s">
        <v>77</v>
      </c>
      <c r="BK86" s="133">
        <f>ROUND(I86*H86,2)</f>
        <v>0</v>
      </c>
      <c r="BL86" s="17" t="s">
        <v>266</v>
      </c>
      <c r="BM86" s="132" t="s">
        <v>266</v>
      </c>
    </row>
    <row r="87" spans="2:65" s="1" customFormat="1" ht="11.25">
      <c r="B87" s="32"/>
      <c r="D87" s="134" t="s">
        <v>267</v>
      </c>
      <c r="F87" s="135" t="s">
        <v>2994</v>
      </c>
      <c r="I87" s="136"/>
      <c r="L87" s="32"/>
      <c r="M87" s="137"/>
      <c r="T87" s="53"/>
      <c r="AT87" s="17" t="s">
        <v>267</v>
      </c>
      <c r="AU87" s="17" t="s">
        <v>77</v>
      </c>
    </row>
    <row r="88" spans="2:65" s="1" customFormat="1" ht="19.5">
      <c r="B88" s="32"/>
      <c r="D88" s="134" t="s">
        <v>269</v>
      </c>
      <c r="F88" s="138" t="s">
        <v>306</v>
      </c>
      <c r="I88" s="136"/>
      <c r="L88" s="32"/>
      <c r="M88" s="137"/>
      <c r="T88" s="53"/>
      <c r="AT88" s="17" t="s">
        <v>269</v>
      </c>
      <c r="AU88" s="17" t="s">
        <v>77</v>
      </c>
    </row>
    <row r="89" spans="2:65" s="1" customFormat="1" ht="33" customHeight="1">
      <c r="B89" s="32"/>
      <c r="C89" s="139" t="s">
        <v>279</v>
      </c>
      <c r="D89" s="139" t="s">
        <v>273</v>
      </c>
      <c r="E89" s="140" t="s">
        <v>3889</v>
      </c>
      <c r="F89" s="141" t="s">
        <v>3890</v>
      </c>
      <c r="G89" s="142" t="s">
        <v>363</v>
      </c>
      <c r="H89" s="143">
        <v>1</v>
      </c>
      <c r="I89" s="144"/>
      <c r="J89" s="145">
        <f>ROUND(I89*H89,2)</f>
        <v>0</v>
      </c>
      <c r="K89" s="141" t="s">
        <v>265</v>
      </c>
      <c r="L89" s="146"/>
      <c r="M89" s="147" t="s">
        <v>19</v>
      </c>
      <c r="N89" s="148" t="s">
        <v>40</v>
      </c>
      <c r="P89" s="130">
        <f>O89*H89</f>
        <v>0</v>
      </c>
      <c r="Q89" s="130">
        <v>0</v>
      </c>
      <c r="R89" s="130">
        <f>Q89*H89</f>
        <v>0</v>
      </c>
      <c r="S89" s="130">
        <v>0</v>
      </c>
      <c r="T89" s="131">
        <f>S89*H89</f>
        <v>0</v>
      </c>
      <c r="AR89" s="132" t="s">
        <v>277</v>
      </c>
      <c r="AT89" s="132" t="s">
        <v>273</v>
      </c>
      <c r="AU89" s="132" t="s">
        <v>77</v>
      </c>
      <c r="AY89" s="17" t="s">
        <v>260</v>
      </c>
      <c r="BE89" s="133">
        <f>IF(N89="základní",J89,0)</f>
        <v>0</v>
      </c>
      <c r="BF89" s="133">
        <f>IF(N89="snížená",J89,0)</f>
        <v>0</v>
      </c>
      <c r="BG89" s="133">
        <f>IF(N89="zákl. přenesená",J89,0)</f>
        <v>0</v>
      </c>
      <c r="BH89" s="133">
        <f>IF(N89="sníž. přenesená",J89,0)</f>
        <v>0</v>
      </c>
      <c r="BI89" s="133">
        <f>IF(N89="nulová",J89,0)</f>
        <v>0</v>
      </c>
      <c r="BJ89" s="17" t="s">
        <v>77</v>
      </c>
      <c r="BK89" s="133">
        <f>ROUND(I89*H89,2)</f>
        <v>0</v>
      </c>
      <c r="BL89" s="17" t="s">
        <v>266</v>
      </c>
      <c r="BM89" s="132" t="s">
        <v>282</v>
      </c>
    </row>
    <row r="90" spans="2:65" s="1" customFormat="1" ht="19.5">
      <c r="B90" s="32"/>
      <c r="D90" s="134" t="s">
        <v>267</v>
      </c>
      <c r="F90" s="135" t="s">
        <v>3890</v>
      </c>
      <c r="I90" s="136"/>
      <c r="L90" s="32"/>
      <c r="M90" s="137"/>
      <c r="T90" s="53"/>
      <c r="AT90" s="17" t="s">
        <v>267</v>
      </c>
      <c r="AU90" s="17" t="s">
        <v>77</v>
      </c>
    </row>
    <row r="91" spans="2:65" s="1" customFormat="1" ht="29.25">
      <c r="B91" s="32"/>
      <c r="D91" s="134" t="s">
        <v>269</v>
      </c>
      <c r="F91" s="138" t="s">
        <v>3891</v>
      </c>
      <c r="I91" s="136"/>
      <c r="L91" s="32"/>
      <c r="M91" s="137"/>
      <c r="T91" s="53"/>
      <c r="AT91" s="17" t="s">
        <v>269</v>
      </c>
      <c r="AU91" s="17" t="s">
        <v>77</v>
      </c>
    </row>
    <row r="92" spans="2:65" s="1" customFormat="1" ht="24.2" customHeight="1">
      <c r="B92" s="32"/>
      <c r="C92" s="139" t="s">
        <v>266</v>
      </c>
      <c r="D92" s="139" t="s">
        <v>273</v>
      </c>
      <c r="E92" s="140" t="s">
        <v>3867</v>
      </c>
      <c r="F92" s="141" t="s">
        <v>3868</v>
      </c>
      <c r="G92" s="142" t="s">
        <v>363</v>
      </c>
      <c r="H92" s="143">
        <v>1</v>
      </c>
      <c r="I92" s="144"/>
      <c r="J92" s="145">
        <f>ROUND(I92*H92,2)</f>
        <v>0</v>
      </c>
      <c r="K92" s="141" t="s">
        <v>265</v>
      </c>
      <c r="L92" s="146"/>
      <c r="M92" s="147" t="s">
        <v>19</v>
      </c>
      <c r="N92" s="148" t="s">
        <v>40</v>
      </c>
      <c r="P92" s="130">
        <f>O92*H92</f>
        <v>0</v>
      </c>
      <c r="Q92" s="130">
        <v>0</v>
      </c>
      <c r="R92" s="130">
        <f>Q92*H92</f>
        <v>0</v>
      </c>
      <c r="S92" s="130">
        <v>0</v>
      </c>
      <c r="T92" s="131">
        <f>S92*H92</f>
        <v>0</v>
      </c>
      <c r="AR92" s="132" t="s">
        <v>277</v>
      </c>
      <c r="AT92" s="132" t="s">
        <v>273</v>
      </c>
      <c r="AU92" s="132" t="s">
        <v>77</v>
      </c>
      <c r="AY92" s="17" t="s">
        <v>260</v>
      </c>
      <c r="BE92" s="133">
        <f>IF(N92="základní",J92,0)</f>
        <v>0</v>
      </c>
      <c r="BF92" s="133">
        <f>IF(N92="snížená",J92,0)</f>
        <v>0</v>
      </c>
      <c r="BG92" s="133">
        <f>IF(N92="zákl. přenesená",J92,0)</f>
        <v>0</v>
      </c>
      <c r="BH92" s="133">
        <f>IF(N92="sníž. přenesená",J92,0)</f>
        <v>0</v>
      </c>
      <c r="BI92" s="133">
        <f>IF(N92="nulová",J92,0)</f>
        <v>0</v>
      </c>
      <c r="BJ92" s="17" t="s">
        <v>77</v>
      </c>
      <c r="BK92" s="133">
        <f>ROUND(I92*H92,2)</f>
        <v>0</v>
      </c>
      <c r="BL92" s="17" t="s">
        <v>266</v>
      </c>
      <c r="BM92" s="132" t="s">
        <v>277</v>
      </c>
    </row>
    <row r="93" spans="2:65" s="1" customFormat="1" ht="11.25">
      <c r="B93" s="32"/>
      <c r="D93" s="134" t="s">
        <v>267</v>
      </c>
      <c r="F93" s="135" t="s">
        <v>3868</v>
      </c>
      <c r="I93" s="136"/>
      <c r="L93" s="32"/>
      <c r="M93" s="137"/>
      <c r="T93" s="53"/>
      <c r="AT93" s="17" t="s">
        <v>267</v>
      </c>
      <c r="AU93" s="17" t="s">
        <v>77</v>
      </c>
    </row>
    <row r="94" spans="2:65" s="1" customFormat="1" ht="29.25">
      <c r="B94" s="32"/>
      <c r="D94" s="134" t="s">
        <v>269</v>
      </c>
      <c r="F94" s="138" t="s">
        <v>3869</v>
      </c>
      <c r="I94" s="136"/>
      <c r="L94" s="32"/>
      <c r="M94" s="137"/>
      <c r="T94" s="53"/>
      <c r="AT94" s="17" t="s">
        <v>269</v>
      </c>
      <c r="AU94" s="17" t="s">
        <v>77</v>
      </c>
    </row>
    <row r="95" spans="2:65" s="1" customFormat="1" ht="16.5" customHeight="1">
      <c r="B95" s="32"/>
      <c r="C95" s="139" t="s">
        <v>258</v>
      </c>
      <c r="D95" s="139" t="s">
        <v>273</v>
      </c>
      <c r="E95" s="140" t="s">
        <v>816</v>
      </c>
      <c r="F95" s="141" t="s">
        <v>817</v>
      </c>
      <c r="G95" s="142" t="s">
        <v>363</v>
      </c>
      <c r="H95" s="143">
        <v>1</v>
      </c>
      <c r="I95" s="144"/>
      <c r="J95" s="145">
        <f>ROUND(I95*H95,2)</f>
        <v>0</v>
      </c>
      <c r="K95" s="141" t="s">
        <v>265</v>
      </c>
      <c r="L95" s="146"/>
      <c r="M95" s="147" t="s">
        <v>19</v>
      </c>
      <c r="N95" s="148" t="s">
        <v>40</v>
      </c>
      <c r="P95" s="130">
        <f>O95*H95</f>
        <v>0</v>
      </c>
      <c r="Q95" s="130">
        <v>0</v>
      </c>
      <c r="R95" s="130">
        <f>Q95*H95</f>
        <v>0</v>
      </c>
      <c r="S95" s="130">
        <v>0</v>
      </c>
      <c r="T95" s="131">
        <f>S95*H95</f>
        <v>0</v>
      </c>
      <c r="AR95" s="132" t="s">
        <v>277</v>
      </c>
      <c r="AT95" s="132" t="s">
        <v>273</v>
      </c>
      <c r="AU95" s="132" t="s">
        <v>77</v>
      </c>
      <c r="AY95" s="17" t="s">
        <v>260</v>
      </c>
      <c r="BE95" s="133">
        <f>IF(N95="základní",J95,0)</f>
        <v>0</v>
      </c>
      <c r="BF95" s="133">
        <f>IF(N95="snížená",J95,0)</f>
        <v>0</v>
      </c>
      <c r="BG95" s="133">
        <f>IF(N95="zákl. přenesená",J95,0)</f>
        <v>0</v>
      </c>
      <c r="BH95" s="133">
        <f>IF(N95="sníž. přenesená",J95,0)</f>
        <v>0</v>
      </c>
      <c r="BI95" s="133">
        <f>IF(N95="nulová",J95,0)</f>
        <v>0</v>
      </c>
      <c r="BJ95" s="17" t="s">
        <v>77</v>
      </c>
      <c r="BK95" s="133">
        <f>ROUND(I95*H95,2)</f>
        <v>0</v>
      </c>
      <c r="BL95" s="17" t="s">
        <v>266</v>
      </c>
      <c r="BM95" s="132" t="s">
        <v>289</v>
      </c>
    </row>
    <row r="96" spans="2:65" s="1" customFormat="1" ht="11.25">
      <c r="B96" s="32"/>
      <c r="D96" s="134" t="s">
        <v>267</v>
      </c>
      <c r="F96" s="135" t="s">
        <v>817</v>
      </c>
      <c r="I96" s="136"/>
      <c r="L96" s="32"/>
      <c r="M96" s="137"/>
      <c r="T96" s="53"/>
      <c r="AT96" s="17" t="s">
        <v>267</v>
      </c>
      <c r="AU96" s="17" t="s">
        <v>77</v>
      </c>
    </row>
    <row r="97" spans="2:65" s="1" customFormat="1" ht="29.25">
      <c r="B97" s="32"/>
      <c r="D97" s="134" t="s">
        <v>269</v>
      </c>
      <c r="F97" s="138" t="s">
        <v>818</v>
      </c>
      <c r="I97" s="136"/>
      <c r="L97" s="32"/>
      <c r="M97" s="137"/>
      <c r="T97" s="53"/>
      <c r="AT97" s="17" t="s">
        <v>269</v>
      </c>
      <c r="AU97" s="17" t="s">
        <v>77</v>
      </c>
    </row>
    <row r="98" spans="2:65" s="1" customFormat="1" ht="16.5" customHeight="1">
      <c r="B98" s="32"/>
      <c r="C98" s="139" t="s">
        <v>282</v>
      </c>
      <c r="D98" s="139" t="s">
        <v>273</v>
      </c>
      <c r="E98" s="140" t="s">
        <v>2996</v>
      </c>
      <c r="F98" s="141" t="s">
        <v>3871</v>
      </c>
      <c r="G98" s="142" t="s">
        <v>363</v>
      </c>
      <c r="H98" s="143">
        <v>2</v>
      </c>
      <c r="I98" s="144"/>
      <c r="J98" s="145">
        <f>ROUND(I98*H98,2)</f>
        <v>0</v>
      </c>
      <c r="K98" s="141" t="s">
        <v>19</v>
      </c>
      <c r="L98" s="146"/>
      <c r="M98" s="147" t="s">
        <v>19</v>
      </c>
      <c r="N98" s="148" t="s">
        <v>40</v>
      </c>
      <c r="P98" s="130">
        <f>O98*H98</f>
        <v>0</v>
      </c>
      <c r="Q98" s="130">
        <v>0</v>
      </c>
      <c r="R98" s="130">
        <f>Q98*H98</f>
        <v>0</v>
      </c>
      <c r="S98" s="130">
        <v>0</v>
      </c>
      <c r="T98" s="131">
        <f>S98*H98</f>
        <v>0</v>
      </c>
      <c r="AR98" s="132" t="s">
        <v>277</v>
      </c>
      <c r="AT98" s="132" t="s">
        <v>273</v>
      </c>
      <c r="AU98" s="132" t="s">
        <v>77</v>
      </c>
      <c r="AY98" s="17" t="s">
        <v>260</v>
      </c>
      <c r="BE98" s="133">
        <f>IF(N98="základní",J98,0)</f>
        <v>0</v>
      </c>
      <c r="BF98" s="133">
        <f>IF(N98="snížená",J98,0)</f>
        <v>0</v>
      </c>
      <c r="BG98" s="133">
        <f>IF(N98="zákl. přenesená",J98,0)</f>
        <v>0</v>
      </c>
      <c r="BH98" s="133">
        <f>IF(N98="sníž. přenesená",J98,0)</f>
        <v>0</v>
      </c>
      <c r="BI98" s="133">
        <f>IF(N98="nulová",J98,0)</f>
        <v>0</v>
      </c>
      <c r="BJ98" s="17" t="s">
        <v>77</v>
      </c>
      <c r="BK98" s="133">
        <f>ROUND(I98*H98,2)</f>
        <v>0</v>
      </c>
      <c r="BL98" s="17" t="s">
        <v>266</v>
      </c>
      <c r="BM98" s="132" t="s">
        <v>8</v>
      </c>
    </row>
    <row r="99" spans="2:65" s="1" customFormat="1" ht="11.25">
      <c r="B99" s="32"/>
      <c r="D99" s="134" t="s">
        <v>267</v>
      </c>
      <c r="F99" s="135" t="s">
        <v>3871</v>
      </c>
      <c r="I99" s="136"/>
      <c r="L99" s="32"/>
      <c r="M99" s="137"/>
      <c r="T99" s="53"/>
      <c r="AT99" s="17" t="s">
        <v>267</v>
      </c>
      <c r="AU99" s="17" t="s">
        <v>77</v>
      </c>
    </row>
    <row r="100" spans="2:65" s="1" customFormat="1" ht="29.25">
      <c r="B100" s="32"/>
      <c r="D100" s="134" t="s">
        <v>269</v>
      </c>
      <c r="F100" s="138" t="s">
        <v>2998</v>
      </c>
      <c r="I100" s="136"/>
      <c r="L100" s="32"/>
      <c r="M100" s="137"/>
      <c r="T100" s="53"/>
      <c r="AT100" s="17" t="s">
        <v>269</v>
      </c>
      <c r="AU100" s="17" t="s">
        <v>77</v>
      </c>
    </row>
    <row r="101" spans="2:65" s="10" customFormat="1" ht="25.9" customHeight="1">
      <c r="B101" s="111"/>
      <c r="D101" s="112" t="s">
        <v>68</v>
      </c>
      <c r="E101" s="113" t="s">
        <v>79</v>
      </c>
      <c r="F101" s="113" t="s">
        <v>834</v>
      </c>
      <c r="I101" s="114"/>
      <c r="J101" s="115">
        <f>BK101</f>
        <v>0</v>
      </c>
      <c r="L101" s="111"/>
      <c r="M101" s="116"/>
      <c r="P101" s="117">
        <f>SUM(P102:P140)</f>
        <v>0</v>
      </c>
      <c r="R101" s="117">
        <f>SUM(R102:R140)</f>
        <v>0</v>
      </c>
      <c r="T101" s="118">
        <f>SUM(T102:T140)</f>
        <v>0</v>
      </c>
      <c r="AR101" s="112" t="s">
        <v>77</v>
      </c>
      <c r="AT101" s="119" t="s">
        <v>68</v>
      </c>
      <c r="AU101" s="119" t="s">
        <v>69</v>
      </c>
      <c r="AY101" s="112" t="s">
        <v>260</v>
      </c>
      <c r="BK101" s="120">
        <f>SUM(BK102:BK140)</f>
        <v>0</v>
      </c>
    </row>
    <row r="102" spans="2:65" s="1" customFormat="1" ht="21.75" customHeight="1">
      <c r="B102" s="32"/>
      <c r="C102" s="121" t="s">
        <v>271</v>
      </c>
      <c r="D102" s="121" t="s">
        <v>261</v>
      </c>
      <c r="E102" s="122" t="s">
        <v>631</v>
      </c>
      <c r="F102" s="123" t="s">
        <v>632</v>
      </c>
      <c r="G102" s="124" t="s">
        <v>363</v>
      </c>
      <c r="H102" s="125">
        <v>8</v>
      </c>
      <c r="I102" s="126"/>
      <c r="J102" s="127">
        <f>ROUND(I102*H102,2)</f>
        <v>0</v>
      </c>
      <c r="K102" s="123" t="s">
        <v>265</v>
      </c>
      <c r="L102" s="32"/>
      <c r="M102" s="128" t="s">
        <v>19</v>
      </c>
      <c r="N102" s="129" t="s">
        <v>40</v>
      </c>
      <c r="P102" s="130">
        <f>O102*H102</f>
        <v>0</v>
      </c>
      <c r="Q102" s="130">
        <v>0</v>
      </c>
      <c r="R102" s="130">
        <f>Q102*H102</f>
        <v>0</v>
      </c>
      <c r="S102" s="130">
        <v>0</v>
      </c>
      <c r="T102" s="131">
        <f>S102*H102</f>
        <v>0</v>
      </c>
      <c r="AR102" s="132" t="s">
        <v>266</v>
      </c>
      <c r="AT102" s="132" t="s">
        <v>261</v>
      </c>
      <c r="AU102" s="132" t="s">
        <v>77</v>
      </c>
      <c r="AY102" s="17" t="s">
        <v>260</v>
      </c>
      <c r="BE102" s="133">
        <f>IF(N102="základní",J102,0)</f>
        <v>0</v>
      </c>
      <c r="BF102" s="133">
        <f>IF(N102="snížená",J102,0)</f>
        <v>0</v>
      </c>
      <c r="BG102" s="133">
        <f>IF(N102="zákl. přenesená",J102,0)</f>
        <v>0</v>
      </c>
      <c r="BH102" s="133">
        <f>IF(N102="sníž. přenesená",J102,0)</f>
        <v>0</v>
      </c>
      <c r="BI102" s="133">
        <f>IF(N102="nulová",J102,0)</f>
        <v>0</v>
      </c>
      <c r="BJ102" s="17" t="s">
        <v>77</v>
      </c>
      <c r="BK102" s="133">
        <f>ROUND(I102*H102,2)</f>
        <v>0</v>
      </c>
      <c r="BL102" s="17" t="s">
        <v>266</v>
      </c>
      <c r="BM102" s="132" t="s">
        <v>296</v>
      </c>
    </row>
    <row r="103" spans="2:65" s="1" customFormat="1" ht="29.25">
      <c r="B103" s="32"/>
      <c r="D103" s="134" t="s">
        <v>267</v>
      </c>
      <c r="F103" s="135" t="s">
        <v>633</v>
      </c>
      <c r="I103" s="136"/>
      <c r="L103" s="32"/>
      <c r="M103" s="137"/>
      <c r="T103" s="53"/>
      <c r="AT103" s="17" t="s">
        <v>267</v>
      </c>
      <c r="AU103" s="17" t="s">
        <v>77</v>
      </c>
    </row>
    <row r="104" spans="2:65" s="1" customFormat="1" ht="29.25">
      <c r="B104" s="32"/>
      <c r="D104" s="134" t="s">
        <v>269</v>
      </c>
      <c r="F104" s="138" t="s">
        <v>634</v>
      </c>
      <c r="I104" s="136"/>
      <c r="L104" s="32"/>
      <c r="M104" s="137"/>
      <c r="T104" s="53"/>
      <c r="AT104" s="17" t="s">
        <v>269</v>
      </c>
      <c r="AU104" s="17" t="s">
        <v>77</v>
      </c>
    </row>
    <row r="105" spans="2:65" s="1" customFormat="1" ht="16.5" customHeight="1">
      <c r="B105" s="32"/>
      <c r="C105" s="121" t="s">
        <v>277</v>
      </c>
      <c r="D105" s="121" t="s">
        <v>261</v>
      </c>
      <c r="E105" s="122" t="s">
        <v>2908</v>
      </c>
      <c r="F105" s="123" t="s">
        <v>2909</v>
      </c>
      <c r="G105" s="124" t="s">
        <v>545</v>
      </c>
      <c r="H105" s="125">
        <v>10</v>
      </c>
      <c r="I105" s="126"/>
      <c r="J105" s="127">
        <f>ROUND(I105*H105,2)</f>
        <v>0</v>
      </c>
      <c r="K105" s="123" t="s">
        <v>265</v>
      </c>
      <c r="L105" s="32"/>
      <c r="M105" s="128" t="s">
        <v>19</v>
      </c>
      <c r="N105" s="129" t="s">
        <v>40</v>
      </c>
      <c r="P105" s="130">
        <f>O105*H105</f>
        <v>0</v>
      </c>
      <c r="Q105" s="130">
        <v>0</v>
      </c>
      <c r="R105" s="130">
        <f>Q105*H105</f>
        <v>0</v>
      </c>
      <c r="S105" s="130">
        <v>0</v>
      </c>
      <c r="T105" s="131">
        <f>S105*H105</f>
        <v>0</v>
      </c>
      <c r="AR105" s="132" t="s">
        <v>266</v>
      </c>
      <c r="AT105" s="132" t="s">
        <v>261</v>
      </c>
      <c r="AU105" s="132" t="s">
        <v>77</v>
      </c>
      <c r="AY105" s="17" t="s">
        <v>260</v>
      </c>
      <c r="BE105" s="133">
        <f>IF(N105="základní",J105,0)</f>
        <v>0</v>
      </c>
      <c r="BF105" s="133">
        <f>IF(N105="snížená",J105,0)</f>
        <v>0</v>
      </c>
      <c r="BG105" s="133">
        <f>IF(N105="zákl. přenesená",J105,0)</f>
        <v>0</v>
      </c>
      <c r="BH105" s="133">
        <f>IF(N105="sníž. přenesená",J105,0)</f>
        <v>0</v>
      </c>
      <c r="BI105" s="133">
        <f>IF(N105="nulová",J105,0)</f>
        <v>0</v>
      </c>
      <c r="BJ105" s="17" t="s">
        <v>77</v>
      </c>
      <c r="BK105" s="133">
        <f>ROUND(I105*H105,2)</f>
        <v>0</v>
      </c>
      <c r="BL105" s="17" t="s">
        <v>266</v>
      </c>
      <c r="BM105" s="132" t="s">
        <v>300</v>
      </c>
    </row>
    <row r="106" spans="2:65" s="1" customFormat="1" ht="11.25">
      <c r="B106" s="32"/>
      <c r="D106" s="134" t="s">
        <v>267</v>
      </c>
      <c r="F106" s="135" t="s">
        <v>2909</v>
      </c>
      <c r="I106" s="136"/>
      <c r="L106" s="32"/>
      <c r="M106" s="137"/>
      <c r="T106" s="53"/>
      <c r="AT106" s="17" t="s">
        <v>267</v>
      </c>
      <c r="AU106" s="17" t="s">
        <v>77</v>
      </c>
    </row>
    <row r="107" spans="2:65" s="1" customFormat="1" ht="29.25">
      <c r="B107" s="32"/>
      <c r="D107" s="134" t="s">
        <v>269</v>
      </c>
      <c r="F107" s="138" t="s">
        <v>3035</v>
      </c>
      <c r="I107" s="136"/>
      <c r="L107" s="32"/>
      <c r="M107" s="137"/>
      <c r="T107" s="53"/>
      <c r="AT107" s="17" t="s">
        <v>269</v>
      </c>
      <c r="AU107" s="17" t="s">
        <v>77</v>
      </c>
    </row>
    <row r="108" spans="2:65" s="1" customFormat="1" ht="16.5" customHeight="1">
      <c r="B108" s="32"/>
      <c r="C108" s="121" t="s">
        <v>302</v>
      </c>
      <c r="D108" s="121" t="s">
        <v>261</v>
      </c>
      <c r="E108" s="122" t="s">
        <v>3036</v>
      </c>
      <c r="F108" s="123" t="s">
        <v>3037</v>
      </c>
      <c r="G108" s="124" t="s">
        <v>545</v>
      </c>
      <c r="H108" s="125">
        <v>20</v>
      </c>
      <c r="I108" s="126"/>
      <c r="J108" s="127">
        <f>ROUND(I108*H108,2)</f>
        <v>0</v>
      </c>
      <c r="K108" s="123" t="s">
        <v>265</v>
      </c>
      <c r="L108" s="32"/>
      <c r="M108" s="128" t="s">
        <v>19</v>
      </c>
      <c r="N108" s="129" t="s">
        <v>40</v>
      </c>
      <c r="P108" s="130">
        <f>O108*H108</f>
        <v>0</v>
      </c>
      <c r="Q108" s="130">
        <v>0</v>
      </c>
      <c r="R108" s="130">
        <f>Q108*H108</f>
        <v>0</v>
      </c>
      <c r="S108" s="130">
        <v>0</v>
      </c>
      <c r="T108" s="131">
        <f>S108*H108</f>
        <v>0</v>
      </c>
      <c r="AR108" s="132" t="s">
        <v>266</v>
      </c>
      <c r="AT108" s="132" t="s">
        <v>261</v>
      </c>
      <c r="AU108" s="132" t="s">
        <v>77</v>
      </c>
      <c r="AY108" s="17" t="s">
        <v>260</v>
      </c>
      <c r="BE108" s="133">
        <f>IF(N108="základní",J108,0)</f>
        <v>0</v>
      </c>
      <c r="BF108" s="133">
        <f>IF(N108="snížená",J108,0)</f>
        <v>0</v>
      </c>
      <c r="BG108" s="133">
        <f>IF(N108="zákl. přenesená",J108,0)</f>
        <v>0</v>
      </c>
      <c r="BH108" s="133">
        <f>IF(N108="sníž. přenesená",J108,0)</f>
        <v>0</v>
      </c>
      <c r="BI108" s="133">
        <f>IF(N108="nulová",J108,0)</f>
        <v>0</v>
      </c>
      <c r="BJ108" s="17" t="s">
        <v>77</v>
      </c>
      <c r="BK108" s="133">
        <f>ROUND(I108*H108,2)</f>
        <v>0</v>
      </c>
      <c r="BL108" s="17" t="s">
        <v>266</v>
      </c>
      <c r="BM108" s="132" t="s">
        <v>305</v>
      </c>
    </row>
    <row r="109" spans="2:65" s="1" customFormat="1" ht="29.25">
      <c r="B109" s="32"/>
      <c r="D109" s="134" t="s">
        <v>267</v>
      </c>
      <c r="F109" s="135" t="s">
        <v>3038</v>
      </c>
      <c r="I109" s="136"/>
      <c r="L109" s="32"/>
      <c r="M109" s="137"/>
      <c r="T109" s="53"/>
      <c r="AT109" s="17" t="s">
        <v>267</v>
      </c>
      <c r="AU109" s="17" t="s">
        <v>77</v>
      </c>
    </row>
    <row r="110" spans="2:65" s="1" customFormat="1" ht="29.25">
      <c r="B110" s="32"/>
      <c r="D110" s="134" t="s">
        <v>269</v>
      </c>
      <c r="F110" s="138" t="s">
        <v>624</v>
      </c>
      <c r="I110" s="136"/>
      <c r="L110" s="32"/>
      <c r="M110" s="137"/>
      <c r="T110" s="53"/>
      <c r="AT110" s="17" t="s">
        <v>269</v>
      </c>
      <c r="AU110" s="17" t="s">
        <v>77</v>
      </c>
    </row>
    <row r="111" spans="2:65" s="1" customFormat="1" ht="16.5" customHeight="1">
      <c r="B111" s="32"/>
      <c r="C111" s="121" t="s">
        <v>289</v>
      </c>
      <c r="D111" s="121" t="s">
        <v>261</v>
      </c>
      <c r="E111" s="122" t="s">
        <v>595</v>
      </c>
      <c r="F111" s="123" t="s">
        <v>596</v>
      </c>
      <c r="G111" s="124" t="s">
        <v>545</v>
      </c>
      <c r="H111" s="125">
        <v>10</v>
      </c>
      <c r="I111" s="126"/>
      <c r="J111" s="127">
        <f>ROUND(I111*H111,2)</f>
        <v>0</v>
      </c>
      <c r="K111" s="123" t="s">
        <v>265</v>
      </c>
      <c r="L111" s="32"/>
      <c r="M111" s="128" t="s">
        <v>19</v>
      </c>
      <c r="N111" s="129" t="s">
        <v>40</v>
      </c>
      <c r="P111" s="130">
        <f>O111*H111</f>
        <v>0</v>
      </c>
      <c r="Q111" s="130">
        <v>0</v>
      </c>
      <c r="R111" s="130">
        <f>Q111*H111</f>
        <v>0</v>
      </c>
      <c r="S111" s="130">
        <v>0</v>
      </c>
      <c r="T111" s="131">
        <f>S111*H111</f>
        <v>0</v>
      </c>
      <c r="AR111" s="132" t="s">
        <v>266</v>
      </c>
      <c r="AT111" s="132" t="s">
        <v>261</v>
      </c>
      <c r="AU111" s="132" t="s">
        <v>77</v>
      </c>
      <c r="AY111" s="17" t="s">
        <v>260</v>
      </c>
      <c r="BE111" s="133">
        <f>IF(N111="základní",J111,0)</f>
        <v>0</v>
      </c>
      <c r="BF111" s="133">
        <f>IF(N111="snížená",J111,0)</f>
        <v>0</v>
      </c>
      <c r="BG111" s="133">
        <f>IF(N111="zákl. přenesená",J111,0)</f>
        <v>0</v>
      </c>
      <c r="BH111" s="133">
        <f>IF(N111="sníž. přenesená",J111,0)</f>
        <v>0</v>
      </c>
      <c r="BI111" s="133">
        <f>IF(N111="nulová",J111,0)</f>
        <v>0</v>
      </c>
      <c r="BJ111" s="17" t="s">
        <v>77</v>
      </c>
      <c r="BK111" s="133">
        <f>ROUND(I111*H111,2)</f>
        <v>0</v>
      </c>
      <c r="BL111" s="17" t="s">
        <v>266</v>
      </c>
      <c r="BM111" s="132" t="s">
        <v>310</v>
      </c>
    </row>
    <row r="112" spans="2:65" s="1" customFormat="1" ht="11.25">
      <c r="B112" s="32"/>
      <c r="D112" s="134" t="s">
        <v>267</v>
      </c>
      <c r="F112" s="135" t="s">
        <v>597</v>
      </c>
      <c r="I112" s="136"/>
      <c r="L112" s="32"/>
      <c r="M112" s="137"/>
      <c r="T112" s="53"/>
      <c r="AT112" s="17" t="s">
        <v>267</v>
      </c>
      <c r="AU112" s="17" t="s">
        <v>77</v>
      </c>
    </row>
    <row r="113" spans="2:65" s="1" customFormat="1" ht="29.25">
      <c r="B113" s="32"/>
      <c r="D113" s="134" t="s">
        <v>269</v>
      </c>
      <c r="F113" s="138" t="s">
        <v>598</v>
      </c>
      <c r="I113" s="136"/>
      <c r="L113" s="32"/>
      <c r="M113" s="137"/>
      <c r="T113" s="53"/>
      <c r="AT113" s="17" t="s">
        <v>269</v>
      </c>
      <c r="AU113" s="17" t="s">
        <v>77</v>
      </c>
    </row>
    <row r="114" spans="2:65" s="1" customFormat="1" ht="16.5" customHeight="1">
      <c r="B114" s="32"/>
      <c r="C114" s="121" t="s">
        <v>312</v>
      </c>
      <c r="D114" s="121" t="s">
        <v>261</v>
      </c>
      <c r="E114" s="122" t="s">
        <v>635</v>
      </c>
      <c r="F114" s="123" t="s">
        <v>636</v>
      </c>
      <c r="G114" s="124" t="s">
        <v>363</v>
      </c>
      <c r="H114" s="125">
        <v>1</v>
      </c>
      <c r="I114" s="126"/>
      <c r="J114" s="127">
        <f>ROUND(I114*H114,2)</f>
        <v>0</v>
      </c>
      <c r="K114" s="123" t="s">
        <v>265</v>
      </c>
      <c r="L114" s="32"/>
      <c r="M114" s="128" t="s">
        <v>19</v>
      </c>
      <c r="N114" s="129" t="s">
        <v>40</v>
      </c>
      <c r="P114" s="130">
        <f>O114*H114</f>
        <v>0</v>
      </c>
      <c r="Q114" s="130">
        <v>0</v>
      </c>
      <c r="R114" s="130">
        <f>Q114*H114</f>
        <v>0</v>
      </c>
      <c r="S114" s="130">
        <v>0</v>
      </c>
      <c r="T114" s="131">
        <f>S114*H114</f>
        <v>0</v>
      </c>
      <c r="AR114" s="132" t="s">
        <v>266</v>
      </c>
      <c r="AT114" s="132" t="s">
        <v>261</v>
      </c>
      <c r="AU114" s="132" t="s">
        <v>77</v>
      </c>
      <c r="AY114" s="17" t="s">
        <v>260</v>
      </c>
      <c r="BE114" s="133">
        <f>IF(N114="základní",J114,0)</f>
        <v>0</v>
      </c>
      <c r="BF114" s="133">
        <f>IF(N114="snížená",J114,0)</f>
        <v>0</v>
      </c>
      <c r="BG114" s="133">
        <f>IF(N114="zákl. přenesená",J114,0)</f>
        <v>0</v>
      </c>
      <c r="BH114" s="133">
        <f>IF(N114="sníž. přenesená",J114,0)</f>
        <v>0</v>
      </c>
      <c r="BI114" s="133">
        <f>IF(N114="nulová",J114,0)</f>
        <v>0</v>
      </c>
      <c r="BJ114" s="17" t="s">
        <v>77</v>
      </c>
      <c r="BK114" s="133">
        <f>ROUND(I114*H114,2)</f>
        <v>0</v>
      </c>
      <c r="BL114" s="17" t="s">
        <v>266</v>
      </c>
      <c r="BM114" s="132" t="s">
        <v>315</v>
      </c>
    </row>
    <row r="115" spans="2:65" s="1" customFormat="1" ht="11.25">
      <c r="B115" s="32"/>
      <c r="D115" s="134" t="s">
        <v>267</v>
      </c>
      <c r="F115" s="135" t="s">
        <v>636</v>
      </c>
      <c r="I115" s="136"/>
      <c r="L115" s="32"/>
      <c r="M115" s="137"/>
      <c r="T115" s="53"/>
      <c r="AT115" s="17" t="s">
        <v>267</v>
      </c>
      <c r="AU115" s="17" t="s">
        <v>77</v>
      </c>
    </row>
    <row r="116" spans="2:65" s="1" customFormat="1" ht="29.25">
      <c r="B116" s="32"/>
      <c r="D116" s="134" t="s">
        <v>269</v>
      </c>
      <c r="F116" s="138" t="s">
        <v>637</v>
      </c>
      <c r="I116" s="136"/>
      <c r="L116" s="32"/>
      <c r="M116" s="137"/>
      <c r="T116" s="53"/>
      <c r="AT116" s="17" t="s">
        <v>269</v>
      </c>
      <c r="AU116" s="17" t="s">
        <v>77</v>
      </c>
    </row>
    <row r="117" spans="2:65" s="1" customFormat="1" ht="16.5" customHeight="1">
      <c r="B117" s="32"/>
      <c r="C117" s="121" t="s">
        <v>8</v>
      </c>
      <c r="D117" s="121" t="s">
        <v>261</v>
      </c>
      <c r="E117" s="122" t="s">
        <v>844</v>
      </c>
      <c r="F117" s="123" t="s">
        <v>845</v>
      </c>
      <c r="G117" s="124" t="s">
        <v>363</v>
      </c>
      <c r="H117" s="125">
        <v>1</v>
      </c>
      <c r="I117" s="126"/>
      <c r="J117" s="127">
        <f>ROUND(I117*H117,2)</f>
        <v>0</v>
      </c>
      <c r="K117" s="123" t="s">
        <v>265</v>
      </c>
      <c r="L117" s="32"/>
      <c r="M117" s="128" t="s">
        <v>19</v>
      </c>
      <c r="N117" s="129" t="s">
        <v>40</v>
      </c>
      <c r="P117" s="130">
        <f>O117*H117</f>
        <v>0</v>
      </c>
      <c r="Q117" s="130">
        <v>0</v>
      </c>
      <c r="R117" s="130">
        <f>Q117*H117</f>
        <v>0</v>
      </c>
      <c r="S117" s="130">
        <v>0</v>
      </c>
      <c r="T117" s="131">
        <f>S117*H117</f>
        <v>0</v>
      </c>
      <c r="AR117" s="132" t="s">
        <v>266</v>
      </c>
      <c r="AT117" s="132" t="s">
        <v>261</v>
      </c>
      <c r="AU117" s="132" t="s">
        <v>77</v>
      </c>
      <c r="AY117" s="17" t="s">
        <v>260</v>
      </c>
      <c r="BE117" s="133">
        <f>IF(N117="základní",J117,0)</f>
        <v>0</v>
      </c>
      <c r="BF117" s="133">
        <f>IF(N117="snížená",J117,0)</f>
        <v>0</v>
      </c>
      <c r="BG117" s="133">
        <f>IF(N117="zákl. přenesená",J117,0)</f>
        <v>0</v>
      </c>
      <c r="BH117" s="133">
        <f>IF(N117="sníž. přenesená",J117,0)</f>
        <v>0</v>
      </c>
      <c r="BI117" s="133">
        <f>IF(N117="nulová",J117,0)</f>
        <v>0</v>
      </c>
      <c r="BJ117" s="17" t="s">
        <v>77</v>
      </c>
      <c r="BK117" s="133">
        <f>ROUND(I117*H117,2)</f>
        <v>0</v>
      </c>
      <c r="BL117" s="17" t="s">
        <v>266</v>
      </c>
      <c r="BM117" s="132" t="s">
        <v>320</v>
      </c>
    </row>
    <row r="118" spans="2:65" s="1" customFormat="1" ht="11.25">
      <c r="B118" s="32"/>
      <c r="D118" s="134" t="s">
        <v>267</v>
      </c>
      <c r="F118" s="135" t="s">
        <v>846</v>
      </c>
      <c r="I118" s="136"/>
      <c r="L118" s="32"/>
      <c r="M118" s="137"/>
      <c r="T118" s="53"/>
      <c r="AT118" s="17" t="s">
        <v>267</v>
      </c>
      <c r="AU118" s="17" t="s">
        <v>77</v>
      </c>
    </row>
    <row r="119" spans="2:65" s="1" customFormat="1" ht="29.25">
      <c r="B119" s="32"/>
      <c r="D119" s="134" t="s">
        <v>269</v>
      </c>
      <c r="F119" s="138" t="s">
        <v>847</v>
      </c>
      <c r="I119" s="136"/>
      <c r="L119" s="32"/>
      <c r="M119" s="137"/>
      <c r="T119" s="53"/>
      <c r="AT119" s="17" t="s">
        <v>269</v>
      </c>
      <c r="AU119" s="17" t="s">
        <v>77</v>
      </c>
    </row>
    <row r="120" spans="2:65" s="1" customFormat="1" ht="24.2" customHeight="1">
      <c r="B120" s="32"/>
      <c r="C120" s="121" t="s">
        <v>322</v>
      </c>
      <c r="D120" s="121" t="s">
        <v>261</v>
      </c>
      <c r="E120" s="122" t="s">
        <v>3077</v>
      </c>
      <c r="F120" s="123" t="s">
        <v>3078</v>
      </c>
      <c r="G120" s="124" t="s">
        <v>363</v>
      </c>
      <c r="H120" s="125">
        <v>1</v>
      </c>
      <c r="I120" s="126"/>
      <c r="J120" s="127">
        <f>ROUND(I120*H120,2)</f>
        <v>0</v>
      </c>
      <c r="K120" s="123" t="s">
        <v>265</v>
      </c>
      <c r="L120" s="32"/>
      <c r="M120" s="128" t="s">
        <v>19</v>
      </c>
      <c r="N120" s="129" t="s">
        <v>40</v>
      </c>
      <c r="P120" s="130">
        <f>O120*H120</f>
        <v>0</v>
      </c>
      <c r="Q120" s="130">
        <v>0</v>
      </c>
      <c r="R120" s="130">
        <f>Q120*H120</f>
        <v>0</v>
      </c>
      <c r="S120" s="130">
        <v>0</v>
      </c>
      <c r="T120" s="131">
        <f>S120*H120</f>
        <v>0</v>
      </c>
      <c r="AR120" s="132" t="s">
        <v>266</v>
      </c>
      <c r="AT120" s="132" t="s">
        <v>261</v>
      </c>
      <c r="AU120" s="132" t="s">
        <v>77</v>
      </c>
      <c r="AY120" s="17" t="s">
        <v>260</v>
      </c>
      <c r="BE120" s="133">
        <f>IF(N120="základní",J120,0)</f>
        <v>0</v>
      </c>
      <c r="BF120" s="133">
        <f>IF(N120="snížená",J120,0)</f>
        <v>0</v>
      </c>
      <c r="BG120" s="133">
        <f>IF(N120="zákl. přenesená",J120,0)</f>
        <v>0</v>
      </c>
      <c r="BH120" s="133">
        <f>IF(N120="sníž. přenesená",J120,0)</f>
        <v>0</v>
      </c>
      <c r="BI120" s="133">
        <f>IF(N120="nulová",J120,0)</f>
        <v>0</v>
      </c>
      <c r="BJ120" s="17" t="s">
        <v>77</v>
      </c>
      <c r="BK120" s="133">
        <f>ROUND(I120*H120,2)</f>
        <v>0</v>
      </c>
      <c r="BL120" s="17" t="s">
        <v>266</v>
      </c>
      <c r="BM120" s="132" t="s">
        <v>326</v>
      </c>
    </row>
    <row r="121" spans="2:65" s="1" customFormat="1" ht="19.5">
      <c r="B121" s="32"/>
      <c r="D121" s="134" t="s">
        <v>267</v>
      </c>
      <c r="F121" s="135" t="s">
        <v>3079</v>
      </c>
      <c r="I121" s="136"/>
      <c r="L121" s="32"/>
      <c r="M121" s="137"/>
      <c r="T121" s="53"/>
      <c r="AT121" s="17" t="s">
        <v>267</v>
      </c>
      <c r="AU121" s="17" t="s">
        <v>77</v>
      </c>
    </row>
    <row r="122" spans="2:65" s="1" customFormat="1" ht="29.25">
      <c r="B122" s="32"/>
      <c r="D122" s="134" t="s">
        <v>269</v>
      </c>
      <c r="F122" s="138" t="s">
        <v>3080</v>
      </c>
      <c r="I122" s="136"/>
      <c r="L122" s="32"/>
      <c r="M122" s="137"/>
      <c r="T122" s="53"/>
      <c r="AT122" s="17" t="s">
        <v>269</v>
      </c>
      <c r="AU122" s="17" t="s">
        <v>77</v>
      </c>
    </row>
    <row r="123" spans="2:65" s="1" customFormat="1" ht="16.5" customHeight="1">
      <c r="B123" s="32"/>
      <c r="C123" s="121" t="s">
        <v>296</v>
      </c>
      <c r="D123" s="121" t="s">
        <v>261</v>
      </c>
      <c r="E123" s="122" t="s">
        <v>3081</v>
      </c>
      <c r="F123" s="123" t="s">
        <v>3872</v>
      </c>
      <c r="G123" s="124" t="s">
        <v>363</v>
      </c>
      <c r="H123" s="125">
        <v>1</v>
      </c>
      <c r="I123" s="126"/>
      <c r="J123" s="127">
        <f>ROUND(I123*H123,2)</f>
        <v>0</v>
      </c>
      <c r="K123" s="123" t="s">
        <v>19</v>
      </c>
      <c r="L123" s="32"/>
      <c r="M123" s="128" t="s">
        <v>19</v>
      </c>
      <c r="N123" s="129" t="s">
        <v>40</v>
      </c>
      <c r="P123" s="130">
        <f>O123*H123</f>
        <v>0</v>
      </c>
      <c r="Q123" s="130">
        <v>0</v>
      </c>
      <c r="R123" s="130">
        <f>Q123*H123</f>
        <v>0</v>
      </c>
      <c r="S123" s="130">
        <v>0</v>
      </c>
      <c r="T123" s="131">
        <f>S123*H123</f>
        <v>0</v>
      </c>
      <c r="AR123" s="132" t="s">
        <v>266</v>
      </c>
      <c r="AT123" s="132" t="s">
        <v>261</v>
      </c>
      <c r="AU123" s="132" t="s">
        <v>77</v>
      </c>
      <c r="AY123" s="17" t="s">
        <v>260</v>
      </c>
      <c r="BE123" s="133">
        <f>IF(N123="základní",J123,0)</f>
        <v>0</v>
      </c>
      <c r="BF123" s="133">
        <f>IF(N123="snížená",J123,0)</f>
        <v>0</v>
      </c>
      <c r="BG123" s="133">
        <f>IF(N123="zákl. přenesená",J123,0)</f>
        <v>0</v>
      </c>
      <c r="BH123" s="133">
        <f>IF(N123="sníž. přenesená",J123,0)</f>
        <v>0</v>
      </c>
      <c r="BI123" s="133">
        <f>IF(N123="nulová",J123,0)</f>
        <v>0</v>
      </c>
      <c r="BJ123" s="17" t="s">
        <v>77</v>
      </c>
      <c r="BK123" s="133">
        <f>ROUND(I123*H123,2)</f>
        <v>0</v>
      </c>
      <c r="BL123" s="17" t="s">
        <v>266</v>
      </c>
      <c r="BM123" s="132" t="s">
        <v>330</v>
      </c>
    </row>
    <row r="124" spans="2:65" s="1" customFormat="1" ht="11.25">
      <c r="B124" s="32"/>
      <c r="D124" s="134" t="s">
        <v>267</v>
      </c>
      <c r="F124" s="135" t="s">
        <v>3872</v>
      </c>
      <c r="I124" s="136"/>
      <c r="L124" s="32"/>
      <c r="M124" s="137"/>
      <c r="T124" s="53"/>
      <c r="AT124" s="17" t="s">
        <v>267</v>
      </c>
      <c r="AU124" s="17" t="s">
        <v>77</v>
      </c>
    </row>
    <row r="125" spans="2:65" s="1" customFormat="1" ht="29.25">
      <c r="B125" s="32"/>
      <c r="D125" s="134" t="s">
        <v>269</v>
      </c>
      <c r="F125" s="138" t="s">
        <v>3045</v>
      </c>
      <c r="I125" s="136"/>
      <c r="L125" s="32"/>
      <c r="M125" s="137"/>
      <c r="T125" s="53"/>
      <c r="AT125" s="17" t="s">
        <v>269</v>
      </c>
      <c r="AU125" s="17" t="s">
        <v>77</v>
      </c>
    </row>
    <row r="126" spans="2:65" s="1" customFormat="1" ht="16.5" customHeight="1">
      <c r="B126" s="32"/>
      <c r="C126" s="121" t="s">
        <v>332</v>
      </c>
      <c r="D126" s="121" t="s">
        <v>261</v>
      </c>
      <c r="E126" s="122" t="s">
        <v>1373</v>
      </c>
      <c r="F126" s="123" t="s">
        <v>1374</v>
      </c>
      <c r="G126" s="124" t="s">
        <v>1067</v>
      </c>
      <c r="H126" s="125">
        <v>5</v>
      </c>
      <c r="I126" s="126"/>
      <c r="J126" s="127">
        <f>ROUND(I126*H126,2)</f>
        <v>0</v>
      </c>
      <c r="K126" s="123" t="s">
        <v>265</v>
      </c>
      <c r="L126" s="32"/>
      <c r="M126" s="128" t="s">
        <v>19</v>
      </c>
      <c r="N126" s="129" t="s">
        <v>40</v>
      </c>
      <c r="P126" s="130">
        <f>O126*H126</f>
        <v>0</v>
      </c>
      <c r="Q126" s="130">
        <v>0</v>
      </c>
      <c r="R126" s="130">
        <f>Q126*H126</f>
        <v>0</v>
      </c>
      <c r="S126" s="130">
        <v>0</v>
      </c>
      <c r="T126" s="131">
        <f>S126*H126</f>
        <v>0</v>
      </c>
      <c r="AR126" s="132" t="s">
        <v>266</v>
      </c>
      <c r="AT126" s="132" t="s">
        <v>261</v>
      </c>
      <c r="AU126" s="132" t="s">
        <v>77</v>
      </c>
      <c r="AY126" s="17" t="s">
        <v>260</v>
      </c>
      <c r="BE126" s="133">
        <f>IF(N126="základní",J126,0)</f>
        <v>0</v>
      </c>
      <c r="BF126" s="133">
        <f>IF(N126="snížená",J126,0)</f>
        <v>0</v>
      </c>
      <c r="BG126" s="133">
        <f>IF(N126="zákl. přenesená",J126,0)</f>
        <v>0</v>
      </c>
      <c r="BH126" s="133">
        <f>IF(N126="sníž. přenesená",J126,0)</f>
        <v>0</v>
      </c>
      <c r="BI126" s="133">
        <f>IF(N126="nulová",J126,0)</f>
        <v>0</v>
      </c>
      <c r="BJ126" s="17" t="s">
        <v>77</v>
      </c>
      <c r="BK126" s="133">
        <f>ROUND(I126*H126,2)</f>
        <v>0</v>
      </c>
      <c r="BL126" s="17" t="s">
        <v>266</v>
      </c>
      <c r="BM126" s="132" t="s">
        <v>335</v>
      </c>
    </row>
    <row r="127" spans="2:65" s="1" customFormat="1" ht="19.5">
      <c r="B127" s="32"/>
      <c r="D127" s="134" t="s">
        <v>267</v>
      </c>
      <c r="F127" s="135" t="s">
        <v>1375</v>
      </c>
      <c r="I127" s="136"/>
      <c r="L127" s="32"/>
      <c r="M127" s="137"/>
      <c r="T127" s="53"/>
      <c r="AT127" s="17" t="s">
        <v>267</v>
      </c>
      <c r="AU127" s="17" t="s">
        <v>77</v>
      </c>
    </row>
    <row r="128" spans="2:65" s="1" customFormat="1" ht="29.25">
      <c r="B128" s="32"/>
      <c r="D128" s="134" t="s">
        <v>269</v>
      </c>
      <c r="F128" s="138" t="s">
        <v>3082</v>
      </c>
      <c r="I128" s="136"/>
      <c r="L128" s="32"/>
      <c r="M128" s="137"/>
      <c r="T128" s="53"/>
      <c r="AT128" s="17" t="s">
        <v>269</v>
      </c>
      <c r="AU128" s="17" t="s">
        <v>77</v>
      </c>
    </row>
    <row r="129" spans="2:65" s="1" customFormat="1" ht="21.75" customHeight="1">
      <c r="B129" s="32"/>
      <c r="C129" s="121" t="s">
        <v>300</v>
      </c>
      <c r="D129" s="121" t="s">
        <v>261</v>
      </c>
      <c r="E129" s="122" t="s">
        <v>3083</v>
      </c>
      <c r="F129" s="123" t="s">
        <v>3084</v>
      </c>
      <c r="G129" s="124" t="s">
        <v>1067</v>
      </c>
      <c r="H129" s="125">
        <v>0.5</v>
      </c>
      <c r="I129" s="126"/>
      <c r="J129" s="127">
        <f>ROUND(I129*H129,2)</f>
        <v>0</v>
      </c>
      <c r="K129" s="123" t="s">
        <v>265</v>
      </c>
      <c r="L129" s="32"/>
      <c r="M129" s="128" t="s">
        <v>19</v>
      </c>
      <c r="N129" s="129" t="s">
        <v>40</v>
      </c>
      <c r="P129" s="130">
        <f>O129*H129</f>
        <v>0</v>
      </c>
      <c r="Q129" s="130">
        <v>0</v>
      </c>
      <c r="R129" s="130">
        <f>Q129*H129</f>
        <v>0</v>
      </c>
      <c r="S129" s="130">
        <v>0</v>
      </c>
      <c r="T129" s="131">
        <f>S129*H129</f>
        <v>0</v>
      </c>
      <c r="AR129" s="132" t="s">
        <v>266</v>
      </c>
      <c r="AT129" s="132" t="s">
        <v>261</v>
      </c>
      <c r="AU129" s="132" t="s">
        <v>77</v>
      </c>
      <c r="AY129" s="17" t="s">
        <v>260</v>
      </c>
      <c r="BE129" s="133">
        <f>IF(N129="základní",J129,0)</f>
        <v>0</v>
      </c>
      <c r="BF129" s="133">
        <f>IF(N129="snížená",J129,0)</f>
        <v>0</v>
      </c>
      <c r="BG129" s="133">
        <f>IF(N129="zákl. přenesená",J129,0)</f>
        <v>0</v>
      </c>
      <c r="BH129" s="133">
        <f>IF(N129="sníž. přenesená",J129,0)</f>
        <v>0</v>
      </c>
      <c r="BI129" s="133">
        <f>IF(N129="nulová",J129,0)</f>
        <v>0</v>
      </c>
      <c r="BJ129" s="17" t="s">
        <v>77</v>
      </c>
      <c r="BK129" s="133">
        <f>ROUND(I129*H129,2)</f>
        <v>0</v>
      </c>
      <c r="BL129" s="17" t="s">
        <v>266</v>
      </c>
      <c r="BM129" s="132" t="s">
        <v>339</v>
      </c>
    </row>
    <row r="130" spans="2:65" s="1" customFormat="1" ht="29.25">
      <c r="B130" s="32"/>
      <c r="D130" s="134" t="s">
        <v>267</v>
      </c>
      <c r="F130" s="135" t="s">
        <v>3085</v>
      </c>
      <c r="I130" s="136"/>
      <c r="L130" s="32"/>
      <c r="M130" s="137"/>
      <c r="T130" s="53"/>
      <c r="AT130" s="17" t="s">
        <v>267</v>
      </c>
      <c r="AU130" s="17" t="s">
        <v>77</v>
      </c>
    </row>
    <row r="131" spans="2:65" s="1" customFormat="1" ht="29.25">
      <c r="B131" s="32"/>
      <c r="D131" s="134" t="s">
        <v>269</v>
      </c>
      <c r="F131" s="138" t="s">
        <v>3086</v>
      </c>
      <c r="I131" s="136"/>
      <c r="L131" s="32"/>
      <c r="M131" s="137"/>
      <c r="T131" s="53"/>
      <c r="AT131" s="17" t="s">
        <v>269</v>
      </c>
      <c r="AU131" s="17" t="s">
        <v>77</v>
      </c>
    </row>
    <row r="132" spans="2:65" s="1" customFormat="1" ht="16.5" customHeight="1">
      <c r="B132" s="32"/>
      <c r="C132" s="121" t="s">
        <v>341</v>
      </c>
      <c r="D132" s="121" t="s">
        <v>261</v>
      </c>
      <c r="E132" s="122" t="s">
        <v>2918</v>
      </c>
      <c r="F132" s="123" t="s">
        <v>3873</v>
      </c>
      <c r="G132" s="124" t="s">
        <v>363</v>
      </c>
      <c r="H132" s="125">
        <v>1</v>
      </c>
      <c r="I132" s="126"/>
      <c r="J132" s="127">
        <f>ROUND(I132*H132,2)</f>
        <v>0</v>
      </c>
      <c r="K132" s="123" t="s">
        <v>19</v>
      </c>
      <c r="L132" s="32"/>
      <c r="M132" s="128" t="s">
        <v>19</v>
      </c>
      <c r="N132" s="129" t="s">
        <v>40</v>
      </c>
      <c r="P132" s="130">
        <f>O132*H132</f>
        <v>0</v>
      </c>
      <c r="Q132" s="130">
        <v>0</v>
      </c>
      <c r="R132" s="130">
        <f>Q132*H132</f>
        <v>0</v>
      </c>
      <c r="S132" s="130">
        <v>0</v>
      </c>
      <c r="T132" s="131">
        <f>S132*H132</f>
        <v>0</v>
      </c>
      <c r="AR132" s="132" t="s">
        <v>266</v>
      </c>
      <c r="AT132" s="132" t="s">
        <v>261</v>
      </c>
      <c r="AU132" s="132" t="s">
        <v>77</v>
      </c>
      <c r="AY132" s="17" t="s">
        <v>260</v>
      </c>
      <c r="BE132" s="133">
        <f>IF(N132="základní",J132,0)</f>
        <v>0</v>
      </c>
      <c r="BF132" s="133">
        <f>IF(N132="snížená",J132,0)</f>
        <v>0</v>
      </c>
      <c r="BG132" s="133">
        <f>IF(N132="zákl. přenesená",J132,0)</f>
        <v>0</v>
      </c>
      <c r="BH132" s="133">
        <f>IF(N132="sníž. přenesená",J132,0)</f>
        <v>0</v>
      </c>
      <c r="BI132" s="133">
        <f>IF(N132="nulová",J132,0)</f>
        <v>0</v>
      </c>
      <c r="BJ132" s="17" t="s">
        <v>77</v>
      </c>
      <c r="BK132" s="133">
        <f>ROUND(I132*H132,2)</f>
        <v>0</v>
      </c>
      <c r="BL132" s="17" t="s">
        <v>266</v>
      </c>
      <c r="BM132" s="132" t="s">
        <v>344</v>
      </c>
    </row>
    <row r="133" spans="2:65" s="1" customFormat="1" ht="11.25">
      <c r="B133" s="32"/>
      <c r="D133" s="134" t="s">
        <v>267</v>
      </c>
      <c r="F133" s="135" t="s">
        <v>3873</v>
      </c>
      <c r="I133" s="136"/>
      <c r="L133" s="32"/>
      <c r="M133" s="137"/>
      <c r="T133" s="53"/>
      <c r="AT133" s="17" t="s">
        <v>267</v>
      </c>
      <c r="AU133" s="17" t="s">
        <v>77</v>
      </c>
    </row>
    <row r="134" spans="2:65" s="1" customFormat="1" ht="29.25">
      <c r="B134" s="32"/>
      <c r="D134" s="134" t="s">
        <v>269</v>
      </c>
      <c r="F134" s="138" t="s">
        <v>3054</v>
      </c>
      <c r="I134" s="136"/>
      <c r="L134" s="32"/>
      <c r="M134" s="137"/>
      <c r="T134" s="53"/>
      <c r="AT134" s="17" t="s">
        <v>269</v>
      </c>
      <c r="AU134" s="17" t="s">
        <v>77</v>
      </c>
    </row>
    <row r="135" spans="2:65" s="1" customFormat="1" ht="37.9" customHeight="1">
      <c r="B135" s="32"/>
      <c r="C135" s="121" t="s">
        <v>305</v>
      </c>
      <c r="D135" s="121" t="s">
        <v>261</v>
      </c>
      <c r="E135" s="122" t="s">
        <v>2920</v>
      </c>
      <c r="F135" s="123" t="s">
        <v>3874</v>
      </c>
      <c r="G135" s="124" t="s">
        <v>363</v>
      </c>
      <c r="H135" s="125">
        <v>1</v>
      </c>
      <c r="I135" s="126"/>
      <c r="J135" s="127">
        <f>ROUND(I135*H135,2)</f>
        <v>0</v>
      </c>
      <c r="K135" s="123" t="s">
        <v>19</v>
      </c>
      <c r="L135" s="32"/>
      <c r="M135" s="128" t="s">
        <v>19</v>
      </c>
      <c r="N135" s="129" t="s">
        <v>40</v>
      </c>
      <c r="P135" s="130">
        <f>O135*H135</f>
        <v>0</v>
      </c>
      <c r="Q135" s="130">
        <v>0</v>
      </c>
      <c r="R135" s="130">
        <f>Q135*H135</f>
        <v>0</v>
      </c>
      <c r="S135" s="130">
        <v>0</v>
      </c>
      <c r="T135" s="131">
        <f>S135*H135</f>
        <v>0</v>
      </c>
      <c r="AR135" s="132" t="s">
        <v>266</v>
      </c>
      <c r="AT135" s="132" t="s">
        <v>261</v>
      </c>
      <c r="AU135" s="132" t="s">
        <v>77</v>
      </c>
      <c r="AY135" s="17" t="s">
        <v>260</v>
      </c>
      <c r="BE135" s="133">
        <f>IF(N135="základní",J135,0)</f>
        <v>0</v>
      </c>
      <c r="BF135" s="133">
        <f>IF(N135="snížená",J135,0)</f>
        <v>0</v>
      </c>
      <c r="BG135" s="133">
        <f>IF(N135="zákl. přenesená",J135,0)</f>
        <v>0</v>
      </c>
      <c r="BH135" s="133">
        <f>IF(N135="sníž. přenesená",J135,0)</f>
        <v>0</v>
      </c>
      <c r="BI135" s="133">
        <f>IF(N135="nulová",J135,0)</f>
        <v>0</v>
      </c>
      <c r="BJ135" s="17" t="s">
        <v>77</v>
      </c>
      <c r="BK135" s="133">
        <f>ROUND(I135*H135,2)</f>
        <v>0</v>
      </c>
      <c r="BL135" s="17" t="s">
        <v>266</v>
      </c>
      <c r="BM135" s="132" t="s">
        <v>348</v>
      </c>
    </row>
    <row r="136" spans="2:65" s="1" customFormat="1" ht="19.5">
      <c r="B136" s="32"/>
      <c r="D136" s="134" t="s">
        <v>267</v>
      </c>
      <c r="F136" s="135" t="s">
        <v>3874</v>
      </c>
      <c r="I136" s="136"/>
      <c r="L136" s="32"/>
      <c r="M136" s="137"/>
      <c r="T136" s="53"/>
      <c r="AT136" s="17" t="s">
        <v>267</v>
      </c>
      <c r="AU136" s="17" t="s">
        <v>77</v>
      </c>
    </row>
    <row r="137" spans="2:65" s="1" customFormat="1" ht="29.25">
      <c r="B137" s="32"/>
      <c r="D137" s="134" t="s">
        <v>269</v>
      </c>
      <c r="F137" s="138" t="s">
        <v>3057</v>
      </c>
      <c r="I137" s="136"/>
      <c r="L137" s="32"/>
      <c r="M137" s="137"/>
      <c r="T137" s="53"/>
      <c r="AT137" s="17" t="s">
        <v>269</v>
      </c>
      <c r="AU137" s="17" t="s">
        <v>77</v>
      </c>
    </row>
    <row r="138" spans="2:65" s="1" customFormat="1" ht="16.5" customHeight="1">
      <c r="B138" s="32"/>
      <c r="C138" s="121" t="s">
        <v>350</v>
      </c>
      <c r="D138" s="121" t="s">
        <v>261</v>
      </c>
      <c r="E138" s="122" t="s">
        <v>2924</v>
      </c>
      <c r="F138" s="123" t="s">
        <v>694</v>
      </c>
      <c r="G138" s="124" t="s">
        <v>363</v>
      </c>
      <c r="H138" s="125">
        <v>1</v>
      </c>
      <c r="I138" s="126"/>
      <c r="J138" s="127">
        <f>ROUND(I138*H138,2)</f>
        <v>0</v>
      </c>
      <c r="K138" s="123" t="s">
        <v>19</v>
      </c>
      <c r="L138" s="32"/>
      <c r="M138" s="128" t="s">
        <v>19</v>
      </c>
      <c r="N138" s="129" t="s">
        <v>40</v>
      </c>
      <c r="P138" s="130">
        <f>O138*H138</f>
        <v>0</v>
      </c>
      <c r="Q138" s="130">
        <v>0</v>
      </c>
      <c r="R138" s="130">
        <f>Q138*H138</f>
        <v>0</v>
      </c>
      <c r="S138" s="130">
        <v>0</v>
      </c>
      <c r="T138" s="131">
        <f>S138*H138</f>
        <v>0</v>
      </c>
      <c r="AR138" s="132" t="s">
        <v>266</v>
      </c>
      <c r="AT138" s="132" t="s">
        <v>261</v>
      </c>
      <c r="AU138" s="132" t="s">
        <v>77</v>
      </c>
      <c r="AY138" s="17" t="s">
        <v>260</v>
      </c>
      <c r="BE138" s="133">
        <f>IF(N138="základní",J138,0)</f>
        <v>0</v>
      </c>
      <c r="BF138" s="133">
        <f>IF(N138="snížená",J138,0)</f>
        <v>0</v>
      </c>
      <c r="BG138" s="133">
        <f>IF(N138="zákl. přenesená",J138,0)</f>
        <v>0</v>
      </c>
      <c r="BH138" s="133">
        <f>IF(N138="sníž. přenesená",J138,0)</f>
        <v>0</v>
      </c>
      <c r="BI138" s="133">
        <f>IF(N138="nulová",J138,0)</f>
        <v>0</v>
      </c>
      <c r="BJ138" s="17" t="s">
        <v>77</v>
      </c>
      <c r="BK138" s="133">
        <f>ROUND(I138*H138,2)</f>
        <v>0</v>
      </c>
      <c r="BL138" s="17" t="s">
        <v>266</v>
      </c>
      <c r="BM138" s="132" t="s">
        <v>353</v>
      </c>
    </row>
    <row r="139" spans="2:65" s="1" customFormat="1" ht="11.25">
      <c r="B139" s="32"/>
      <c r="D139" s="134" t="s">
        <v>267</v>
      </c>
      <c r="F139" s="135" t="s">
        <v>694</v>
      </c>
      <c r="I139" s="136"/>
      <c r="L139" s="32"/>
      <c r="M139" s="137"/>
      <c r="T139" s="53"/>
      <c r="AT139" s="17" t="s">
        <v>267</v>
      </c>
      <c r="AU139" s="17" t="s">
        <v>77</v>
      </c>
    </row>
    <row r="140" spans="2:65" s="1" customFormat="1" ht="29.25">
      <c r="B140" s="32"/>
      <c r="D140" s="134" t="s">
        <v>269</v>
      </c>
      <c r="F140" s="138" t="s">
        <v>696</v>
      </c>
      <c r="I140" s="136"/>
      <c r="L140" s="32"/>
      <c r="M140" s="149"/>
      <c r="N140" s="150"/>
      <c r="O140" s="150"/>
      <c r="P140" s="150"/>
      <c r="Q140" s="150"/>
      <c r="R140" s="150"/>
      <c r="S140" s="150"/>
      <c r="T140" s="151"/>
      <c r="AT140" s="17" t="s">
        <v>269</v>
      </c>
      <c r="AU140" s="17" t="s">
        <v>77</v>
      </c>
    </row>
    <row r="141" spans="2:65" s="1" customFormat="1" ht="6.95" customHeight="1">
      <c r="B141" s="41"/>
      <c r="C141" s="42"/>
      <c r="D141" s="42"/>
      <c r="E141" s="42"/>
      <c r="F141" s="42"/>
      <c r="G141" s="42"/>
      <c r="H141" s="42"/>
      <c r="I141" s="42"/>
      <c r="J141" s="42"/>
      <c r="K141" s="42"/>
      <c r="L141" s="32"/>
    </row>
  </sheetData>
  <sheetProtection algorithmName="SHA-512" hashValue="UnjY1h1iHCLtm03XOWWSf1iQqOLN3aJxDfe8PqeHSQIItdjvEcQXAeP6/Dyl8bd6eqgT36UN6ngxe32J3i5eeg==" saltValue="eM8YZPNIxwwSB2NNG81tpiBCQwcrtXyGUZBM3O5gKklOJjj8JkSB0bZ4/y4g+Okqjoa5GTYP11J1uDG7MnSD0g==" spinCount="100000" sheet="1" objects="1" scenarios="1" formatColumns="0" formatRows="0" autoFilter="0"/>
  <autoFilter ref="C80:K140" xr:uid="{00000000-0009-0000-0000-000033000000}"/>
  <mergeCells count="9">
    <mergeCell ref="E50:H50"/>
    <mergeCell ref="E71:H71"/>
    <mergeCell ref="E73:H73"/>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pageSetUpPr fitToPage="1"/>
  </sheetPr>
  <dimension ref="B2:BM279"/>
  <sheetViews>
    <sheetView showGridLines="0" workbookViewId="0"/>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232</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4637</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ROUND(J81,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ROUND((SUM(BE81:BE278)),  2)</f>
        <v>0</v>
      </c>
      <c r="I33" s="89">
        <v>0.21</v>
      </c>
      <c r="J33" s="88">
        <f>ROUND(((SUM(BE81:BE278))*I33),  2)</f>
        <v>0</v>
      </c>
      <c r="L33" s="32"/>
    </row>
    <row r="34" spans="2:12" s="1" customFormat="1" ht="14.45" customHeight="1">
      <c r="B34" s="32"/>
      <c r="E34" s="27" t="s">
        <v>41</v>
      </c>
      <c r="F34" s="88">
        <f>ROUND((SUM(BF81:BF278)),  2)</f>
        <v>0</v>
      </c>
      <c r="I34" s="89">
        <v>0.12</v>
      </c>
      <c r="J34" s="88">
        <f>ROUND(((SUM(BF81:BF278))*I34),  2)</f>
        <v>0</v>
      </c>
      <c r="L34" s="32"/>
    </row>
    <row r="35" spans="2:12" s="1" customFormat="1" ht="14.45" hidden="1" customHeight="1">
      <c r="B35" s="32"/>
      <c r="E35" s="27" t="s">
        <v>42</v>
      </c>
      <c r="F35" s="88">
        <f>ROUND((SUM(BG81:BG278)),  2)</f>
        <v>0</v>
      </c>
      <c r="I35" s="89">
        <v>0.21</v>
      </c>
      <c r="J35" s="88">
        <f>0</f>
        <v>0</v>
      </c>
      <c r="L35" s="32"/>
    </row>
    <row r="36" spans="2:12" s="1" customFormat="1" ht="14.45" hidden="1" customHeight="1">
      <c r="B36" s="32"/>
      <c r="E36" s="27" t="s">
        <v>43</v>
      </c>
      <c r="F36" s="88">
        <f>ROUND((SUM(BH81:BH278)),  2)</f>
        <v>0</v>
      </c>
      <c r="I36" s="89">
        <v>0.12</v>
      </c>
      <c r="J36" s="88">
        <f>0</f>
        <v>0</v>
      </c>
      <c r="L36" s="32"/>
    </row>
    <row r="37" spans="2:12" s="1" customFormat="1" ht="14.45" hidden="1" customHeight="1">
      <c r="B37" s="32"/>
      <c r="E37" s="27" t="s">
        <v>44</v>
      </c>
      <c r="F37" s="88">
        <f>ROUND((SUM(BI81:BI278)),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04-36-05 - Zast. Kořenov zastávka, osvětlení</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J81</f>
        <v>0</v>
      </c>
      <c r="L59" s="32"/>
      <c r="AU59" s="17" t="s">
        <v>242</v>
      </c>
    </row>
    <row r="60" spans="2:47" s="8" customFormat="1" ht="24.95" customHeight="1">
      <c r="B60" s="99"/>
      <c r="D60" s="100" t="s">
        <v>765</v>
      </c>
      <c r="E60" s="101"/>
      <c r="F60" s="101"/>
      <c r="G60" s="101"/>
      <c r="H60" s="101"/>
      <c r="I60" s="101"/>
      <c r="J60" s="102">
        <f>J82</f>
        <v>0</v>
      </c>
      <c r="L60" s="99"/>
    </row>
    <row r="61" spans="2:47" s="8" customFormat="1" ht="24.95" customHeight="1">
      <c r="B61" s="99"/>
      <c r="D61" s="100" t="s">
        <v>766</v>
      </c>
      <c r="E61" s="101"/>
      <c r="F61" s="101"/>
      <c r="G61" s="101"/>
      <c r="H61" s="101"/>
      <c r="I61" s="101"/>
      <c r="J61" s="102">
        <f>J176</f>
        <v>0</v>
      </c>
      <c r="L61" s="99"/>
    </row>
    <row r="62" spans="2:47" s="1" customFormat="1" ht="21.75" customHeight="1">
      <c r="B62" s="32"/>
      <c r="L62" s="32"/>
    </row>
    <row r="63" spans="2:47" s="1" customFormat="1" ht="6.95" customHeight="1">
      <c r="B63" s="41"/>
      <c r="C63" s="42"/>
      <c r="D63" s="42"/>
      <c r="E63" s="42"/>
      <c r="F63" s="42"/>
      <c r="G63" s="42"/>
      <c r="H63" s="42"/>
      <c r="I63" s="42"/>
      <c r="J63" s="42"/>
      <c r="K63" s="42"/>
      <c r="L63" s="32"/>
    </row>
    <row r="67" spans="2:20" s="1" customFormat="1" ht="6.95" customHeight="1">
      <c r="B67" s="43"/>
      <c r="C67" s="44"/>
      <c r="D67" s="44"/>
      <c r="E67" s="44"/>
      <c r="F67" s="44"/>
      <c r="G67" s="44"/>
      <c r="H67" s="44"/>
      <c r="I67" s="44"/>
      <c r="J67" s="44"/>
      <c r="K67" s="44"/>
      <c r="L67" s="32"/>
    </row>
    <row r="68" spans="2:20" s="1" customFormat="1" ht="24.95" customHeight="1">
      <c r="B68" s="32"/>
      <c r="C68" s="21" t="s">
        <v>245</v>
      </c>
      <c r="L68" s="32"/>
    </row>
    <row r="69" spans="2:20" s="1" customFormat="1" ht="6.95" customHeight="1">
      <c r="B69" s="32"/>
      <c r="L69" s="32"/>
    </row>
    <row r="70" spans="2:20" s="1" customFormat="1" ht="12" customHeight="1">
      <c r="B70" s="32"/>
      <c r="C70" s="27" t="s">
        <v>16</v>
      </c>
      <c r="L70" s="32"/>
    </row>
    <row r="71" spans="2:20" s="1" customFormat="1" ht="16.5" customHeight="1">
      <c r="B71" s="32"/>
      <c r="E71" s="309" t="str">
        <f>E7</f>
        <v>Oprava trati v úseku Tanvald - Kořenov</v>
      </c>
      <c r="F71" s="310"/>
      <c r="G71" s="310"/>
      <c r="H71" s="310"/>
      <c r="L71" s="32"/>
    </row>
    <row r="72" spans="2:20" s="1" customFormat="1" ht="12" customHeight="1">
      <c r="B72" s="32"/>
      <c r="C72" s="27" t="s">
        <v>237</v>
      </c>
      <c r="L72" s="32"/>
    </row>
    <row r="73" spans="2:20" s="1" customFormat="1" ht="16.5" customHeight="1">
      <c r="B73" s="32"/>
      <c r="E73" s="305" t="str">
        <f>E9</f>
        <v>SO 04-36-05 - Zast. Kořenov zastávka, osvětlení</v>
      </c>
      <c r="F73" s="311"/>
      <c r="G73" s="311"/>
      <c r="H73" s="311"/>
      <c r="L73" s="32"/>
    </row>
    <row r="74" spans="2:20" s="1" customFormat="1" ht="6.95" customHeight="1">
      <c r="B74" s="32"/>
      <c r="L74" s="32"/>
    </row>
    <row r="75" spans="2:20" s="1" customFormat="1" ht="12" customHeight="1">
      <c r="B75" s="32"/>
      <c r="C75" s="27" t="s">
        <v>21</v>
      </c>
      <c r="F75" s="25" t="str">
        <f>F12</f>
        <v xml:space="preserve"> </v>
      </c>
      <c r="I75" s="27" t="s">
        <v>23</v>
      </c>
      <c r="J75" s="49" t="str">
        <f>IF(J12="","",J12)</f>
        <v>14. 6. 2023</v>
      </c>
      <c r="L75" s="32"/>
    </row>
    <row r="76" spans="2:20" s="1" customFormat="1" ht="6.95" customHeight="1">
      <c r="B76" s="32"/>
      <c r="L76" s="32"/>
    </row>
    <row r="77" spans="2:20" s="1" customFormat="1" ht="15.2" customHeight="1">
      <c r="B77" s="32"/>
      <c r="C77" s="27" t="s">
        <v>25</v>
      </c>
      <c r="F77" s="25" t="str">
        <f>E15</f>
        <v xml:space="preserve"> </v>
      </c>
      <c r="I77" s="27" t="s">
        <v>30</v>
      </c>
      <c r="J77" s="30" t="str">
        <f>E21</f>
        <v xml:space="preserve"> </v>
      </c>
      <c r="L77" s="32"/>
    </row>
    <row r="78" spans="2:20" s="1" customFormat="1" ht="15.2" customHeight="1">
      <c r="B78" s="32"/>
      <c r="C78" s="27" t="s">
        <v>28</v>
      </c>
      <c r="F78" s="25" t="str">
        <f>IF(E18="","",E18)</f>
        <v>Vyplň údaj</v>
      </c>
      <c r="I78" s="27" t="s">
        <v>32</v>
      </c>
      <c r="J78" s="30" t="str">
        <f>E24</f>
        <v xml:space="preserve"> </v>
      </c>
      <c r="L78" s="32"/>
    </row>
    <row r="79" spans="2:20" s="1" customFormat="1" ht="10.35" customHeight="1">
      <c r="B79" s="32"/>
      <c r="L79" s="32"/>
    </row>
    <row r="80" spans="2:20" s="9" customFormat="1" ht="29.25" customHeight="1">
      <c r="B80" s="103"/>
      <c r="C80" s="104" t="s">
        <v>246</v>
      </c>
      <c r="D80" s="105" t="s">
        <v>54</v>
      </c>
      <c r="E80" s="105" t="s">
        <v>50</v>
      </c>
      <c r="F80" s="105" t="s">
        <v>51</v>
      </c>
      <c r="G80" s="105" t="s">
        <v>247</v>
      </c>
      <c r="H80" s="105" t="s">
        <v>248</v>
      </c>
      <c r="I80" s="105" t="s">
        <v>249</v>
      </c>
      <c r="J80" s="105" t="s">
        <v>241</v>
      </c>
      <c r="K80" s="106" t="s">
        <v>250</v>
      </c>
      <c r="L80" s="103"/>
      <c r="M80" s="56" t="s">
        <v>19</v>
      </c>
      <c r="N80" s="57" t="s">
        <v>39</v>
      </c>
      <c r="O80" s="57" t="s">
        <v>251</v>
      </c>
      <c r="P80" s="57" t="s">
        <v>252</v>
      </c>
      <c r="Q80" s="57" t="s">
        <v>253</v>
      </c>
      <c r="R80" s="57" t="s">
        <v>254</v>
      </c>
      <c r="S80" s="57" t="s">
        <v>255</v>
      </c>
      <c r="T80" s="58" t="s">
        <v>256</v>
      </c>
    </row>
    <row r="81" spans="2:65" s="1" customFormat="1" ht="22.9" customHeight="1">
      <c r="B81" s="32"/>
      <c r="C81" s="61" t="s">
        <v>257</v>
      </c>
      <c r="J81" s="107">
        <f>BK81</f>
        <v>0</v>
      </c>
      <c r="L81" s="32"/>
      <c r="M81" s="59"/>
      <c r="N81" s="50"/>
      <c r="O81" s="50"/>
      <c r="P81" s="108">
        <f>P82+P176</f>
        <v>0</v>
      </c>
      <c r="Q81" s="50"/>
      <c r="R81" s="108">
        <f>R82+R176</f>
        <v>0</v>
      </c>
      <c r="S81" s="50"/>
      <c r="T81" s="109">
        <f>T82+T176</f>
        <v>0</v>
      </c>
      <c r="AT81" s="17" t="s">
        <v>68</v>
      </c>
      <c r="AU81" s="17" t="s">
        <v>242</v>
      </c>
      <c r="BK81" s="110">
        <f>BK82+BK176</f>
        <v>0</v>
      </c>
    </row>
    <row r="82" spans="2:65" s="10" customFormat="1" ht="25.9" customHeight="1">
      <c r="B82" s="111"/>
      <c r="D82" s="112" t="s">
        <v>68</v>
      </c>
      <c r="E82" s="113" t="s">
        <v>77</v>
      </c>
      <c r="F82" s="113" t="s">
        <v>767</v>
      </c>
      <c r="I82" s="114"/>
      <c r="J82" s="115">
        <f>BK82</f>
        <v>0</v>
      </c>
      <c r="L82" s="111"/>
      <c r="M82" s="116"/>
      <c r="P82" s="117">
        <f>SUM(P83:P175)</f>
        <v>0</v>
      </c>
      <c r="R82" s="117">
        <f>SUM(R83:R175)</f>
        <v>0</v>
      </c>
      <c r="T82" s="118">
        <f>SUM(T83:T175)</f>
        <v>0</v>
      </c>
      <c r="AR82" s="112" t="s">
        <v>77</v>
      </c>
      <c r="AT82" s="119" t="s">
        <v>68</v>
      </c>
      <c r="AU82" s="119" t="s">
        <v>69</v>
      </c>
      <c r="AY82" s="112" t="s">
        <v>260</v>
      </c>
      <c r="BK82" s="120">
        <f>SUM(BK83:BK175)</f>
        <v>0</v>
      </c>
    </row>
    <row r="83" spans="2:65" s="1" customFormat="1" ht="24.2" customHeight="1">
      <c r="B83" s="32"/>
      <c r="C83" s="139" t="s">
        <v>77</v>
      </c>
      <c r="D83" s="139" t="s">
        <v>273</v>
      </c>
      <c r="E83" s="140" t="s">
        <v>3092</v>
      </c>
      <c r="F83" s="141" t="s">
        <v>3093</v>
      </c>
      <c r="G83" s="142" t="s">
        <v>363</v>
      </c>
      <c r="H83" s="143">
        <v>4</v>
      </c>
      <c r="I83" s="144"/>
      <c r="J83" s="145">
        <f>ROUND(I83*H83,2)</f>
        <v>0</v>
      </c>
      <c r="K83" s="141" t="s">
        <v>265</v>
      </c>
      <c r="L83" s="146"/>
      <c r="M83" s="147" t="s">
        <v>19</v>
      </c>
      <c r="N83" s="148" t="s">
        <v>40</v>
      </c>
      <c r="P83" s="130">
        <f>O83*H83</f>
        <v>0</v>
      </c>
      <c r="Q83" s="130">
        <v>0</v>
      </c>
      <c r="R83" s="130">
        <f>Q83*H83</f>
        <v>0</v>
      </c>
      <c r="S83" s="130">
        <v>0</v>
      </c>
      <c r="T83" s="131">
        <f>S83*H83</f>
        <v>0</v>
      </c>
      <c r="AR83" s="132" t="s">
        <v>277</v>
      </c>
      <c r="AT83" s="132" t="s">
        <v>273</v>
      </c>
      <c r="AU83" s="132" t="s">
        <v>77</v>
      </c>
      <c r="AY83" s="17" t="s">
        <v>260</v>
      </c>
      <c r="BE83" s="133">
        <f>IF(N83="základní",J83,0)</f>
        <v>0</v>
      </c>
      <c r="BF83" s="133">
        <f>IF(N83="snížená",J83,0)</f>
        <v>0</v>
      </c>
      <c r="BG83" s="133">
        <f>IF(N83="zákl. přenesená",J83,0)</f>
        <v>0</v>
      </c>
      <c r="BH83" s="133">
        <f>IF(N83="sníž. přenesená",J83,0)</f>
        <v>0</v>
      </c>
      <c r="BI83" s="133">
        <f>IF(N83="nulová",J83,0)</f>
        <v>0</v>
      </c>
      <c r="BJ83" s="17" t="s">
        <v>77</v>
      </c>
      <c r="BK83" s="133">
        <f>ROUND(I83*H83,2)</f>
        <v>0</v>
      </c>
      <c r="BL83" s="17" t="s">
        <v>266</v>
      </c>
      <c r="BM83" s="132" t="s">
        <v>79</v>
      </c>
    </row>
    <row r="84" spans="2:65" s="1" customFormat="1" ht="19.5">
      <c r="B84" s="32"/>
      <c r="D84" s="134" t="s">
        <v>267</v>
      </c>
      <c r="F84" s="135" t="s">
        <v>3093</v>
      </c>
      <c r="I84" s="136"/>
      <c r="L84" s="32"/>
      <c r="M84" s="137"/>
      <c r="T84" s="53"/>
      <c r="AT84" s="17" t="s">
        <v>267</v>
      </c>
      <c r="AU84" s="17" t="s">
        <v>77</v>
      </c>
    </row>
    <row r="85" spans="2:65" s="1" customFormat="1" ht="19.5">
      <c r="B85" s="32"/>
      <c r="D85" s="134" t="s">
        <v>269</v>
      </c>
      <c r="F85" s="138" t="s">
        <v>306</v>
      </c>
      <c r="I85" s="136"/>
      <c r="L85" s="32"/>
      <c r="M85" s="137"/>
      <c r="T85" s="53"/>
      <c r="AT85" s="17" t="s">
        <v>269</v>
      </c>
      <c r="AU85" s="17" t="s">
        <v>77</v>
      </c>
    </row>
    <row r="86" spans="2:65" s="1" customFormat="1" ht="37.9" customHeight="1">
      <c r="B86" s="32"/>
      <c r="C86" s="139" t="s">
        <v>79</v>
      </c>
      <c r="D86" s="139" t="s">
        <v>273</v>
      </c>
      <c r="E86" s="140" t="s">
        <v>3095</v>
      </c>
      <c r="F86" s="141" t="s">
        <v>3096</v>
      </c>
      <c r="G86" s="142" t="s">
        <v>363</v>
      </c>
      <c r="H86" s="143">
        <v>5</v>
      </c>
      <c r="I86" s="144"/>
      <c r="J86" s="145">
        <f>ROUND(I86*H86,2)</f>
        <v>0</v>
      </c>
      <c r="K86" s="141" t="s">
        <v>265</v>
      </c>
      <c r="L86" s="146"/>
      <c r="M86" s="147" t="s">
        <v>19</v>
      </c>
      <c r="N86" s="148" t="s">
        <v>40</v>
      </c>
      <c r="P86" s="130">
        <f>O86*H86</f>
        <v>0</v>
      </c>
      <c r="Q86" s="130">
        <v>0</v>
      </c>
      <c r="R86" s="130">
        <f>Q86*H86</f>
        <v>0</v>
      </c>
      <c r="S86" s="130">
        <v>0</v>
      </c>
      <c r="T86" s="131">
        <f>S86*H86</f>
        <v>0</v>
      </c>
      <c r="AR86" s="132" t="s">
        <v>277</v>
      </c>
      <c r="AT86" s="132" t="s">
        <v>273</v>
      </c>
      <c r="AU86" s="132" t="s">
        <v>77</v>
      </c>
      <c r="AY86" s="17" t="s">
        <v>260</v>
      </c>
      <c r="BE86" s="133">
        <f>IF(N86="základní",J86,0)</f>
        <v>0</v>
      </c>
      <c r="BF86" s="133">
        <f>IF(N86="snížená",J86,0)</f>
        <v>0</v>
      </c>
      <c r="BG86" s="133">
        <f>IF(N86="zákl. přenesená",J86,0)</f>
        <v>0</v>
      </c>
      <c r="BH86" s="133">
        <f>IF(N86="sníž. přenesená",J86,0)</f>
        <v>0</v>
      </c>
      <c r="BI86" s="133">
        <f>IF(N86="nulová",J86,0)</f>
        <v>0</v>
      </c>
      <c r="BJ86" s="17" t="s">
        <v>77</v>
      </c>
      <c r="BK86" s="133">
        <f>ROUND(I86*H86,2)</f>
        <v>0</v>
      </c>
      <c r="BL86" s="17" t="s">
        <v>266</v>
      </c>
      <c r="BM86" s="132" t="s">
        <v>266</v>
      </c>
    </row>
    <row r="87" spans="2:65" s="1" customFormat="1" ht="19.5">
      <c r="B87" s="32"/>
      <c r="D87" s="134" t="s">
        <v>267</v>
      </c>
      <c r="F87" s="135" t="s">
        <v>3096</v>
      </c>
      <c r="I87" s="136"/>
      <c r="L87" s="32"/>
      <c r="M87" s="137"/>
      <c r="T87" s="53"/>
      <c r="AT87" s="17" t="s">
        <v>267</v>
      </c>
      <c r="AU87" s="17" t="s">
        <v>77</v>
      </c>
    </row>
    <row r="88" spans="2:65" s="1" customFormat="1" ht="68.25">
      <c r="B88" s="32"/>
      <c r="D88" s="134" t="s">
        <v>269</v>
      </c>
      <c r="F88" s="138" t="s">
        <v>3097</v>
      </c>
      <c r="I88" s="136"/>
      <c r="L88" s="32"/>
      <c r="M88" s="137"/>
      <c r="T88" s="53"/>
      <c r="AT88" s="17" t="s">
        <v>269</v>
      </c>
      <c r="AU88" s="17" t="s">
        <v>77</v>
      </c>
    </row>
    <row r="89" spans="2:65" s="1" customFormat="1" ht="37.9" customHeight="1">
      <c r="B89" s="32"/>
      <c r="C89" s="139" t="s">
        <v>279</v>
      </c>
      <c r="D89" s="139" t="s">
        <v>273</v>
      </c>
      <c r="E89" s="140" t="s">
        <v>822</v>
      </c>
      <c r="F89" s="141" t="s">
        <v>823</v>
      </c>
      <c r="G89" s="142" t="s">
        <v>363</v>
      </c>
      <c r="H89" s="143">
        <v>1</v>
      </c>
      <c r="I89" s="144"/>
      <c r="J89" s="145">
        <f>ROUND(I89*H89,2)</f>
        <v>0</v>
      </c>
      <c r="K89" s="141" t="s">
        <v>265</v>
      </c>
      <c r="L89" s="146"/>
      <c r="M89" s="147" t="s">
        <v>19</v>
      </c>
      <c r="N89" s="148" t="s">
        <v>40</v>
      </c>
      <c r="P89" s="130">
        <f>O89*H89</f>
        <v>0</v>
      </c>
      <c r="Q89" s="130">
        <v>0</v>
      </c>
      <c r="R89" s="130">
        <f>Q89*H89</f>
        <v>0</v>
      </c>
      <c r="S89" s="130">
        <v>0</v>
      </c>
      <c r="T89" s="131">
        <f>S89*H89</f>
        <v>0</v>
      </c>
      <c r="AR89" s="132" t="s">
        <v>277</v>
      </c>
      <c r="AT89" s="132" t="s">
        <v>273</v>
      </c>
      <c r="AU89" s="132" t="s">
        <v>77</v>
      </c>
      <c r="AY89" s="17" t="s">
        <v>260</v>
      </c>
      <c r="BE89" s="133">
        <f>IF(N89="základní",J89,0)</f>
        <v>0</v>
      </c>
      <c r="BF89" s="133">
        <f>IF(N89="snížená",J89,0)</f>
        <v>0</v>
      </c>
      <c r="BG89" s="133">
        <f>IF(N89="zákl. přenesená",J89,0)</f>
        <v>0</v>
      </c>
      <c r="BH89" s="133">
        <f>IF(N89="sníž. přenesená",J89,0)</f>
        <v>0</v>
      </c>
      <c r="BI89" s="133">
        <f>IF(N89="nulová",J89,0)</f>
        <v>0</v>
      </c>
      <c r="BJ89" s="17" t="s">
        <v>77</v>
      </c>
      <c r="BK89" s="133">
        <f>ROUND(I89*H89,2)</f>
        <v>0</v>
      </c>
      <c r="BL89" s="17" t="s">
        <v>266</v>
      </c>
      <c r="BM89" s="132" t="s">
        <v>282</v>
      </c>
    </row>
    <row r="90" spans="2:65" s="1" customFormat="1" ht="19.5">
      <c r="B90" s="32"/>
      <c r="D90" s="134" t="s">
        <v>267</v>
      </c>
      <c r="F90" s="135" t="s">
        <v>823</v>
      </c>
      <c r="I90" s="136"/>
      <c r="L90" s="32"/>
      <c r="M90" s="137"/>
      <c r="T90" s="53"/>
      <c r="AT90" s="17" t="s">
        <v>267</v>
      </c>
      <c r="AU90" s="17" t="s">
        <v>77</v>
      </c>
    </row>
    <row r="91" spans="2:65" s="1" customFormat="1" ht="58.5">
      <c r="B91" s="32"/>
      <c r="D91" s="134" t="s">
        <v>269</v>
      </c>
      <c r="F91" s="138" t="s">
        <v>824</v>
      </c>
      <c r="I91" s="136"/>
      <c r="L91" s="32"/>
      <c r="M91" s="137"/>
      <c r="T91" s="53"/>
      <c r="AT91" s="17" t="s">
        <v>269</v>
      </c>
      <c r="AU91" s="17" t="s">
        <v>77</v>
      </c>
    </row>
    <row r="92" spans="2:65" s="1" customFormat="1" ht="16.5" customHeight="1">
      <c r="B92" s="32"/>
      <c r="C92" s="139" t="s">
        <v>266</v>
      </c>
      <c r="D92" s="139" t="s">
        <v>273</v>
      </c>
      <c r="E92" s="140" t="s">
        <v>2952</v>
      </c>
      <c r="F92" s="141" t="s">
        <v>2953</v>
      </c>
      <c r="G92" s="142" t="s">
        <v>363</v>
      </c>
      <c r="H92" s="143">
        <v>1</v>
      </c>
      <c r="I92" s="144"/>
      <c r="J92" s="145">
        <f>ROUND(I92*H92,2)</f>
        <v>0</v>
      </c>
      <c r="K92" s="141" t="s">
        <v>265</v>
      </c>
      <c r="L92" s="146"/>
      <c r="M92" s="147" t="s">
        <v>19</v>
      </c>
      <c r="N92" s="148" t="s">
        <v>40</v>
      </c>
      <c r="P92" s="130">
        <f>O92*H92</f>
        <v>0</v>
      </c>
      <c r="Q92" s="130">
        <v>0</v>
      </c>
      <c r="R92" s="130">
        <f>Q92*H92</f>
        <v>0</v>
      </c>
      <c r="S92" s="130">
        <v>0</v>
      </c>
      <c r="T92" s="131">
        <f>S92*H92</f>
        <v>0</v>
      </c>
      <c r="AR92" s="132" t="s">
        <v>277</v>
      </c>
      <c r="AT92" s="132" t="s">
        <v>273</v>
      </c>
      <c r="AU92" s="132" t="s">
        <v>77</v>
      </c>
      <c r="AY92" s="17" t="s">
        <v>260</v>
      </c>
      <c r="BE92" s="133">
        <f>IF(N92="základní",J92,0)</f>
        <v>0</v>
      </c>
      <c r="BF92" s="133">
        <f>IF(N92="snížená",J92,0)</f>
        <v>0</v>
      </c>
      <c r="BG92" s="133">
        <f>IF(N92="zákl. přenesená",J92,0)</f>
        <v>0</v>
      </c>
      <c r="BH92" s="133">
        <f>IF(N92="sníž. přenesená",J92,0)</f>
        <v>0</v>
      </c>
      <c r="BI92" s="133">
        <f>IF(N92="nulová",J92,0)</f>
        <v>0</v>
      </c>
      <c r="BJ92" s="17" t="s">
        <v>77</v>
      </c>
      <c r="BK92" s="133">
        <f>ROUND(I92*H92,2)</f>
        <v>0</v>
      </c>
      <c r="BL92" s="17" t="s">
        <v>266</v>
      </c>
      <c r="BM92" s="132" t="s">
        <v>277</v>
      </c>
    </row>
    <row r="93" spans="2:65" s="1" customFormat="1" ht="11.25">
      <c r="B93" s="32"/>
      <c r="D93" s="134" t="s">
        <v>267</v>
      </c>
      <c r="F93" s="135" t="s">
        <v>2953</v>
      </c>
      <c r="I93" s="136"/>
      <c r="L93" s="32"/>
      <c r="M93" s="137"/>
      <c r="T93" s="53"/>
      <c r="AT93" s="17" t="s">
        <v>267</v>
      </c>
      <c r="AU93" s="17" t="s">
        <v>77</v>
      </c>
    </row>
    <row r="94" spans="2:65" s="1" customFormat="1" ht="29.25">
      <c r="B94" s="32"/>
      <c r="D94" s="134" t="s">
        <v>269</v>
      </c>
      <c r="F94" s="138" t="s">
        <v>2954</v>
      </c>
      <c r="I94" s="136"/>
      <c r="L94" s="32"/>
      <c r="M94" s="137"/>
      <c r="T94" s="53"/>
      <c r="AT94" s="17" t="s">
        <v>269</v>
      </c>
      <c r="AU94" s="17" t="s">
        <v>77</v>
      </c>
    </row>
    <row r="95" spans="2:65" s="1" customFormat="1" ht="21.75" customHeight="1">
      <c r="B95" s="32"/>
      <c r="C95" s="139" t="s">
        <v>258</v>
      </c>
      <c r="D95" s="139" t="s">
        <v>273</v>
      </c>
      <c r="E95" s="140" t="s">
        <v>3102</v>
      </c>
      <c r="F95" s="141" t="s">
        <v>3103</v>
      </c>
      <c r="G95" s="142" t="s">
        <v>363</v>
      </c>
      <c r="H95" s="143">
        <v>1</v>
      </c>
      <c r="I95" s="144"/>
      <c r="J95" s="145">
        <f>ROUND(I95*H95,2)</f>
        <v>0</v>
      </c>
      <c r="K95" s="141" t="s">
        <v>265</v>
      </c>
      <c r="L95" s="146"/>
      <c r="M95" s="147" t="s">
        <v>19</v>
      </c>
      <c r="N95" s="148" t="s">
        <v>40</v>
      </c>
      <c r="P95" s="130">
        <f>O95*H95</f>
        <v>0</v>
      </c>
      <c r="Q95" s="130">
        <v>0</v>
      </c>
      <c r="R95" s="130">
        <f>Q95*H95</f>
        <v>0</v>
      </c>
      <c r="S95" s="130">
        <v>0</v>
      </c>
      <c r="T95" s="131">
        <f>S95*H95</f>
        <v>0</v>
      </c>
      <c r="AR95" s="132" t="s">
        <v>277</v>
      </c>
      <c r="AT95" s="132" t="s">
        <v>273</v>
      </c>
      <c r="AU95" s="132" t="s">
        <v>77</v>
      </c>
      <c r="AY95" s="17" t="s">
        <v>260</v>
      </c>
      <c r="BE95" s="133">
        <f>IF(N95="základní",J95,0)</f>
        <v>0</v>
      </c>
      <c r="BF95" s="133">
        <f>IF(N95="snížená",J95,0)</f>
        <v>0</v>
      </c>
      <c r="BG95" s="133">
        <f>IF(N95="zákl. přenesená",J95,0)</f>
        <v>0</v>
      </c>
      <c r="BH95" s="133">
        <f>IF(N95="sníž. přenesená",J95,0)</f>
        <v>0</v>
      </c>
      <c r="BI95" s="133">
        <f>IF(N95="nulová",J95,0)</f>
        <v>0</v>
      </c>
      <c r="BJ95" s="17" t="s">
        <v>77</v>
      </c>
      <c r="BK95" s="133">
        <f>ROUND(I95*H95,2)</f>
        <v>0</v>
      </c>
      <c r="BL95" s="17" t="s">
        <v>266</v>
      </c>
      <c r="BM95" s="132" t="s">
        <v>289</v>
      </c>
    </row>
    <row r="96" spans="2:65" s="1" customFormat="1" ht="11.25">
      <c r="B96" s="32"/>
      <c r="D96" s="134" t="s">
        <v>267</v>
      </c>
      <c r="F96" s="135" t="s">
        <v>3103</v>
      </c>
      <c r="I96" s="136"/>
      <c r="L96" s="32"/>
      <c r="M96" s="137"/>
      <c r="T96" s="53"/>
      <c r="AT96" s="17" t="s">
        <v>267</v>
      </c>
      <c r="AU96" s="17" t="s">
        <v>77</v>
      </c>
    </row>
    <row r="97" spans="2:65" s="1" customFormat="1" ht="29.25">
      <c r="B97" s="32"/>
      <c r="D97" s="134" t="s">
        <v>269</v>
      </c>
      <c r="F97" s="138" t="s">
        <v>3104</v>
      </c>
      <c r="I97" s="136"/>
      <c r="L97" s="32"/>
      <c r="M97" s="137"/>
      <c r="T97" s="53"/>
      <c r="AT97" s="17" t="s">
        <v>269</v>
      </c>
      <c r="AU97" s="17" t="s">
        <v>77</v>
      </c>
    </row>
    <row r="98" spans="2:65" s="1" customFormat="1" ht="24.2" customHeight="1">
      <c r="B98" s="32"/>
      <c r="C98" s="139" t="s">
        <v>282</v>
      </c>
      <c r="D98" s="139" t="s">
        <v>273</v>
      </c>
      <c r="E98" s="140" t="s">
        <v>3881</v>
      </c>
      <c r="F98" s="141" t="s">
        <v>3882</v>
      </c>
      <c r="G98" s="142" t="s">
        <v>363</v>
      </c>
      <c r="H98" s="143">
        <v>1</v>
      </c>
      <c r="I98" s="144"/>
      <c r="J98" s="145">
        <f>ROUND(I98*H98,2)</f>
        <v>0</v>
      </c>
      <c r="K98" s="141" t="s">
        <v>19</v>
      </c>
      <c r="L98" s="146"/>
      <c r="M98" s="147" t="s">
        <v>19</v>
      </c>
      <c r="N98" s="148" t="s">
        <v>40</v>
      </c>
      <c r="P98" s="130">
        <f>O98*H98</f>
        <v>0</v>
      </c>
      <c r="Q98" s="130">
        <v>0</v>
      </c>
      <c r="R98" s="130">
        <f>Q98*H98</f>
        <v>0</v>
      </c>
      <c r="S98" s="130">
        <v>0</v>
      </c>
      <c r="T98" s="131">
        <f>S98*H98</f>
        <v>0</v>
      </c>
      <c r="AR98" s="132" t="s">
        <v>277</v>
      </c>
      <c r="AT98" s="132" t="s">
        <v>273</v>
      </c>
      <c r="AU98" s="132" t="s">
        <v>77</v>
      </c>
      <c r="AY98" s="17" t="s">
        <v>260</v>
      </c>
      <c r="BE98" s="133">
        <f>IF(N98="základní",J98,0)</f>
        <v>0</v>
      </c>
      <c r="BF98" s="133">
        <f>IF(N98="snížená",J98,0)</f>
        <v>0</v>
      </c>
      <c r="BG98" s="133">
        <f>IF(N98="zákl. přenesená",J98,0)</f>
        <v>0</v>
      </c>
      <c r="BH98" s="133">
        <f>IF(N98="sníž. přenesená",J98,0)</f>
        <v>0</v>
      </c>
      <c r="BI98" s="133">
        <f>IF(N98="nulová",J98,0)</f>
        <v>0</v>
      </c>
      <c r="BJ98" s="17" t="s">
        <v>77</v>
      </c>
      <c r="BK98" s="133">
        <f>ROUND(I98*H98,2)</f>
        <v>0</v>
      </c>
      <c r="BL98" s="17" t="s">
        <v>266</v>
      </c>
      <c r="BM98" s="132" t="s">
        <v>8</v>
      </c>
    </row>
    <row r="99" spans="2:65" s="1" customFormat="1" ht="19.5">
      <c r="B99" s="32"/>
      <c r="D99" s="134" t="s">
        <v>267</v>
      </c>
      <c r="F99" s="135" t="s">
        <v>3882</v>
      </c>
      <c r="I99" s="136"/>
      <c r="L99" s="32"/>
      <c r="M99" s="137"/>
      <c r="T99" s="53"/>
      <c r="AT99" s="17" t="s">
        <v>267</v>
      </c>
      <c r="AU99" s="17" t="s">
        <v>77</v>
      </c>
    </row>
    <row r="100" spans="2:65" s="1" customFormat="1" ht="19.5">
      <c r="B100" s="32"/>
      <c r="D100" s="134" t="s">
        <v>269</v>
      </c>
      <c r="F100" s="138" t="s">
        <v>306</v>
      </c>
      <c r="I100" s="136"/>
      <c r="L100" s="32"/>
      <c r="M100" s="137"/>
      <c r="T100" s="53"/>
      <c r="AT100" s="17" t="s">
        <v>269</v>
      </c>
      <c r="AU100" s="17" t="s">
        <v>77</v>
      </c>
    </row>
    <row r="101" spans="2:65" s="1" customFormat="1" ht="24.2" customHeight="1">
      <c r="B101" s="32"/>
      <c r="C101" s="139" t="s">
        <v>271</v>
      </c>
      <c r="D101" s="139" t="s">
        <v>273</v>
      </c>
      <c r="E101" s="140" t="s">
        <v>4638</v>
      </c>
      <c r="F101" s="141" t="s">
        <v>4639</v>
      </c>
      <c r="G101" s="142" t="s">
        <v>545</v>
      </c>
      <c r="H101" s="143">
        <v>30</v>
      </c>
      <c r="I101" s="144"/>
      <c r="J101" s="145">
        <f>ROUND(I101*H101,2)</f>
        <v>0</v>
      </c>
      <c r="K101" s="141" t="s">
        <v>265</v>
      </c>
      <c r="L101" s="146"/>
      <c r="M101" s="147" t="s">
        <v>19</v>
      </c>
      <c r="N101" s="148" t="s">
        <v>40</v>
      </c>
      <c r="P101" s="130">
        <f>O101*H101</f>
        <v>0</v>
      </c>
      <c r="Q101" s="130">
        <v>0</v>
      </c>
      <c r="R101" s="130">
        <f>Q101*H101</f>
        <v>0</v>
      </c>
      <c r="S101" s="130">
        <v>0</v>
      </c>
      <c r="T101" s="131">
        <f>S101*H101</f>
        <v>0</v>
      </c>
      <c r="AR101" s="132" t="s">
        <v>277</v>
      </c>
      <c r="AT101" s="132" t="s">
        <v>273</v>
      </c>
      <c r="AU101" s="132" t="s">
        <v>77</v>
      </c>
      <c r="AY101" s="17" t="s">
        <v>260</v>
      </c>
      <c r="BE101" s="133">
        <f>IF(N101="základní",J101,0)</f>
        <v>0</v>
      </c>
      <c r="BF101" s="133">
        <f>IF(N101="snížená",J101,0)</f>
        <v>0</v>
      </c>
      <c r="BG101" s="133">
        <f>IF(N101="zákl. přenesená",J101,0)</f>
        <v>0</v>
      </c>
      <c r="BH101" s="133">
        <f>IF(N101="sníž. přenesená",J101,0)</f>
        <v>0</v>
      </c>
      <c r="BI101" s="133">
        <f>IF(N101="nulová",J101,0)</f>
        <v>0</v>
      </c>
      <c r="BJ101" s="17" t="s">
        <v>77</v>
      </c>
      <c r="BK101" s="133">
        <f>ROUND(I101*H101,2)</f>
        <v>0</v>
      </c>
      <c r="BL101" s="17" t="s">
        <v>266</v>
      </c>
      <c r="BM101" s="132" t="s">
        <v>296</v>
      </c>
    </row>
    <row r="102" spans="2:65" s="1" customFormat="1" ht="11.25">
      <c r="B102" s="32"/>
      <c r="D102" s="134" t="s">
        <v>267</v>
      </c>
      <c r="F102" s="135" t="s">
        <v>4639</v>
      </c>
      <c r="I102" s="136"/>
      <c r="L102" s="32"/>
      <c r="M102" s="137"/>
      <c r="T102" s="53"/>
      <c r="AT102" s="17" t="s">
        <v>267</v>
      </c>
      <c r="AU102" s="17" t="s">
        <v>77</v>
      </c>
    </row>
    <row r="103" spans="2:65" s="1" customFormat="1" ht="19.5">
      <c r="B103" s="32"/>
      <c r="D103" s="134" t="s">
        <v>269</v>
      </c>
      <c r="F103" s="138" t="s">
        <v>306</v>
      </c>
      <c r="I103" s="136"/>
      <c r="L103" s="32"/>
      <c r="M103" s="137"/>
      <c r="T103" s="53"/>
      <c r="AT103" s="17" t="s">
        <v>269</v>
      </c>
      <c r="AU103" s="17" t="s">
        <v>77</v>
      </c>
    </row>
    <row r="104" spans="2:65" s="1" customFormat="1" ht="16.5" customHeight="1">
      <c r="B104" s="32"/>
      <c r="C104" s="139" t="s">
        <v>277</v>
      </c>
      <c r="D104" s="139" t="s">
        <v>273</v>
      </c>
      <c r="E104" s="140" t="s">
        <v>3108</v>
      </c>
      <c r="F104" s="141" t="s">
        <v>3109</v>
      </c>
      <c r="G104" s="142" t="s">
        <v>545</v>
      </c>
      <c r="H104" s="143">
        <v>90</v>
      </c>
      <c r="I104" s="144"/>
      <c r="J104" s="145">
        <f>ROUND(I104*H104,2)</f>
        <v>0</v>
      </c>
      <c r="K104" s="141" t="s">
        <v>265</v>
      </c>
      <c r="L104" s="146"/>
      <c r="M104" s="147" t="s">
        <v>19</v>
      </c>
      <c r="N104" s="148" t="s">
        <v>40</v>
      </c>
      <c r="P104" s="130">
        <f>O104*H104</f>
        <v>0</v>
      </c>
      <c r="Q104" s="130">
        <v>0</v>
      </c>
      <c r="R104" s="130">
        <f>Q104*H104</f>
        <v>0</v>
      </c>
      <c r="S104" s="130">
        <v>0</v>
      </c>
      <c r="T104" s="131">
        <f>S104*H104</f>
        <v>0</v>
      </c>
      <c r="AR104" s="132" t="s">
        <v>277</v>
      </c>
      <c r="AT104" s="132" t="s">
        <v>273</v>
      </c>
      <c r="AU104" s="132" t="s">
        <v>77</v>
      </c>
      <c r="AY104" s="17" t="s">
        <v>260</v>
      </c>
      <c r="BE104" s="133">
        <f>IF(N104="základní",J104,0)</f>
        <v>0</v>
      </c>
      <c r="BF104" s="133">
        <f>IF(N104="snížená",J104,0)</f>
        <v>0</v>
      </c>
      <c r="BG104" s="133">
        <f>IF(N104="zákl. přenesená",J104,0)</f>
        <v>0</v>
      </c>
      <c r="BH104" s="133">
        <f>IF(N104="sníž. přenesená",J104,0)</f>
        <v>0</v>
      </c>
      <c r="BI104" s="133">
        <f>IF(N104="nulová",J104,0)</f>
        <v>0</v>
      </c>
      <c r="BJ104" s="17" t="s">
        <v>77</v>
      </c>
      <c r="BK104" s="133">
        <f>ROUND(I104*H104,2)</f>
        <v>0</v>
      </c>
      <c r="BL104" s="17" t="s">
        <v>266</v>
      </c>
      <c r="BM104" s="132" t="s">
        <v>300</v>
      </c>
    </row>
    <row r="105" spans="2:65" s="1" customFormat="1" ht="11.25">
      <c r="B105" s="32"/>
      <c r="D105" s="134" t="s">
        <v>267</v>
      </c>
      <c r="F105" s="135" t="s">
        <v>3109</v>
      </c>
      <c r="I105" s="136"/>
      <c r="L105" s="32"/>
      <c r="M105" s="137"/>
      <c r="T105" s="53"/>
      <c r="AT105" s="17" t="s">
        <v>267</v>
      </c>
      <c r="AU105" s="17" t="s">
        <v>77</v>
      </c>
    </row>
    <row r="106" spans="2:65" s="1" customFormat="1" ht="19.5">
      <c r="B106" s="32"/>
      <c r="D106" s="134" t="s">
        <v>269</v>
      </c>
      <c r="F106" s="138" t="s">
        <v>306</v>
      </c>
      <c r="I106" s="136"/>
      <c r="L106" s="32"/>
      <c r="M106" s="137"/>
      <c r="T106" s="53"/>
      <c r="AT106" s="17" t="s">
        <v>269</v>
      </c>
      <c r="AU106" s="17" t="s">
        <v>77</v>
      </c>
    </row>
    <row r="107" spans="2:65" s="1" customFormat="1" ht="21.75" customHeight="1">
      <c r="B107" s="32"/>
      <c r="C107" s="139" t="s">
        <v>302</v>
      </c>
      <c r="D107" s="139" t="s">
        <v>273</v>
      </c>
      <c r="E107" s="140" t="s">
        <v>565</v>
      </c>
      <c r="F107" s="141" t="s">
        <v>566</v>
      </c>
      <c r="G107" s="142" t="s">
        <v>545</v>
      </c>
      <c r="H107" s="143">
        <v>10</v>
      </c>
      <c r="I107" s="144"/>
      <c r="J107" s="145">
        <f>ROUND(I107*H107,2)</f>
        <v>0</v>
      </c>
      <c r="K107" s="141" t="s">
        <v>265</v>
      </c>
      <c r="L107" s="146"/>
      <c r="M107" s="147" t="s">
        <v>19</v>
      </c>
      <c r="N107" s="148" t="s">
        <v>40</v>
      </c>
      <c r="P107" s="130">
        <f>O107*H107</f>
        <v>0</v>
      </c>
      <c r="Q107" s="130">
        <v>0</v>
      </c>
      <c r="R107" s="130">
        <f>Q107*H107</f>
        <v>0</v>
      </c>
      <c r="S107" s="130">
        <v>0</v>
      </c>
      <c r="T107" s="131">
        <f>S107*H107</f>
        <v>0</v>
      </c>
      <c r="AR107" s="132" t="s">
        <v>277</v>
      </c>
      <c r="AT107" s="132" t="s">
        <v>273</v>
      </c>
      <c r="AU107" s="132" t="s">
        <v>77</v>
      </c>
      <c r="AY107" s="17" t="s">
        <v>260</v>
      </c>
      <c r="BE107" s="133">
        <f>IF(N107="základní",J107,0)</f>
        <v>0</v>
      </c>
      <c r="BF107" s="133">
        <f>IF(N107="snížená",J107,0)</f>
        <v>0</v>
      </c>
      <c r="BG107" s="133">
        <f>IF(N107="zákl. přenesená",J107,0)</f>
        <v>0</v>
      </c>
      <c r="BH107" s="133">
        <f>IF(N107="sníž. přenesená",J107,0)</f>
        <v>0</v>
      </c>
      <c r="BI107" s="133">
        <f>IF(N107="nulová",J107,0)</f>
        <v>0</v>
      </c>
      <c r="BJ107" s="17" t="s">
        <v>77</v>
      </c>
      <c r="BK107" s="133">
        <f>ROUND(I107*H107,2)</f>
        <v>0</v>
      </c>
      <c r="BL107" s="17" t="s">
        <v>266</v>
      </c>
      <c r="BM107" s="132" t="s">
        <v>305</v>
      </c>
    </row>
    <row r="108" spans="2:65" s="1" customFormat="1" ht="11.25">
      <c r="B108" s="32"/>
      <c r="D108" s="134" t="s">
        <v>267</v>
      </c>
      <c r="F108" s="135" t="s">
        <v>566</v>
      </c>
      <c r="I108" s="136"/>
      <c r="L108" s="32"/>
      <c r="M108" s="137"/>
      <c r="T108" s="53"/>
      <c r="AT108" s="17" t="s">
        <v>267</v>
      </c>
      <c r="AU108" s="17" t="s">
        <v>77</v>
      </c>
    </row>
    <row r="109" spans="2:65" s="1" customFormat="1" ht="29.25">
      <c r="B109" s="32"/>
      <c r="D109" s="134" t="s">
        <v>269</v>
      </c>
      <c r="F109" s="138" t="s">
        <v>567</v>
      </c>
      <c r="I109" s="136"/>
      <c r="L109" s="32"/>
      <c r="M109" s="137"/>
      <c r="T109" s="53"/>
      <c r="AT109" s="17" t="s">
        <v>269</v>
      </c>
      <c r="AU109" s="17" t="s">
        <v>77</v>
      </c>
    </row>
    <row r="110" spans="2:65" s="1" customFormat="1" ht="16.5" customHeight="1">
      <c r="B110" s="32"/>
      <c r="C110" s="139" t="s">
        <v>289</v>
      </c>
      <c r="D110" s="139" t="s">
        <v>273</v>
      </c>
      <c r="E110" s="140" t="s">
        <v>2993</v>
      </c>
      <c r="F110" s="141" t="s">
        <v>2994</v>
      </c>
      <c r="G110" s="142" t="s">
        <v>545</v>
      </c>
      <c r="H110" s="143">
        <v>90</v>
      </c>
      <c r="I110" s="144"/>
      <c r="J110" s="145">
        <f>ROUND(I110*H110,2)</f>
        <v>0</v>
      </c>
      <c r="K110" s="141" t="s">
        <v>265</v>
      </c>
      <c r="L110" s="146"/>
      <c r="M110" s="147" t="s">
        <v>19</v>
      </c>
      <c r="N110" s="148" t="s">
        <v>40</v>
      </c>
      <c r="P110" s="130">
        <f>O110*H110</f>
        <v>0</v>
      </c>
      <c r="Q110" s="130">
        <v>0</v>
      </c>
      <c r="R110" s="130">
        <f>Q110*H110</f>
        <v>0</v>
      </c>
      <c r="S110" s="130">
        <v>0</v>
      </c>
      <c r="T110" s="131">
        <f>S110*H110</f>
        <v>0</v>
      </c>
      <c r="AR110" s="132" t="s">
        <v>277</v>
      </c>
      <c r="AT110" s="132" t="s">
        <v>273</v>
      </c>
      <c r="AU110" s="132" t="s">
        <v>77</v>
      </c>
      <c r="AY110" s="17" t="s">
        <v>260</v>
      </c>
      <c r="BE110" s="133">
        <f>IF(N110="základní",J110,0)</f>
        <v>0</v>
      </c>
      <c r="BF110" s="133">
        <f>IF(N110="snížená",J110,0)</f>
        <v>0</v>
      </c>
      <c r="BG110" s="133">
        <f>IF(N110="zákl. přenesená",J110,0)</f>
        <v>0</v>
      </c>
      <c r="BH110" s="133">
        <f>IF(N110="sníž. přenesená",J110,0)</f>
        <v>0</v>
      </c>
      <c r="BI110" s="133">
        <f>IF(N110="nulová",J110,0)</f>
        <v>0</v>
      </c>
      <c r="BJ110" s="17" t="s">
        <v>77</v>
      </c>
      <c r="BK110" s="133">
        <f>ROUND(I110*H110,2)</f>
        <v>0</v>
      </c>
      <c r="BL110" s="17" t="s">
        <v>266</v>
      </c>
      <c r="BM110" s="132" t="s">
        <v>310</v>
      </c>
    </row>
    <row r="111" spans="2:65" s="1" customFormat="1" ht="11.25">
      <c r="B111" s="32"/>
      <c r="D111" s="134" t="s">
        <v>267</v>
      </c>
      <c r="F111" s="135" t="s">
        <v>2994</v>
      </c>
      <c r="I111" s="136"/>
      <c r="L111" s="32"/>
      <c r="M111" s="137"/>
      <c r="T111" s="53"/>
      <c r="AT111" s="17" t="s">
        <v>267</v>
      </c>
      <c r="AU111" s="17" t="s">
        <v>77</v>
      </c>
    </row>
    <row r="112" spans="2:65" s="1" customFormat="1" ht="19.5">
      <c r="B112" s="32"/>
      <c r="D112" s="134" t="s">
        <v>269</v>
      </c>
      <c r="F112" s="138" t="s">
        <v>306</v>
      </c>
      <c r="I112" s="136"/>
      <c r="L112" s="32"/>
      <c r="M112" s="137"/>
      <c r="T112" s="53"/>
      <c r="AT112" s="17" t="s">
        <v>269</v>
      </c>
      <c r="AU112" s="17" t="s">
        <v>77</v>
      </c>
    </row>
    <row r="113" spans="2:65" s="1" customFormat="1" ht="16.5" customHeight="1">
      <c r="B113" s="32"/>
      <c r="C113" s="139" t="s">
        <v>312</v>
      </c>
      <c r="D113" s="139" t="s">
        <v>273</v>
      </c>
      <c r="E113" s="140" t="s">
        <v>3886</v>
      </c>
      <c r="F113" s="141" t="s">
        <v>3887</v>
      </c>
      <c r="G113" s="142" t="s">
        <v>363</v>
      </c>
      <c r="H113" s="143">
        <v>5</v>
      </c>
      <c r="I113" s="144"/>
      <c r="J113" s="145">
        <f>ROUND(I113*H113,2)</f>
        <v>0</v>
      </c>
      <c r="K113" s="141" t="s">
        <v>265</v>
      </c>
      <c r="L113" s="146"/>
      <c r="M113" s="147" t="s">
        <v>19</v>
      </c>
      <c r="N113" s="148" t="s">
        <v>40</v>
      </c>
      <c r="P113" s="130">
        <f>O113*H113</f>
        <v>0</v>
      </c>
      <c r="Q113" s="130">
        <v>0</v>
      </c>
      <c r="R113" s="130">
        <f>Q113*H113</f>
        <v>0</v>
      </c>
      <c r="S113" s="130">
        <v>0</v>
      </c>
      <c r="T113" s="131">
        <f>S113*H113</f>
        <v>0</v>
      </c>
      <c r="AR113" s="132" t="s">
        <v>277</v>
      </c>
      <c r="AT113" s="132" t="s">
        <v>273</v>
      </c>
      <c r="AU113" s="132" t="s">
        <v>77</v>
      </c>
      <c r="AY113" s="17" t="s">
        <v>260</v>
      </c>
      <c r="BE113" s="133">
        <f>IF(N113="základní",J113,0)</f>
        <v>0</v>
      </c>
      <c r="BF113" s="133">
        <f>IF(N113="snížená",J113,0)</f>
        <v>0</v>
      </c>
      <c r="BG113" s="133">
        <f>IF(N113="zákl. přenesená",J113,0)</f>
        <v>0</v>
      </c>
      <c r="BH113" s="133">
        <f>IF(N113="sníž. přenesená",J113,0)</f>
        <v>0</v>
      </c>
      <c r="BI113" s="133">
        <f>IF(N113="nulová",J113,0)</f>
        <v>0</v>
      </c>
      <c r="BJ113" s="17" t="s">
        <v>77</v>
      </c>
      <c r="BK113" s="133">
        <f>ROUND(I113*H113,2)</f>
        <v>0</v>
      </c>
      <c r="BL113" s="17" t="s">
        <v>266</v>
      </c>
      <c r="BM113" s="132" t="s">
        <v>315</v>
      </c>
    </row>
    <row r="114" spans="2:65" s="1" customFormat="1" ht="11.25">
      <c r="B114" s="32"/>
      <c r="D114" s="134" t="s">
        <v>267</v>
      </c>
      <c r="F114" s="135" t="s">
        <v>3887</v>
      </c>
      <c r="I114" s="136"/>
      <c r="L114" s="32"/>
      <c r="M114" s="137"/>
      <c r="T114" s="53"/>
      <c r="AT114" s="17" t="s">
        <v>267</v>
      </c>
      <c r="AU114" s="17" t="s">
        <v>77</v>
      </c>
    </row>
    <row r="115" spans="2:65" s="1" customFormat="1" ht="29.25">
      <c r="B115" s="32"/>
      <c r="D115" s="134" t="s">
        <v>269</v>
      </c>
      <c r="F115" s="138" t="s">
        <v>3888</v>
      </c>
      <c r="I115" s="136"/>
      <c r="L115" s="32"/>
      <c r="M115" s="137"/>
      <c r="T115" s="53"/>
      <c r="AT115" s="17" t="s">
        <v>269</v>
      </c>
      <c r="AU115" s="17" t="s">
        <v>77</v>
      </c>
    </row>
    <row r="116" spans="2:65" s="1" customFormat="1" ht="16.5" customHeight="1">
      <c r="B116" s="32"/>
      <c r="C116" s="139" t="s">
        <v>8</v>
      </c>
      <c r="D116" s="139" t="s">
        <v>273</v>
      </c>
      <c r="E116" s="140" t="s">
        <v>4620</v>
      </c>
      <c r="F116" s="141" t="s">
        <v>4621</v>
      </c>
      <c r="G116" s="142" t="s">
        <v>363</v>
      </c>
      <c r="H116" s="143">
        <v>1</v>
      </c>
      <c r="I116" s="144"/>
      <c r="J116" s="145">
        <f>ROUND(I116*H116,2)</f>
        <v>0</v>
      </c>
      <c r="K116" s="141" t="s">
        <v>19</v>
      </c>
      <c r="L116" s="146"/>
      <c r="M116" s="147" t="s">
        <v>19</v>
      </c>
      <c r="N116" s="148" t="s">
        <v>40</v>
      </c>
      <c r="P116" s="130">
        <f>O116*H116</f>
        <v>0</v>
      </c>
      <c r="Q116" s="130">
        <v>0</v>
      </c>
      <c r="R116" s="130">
        <f>Q116*H116</f>
        <v>0</v>
      </c>
      <c r="S116" s="130">
        <v>0</v>
      </c>
      <c r="T116" s="131">
        <f>S116*H116</f>
        <v>0</v>
      </c>
      <c r="AR116" s="132" t="s">
        <v>277</v>
      </c>
      <c r="AT116" s="132" t="s">
        <v>273</v>
      </c>
      <c r="AU116" s="132" t="s">
        <v>77</v>
      </c>
      <c r="AY116" s="17" t="s">
        <v>260</v>
      </c>
      <c r="BE116" s="133">
        <f>IF(N116="základní",J116,0)</f>
        <v>0</v>
      </c>
      <c r="BF116" s="133">
        <f>IF(N116="snížená",J116,0)</f>
        <v>0</v>
      </c>
      <c r="BG116" s="133">
        <f>IF(N116="zákl. přenesená",J116,0)</f>
        <v>0</v>
      </c>
      <c r="BH116" s="133">
        <f>IF(N116="sníž. přenesená",J116,0)</f>
        <v>0</v>
      </c>
      <c r="BI116" s="133">
        <f>IF(N116="nulová",J116,0)</f>
        <v>0</v>
      </c>
      <c r="BJ116" s="17" t="s">
        <v>77</v>
      </c>
      <c r="BK116" s="133">
        <f>ROUND(I116*H116,2)</f>
        <v>0</v>
      </c>
      <c r="BL116" s="17" t="s">
        <v>266</v>
      </c>
      <c r="BM116" s="132" t="s">
        <v>320</v>
      </c>
    </row>
    <row r="117" spans="2:65" s="1" customFormat="1" ht="11.25">
      <c r="B117" s="32"/>
      <c r="D117" s="134" t="s">
        <v>267</v>
      </c>
      <c r="F117" s="135" t="s">
        <v>4621</v>
      </c>
      <c r="I117" s="136"/>
      <c r="L117" s="32"/>
      <c r="M117" s="137"/>
      <c r="T117" s="53"/>
      <c r="AT117" s="17" t="s">
        <v>267</v>
      </c>
      <c r="AU117" s="17" t="s">
        <v>77</v>
      </c>
    </row>
    <row r="118" spans="2:65" s="1" customFormat="1" ht="29.25">
      <c r="B118" s="32"/>
      <c r="D118" s="134" t="s">
        <v>269</v>
      </c>
      <c r="F118" s="138" t="s">
        <v>4622</v>
      </c>
      <c r="I118" s="136"/>
      <c r="L118" s="32"/>
      <c r="M118" s="137"/>
      <c r="T118" s="53"/>
      <c r="AT118" s="17" t="s">
        <v>269</v>
      </c>
      <c r="AU118" s="17" t="s">
        <v>77</v>
      </c>
    </row>
    <row r="119" spans="2:65" s="1" customFormat="1" ht="33" customHeight="1">
      <c r="B119" s="32"/>
      <c r="C119" s="139" t="s">
        <v>322</v>
      </c>
      <c r="D119" s="139" t="s">
        <v>273</v>
      </c>
      <c r="E119" s="140" t="s">
        <v>3889</v>
      </c>
      <c r="F119" s="141" t="s">
        <v>3890</v>
      </c>
      <c r="G119" s="142" t="s">
        <v>363</v>
      </c>
      <c r="H119" s="143">
        <v>1</v>
      </c>
      <c r="I119" s="144"/>
      <c r="J119" s="145">
        <f>ROUND(I119*H119,2)</f>
        <v>0</v>
      </c>
      <c r="K119" s="141" t="s">
        <v>265</v>
      </c>
      <c r="L119" s="146"/>
      <c r="M119" s="147" t="s">
        <v>19</v>
      </c>
      <c r="N119" s="148" t="s">
        <v>40</v>
      </c>
      <c r="P119" s="130">
        <f>O119*H119</f>
        <v>0</v>
      </c>
      <c r="Q119" s="130">
        <v>0</v>
      </c>
      <c r="R119" s="130">
        <f>Q119*H119</f>
        <v>0</v>
      </c>
      <c r="S119" s="130">
        <v>0</v>
      </c>
      <c r="T119" s="131">
        <f>S119*H119</f>
        <v>0</v>
      </c>
      <c r="AR119" s="132" t="s">
        <v>277</v>
      </c>
      <c r="AT119" s="132" t="s">
        <v>273</v>
      </c>
      <c r="AU119" s="132" t="s">
        <v>77</v>
      </c>
      <c r="AY119" s="17" t="s">
        <v>260</v>
      </c>
      <c r="BE119" s="133">
        <f>IF(N119="základní",J119,0)</f>
        <v>0</v>
      </c>
      <c r="BF119" s="133">
        <f>IF(N119="snížená",J119,0)</f>
        <v>0</v>
      </c>
      <c r="BG119" s="133">
        <f>IF(N119="zákl. přenesená",J119,0)</f>
        <v>0</v>
      </c>
      <c r="BH119" s="133">
        <f>IF(N119="sníž. přenesená",J119,0)</f>
        <v>0</v>
      </c>
      <c r="BI119" s="133">
        <f>IF(N119="nulová",J119,0)</f>
        <v>0</v>
      </c>
      <c r="BJ119" s="17" t="s">
        <v>77</v>
      </c>
      <c r="BK119" s="133">
        <f>ROUND(I119*H119,2)</f>
        <v>0</v>
      </c>
      <c r="BL119" s="17" t="s">
        <v>266</v>
      </c>
      <c r="BM119" s="132" t="s">
        <v>326</v>
      </c>
    </row>
    <row r="120" spans="2:65" s="1" customFormat="1" ht="19.5">
      <c r="B120" s="32"/>
      <c r="D120" s="134" t="s">
        <v>267</v>
      </c>
      <c r="F120" s="135" t="s">
        <v>3890</v>
      </c>
      <c r="I120" s="136"/>
      <c r="L120" s="32"/>
      <c r="M120" s="137"/>
      <c r="T120" s="53"/>
      <c r="AT120" s="17" t="s">
        <v>267</v>
      </c>
      <c r="AU120" s="17" t="s">
        <v>77</v>
      </c>
    </row>
    <row r="121" spans="2:65" s="1" customFormat="1" ht="29.25">
      <c r="B121" s="32"/>
      <c r="D121" s="134" t="s">
        <v>269</v>
      </c>
      <c r="F121" s="138" t="s">
        <v>3891</v>
      </c>
      <c r="I121" s="136"/>
      <c r="L121" s="32"/>
      <c r="M121" s="137"/>
      <c r="T121" s="53"/>
      <c r="AT121" s="17" t="s">
        <v>269</v>
      </c>
      <c r="AU121" s="17" t="s">
        <v>77</v>
      </c>
    </row>
    <row r="122" spans="2:65" s="1" customFormat="1" ht="21.75" customHeight="1">
      <c r="B122" s="32"/>
      <c r="C122" s="139" t="s">
        <v>296</v>
      </c>
      <c r="D122" s="139" t="s">
        <v>273</v>
      </c>
      <c r="E122" s="140" t="s">
        <v>3892</v>
      </c>
      <c r="F122" s="141" t="s">
        <v>3893</v>
      </c>
      <c r="G122" s="142" t="s">
        <v>363</v>
      </c>
      <c r="H122" s="143">
        <v>1</v>
      </c>
      <c r="I122" s="144"/>
      <c r="J122" s="145">
        <f>ROUND(I122*H122,2)</f>
        <v>0</v>
      </c>
      <c r="K122" s="141" t="s">
        <v>265</v>
      </c>
      <c r="L122" s="146"/>
      <c r="M122" s="147" t="s">
        <v>19</v>
      </c>
      <c r="N122" s="148" t="s">
        <v>40</v>
      </c>
      <c r="P122" s="130">
        <f>O122*H122</f>
        <v>0</v>
      </c>
      <c r="Q122" s="130">
        <v>0</v>
      </c>
      <c r="R122" s="130">
        <f>Q122*H122</f>
        <v>0</v>
      </c>
      <c r="S122" s="130">
        <v>0</v>
      </c>
      <c r="T122" s="131">
        <f>S122*H122</f>
        <v>0</v>
      </c>
      <c r="AR122" s="132" t="s">
        <v>277</v>
      </c>
      <c r="AT122" s="132" t="s">
        <v>273</v>
      </c>
      <c r="AU122" s="132" t="s">
        <v>77</v>
      </c>
      <c r="AY122" s="17" t="s">
        <v>260</v>
      </c>
      <c r="BE122" s="133">
        <f>IF(N122="základní",J122,0)</f>
        <v>0</v>
      </c>
      <c r="BF122" s="133">
        <f>IF(N122="snížená",J122,0)</f>
        <v>0</v>
      </c>
      <c r="BG122" s="133">
        <f>IF(N122="zákl. přenesená",J122,0)</f>
        <v>0</v>
      </c>
      <c r="BH122" s="133">
        <f>IF(N122="sníž. přenesená",J122,0)</f>
        <v>0</v>
      </c>
      <c r="BI122" s="133">
        <f>IF(N122="nulová",J122,0)</f>
        <v>0</v>
      </c>
      <c r="BJ122" s="17" t="s">
        <v>77</v>
      </c>
      <c r="BK122" s="133">
        <f>ROUND(I122*H122,2)</f>
        <v>0</v>
      </c>
      <c r="BL122" s="17" t="s">
        <v>266</v>
      </c>
      <c r="BM122" s="132" t="s">
        <v>330</v>
      </c>
    </row>
    <row r="123" spans="2:65" s="1" customFormat="1" ht="11.25">
      <c r="B123" s="32"/>
      <c r="D123" s="134" t="s">
        <v>267</v>
      </c>
      <c r="F123" s="135" t="s">
        <v>3893</v>
      </c>
      <c r="I123" s="136"/>
      <c r="L123" s="32"/>
      <c r="M123" s="137"/>
      <c r="T123" s="53"/>
      <c r="AT123" s="17" t="s">
        <v>267</v>
      </c>
      <c r="AU123" s="17" t="s">
        <v>77</v>
      </c>
    </row>
    <row r="124" spans="2:65" s="1" customFormat="1" ht="19.5">
      <c r="B124" s="32"/>
      <c r="D124" s="134" t="s">
        <v>269</v>
      </c>
      <c r="F124" s="138" t="s">
        <v>306</v>
      </c>
      <c r="I124" s="136"/>
      <c r="L124" s="32"/>
      <c r="M124" s="137"/>
      <c r="T124" s="53"/>
      <c r="AT124" s="17" t="s">
        <v>269</v>
      </c>
      <c r="AU124" s="17" t="s">
        <v>77</v>
      </c>
    </row>
    <row r="125" spans="2:65" s="1" customFormat="1" ht="24.2" customHeight="1">
      <c r="B125" s="32"/>
      <c r="C125" s="139" t="s">
        <v>332</v>
      </c>
      <c r="D125" s="139" t="s">
        <v>273</v>
      </c>
      <c r="E125" s="140" t="s">
        <v>3894</v>
      </c>
      <c r="F125" s="141" t="s">
        <v>3895</v>
      </c>
      <c r="G125" s="142" t="s">
        <v>363</v>
      </c>
      <c r="H125" s="143">
        <v>1</v>
      </c>
      <c r="I125" s="144"/>
      <c r="J125" s="145">
        <f>ROUND(I125*H125,2)</f>
        <v>0</v>
      </c>
      <c r="K125" s="141" t="s">
        <v>265</v>
      </c>
      <c r="L125" s="146"/>
      <c r="M125" s="147" t="s">
        <v>19</v>
      </c>
      <c r="N125" s="148" t="s">
        <v>40</v>
      </c>
      <c r="P125" s="130">
        <f>O125*H125</f>
        <v>0</v>
      </c>
      <c r="Q125" s="130">
        <v>0</v>
      </c>
      <c r="R125" s="130">
        <f>Q125*H125</f>
        <v>0</v>
      </c>
      <c r="S125" s="130">
        <v>0</v>
      </c>
      <c r="T125" s="131">
        <f>S125*H125</f>
        <v>0</v>
      </c>
      <c r="AR125" s="132" t="s">
        <v>277</v>
      </c>
      <c r="AT125" s="132" t="s">
        <v>273</v>
      </c>
      <c r="AU125" s="132" t="s">
        <v>77</v>
      </c>
      <c r="AY125" s="17" t="s">
        <v>260</v>
      </c>
      <c r="BE125" s="133">
        <f>IF(N125="základní",J125,0)</f>
        <v>0</v>
      </c>
      <c r="BF125" s="133">
        <f>IF(N125="snížená",J125,0)</f>
        <v>0</v>
      </c>
      <c r="BG125" s="133">
        <f>IF(N125="zákl. přenesená",J125,0)</f>
        <v>0</v>
      </c>
      <c r="BH125" s="133">
        <f>IF(N125="sníž. přenesená",J125,0)</f>
        <v>0</v>
      </c>
      <c r="BI125" s="133">
        <f>IF(N125="nulová",J125,0)</f>
        <v>0</v>
      </c>
      <c r="BJ125" s="17" t="s">
        <v>77</v>
      </c>
      <c r="BK125" s="133">
        <f>ROUND(I125*H125,2)</f>
        <v>0</v>
      </c>
      <c r="BL125" s="17" t="s">
        <v>266</v>
      </c>
      <c r="BM125" s="132" t="s">
        <v>335</v>
      </c>
    </row>
    <row r="126" spans="2:65" s="1" customFormat="1" ht="11.25">
      <c r="B126" s="32"/>
      <c r="D126" s="134" t="s">
        <v>267</v>
      </c>
      <c r="F126" s="135" t="s">
        <v>3895</v>
      </c>
      <c r="I126" s="136"/>
      <c r="L126" s="32"/>
      <c r="M126" s="137"/>
      <c r="T126" s="53"/>
      <c r="AT126" s="17" t="s">
        <v>267</v>
      </c>
      <c r="AU126" s="17" t="s">
        <v>77</v>
      </c>
    </row>
    <row r="127" spans="2:65" s="1" customFormat="1" ht="19.5">
      <c r="B127" s="32"/>
      <c r="D127" s="134" t="s">
        <v>269</v>
      </c>
      <c r="F127" s="138" t="s">
        <v>306</v>
      </c>
      <c r="I127" s="136"/>
      <c r="L127" s="32"/>
      <c r="M127" s="137"/>
      <c r="T127" s="53"/>
      <c r="AT127" s="17" t="s">
        <v>269</v>
      </c>
      <c r="AU127" s="17" t="s">
        <v>77</v>
      </c>
    </row>
    <row r="128" spans="2:65" s="1" customFormat="1" ht="24.2" customHeight="1">
      <c r="B128" s="32"/>
      <c r="C128" s="139" t="s">
        <v>300</v>
      </c>
      <c r="D128" s="139" t="s">
        <v>273</v>
      </c>
      <c r="E128" s="140" t="s">
        <v>3867</v>
      </c>
      <c r="F128" s="141" t="s">
        <v>3868</v>
      </c>
      <c r="G128" s="142" t="s">
        <v>363</v>
      </c>
      <c r="H128" s="143">
        <v>1</v>
      </c>
      <c r="I128" s="144"/>
      <c r="J128" s="145">
        <f>ROUND(I128*H128,2)</f>
        <v>0</v>
      </c>
      <c r="K128" s="141" t="s">
        <v>265</v>
      </c>
      <c r="L128" s="146"/>
      <c r="M128" s="147" t="s">
        <v>19</v>
      </c>
      <c r="N128" s="148" t="s">
        <v>40</v>
      </c>
      <c r="P128" s="130">
        <f>O128*H128</f>
        <v>0</v>
      </c>
      <c r="Q128" s="130">
        <v>0</v>
      </c>
      <c r="R128" s="130">
        <f>Q128*H128</f>
        <v>0</v>
      </c>
      <c r="S128" s="130">
        <v>0</v>
      </c>
      <c r="T128" s="131">
        <f>S128*H128</f>
        <v>0</v>
      </c>
      <c r="AR128" s="132" t="s">
        <v>277</v>
      </c>
      <c r="AT128" s="132" t="s">
        <v>273</v>
      </c>
      <c r="AU128" s="132" t="s">
        <v>77</v>
      </c>
      <c r="AY128" s="17" t="s">
        <v>260</v>
      </c>
      <c r="BE128" s="133">
        <f>IF(N128="základní",J128,0)</f>
        <v>0</v>
      </c>
      <c r="BF128" s="133">
        <f>IF(N128="snížená",J128,0)</f>
        <v>0</v>
      </c>
      <c r="BG128" s="133">
        <f>IF(N128="zákl. přenesená",J128,0)</f>
        <v>0</v>
      </c>
      <c r="BH128" s="133">
        <f>IF(N128="sníž. přenesená",J128,0)</f>
        <v>0</v>
      </c>
      <c r="BI128" s="133">
        <f>IF(N128="nulová",J128,0)</f>
        <v>0</v>
      </c>
      <c r="BJ128" s="17" t="s">
        <v>77</v>
      </c>
      <c r="BK128" s="133">
        <f>ROUND(I128*H128,2)</f>
        <v>0</v>
      </c>
      <c r="BL128" s="17" t="s">
        <v>266</v>
      </c>
      <c r="BM128" s="132" t="s">
        <v>339</v>
      </c>
    </row>
    <row r="129" spans="2:65" s="1" customFormat="1" ht="11.25">
      <c r="B129" s="32"/>
      <c r="D129" s="134" t="s">
        <v>267</v>
      </c>
      <c r="F129" s="135" t="s">
        <v>3868</v>
      </c>
      <c r="I129" s="136"/>
      <c r="L129" s="32"/>
      <c r="M129" s="137"/>
      <c r="T129" s="53"/>
      <c r="AT129" s="17" t="s">
        <v>267</v>
      </c>
      <c r="AU129" s="17" t="s">
        <v>77</v>
      </c>
    </row>
    <row r="130" spans="2:65" s="1" customFormat="1" ht="19.5">
      <c r="B130" s="32"/>
      <c r="D130" s="134" t="s">
        <v>269</v>
      </c>
      <c r="F130" s="138" t="s">
        <v>306</v>
      </c>
      <c r="I130" s="136"/>
      <c r="L130" s="32"/>
      <c r="M130" s="137"/>
      <c r="T130" s="53"/>
      <c r="AT130" s="17" t="s">
        <v>269</v>
      </c>
      <c r="AU130" s="17" t="s">
        <v>77</v>
      </c>
    </row>
    <row r="131" spans="2:65" s="1" customFormat="1" ht="21.75" customHeight="1">
      <c r="B131" s="32"/>
      <c r="C131" s="139" t="s">
        <v>341</v>
      </c>
      <c r="D131" s="139" t="s">
        <v>273</v>
      </c>
      <c r="E131" s="140" t="s">
        <v>3896</v>
      </c>
      <c r="F131" s="141" t="s">
        <v>3897</v>
      </c>
      <c r="G131" s="142" t="s">
        <v>363</v>
      </c>
      <c r="H131" s="143">
        <v>4</v>
      </c>
      <c r="I131" s="144"/>
      <c r="J131" s="145">
        <f>ROUND(I131*H131,2)</f>
        <v>0</v>
      </c>
      <c r="K131" s="141" t="s">
        <v>265</v>
      </c>
      <c r="L131" s="146"/>
      <c r="M131" s="147" t="s">
        <v>19</v>
      </c>
      <c r="N131" s="148" t="s">
        <v>40</v>
      </c>
      <c r="P131" s="130">
        <f>O131*H131</f>
        <v>0</v>
      </c>
      <c r="Q131" s="130">
        <v>0</v>
      </c>
      <c r="R131" s="130">
        <f>Q131*H131</f>
        <v>0</v>
      </c>
      <c r="S131" s="130">
        <v>0</v>
      </c>
      <c r="T131" s="131">
        <f>S131*H131</f>
        <v>0</v>
      </c>
      <c r="AR131" s="132" t="s">
        <v>277</v>
      </c>
      <c r="AT131" s="132" t="s">
        <v>273</v>
      </c>
      <c r="AU131" s="132" t="s">
        <v>77</v>
      </c>
      <c r="AY131" s="17" t="s">
        <v>260</v>
      </c>
      <c r="BE131" s="133">
        <f>IF(N131="základní",J131,0)</f>
        <v>0</v>
      </c>
      <c r="BF131" s="133">
        <f>IF(N131="snížená",J131,0)</f>
        <v>0</v>
      </c>
      <c r="BG131" s="133">
        <f>IF(N131="zákl. přenesená",J131,0)</f>
        <v>0</v>
      </c>
      <c r="BH131" s="133">
        <f>IF(N131="sníž. přenesená",J131,0)</f>
        <v>0</v>
      </c>
      <c r="BI131" s="133">
        <f>IF(N131="nulová",J131,0)</f>
        <v>0</v>
      </c>
      <c r="BJ131" s="17" t="s">
        <v>77</v>
      </c>
      <c r="BK131" s="133">
        <f>ROUND(I131*H131,2)</f>
        <v>0</v>
      </c>
      <c r="BL131" s="17" t="s">
        <v>266</v>
      </c>
      <c r="BM131" s="132" t="s">
        <v>344</v>
      </c>
    </row>
    <row r="132" spans="2:65" s="1" customFormat="1" ht="11.25">
      <c r="B132" s="32"/>
      <c r="D132" s="134" t="s">
        <v>267</v>
      </c>
      <c r="F132" s="135" t="s">
        <v>3897</v>
      </c>
      <c r="I132" s="136"/>
      <c r="L132" s="32"/>
      <c r="M132" s="137"/>
      <c r="T132" s="53"/>
      <c r="AT132" s="17" t="s">
        <v>267</v>
      </c>
      <c r="AU132" s="17" t="s">
        <v>77</v>
      </c>
    </row>
    <row r="133" spans="2:65" s="1" customFormat="1" ht="19.5">
      <c r="B133" s="32"/>
      <c r="D133" s="134" t="s">
        <v>269</v>
      </c>
      <c r="F133" s="138" t="s">
        <v>306</v>
      </c>
      <c r="I133" s="136"/>
      <c r="L133" s="32"/>
      <c r="M133" s="137"/>
      <c r="T133" s="53"/>
      <c r="AT133" s="17" t="s">
        <v>269</v>
      </c>
      <c r="AU133" s="17" t="s">
        <v>77</v>
      </c>
    </row>
    <row r="134" spans="2:65" s="1" customFormat="1" ht="37.9" customHeight="1">
      <c r="B134" s="32"/>
      <c r="C134" s="139" t="s">
        <v>305</v>
      </c>
      <c r="D134" s="139" t="s">
        <v>273</v>
      </c>
      <c r="E134" s="140" t="s">
        <v>3898</v>
      </c>
      <c r="F134" s="141" t="s">
        <v>3899</v>
      </c>
      <c r="G134" s="142" t="s">
        <v>363</v>
      </c>
      <c r="H134" s="143">
        <v>3</v>
      </c>
      <c r="I134" s="144"/>
      <c r="J134" s="145">
        <f>ROUND(I134*H134,2)</f>
        <v>0</v>
      </c>
      <c r="K134" s="141" t="s">
        <v>265</v>
      </c>
      <c r="L134" s="146"/>
      <c r="M134" s="147" t="s">
        <v>19</v>
      </c>
      <c r="N134" s="148" t="s">
        <v>40</v>
      </c>
      <c r="P134" s="130">
        <f>O134*H134</f>
        <v>0</v>
      </c>
      <c r="Q134" s="130">
        <v>0</v>
      </c>
      <c r="R134" s="130">
        <f>Q134*H134</f>
        <v>0</v>
      </c>
      <c r="S134" s="130">
        <v>0</v>
      </c>
      <c r="T134" s="131">
        <f>S134*H134</f>
        <v>0</v>
      </c>
      <c r="AR134" s="132" t="s">
        <v>277</v>
      </c>
      <c r="AT134" s="132" t="s">
        <v>273</v>
      </c>
      <c r="AU134" s="132" t="s">
        <v>77</v>
      </c>
      <c r="AY134" s="17" t="s">
        <v>260</v>
      </c>
      <c r="BE134" s="133">
        <f>IF(N134="základní",J134,0)</f>
        <v>0</v>
      </c>
      <c r="BF134" s="133">
        <f>IF(N134="snížená",J134,0)</f>
        <v>0</v>
      </c>
      <c r="BG134" s="133">
        <f>IF(N134="zákl. přenesená",J134,0)</f>
        <v>0</v>
      </c>
      <c r="BH134" s="133">
        <f>IF(N134="sníž. přenesená",J134,0)</f>
        <v>0</v>
      </c>
      <c r="BI134" s="133">
        <f>IF(N134="nulová",J134,0)</f>
        <v>0</v>
      </c>
      <c r="BJ134" s="17" t="s">
        <v>77</v>
      </c>
      <c r="BK134" s="133">
        <f>ROUND(I134*H134,2)</f>
        <v>0</v>
      </c>
      <c r="BL134" s="17" t="s">
        <v>266</v>
      </c>
      <c r="BM134" s="132" t="s">
        <v>348</v>
      </c>
    </row>
    <row r="135" spans="2:65" s="1" customFormat="1" ht="19.5">
      <c r="B135" s="32"/>
      <c r="D135" s="134" t="s">
        <v>267</v>
      </c>
      <c r="F135" s="135" t="s">
        <v>3899</v>
      </c>
      <c r="I135" s="136"/>
      <c r="L135" s="32"/>
      <c r="M135" s="137"/>
      <c r="T135" s="53"/>
      <c r="AT135" s="17" t="s">
        <v>267</v>
      </c>
      <c r="AU135" s="17" t="s">
        <v>77</v>
      </c>
    </row>
    <row r="136" spans="2:65" s="1" customFormat="1" ht="19.5">
      <c r="B136" s="32"/>
      <c r="D136" s="134" t="s">
        <v>269</v>
      </c>
      <c r="F136" s="138" t="s">
        <v>306</v>
      </c>
      <c r="I136" s="136"/>
      <c r="L136" s="32"/>
      <c r="M136" s="137"/>
      <c r="T136" s="53"/>
      <c r="AT136" s="17" t="s">
        <v>269</v>
      </c>
      <c r="AU136" s="17" t="s">
        <v>77</v>
      </c>
    </row>
    <row r="137" spans="2:65" s="1" customFormat="1" ht="24.2" customHeight="1">
      <c r="B137" s="32"/>
      <c r="C137" s="139" t="s">
        <v>350</v>
      </c>
      <c r="D137" s="139" t="s">
        <v>273</v>
      </c>
      <c r="E137" s="140" t="s">
        <v>3900</v>
      </c>
      <c r="F137" s="141" t="s">
        <v>3901</v>
      </c>
      <c r="G137" s="142" t="s">
        <v>363</v>
      </c>
      <c r="H137" s="143">
        <v>3</v>
      </c>
      <c r="I137" s="144"/>
      <c r="J137" s="145">
        <f>ROUND(I137*H137,2)</f>
        <v>0</v>
      </c>
      <c r="K137" s="141" t="s">
        <v>265</v>
      </c>
      <c r="L137" s="146"/>
      <c r="M137" s="147" t="s">
        <v>19</v>
      </c>
      <c r="N137" s="148" t="s">
        <v>40</v>
      </c>
      <c r="P137" s="130">
        <f>O137*H137</f>
        <v>0</v>
      </c>
      <c r="Q137" s="130">
        <v>0</v>
      </c>
      <c r="R137" s="130">
        <f>Q137*H137</f>
        <v>0</v>
      </c>
      <c r="S137" s="130">
        <v>0</v>
      </c>
      <c r="T137" s="131">
        <f>S137*H137</f>
        <v>0</v>
      </c>
      <c r="AR137" s="132" t="s">
        <v>277</v>
      </c>
      <c r="AT137" s="132" t="s">
        <v>273</v>
      </c>
      <c r="AU137" s="132" t="s">
        <v>77</v>
      </c>
      <c r="AY137" s="17" t="s">
        <v>260</v>
      </c>
      <c r="BE137" s="133">
        <f>IF(N137="základní",J137,0)</f>
        <v>0</v>
      </c>
      <c r="BF137" s="133">
        <f>IF(N137="snížená",J137,0)</f>
        <v>0</v>
      </c>
      <c r="BG137" s="133">
        <f>IF(N137="zákl. přenesená",J137,0)</f>
        <v>0</v>
      </c>
      <c r="BH137" s="133">
        <f>IF(N137="sníž. přenesená",J137,0)</f>
        <v>0</v>
      </c>
      <c r="BI137" s="133">
        <f>IF(N137="nulová",J137,0)</f>
        <v>0</v>
      </c>
      <c r="BJ137" s="17" t="s">
        <v>77</v>
      </c>
      <c r="BK137" s="133">
        <f>ROUND(I137*H137,2)</f>
        <v>0</v>
      </c>
      <c r="BL137" s="17" t="s">
        <v>266</v>
      </c>
      <c r="BM137" s="132" t="s">
        <v>353</v>
      </c>
    </row>
    <row r="138" spans="2:65" s="1" customFormat="1" ht="11.25">
      <c r="B138" s="32"/>
      <c r="D138" s="134" t="s">
        <v>267</v>
      </c>
      <c r="F138" s="135" t="s">
        <v>3901</v>
      </c>
      <c r="I138" s="136"/>
      <c r="L138" s="32"/>
      <c r="M138" s="137"/>
      <c r="T138" s="53"/>
      <c r="AT138" s="17" t="s">
        <v>267</v>
      </c>
      <c r="AU138" s="17" t="s">
        <v>77</v>
      </c>
    </row>
    <row r="139" spans="2:65" s="1" customFormat="1" ht="19.5">
      <c r="B139" s="32"/>
      <c r="D139" s="134" t="s">
        <v>269</v>
      </c>
      <c r="F139" s="138" t="s">
        <v>306</v>
      </c>
      <c r="I139" s="136"/>
      <c r="L139" s="32"/>
      <c r="M139" s="137"/>
      <c r="T139" s="53"/>
      <c r="AT139" s="17" t="s">
        <v>269</v>
      </c>
      <c r="AU139" s="17" t="s">
        <v>77</v>
      </c>
    </row>
    <row r="140" spans="2:65" s="1" customFormat="1" ht="24.2" customHeight="1">
      <c r="B140" s="32"/>
      <c r="C140" s="139" t="s">
        <v>310</v>
      </c>
      <c r="D140" s="139" t="s">
        <v>273</v>
      </c>
      <c r="E140" s="140" t="s">
        <v>3902</v>
      </c>
      <c r="F140" s="141" t="s">
        <v>3903</v>
      </c>
      <c r="G140" s="142" t="s">
        <v>363</v>
      </c>
      <c r="H140" s="143">
        <v>1</v>
      </c>
      <c r="I140" s="144"/>
      <c r="J140" s="145">
        <f>ROUND(I140*H140,2)</f>
        <v>0</v>
      </c>
      <c r="K140" s="141" t="s">
        <v>265</v>
      </c>
      <c r="L140" s="146"/>
      <c r="M140" s="147" t="s">
        <v>19</v>
      </c>
      <c r="N140" s="148" t="s">
        <v>40</v>
      </c>
      <c r="P140" s="130">
        <f>O140*H140</f>
        <v>0</v>
      </c>
      <c r="Q140" s="130">
        <v>0</v>
      </c>
      <c r="R140" s="130">
        <f>Q140*H140</f>
        <v>0</v>
      </c>
      <c r="S140" s="130">
        <v>0</v>
      </c>
      <c r="T140" s="131">
        <f>S140*H140</f>
        <v>0</v>
      </c>
      <c r="AR140" s="132" t="s">
        <v>277</v>
      </c>
      <c r="AT140" s="132" t="s">
        <v>273</v>
      </c>
      <c r="AU140" s="132" t="s">
        <v>77</v>
      </c>
      <c r="AY140" s="17" t="s">
        <v>260</v>
      </c>
      <c r="BE140" s="133">
        <f>IF(N140="základní",J140,0)</f>
        <v>0</v>
      </c>
      <c r="BF140" s="133">
        <f>IF(N140="snížená",J140,0)</f>
        <v>0</v>
      </c>
      <c r="BG140" s="133">
        <f>IF(N140="zákl. přenesená",J140,0)</f>
        <v>0</v>
      </c>
      <c r="BH140" s="133">
        <f>IF(N140="sníž. přenesená",J140,0)</f>
        <v>0</v>
      </c>
      <c r="BI140" s="133">
        <f>IF(N140="nulová",J140,0)</f>
        <v>0</v>
      </c>
      <c r="BJ140" s="17" t="s">
        <v>77</v>
      </c>
      <c r="BK140" s="133">
        <f>ROUND(I140*H140,2)</f>
        <v>0</v>
      </c>
      <c r="BL140" s="17" t="s">
        <v>266</v>
      </c>
      <c r="BM140" s="132" t="s">
        <v>358</v>
      </c>
    </row>
    <row r="141" spans="2:65" s="1" customFormat="1" ht="11.25">
      <c r="B141" s="32"/>
      <c r="D141" s="134" t="s">
        <v>267</v>
      </c>
      <c r="F141" s="135" t="s">
        <v>3903</v>
      </c>
      <c r="I141" s="136"/>
      <c r="L141" s="32"/>
      <c r="M141" s="137"/>
      <c r="T141" s="53"/>
      <c r="AT141" s="17" t="s">
        <v>267</v>
      </c>
      <c r="AU141" s="17" t="s">
        <v>77</v>
      </c>
    </row>
    <row r="142" spans="2:65" s="1" customFormat="1" ht="19.5">
      <c r="B142" s="32"/>
      <c r="D142" s="134" t="s">
        <v>269</v>
      </c>
      <c r="F142" s="138" t="s">
        <v>306</v>
      </c>
      <c r="I142" s="136"/>
      <c r="L142" s="32"/>
      <c r="M142" s="137"/>
      <c r="T142" s="53"/>
      <c r="AT142" s="17" t="s">
        <v>269</v>
      </c>
      <c r="AU142" s="17" t="s">
        <v>77</v>
      </c>
    </row>
    <row r="143" spans="2:65" s="1" customFormat="1" ht="24.2" customHeight="1">
      <c r="B143" s="32"/>
      <c r="C143" s="139" t="s">
        <v>7</v>
      </c>
      <c r="D143" s="139" t="s">
        <v>273</v>
      </c>
      <c r="E143" s="140" t="s">
        <v>4640</v>
      </c>
      <c r="F143" s="141" t="s">
        <v>4641</v>
      </c>
      <c r="G143" s="142" t="s">
        <v>363</v>
      </c>
      <c r="H143" s="143">
        <v>1</v>
      </c>
      <c r="I143" s="144"/>
      <c r="J143" s="145">
        <f>ROUND(I143*H143,2)</f>
        <v>0</v>
      </c>
      <c r="K143" s="141" t="s">
        <v>265</v>
      </c>
      <c r="L143" s="146"/>
      <c r="M143" s="147" t="s">
        <v>19</v>
      </c>
      <c r="N143" s="148" t="s">
        <v>40</v>
      </c>
      <c r="P143" s="130">
        <f>O143*H143</f>
        <v>0</v>
      </c>
      <c r="Q143" s="130">
        <v>0</v>
      </c>
      <c r="R143" s="130">
        <f>Q143*H143</f>
        <v>0</v>
      </c>
      <c r="S143" s="130">
        <v>0</v>
      </c>
      <c r="T143" s="131">
        <f>S143*H143</f>
        <v>0</v>
      </c>
      <c r="AR143" s="132" t="s">
        <v>277</v>
      </c>
      <c r="AT143" s="132" t="s">
        <v>273</v>
      </c>
      <c r="AU143" s="132" t="s">
        <v>77</v>
      </c>
      <c r="AY143" s="17" t="s">
        <v>260</v>
      </c>
      <c r="BE143" s="133">
        <f>IF(N143="základní",J143,0)</f>
        <v>0</v>
      </c>
      <c r="BF143" s="133">
        <f>IF(N143="snížená",J143,0)</f>
        <v>0</v>
      </c>
      <c r="BG143" s="133">
        <f>IF(N143="zákl. přenesená",J143,0)</f>
        <v>0</v>
      </c>
      <c r="BH143" s="133">
        <f>IF(N143="sníž. přenesená",J143,0)</f>
        <v>0</v>
      </c>
      <c r="BI143" s="133">
        <f>IF(N143="nulová",J143,0)</f>
        <v>0</v>
      </c>
      <c r="BJ143" s="17" t="s">
        <v>77</v>
      </c>
      <c r="BK143" s="133">
        <f>ROUND(I143*H143,2)</f>
        <v>0</v>
      </c>
      <c r="BL143" s="17" t="s">
        <v>266</v>
      </c>
      <c r="BM143" s="132" t="s">
        <v>364</v>
      </c>
    </row>
    <row r="144" spans="2:65" s="1" customFormat="1" ht="11.25">
      <c r="B144" s="32"/>
      <c r="D144" s="134" t="s">
        <v>267</v>
      </c>
      <c r="F144" s="135" t="s">
        <v>4641</v>
      </c>
      <c r="I144" s="136"/>
      <c r="L144" s="32"/>
      <c r="M144" s="137"/>
      <c r="T144" s="53"/>
      <c r="AT144" s="17" t="s">
        <v>267</v>
      </c>
      <c r="AU144" s="17" t="s">
        <v>77</v>
      </c>
    </row>
    <row r="145" spans="2:65" s="1" customFormat="1" ht="19.5">
      <c r="B145" s="32"/>
      <c r="D145" s="134" t="s">
        <v>269</v>
      </c>
      <c r="F145" s="138" t="s">
        <v>306</v>
      </c>
      <c r="I145" s="136"/>
      <c r="L145" s="32"/>
      <c r="M145" s="137"/>
      <c r="T145" s="53"/>
      <c r="AT145" s="17" t="s">
        <v>269</v>
      </c>
      <c r="AU145" s="17" t="s">
        <v>77</v>
      </c>
    </row>
    <row r="146" spans="2:65" s="1" customFormat="1" ht="24.2" customHeight="1">
      <c r="B146" s="32"/>
      <c r="C146" s="139" t="s">
        <v>315</v>
      </c>
      <c r="D146" s="139" t="s">
        <v>273</v>
      </c>
      <c r="E146" s="140" t="s">
        <v>801</v>
      </c>
      <c r="F146" s="141" t="s">
        <v>802</v>
      </c>
      <c r="G146" s="142" t="s">
        <v>363</v>
      </c>
      <c r="H146" s="143">
        <v>1</v>
      </c>
      <c r="I146" s="144"/>
      <c r="J146" s="145">
        <f>ROUND(I146*H146,2)</f>
        <v>0</v>
      </c>
      <c r="K146" s="141" t="s">
        <v>265</v>
      </c>
      <c r="L146" s="146"/>
      <c r="M146" s="147" t="s">
        <v>19</v>
      </c>
      <c r="N146" s="148" t="s">
        <v>40</v>
      </c>
      <c r="P146" s="130">
        <f>O146*H146</f>
        <v>0</v>
      </c>
      <c r="Q146" s="130">
        <v>0</v>
      </c>
      <c r="R146" s="130">
        <f>Q146*H146</f>
        <v>0</v>
      </c>
      <c r="S146" s="130">
        <v>0</v>
      </c>
      <c r="T146" s="131">
        <f>S146*H146</f>
        <v>0</v>
      </c>
      <c r="AR146" s="132" t="s">
        <v>277</v>
      </c>
      <c r="AT146" s="132" t="s">
        <v>273</v>
      </c>
      <c r="AU146" s="132" t="s">
        <v>77</v>
      </c>
      <c r="AY146" s="17" t="s">
        <v>260</v>
      </c>
      <c r="BE146" s="133">
        <f>IF(N146="základní",J146,0)</f>
        <v>0</v>
      </c>
      <c r="BF146" s="133">
        <f>IF(N146="snížená",J146,0)</f>
        <v>0</v>
      </c>
      <c r="BG146" s="133">
        <f>IF(N146="zákl. přenesená",J146,0)</f>
        <v>0</v>
      </c>
      <c r="BH146" s="133">
        <f>IF(N146="sníž. přenesená",J146,0)</f>
        <v>0</v>
      </c>
      <c r="BI146" s="133">
        <f>IF(N146="nulová",J146,0)</f>
        <v>0</v>
      </c>
      <c r="BJ146" s="17" t="s">
        <v>77</v>
      </c>
      <c r="BK146" s="133">
        <f>ROUND(I146*H146,2)</f>
        <v>0</v>
      </c>
      <c r="BL146" s="17" t="s">
        <v>266</v>
      </c>
      <c r="BM146" s="132" t="s">
        <v>368</v>
      </c>
    </row>
    <row r="147" spans="2:65" s="1" customFormat="1" ht="19.5">
      <c r="B147" s="32"/>
      <c r="D147" s="134" t="s">
        <v>267</v>
      </c>
      <c r="F147" s="135" t="s">
        <v>802</v>
      </c>
      <c r="I147" s="136"/>
      <c r="L147" s="32"/>
      <c r="M147" s="137"/>
      <c r="T147" s="53"/>
      <c r="AT147" s="17" t="s">
        <v>267</v>
      </c>
      <c r="AU147" s="17" t="s">
        <v>77</v>
      </c>
    </row>
    <row r="148" spans="2:65" s="1" customFormat="1" ht="19.5">
      <c r="B148" s="32"/>
      <c r="D148" s="134" t="s">
        <v>269</v>
      </c>
      <c r="F148" s="138" t="s">
        <v>306</v>
      </c>
      <c r="I148" s="136"/>
      <c r="L148" s="32"/>
      <c r="M148" s="137"/>
      <c r="T148" s="53"/>
      <c r="AT148" s="17" t="s">
        <v>269</v>
      </c>
      <c r="AU148" s="17" t="s">
        <v>77</v>
      </c>
    </row>
    <row r="149" spans="2:65" s="1" customFormat="1" ht="33" customHeight="1">
      <c r="B149" s="32"/>
      <c r="C149" s="139" t="s">
        <v>370</v>
      </c>
      <c r="D149" s="139" t="s">
        <v>273</v>
      </c>
      <c r="E149" s="140" t="s">
        <v>3904</v>
      </c>
      <c r="F149" s="141" t="s">
        <v>3905</v>
      </c>
      <c r="G149" s="142" t="s">
        <v>363</v>
      </c>
      <c r="H149" s="143">
        <v>1</v>
      </c>
      <c r="I149" s="144"/>
      <c r="J149" s="145">
        <f>ROUND(I149*H149,2)</f>
        <v>0</v>
      </c>
      <c r="K149" s="141" t="s">
        <v>265</v>
      </c>
      <c r="L149" s="146"/>
      <c r="M149" s="147" t="s">
        <v>19</v>
      </c>
      <c r="N149" s="148" t="s">
        <v>40</v>
      </c>
      <c r="P149" s="130">
        <f>O149*H149</f>
        <v>0</v>
      </c>
      <c r="Q149" s="130">
        <v>0</v>
      </c>
      <c r="R149" s="130">
        <f>Q149*H149</f>
        <v>0</v>
      </c>
      <c r="S149" s="130">
        <v>0</v>
      </c>
      <c r="T149" s="131">
        <f>S149*H149</f>
        <v>0</v>
      </c>
      <c r="AR149" s="132" t="s">
        <v>277</v>
      </c>
      <c r="AT149" s="132" t="s">
        <v>273</v>
      </c>
      <c r="AU149" s="132" t="s">
        <v>77</v>
      </c>
      <c r="AY149" s="17" t="s">
        <v>260</v>
      </c>
      <c r="BE149" s="133">
        <f>IF(N149="základní",J149,0)</f>
        <v>0</v>
      </c>
      <c r="BF149" s="133">
        <f>IF(N149="snížená",J149,0)</f>
        <v>0</v>
      </c>
      <c r="BG149" s="133">
        <f>IF(N149="zákl. přenesená",J149,0)</f>
        <v>0</v>
      </c>
      <c r="BH149" s="133">
        <f>IF(N149="sníž. přenesená",J149,0)</f>
        <v>0</v>
      </c>
      <c r="BI149" s="133">
        <f>IF(N149="nulová",J149,0)</f>
        <v>0</v>
      </c>
      <c r="BJ149" s="17" t="s">
        <v>77</v>
      </c>
      <c r="BK149" s="133">
        <f>ROUND(I149*H149,2)</f>
        <v>0</v>
      </c>
      <c r="BL149" s="17" t="s">
        <v>266</v>
      </c>
      <c r="BM149" s="132" t="s">
        <v>373</v>
      </c>
    </row>
    <row r="150" spans="2:65" s="1" customFormat="1" ht="19.5">
      <c r="B150" s="32"/>
      <c r="D150" s="134" t="s">
        <v>267</v>
      </c>
      <c r="F150" s="135" t="s">
        <v>3905</v>
      </c>
      <c r="I150" s="136"/>
      <c r="L150" s="32"/>
      <c r="M150" s="137"/>
      <c r="T150" s="53"/>
      <c r="AT150" s="17" t="s">
        <v>267</v>
      </c>
      <c r="AU150" s="17" t="s">
        <v>77</v>
      </c>
    </row>
    <row r="151" spans="2:65" s="1" customFormat="1" ht="19.5">
      <c r="B151" s="32"/>
      <c r="D151" s="134" t="s">
        <v>269</v>
      </c>
      <c r="F151" s="138" t="s">
        <v>306</v>
      </c>
      <c r="I151" s="136"/>
      <c r="L151" s="32"/>
      <c r="M151" s="137"/>
      <c r="T151" s="53"/>
      <c r="AT151" s="17" t="s">
        <v>269</v>
      </c>
      <c r="AU151" s="17" t="s">
        <v>77</v>
      </c>
    </row>
    <row r="152" spans="2:65" s="1" customFormat="1" ht="24.2" customHeight="1">
      <c r="B152" s="32"/>
      <c r="C152" s="139" t="s">
        <v>320</v>
      </c>
      <c r="D152" s="139" t="s">
        <v>273</v>
      </c>
      <c r="E152" s="140" t="s">
        <v>3906</v>
      </c>
      <c r="F152" s="141" t="s">
        <v>3907</v>
      </c>
      <c r="G152" s="142" t="s">
        <v>363</v>
      </c>
      <c r="H152" s="143">
        <v>16</v>
      </c>
      <c r="I152" s="144"/>
      <c r="J152" s="145">
        <f>ROUND(I152*H152,2)</f>
        <v>0</v>
      </c>
      <c r="K152" s="141" t="s">
        <v>265</v>
      </c>
      <c r="L152" s="146"/>
      <c r="M152" s="147" t="s">
        <v>19</v>
      </c>
      <c r="N152" s="148" t="s">
        <v>40</v>
      </c>
      <c r="P152" s="130">
        <f>O152*H152</f>
        <v>0</v>
      </c>
      <c r="Q152" s="130">
        <v>0</v>
      </c>
      <c r="R152" s="130">
        <f>Q152*H152</f>
        <v>0</v>
      </c>
      <c r="S152" s="130">
        <v>0</v>
      </c>
      <c r="T152" s="131">
        <f>S152*H152</f>
        <v>0</v>
      </c>
      <c r="AR152" s="132" t="s">
        <v>277</v>
      </c>
      <c r="AT152" s="132" t="s">
        <v>273</v>
      </c>
      <c r="AU152" s="132" t="s">
        <v>77</v>
      </c>
      <c r="AY152" s="17" t="s">
        <v>260</v>
      </c>
      <c r="BE152" s="133">
        <f>IF(N152="základní",J152,0)</f>
        <v>0</v>
      </c>
      <c r="BF152" s="133">
        <f>IF(N152="snížená",J152,0)</f>
        <v>0</v>
      </c>
      <c r="BG152" s="133">
        <f>IF(N152="zákl. přenesená",J152,0)</f>
        <v>0</v>
      </c>
      <c r="BH152" s="133">
        <f>IF(N152="sníž. přenesená",J152,0)</f>
        <v>0</v>
      </c>
      <c r="BI152" s="133">
        <f>IF(N152="nulová",J152,0)</f>
        <v>0</v>
      </c>
      <c r="BJ152" s="17" t="s">
        <v>77</v>
      </c>
      <c r="BK152" s="133">
        <f>ROUND(I152*H152,2)</f>
        <v>0</v>
      </c>
      <c r="BL152" s="17" t="s">
        <v>266</v>
      </c>
      <c r="BM152" s="132" t="s">
        <v>378</v>
      </c>
    </row>
    <row r="153" spans="2:65" s="1" customFormat="1" ht="19.5">
      <c r="B153" s="32"/>
      <c r="D153" s="134" t="s">
        <v>267</v>
      </c>
      <c r="F153" s="135" t="s">
        <v>3907</v>
      </c>
      <c r="I153" s="136"/>
      <c r="L153" s="32"/>
      <c r="M153" s="137"/>
      <c r="T153" s="53"/>
      <c r="AT153" s="17" t="s">
        <v>267</v>
      </c>
      <c r="AU153" s="17" t="s">
        <v>77</v>
      </c>
    </row>
    <row r="154" spans="2:65" s="1" customFormat="1" ht="19.5">
      <c r="B154" s="32"/>
      <c r="D154" s="134" t="s">
        <v>269</v>
      </c>
      <c r="F154" s="138" t="s">
        <v>306</v>
      </c>
      <c r="I154" s="136"/>
      <c r="L154" s="32"/>
      <c r="M154" s="137"/>
      <c r="T154" s="53"/>
      <c r="AT154" s="17" t="s">
        <v>269</v>
      </c>
      <c r="AU154" s="17" t="s">
        <v>77</v>
      </c>
    </row>
    <row r="155" spans="2:65" s="1" customFormat="1" ht="24.2" customHeight="1">
      <c r="B155" s="32"/>
      <c r="C155" s="139" t="s">
        <v>381</v>
      </c>
      <c r="D155" s="139" t="s">
        <v>273</v>
      </c>
      <c r="E155" s="140" t="s">
        <v>3908</v>
      </c>
      <c r="F155" s="141" t="s">
        <v>3909</v>
      </c>
      <c r="G155" s="142" t="s">
        <v>363</v>
      </c>
      <c r="H155" s="143">
        <v>8</v>
      </c>
      <c r="I155" s="144"/>
      <c r="J155" s="145">
        <f>ROUND(I155*H155,2)</f>
        <v>0</v>
      </c>
      <c r="K155" s="141" t="s">
        <v>265</v>
      </c>
      <c r="L155" s="146"/>
      <c r="M155" s="147" t="s">
        <v>19</v>
      </c>
      <c r="N155" s="148" t="s">
        <v>40</v>
      </c>
      <c r="P155" s="130">
        <f>O155*H155</f>
        <v>0</v>
      </c>
      <c r="Q155" s="130">
        <v>0</v>
      </c>
      <c r="R155" s="130">
        <f>Q155*H155</f>
        <v>0</v>
      </c>
      <c r="S155" s="130">
        <v>0</v>
      </c>
      <c r="T155" s="131">
        <f>S155*H155</f>
        <v>0</v>
      </c>
      <c r="AR155" s="132" t="s">
        <v>277</v>
      </c>
      <c r="AT155" s="132" t="s">
        <v>273</v>
      </c>
      <c r="AU155" s="132" t="s">
        <v>77</v>
      </c>
      <c r="AY155" s="17" t="s">
        <v>260</v>
      </c>
      <c r="BE155" s="133">
        <f>IF(N155="základní",J155,0)</f>
        <v>0</v>
      </c>
      <c r="BF155" s="133">
        <f>IF(N155="snížená",J155,0)</f>
        <v>0</v>
      </c>
      <c r="BG155" s="133">
        <f>IF(N155="zákl. přenesená",J155,0)</f>
        <v>0</v>
      </c>
      <c r="BH155" s="133">
        <f>IF(N155="sníž. přenesená",J155,0)</f>
        <v>0</v>
      </c>
      <c r="BI155" s="133">
        <f>IF(N155="nulová",J155,0)</f>
        <v>0</v>
      </c>
      <c r="BJ155" s="17" t="s">
        <v>77</v>
      </c>
      <c r="BK155" s="133">
        <f>ROUND(I155*H155,2)</f>
        <v>0</v>
      </c>
      <c r="BL155" s="17" t="s">
        <v>266</v>
      </c>
      <c r="BM155" s="132" t="s">
        <v>384</v>
      </c>
    </row>
    <row r="156" spans="2:65" s="1" customFormat="1" ht="11.25">
      <c r="B156" s="32"/>
      <c r="D156" s="134" t="s">
        <v>267</v>
      </c>
      <c r="F156" s="135" t="s">
        <v>3909</v>
      </c>
      <c r="I156" s="136"/>
      <c r="L156" s="32"/>
      <c r="M156" s="137"/>
      <c r="T156" s="53"/>
      <c r="AT156" s="17" t="s">
        <v>267</v>
      </c>
      <c r="AU156" s="17" t="s">
        <v>77</v>
      </c>
    </row>
    <row r="157" spans="2:65" s="1" customFormat="1" ht="19.5">
      <c r="B157" s="32"/>
      <c r="D157" s="134" t="s">
        <v>269</v>
      </c>
      <c r="F157" s="138" t="s">
        <v>306</v>
      </c>
      <c r="I157" s="136"/>
      <c r="L157" s="32"/>
      <c r="M157" s="137"/>
      <c r="T157" s="53"/>
      <c r="AT157" s="17" t="s">
        <v>269</v>
      </c>
      <c r="AU157" s="17" t="s">
        <v>77</v>
      </c>
    </row>
    <row r="158" spans="2:65" s="1" customFormat="1" ht="24.2" customHeight="1">
      <c r="B158" s="32"/>
      <c r="C158" s="139" t="s">
        <v>326</v>
      </c>
      <c r="D158" s="139" t="s">
        <v>273</v>
      </c>
      <c r="E158" s="140" t="s">
        <v>3910</v>
      </c>
      <c r="F158" s="141" t="s">
        <v>3911</v>
      </c>
      <c r="G158" s="142" t="s">
        <v>363</v>
      </c>
      <c r="H158" s="143">
        <v>8</v>
      </c>
      <c r="I158" s="144"/>
      <c r="J158" s="145">
        <f>ROUND(I158*H158,2)</f>
        <v>0</v>
      </c>
      <c r="K158" s="141" t="s">
        <v>265</v>
      </c>
      <c r="L158" s="146"/>
      <c r="M158" s="147" t="s">
        <v>19</v>
      </c>
      <c r="N158" s="148" t="s">
        <v>40</v>
      </c>
      <c r="P158" s="130">
        <f>O158*H158</f>
        <v>0</v>
      </c>
      <c r="Q158" s="130">
        <v>0</v>
      </c>
      <c r="R158" s="130">
        <f>Q158*H158</f>
        <v>0</v>
      </c>
      <c r="S158" s="130">
        <v>0</v>
      </c>
      <c r="T158" s="131">
        <f>S158*H158</f>
        <v>0</v>
      </c>
      <c r="AR158" s="132" t="s">
        <v>277</v>
      </c>
      <c r="AT158" s="132" t="s">
        <v>273</v>
      </c>
      <c r="AU158" s="132" t="s">
        <v>77</v>
      </c>
      <c r="AY158" s="17" t="s">
        <v>260</v>
      </c>
      <c r="BE158" s="133">
        <f>IF(N158="základní",J158,0)</f>
        <v>0</v>
      </c>
      <c r="BF158" s="133">
        <f>IF(N158="snížená",J158,0)</f>
        <v>0</v>
      </c>
      <c r="BG158" s="133">
        <f>IF(N158="zákl. přenesená",J158,0)</f>
        <v>0</v>
      </c>
      <c r="BH158" s="133">
        <f>IF(N158="sníž. přenesená",J158,0)</f>
        <v>0</v>
      </c>
      <c r="BI158" s="133">
        <f>IF(N158="nulová",J158,0)</f>
        <v>0</v>
      </c>
      <c r="BJ158" s="17" t="s">
        <v>77</v>
      </c>
      <c r="BK158" s="133">
        <f>ROUND(I158*H158,2)</f>
        <v>0</v>
      </c>
      <c r="BL158" s="17" t="s">
        <v>266</v>
      </c>
      <c r="BM158" s="132" t="s">
        <v>389</v>
      </c>
    </row>
    <row r="159" spans="2:65" s="1" customFormat="1" ht="11.25">
      <c r="B159" s="32"/>
      <c r="D159" s="134" t="s">
        <v>267</v>
      </c>
      <c r="F159" s="135" t="s">
        <v>3911</v>
      </c>
      <c r="I159" s="136"/>
      <c r="L159" s="32"/>
      <c r="M159" s="137"/>
      <c r="T159" s="53"/>
      <c r="AT159" s="17" t="s">
        <v>267</v>
      </c>
      <c r="AU159" s="17" t="s">
        <v>77</v>
      </c>
    </row>
    <row r="160" spans="2:65" s="1" customFormat="1" ht="19.5">
      <c r="B160" s="32"/>
      <c r="D160" s="134" t="s">
        <v>269</v>
      </c>
      <c r="F160" s="138" t="s">
        <v>306</v>
      </c>
      <c r="I160" s="136"/>
      <c r="L160" s="32"/>
      <c r="M160" s="137"/>
      <c r="T160" s="53"/>
      <c r="AT160" s="17" t="s">
        <v>269</v>
      </c>
      <c r="AU160" s="17" t="s">
        <v>77</v>
      </c>
    </row>
    <row r="161" spans="2:65" s="1" customFormat="1" ht="21.75" customHeight="1">
      <c r="B161" s="32"/>
      <c r="C161" s="139" t="s">
        <v>392</v>
      </c>
      <c r="D161" s="139" t="s">
        <v>273</v>
      </c>
      <c r="E161" s="140" t="s">
        <v>3912</v>
      </c>
      <c r="F161" s="141" t="s">
        <v>3913</v>
      </c>
      <c r="G161" s="142" t="s">
        <v>363</v>
      </c>
      <c r="H161" s="143">
        <v>1</v>
      </c>
      <c r="I161" s="144"/>
      <c r="J161" s="145">
        <f>ROUND(I161*H161,2)</f>
        <v>0</v>
      </c>
      <c r="K161" s="141" t="s">
        <v>19</v>
      </c>
      <c r="L161" s="146"/>
      <c r="M161" s="147" t="s">
        <v>19</v>
      </c>
      <c r="N161" s="148" t="s">
        <v>40</v>
      </c>
      <c r="P161" s="130">
        <f>O161*H161</f>
        <v>0</v>
      </c>
      <c r="Q161" s="130">
        <v>0</v>
      </c>
      <c r="R161" s="130">
        <f>Q161*H161</f>
        <v>0</v>
      </c>
      <c r="S161" s="130">
        <v>0</v>
      </c>
      <c r="T161" s="131">
        <f>S161*H161</f>
        <v>0</v>
      </c>
      <c r="AR161" s="132" t="s">
        <v>277</v>
      </c>
      <c r="AT161" s="132" t="s">
        <v>273</v>
      </c>
      <c r="AU161" s="132" t="s">
        <v>77</v>
      </c>
      <c r="AY161" s="17" t="s">
        <v>260</v>
      </c>
      <c r="BE161" s="133">
        <f>IF(N161="základní",J161,0)</f>
        <v>0</v>
      </c>
      <c r="BF161" s="133">
        <f>IF(N161="snížená",J161,0)</f>
        <v>0</v>
      </c>
      <c r="BG161" s="133">
        <f>IF(N161="zákl. přenesená",J161,0)</f>
        <v>0</v>
      </c>
      <c r="BH161" s="133">
        <f>IF(N161="sníž. přenesená",J161,0)</f>
        <v>0</v>
      </c>
      <c r="BI161" s="133">
        <f>IF(N161="nulová",J161,0)</f>
        <v>0</v>
      </c>
      <c r="BJ161" s="17" t="s">
        <v>77</v>
      </c>
      <c r="BK161" s="133">
        <f>ROUND(I161*H161,2)</f>
        <v>0</v>
      </c>
      <c r="BL161" s="17" t="s">
        <v>266</v>
      </c>
      <c r="BM161" s="132" t="s">
        <v>395</v>
      </c>
    </row>
    <row r="162" spans="2:65" s="1" customFormat="1" ht="11.25">
      <c r="B162" s="32"/>
      <c r="D162" s="134" t="s">
        <v>267</v>
      </c>
      <c r="F162" s="135" t="s">
        <v>3913</v>
      </c>
      <c r="I162" s="136"/>
      <c r="L162" s="32"/>
      <c r="M162" s="137"/>
      <c r="T162" s="53"/>
      <c r="AT162" s="17" t="s">
        <v>267</v>
      </c>
      <c r="AU162" s="17" t="s">
        <v>77</v>
      </c>
    </row>
    <row r="163" spans="2:65" s="1" customFormat="1" ht="19.5">
      <c r="B163" s="32"/>
      <c r="D163" s="134" t="s">
        <v>269</v>
      </c>
      <c r="F163" s="138" t="s">
        <v>306</v>
      </c>
      <c r="I163" s="136"/>
      <c r="L163" s="32"/>
      <c r="M163" s="137"/>
      <c r="T163" s="53"/>
      <c r="AT163" s="17" t="s">
        <v>269</v>
      </c>
      <c r="AU163" s="17" t="s">
        <v>77</v>
      </c>
    </row>
    <row r="164" spans="2:65" s="1" customFormat="1" ht="16.5" customHeight="1">
      <c r="B164" s="32"/>
      <c r="C164" s="139" t="s">
        <v>330</v>
      </c>
      <c r="D164" s="139" t="s">
        <v>273</v>
      </c>
      <c r="E164" s="140" t="s">
        <v>816</v>
      </c>
      <c r="F164" s="141" t="s">
        <v>817</v>
      </c>
      <c r="G164" s="142" t="s">
        <v>363</v>
      </c>
      <c r="H164" s="143">
        <v>2</v>
      </c>
      <c r="I164" s="144"/>
      <c r="J164" s="145">
        <f>ROUND(I164*H164,2)</f>
        <v>0</v>
      </c>
      <c r="K164" s="141" t="s">
        <v>265</v>
      </c>
      <c r="L164" s="146"/>
      <c r="M164" s="147" t="s">
        <v>19</v>
      </c>
      <c r="N164" s="148" t="s">
        <v>40</v>
      </c>
      <c r="P164" s="130">
        <f>O164*H164</f>
        <v>0</v>
      </c>
      <c r="Q164" s="130">
        <v>0</v>
      </c>
      <c r="R164" s="130">
        <f>Q164*H164</f>
        <v>0</v>
      </c>
      <c r="S164" s="130">
        <v>0</v>
      </c>
      <c r="T164" s="131">
        <f>S164*H164</f>
        <v>0</v>
      </c>
      <c r="AR164" s="132" t="s">
        <v>277</v>
      </c>
      <c r="AT164" s="132" t="s">
        <v>273</v>
      </c>
      <c r="AU164" s="132" t="s">
        <v>77</v>
      </c>
      <c r="AY164" s="17" t="s">
        <v>260</v>
      </c>
      <c r="BE164" s="133">
        <f>IF(N164="základní",J164,0)</f>
        <v>0</v>
      </c>
      <c r="BF164" s="133">
        <f>IF(N164="snížená",J164,0)</f>
        <v>0</v>
      </c>
      <c r="BG164" s="133">
        <f>IF(N164="zákl. přenesená",J164,0)</f>
        <v>0</v>
      </c>
      <c r="BH164" s="133">
        <f>IF(N164="sníž. přenesená",J164,0)</f>
        <v>0</v>
      </c>
      <c r="BI164" s="133">
        <f>IF(N164="nulová",J164,0)</f>
        <v>0</v>
      </c>
      <c r="BJ164" s="17" t="s">
        <v>77</v>
      </c>
      <c r="BK164" s="133">
        <f>ROUND(I164*H164,2)</f>
        <v>0</v>
      </c>
      <c r="BL164" s="17" t="s">
        <v>266</v>
      </c>
      <c r="BM164" s="132" t="s">
        <v>399</v>
      </c>
    </row>
    <row r="165" spans="2:65" s="1" customFormat="1" ht="11.25">
      <c r="B165" s="32"/>
      <c r="D165" s="134" t="s">
        <v>267</v>
      </c>
      <c r="F165" s="135" t="s">
        <v>817</v>
      </c>
      <c r="I165" s="136"/>
      <c r="L165" s="32"/>
      <c r="M165" s="137"/>
      <c r="T165" s="53"/>
      <c r="AT165" s="17" t="s">
        <v>267</v>
      </c>
      <c r="AU165" s="17" t="s">
        <v>77</v>
      </c>
    </row>
    <row r="166" spans="2:65" s="1" customFormat="1" ht="19.5">
      <c r="B166" s="32"/>
      <c r="D166" s="134" t="s">
        <v>269</v>
      </c>
      <c r="F166" s="138" t="s">
        <v>306</v>
      </c>
      <c r="I166" s="136"/>
      <c r="L166" s="32"/>
      <c r="M166" s="137"/>
      <c r="T166" s="53"/>
      <c r="AT166" s="17" t="s">
        <v>269</v>
      </c>
      <c r="AU166" s="17" t="s">
        <v>77</v>
      </c>
    </row>
    <row r="167" spans="2:65" s="1" customFormat="1" ht="16.5" customHeight="1">
      <c r="B167" s="32"/>
      <c r="C167" s="139" t="s">
        <v>401</v>
      </c>
      <c r="D167" s="139" t="s">
        <v>273</v>
      </c>
      <c r="E167" s="140" t="s">
        <v>2996</v>
      </c>
      <c r="F167" s="141" t="s">
        <v>4623</v>
      </c>
      <c r="G167" s="142" t="s">
        <v>363</v>
      </c>
      <c r="H167" s="143">
        <v>4</v>
      </c>
      <c r="I167" s="144"/>
      <c r="J167" s="145">
        <f>ROUND(I167*H167,2)</f>
        <v>0</v>
      </c>
      <c r="K167" s="141" t="s">
        <v>19</v>
      </c>
      <c r="L167" s="146"/>
      <c r="M167" s="147" t="s">
        <v>19</v>
      </c>
      <c r="N167" s="148" t="s">
        <v>40</v>
      </c>
      <c r="P167" s="130">
        <f>O167*H167</f>
        <v>0</v>
      </c>
      <c r="Q167" s="130">
        <v>0</v>
      </c>
      <c r="R167" s="130">
        <f>Q167*H167</f>
        <v>0</v>
      </c>
      <c r="S167" s="130">
        <v>0</v>
      </c>
      <c r="T167" s="131">
        <f>S167*H167</f>
        <v>0</v>
      </c>
      <c r="AR167" s="132" t="s">
        <v>277</v>
      </c>
      <c r="AT167" s="132" t="s">
        <v>273</v>
      </c>
      <c r="AU167" s="132" t="s">
        <v>77</v>
      </c>
      <c r="AY167" s="17" t="s">
        <v>260</v>
      </c>
      <c r="BE167" s="133">
        <f>IF(N167="základní",J167,0)</f>
        <v>0</v>
      </c>
      <c r="BF167" s="133">
        <f>IF(N167="snížená",J167,0)</f>
        <v>0</v>
      </c>
      <c r="BG167" s="133">
        <f>IF(N167="zákl. přenesená",J167,0)</f>
        <v>0</v>
      </c>
      <c r="BH167" s="133">
        <f>IF(N167="sníž. přenesená",J167,0)</f>
        <v>0</v>
      </c>
      <c r="BI167" s="133">
        <f>IF(N167="nulová",J167,0)</f>
        <v>0</v>
      </c>
      <c r="BJ167" s="17" t="s">
        <v>77</v>
      </c>
      <c r="BK167" s="133">
        <f>ROUND(I167*H167,2)</f>
        <v>0</v>
      </c>
      <c r="BL167" s="17" t="s">
        <v>266</v>
      </c>
      <c r="BM167" s="132" t="s">
        <v>404</v>
      </c>
    </row>
    <row r="168" spans="2:65" s="1" customFormat="1" ht="11.25">
      <c r="B168" s="32"/>
      <c r="D168" s="134" t="s">
        <v>267</v>
      </c>
      <c r="F168" s="135" t="s">
        <v>4623</v>
      </c>
      <c r="I168" s="136"/>
      <c r="L168" s="32"/>
      <c r="M168" s="137"/>
      <c r="T168" s="53"/>
      <c r="AT168" s="17" t="s">
        <v>267</v>
      </c>
      <c r="AU168" s="17" t="s">
        <v>77</v>
      </c>
    </row>
    <row r="169" spans="2:65" s="1" customFormat="1" ht="19.5">
      <c r="B169" s="32"/>
      <c r="D169" s="134" t="s">
        <v>269</v>
      </c>
      <c r="F169" s="138" t="s">
        <v>306</v>
      </c>
      <c r="I169" s="136"/>
      <c r="L169" s="32"/>
      <c r="M169" s="137"/>
      <c r="T169" s="53"/>
      <c r="AT169" s="17" t="s">
        <v>269</v>
      </c>
      <c r="AU169" s="17" t="s">
        <v>77</v>
      </c>
    </row>
    <row r="170" spans="2:65" s="1" customFormat="1" ht="16.5" customHeight="1">
      <c r="B170" s="32"/>
      <c r="C170" s="139" t="s">
        <v>335</v>
      </c>
      <c r="D170" s="139" t="s">
        <v>273</v>
      </c>
      <c r="E170" s="140" t="s">
        <v>4642</v>
      </c>
      <c r="F170" s="141" t="s">
        <v>4643</v>
      </c>
      <c r="G170" s="142" t="s">
        <v>363</v>
      </c>
      <c r="H170" s="143">
        <v>1</v>
      </c>
      <c r="I170" s="144"/>
      <c r="J170" s="145">
        <f>ROUND(I170*H170,2)</f>
        <v>0</v>
      </c>
      <c r="K170" s="141" t="s">
        <v>19</v>
      </c>
      <c r="L170" s="146"/>
      <c r="M170" s="147" t="s">
        <v>19</v>
      </c>
      <c r="N170" s="148" t="s">
        <v>40</v>
      </c>
      <c r="P170" s="130">
        <f>O170*H170</f>
        <v>0</v>
      </c>
      <c r="Q170" s="130">
        <v>0</v>
      </c>
      <c r="R170" s="130">
        <f>Q170*H170</f>
        <v>0</v>
      </c>
      <c r="S170" s="130">
        <v>0</v>
      </c>
      <c r="T170" s="131">
        <f>S170*H170</f>
        <v>0</v>
      </c>
      <c r="AR170" s="132" t="s">
        <v>277</v>
      </c>
      <c r="AT170" s="132" t="s">
        <v>273</v>
      </c>
      <c r="AU170" s="132" t="s">
        <v>77</v>
      </c>
      <c r="AY170" s="17" t="s">
        <v>260</v>
      </c>
      <c r="BE170" s="133">
        <f>IF(N170="základní",J170,0)</f>
        <v>0</v>
      </c>
      <c r="BF170" s="133">
        <f>IF(N170="snížená",J170,0)</f>
        <v>0</v>
      </c>
      <c r="BG170" s="133">
        <f>IF(N170="zákl. přenesená",J170,0)</f>
        <v>0</v>
      </c>
      <c r="BH170" s="133">
        <f>IF(N170="sníž. přenesená",J170,0)</f>
        <v>0</v>
      </c>
      <c r="BI170" s="133">
        <f>IF(N170="nulová",J170,0)</f>
        <v>0</v>
      </c>
      <c r="BJ170" s="17" t="s">
        <v>77</v>
      </c>
      <c r="BK170" s="133">
        <f>ROUND(I170*H170,2)</f>
        <v>0</v>
      </c>
      <c r="BL170" s="17" t="s">
        <v>266</v>
      </c>
      <c r="BM170" s="132" t="s">
        <v>409</v>
      </c>
    </row>
    <row r="171" spans="2:65" s="1" customFormat="1" ht="11.25">
      <c r="B171" s="32"/>
      <c r="D171" s="134" t="s">
        <v>267</v>
      </c>
      <c r="F171" s="135" t="s">
        <v>4643</v>
      </c>
      <c r="I171" s="136"/>
      <c r="L171" s="32"/>
      <c r="M171" s="137"/>
      <c r="T171" s="53"/>
      <c r="AT171" s="17" t="s">
        <v>267</v>
      </c>
      <c r="AU171" s="17" t="s">
        <v>77</v>
      </c>
    </row>
    <row r="172" spans="2:65" s="1" customFormat="1" ht="19.5">
      <c r="B172" s="32"/>
      <c r="D172" s="134" t="s">
        <v>269</v>
      </c>
      <c r="F172" s="138" t="s">
        <v>306</v>
      </c>
      <c r="I172" s="136"/>
      <c r="L172" s="32"/>
      <c r="M172" s="137"/>
      <c r="T172" s="53"/>
      <c r="AT172" s="17" t="s">
        <v>269</v>
      </c>
      <c r="AU172" s="17" t="s">
        <v>77</v>
      </c>
    </row>
    <row r="173" spans="2:65" s="1" customFormat="1" ht="24.2" customHeight="1">
      <c r="B173" s="32"/>
      <c r="C173" s="139" t="s">
        <v>412</v>
      </c>
      <c r="D173" s="139" t="s">
        <v>273</v>
      </c>
      <c r="E173" s="140" t="s">
        <v>3917</v>
      </c>
      <c r="F173" s="141" t="s">
        <v>3918</v>
      </c>
      <c r="G173" s="142" t="s">
        <v>363</v>
      </c>
      <c r="H173" s="143">
        <v>1</v>
      </c>
      <c r="I173" s="144"/>
      <c r="J173" s="145">
        <f>ROUND(I173*H173,2)</f>
        <v>0</v>
      </c>
      <c r="K173" s="141" t="s">
        <v>265</v>
      </c>
      <c r="L173" s="146"/>
      <c r="M173" s="147" t="s">
        <v>19</v>
      </c>
      <c r="N173" s="148" t="s">
        <v>40</v>
      </c>
      <c r="P173" s="130">
        <f>O173*H173</f>
        <v>0</v>
      </c>
      <c r="Q173" s="130">
        <v>0</v>
      </c>
      <c r="R173" s="130">
        <f>Q173*H173</f>
        <v>0</v>
      </c>
      <c r="S173" s="130">
        <v>0</v>
      </c>
      <c r="T173" s="131">
        <f>S173*H173</f>
        <v>0</v>
      </c>
      <c r="AR173" s="132" t="s">
        <v>277</v>
      </c>
      <c r="AT173" s="132" t="s">
        <v>273</v>
      </c>
      <c r="AU173" s="132" t="s">
        <v>77</v>
      </c>
      <c r="AY173" s="17" t="s">
        <v>260</v>
      </c>
      <c r="BE173" s="133">
        <f>IF(N173="základní",J173,0)</f>
        <v>0</v>
      </c>
      <c r="BF173" s="133">
        <f>IF(N173="snížená",J173,0)</f>
        <v>0</v>
      </c>
      <c r="BG173" s="133">
        <f>IF(N173="zákl. přenesená",J173,0)</f>
        <v>0</v>
      </c>
      <c r="BH173" s="133">
        <f>IF(N173="sníž. přenesená",J173,0)</f>
        <v>0</v>
      </c>
      <c r="BI173" s="133">
        <f>IF(N173="nulová",J173,0)</f>
        <v>0</v>
      </c>
      <c r="BJ173" s="17" t="s">
        <v>77</v>
      </c>
      <c r="BK173" s="133">
        <f>ROUND(I173*H173,2)</f>
        <v>0</v>
      </c>
      <c r="BL173" s="17" t="s">
        <v>266</v>
      </c>
      <c r="BM173" s="132" t="s">
        <v>415</v>
      </c>
    </row>
    <row r="174" spans="2:65" s="1" customFormat="1" ht="19.5">
      <c r="B174" s="32"/>
      <c r="D174" s="134" t="s">
        <v>267</v>
      </c>
      <c r="F174" s="135" t="s">
        <v>3918</v>
      </c>
      <c r="I174" s="136"/>
      <c r="L174" s="32"/>
      <c r="M174" s="137"/>
      <c r="T174" s="53"/>
      <c r="AT174" s="17" t="s">
        <v>267</v>
      </c>
      <c r="AU174" s="17" t="s">
        <v>77</v>
      </c>
    </row>
    <row r="175" spans="2:65" s="1" customFormat="1" ht="19.5">
      <c r="B175" s="32"/>
      <c r="D175" s="134" t="s">
        <v>269</v>
      </c>
      <c r="F175" s="138" t="s">
        <v>306</v>
      </c>
      <c r="I175" s="136"/>
      <c r="L175" s="32"/>
      <c r="M175" s="137"/>
      <c r="T175" s="53"/>
      <c r="AT175" s="17" t="s">
        <v>269</v>
      </c>
      <c r="AU175" s="17" t="s">
        <v>77</v>
      </c>
    </row>
    <row r="176" spans="2:65" s="10" customFormat="1" ht="25.9" customHeight="1">
      <c r="B176" s="111"/>
      <c r="D176" s="112" t="s">
        <v>68</v>
      </c>
      <c r="E176" s="113" t="s">
        <v>79</v>
      </c>
      <c r="F176" s="113" t="s">
        <v>834</v>
      </c>
      <c r="I176" s="114"/>
      <c r="J176" s="115">
        <f>BK176</f>
        <v>0</v>
      </c>
      <c r="L176" s="111"/>
      <c r="M176" s="116"/>
      <c r="P176" s="117">
        <f>SUM(P177:P278)</f>
        <v>0</v>
      </c>
      <c r="R176" s="117">
        <f>SUM(R177:R278)</f>
        <v>0</v>
      </c>
      <c r="T176" s="118">
        <f>SUM(T177:T278)</f>
        <v>0</v>
      </c>
      <c r="AR176" s="112" t="s">
        <v>77</v>
      </c>
      <c r="AT176" s="119" t="s">
        <v>68</v>
      </c>
      <c r="AU176" s="119" t="s">
        <v>69</v>
      </c>
      <c r="AY176" s="112" t="s">
        <v>260</v>
      </c>
      <c r="BK176" s="120">
        <f>SUM(BK177:BK278)</f>
        <v>0</v>
      </c>
    </row>
    <row r="177" spans="2:65" s="1" customFormat="1" ht="16.5" customHeight="1">
      <c r="B177" s="32"/>
      <c r="C177" s="121" t="s">
        <v>419</v>
      </c>
      <c r="D177" s="121" t="s">
        <v>261</v>
      </c>
      <c r="E177" s="122" t="s">
        <v>3112</v>
      </c>
      <c r="F177" s="123" t="s">
        <v>3113</v>
      </c>
      <c r="G177" s="124" t="s">
        <v>363</v>
      </c>
      <c r="H177" s="125">
        <v>1</v>
      </c>
      <c r="I177" s="126"/>
      <c r="J177" s="127">
        <f>ROUND(I177*H177,2)</f>
        <v>0</v>
      </c>
      <c r="K177" s="123" t="s">
        <v>265</v>
      </c>
      <c r="L177" s="32"/>
      <c r="M177" s="128" t="s">
        <v>19</v>
      </c>
      <c r="N177" s="129" t="s">
        <v>40</v>
      </c>
      <c r="P177" s="130">
        <f>O177*H177</f>
        <v>0</v>
      </c>
      <c r="Q177" s="130">
        <v>0</v>
      </c>
      <c r="R177" s="130">
        <f>Q177*H177</f>
        <v>0</v>
      </c>
      <c r="S177" s="130">
        <v>0</v>
      </c>
      <c r="T177" s="131">
        <f>S177*H177</f>
        <v>0</v>
      </c>
      <c r="AR177" s="132" t="s">
        <v>266</v>
      </c>
      <c r="AT177" s="132" t="s">
        <v>261</v>
      </c>
      <c r="AU177" s="132" t="s">
        <v>77</v>
      </c>
      <c r="AY177" s="17" t="s">
        <v>260</v>
      </c>
      <c r="BE177" s="133">
        <f>IF(N177="základní",J177,0)</f>
        <v>0</v>
      </c>
      <c r="BF177" s="133">
        <f>IF(N177="snížená",J177,0)</f>
        <v>0</v>
      </c>
      <c r="BG177" s="133">
        <f>IF(N177="zákl. přenesená",J177,0)</f>
        <v>0</v>
      </c>
      <c r="BH177" s="133">
        <f>IF(N177="sníž. přenesená",J177,0)</f>
        <v>0</v>
      </c>
      <c r="BI177" s="133">
        <f>IF(N177="nulová",J177,0)</f>
        <v>0</v>
      </c>
      <c r="BJ177" s="17" t="s">
        <v>77</v>
      </c>
      <c r="BK177" s="133">
        <f>ROUND(I177*H177,2)</f>
        <v>0</v>
      </c>
      <c r="BL177" s="17" t="s">
        <v>266</v>
      </c>
      <c r="BM177" s="132" t="s">
        <v>4644</v>
      </c>
    </row>
    <row r="178" spans="2:65" s="1" customFormat="1" ht="19.5">
      <c r="B178" s="32"/>
      <c r="D178" s="134" t="s">
        <v>267</v>
      </c>
      <c r="F178" s="135" t="s">
        <v>3115</v>
      </c>
      <c r="I178" s="136"/>
      <c r="L178" s="32"/>
      <c r="M178" s="137"/>
      <c r="T178" s="53"/>
      <c r="AT178" s="17" t="s">
        <v>267</v>
      </c>
      <c r="AU178" s="17" t="s">
        <v>77</v>
      </c>
    </row>
    <row r="179" spans="2:65" s="1" customFormat="1" ht="16.5" customHeight="1">
      <c r="B179" s="32"/>
      <c r="C179" s="121" t="s">
        <v>1494</v>
      </c>
      <c r="D179" s="121" t="s">
        <v>261</v>
      </c>
      <c r="E179" s="122" t="s">
        <v>323</v>
      </c>
      <c r="F179" s="123" t="s">
        <v>324</v>
      </c>
      <c r="G179" s="124" t="s">
        <v>436</v>
      </c>
      <c r="H179" s="125">
        <v>8</v>
      </c>
      <c r="I179" s="126"/>
      <c r="J179" s="127">
        <f>ROUND(I179*H179,2)</f>
        <v>0</v>
      </c>
      <c r="K179" s="123" t="s">
        <v>265</v>
      </c>
      <c r="L179" s="32"/>
      <c r="M179" s="128" t="s">
        <v>19</v>
      </c>
      <c r="N179" s="129" t="s">
        <v>40</v>
      </c>
      <c r="P179" s="130">
        <f>O179*H179</f>
        <v>0</v>
      </c>
      <c r="Q179" s="130">
        <v>0</v>
      </c>
      <c r="R179" s="130">
        <f>Q179*H179</f>
        <v>0</v>
      </c>
      <c r="S179" s="130">
        <v>0</v>
      </c>
      <c r="T179" s="131">
        <f>S179*H179</f>
        <v>0</v>
      </c>
      <c r="AR179" s="132" t="s">
        <v>266</v>
      </c>
      <c r="AT179" s="132" t="s">
        <v>261</v>
      </c>
      <c r="AU179" s="132" t="s">
        <v>77</v>
      </c>
      <c r="AY179" s="17" t="s">
        <v>260</v>
      </c>
      <c r="BE179" s="133">
        <f>IF(N179="základní",J179,0)</f>
        <v>0</v>
      </c>
      <c r="BF179" s="133">
        <f>IF(N179="snížená",J179,0)</f>
        <v>0</v>
      </c>
      <c r="BG179" s="133">
        <f>IF(N179="zákl. přenesená",J179,0)</f>
        <v>0</v>
      </c>
      <c r="BH179" s="133">
        <f>IF(N179="sníž. přenesená",J179,0)</f>
        <v>0</v>
      </c>
      <c r="BI179" s="133">
        <f>IF(N179="nulová",J179,0)</f>
        <v>0</v>
      </c>
      <c r="BJ179" s="17" t="s">
        <v>77</v>
      </c>
      <c r="BK179" s="133">
        <f>ROUND(I179*H179,2)</f>
        <v>0</v>
      </c>
      <c r="BL179" s="17" t="s">
        <v>266</v>
      </c>
      <c r="BM179" s="132" t="s">
        <v>4645</v>
      </c>
    </row>
    <row r="180" spans="2:65" s="1" customFormat="1" ht="11.25">
      <c r="B180" s="32"/>
      <c r="D180" s="134" t="s">
        <v>267</v>
      </c>
      <c r="F180" s="135" t="s">
        <v>324</v>
      </c>
      <c r="I180" s="136"/>
      <c r="L180" s="32"/>
      <c r="M180" s="137"/>
      <c r="T180" s="53"/>
      <c r="AT180" s="17" t="s">
        <v>267</v>
      </c>
      <c r="AU180" s="17" t="s">
        <v>77</v>
      </c>
    </row>
    <row r="181" spans="2:65" s="1" customFormat="1" ht="16.5" customHeight="1">
      <c r="B181" s="32"/>
      <c r="C181" s="121" t="s">
        <v>425</v>
      </c>
      <c r="D181" s="121" t="s">
        <v>261</v>
      </c>
      <c r="E181" s="122" t="s">
        <v>2838</v>
      </c>
      <c r="F181" s="123" t="s">
        <v>2839</v>
      </c>
      <c r="G181" s="124" t="s">
        <v>1067</v>
      </c>
      <c r="H181" s="125">
        <v>13</v>
      </c>
      <c r="I181" s="126"/>
      <c r="J181" s="127">
        <f>ROUND(I181*H181,2)</f>
        <v>0</v>
      </c>
      <c r="K181" s="123" t="s">
        <v>265</v>
      </c>
      <c r="L181" s="32"/>
      <c r="M181" s="128" t="s">
        <v>19</v>
      </c>
      <c r="N181" s="129" t="s">
        <v>40</v>
      </c>
      <c r="P181" s="130">
        <f>O181*H181</f>
        <v>0</v>
      </c>
      <c r="Q181" s="130">
        <v>0</v>
      </c>
      <c r="R181" s="130">
        <f>Q181*H181</f>
        <v>0</v>
      </c>
      <c r="S181" s="130">
        <v>0</v>
      </c>
      <c r="T181" s="131">
        <f>S181*H181</f>
        <v>0</v>
      </c>
      <c r="AR181" s="132" t="s">
        <v>266</v>
      </c>
      <c r="AT181" s="132" t="s">
        <v>261</v>
      </c>
      <c r="AU181" s="132" t="s">
        <v>77</v>
      </c>
      <c r="AY181" s="17" t="s">
        <v>260</v>
      </c>
      <c r="BE181" s="133">
        <f>IF(N181="základní",J181,0)</f>
        <v>0</v>
      </c>
      <c r="BF181" s="133">
        <f>IF(N181="snížená",J181,0)</f>
        <v>0</v>
      </c>
      <c r="BG181" s="133">
        <f>IF(N181="zákl. přenesená",J181,0)</f>
        <v>0</v>
      </c>
      <c r="BH181" s="133">
        <f>IF(N181="sníž. přenesená",J181,0)</f>
        <v>0</v>
      </c>
      <c r="BI181" s="133">
        <f>IF(N181="nulová",J181,0)</f>
        <v>0</v>
      </c>
      <c r="BJ181" s="17" t="s">
        <v>77</v>
      </c>
      <c r="BK181" s="133">
        <f>ROUND(I181*H181,2)</f>
        <v>0</v>
      </c>
      <c r="BL181" s="17" t="s">
        <v>266</v>
      </c>
      <c r="BM181" s="132" t="s">
        <v>4646</v>
      </c>
    </row>
    <row r="182" spans="2:65" s="1" customFormat="1" ht="19.5">
      <c r="B182" s="32"/>
      <c r="D182" s="134" t="s">
        <v>267</v>
      </c>
      <c r="F182" s="135" t="s">
        <v>2840</v>
      </c>
      <c r="I182" s="136"/>
      <c r="L182" s="32"/>
      <c r="M182" s="137"/>
      <c r="T182" s="53"/>
      <c r="AT182" s="17" t="s">
        <v>267</v>
      </c>
      <c r="AU182" s="17" t="s">
        <v>77</v>
      </c>
    </row>
    <row r="183" spans="2:65" s="1" customFormat="1" ht="21.75" customHeight="1">
      <c r="B183" s="32"/>
      <c r="C183" s="121" t="s">
        <v>339</v>
      </c>
      <c r="D183" s="121" t="s">
        <v>261</v>
      </c>
      <c r="E183" s="122" t="s">
        <v>631</v>
      </c>
      <c r="F183" s="123" t="s">
        <v>632</v>
      </c>
      <c r="G183" s="124" t="s">
        <v>363</v>
      </c>
      <c r="H183" s="125">
        <v>52</v>
      </c>
      <c r="I183" s="126"/>
      <c r="J183" s="127">
        <f>ROUND(I183*H183,2)</f>
        <v>0</v>
      </c>
      <c r="K183" s="123" t="s">
        <v>265</v>
      </c>
      <c r="L183" s="32"/>
      <c r="M183" s="128" t="s">
        <v>19</v>
      </c>
      <c r="N183" s="129" t="s">
        <v>40</v>
      </c>
      <c r="P183" s="130">
        <f>O183*H183</f>
        <v>0</v>
      </c>
      <c r="Q183" s="130">
        <v>0</v>
      </c>
      <c r="R183" s="130">
        <f>Q183*H183</f>
        <v>0</v>
      </c>
      <c r="S183" s="130">
        <v>0</v>
      </c>
      <c r="T183" s="131">
        <f>S183*H183</f>
        <v>0</v>
      </c>
      <c r="AR183" s="132" t="s">
        <v>266</v>
      </c>
      <c r="AT183" s="132" t="s">
        <v>261</v>
      </c>
      <c r="AU183" s="132" t="s">
        <v>77</v>
      </c>
      <c r="AY183" s="17" t="s">
        <v>260</v>
      </c>
      <c r="BE183" s="133">
        <f>IF(N183="základní",J183,0)</f>
        <v>0</v>
      </c>
      <c r="BF183" s="133">
        <f>IF(N183="snížená",J183,0)</f>
        <v>0</v>
      </c>
      <c r="BG183" s="133">
        <f>IF(N183="zákl. přenesená",J183,0)</f>
        <v>0</v>
      </c>
      <c r="BH183" s="133">
        <f>IF(N183="sníž. přenesená",J183,0)</f>
        <v>0</v>
      </c>
      <c r="BI183" s="133">
        <f>IF(N183="nulová",J183,0)</f>
        <v>0</v>
      </c>
      <c r="BJ183" s="17" t="s">
        <v>77</v>
      </c>
      <c r="BK183" s="133">
        <f>ROUND(I183*H183,2)</f>
        <v>0</v>
      </c>
      <c r="BL183" s="17" t="s">
        <v>266</v>
      </c>
      <c r="BM183" s="132" t="s">
        <v>419</v>
      </c>
    </row>
    <row r="184" spans="2:65" s="1" customFormat="1" ht="29.25">
      <c r="B184" s="32"/>
      <c r="D184" s="134" t="s">
        <v>267</v>
      </c>
      <c r="F184" s="135" t="s">
        <v>633</v>
      </c>
      <c r="I184" s="136"/>
      <c r="L184" s="32"/>
      <c r="M184" s="137"/>
      <c r="T184" s="53"/>
      <c r="AT184" s="17" t="s">
        <v>267</v>
      </c>
      <c r="AU184" s="17" t="s">
        <v>77</v>
      </c>
    </row>
    <row r="185" spans="2:65" s="1" customFormat="1" ht="19.5">
      <c r="B185" s="32"/>
      <c r="D185" s="134" t="s">
        <v>269</v>
      </c>
      <c r="F185" s="138" t="s">
        <v>306</v>
      </c>
      <c r="I185" s="136"/>
      <c r="L185" s="32"/>
      <c r="M185" s="137"/>
      <c r="T185" s="53"/>
      <c r="AT185" s="17" t="s">
        <v>269</v>
      </c>
      <c r="AU185" s="17" t="s">
        <v>77</v>
      </c>
    </row>
    <row r="186" spans="2:65" s="1" customFormat="1" ht="16.5" customHeight="1">
      <c r="B186" s="32"/>
      <c r="C186" s="121" t="s">
        <v>422</v>
      </c>
      <c r="D186" s="121" t="s">
        <v>261</v>
      </c>
      <c r="E186" s="122" t="s">
        <v>2908</v>
      </c>
      <c r="F186" s="123" t="s">
        <v>2909</v>
      </c>
      <c r="G186" s="124" t="s">
        <v>545</v>
      </c>
      <c r="H186" s="125">
        <v>30</v>
      </c>
      <c r="I186" s="126"/>
      <c r="J186" s="127">
        <f>ROUND(I186*H186,2)</f>
        <v>0</v>
      </c>
      <c r="K186" s="123" t="s">
        <v>265</v>
      </c>
      <c r="L186" s="32"/>
      <c r="M186" s="128" t="s">
        <v>19</v>
      </c>
      <c r="N186" s="129" t="s">
        <v>40</v>
      </c>
      <c r="P186" s="130">
        <f>O186*H186</f>
        <v>0</v>
      </c>
      <c r="Q186" s="130">
        <v>0</v>
      </c>
      <c r="R186" s="130">
        <f>Q186*H186</f>
        <v>0</v>
      </c>
      <c r="S186" s="130">
        <v>0</v>
      </c>
      <c r="T186" s="131">
        <f>S186*H186</f>
        <v>0</v>
      </c>
      <c r="AR186" s="132" t="s">
        <v>266</v>
      </c>
      <c r="AT186" s="132" t="s">
        <v>261</v>
      </c>
      <c r="AU186" s="132" t="s">
        <v>77</v>
      </c>
      <c r="AY186" s="17" t="s">
        <v>260</v>
      </c>
      <c r="BE186" s="133">
        <f>IF(N186="základní",J186,0)</f>
        <v>0</v>
      </c>
      <c r="BF186" s="133">
        <f>IF(N186="snížená",J186,0)</f>
        <v>0</v>
      </c>
      <c r="BG186" s="133">
        <f>IF(N186="zákl. přenesená",J186,0)</f>
        <v>0</v>
      </c>
      <c r="BH186" s="133">
        <f>IF(N186="sníž. přenesená",J186,0)</f>
        <v>0</v>
      </c>
      <c r="BI186" s="133">
        <f>IF(N186="nulová",J186,0)</f>
        <v>0</v>
      </c>
      <c r="BJ186" s="17" t="s">
        <v>77</v>
      </c>
      <c r="BK186" s="133">
        <f>ROUND(I186*H186,2)</f>
        <v>0</v>
      </c>
      <c r="BL186" s="17" t="s">
        <v>266</v>
      </c>
      <c r="BM186" s="132" t="s">
        <v>425</v>
      </c>
    </row>
    <row r="187" spans="2:65" s="1" customFormat="1" ht="11.25">
      <c r="B187" s="32"/>
      <c r="D187" s="134" t="s">
        <v>267</v>
      </c>
      <c r="F187" s="135" t="s">
        <v>2909</v>
      </c>
      <c r="I187" s="136"/>
      <c r="L187" s="32"/>
      <c r="M187" s="137"/>
      <c r="T187" s="53"/>
      <c r="AT187" s="17" t="s">
        <v>267</v>
      </c>
      <c r="AU187" s="17" t="s">
        <v>77</v>
      </c>
    </row>
    <row r="188" spans="2:65" s="1" customFormat="1" ht="19.5">
      <c r="B188" s="32"/>
      <c r="D188" s="134" t="s">
        <v>269</v>
      </c>
      <c r="F188" s="138" t="s">
        <v>306</v>
      </c>
      <c r="I188" s="136"/>
      <c r="L188" s="32"/>
      <c r="M188" s="137"/>
      <c r="T188" s="53"/>
      <c r="AT188" s="17" t="s">
        <v>269</v>
      </c>
      <c r="AU188" s="17" t="s">
        <v>77</v>
      </c>
    </row>
    <row r="189" spans="2:65" s="1" customFormat="1" ht="16.5" customHeight="1">
      <c r="B189" s="32"/>
      <c r="C189" s="121" t="s">
        <v>344</v>
      </c>
      <c r="D189" s="121" t="s">
        <v>261</v>
      </c>
      <c r="E189" s="122" t="s">
        <v>3118</v>
      </c>
      <c r="F189" s="123" t="s">
        <v>3119</v>
      </c>
      <c r="G189" s="124" t="s">
        <v>363</v>
      </c>
      <c r="H189" s="125">
        <v>4</v>
      </c>
      <c r="I189" s="126"/>
      <c r="J189" s="127">
        <f>ROUND(I189*H189,2)</f>
        <v>0</v>
      </c>
      <c r="K189" s="123" t="s">
        <v>265</v>
      </c>
      <c r="L189" s="32"/>
      <c r="M189" s="128" t="s">
        <v>19</v>
      </c>
      <c r="N189" s="129" t="s">
        <v>40</v>
      </c>
      <c r="P189" s="130">
        <f>O189*H189</f>
        <v>0</v>
      </c>
      <c r="Q189" s="130">
        <v>0</v>
      </c>
      <c r="R189" s="130">
        <f>Q189*H189</f>
        <v>0</v>
      </c>
      <c r="S189" s="130">
        <v>0</v>
      </c>
      <c r="T189" s="131">
        <f>S189*H189</f>
        <v>0</v>
      </c>
      <c r="AR189" s="132" t="s">
        <v>266</v>
      </c>
      <c r="AT189" s="132" t="s">
        <v>261</v>
      </c>
      <c r="AU189" s="132" t="s">
        <v>77</v>
      </c>
      <c r="AY189" s="17" t="s">
        <v>260</v>
      </c>
      <c r="BE189" s="133">
        <f>IF(N189="základní",J189,0)</f>
        <v>0</v>
      </c>
      <c r="BF189" s="133">
        <f>IF(N189="snížená",J189,0)</f>
        <v>0</v>
      </c>
      <c r="BG189" s="133">
        <f>IF(N189="zákl. přenesená",J189,0)</f>
        <v>0</v>
      </c>
      <c r="BH189" s="133">
        <f>IF(N189="sníž. přenesená",J189,0)</f>
        <v>0</v>
      </c>
      <c r="BI189" s="133">
        <f>IF(N189="nulová",J189,0)</f>
        <v>0</v>
      </c>
      <c r="BJ189" s="17" t="s">
        <v>77</v>
      </c>
      <c r="BK189" s="133">
        <f>ROUND(I189*H189,2)</f>
        <v>0</v>
      </c>
      <c r="BL189" s="17" t="s">
        <v>266</v>
      </c>
      <c r="BM189" s="132" t="s">
        <v>430</v>
      </c>
    </row>
    <row r="190" spans="2:65" s="1" customFormat="1" ht="19.5">
      <c r="B190" s="32"/>
      <c r="D190" s="134" t="s">
        <v>267</v>
      </c>
      <c r="F190" s="135" t="s">
        <v>3121</v>
      </c>
      <c r="I190" s="136"/>
      <c r="L190" s="32"/>
      <c r="M190" s="137"/>
      <c r="T190" s="53"/>
      <c r="AT190" s="17" t="s">
        <v>267</v>
      </c>
      <c r="AU190" s="17" t="s">
        <v>77</v>
      </c>
    </row>
    <row r="191" spans="2:65" s="1" customFormat="1" ht="19.5">
      <c r="B191" s="32"/>
      <c r="D191" s="134" t="s">
        <v>269</v>
      </c>
      <c r="F191" s="138" t="s">
        <v>306</v>
      </c>
      <c r="I191" s="136"/>
      <c r="L191" s="32"/>
      <c r="M191" s="137"/>
      <c r="T191" s="53"/>
      <c r="AT191" s="17" t="s">
        <v>269</v>
      </c>
      <c r="AU191" s="17" t="s">
        <v>77</v>
      </c>
    </row>
    <row r="192" spans="2:65" s="1" customFormat="1" ht="16.5" customHeight="1">
      <c r="B192" s="32"/>
      <c r="C192" s="121" t="s">
        <v>433</v>
      </c>
      <c r="D192" s="121" t="s">
        <v>261</v>
      </c>
      <c r="E192" s="122" t="s">
        <v>2910</v>
      </c>
      <c r="F192" s="123" t="s">
        <v>2911</v>
      </c>
      <c r="G192" s="124" t="s">
        <v>363</v>
      </c>
      <c r="H192" s="125">
        <v>4</v>
      </c>
      <c r="I192" s="126"/>
      <c r="J192" s="127">
        <f>ROUND(I192*H192,2)</f>
        <v>0</v>
      </c>
      <c r="K192" s="123" t="s">
        <v>265</v>
      </c>
      <c r="L192" s="32"/>
      <c r="M192" s="128" t="s">
        <v>19</v>
      </c>
      <c r="N192" s="129" t="s">
        <v>40</v>
      </c>
      <c r="P192" s="130">
        <f>O192*H192</f>
        <v>0</v>
      </c>
      <c r="Q192" s="130">
        <v>0</v>
      </c>
      <c r="R192" s="130">
        <f>Q192*H192</f>
        <v>0</v>
      </c>
      <c r="S192" s="130">
        <v>0</v>
      </c>
      <c r="T192" s="131">
        <f>S192*H192</f>
        <v>0</v>
      </c>
      <c r="AR192" s="132" t="s">
        <v>266</v>
      </c>
      <c r="AT192" s="132" t="s">
        <v>261</v>
      </c>
      <c r="AU192" s="132" t="s">
        <v>77</v>
      </c>
      <c r="AY192" s="17" t="s">
        <v>260</v>
      </c>
      <c r="BE192" s="133">
        <f>IF(N192="základní",J192,0)</f>
        <v>0</v>
      </c>
      <c r="BF192" s="133">
        <f>IF(N192="snížená",J192,0)</f>
        <v>0</v>
      </c>
      <c r="BG192" s="133">
        <f>IF(N192="zákl. přenesená",J192,0)</f>
        <v>0</v>
      </c>
      <c r="BH192" s="133">
        <f>IF(N192="sníž. přenesená",J192,0)</f>
        <v>0</v>
      </c>
      <c r="BI192" s="133">
        <f>IF(N192="nulová",J192,0)</f>
        <v>0</v>
      </c>
      <c r="BJ192" s="17" t="s">
        <v>77</v>
      </c>
      <c r="BK192" s="133">
        <f>ROUND(I192*H192,2)</f>
        <v>0</v>
      </c>
      <c r="BL192" s="17" t="s">
        <v>266</v>
      </c>
      <c r="BM192" s="132" t="s">
        <v>653</v>
      </c>
    </row>
    <row r="193" spans="2:65" s="1" customFormat="1" ht="11.25">
      <c r="B193" s="32"/>
      <c r="D193" s="134" t="s">
        <v>267</v>
      </c>
      <c r="F193" s="135" t="s">
        <v>2912</v>
      </c>
      <c r="I193" s="136"/>
      <c r="L193" s="32"/>
      <c r="M193" s="137"/>
      <c r="T193" s="53"/>
      <c r="AT193" s="17" t="s">
        <v>267</v>
      </c>
      <c r="AU193" s="17" t="s">
        <v>77</v>
      </c>
    </row>
    <row r="194" spans="2:65" s="1" customFormat="1" ht="19.5">
      <c r="B194" s="32"/>
      <c r="D194" s="134" t="s">
        <v>269</v>
      </c>
      <c r="F194" s="138" t="s">
        <v>306</v>
      </c>
      <c r="I194" s="136"/>
      <c r="L194" s="32"/>
      <c r="M194" s="137"/>
      <c r="T194" s="53"/>
      <c r="AT194" s="17" t="s">
        <v>269</v>
      </c>
      <c r="AU194" s="17" t="s">
        <v>77</v>
      </c>
    </row>
    <row r="195" spans="2:65" s="1" customFormat="1" ht="16.5" customHeight="1">
      <c r="B195" s="32"/>
      <c r="C195" s="121" t="s">
        <v>348</v>
      </c>
      <c r="D195" s="121" t="s">
        <v>261</v>
      </c>
      <c r="E195" s="122" t="s">
        <v>3036</v>
      </c>
      <c r="F195" s="123" t="s">
        <v>3037</v>
      </c>
      <c r="G195" s="124" t="s">
        <v>545</v>
      </c>
      <c r="H195" s="125">
        <v>50</v>
      </c>
      <c r="I195" s="126"/>
      <c r="J195" s="127">
        <f>ROUND(I195*H195,2)</f>
        <v>0</v>
      </c>
      <c r="K195" s="123" t="s">
        <v>265</v>
      </c>
      <c r="L195" s="32"/>
      <c r="M195" s="128" t="s">
        <v>19</v>
      </c>
      <c r="N195" s="129" t="s">
        <v>40</v>
      </c>
      <c r="P195" s="130">
        <f>O195*H195</f>
        <v>0</v>
      </c>
      <c r="Q195" s="130">
        <v>0</v>
      </c>
      <c r="R195" s="130">
        <f>Q195*H195</f>
        <v>0</v>
      </c>
      <c r="S195" s="130">
        <v>0</v>
      </c>
      <c r="T195" s="131">
        <f>S195*H195</f>
        <v>0</v>
      </c>
      <c r="AR195" s="132" t="s">
        <v>266</v>
      </c>
      <c r="AT195" s="132" t="s">
        <v>261</v>
      </c>
      <c r="AU195" s="132" t="s">
        <v>77</v>
      </c>
      <c r="AY195" s="17" t="s">
        <v>260</v>
      </c>
      <c r="BE195" s="133">
        <f>IF(N195="základní",J195,0)</f>
        <v>0</v>
      </c>
      <c r="BF195" s="133">
        <f>IF(N195="snížená",J195,0)</f>
        <v>0</v>
      </c>
      <c r="BG195" s="133">
        <f>IF(N195="zákl. přenesená",J195,0)</f>
        <v>0</v>
      </c>
      <c r="BH195" s="133">
        <f>IF(N195="sníž. přenesená",J195,0)</f>
        <v>0</v>
      </c>
      <c r="BI195" s="133">
        <f>IF(N195="nulová",J195,0)</f>
        <v>0</v>
      </c>
      <c r="BJ195" s="17" t="s">
        <v>77</v>
      </c>
      <c r="BK195" s="133">
        <f>ROUND(I195*H195,2)</f>
        <v>0</v>
      </c>
      <c r="BL195" s="17" t="s">
        <v>266</v>
      </c>
      <c r="BM195" s="132" t="s">
        <v>441</v>
      </c>
    </row>
    <row r="196" spans="2:65" s="1" customFormat="1" ht="29.25">
      <c r="B196" s="32"/>
      <c r="D196" s="134" t="s">
        <v>267</v>
      </c>
      <c r="F196" s="135" t="s">
        <v>3038</v>
      </c>
      <c r="I196" s="136"/>
      <c r="L196" s="32"/>
      <c r="M196" s="137"/>
      <c r="T196" s="53"/>
      <c r="AT196" s="17" t="s">
        <v>267</v>
      </c>
      <c r="AU196" s="17" t="s">
        <v>77</v>
      </c>
    </row>
    <row r="197" spans="2:65" s="1" customFormat="1" ht="29.25">
      <c r="B197" s="32"/>
      <c r="D197" s="134" t="s">
        <v>269</v>
      </c>
      <c r="F197" s="138" t="s">
        <v>624</v>
      </c>
      <c r="I197" s="136"/>
      <c r="L197" s="32"/>
      <c r="M197" s="137"/>
      <c r="T197" s="53"/>
      <c r="AT197" s="17" t="s">
        <v>269</v>
      </c>
      <c r="AU197" s="17" t="s">
        <v>77</v>
      </c>
    </row>
    <row r="198" spans="2:65" s="1" customFormat="1" ht="16.5" customHeight="1">
      <c r="B198" s="32"/>
      <c r="C198" s="121" t="s">
        <v>665</v>
      </c>
      <c r="D198" s="121" t="s">
        <v>261</v>
      </c>
      <c r="E198" s="122" t="s">
        <v>595</v>
      </c>
      <c r="F198" s="123" t="s">
        <v>596</v>
      </c>
      <c r="G198" s="124" t="s">
        <v>545</v>
      </c>
      <c r="H198" s="125">
        <v>100</v>
      </c>
      <c r="I198" s="126"/>
      <c r="J198" s="127">
        <f>ROUND(I198*H198,2)</f>
        <v>0</v>
      </c>
      <c r="K198" s="123" t="s">
        <v>265</v>
      </c>
      <c r="L198" s="32"/>
      <c r="M198" s="128" t="s">
        <v>19</v>
      </c>
      <c r="N198" s="129" t="s">
        <v>40</v>
      </c>
      <c r="P198" s="130">
        <f>O198*H198</f>
        <v>0</v>
      </c>
      <c r="Q198" s="130">
        <v>0</v>
      </c>
      <c r="R198" s="130">
        <f>Q198*H198</f>
        <v>0</v>
      </c>
      <c r="S198" s="130">
        <v>0</v>
      </c>
      <c r="T198" s="131">
        <f>S198*H198</f>
        <v>0</v>
      </c>
      <c r="AR198" s="132" t="s">
        <v>266</v>
      </c>
      <c r="AT198" s="132" t="s">
        <v>261</v>
      </c>
      <c r="AU198" s="132" t="s">
        <v>77</v>
      </c>
      <c r="AY198" s="17" t="s">
        <v>260</v>
      </c>
      <c r="BE198" s="133">
        <f>IF(N198="základní",J198,0)</f>
        <v>0</v>
      </c>
      <c r="BF198" s="133">
        <f>IF(N198="snížená",J198,0)</f>
        <v>0</v>
      </c>
      <c r="BG198" s="133">
        <f>IF(N198="zákl. přenesená",J198,0)</f>
        <v>0</v>
      </c>
      <c r="BH198" s="133">
        <f>IF(N198="sníž. přenesená",J198,0)</f>
        <v>0</v>
      </c>
      <c r="BI198" s="133">
        <f>IF(N198="nulová",J198,0)</f>
        <v>0</v>
      </c>
      <c r="BJ198" s="17" t="s">
        <v>77</v>
      </c>
      <c r="BK198" s="133">
        <f>ROUND(I198*H198,2)</f>
        <v>0</v>
      </c>
      <c r="BL198" s="17" t="s">
        <v>266</v>
      </c>
      <c r="BM198" s="132" t="s">
        <v>662</v>
      </c>
    </row>
    <row r="199" spans="2:65" s="1" customFormat="1" ht="11.25">
      <c r="B199" s="32"/>
      <c r="D199" s="134" t="s">
        <v>267</v>
      </c>
      <c r="F199" s="135" t="s">
        <v>597</v>
      </c>
      <c r="I199" s="136"/>
      <c r="L199" s="32"/>
      <c r="M199" s="137"/>
      <c r="T199" s="53"/>
      <c r="AT199" s="17" t="s">
        <v>267</v>
      </c>
      <c r="AU199" s="17" t="s">
        <v>77</v>
      </c>
    </row>
    <row r="200" spans="2:65" s="1" customFormat="1" ht="19.5">
      <c r="B200" s="32"/>
      <c r="D200" s="134" t="s">
        <v>269</v>
      </c>
      <c r="F200" s="138" t="s">
        <v>306</v>
      </c>
      <c r="I200" s="136"/>
      <c r="L200" s="32"/>
      <c r="M200" s="137"/>
      <c r="T200" s="53"/>
      <c r="AT200" s="17" t="s">
        <v>269</v>
      </c>
      <c r="AU200" s="17" t="s">
        <v>77</v>
      </c>
    </row>
    <row r="201" spans="2:65" s="1" customFormat="1" ht="16.5" customHeight="1">
      <c r="B201" s="32"/>
      <c r="C201" s="121" t="s">
        <v>353</v>
      </c>
      <c r="D201" s="121" t="s">
        <v>261</v>
      </c>
      <c r="E201" s="122" t="s">
        <v>635</v>
      </c>
      <c r="F201" s="123" t="s">
        <v>636</v>
      </c>
      <c r="G201" s="124" t="s">
        <v>363</v>
      </c>
      <c r="H201" s="125">
        <v>2</v>
      </c>
      <c r="I201" s="126"/>
      <c r="J201" s="127">
        <f>ROUND(I201*H201,2)</f>
        <v>0</v>
      </c>
      <c r="K201" s="123" t="s">
        <v>265</v>
      </c>
      <c r="L201" s="32"/>
      <c r="M201" s="128" t="s">
        <v>19</v>
      </c>
      <c r="N201" s="129" t="s">
        <v>40</v>
      </c>
      <c r="P201" s="130">
        <f>O201*H201</f>
        <v>0</v>
      </c>
      <c r="Q201" s="130">
        <v>0</v>
      </c>
      <c r="R201" s="130">
        <f>Q201*H201</f>
        <v>0</v>
      </c>
      <c r="S201" s="130">
        <v>0</v>
      </c>
      <c r="T201" s="131">
        <f>S201*H201</f>
        <v>0</v>
      </c>
      <c r="AR201" s="132" t="s">
        <v>266</v>
      </c>
      <c r="AT201" s="132" t="s">
        <v>261</v>
      </c>
      <c r="AU201" s="132" t="s">
        <v>77</v>
      </c>
      <c r="AY201" s="17" t="s">
        <v>260</v>
      </c>
      <c r="BE201" s="133">
        <f>IF(N201="základní",J201,0)</f>
        <v>0</v>
      </c>
      <c r="BF201" s="133">
        <f>IF(N201="snížená",J201,0)</f>
        <v>0</v>
      </c>
      <c r="BG201" s="133">
        <f>IF(N201="zákl. přenesená",J201,0)</f>
        <v>0</v>
      </c>
      <c r="BH201" s="133">
        <f>IF(N201="sníž. přenesená",J201,0)</f>
        <v>0</v>
      </c>
      <c r="BI201" s="133">
        <f>IF(N201="nulová",J201,0)</f>
        <v>0</v>
      </c>
      <c r="BJ201" s="17" t="s">
        <v>77</v>
      </c>
      <c r="BK201" s="133">
        <f>ROUND(I201*H201,2)</f>
        <v>0</v>
      </c>
      <c r="BL201" s="17" t="s">
        <v>266</v>
      </c>
      <c r="BM201" s="132" t="s">
        <v>668</v>
      </c>
    </row>
    <row r="202" spans="2:65" s="1" customFormat="1" ht="11.25">
      <c r="B202" s="32"/>
      <c r="D202" s="134" t="s">
        <v>267</v>
      </c>
      <c r="F202" s="135" t="s">
        <v>636</v>
      </c>
      <c r="I202" s="136"/>
      <c r="L202" s="32"/>
      <c r="M202" s="137"/>
      <c r="T202" s="53"/>
      <c r="AT202" s="17" t="s">
        <v>267</v>
      </c>
      <c r="AU202" s="17" t="s">
        <v>77</v>
      </c>
    </row>
    <row r="203" spans="2:65" s="1" customFormat="1" ht="19.5">
      <c r="B203" s="32"/>
      <c r="D203" s="134" t="s">
        <v>269</v>
      </c>
      <c r="F203" s="138" t="s">
        <v>306</v>
      </c>
      <c r="I203" s="136"/>
      <c r="L203" s="32"/>
      <c r="M203" s="137"/>
      <c r="T203" s="53"/>
      <c r="AT203" s="17" t="s">
        <v>269</v>
      </c>
      <c r="AU203" s="17" t="s">
        <v>77</v>
      </c>
    </row>
    <row r="204" spans="2:65" s="1" customFormat="1" ht="16.5" customHeight="1">
      <c r="B204" s="32"/>
      <c r="C204" s="121" t="s">
        <v>674</v>
      </c>
      <c r="D204" s="121" t="s">
        <v>261</v>
      </c>
      <c r="E204" s="122" t="s">
        <v>638</v>
      </c>
      <c r="F204" s="123" t="s">
        <v>639</v>
      </c>
      <c r="G204" s="124" t="s">
        <v>363</v>
      </c>
      <c r="H204" s="125">
        <v>4</v>
      </c>
      <c r="I204" s="126"/>
      <c r="J204" s="127">
        <f>ROUND(I204*H204,2)</f>
        <v>0</v>
      </c>
      <c r="K204" s="123" t="s">
        <v>265</v>
      </c>
      <c r="L204" s="32"/>
      <c r="M204" s="128" t="s">
        <v>19</v>
      </c>
      <c r="N204" s="129" t="s">
        <v>40</v>
      </c>
      <c r="P204" s="130">
        <f>O204*H204</f>
        <v>0</v>
      </c>
      <c r="Q204" s="130">
        <v>0</v>
      </c>
      <c r="R204" s="130">
        <f>Q204*H204</f>
        <v>0</v>
      </c>
      <c r="S204" s="130">
        <v>0</v>
      </c>
      <c r="T204" s="131">
        <f>S204*H204</f>
        <v>0</v>
      </c>
      <c r="AR204" s="132" t="s">
        <v>266</v>
      </c>
      <c r="AT204" s="132" t="s">
        <v>261</v>
      </c>
      <c r="AU204" s="132" t="s">
        <v>77</v>
      </c>
      <c r="AY204" s="17" t="s">
        <v>260</v>
      </c>
      <c r="BE204" s="133">
        <f>IF(N204="základní",J204,0)</f>
        <v>0</v>
      </c>
      <c r="BF204" s="133">
        <f>IF(N204="snížená",J204,0)</f>
        <v>0</v>
      </c>
      <c r="BG204" s="133">
        <f>IF(N204="zákl. přenesená",J204,0)</f>
        <v>0</v>
      </c>
      <c r="BH204" s="133">
        <f>IF(N204="sníž. přenesená",J204,0)</f>
        <v>0</v>
      </c>
      <c r="BI204" s="133">
        <f>IF(N204="nulová",J204,0)</f>
        <v>0</v>
      </c>
      <c r="BJ204" s="17" t="s">
        <v>77</v>
      </c>
      <c r="BK204" s="133">
        <f>ROUND(I204*H204,2)</f>
        <v>0</v>
      </c>
      <c r="BL204" s="17" t="s">
        <v>266</v>
      </c>
      <c r="BM204" s="132" t="s">
        <v>671</v>
      </c>
    </row>
    <row r="205" spans="2:65" s="1" customFormat="1" ht="11.25">
      <c r="B205" s="32"/>
      <c r="D205" s="134" t="s">
        <v>267</v>
      </c>
      <c r="F205" s="135" t="s">
        <v>639</v>
      </c>
      <c r="I205" s="136"/>
      <c r="L205" s="32"/>
      <c r="M205" s="137"/>
      <c r="T205" s="53"/>
      <c r="AT205" s="17" t="s">
        <v>267</v>
      </c>
      <c r="AU205" s="17" t="s">
        <v>77</v>
      </c>
    </row>
    <row r="206" spans="2:65" s="1" customFormat="1" ht="19.5">
      <c r="B206" s="32"/>
      <c r="D206" s="134" t="s">
        <v>269</v>
      </c>
      <c r="F206" s="138" t="s">
        <v>306</v>
      </c>
      <c r="I206" s="136"/>
      <c r="L206" s="32"/>
      <c r="M206" s="137"/>
      <c r="T206" s="53"/>
      <c r="AT206" s="17" t="s">
        <v>269</v>
      </c>
      <c r="AU206" s="17" t="s">
        <v>77</v>
      </c>
    </row>
    <row r="207" spans="2:65" s="1" customFormat="1" ht="24.2" customHeight="1">
      <c r="B207" s="32"/>
      <c r="C207" s="121" t="s">
        <v>358</v>
      </c>
      <c r="D207" s="121" t="s">
        <v>261</v>
      </c>
      <c r="E207" s="122" t="s">
        <v>3920</v>
      </c>
      <c r="F207" s="123" t="s">
        <v>3921</v>
      </c>
      <c r="G207" s="124" t="s">
        <v>363</v>
      </c>
      <c r="H207" s="125">
        <v>9</v>
      </c>
      <c r="I207" s="126"/>
      <c r="J207" s="127">
        <f>ROUND(I207*H207,2)</f>
        <v>0</v>
      </c>
      <c r="K207" s="123" t="s">
        <v>265</v>
      </c>
      <c r="L207" s="32"/>
      <c r="M207" s="128" t="s">
        <v>19</v>
      </c>
      <c r="N207" s="129" t="s">
        <v>40</v>
      </c>
      <c r="P207" s="130">
        <f>O207*H207</f>
        <v>0</v>
      </c>
      <c r="Q207" s="130">
        <v>0</v>
      </c>
      <c r="R207" s="130">
        <f>Q207*H207</f>
        <v>0</v>
      </c>
      <c r="S207" s="130">
        <v>0</v>
      </c>
      <c r="T207" s="131">
        <f>S207*H207</f>
        <v>0</v>
      </c>
      <c r="AR207" s="132" t="s">
        <v>266</v>
      </c>
      <c r="AT207" s="132" t="s">
        <v>261</v>
      </c>
      <c r="AU207" s="132" t="s">
        <v>77</v>
      </c>
      <c r="AY207" s="17" t="s">
        <v>260</v>
      </c>
      <c r="BE207" s="133">
        <f>IF(N207="základní",J207,0)</f>
        <v>0</v>
      </c>
      <c r="BF207" s="133">
        <f>IF(N207="snížená",J207,0)</f>
        <v>0</v>
      </c>
      <c r="BG207" s="133">
        <f>IF(N207="zákl. přenesená",J207,0)</f>
        <v>0</v>
      </c>
      <c r="BH207" s="133">
        <f>IF(N207="sníž. přenesená",J207,0)</f>
        <v>0</v>
      </c>
      <c r="BI207" s="133">
        <f>IF(N207="nulová",J207,0)</f>
        <v>0</v>
      </c>
      <c r="BJ207" s="17" t="s">
        <v>77</v>
      </c>
      <c r="BK207" s="133">
        <f>ROUND(I207*H207,2)</f>
        <v>0</v>
      </c>
      <c r="BL207" s="17" t="s">
        <v>266</v>
      </c>
      <c r="BM207" s="132" t="s">
        <v>865</v>
      </c>
    </row>
    <row r="208" spans="2:65" s="1" customFormat="1" ht="11.25">
      <c r="B208" s="32"/>
      <c r="D208" s="134" t="s">
        <v>267</v>
      </c>
      <c r="F208" s="135" t="s">
        <v>3921</v>
      </c>
      <c r="I208" s="136"/>
      <c r="L208" s="32"/>
      <c r="M208" s="137"/>
      <c r="T208" s="53"/>
      <c r="AT208" s="17" t="s">
        <v>267</v>
      </c>
      <c r="AU208" s="17" t="s">
        <v>77</v>
      </c>
    </row>
    <row r="209" spans="2:65" s="1" customFormat="1" ht="19.5">
      <c r="B209" s="32"/>
      <c r="D209" s="134" t="s">
        <v>269</v>
      </c>
      <c r="F209" s="138" t="s">
        <v>306</v>
      </c>
      <c r="I209" s="136"/>
      <c r="L209" s="32"/>
      <c r="M209" s="137"/>
      <c r="T209" s="53"/>
      <c r="AT209" s="17" t="s">
        <v>269</v>
      </c>
      <c r="AU209" s="17" t="s">
        <v>77</v>
      </c>
    </row>
    <row r="210" spans="2:65" s="1" customFormat="1" ht="16.5" customHeight="1">
      <c r="B210" s="32"/>
      <c r="C210" s="121" t="s">
        <v>680</v>
      </c>
      <c r="D210" s="121" t="s">
        <v>261</v>
      </c>
      <c r="E210" s="122" t="s">
        <v>844</v>
      </c>
      <c r="F210" s="123" t="s">
        <v>845</v>
      </c>
      <c r="G210" s="124" t="s">
        <v>363</v>
      </c>
      <c r="H210" s="125">
        <v>2</v>
      </c>
      <c r="I210" s="126"/>
      <c r="J210" s="127">
        <f>ROUND(I210*H210,2)</f>
        <v>0</v>
      </c>
      <c r="K210" s="123" t="s">
        <v>265</v>
      </c>
      <c r="L210" s="32"/>
      <c r="M210" s="128" t="s">
        <v>19</v>
      </c>
      <c r="N210" s="129" t="s">
        <v>40</v>
      </c>
      <c r="P210" s="130">
        <f>O210*H210</f>
        <v>0</v>
      </c>
      <c r="Q210" s="130">
        <v>0</v>
      </c>
      <c r="R210" s="130">
        <f>Q210*H210</f>
        <v>0</v>
      </c>
      <c r="S210" s="130">
        <v>0</v>
      </c>
      <c r="T210" s="131">
        <f>S210*H210</f>
        <v>0</v>
      </c>
      <c r="AR210" s="132" t="s">
        <v>266</v>
      </c>
      <c r="AT210" s="132" t="s">
        <v>261</v>
      </c>
      <c r="AU210" s="132" t="s">
        <v>77</v>
      </c>
      <c r="AY210" s="17" t="s">
        <v>260</v>
      </c>
      <c r="BE210" s="133">
        <f>IF(N210="základní",J210,0)</f>
        <v>0</v>
      </c>
      <c r="BF210" s="133">
        <f>IF(N210="snížená",J210,0)</f>
        <v>0</v>
      </c>
      <c r="BG210" s="133">
        <f>IF(N210="zákl. přenesená",J210,0)</f>
        <v>0</v>
      </c>
      <c r="BH210" s="133">
        <f>IF(N210="sníž. přenesená",J210,0)</f>
        <v>0</v>
      </c>
      <c r="BI210" s="133">
        <f>IF(N210="nulová",J210,0)</f>
        <v>0</v>
      </c>
      <c r="BJ210" s="17" t="s">
        <v>77</v>
      </c>
      <c r="BK210" s="133">
        <f>ROUND(I210*H210,2)</f>
        <v>0</v>
      </c>
      <c r="BL210" s="17" t="s">
        <v>266</v>
      </c>
      <c r="BM210" s="132" t="s">
        <v>869</v>
      </c>
    </row>
    <row r="211" spans="2:65" s="1" customFormat="1" ht="11.25">
      <c r="B211" s="32"/>
      <c r="D211" s="134" t="s">
        <v>267</v>
      </c>
      <c r="F211" s="135" t="s">
        <v>846</v>
      </c>
      <c r="I211" s="136"/>
      <c r="L211" s="32"/>
      <c r="M211" s="137"/>
      <c r="T211" s="53"/>
      <c r="AT211" s="17" t="s">
        <v>267</v>
      </c>
      <c r="AU211" s="17" t="s">
        <v>77</v>
      </c>
    </row>
    <row r="212" spans="2:65" s="1" customFormat="1" ht="19.5">
      <c r="B212" s="32"/>
      <c r="D212" s="134" t="s">
        <v>269</v>
      </c>
      <c r="F212" s="138" t="s">
        <v>306</v>
      </c>
      <c r="I212" s="136"/>
      <c r="L212" s="32"/>
      <c r="M212" s="137"/>
      <c r="T212" s="53"/>
      <c r="AT212" s="17" t="s">
        <v>269</v>
      </c>
      <c r="AU212" s="17" t="s">
        <v>77</v>
      </c>
    </row>
    <row r="213" spans="2:65" s="1" customFormat="1" ht="16.5" customHeight="1">
      <c r="B213" s="32"/>
      <c r="C213" s="121" t="s">
        <v>364</v>
      </c>
      <c r="D213" s="121" t="s">
        <v>261</v>
      </c>
      <c r="E213" s="122" t="s">
        <v>841</v>
      </c>
      <c r="F213" s="123" t="s">
        <v>842</v>
      </c>
      <c r="G213" s="124" t="s">
        <v>363</v>
      </c>
      <c r="H213" s="125">
        <v>1</v>
      </c>
      <c r="I213" s="126"/>
      <c r="J213" s="127">
        <f>ROUND(I213*H213,2)</f>
        <v>0</v>
      </c>
      <c r="K213" s="123" t="s">
        <v>265</v>
      </c>
      <c r="L213" s="32"/>
      <c r="M213" s="128" t="s">
        <v>19</v>
      </c>
      <c r="N213" s="129" t="s">
        <v>40</v>
      </c>
      <c r="P213" s="130">
        <f>O213*H213</f>
        <v>0</v>
      </c>
      <c r="Q213" s="130">
        <v>0</v>
      </c>
      <c r="R213" s="130">
        <f>Q213*H213</f>
        <v>0</v>
      </c>
      <c r="S213" s="130">
        <v>0</v>
      </c>
      <c r="T213" s="131">
        <f>S213*H213</f>
        <v>0</v>
      </c>
      <c r="AR213" s="132" t="s">
        <v>266</v>
      </c>
      <c r="AT213" s="132" t="s">
        <v>261</v>
      </c>
      <c r="AU213" s="132" t="s">
        <v>77</v>
      </c>
      <c r="AY213" s="17" t="s">
        <v>260</v>
      </c>
      <c r="BE213" s="133">
        <f>IF(N213="základní",J213,0)</f>
        <v>0</v>
      </c>
      <c r="BF213" s="133">
        <f>IF(N213="snížená",J213,0)</f>
        <v>0</v>
      </c>
      <c r="BG213" s="133">
        <f>IF(N213="zákl. přenesená",J213,0)</f>
        <v>0</v>
      </c>
      <c r="BH213" s="133">
        <f>IF(N213="sníž. přenesená",J213,0)</f>
        <v>0</v>
      </c>
      <c r="BI213" s="133">
        <f>IF(N213="nulová",J213,0)</f>
        <v>0</v>
      </c>
      <c r="BJ213" s="17" t="s">
        <v>77</v>
      </c>
      <c r="BK213" s="133">
        <f>ROUND(I213*H213,2)</f>
        <v>0</v>
      </c>
      <c r="BL213" s="17" t="s">
        <v>266</v>
      </c>
      <c r="BM213" s="132" t="s">
        <v>874</v>
      </c>
    </row>
    <row r="214" spans="2:65" s="1" customFormat="1" ht="11.25">
      <c r="B214" s="32"/>
      <c r="D214" s="134" t="s">
        <v>267</v>
      </c>
      <c r="F214" s="135" t="s">
        <v>843</v>
      </c>
      <c r="I214" s="136"/>
      <c r="L214" s="32"/>
      <c r="M214" s="137"/>
      <c r="T214" s="53"/>
      <c r="AT214" s="17" t="s">
        <v>267</v>
      </c>
      <c r="AU214" s="17" t="s">
        <v>77</v>
      </c>
    </row>
    <row r="215" spans="2:65" s="1" customFormat="1" ht="19.5">
      <c r="B215" s="32"/>
      <c r="D215" s="134" t="s">
        <v>269</v>
      </c>
      <c r="F215" s="138" t="s">
        <v>306</v>
      </c>
      <c r="I215" s="136"/>
      <c r="L215" s="32"/>
      <c r="M215" s="137"/>
      <c r="T215" s="53"/>
      <c r="AT215" s="17" t="s">
        <v>269</v>
      </c>
      <c r="AU215" s="17" t="s">
        <v>77</v>
      </c>
    </row>
    <row r="216" spans="2:65" s="1" customFormat="1" ht="16.5" customHeight="1">
      <c r="B216" s="32"/>
      <c r="C216" s="121" t="s">
        <v>689</v>
      </c>
      <c r="D216" s="121" t="s">
        <v>261</v>
      </c>
      <c r="E216" s="122" t="s">
        <v>3922</v>
      </c>
      <c r="F216" s="123" t="s">
        <v>3923</v>
      </c>
      <c r="G216" s="124" t="s">
        <v>363</v>
      </c>
      <c r="H216" s="125">
        <v>1</v>
      </c>
      <c r="I216" s="126"/>
      <c r="J216" s="127">
        <f>ROUND(I216*H216,2)</f>
        <v>0</v>
      </c>
      <c r="K216" s="123" t="s">
        <v>265</v>
      </c>
      <c r="L216" s="32"/>
      <c r="M216" s="128" t="s">
        <v>19</v>
      </c>
      <c r="N216" s="129" t="s">
        <v>40</v>
      </c>
      <c r="P216" s="130">
        <f>O216*H216</f>
        <v>0</v>
      </c>
      <c r="Q216" s="130">
        <v>0</v>
      </c>
      <c r="R216" s="130">
        <f>Q216*H216</f>
        <v>0</v>
      </c>
      <c r="S216" s="130">
        <v>0</v>
      </c>
      <c r="T216" s="131">
        <f>S216*H216</f>
        <v>0</v>
      </c>
      <c r="AR216" s="132" t="s">
        <v>266</v>
      </c>
      <c r="AT216" s="132" t="s">
        <v>261</v>
      </c>
      <c r="AU216" s="132" t="s">
        <v>77</v>
      </c>
      <c r="AY216" s="17" t="s">
        <v>260</v>
      </c>
      <c r="BE216" s="133">
        <f>IF(N216="základní",J216,0)</f>
        <v>0</v>
      </c>
      <c r="BF216" s="133">
        <f>IF(N216="snížená",J216,0)</f>
        <v>0</v>
      </c>
      <c r="BG216" s="133">
        <f>IF(N216="zákl. přenesená",J216,0)</f>
        <v>0</v>
      </c>
      <c r="BH216" s="133">
        <f>IF(N216="sníž. přenesená",J216,0)</f>
        <v>0</v>
      </c>
      <c r="BI216" s="133">
        <f>IF(N216="nulová",J216,0)</f>
        <v>0</v>
      </c>
      <c r="BJ216" s="17" t="s">
        <v>77</v>
      </c>
      <c r="BK216" s="133">
        <f>ROUND(I216*H216,2)</f>
        <v>0</v>
      </c>
      <c r="BL216" s="17" t="s">
        <v>266</v>
      </c>
      <c r="BM216" s="132" t="s">
        <v>1139</v>
      </c>
    </row>
    <row r="217" spans="2:65" s="1" customFormat="1" ht="11.25">
      <c r="B217" s="32"/>
      <c r="D217" s="134" t="s">
        <v>267</v>
      </c>
      <c r="F217" s="135" t="s">
        <v>3924</v>
      </c>
      <c r="I217" s="136"/>
      <c r="L217" s="32"/>
      <c r="M217" s="137"/>
      <c r="T217" s="53"/>
      <c r="AT217" s="17" t="s">
        <v>267</v>
      </c>
      <c r="AU217" s="17" t="s">
        <v>77</v>
      </c>
    </row>
    <row r="218" spans="2:65" s="1" customFormat="1" ht="19.5">
      <c r="B218" s="32"/>
      <c r="D218" s="134" t="s">
        <v>269</v>
      </c>
      <c r="F218" s="138" t="s">
        <v>306</v>
      </c>
      <c r="I218" s="136"/>
      <c r="L218" s="32"/>
      <c r="M218" s="137"/>
      <c r="T218" s="53"/>
      <c r="AT218" s="17" t="s">
        <v>269</v>
      </c>
      <c r="AU218" s="17" t="s">
        <v>77</v>
      </c>
    </row>
    <row r="219" spans="2:65" s="1" customFormat="1" ht="16.5" customHeight="1">
      <c r="B219" s="32"/>
      <c r="C219" s="121" t="s">
        <v>368</v>
      </c>
      <c r="D219" s="121" t="s">
        <v>261</v>
      </c>
      <c r="E219" s="122" t="s">
        <v>607</v>
      </c>
      <c r="F219" s="123" t="s">
        <v>608</v>
      </c>
      <c r="G219" s="124" t="s">
        <v>363</v>
      </c>
      <c r="H219" s="125">
        <v>1</v>
      </c>
      <c r="I219" s="126"/>
      <c r="J219" s="127">
        <f>ROUND(I219*H219,2)</f>
        <v>0</v>
      </c>
      <c r="K219" s="123" t="s">
        <v>265</v>
      </c>
      <c r="L219" s="32"/>
      <c r="M219" s="128" t="s">
        <v>19</v>
      </c>
      <c r="N219" s="129" t="s">
        <v>40</v>
      </c>
      <c r="P219" s="130">
        <f>O219*H219</f>
        <v>0</v>
      </c>
      <c r="Q219" s="130">
        <v>0</v>
      </c>
      <c r="R219" s="130">
        <f>Q219*H219</f>
        <v>0</v>
      </c>
      <c r="S219" s="130">
        <v>0</v>
      </c>
      <c r="T219" s="131">
        <f>S219*H219</f>
        <v>0</v>
      </c>
      <c r="AR219" s="132" t="s">
        <v>266</v>
      </c>
      <c r="AT219" s="132" t="s">
        <v>261</v>
      </c>
      <c r="AU219" s="132" t="s">
        <v>77</v>
      </c>
      <c r="AY219" s="17" t="s">
        <v>260</v>
      </c>
      <c r="BE219" s="133">
        <f>IF(N219="základní",J219,0)</f>
        <v>0</v>
      </c>
      <c r="BF219" s="133">
        <f>IF(N219="snížená",J219,0)</f>
        <v>0</v>
      </c>
      <c r="BG219" s="133">
        <f>IF(N219="zákl. přenesená",J219,0)</f>
        <v>0</v>
      </c>
      <c r="BH219" s="133">
        <f>IF(N219="sníž. přenesená",J219,0)</f>
        <v>0</v>
      </c>
      <c r="BI219" s="133">
        <f>IF(N219="nulová",J219,0)</f>
        <v>0</v>
      </c>
      <c r="BJ219" s="17" t="s">
        <v>77</v>
      </c>
      <c r="BK219" s="133">
        <f>ROUND(I219*H219,2)</f>
        <v>0</v>
      </c>
      <c r="BL219" s="17" t="s">
        <v>266</v>
      </c>
      <c r="BM219" s="132" t="s">
        <v>1141</v>
      </c>
    </row>
    <row r="220" spans="2:65" s="1" customFormat="1" ht="11.25">
      <c r="B220" s="32"/>
      <c r="D220" s="134" t="s">
        <v>267</v>
      </c>
      <c r="F220" s="135" t="s">
        <v>609</v>
      </c>
      <c r="I220" s="136"/>
      <c r="L220" s="32"/>
      <c r="M220" s="137"/>
      <c r="T220" s="53"/>
      <c r="AT220" s="17" t="s">
        <v>267</v>
      </c>
      <c r="AU220" s="17" t="s">
        <v>77</v>
      </c>
    </row>
    <row r="221" spans="2:65" s="1" customFormat="1" ht="19.5">
      <c r="B221" s="32"/>
      <c r="D221" s="134" t="s">
        <v>269</v>
      </c>
      <c r="F221" s="138" t="s">
        <v>306</v>
      </c>
      <c r="I221" s="136"/>
      <c r="L221" s="32"/>
      <c r="M221" s="137"/>
      <c r="T221" s="53"/>
      <c r="AT221" s="17" t="s">
        <v>269</v>
      </c>
      <c r="AU221" s="17" t="s">
        <v>77</v>
      </c>
    </row>
    <row r="222" spans="2:65" s="1" customFormat="1" ht="16.5" customHeight="1">
      <c r="B222" s="32"/>
      <c r="C222" s="121" t="s">
        <v>697</v>
      </c>
      <c r="D222" s="121" t="s">
        <v>261</v>
      </c>
      <c r="E222" s="122" t="s">
        <v>611</v>
      </c>
      <c r="F222" s="123" t="s">
        <v>612</v>
      </c>
      <c r="G222" s="124" t="s">
        <v>363</v>
      </c>
      <c r="H222" s="125">
        <v>1</v>
      </c>
      <c r="I222" s="126"/>
      <c r="J222" s="127">
        <f>ROUND(I222*H222,2)</f>
        <v>0</v>
      </c>
      <c r="K222" s="123" t="s">
        <v>265</v>
      </c>
      <c r="L222" s="32"/>
      <c r="M222" s="128" t="s">
        <v>19</v>
      </c>
      <c r="N222" s="129" t="s">
        <v>40</v>
      </c>
      <c r="P222" s="130">
        <f>O222*H222</f>
        <v>0</v>
      </c>
      <c r="Q222" s="130">
        <v>0</v>
      </c>
      <c r="R222" s="130">
        <f>Q222*H222</f>
        <v>0</v>
      </c>
      <c r="S222" s="130">
        <v>0</v>
      </c>
      <c r="T222" s="131">
        <f>S222*H222</f>
        <v>0</v>
      </c>
      <c r="AR222" s="132" t="s">
        <v>266</v>
      </c>
      <c r="AT222" s="132" t="s">
        <v>261</v>
      </c>
      <c r="AU222" s="132" t="s">
        <v>77</v>
      </c>
      <c r="AY222" s="17" t="s">
        <v>260</v>
      </c>
      <c r="BE222" s="133">
        <f>IF(N222="základní",J222,0)</f>
        <v>0</v>
      </c>
      <c r="BF222" s="133">
        <f>IF(N222="snížená",J222,0)</f>
        <v>0</v>
      </c>
      <c r="BG222" s="133">
        <f>IF(N222="zákl. přenesená",J222,0)</f>
        <v>0</v>
      </c>
      <c r="BH222" s="133">
        <f>IF(N222="sníž. přenesená",J222,0)</f>
        <v>0</v>
      </c>
      <c r="BI222" s="133">
        <f>IF(N222="nulová",J222,0)</f>
        <v>0</v>
      </c>
      <c r="BJ222" s="17" t="s">
        <v>77</v>
      </c>
      <c r="BK222" s="133">
        <f>ROUND(I222*H222,2)</f>
        <v>0</v>
      </c>
      <c r="BL222" s="17" t="s">
        <v>266</v>
      </c>
      <c r="BM222" s="132" t="s">
        <v>695</v>
      </c>
    </row>
    <row r="223" spans="2:65" s="1" customFormat="1" ht="11.25">
      <c r="B223" s="32"/>
      <c r="D223" s="134" t="s">
        <v>267</v>
      </c>
      <c r="F223" s="135" t="s">
        <v>613</v>
      </c>
      <c r="I223" s="136"/>
      <c r="L223" s="32"/>
      <c r="M223" s="137"/>
      <c r="T223" s="53"/>
      <c r="AT223" s="17" t="s">
        <v>267</v>
      </c>
      <c r="AU223" s="17" t="s">
        <v>77</v>
      </c>
    </row>
    <row r="224" spans="2:65" s="1" customFormat="1" ht="19.5">
      <c r="B224" s="32"/>
      <c r="D224" s="134" t="s">
        <v>269</v>
      </c>
      <c r="F224" s="138" t="s">
        <v>306</v>
      </c>
      <c r="I224" s="136"/>
      <c r="L224" s="32"/>
      <c r="M224" s="137"/>
      <c r="T224" s="53"/>
      <c r="AT224" s="17" t="s">
        <v>269</v>
      </c>
      <c r="AU224" s="17" t="s">
        <v>77</v>
      </c>
    </row>
    <row r="225" spans="2:65" s="1" customFormat="1" ht="16.5" customHeight="1">
      <c r="B225" s="32"/>
      <c r="C225" s="121" t="s">
        <v>373</v>
      </c>
      <c r="D225" s="121" t="s">
        <v>261</v>
      </c>
      <c r="E225" s="122" t="s">
        <v>3925</v>
      </c>
      <c r="F225" s="123" t="s">
        <v>3926</v>
      </c>
      <c r="G225" s="124" t="s">
        <v>363</v>
      </c>
      <c r="H225" s="125">
        <v>1</v>
      </c>
      <c r="I225" s="126"/>
      <c r="J225" s="127">
        <f>ROUND(I225*H225,2)</f>
        <v>0</v>
      </c>
      <c r="K225" s="123" t="s">
        <v>265</v>
      </c>
      <c r="L225" s="32"/>
      <c r="M225" s="128" t="s">
        <v>19</v>
      </c>
      <c r="N225" s="129" t="s">
        <v>40</v>
      </c>
      <c r="P225" s="130">
        <f>O225*H225</f>
        <v>0</v>
      </c>
      <c r="Q225" s="130">
        <v>0</v>
      </c>
      <c r="R225" s="130">
        <f>Q225*H225</f>
        <v>0</v>
      </c>
      <c r="S225" s="130">
        <v>0</v>
      </c>
      <c r="T225" s="131">
        <f>S225*H225</f>
        <v>0</v>
      </c>
      <c r="AR225" s="132" t="s">
        <v>266</v>
      </c>
      <c r="AT225" s="132" t="s">
        <v>261</v>
      </c>
      <c r="AU225" s="132" t="s">
        <v>77</v>
      </c>
      <c r="AY225" s="17" t="s">
        <v>260</v>
      </c>
      <c r="BE225" s="133">
        <f>IF(N225="základní",J225,0)</f>
        <v>0</v>
      </c>
      <c r="BF225" s="133">
        <f>IF(N225="snížená",J225,0)</f>
        <v>0</v>
      </c>
      <c r="BG225" s="133">
        <f>IF(N225="zákl. přenesená",J225,0)</f>
        <v>0</v>
      </c>
      <c r="BH225" s="133">
        <f>IF(N225="sníž. přenesená",J225,0)</f>
        <v>0</v>
      </c>
      <c r="BI225" s="133">
        <f>IF(N225="nulová",J225,0)</f>
        <v>0</v>
      </c>
      <c r="BJ225" s="17" t="s">
        <v>77</v>
      </c>
      <c r="BK225" s="133">
        <f>ROUND(I225*H225,2)</f>
        <v>0</v>
      </c>
      <c r="BL225" s="17" t="s">
        <v>266</v>
      </c>
      <c r="BM225" s="132" t="s">
        <v>700</v>
      </c>
    </row>
    <row r="226" spans="2:65" s="1" customFormat="1" ht="11.25">
      <c r="B226" s="32"/>
      <c r="D226" s="134" t="s">
        <v>267</v>
      </c>
      <c r="F226" s="135" t="s">
        <v>3927</v>
      </c>
      <c r="I226" s="136"/>
      <c r="L226" s="32"/>
      <c r="M226" s="137"/>
      <c r="T226" s="53"/>
      <c r="AT226" s="17" t="s">
        <v>267</v>
      </c>
      <c r="AU226" s="17" t="s">
        <v>77</v>
      </c>
    </row>
    <row r="227" spans="2:65" s="1" customFormat="1" ht="19.5">
      <c r="B227" s="32"/>
      <c r="D227" s="134" t="s">
        <v>269</v>
      </c>
      <c r="F227" s="138" t="s">
        <v>306</v>
      </c>
      <c r="I227" s="136"/>
      <c r="L227" s="32"/>
      <c r="M227" s="137"/>
      <c r="T227" s="53"/>
      <c r="AT227" s="17" t="s">
        <v>269</v>
      </c>
      <c r="AU227" s="17" t="s">
        <v>77</v>
      </c>
    </row>
    <row r="228" spans="2:65" s="1" customFormat="1" ht="16.5" customHeight="1">
      <c r="B228" s="32"/>
      <c r="C228" s="121" t="s">
        <v>1150</v>
      </c>
      <c r="D228" s="121" t="s">
        <v>261</v>
      </c>
      <c r="E228" s="122" t="s">
        <v>3928</v>
      </c>
      <c r="F228" s="123" t="s">
        <v>3929</v>
      </c>
      <c r="G228" s="124" t="s">
        <v>363</v>
      </c>
      <c r="H228" s="125">
        <v>7</v>
      </c>
      <c r="I228" s="126"/>
      <c r="J228" s="127">
        <f>ROUND(I228*H228,2)</f>
        <v>0</v>
      </c>
      <c r="K228" s="123" t="s">
        <v>265</v>
      </c>
      <c r="L228" s="32"/>
      <c r="M228" s="128" t="s">
        <v>19</v>
      </c>
      <c r="N228" s="129" t="s">
        <v>40</v>
      </c>
      <c r="P228" s="130">
        <f>O228*H228</f>
        <v>0</v>
      </c>
      <c r="Q228" s="130">
        <v>0</v>
      </c>
      <c r="R228" s="130">
        <f>Q228*H228</f>
        <v>0</v>
      </c>
      <c r="S228" s="130">
        <v>0</v>
      </c>
      <c r="T228" s="131">
        <f>S228*H228</f>
        <v>0</v>
      </c>
      <c r="AR228" s="132" t="s">
        <v>266</v>
      </c>
      <c r="AT228" s="132" t="s">
        <v>261</v>
      </c>
      <c r="AU228" s="132" t="s">
        <v>77</v>
      </c>
      <c r="AY228" s="17" t="s">
        <v>260</v>
      </c>
      <c r="BE228" s="133">
        <f>IF(N228="základní",J228,0)</f>
        <v>0</v>
      </c>
      <c r="BF228" s="133">
        <f>IF(N228="snížená",J228,0)</f>
        <v>0</v>
      </c>
      <c r="BG228" s="133">
        <f>IF(N228="zákl. přenesená",J228,0)</f>
        <v>0</v>
      </c>
      <c r="BH228" s="133">
        <f>IF(N228="sníž. přenesená",J228,0)</f>
        <v>0</v>
      </c>
      <c r="BI228" s="133">
        <f>IF(N228="nulová",J228,0)</f>
        <v>0</v>
      </c>
      <c r="BJ228" s="17" t="s">
        <v>77</v>
      </c>
      <c r="BK228" s="133">
        <f>ROUND(I228*H228,2)</f>
        <v>0</v>
      </c>
      <c r="BL228" s="17" t="s">
        <v>266</v>
      </c>
      <c r="BM228" s="132" t="s">
        <v>1153</v>
      </c>
    </row>
    <row r="229" spans="2:65" s="1" customFormat="1" ht="11.25">
      <c r="B229" s="32"/>
      <c r="D229" s="134" t="s">
        <v>267</v>
      </c>
      <c r="F229" s="135" t="s">
        <v>3930</v>
      </c>
      <c r="I229" s="136"/>
      <c r="L229" s="32"/>
      <c r="M229" s="137"/>
      <c r="T229" s="53"/>
      <c r="AT229" s="17" t="s">
        <v>267</v>
      </c>
      <c r="AU229" s="17" t="s">
        <v>77</v>
      </c>
    </row>
    <row r="230" spans="2:65" s="1" customFormat="1" ht="19.5">
      <c r="B230" s="32"/>
      <c r="D230" s="134" t="s">
        <v>269</v>
      </c>
      <c r="F230" s="138" t="s">
        <v>306</v>
      </c>
      <c r="I230" s="136"/>
      <c r="L230" s="32"/>
      <c r="M230" s="137"/>
      <c r="T230" s="53"/>
      <c r="AT230" s="17" t="s">
        <v>269</v>
      </c>
      <c r="AU230" s="17" t="s">
        <v>77</v>
      </c>
    </row>
    <row r="231" spans="2:65" s="1" customFormat="1" ht="16.5" customHeight="1">
      <c r="B231" s="32"/>
      <c r="C231" s="121" t="s">
        <v>378</v>
      </c>
      <c r="D231" s="121" t="s">
        <v>261</v>
      </c>
      <c r="E231" s="122" t="s">
        <v>640</v>
      </c>
      <c r="F231" s="123" t="s">
        <v>641</v>
      </c>
      <c r="G231" s="124" t="s">
        <v>363</v>
      </c>
      <c r="H231" s="125">
        <v>120</v>
      </c>
      <c r="I231" s="126"/>
      <c r="J231" s="127">
        <f>ROUND(I231*H231,2)</f>
        <v>0</v>
      </c>
      <c r="K231" s="123" t="s">
        <v>265</v>
      </c>
      <c r="L231" s="32"/>
      <c r="M231" s="128" t="s">
        <v>19</v>
      </c>
      <c r="N231" s="129" t="s">
        <v>40</v>
      </c>
      <c r="P231" s="130">
        <f>O231*H231</f>
        <v>0</v>
      </c>
      <c r="Q231" s="130">
        <v>0</v>
      </c>
      <c r="R231" s="130">
        <f>Q231*H231</f>
        <v>0</v>
      </c>
      <c r="S231" s="130">
        <v>0</v>
      </c>
      <c r="T231" s="131">
        <f>S231*H231</f>
        <v>0</v>
      </c>
      <c r="AR231" s="132" t="s">
        <v>266</v>
      </c>
      <c r="AT231" s="132" t="s">
        <v>261</v>
      </c>
      <c r="AU231" s="132" t="s">
        <v>77</v>
      </c>
      <c r="AY231" s="17" t="s">
        <v>260</v>
      </c>
      <c r="BE231" s="133">
        <f>IF(N231="základní",J231,0)</f>
        <v>0</v>
      </c>
      <c r="BF231" s="133">
        <f>IF(N231="snížená",J231,0)</f>
        <v>0</v>
      </c>
      <c r="BG231" s="133">
        <f>IF(N231="zákl. přenesená",J231,0)</f>
        <v>0</v>
      </c>
      <c r="BH231" s="133">
        <f>IF(N231="sníž. přenesená",J231,0)</f>
        <v>0</v>
      </c>
      <c r="BI231" s="133">
        <f>IF(N231="nulová",J231,0)</f>
        <v>0</v>
      </c>
      <c r="BJ231" s="17" t="s">
        <v>77</v>
      </c>
      <c r="BK231" s="133">
        <f>ROUND(I231*H231,2)</f>
        <v>0</v>
      </c>
      <c r="BL231" s="17" t="s">
        <v>266</v>
      </c>
      <c r="BM231" s="132" t="s">
        <v>1158</v>
      </c>
    </row>
    <row r="232" spans="2:65" s="1" customFormat="1" ht="11.25">
      <c r="B232" s="32"/>
      <c r="D232" s="134" t="s">
        <v>267</v>
      </c>
      <c r="F232" s="135" t="s">
        <v>642</v>
      </c>
      <c r="I232" s="136"/>
      <c r="L232" s="32"/>
      <c r="M232" s="137"/>
      <c r="T232" s="53"/>
      <c r="AT232" s="17" t="s">
        <v>267</v>
      </c>
      <c r="AU232" s="17" t="s">
        <v>77</v>
      </c>
    </row>
    <row r="233" spans="2:65" s="1" customFormat="1" ht="19.5">
      <c r="B233" s="32"/>
      <c r="D233" s="134" t="s">
        <v>269</v>
      </c>
      <c r="F233" s="138" t="s">
        <v>306</v>
      </c>
      <c r="I233" s="136"/>
      <c r="L233" s="32"/>
      <c r="M233" s="137"/>
      <c r="T233" s="53"/>
      <c r="AT233" s="17" t="s">
        <v>269</v>
      </c>
      <c r="AU233" s="17" t="s">
        <v>77</v>
      </c>
    </row>
    <row r="234" spans="2:65" s="1" customFormat="1" ht="16.5" customHeight="1">
      <c r="B234" s="32"/>
      <c r="C234" s="121" t="s">
        <v>1169</v>
      </c>
      <c r="D234" s="121" t="s">
        <v>261</v>
      </c>
      <c r="E234" s="122" t="s">
        <v>644</v>
      </c>
      <c r="F234" s="123" t="s">
        <v>645</v>
      </c>
      <c r="G234" s="124" t="s">
        <v>363</v>
      </c>
      <c r="H234" s="125">
        <v>32</v>
      </c>
      <c r="I234" s="126"/>
      <c r="J234" s="127">
        <f>ROUND(I234*H234,2)</f>
        <v>0</v>
      </c>
      <c r="K234" s="123" t="s">
        <v>265</v>
      </c>
      <c r="L234" s="32"/>
      <c r="M234" s="128" t="s">
        <v>19</v>
      </c>
      <c r="N234" s="129" t="s">
        <v>40</v>
      </c>
      <c r="P234" s="130">
        <f>O234*H234</f>
        <v>0</v>
      </c>
      <c r="Q234" s="130">
        <v>0</v>
      </c>
      <c r="R234" s="130">
        <f>Q234*H234</f>
        <v>0</v>
      </c>
      <c r="S234" s="130">
        <v>0</v>
      </c>
      <c r="T234" s="131">
        <f>S234*H234</f>
        <v>0</v>
      </c>
      <c r="AR234" s="132" t="s">
        <v>266</v>
      </c>
      <c r="AT234" s="132" t="s">
        <v>261</v>
      </c>
      <c r="AU234" s="132" t="s">
        <v>77</v>
      </c>
      <c r="AY234" s="17" t="s">
        <v>260</v>
      </c>
      <c r="BE234" s="133">
        <f>IF(N234="základní",J234,0)</f>
        <v>0</v>
      </c>
      <c r="BF234" s="133">
        <f>IF(N234="snížená",J234,0)</f>
        <v>0</v>
      </c>
      <c r="BG234" s="133">
        <f>IF(N234="zákl. přenesená",J234,0)</f>
        <v>0</v>
      </c>
      <c r="BH234" s="133">
        <f>IF(N234="sníž. přenesená",J234,0)</f>
        <v>0</v>
      </c>
      <c r="BI234" s="133">
        <f>IF(N234="nulová",J234,0)</f>
        <v>0</v>
      </c>
      <c r="BJ234" s="17" t="s">
        <v>77</v>
      </c>
      <c r="BK234" s="133">
        <f>ROUND(I234*H234,2)</f>
        <v>0</v>
      </c>
      <c r="BL234" s="17" t="s">
        <v>266</v>
      </c>
      <c r="BM234" s="132" t="s">
        <v>1172</v>
      </c>
    </row>
    <row r="235" spans="2:65" s="1" customFormat="1" ht="11.25">
      <c r="B235" s="32"/>
      <c r="D235" s="134" t="s">
        <v>267</v>
      </c>
      <c r="F235" s="135" t="s">
        <v>646</v>
      </c>
      <c r="I235" s="136"/>
      <c r="L235" s="32"/>
      <c r="M235" s="137"/>
      <c r="T235" s="53"/>
      <c r="AT235" s="17" t="s">
        <v>267</v>
      </c>
      <c r="AU235" s="17" t="s">
        <v>77</v>
      </c>
    </row>
    <row r="236" spans="2:65" s="1" customFormat="1" ht="19.5">
      <c r="B236" s="32"/>
      <c r="D236" s="134" t="s">
        <v>269</v>
      </c>
      <c r="F236" s="138" t="s">
        <v>306</v>
      </c>
      <c r="I236" s="136"/>
      <c r="L236" s="32"/>
      <c r="M236" s="137"/>
      <c r="T236" s="53"/>
      <c r="AT236" s="17" t="s">
        <v>269</v>
      </c>
      <c r="AU236" s="17" t="s">
        <v>77</v>
      </c>
    </row>
    <row r="237" spans="2:65" s="1" customFormat="1" ht="16.5" customHeight="1">
      <c r="B237" s="32"/>
      <c r="C237" s="121" t="s">
        <v>384</v>
      </c>
      <c r="D237" s="121" t="s">
        <v>261</v>
      </c>
      <c r="E237" s="122" t="s">
        <v>3931</v>
      </c>
      <c r="F237" s="123" t="s">
        <v>703</v>
      </c>
      <c r="G237" s="124" t="s">
        <v>363</v>
      </c>
      <c r="H237" s="125">
        <v>5</v>
      </c>
      <c r="I237" s="126"/>
      <c r="J237" s="127">
        <f>ROUND(I237*H237,2)</f>
        <v>0</v>
      </c>
      <c r="K237" s="123" t="s">
        <v>265</v>
      </c>
      <c r="L237" s="32"/>
      <c r="M237" s="128" t="s">
        <v>19</v>
      </c>
      <c r="N237" s="129" t="s">
        <v>40</v>
      </c>
      <c r="P237" s="130">
        <f>O237*H237</f>
        <v>0</v>
      </c>
      <c r="Q237" s="130">
        <v>0</v>
      </c>
      <c r="R237" s="130">
        <f>Q237*H237</f>
        <v>0</v>
      </c>
      <c r="S237" s="130">
        <v>0</v>
      </c>
      <c r="T237" s="131">
        <f>S237*H237</f>
        <v>0</v>
      </c>
      <c r="AR237" s="132" t="s">
        <v>266</v>
      </c>
      <c r="AT237" s="132" t="s">
        <v>261</v>
      </c>
      <c r="AU237" s="132" t="s">
        <v>77</v>
      </c>
      <c r="AY237" s="17" t="s">
        <v>260</v>
      </c>
      <c r="BE237" s="133">
        <f>IF(N237="základní",J237,0)</f>
        <v>0</v>
      </c>
      <c r="BF237" s="133">
        <f>IF(N237="snížená",J237,0)</f>
        <v>0</v>
      </c>
      <c r="BG237" s="133">
        <f>IF(N237="zákl. přenesená",J237,0)</f>
        <v>0</v>
      </c>
      <c r="BH237" s="133">
        <f>IF(N237="sníž. přenesená",J237,0)</f>
        <v>0</v>
      </c>
      <c r="BI237" s="133">
        <f>IF(N237="nulová",J237,0)</f>
        <v>0</v>
      </c>
      <c r="BJ237" s="17" t="s">
        <v>77</v>
      </c>
      <c r="BK237" s="133">
        <f>ROUND(I237*H237,2)</f>
        <v>0</v>
      </c>
      <c r="BL237" s="17" t="s">
        <v>266</v>
      </c>
      <c r="BM237" s="132" t="s">
        <v>1182</v>
      </c>
    </row>
    <row r="238" spans="2:65" s="1" customFormat="1" ht="11.25">
      <c r="B238" s="32"/>
      <c r="D238" s="134" t="s">
        <v>267</v>
      </c>
      <c r="F238" s="135" t="s">
        <v>703</v>
      </c>
      <c r="I238" s="136"/>
      <c r="L238" s="32"/>
      <c r="M238" s="137"/>
      <c r="T238" s="53"/>
      <c r="AT238" s="17" t="s">
        <v>267</v>
      </c>
      <c r="AU238" s="17" t="s">
        <v>77</v>
      </c>
    </row>
    <row r="239" spans="2:65" s="1" customFormat="1" ht="19.5">
      <c r="B239" s="32"/>
      <c r="D239" s="134" t="s">
        <v>269</v>
      </c>
      <c r="F239" s="138" t="s">
        <v>306</v>
      </c>
      <c r="I239" s="136"/>
      <c r="L239" s="32"/>
      <c r="M239" s="137"/>
      <c r="T239" s="53"/>
      <c r="AT239" s="17" t="s">
        <v>269</v>
      </c>
      <c r="AU239" s="17" t="s">
        <v>77</v>
      </c>
    </row>
    <row r="240" spans="2:65" s="1" customFormat="1" ht="16.5" customHeight="1">
      <c r="B240" s="32"/>
      <c r="C240" s="121" t="s">
        <v>1185</v>
      </c>
      <c r="D240" s="121" t="s">
        <v>261</v>
      </c>
      <c r="E240" s="122" t="s">
        <v>1373</v>
      </c>
      <c r="F240" s="123" t="s">
        <v>1374</v>
      </c>
      <c r="G240" s="124" t="s">
        <v>1067</v>
      </c>
      <c r="H240" s="125">
        <v>13</v>
      </c>
      <c r="I240" s="126"/>
      <c r="J240" s="127">
        <f>ROUND(I240*H240,2)</f>
        <v>0</v>
      </c>
      <c r="K240" s="123" t="s">
        <v>265</v>
      </c>
      <c r="L240" s="32"/>
      <c r="M240" s="128" t="s">
        <v>19</v>
      </c>
      <c r="N240" s="129" t="s">
        <v>40</v>
      </c>
      <c r="P240" s="130">
        <f>O240*H240</f>
        <v>0</v>
      </c>
      <c r="Q240" s="130">
        <v>0</v>
      </c>
      <c r="R240" s="130">
        <f>Q240*H240</f>
        <v>0</v>
      </c>
      <c r="S240" s="130">
        <v>0</v>
      </c>
      <c r="T240" s="131">
        <f>S240*H240</f>
        <v>0</v>
      </c>
      <c r="AR240" s="132" t="s">
        <v>266</v>
      </c>
      <c r="AT240" s="132" t="s">
        <v>261</v>
      </c>
      <c r="AU240" s="132" t="s">
        <v>77</v>
      </c>
      <c r="AY240" s="17" t="s">
        <v>260</v>
      </c>
      <c r="BE240" s="133">
        <f>IF(N240="základní",J240,0)</f>
        <v>0</v>
      </c>
      <c r="BF240" s="133">
        <f>IF(N240="snížená",J240,0)</f>
        <v>0</v>
      </c>
      <c r="BG240" s="133">
        <f>IF(N240="zákl. přenesená",J240,0)</f>
        <v>0</v>
      </c>
      <c r="BH240" s="133">
        <f>IF(N240="sníž. přenesená",J240,0)</f>
        <v>0</v>
      </c>
      <c r="BI240" s="133">
        <f>IF(N240="nulová",J240,0)</f>
        <v>0</v>
      </c>
      <c r="BJ240" s="17" t="s">
        <v>77</v>
      </c>
      <c r="BK240" s="133">
        <f>ROUND(I240*H240,2)</f>
        <v>0</v>
      </c>
      <c r="BL240" s="17" t="s">
        <v>266</v>
      </c>
      <c r="BM240" s="132" t="s">
        <v>1188</v>
      </c>
    </row>
    <row r="241" spans="2:65" s="1" customFormat="1" ht="19.5">
      <c r="B241" s="32"/>
      <c r="D241" s="134" t="s">
        <v>267</v>
      </c>
      <c r="F241" s="135" t="s">
        <v>1375</v>
      </c>
      <c r="I241" s="136"/>
      <c r="L241" s="32"/>
      <c r="M241" s="137"/>
      <c r="T241" s="53"/>
      <c r="AT241" s="17" t="s">
        <v>267</v>
      </c>
      <c r="AU241" s="17" t="s">
        <v>77</v>
      </c>
    </row>
    <row r="242" spans="2:65" s="1" customFormat="1" ht="19.5">
      <c r="B242" s="32"/>
      <c r="D242" s="134" t="s">
        <v>269</v>
      </c>
      <c r="F242" s="138" t="s">
        <v>306</v>
      </c>
      <c r="I242" s="136"/>
      <c r="L242" s="32"/>
      <c r="M242" s="137"/>
      <c r="T242" s="53"/>
      <c r="AT242" s="17" t="s">
        <v>269</v>
      </c>
      <c r="AU242" s="17" t="s">
        <v>77</v>
      </c>
    </row>
    <row r="243" spans="2:65" s="1" customFormat="1" ht="21.75" customHeight="1">
      <c r="B243" s="32"/>
      <c r="C243" s="121" t="s">
        <v>389</v>
      </c>
      <c r="D243" s="121" t="s">
        <v>261</v>
      </c>
      <c r="E243" s="122" t="s">
        <v>3083</v>
      </c>
      <c r="F243" s="123" t="s">
        <v>3084</v>
      </c>
      <c r="G243" s="124" t="s">
        <v>1067</v>
      </c>
      <c r="H243" s="125">
        <v>1</v>
      </c>
      <c r="I243" s="126"/>
      <c r="J243" s="127">
        <f>ROUND(I243*H243,2)</f>
        <v>0</v>
      </c>
      <c r="K243" s="123" t="s">
        <v>265</v>
      </c>
      <c r="L243" s="32"/>
      <c r="M243" s="128" t="s">
        <v>19</v>
      </c>
      <c r="N243" s="129" t="s">
        <v>40</v>
      </c>
      <c r="P243" s="130">
        <f>O243*H243</f>
        <v>0</v>
      </c>
      <c r="Q243" s="130">
        <v>0</v>
      </c>
      <c r="R243" s="130">
        <f>Q243*H243</f>
        <v>0</v>
      </c>
      <c r="S243" s="130">
        <v>0</v>
      </c>
      <c r="T243" s="131">
        <f>S243*H243</f>
        <v>0</v>
      </c>
      <c r="AR243" s="132" t="s">
        <v>266</v>
      </c>
      <c r="AT243" s="132" t="s">
        <v>261</v>
      </c>
      <c r="AU243" s="132" t="s">
        <v>77</v>
      </c>
      <c r="AY243" s="17" t="s">
        <v>260</v>
      </c>
      <c r="BE243" s="133">
        <f>IF(N243="základní",J243,0)</f>
        <v>0</v>
      </c>
      <c r="BF243" s="133">
        <f>IF(N243="snížená",J243,0)</f>
        <v>0</v>
      </c>
      <c r="BG243" s="133">
        <f>IF(N243="zákl. přenesená",J243,0)</f>
        <v>0</v>
      </c>
      <c r="BH243" s="133">
        <f>IF(N243="sníž. přenesená",J243,0)</f>
        <v>0</v>
      </c>
      <c r="BI243" s="133">
        <f>IF(N243="nulová",J243,0)</f>
        <v>0</v>
      </c>
      <c r="BJ243" s="17" t="s">
        <v>77</v>
      </c>
      <c r="BK243" s="133">
        <f>ROUND(I243*H243,2)</f>
        <v>0</v>
      </c>
      <c r="BL243" s="17" t="s">
        <v>266</v>
      </c>
      <c r="BM243" s="132" t="s">
        <v>1193</v>
      </c>
    </row>
    <row r="244" spans="2:65" s="1" customFormat="1" ht="29.25">
      <c r="B244" s="32"/>
      <c r="D244" s="134" t="s">
        <v>267</v>
      </c>
      <c r="F244" s="135" t="s">
        <v>3085</v>
      </c>
      <c r="I244" s="136"/>
      <c r="L244" s="32"/>
      <c r="M244" s="137"/>
      <c r="T244" s="53"/>
      <c r="AT244" s="17" t="s">
        <v>267</v>
      </c>
      <c r="AU244" s="17" t="s">
        <v>77</v>
      </c>
    </row>
    <row r="245" spans="2:65" s="1" customFormat="1" ht="19.5">
      <c r="B245" s="32"/>
      <c r="D245" s="134" t="s">
        <v>269</v>
      </c>
      <c r="F245" s="138" t="s">
        <v>306</v>
      </c>
      <c r="I245" s="136"/>
      <c r="L245" s="32"/>
      <c r="M245" s="137"/>
      <c r="T245" s="53"/>
      <c r="AT245" s="17" t="s">
        <v>269</v>
      </c>
      <c r="AU245" s="17" t="s">
        <v>77</v>
      </c>
    </row>
    <row r="246" spans="2:65" s="1" customFormat="1" ht="16.5" customHeight="1">
      <c r="B246" s="32"/>
      <c r="C246" s="121" t="s">
        <v>1196</v>
      </c>
      <c r="D246" s="121" t="s">
        <v>261</v>
      </c>
      <c r="E246" s="122" t="s">
        <v>3932</v>
      </c>
      <c r="F246" s="123" t="s">
        <v>2919</v>
      </c>
      <c r="G246" s="124" t="s">
        <v>363</v>
      </c>
      <c r="H246" s="125">
        <v>2</v>
      </c>
      <c r="I246" s="126"/>
      <c r="J246" s="127">
        <f>ROUND(I246*H246,2)</f>
        <v>0</v>
      </c>
      <c r="K246" s="123" t="s">
        <v>265</v>
      </c>
      <c r="L246" s="32"/>
      <c r="M246" s="128" t="s">
        <v>19</v>
      </c>
      <c r="N246" s="129" t="s">
        <v>40</v>
      </c>
      <c r="P246" s="130">
        <f>O246*H246</f>
        <v>0</v>
      </c>
      <c r="Q246" s="130">
        <v>0</v>
      </c>
      <c r="R246" s="130">
        <f>Q246*H246</f>
        <v>0</v>
      </c>
      <c r="S246" s="130">
        <v>0</v>
      </c>
      <c r="T246" s="131">
        <f>S246*H246</f>
        <v>0</v>
      </c>
      <c r="AR246" s="132" t="s">
        <v>266</v>
      </c>
      <c r="AT246" s="132" t="s">
        <v>261</v>
      </c>
      <c r="AU246" s="132" t="s">
        <v>77</v>
      </c>
      <c r="AY246" s="17" t="s">
        <v>260</v>
      </c>
      <c r="BE246" s="133">
        <f>IF(N246="základní",J246,0)</f>
        <v>0</v>
      </c>
      <c r="BF246" s="133">
        <f>IF(N246="snížená",J246,0)</f>
        <v>0</v>
      </c>
      <c r="BG246" s="133">
        <f>IF(N246="zákl. přenesená",J246,0)</f>
        <v>0</v>
      </c>
      <c r="BH246" s="133">
        <f>IF(N246="sníž. přenesená",J246,0)</f>
        <v>0</v>
      </c>
      <c r="BI246" s="133">
        <f>IF(N246="nulová",J246,0)</f>
        <v>0</v>
      </c>
      <c r="BJ246" s="17" t="s">
        <v>77</v>
      </c>
      <c r="BK246" s="133">
        <f>ROUND(I246*H246,2)</f>
        <v>0</v>
      </c>
      <c r="BL246" s="17" t="s">
        <v>266</v>
      </c>
      <c r="BM246" s="132" t="s">
        <v>1197</v>
      </c>
    </row>
    <row r="247" spans="2:65" s="1" customFormat="1" ht="11.25">
      <c r="B247" s="32"/>
      <c r="D247" s="134" t="s">
        <v>267</v>
      </c>
      <c r="F247" s="135" t="s">
        <v>3933</v>
      </c>
      <c r="I247" s="136"/>
      <c r="L247" s="32"/>
      <c r="M247" s="137"/>
      <c r="T247" s="53"/>
      <c r="AT247" s="17" t="s">
        <v>267</v>
      </c>
      <c r="AU247" s="17" t="s">
        <v>77</v>
      </c>
    </row>
    <row r="248" spans="2:65" s="1" customFormat="1" ht="19.5">
      <c r="B248" s="32"/>
      <c r="D248" s="134" t="s">
        <v>269</v>
      </c>
      <c r="F248" s="138" t="s">
        <v>306</v>
      </c>
      <c r="I248" s="136"/>
      <c r="L248" s="32"/>
      <c r="M248" s="137"/>
      <c r="T248" s="53"/>
      <c r="AT248" s="17" t="s">
        <v>269</v>
      </c>
      <c r="AU248" s="17" t="s">
        <v>77</v>
      </c>
    </row>
    <row r="249" spans="2:65" s="1" customFormat="1" ht="16.5" customHeight="1">
      <c r="B249" s="32"/>
      <c r="C249" s="121" t="s">
        <v>395</v>
      </c>
      <c r="D249" s="121" t="s">
        <v>261</v>
      </c>
      <c r="E249" s="122" t="s">
        <v>3934</v>
      </c>
      <c r="F249" s="123" t="s">
        <v>3935</v>
      </c>
      <c r="G249" s="124" t="s">
        <v>363</v>
      </c>
      <c r="H249" s="125">
        <v>1</v>
      </c>
      <c r="I249" s="126"/>
      <c r="J249" s="127">
        <f>ROUND(I249*H249,2)</f>
        <v>0</v>
      </c>
      <c r="K249" s="123" t="s">
        <v>265</v>
      </c>
      <c r="L249" s="32"/>
      <c r="M249" s="128" t="s">
        <v>19</v>
      </c>
      <c r="N249" s="129" t="s">
        <v>40</v>
      </c>
      <c r="P249" s="130">
        <f>O249*H249</f>
        <v>0</v>
      </c>
      <c r="Q249" s="130">
        <v>0</v>
      </c>
      <c r="R249" s="130">
        <f>Q249*H249</f>
        <v>0</v>
      </c>
      <c r="S249" s="130">
        <v>0</v>
      </c>
      <c r="T249" s="131">
        <f>S249*H249</f>
        <v>0</v>
      </c>
      <c r="AR249" s="132" t="s">
        <v>266</v>
      </c>
      <c r="AT249" s="132" t="s">
        <v>261</v>
      </c>
      <c r="AU249" s="132" t="s">
        <v>77</v>
      </c>
      <c r="AY249" s="17" t="s">
        <v>260</v>
      </c>
      <c r="BE249" s="133">
        <f>IF(N249="základní",J249,0)</f>
        <v>0</v>
      </c>
      <c r="BF249" s="133">
        <f>IF(N249="snížená",J249,0)</f>
        <v>0</v>
      </c>
      <c r="BG249" s="133">
        <f>IF(N249="zákl. přenesená",J249,0)</f>
        <v>0</v>
      </c>
      <c r="BH249" s="133">
        <f>IF(N249="sníž. přenesená",J249,0)</f>
        <v>0</v>
      </c>
      <c r="BI249" s="133">
        <f>IF(N249="nulová",J249,0)</f>
        <v>0</v>
      </c>
      <c r="BJ249" s="17" t="s">
        <v>77</v>
      </c>
      <c r="BK249" s="133">
        <f>ROUND(I249*H249,2)</f>
        <v>0</v>
      </c>
      <c r="BL249" s="17" t="s">
        <v>266</v>
      </c>
      <c r="BM249" s="132" t="s">
        <v>1201</v>
      </c>
    </row>
    <row r="250" spans="2:65" s="1" customFormat="1" ht="19.5">
      <c r="B250" s="32"/>
      <c r="D250" s="134" t="s">
        <v>267</v>
      </c>
      <c r="F250" s="135" t="s">
        <v>3936</v>
      </c>
      <c r="I250" s="136"/>
      <c r="L250" s="32"/>
      <c r="M250" s="137"/>
      <c r="T250" s="53"/>
      <c r="AT250" s="17" t="s">
        <v>267</v>
      </c>
      <c r="AU250" s="17" t="s">
        <v>77</v>
      </c>
    </row>
    <row r="251" spans="2:65" s="1" customFormat="1" ht="19.5">
      <c r="B251" s="32"/>
      <c r="D251" s="134" t="s">
        <v>269</v>
      </c>
      <c r="F251" s="138" t="s">
        <v>306</v>
      </c>
      <c r="I251" s="136"/>
      <c r="L251" s="32"/>
      <c r="M251" s="137"/>
      <c r="T251" s="53"/>
      <c r="AT251" s="17" t="s">
        <v>269</v>
      </c>
      <c r="AU251" s="17" t="s">
        <v>77</v>
      </c>
    </row>
    <row r="252" spans="2:65" s="1" customFormat="1" ht="33" customHeight="1">
      <c r="B252" s="32"/>
      <c r="C252" s="121" t="s">
        <v>1204</v>
      </c>
      <c r="D252" s="121" t="s">
        <v>261</v>
      </c>
      <c r="E252" s="122" t="s">
        <v>3937</v>
      </c>
      <c r="F252" s="123" t="s">
        <v>2921</v>
      </c>
      <c r="G252" s="124" t="s">
        <v>363</v>
      </c>
      <c r="H252" s="125">
        <v>1</v>
      </c>
      <c r="I252" s="126"/>
      <c r="J252" s="127">
        <f>ROUND(I252*H252,2)</f>
        <v>0</v>
      </c>
      <c r="K252" s="123" t="s">
        <v>265</v>
      </c>
      <c r="L252" s="32"/>
      <c r="M252" s="128" t="s">
        <v>19</v>
      </c>
      <c r="N252" s="129" t="s">
        <v>40</v>
      </c>
      <c r="P252" s="130">
        <f>O252*H252</f>
        <v>0</v>
      </c>
      <c r="Q252" s="130">
        <v>0</v>
      </c>
      <c r="R252" s="130">
        <f>Q252*H252</f>
        <v>0</v>
      </c>
      <c r="S252" s="130">
        <v>0</v>
      </c>
      <c r="T252" s="131">
        <f>S252*H252</f>
        <v>0</v>
      </c>
      <c r="AR252" s="132" t="s">
        <v>266</v>
      </c>
      <c r="AT252" s="132" t="s">
        <v>261</v>
      </c>
      <c r="AU252" s="132" t="s">
        <v>77</v>
      </c>
      <c r="AY252" s="17" t="s">
        <v>260</v>
      </c>
      <c r="BE252" s="133">
        <f>IF(N252="základní",J252,0)</f>
        <v>0</v>
      </c>
      <c r="BF252" s="133">
        <f>IF(N252="snížená",J252,0)</f>
        <v>0</v>
      </c>
      <c r="BG252" s="133">
        <f>IF(N252="zákl. přenesená",J252,0)</f>
        <v>0</v>
      </c>
      <c r="BH252" s="133">
        <f>IF(N252="sníž. přenesená",J252,0)</f>
        <v>0</v>
      </c>
      <c r="BI252" s="133">
        <f>IF(N252="nulová",J252,0)</f>
        <v>0</v>
      </c>
      <c r="BJ252" s="17" t="s">
        <v>77</v>
      </c>
      <c r="BK252" s="133">
        <f>ROUND(I252*H252,2)</f>
        <v>0</v>
      </c>
      <c r="BL252" s="17" t="s">
        <v>266</v>
      </c>
      <c r="BM252" s="132" t="s">
        <v>1207</v>
      </c>
    </row>
    <row r="253" spans="2:65" s="1" customFormat="1" ht="39">
      <c r="B253" s="32"/>
      <c r="D253" s="134" t="s">
        <v>267</v>
      </c>
      <c r="F253" s="135" t="s">
        <v>3938</v>
      </c>
      <c r="I253" s="136"/>
      <c r="L253" s="32"/>
      <c r="M253" s="137"/>
      <c r="T253" s="53"/>
      <c r="AT253" s="17" t="s">
        <v>267</v>
      </c>
      <c r="AU253" s="17" t="s">
        <v>77</v>
      </c>
    </row>
    <row r="254" spans="2:65" s="1" customFormat="1" ht="19.5">
      <c r="B254" s="32"/>
      <c r="D254" s="134" t="s">
        <v>269</v>
      </c>
      <c r="F254" s="138" t="s">
        <v>306</v>
      </c>
      <c r="I254" s="136"/>
      <c r="L254" s="32"/>
      <c r="M254" s="137"/>
      <c r="T254" s="53"/>
      <c r="AT254" s="17" t="s">
        <v>269</v>
      </c>
      <c r="AU254" s="17" t="s">
        <v>77</v>
      </c>
    </row>
    <row r="255" spans="2:65" s="1" customFormat="1" ht="24.2" customHeight="1">
      <c r="B255" s="32"/>
      <c r="C255" s="121" t="s">
        <v>399</v>
      </c>
      <c r="D255" s="121" t="s">
        <v>261</v>
      </c>
      <c r="E255" s="122" t="s">
        <v>4647</v>
      </c>
      <c r="F255" s="123" t="s">
        <v>2923</v>
      </c>
      <c r="G255" s="124" t="s">
        <v>363</v>
      </c>
      <c r="H255" s="125">
        <v>1</v>
      </c>
      <c r="I255" s="126"/>
      <c r="J255" s="127">
        <f>ROUND(I255*H255,2)</f>
        <v>0</v>
      </c>
      <c r="K255" s="123" t="s">
        <v>265</v>
      </c>
      <c r="L255" s="32"/>
      <c r="M255" s="128" t="s">
        <v>19</v>
      </c>
      <c r="N255" s="129" t="s">
        <v>40</v>
      </c>
      <c r="P255" s="130">
        <f>O255*H255</f>
        <v>0</v>
      </c>
      <c r="Q255" s="130">
        <v>0</v>
      </c>
      <c r="R255" s="130">
        <f>Q255*H255</f>
        <v>0</v>
      </c>
      <c r="S255" s="130">
        <v>0</v>
      </c>
      <c r="T255" s="131">
        <f>S255*H255</f>
        <v>0</v>
      </c>
      <c r="AR255" s="132" t="s">
        <v>266</v>
      </c>
      <c r="AT255" s="132" t="s">
        <v>261</v>
      </c>
      <c r="AU255" s="132" t="s">
        <v>77</v>
      </c>
      <c r="AY255" s="17" t="s">
        <v>260</v>
      </c>
      <c r="BE255" s="133">
        <f>IF(N255="základní",J255,0)</f>
        <v>0</v>
      </c>
      <c r="BF255" s="133">
        <f>IF(N255="snížená",J255,0)</f>
        <v>0</v>
      </c>
      <c r="BG255" s="133">
        <f>IF(N255="zákl. přenesená",J255,0)</f>
        <v>0</v>
      </c>
      <c r="BH255" s="133">
        <f>IF(N255="sníž. přenesená",J255,0)</f>
        <v>0</v>
      </c>
      <c r="BI255" s="133">
        <f>IF(N255="nulová",J255,0)</f>
        <v>0</v>
      </c>
      <c r="BJ255" s="17" t="s">
        <v>77</v>
      </c>
      <c r="BK255" s="133">
        <f>ROUND(I255*H255,2)</f>
        <v>0</v>
      </c>
      <c r="BL255" s="17" t="s">
        <v>266</v>
      </c>
      <c r="BM255" s="132" t="s">
        <v>1218</v>
      </c>
    </row>
    <row r="256" spans="2:65" s="1" customFormat="1" ht="19.5">
      <c r="B256" s="32"/>
      <c r="D256" s="134" t="s">
        <v>267</v>
      </c>
      <c r="F256" s="135" t="s">
        <v>2923</v>
      </c>
      <c r="I256" s="136"/>
      <c r="L256" s="32"/>
      <c r="M256" s="137"/>
      <c r="T256" s="53"/>
      <c r="AT256" s="17" t="s">
        <v>267</v>
      </c>
      <c r="AU256" s="17" t="s">
        <v>77</v>
      </c>
    </row>
    <row r="257" spans="2:65" s="1" customFormat="1" ht="19.5">
      <c r="B257" s="32"/>
      <c r="D257" s="134" t="s">
        <v>269</v>
      </c>
      <c r="F257" s="138" t="s">
        <v>306</v>
      </c>
      <c r="I257" s="136"/>
      <c r="L257" s="32"/>
      <c r="M257" s="137"/>
      <c r="T257" s="53"/>
      <c r="AT257" s="17" t="s">
        <v>269</v>
      </c>
      <c r="AU257" s="17" t="s">
        <v>77</v>
      </c>
    </row>
    <row r="258" spans="2:65" s="1" customFormat="1" ht="16.5" customHeight="1">
      <c r="B258" s="32"/>
      <c r="C258" s="121" t="s">
        <v>1215</v>
      </c>
      <c r="D258" s="121" t="s">
        <v>261</v>
      </c>
      <c r="E258" s="122" t="s">
        <v>3939</v>
      </c>
      <c r="F258" s="123" t="s">
        <v>2925</v>
      </c>
      <c r="G258" s="124" t="s">
        <v>363</v>
      </c>
      <c r="H258" s="125">
        <v>1</v>
      </c>
      <c r="I258" s="126"/>
      <c r="J258" s="127">
        <f>ROUND(I258*H258,2)</f>
        <v>0</v>
      </c>
      <c r="K258" s="123" t="s">
        <v>265</v>
      </c>
      <c r="L258" s="32"/>
      <c r="M258" s="128" t="s">
        <v>19</v>
      </c>
      <c r="N258" s="129" t="s">
        <v>40</v>
      </c>
      <c r="P258" s="130">
        <f>O258*H258</f>
        <v>0</v>
      </c>
      <c r="Q258" s="130">
        <v>0</v>
      </c>
      <c r="R258" s="130">
        <f>Q258*H258</f>
        <v>0</v>
      </c>
      <c r="S258" s="130">
        <v>0</v>
      </c>
      <c r="T258" s="131">
        <f>S258*H258</f>
        <v>0</v>
      </c>
      <c r="AR258" s="132" t="s">
        <v>266</v>
      </c>
      <c r="AT258" s="132" t="s">
        <v>261</v>
      </c>
      <c r="AU258" s="132" t="s">
        <v>77</v>
      </c>
      <c r="AY258" s="17" t="s">
        <v>260</v>
      </c>
      <c r="BE258" s="133">
        <f>IF(N258="základní",J258,0)</f>
        <v>0</v>
      </c>
      <c r="BF258" s="133">
        <f>IF(N258="snížená",J258,0)</f>
        <v>0</v>
      </c>
      <c r="BG258" s="133">
        <f>IF(N258="zákl. přenesená",J258,0)</f>
        <v>0</v>
      </c>
      <c r="BH258" s="133">
        <f>IF(N258="sníž. přenesená",J258,0)</f>
        <v>0</v>
      </c>
      <c r="BI258" s="133">
        <f>IF(N258="nulová",J258,0)</f>
        <v>0</v>
      </c>
      <c r="BJ258" s="17" t="s">
        <v>77</v>
      </c>
      <c r="BK258" s="133">
        <f>ROUND(I258*H258,2)</f>
        <v>0</v>
      </c>
      <c r="BL258" s="17" t="s">
        <v>266</v>
      </c>
      <c r="BM258" s="132" t="s">
        <v>1249</v>
      </c>
    </row>
    <row r="259" spans="2:65" s="1" customFormat="1" ht="19.5">
      <c r="B259" s="32"/>
      <c r="D259" s="134" t="s">
        <v>267</v>
      </c>
      <c r="F259" s="135" t="s">
        <v>3940</v>
      </c>
      <c r="I259" s="136"/>
      <c r="L259" s="32"/>
      <c r="M259" s="137"/>
      <c r="T259" s="53"/>
      <c r="AT259" s="17" t="s">
        <v>267</v>
      </c>
      <c r="AU259" s="17" t="s">
        <v>77</v>
      </c>
    </row>
    <row r="260" spans="2:65" s="1" customFormat="1" ht="19.5">
      <c r="B260" s="32"/>
      <c r="D260" s="134" t="s">
        <v>269</v>
      </c>
      <c r="F260" s="138" t="s">
        <v>306</v>
      </c>
      <c r="I260" s="136"/>
      <c r="L260" s="32"/>
      <c r="M260" s="137"/>
      <c r="T260" s="53"/>
      <c r="AT260" s="17" t="s">
        <v>269</v>
      </c>
      <c r="AU260" s="17" t="s">
        <v>77</v>
      </c>
    </row>
    <row r="261" spans="2:65" s="1" customFormat="1" ht="16.5" customHeight="1">
      <c r="B261" s="32"/>
      <c r="C261" s="121" t="s">
        <v>404</v>
      </c>
      <c r="D261" s="121" t="s">
        <v>261</v>
      </c>
      <c r="E261" s="122" t="s">
        <v>4648</v>
      </c>
      <c r="F261" s="123" t="s">
        <v>4649</v>
      </c>
      <c r="G261" s="124" t="s">
        <v>363</v>
      </c>
      <c r="H261" s="125">
        <v>3</v>
      </c>
      <c r="I261" s="126"/>
      <c r="J261" s="127">
        <f>ROUND(I261*H261,2)</f>
        <v>0</v>
      </c>
      <c r="K261" s="123" t="s">
        <v>265</v>
      </c>
      <c r="L261" s="32"/>
      <c r="M261" s="128" t="s">
        <v>19</v>
      </c>
      <c r="N261" s="129" t="s">
        <v>40</v>
      </c>
      <c r="P261" s="130">
        <f>O261*H261</f>
        <v>0</v>
      </c>
      <c r="Q261" s="130">
        <v>0</v>
      </c>
      <c r="R261" s="130">
        <f>Q261*H261</f>
        <v>0</v>
      </c>
      <c r="S261" s="130">
        <v>0</v>
      </c>
      <c r="T261" s="131">
        <f>S261*H261</f>
        <v>0</v>
      </c>
      <c r="AR261" s="132" t="s">
        <v>266</v>
      </c>
      <c r="AT261" s="132" t="s">
        <v>261</v>
      </c>
      <c r="AU261" s="132" t="s">
        <v>77</v>
      </c>
      <c r="AY261" s="17" t="s">
        <v>260</v>
      </c>
      <c r="BE261" s="133">
        <f>IF(N261="základní",J261,0)</f>
        <v>0</v>
      </c>
      <c r="BF261" s="133">
        <f>IF(N261="snížená",J261,0)</f>
        <v>0</v>
      </c>
      <c r="BG261" s="133">
        <f>IF(N261="zákl. přenesená",J261,0)</f>
        <v>0</v>
      </c>
      <c r="BH261" s="133">
        <f>IF(N261="sníž. přenesená",J261,0)</f>
        <v>0</v>
      </c>
      <c r="BI261" s="133">
        <f>IF(N261="nulová",J261,0)</f>
        <v>0</v>
      </c>
      <c r="BJ261" s="17" t="s">
        <v>77</v>
      </c>
      <c r="BK261" s="133">
        <f>ROUND(I261*H261,2)</f>
        <v>0</v>
      </c>
      <c r="BL261" s="17" t="s">
        <v>266</v>
      </c>
      <c r="BM261" s="132" t="s">
        <v>1230</v>
      </c>
    </row>
    <row r="262" spans="2:65" s="1" customFormat="1" ht="11.25">
      <c r="B262" s="32"/>
      <c r="D262" s="134" t="s">
        <v>267</v>
      </c>
      <c r="F262" s="135" t="s">
        <v>4650</v>
      </c>
      <c r="I262" s="136"/>
      <c r="L262" s="32"/>
      <c r="M262" s="137"/>
      <c r="T262" s="53"/>
      <c r="AT262" s="17" t="s">
        <v>267</v>
      </c>
      <c r="AU262" s="17" t="s">
        <v>77</v>
      </c>
    </row>
    <row r="263" spans="2:65" s="1" customFormat="1" ht="29.25">
      <c r="B263" s="32"/>
      <c r="D263" s="134" t="s">
        <v>269</v>
      </c>
      <c r="F263" s="138" t="s">
        <v>4651</v>
      </c>
      <c r="I263" s="136"/>
      <c r="L263" s="32"/>
      <c r="M263" s="137"/>
      <c r="T263" s="53"/>
      <c r="AT263" s="17" t="s">
        <v>269</v>
      </c>
      <c r="AU263" s="17" t="s">
        <v>77</v>
      </c>
    </row>
    <row r="264" spans="2:65" s="1" customFormat="1" ht="16.5" customHeight="1">
      <c r="B264" s="32"/>
      <c r="C264" s="121" t="s">
        <v>1227</v>
      </c>
      <c r="D264" s="121" t="s">
        <v>261</v>
      </c>
      <c r="E264" s="122" t="s">
        <v>4652</v>
      </c>
      <c r="F264" s="123" t="s">
        <v>4653</v>
      </c>
      <c r="G264" s="124" t="s">
        <v>363</v>
      </c>
      <c r="H264" s="125">
        <v>3</v>
      </c>
      <c r="I264" s="126"/>
      <c r="J264" s="127">
        <f>ROUND(I264*H264,2)</f>
        <v>0</v>
      </c>
      <c r="K264" s="123" t="s">
        <v>265</v>
      </c>
      <c r="L264" s="32"/>
      <c r="M264" s="128" t="s">
        <v>19</v>
      </c>
      <c r="N264" s="129" t="s">
        <v>40</v>
      </c>
      <c r="P264" s="130">
        <f>O264*H264</f>
        <v>0</v>
      </c>
      <c r="Q264" s="130">
        <v>0</v>
      </c>
      <c r="R264" s="130">
        <f>Q264*H264</f>
        <v>0</v>
      </c>
      <c r="S264" s="130">
        <v>0</v>
      </c>
      <c r="T264" s="131">
        <f>S264*H264</f>
        <v>0</v>
      </c>
      <c r="AR264" s="132" t="s">
        <v>266</v>
      </c>
      <c r="AT264" s="132" t="s">
        <v>261</v>
      </c>
      <c r="AU264" s="132" t="s">
        <v>77</v>
      </c>
      <c r="AY264" s="17" t="s">
        <v>260</v>
      </c>
      <c r="BE264" s="133">
        <f>IF(N264="základní",J264,0)</f>
        <v>0</v>
      </c>
      <c r="BF264" s="133">
        <f>IF(N264="snížená",J264,0)</f>
        <v>0</v>
      </c>
      <c r="BG264" s="133">
        <f>IF(N264="zákl. přenesená",J264,0)</f>
        <v>0</v>
      </c>
      <c r="BH264" s="133">
        <f>IF(N264="sníž. přenesená",J264,0)</f>
        <v>0</v>
      </c>
      <c r="BI264" s="133">
        <f>IF(N264="nulová",J264,0)</f>
        <v>0</v>
      </c>
      <c r="BJ264" s="17" t="s">
        <v>77</v>
      </c>
      <c r="BK264" s="133">
        <f>ROUND(I264*H264,2)</f>
        <v>0</v>
      </c>
      <c r="BL264" s="17" t="s">
        <v>266</v>
      </c>
      <c r="BM264" s="132" t="s">
        <v>1234</v>
      </c>
    </row>
    <row r="265" spans="2:65" s="1" customFormat="1" ht="11.25">
      <c r="B265" s="32"/>
      <c r="D265" s="134" t="s">
        <v>267</v>
      </c>
      <c r="F265" s="135" t="s">
        <v>4653</v>
      </c>
      <c r="I265" s="136"/>
      <c r="L265" s="32"/>
      <c r="M265" s="137"/>
      <c r="T265" s="53"/>
      <c r="AT265" s="17" t="s">
        <v>267</v>
      </c>
      <c r="AU265" s="17" t="s">
        <v>77</v>
      </c>
    </row>
    <row r="266" spans="2:65" s="1" customFormat="1" ht="29.25">
      <c r="B266" s="32"/>
      <c r="D266" s="134" t="s">
        <v>269</v>
      </c>
      <c r="F266" s="138" t="s">
        <v>4654</v>
      </c>
      <c r="I266" s="136"/>
      <c r="L266" s="32"/>
      <c r="M266" s="137"/>
      <c r="T266" s="53"/>
      <c r="AT266" s="17" t="s">
        <v>269</v>
      </c>
      <c r="AU266" s="17" t="s">
        <v>77</v>
      </c>
    </row>
    <row r="267" spans="2:65" s="1" customFormat="1" ht="16.5" customHeight="1">
      <c r="B267" s="32"/>
      <c r="C267" s="121" t="s">
        <v>409</v>
      </c>
      <c r="D267" s="121" t="s">
        <v>261</v>
      </c>
      <c r="E267" s="122" t="s">
        <v>4655</v>
      </c>
      <c r="F267" s="123" t="s">
        <v>4656</v>
      </c>
      <c r="G267" s="124" t="s">
        <v>363</v>
      </c>
      <c r="H267" s="125">
        <v>1</v>
      </c>
      <c r="I267" s="126"/>
      <c r="J267" s="127">
        <f>ROUND(I267*H267,2)</f>
        <v>0</v>
      </c>
      <c r="K267" s="123" t="s">
        <v>265</v>
      </c>
      <c r="L267" s="32"/>
      <c r="M267" s="128" t="s">
        <v>19</v>
      </c>
      <c r="N267" s="129" t="s">
        <v>40</v>
      </c>
      <c r="P267" s="130">
        <f>O267*H267</f>
        <v>0</v>
      </c>
      <c r="Q267" s="130">
        <v>0</v>
      </c>
      <c r="R267" s="130">
        <f>Q267*H267</f>
        <v>0</v>
      </c>
      <c r="S267" s="130">
        <v>0</v>
      </c>
      <c r="T267" s="131">
        <f>S267*H267</f>
        <v>0</v>
      </c>
      <c r="AR267" s="132" t="s">
        <v>266</v>
      </c>
      <c r="AT267" s="132" t="s">
        <v>261</v>
      </c>
      <c r="AU267" s="132" t="s">
        <v>77</v>
      </c>
      <c r="AY267" s="17" t="s">
        <v>260</v>
      </c>
      <c r="BE267" s="133">
        <f>IF(N267="základní",J267,0)</f>
        <v>0</v>
      </c>
      <c r="BF267" s="133">
        <f>IF(N267="snížená",J267,0)</f>
        <v>0</v>
      </c>
      <c r="BG267" s="133">
        <f>IF(N267="zákl. přenesená",J267,0)</f>
        <v>0</v>
      </c>
      <c r="BH267" s="133">
        <f>IF(N267="sníž. přenesená",J267,0)</f>
        <v>0</v>
      </c>
      <c r="BI267" s="133">
        <f>IF(N267="nulová",J267,0)</f>
        <v>0</v>
      </c>
      <c r="BJ267" s="17" t="s">
        <v>77</v>
      </c>
      <c r="BK267" s="133">
        <f>ROUND(I267*H267,2)</f>
        <v>0</v>
      </c>
      <c r="BL267" s="17" t="s">
        <v>266</v>
      </c>
      <c r="BM267" s="132" t="s">
        <v>1240</v>
      </c>
    </row>
    <row r="268" spans="2:65" s="1" customFormat="1" ht="11.25">
      <c r="B268" s="32"/>
      <c r="D268" s="134" t="s">
        <v>267</v>
      </c>
      <c r="F268" s="135" t="s">
        <v>4656</v>
      </c>
      <c r="I268" s="136"/>
      <c r="L268" s="32"/>
      <c r="M268" s="137"/>
      <c r="T268" s="53"/>
      <c r="AT268" s="17" t="s">
        <v>267</v>
      </c>
      <c r="AU268" s="17" t="s">
        <v>77</v>
      </c>
    </row>
    <row r="269" spans="2:65" s="1" customFormat="1" ht="29.25">
      <c r="B269" s="32"/>
      <c r="D269" s="134" t="s">
        <v>269</v>
      </c>
      <c r="F269" s="138" t="s">
        <v>4657</v>
      </c>
      <c r="I269" s="136"/>
      <c r="L269" s="32"/>
      <c r="M269" s="137"/>
      <c r="T269" s="53"/>
      <c r="AT269" s="17" t="s">
        <v>269</v>
      </c>
      <c r="AU269" s="17" t="s">
        <v>77</v>
      </c>
    </row>
    <row r="270" spans="2:65" s="1" customFormat="1" ht="16.5" customHeight="1">
      <c r="B270" s="32"/>
      <c r="C270" s="121" t="s">
        <v>1237</v>
      </c>
      <c r="D270" s="121" t="s">
        <v>261</v>
      </c>
      <c r="E270" s="122" t="s">
        <v>4629</v>
      </c>
      <c r="F270" s="123" t="s">
        <v>4630</v>
      </c>
      <c r="G270" s="124" t="s">
        <v>436</v>
      </c>
      <c r="H270" s="125">
        <v>16</v>
      </c>
      <c r="I270" s="126"/>
      <c r="J270" s="127">
        <f>ROUND(I270*H270,2)</f>
        <v>0</v>
      </c>
      <c r="K270" s="123" t="s">
        <v>265</v>
      </c>
      <c r="L270" s="32"/>
      <c r="M270" s="128" t="s">
        <v>19</v>
      </c>
      <c r="N270" s="129" t="s">
        <v>40</v>
      </c>
      <c r="P270" s="130">
        <f>O270*H270</f>
        <v>0</v>
      </c>
      <c r="Q270" s="130">
        <v>0</v>
      </c>
      <c r="R270" s="130">
        <f>Q270*H270</f>
        <v>0</v>
      </c>
      <c r="S270" s="130">
        <v>0</v>
      </c>
      <c r="T270" s="131">
        <f>S270*H270</f>
        <v>0</v>
      </c>
      <c r="AR270" s="132" t="s">
        <v>266</v>
      </c>
      <c r="AT270" s="132" t="s">
        <v>261</v>
      </c>
      <c r="AU270" s="132" t="s">
        <v>77</v>
      </c>
      <c r="AY270" s="17" t="s">
        <v>260</v>
      </c>
      <c r="BE270" s="133">
        <f>IF(N270="základní",J270,0)</f>
        <v>0</v>
      </c>
      <c r="BF270" s="133">
        <f>IF(N270="snížená",J270,0)</f>
        <v>0</v>
      </c>
      <c r="BG270" s="133">
        <f>IF(N270="zákl. přenesená",J270,0)</f>
        <v>0</v>
      </c>
      <c r="BH270" s="133">
        <f>IF(N270="sníž. přenesená",J270,0)</f>
        <v>0</v>
      </c>
      <c r="BI270" s="133">
        <f>IF(N270="nulová",J270,0)</f>
        <v>0</v>
      </c>
      <c r="BJ270" s="17" t="s">
        <v>77</v>
      </c>
      <c r="BK270" s="133">
        <f>ROUND(I270*H270,2)</f>
        <v>0</v>
      </c>
      <c r="BL270" s="17" t="s">
        <v>266</v>
      </c>
      <c r="BM270" s="132" t="s">
        <v>1476</v>
      </c>
    </row>
    <row r="271" spans="2:65" s="1" customFormat="1" ht="19.5">
      <c r="B271" s="32"/>
      <c r="D271" s="134" t="s">
        <v>267</v>
      </c>
      <c r="F271" s="135" t="s">
        <v>4631</v>
      </c>
      <c r="I271" s="136"/>
      <c r="L271" s="32"/>
      <c r="M271" s="137"/>
      <c r="T271" s="53"/>
      <c r="AT271" s="17" t="s">
        <v>267</v>
      </c>
      <c r="AU271" s="17" t="s">
        <v>77</v>
      </c>
    </row>
    <row r="272" spans="2:65" s="1" customFormat="1" ht="19.5">
      <c r="B272" s="32"/>
      <c r="D272" s="134" t="s">
        <v>269</v>
      </c>
      <c r="F272" s="138" t="s">
        <v>306</v>
      </c>
      <c r="I272" s="136"/>
      <c r="L272" s="32"/>
      <c r="M272" s="137"/>
      <c r="T272" s="53"/>
      <c r="AT272" s="17" t="s">
        <v>269</v>
      </c>
      <c r="AU272" s="17" t="s">
        <v>77</v>
      </c>
    </row>
    <row r="273" spans="2:65" s="1" customFormat="1" ht="16.5" customHeight="1">
      <c r="B273" s="32"/>
      <c r="C273" s="121" t="s">
        <v>415</v>
      </c>
      <c r="D273" s="121" t="s">
        <v>261</v>
      </c>
      <c r="E273" s="122" t="s">
        <v>4632</v>
      </c>
      <c r="F273" s="123" t="s">
        <v>4633</v>
      </c>
      <c r="G273" s="124" t="s">
        <v>436</v>
      </c>
      <c r="H273" s="125">
        <v>8</v>
      </c>
      <c r="I273" s="126"/>
      <c r="J273" s="127">
        <f>ROUND(I273*H273,2)</f>
        <v>0</v>
      </c>
      <c r="K273" s="123" t="s">
        <v>265</v>
      </c>
      <c r="L273" s="32"/>
      <c r="M273" s="128" t="s">
        <v>19</v>
      </c>
      <c r="N273" s="129" t="s">
        <v>40</v>
      </c>
      <c r="P273" s="130">
        <f>O273*H273</f>
        <v>0</v>
      </c>
      <c r="Q273" s="130">
        <v>0</v>
      </c>
      <c r="R273" s="130">
        <f>Q273*H273</f>
        <v>0</v>
      </c>
      <c r="S273" s="130">
        <v>0</v>
      </c>
      <c r="T273" s="131">
        <f>S273*H273</f>
        <v>0</v>
      </c>
      <c r="AR273" s="132" t="s">
        <v>266</v>
      </c>
      <c r="AT273" s="132" t="s">
        <v>261</v>
      </c>
      <c r="AU273" s="132" t="s">
        <v>77</v>
      </c>
      <c r="AY273" s="17" t="s">
        <v>260</v>
      </c>
      <c r="BE273" s="133">
        <f>IF(N273="základní",J273,0)</f>
        <v>0</v>
      </c>
      <c r="BF273" s="133">
        <f>IF(N273="snížená",J273,0)</f>
        <v>0</v>
      </c>
      <c r="BG273" s="133">
        <f>IF(N273="zákl. přenesená",J273,0)</f>
        <v>0</v>
      </c>
      <c r="BH273" s="133">
        <f>IF(N273="sníž. přenesená",J273,0)</f>
        <v>0</v>
      </c>
      <c r="BI273" s="133">
        <f>IF(N273="nulová",J273,0)</f>
        <v>0</v>
      </c>
      <c r="BJ273" s="17" t="s">
        <v>77</v>
      </c>
      <c r="BK273" s="133">
        <f>ROUND(I273*H273,2)</f>
        <v>0</v>
      </c>
      <c r="BL273" s="17" t="s">
        <v>266</v>
      </c>
      <c r="BM273" s="132" t="s">
        <v>1481</v>
      </c>
    </row>
    <row r="274" spans="2:65" s="1" customFormat="1" ht="29.25">
      <c r="B274" s="32"/>
      <c r="D274" s="134" t="s">
        <v>267</v>
      </c>
      <c r="F274" s="135" t="s">
        <v>4634</v>
      </c>
      <c r="I274" s="136"/>
      <c r="L274" s="32"/>
      <c r="M274" s="137"/>
      <c r="T274" s="53"/>
      <c r="AT274" s="17" t="s">
        <v>267</v>
      </c>
      <c r="AU274" s="17" t="s">
        <v>77</v>
      </c>
    </row>
    <row r="275" spans="2:65" s="1" customFormat="1" ht="19.5">
      <c r="B275" s="32"/>
      <c r="D275" s="134" t="s">
        <v>269</v>
      </c>
      <c r="F275" s="138" t="s">
        <v>306</v>
      </c>
      <c r="I275" s="136"/>
      <c r="L275" s="32"/>
      <c r="M275" s="137"/>
      <c r="T275" s="53"/>
      <c r="AT275" s="17" t="s">
        <v>269</v>
      </c>
      <c r="AU275" s="17" t="s">
        <v>77</v>
      </c>
    </row>
    <row r="276" spans="2:65" s="1" customFormat="1" ht="16.5" customHeight="1">
      <c r="B276" s="32"/>
      <c r="C276" s="121" t="s">
        <v>1162</v>
      </c>
      <c r="D276" s="121" t="s">
        <v>261</v>
      </c>
      <c r="E276" s="122" t="s">
        <v>4635</v>
      </c>
      <c r="F276" s="123" t="s">
        <v>435</v>
      </c>
      <c r="G276" s="124" t="s">
        <v>436</v>
      </c>
      <c r="H276" s="125">
        <v>8</v>
      </c>
      <c r="I276" s="126"/>
      <c r="J276" s="127">
        <f>ROUND(I276*H276,2)</f>
        <v>0</v>
      </c>
      <c r="K276" s="123" t="s">
        <v>265</v>
      </c>
      <c r="L276" s="32"/>
      <c r="M276" s="128" t="s">
        <v>19</v>
      </c>
      <c r="N276" s="129" t="s">
        <v>40</v>
      </c>
      <c r="P276" s="130">
        <f>O276*H276</f>
        <v>0</v>
      </c>
      <c r="Q276" s="130">
        <v>0</v>
      </c>
      <c r="R276" s="130">
        <f>Q276*H276</f>
        <v>0</v>
      </c>
      <c r="S276" s="130">
        <v>0</v>
      </c>
      <c r="T276" s="131">
        <f>S276*H276</f>
        <v>0</v>
      </c>
      <c r="AR276" s="132" t="s">
        <v>266</v>
      </c>
      <c r="AT276" s="132" t="s">
        <v>261</v>
      </c>
      <c r="AU276" s="132" t="s">
        <v>77</v>
      </c>
      <c r="AY276" s="17" t="s">
        <v>260</v>
      </c>
      <c r="BE276" s="133">
        <f>IF(N276="základní",J276,0)</f>
        <v>0</v>
      </c>
      <c r="BF276" s="133">
        <f>IF(N276="snížená",J276,0)</f>
        <v>0</v>
      </c>
      <c r="BG276" s="133">
        <f>IF(N276="zákl. přenesená",J276,0)</f>
        <v>0</v>
      </c>
      <c r="BH276" s="133">
        <f>IF(N276="sníž. přenesená",J276,0)</f>
        <v>0</v>
      </c>
      <c r="BI276" s="133">
        <f>IF(N276="nulová",J276,0)</f>
        <v>0</v>
      </c>
      <c r="BJ276" s="17" t="s">
        <v>77</v>
      </c>
      <c r="BK276" s="133">
        <f>ROUND(I276*H276,2)</f>
        <v>0</v>
      </c>
      <c r="BL276" s="17" t="s">
        <v>266</v>
      </c>
      <c r="BM276" s="132" t="s">
        <v>1488</v>
      </c>
    </row>
    <row r="277" spans="2:65" s="1" customFormat="1" ht="11.25">
      <c r="B277" s="32"/>
      <c r="D277" s="134" t="s">
        <v>267</v>
      </c>
      <c r="F277" s="135" t="s">
        <v>438</v>
      </c>
      <c r="I277" s="136"/>
      <c r="L277" s="32"/>
      <c r="M277" s="137"/>
      <c r="T277" s="53"/>
      <c r="AT277" s="17" t="s">
        <v>267</v>
      </c>
      <c r="AU277" s="17" t="s">
        <v>77</v>
      </c>
    </row>
    <row r="278" spans="2:65" s="1" customFormat="1" ht="19.5">
      <c r="B278" s="32"/>
      <c r="D278" s="134" t="s">
        <v>269</v>
      </c>
      <c r="F278" s="138" t="s">
        <v>306</v>
      </c>
      <c r="I278" s="136"/>
      <c r="L278" s="32"/>
      <c r="M278" s="149"/>
      <c r="N278" s="150"/>
      <c r="O278" s="150"/>
      <c r="P278" s="150"/>
      <c r="Q278" s="150"/>
      <c r="R278" s="150"/>
      <c r="S278" s="150"/>
      <c r="T278" s="151"/>
      <c r="AT278" s="17" t="s">
        <v>269</v>
      </c>
      <c r="AU278" s="17" t="s">
        <v>77</v>
      </c>
    </row>
    <row r="279" spans="2:65" s="1" customFormat="1" ht="6.95" customHeight="1">
      <c r="B279" s="41"/>
      <c r="C279" s="42"/>
      <c r="D279" s="42"/>
      <c r="E279" s="42"/>
      <c r="F279" s="42"/>
      <c r="G279" s="42"/>
      <c r="H279" s="42"/>
      <c r="I279" s="42"/>
      <c r="J279" s="42"/>
      <c r="K279" s="42"/>
      <c r="L279" s="32"/>
    </row>
  </sheetData>
  <sheetProtection algorithmName="SHA-512" hashValue="ZNfmHl8EK7SQRWO0XHuXczDAZMb+aujUlw5ZIfUqzeSz9pzrfFBtdJg6VsPo7tEHyAfJJwlCoDWbcqxgQpFePQ==" saltValue="bOkEAzmFKY+tFeoeIUTpAx0ltkYROuBYatAqhhZpRLoyYZOHOYI8uN/Od3G02xB7lrCnV8az1ZXN1+sJFnxhsw==" spinCount="100000" sheet="1" objects="1" scenarios="1" formatColumns="0" formatRows="0" autoFilter="0"/>
  <autoFilter ref="C80:K278" xr:uid="{00000000-0009-0000-0000-000034000000}"/>
  <mergeCells count="9">
    <mergeCell ref="E50:H50"/>
    <mergeCell ref="E71:H71"/>
    <mergeCell ref="E73:H73"/>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pageSetUpPr fitToPage="1"/>
  </sheetPr>
  <dimension ref="B2:BM121"/>
  <sheetViews>
    <sheetView showGridLines="0" topLeftCell="A85" workbookViewId="0">
      <selection activeCell="I101" sqref="I101"/>
    </sheetView>
  </sheetViews>
  <sheetFormatPr defaultRowHeight="12.75"/>
  <cols>
    <col min="1" max="1" width="8.33203125" customWidth="1"/>
    <col min="2" max="2" width="1.1640625" customWidth="1"/>
    <col min="3" max="3" width="4.1640625" customWidth="1"/>
    <col min="4" max="4" width="4.33203125" customWidth="1"/>
    <col min="5" max="5" width="17.1640625" customWidth="1"/>
    <col min="6" max="6" width="100.83203125" customWidth="1"/>
    <col min="7" max="7" width="7.5" customWidth="1"/>
    <col min="8" max="8" width="14" customWidth="1"/>
    <col min="9" max="9" width="15.83203125" customWidth="1"/>
    <col min="10" max="11" width="22.33203125" customWidth="1"/>
    <col min="12" max="12" width="9.33203125" customWidth="1"/>
    <col min="13" max="13" width="10.83203125" hidden="1" customWidth="1"/>
    <col min="14" max="14" width="9.33203125" hidden="1"/>
    <col min="15" max="20" width="14.1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2" spans="2:46" ht="36.950000000000003" customHeight="1">
      <c r="L2" s="276"/>
      <c r="M2" s="276"/>
      <c r="N2" s="276"/>
      <c r="O2" s="276"/>
      <c r="P2" s="276"/>
      <c r="Q2" s="276"/>
      <c r="R2" s="276"/>
      <c r="S2" s="276"/>
      <c r="T2" s="276"/>
      <c r="U2" s="276"/>
      <c r="V2" s="276"/>
      <c r="AT2" s="17" t="s">
        <v>235</v>
      </c>
    </row>
    <row r="3" spans="2:46" ht="6.95" customHeight="1">
      <c r="B3" s="18"/>
      <c r="C3" s="19"/>
      <c r="D3" s="19"/>
      <c r="E3" s="19"/>
      <c r="F3" s="19"/>
      <c r="G3" s="19"/>
      <c r="H3" s="19"/>
      <c r="I3" s="19"/>
      <c r="J3" s="19"/>
      <c r="K3" s="19"/>
      <c r="L3" s="20"/>
      <c r="AT3" s="17" t="s">
        <v>79</v>
      </c>
    </row>
    <row r="4" spans="2:46" ht="24.95" customHeight="1">
      <c r="B4" s="20"/>
      <c r="D4" s="21" t="s">
        <v>236</v>
      </c>
      <c r="L4" s="20"/>
      <c r="M4" s="85" t="s">
        <v>10</v>
      </c>
      <c r="AT4" s="17" t="s">
        <v>4</v>
      </c>
    </row>
    <row r="5" spans="2:46" ht="6.95" customHeight="1">
      <c r="B5" s="20"/>
      <c r="L5" s="20"/>
    </row>
    <row r="6" spans="2:46" ht="12" customHeight="1">
      <c r="B6" s="20"/>
      <c r="D6" s="27" t="s">
        <v>16</v>
      </c>
      <c r="L6" s="20"/>
    </row>
    <row r="7" spans="2:46" ht="16.5" customHeight="1">
      <c r="B7" s="20"/>
      <c r="E7" s="309" t="str">
        <f>'Rekapitulace stavby'!K6</f>
        <v>Oprava trati v úseku Tanvald - Kořenov</v>
      </c>
      <c r="F7" s="310"/>
      <c r="G7" s="310"/>
      <c r="H7" s="310"/>
      <c r="L7" s="20"/>
    </row>
    <row r="8" spans="2:46" s="1" customFormat="1" ht="12" customHeight="1">
      <c r="B8" s="32"/>
      <c r="D8" s="27" t="s">
        <v>237</v>
      </c>
      <c r="L8" s="32"/>
    </row>
    <row r="9" spans="2:46" s="1" customFormat="1" ht="16.5" customHeight="1">
      <c r="B9" s="32"/>
      <c r="E9" s="305" t="s">
        <v>4658</v>
      </c>
      <c r="F9" s="311"/>
      <c r="G9" s="311"/>
      <c r="H9" s="311"/>
      <c r="L9" s="32"/>
    </row>
    <row r="10" spans="2:46" s="1" customFormat="1" ht="11.25">
      <c r="B10" s="32"/>
      <c r="L10" s="32"/>
    </row>
    <row r="11" spans="2:46" s="1" customFormat="1" ht="12" customHeight="1">
      <c r="B11" s="32"/>
      <c r="D11" s="27" t="s">
        <v>18</v>
      </c>
      <c r="F11" s="25" t="s">
        <v>19</v>
      </c>
      <c r="I11" s="27" t="s">
        <v>20</v>
      </c>
      <c r="J11" s="25" t="s">
        <v>19</v>
      </c>
      <c r="L11" s="32"/>
    </row>
    <row r="12" spans="2:46" s="1" customFormat="1" ht="12" customHeight="1">
      <c r="B12" s="32"/>
      <c r="D12" s="27" t="s">
        <v>21</v>
      </c>
      <c r="F12" s="25" t="s">
        <v>22</v>
      </c>
      <c r="I12" s="27" t="s">
        <v>23</v>
      </c>
      <c r="J12" s="49" t="str">
        <f>'Rekapitulace stavby'!AN8</f>
        <v>14. 6. 2023</v>
      </c>
      <c r="L12" s="32"/>
    </row>
    <row r="13" spans="2:46" s="1" customFormat="1" ht="10.9" customHeight="1">
      <c r="B13" s="32"/>
      <c r="L13" s="32"/>
    </row>
    <row r="14" spans="2:46" s="1" customFormat="1" ht="12" customHeight="1">
      <c r="B14" s="32"/>
      <c r="D14" s="27" t="s">
        <v>25</v>
      </c>
      <c r="I14" s="27" t="s">
        <v>26</v>
      </c>
      <c r="J14" s="25" t="str">
        <f>IF('Rekapitulace stavby'!AN10="","",'Rekapitulace stavby'!AN10)</f>
        <v/>
      </c>
      <c r="L14" s="32"/>
    </row>
    <row r="15" spans="2:46" s="1" customFormat="1" ht="18" customHeight="1">
      <c r="B15" s="32"/>
      <c r="E15" s="25" t="str">
        <f>IF('Rekapitulace stavby'!E11="","",'Rekapitulace stavby'!E11)</f>
        <v xml:space="preserve"> </v>
      </c>
      <c r="I15" s="27" t="s">
        <v>27</v>
      </c>
      <c r="J15" s="25" t="str">
        <f>IF('Rekapitulace stavby'!AN11="","",'Rekapitulace stavby'!AN11)</f>
        <v/>
      </c>
      <c r="L15" s="32"/>
    </row>
    <row r="16" spans="2:46" s="1" customFormat="1" ht="6.95" customHeight="1">
      <c r="B16" s="32"/>
      <c r="L16" s="32"/>
    </row>
    <row r="17" spans="2:12" s="1" customFormat="1" ht="12" customHeight="1">
      <c r="B17" s="32"/>
      <c r="D17" s="27" t="s">
        <v>28</v>
      </c>
      <c r="I17" s="27" t="s">
        <v>26</v>
      </c>
      <c r="J17" s="28" t="str">
        <f>'Rekapitulace stavby'!AN13</f>
        <v>Vyplň údaj</v>
      </c>
      <c r="L17" s="32"/>
    </row>
    <row r="18" spans="2:12" s="1" customFormat="1" ht="18" customHeight="1">
      <c r="B18" s="32"/>
      <c r="E18" s="312" t="str">
        <f>'Rekapitulace stavby'!E14</f>
        <v>Vyplň údaj</v>
      </c>
      <c r="F18" s="275"/>
      <c r="G18" s="275"/>
      <c r="H18" s="275"/>
      <c r="I18" s="27" t="s">
        <v>27</v>
      </c>
      <c r="J18" s="28" t="str">
        <f>'Rekapitulace stavby'!AN14</f>
        <v>Vyplň údaj</v>
      </c>
      <c r="L18" s="32"/>
    </row>
    <row r="19" spans="2:12" s="1" customFormat="1" ht="6.95" customHeight="1">
      <c r="B19" s="32"/>
      <c r="L19" s="32"/>
    </row>
    <row r="20" spans="2:12" s="1" customFormat="1" ht="12" customHeight="1">
      <c r="B20" s="32"/>
      <c r="D20" s="27" t="s">
        <v>30</v>
      </c>
      <c r="I20" s="27" t="s">
        <v>26</v>
      </c>
      <c r="J20" s="25" t="str">
        <f>IF('Rekapitulace stavby'!AN16="","",'Rekapitulace stavby'!AN16)</f>
        <v/>
      </c>
      <c r="L20" s="32"/>
    </row>
    <row r="21" spans="2:12" s="1" customFormat="1" ht="18" customHeight="1">
      <c r="B21" s="32"/>
      <c r="E21" s="25" t="str">
        <f>IF('Rekapitulace stavby'!E17="","",'Rekapitulace stavby'!E17)</f>
        <v xml:space="preserve"> </v>
      </c>
      <c r="I21" s="27" t="s">
        <v>27</v>
      </c>
      <c r="J21" s="25" t="str">
        <f>IF('Rekapitulace stavby'!AN17="","",'Rekapitulace stavby'!AN17)</f>
        <v/>
      </c>
      <c r="L21" s="32"/>
    </row>
    <row r="22" spans="2:12" s="1" customFormat="1" ht="6.95" customHeight="1">
      <c r="B22" s="32"/>
      <c r="L22" s="32"/>
    </row>
    <row r="23" spans="2:12" s="1" customFormat="1" ht="12" customHeight="1">
      <c r="B23" s="32"/>
      <c r="D23" s="27" t="s">
        <v>32</v>
      </c>
      <c r="I23" s="27" t="s">
        <v>26</v>
      </c>
      <c r="J23" s="25" t="str">
        <f>IF('Rekapitulace stavby'!AN19="","",'Rekapitulace stavby'!AN19)</f>
        <v/>
      </c>
      <c r="L23" s="32"/>
    </row>
    <row r="24" spans="2:12" s="1" customFormat="1" ht="18" customHeight="1">
      <c r="B24" s="32"/>
      <c r="E24" s="25" t="str">
        <f>IF('Rekapitulace stavby'!E20="","",'Rekapitulace stavby'!E20)</f>
        <v xml:space="preserve"> </v>
      </c>
      <c r="I24" s="27" t="s">
        <v>27</v>
      </c>
      <c r="J24" s="25" t="str">
        <f>IF('Rekapitulace stavby'!AN20="","",'Rekapitulace stavby'!AN20)</f>
        <v/>
      </c>
      <c r="L24" s="32"/>
    </row>
    <row r="25" spans="2:12" s="1" customFormat="1" ht="6.95" customHeight="1">
      <c r="B25" s="32"/>
      <c r="L25" s="32"/>
    </row>
    <row r="26" spans="2:12" s="1" customFormat="1" ht="12" customHeight="1">
      <c r="B26" s="32"/>
      <c r="D26" s="27" t="s">
        <v>33</v>
      </c>
      <c r="L26" s="32"/>
    </row>
    <row r="27" spans="2:12" s="7" customFormat="1" ht="16.5" customHeight="1">
      <c r="B27" s="86"/>
      <c r="E27" s="280" t="s">
        <v>19</v>
      </c>
      <c r="F27" s="280"/>
      <c r="G27" s="280"/>
      <c r="H27" s="280"/>
      <c r="L27" s="86"/>
    </row>
    <row r="28" spans="2:12" s="1" customFormat="1" ht="6.95" customHeight="1">
      <c r="B28" s="32"/>
      <c r="L28" s="32"/>
    </row>
    <row r="29" spans="2:12" s="1" customFormat="1" ht="6.95" customHeight="1">
      <c r="B29" s="32"/>
      <c r="D29" s="50"/>
      <c r="E29" s="50"/>
      <c r="F29" s="50"/>
      <c r="G29" s="50"/>
      <c r="H29" s="50"/>
      <c r="I29" s="50"/>
      <c r="J29" s="50"/>
      <c r="K29" s="50"/>
      <c r="L29" s="32"/>
    </row>
    <row r="30" spans="2:12" s="1" customFormat="1" ht="25.35" customHeight="1">
      <c r="B30" s="32"/>
      <c r="D30" s="87" t="s">
        <v>35</v>
      </c>
      <c r="J30" s="63">
        <f>ROUND(J81, 2)</f>
        <v>0</v>
      </c>
      <c r="L30" s="32"/>
    </row>
    <row r="31" spans="2:12" s="1" customFormat="1" ht="6.95" customHeight="1">
      <c r="B31" s="32"/>
      <c r="D31" s="50"/>
      <c r="E31" s="50"/>
      <c r="F31" s="50"/>
      <c r="G31" s="50"/>
      <c r="H31" s="50"/>
      <c r="I31" s="50"/>
      <c r="J31" s="50"/>
      <c r="K31" s="50"/>
      <c r="L31" s="32"/>
    </row>
    <row r="32" spans="2:12" s="1" customFormat="1" ht="14.45" customHeight="1">
      <c r="B32" s="32"/>
      <c r="F32" s="35" t="s">
        <v>37</v>
      </c>
      <c r="I32" s="35" t="s">
        <v>36</v>
      </c>
      <c r="J32" s="35" t="s">
        <v>38</v>
      </c>
      <c r="L32" s="32"/>
    </row>
    <row r="33" spans="2:12" s="1" customFormat="1" ht="14.45" customHeight="1">
      <c r="B33" s="32"/>
      <c r="D33" s="52" t="s">
        <v>39</v>
      </c>
      <c r="E33" s="27" t="s">
        <v>40</v>
      </c>
      <c r="F33" s="88">
        <f>ROUND((SUM(BE81:BE120)),  2)</f>
        <v>0</v>
      </c>
      <c r="I33" s="89">
        <v>0.21</v>
      </c>
      <c r="J33" s="88">
        <f>ROUND(((SUM(BE81:BE120))*I33),  2)</f>
        <v>0</v>
      </c>
      <c r="L33" s="32"/>
    </row>
    <row r="34" spans="2:12" s="1" customFormat="1" ht="14.45" customHeight="1">
      <c r="B34" s="32"/>
      <c r="E34" s="27" t="s">
        <v>41</v>
      </c>
      <c r="F34" s="88">
        <f>ROUND((SUM(BF81:BF120)),  2)</f>
        <v>0</v>
      </c>
      <c r="I34" s="89">
        <v>0.12</v>
      </c>
      <c r="J34" s="88">
        <f>ROUND(((SUM(BF81:BF120))*I34),  2)</f>
        <v>0</v>
      </c>
      <c r="L34" s="32"/>
    </row>
    <row r="35" spans="2:12" s="1" customFormat="1" ht="14.45" hidden="1" customHeight="1">
      <c r="B35" s="32"/>
      <c r="E35" s="27" t="s">
        <v>42</v>
      </c>
      <c r="F35" s="88">
        <f>ROUND((SUM(BG81:BG120)),  2)</f>
        <v>0</v>
      </c>
      <c r="I35" s="89">
        <v>0.21</v>
      </c>
      <c r="J35" s="88">
        <f>0</f>
        <v>0</v>
      </c>
      <c r="L35" s="32"/>
    </row>
    <row r="36" spans="2:12" s="1" customFormat="1" ht="14.45" hidden="1" customHeight="1">
      <c r="B36" s="32"/>
      <c r="E36" s="27" t="s">
        <v>43</v>
      </c>
      <c r="F36" s="88">
        <f>ROUND((SUM(BH81:BH120)),  2)</f>
        <v>0</v>
      </c>
      <c r="I36" s="89">
        <v>0.12</v>
      </c>
      <c r="J36" s="88">
        <f>0</f>
        <v>0</v>
      </c>
      <c r="L36" s="32"/>
    </row>
    <row r="37" spans="2:12" s="1" customFormat="1" ht="14.45" hidden="1" customHeight="1">
      <c r="B37" s="32"/>
      <c r="E37" s="27" t="s">
        <v>44</v>
      </c>
      <c r="F37" s="88">
        <f>ROUND((SUM(BI81:BI120)),  2)</f>
        <v>0</v>
      </c>
      <c r="I37" s="89">
        <v>0</v>
      </c>
      <c r="J37" s="88">
        <f>0</f>
        <v>0</v>
      </c>
      <c r="L37" s="32"/>
    </row>
    <row r="38" spans="2:12" s="1" customFormat="1" ht="6.95" customHeight="1">
      <c r="B38" s="32"/>
      <c r="L38" s="32"/>
    </row>
    <row r="39" spans="2:12" s="1" customFormat="1" ht="25.35" customHeight="1">
      <c r="B39" s="32"/>
      <c r="C39" s="90"/>
      <c r="D39" s="91" t="s">
        <v>45</v>
      </c>
      <c r="E39" s="54"/>
      <c r="F39" s="54"/>
      <c r="G39" s="92" t="s">
        <v>46</v>
      </c>
      <c r="H39" s="93" t="s">
        <v>47</v>
      </c>
      <c r="I39" s="54"/>
      <c r="J39" s="94">
        <f>SUM(J30:J37)</f>
        <v>0</v>
      </c>
      <c r="K39" s="95"/>
      <c r="L39" s="32"/>
    </row>
    <row r="40" spans="2:12" s="1" customFormat="1" ht="14.45" customHeight="1">
      <c r="B40" s="41"/>
      <c r="C40" s="42"/>
      <c r="D40" s="42"/>
      <c r="E40" s="42"/>
      <c r="F40" s="42"/>
      <c r="G40" s="42"/>
      <c r="H40" s="42"/>
      <c r="I40" s="42"/>
      <c r="J40" s="42"/>
      <c r="K40" s="42"/>
      <c r="L40" s="32"/>
    </row>
    <row r="44" spans="2:12" s="1" customFormat="1" ht="6.95" customHeight="1">
      <c r="B44" s="43"/>
      <c r="C44" s="44"/>
      <c r="D44" s="44"/>
      <c r="E44" s="44"/>
      <c r="F44" s="44"/>
      <c r="G44" s="44"/>
      <c r="H44" s="44"/>
      <c r="I44" s="44"/>
      <c r="J44" s="44"/>
      <c r="K44" s="44"/>
      <c r="L44" s="32"/>
    </row>
    <row r="45" spans="2:12" s="1" customFormat="1" ht="24.95" customHeight="1">
      <c r="B45" s="32"/>
      <c r="C45" s="21" t="s">
        <v>239</v>
      </c>
      <c r="L45" s="32"/>
    </row>
    <row r="46" spans="2:12" s="1" customFormat="1" ht="6.95" customHeight="1">
      <c r="B46" s="32"/>
      <c r="L46" s="32"/>
    </row>
    <row r="47" spans="2:12" s="1" customFormat="1" ht="12" customHeight="1">
      <c r="B47" s="32"/>
      <c r="C47" s="27" t="s">
        <v>16</v>
      </c>
      <c r="L47" s="32"/>
    </row>
    <row r="48" spans="2:12" s="1" customFormat="1" ht="16.5" customHeight="1">
      <c r="B48" s="32"/>
      <c r="E48" s="309" t="str">
        <f>E7</f>
        <v>Oprava trati v úseku Tanvald - Kořenov</v>
      </c>
      <c r="F48" s="310"/>
      <c r="G48" s="310"/>
      <c r="H48" s="310"/>
      <c r="L48" s="32"/>
    </row>
    <row r="49" spans="2:47" s="1" customFormat="1" ht="12" customHeight="1">
      <c r="B49" s="32"/>
      <c r="C49" s="27" t="s">
        <v>237</v>
      </c>
      <c r="L49" s="32"/>
    </row>
    <row r="50" spans="2:47" s="1" customFormat="1" ht="16.5" customHeight="1">
      <c r="B50" s="32"/>
      <c r="E50" s="305" t="str">
        <f>E9</f>
        <v>SO 98-98 - VON</v>
      </c>
      <c r="F50" s="311"/>
      <c r="G50" s="311"/>
      <c r="H50" s="311"/>
      <c r="L50" s="32"/>
    </row>
    <row r="51" spans="2:47" s="1" customFormat="1" ht="6.95" customHeight="1">
      <c r="B51" s="32"/>
      <c r="L51" s="32"/>
    </row>
    <row r="52" spans="2:47" s="1" customFormat="1" ht="12" customHeight="1">
      <c r="B52" s="32"/>
      <c r="C52" s="27" t="s">
        <v>21</v>
      </c>
      <c r="F52" s="25" t="str">
        <f>F12</f>
        <v xml:space="preserve"> </v>
      </c>
      <c r="I52" s="27" t="s">
        <v>23</v>
      </c>
      <c r="J52" s="49" t="str">
        <f>IF(J12="","",J12)</f>
        <v>14. 6. 2023</v>
      </c>
      <c r="L52" s="32"/>
    </row>
    <row r="53" spans="2:47" s="1" customFormat="1" ht="6.95" customHeight="1">
      <c r="B53" s="32"/>
      <c r="L53" s="32"/>
    </row>
    <row r="54" spans="2:47" s="1" customFormat="1" ht="15.2" customHeight="1">
      <c r="B54" s="32"/>
      <c r="C54" s="27" t="s">
        <v>25</v>
      </c>
      <c r="F54" s="25" t="str">
        <f>E15</f>
        <v xml:space="preserve"> </v>
      </c>
      <c r="I54" s="27" t="s">
        <v>30</v>
      </c>
      <c r="J54" s="30" t="str">
        <f>E21</f>
        <v xml:space="preserve"> </v>
      </c>
      <c r="L54" s="32"/>
    </row>
    <row r="55" spans="2:47" s="1" customFormat="1" ht="15.2" customHeight="1">
      <c r="B55" s="32"/>
      <c r="C55" s="27" t="s">
        <v>28</v>
      </c>
      <c r="F55" s="25" t="str">
        <f>IF(E18="","",E18)</f>
        <v>Vyplň údaj</v>
      </c>
      <c r="I55" s="27" t="s">
        <v>32</v>
      </c>
      <c r="J55" s="30" t="str">
        <f>E24</f>
        <v xml:space="preserve"> </v>
      </c>
      <c r="L55" s="32"/>
    </row>
    <row r="56" spans="2:47" s="1" customFormat="1" ht="10.35" customHeight="1">
      <c r="B56" s="32"/>
      <c r="L56" s="32"/>
    </row>
    <row r="57" spans="2:47" s="1" customFormat="1" ht="29.25" customHeight="1">
      <c r="B57" s="32"/>
      <c r="C57" s="96" t="s">
        <v>240</v>
      </c>
      <c r="D57" s="90"/>
      <c r="E57" s="90"/>
      <c r="F57" s="90"/>
      <c r="G57" s="90"/>
      <c r="H57" s="90"/>
      <c r="I57" s="90"/>
      <c r="J57" s="97" t="s">
        <v>241</v>
      </c>
      <c r="K57" s="90"/>
      <c r="L57" s="32"/>
    </row>
    <row r="58" spans="2:47" s="1" customFormat="1" ht="10.35" customHeight="1">
      <c r="B58" s="32"/>
      <c r="L58" s="32"/>
    </row>
    <row r="59" spans="2:47" s="1" customFormat="1" ht="22.9" customHeight="1">
      <c r="B59" s="32"/>
      <c r="C59" s="98" t="s">
        <v>67</v>
      </c>
      <c r="J59" s="63">
        <f>J81</f>
        <v>0</v>
      </c>
      <c r="L59" s="32"/>
      <c r="AU59" s="17" t="s">
        <v>242</v>
      </c>
    </row>
    <row r="60" spans="2:47" s="8" customFormat="1" ht="24.95" customHeight="1">
      <c r="B60" s="99"/>
      <c r="D60" s="100" t="s">
        <v>4659</v>
      </c>
      <c r="E60" s="101"/>
      <c r="F60" s="101"/>
      <c r="G60" s="101"/>
      <c r="H60" s="101"/>
      <c r="I60" s="101"/>
      <c r="J60" s="102">
        <f>J82</f>
        <v>0</v>
      </c>
      <c r="L60" s="99"/>
    </row>
    <row r="61" spans="2:47" s="8" customFormat="1" ht="24.95" customHeight="1">
      <c r="B61" s="99"/>
      <c r="D61" s="100" t="s">
        <v>4660</v>
      </c>
      <c r="E61" s="101"/>
      <c r="F61" s="101"/>
      <c r="G61" s="101"/>
      <c r="H61" s="101"/>
      <c r="I61" s="101"/>
      <c r="J61" s="102">
        <f>J98</f>
        <v>0</v>
      </c>
      <c r="L61" s="99"/>
    </row>
    <row r="62" spans="2:47" s="1" customFormat="1" ht="21.75" customHeight="1">
      <c r="B62" s="32"/>
      <c r="L62" s="32"/>
    </row>
    <row r="63" spans="2:47" s="1" customFormat="1" ht="6.95" customHeight="1">
      <c r="B63" s="41"/>
      <c r="C63" s="42"/>
      <c r="D63" s="42"/>
      <c r="E63" s="42"/>
      <c r="F63" s="42"/>
      <c r="G63" s="42"/>
      <c r="H63" s="42"/>
      <c r="I63" s="42"/>
      <c r="J63" s="42"/>
      <c r="K63" s="42"/>
      <c r="L63" s="32"/>
    </row>
    <row r="67" spans="2:20" s="1" customFormat="1" ht="6.95" customHeight="1">
      <c r="B67" s="43"/>
      <c r="C67" s="44"/>
      <c r="D67" s="44"/>
      <c r="E67" s="44"/>
      <c r="F67" s="44"/>
      <c r="G67" s="44"/>
      <c r="H67" s="44"/>
      <c r="I67" s="44"/>
      <c r="J67" s="44"/>
      <c r="K67" s="44"/>
      <c r="L67" s="32"/>
    </row>
    <row r="68" spans="2:20" s="1" customFormat="1" ht="24.95" customHeight="1">
      <c r="B68" s="32"/>
      <c r="C68" s="21" t="s">
        <v>245</v>
      </c>
      <c r="L68" s="32"/>
    </row>
    <row r="69" spans="2:20" s="1" customFormat="1" ht="6.95" customHeight="1">
      <c r="B69" s="32"/>
      <c r="L69" s="32"/>
    </row>
    <row r="70" spans="2:20" s="1" customFormat="1" ht="12" customHeight="1">
      <c r="B70" s="32"/>
      <c r="C70" s="27" t="s">
        <v>16</v>
      </c>
      <c r="L70" s="32"/>
    </row>
    <row r="71" spans="2:20" s="1" customFormat="1" ht="16.5" customHeight="1">
      <c r="B71" s="32"/>
      <c r="E71" s="309" t="str">
        <f>E7</f>
        <v>Oprava trati v úseku Tanvald - Kořenov</v>
      </c>
      <c r="F71" s="310"/>
      <c r="G71" s="310"/>
      <c r="H71" s="310"/>
      <c r="L71" s="32"/>
    </row>
    <row r="72" spans="2:20" s="1" customFormat="1" ht="12" customHeight="1">
      <c r="B72" s="32"/>
      <c r="C72" s="27" t="s">
        <v>237</v>
      </c>
      <c r="L72" s="32"/>
    </row>
    <row r="73" spans="2:20" s="1" customFormat="1" ht="16.5" customHeight="1">
      <c r="B73" s="32"/>
      <c r="E73" s="305" t="str">
        <f>E9</f>
        <v>SO 98-98 - VON</v>
      </c>
      <c r="F73" s="311"/>
      <c r="G73" s="311"/>
      <c r="H73" s="311"/>
      <c r="L73" s="32"/>
    </row>
    <row r="74" spans="2:20" s="1" customFormat="1" ht="6.95" customHeight="1">
      <c r="B74" s="32"/>
      <c r="L74" s="32"/>
    </row>
    <row r="75" spans="2:20" s="1" customFormat="1" ht="12" customHeight="1">
      <c r="B75" s="32"/>
      <c r="C75" s="27" t="s">
        <v>21</v>
      </c>
      <c r="F75" s="25" t="str">
        <f>F12</f>
        <v xml:space="preserve"> </v>
      </c>
      <c r="I75" s="27" t="s">
        <v>23</v>
      </c>
      <c r="J75" s="49" t="str">
        <f>IF(J12="","",J12)</f>
        <v>14. 6. 2023</v>
      </c>
      <c r="L75" s="32"/>
    </row>
    <row r="76" spans="2:20" s="1" customFormat="1" ht="6.95" customHeight="1">
      <c r="B76" s="32"/>
      <c r="L76" s="32"/>
    </row>
    <row r="77" spans="2:20" s="1" customFormat="1" ht="15.2" customHeight="1">
      <c r="B77" s="32"/>
      <c r="C77" s="27" t="s">
        <v>25</v>
      </c>
      <c r="F77" s="25" t="str">
        <f>E15</f>
        <v xml:space="preserve"> </v>
      </c>
      <c r="I77" s="27" t="s">
        <v>30</v>
      </c>
      <c r="J77" s="30" t="str">
        <f>E21</f>
        <v xml:space="preserve"> </v>
      </c>
      <c r="L77" s="32"/>
    </row>
    <row r="78" spans="2:20" s="1" customFormat="1" ht="15.2" customHeight="1">
      <c r="B78" s="32"/>
      <c r="C78" s="27" t="s">
        <v>28</v>
      </c>
      <c r="F78" s="25" t="str">
        <f>IF(E18="","",E18)</f>
        <v>Vyplň údaj</v>
      </c>
      <c r="I78" s="27" t="s">
        <v>32</v>
      </c>
      <c r="J78" s="30" t="str">
        <f>E24</f>
        <v xml:space="preserve"> </v>
      </c>
      <c r="L78" s="32"/>
    </row>
    <row r="79" spans="2:20" s="1" customFormat="1" ht="10.35" customHeight="1">
      <c r="B79" s="32"/>
      <c r="L79" s="32"/>
    </row>
    <row r="80" spans="2:20" s="9" customFormat="1" ht="29.25" customHeight="1">
      <c r="B80" s="103"/>
      <c r="C80" s="104" t="s">
        <v>246</v>
      </c>
      <c r="D80" s="105" t="s">
        <v>54</v>
      </c>
      <c r="E80" s="105" t="s">
        <v>50</v>
      </c>
      <c r="F80" s="105" t="s">
        <v>51</v>
      </c>
      <c r="G80" s="105" t="s">
        <v>247</v>
      </c>
      <c r="H80" s="105" t="s">
        <v>248</v>
      </c>
      <c r="I80" s="105" t="s">
        <v>249</v>
      </c>
      <c r="J80" s="105" t="s">
        <v>241</v>
      </c>
      <c r="K80" s="106" t="s">
        <v>250</v>
      </c>
      <c r="L80" s="103"/>
      <c r="M80" s="56" t="s">
        <v>19</v>
      </c>
      <c r="N80" s="57" t="s">
        <v>39</v>
      </c>
      <c r="O80" s="57" t="s">
        <v>251</v>
      </c>
      <c r="P80" s="57" t="s">
        <v>252</v>
      </c>
      <c r="Q80" s="57" t="s">
        <v>253</v>
      </c>
      <c r="R80" s="57" t="s">
        <v>254</v>
      </c>
      <c r="S80" s="57" t="s">
        <v>255</v>
      </c>
      <c r="T80" s="58" t="s">
        <v>256</v>
      </c>
    </row>
    <row r="81" spans="2:65" s="1" customFormat="1" ht="22.9" customHeight="1">
      <c r="B81" s="32"/>
      <c r="C81" s="61" t="s">
        <v>257</v>
      </c>
      <c r="J81" s="107">
        <f>BK81</f>
        <v>0</v>
      </c>
      <c r="L81" s="32"/>
      <c r="M81" s="59"/>
      <c r="N81" s="50"/>
      <c r="O81" s="50"/>
      <c r="P81" s="108">
        <f>P82+P98</f>
        <v>0</v>
      </c>
      <c r="Q81" s="50"/>
      <c r="R81" s="108">
        <f>R82+R98</f>
        <v>0</v>
      </c>
      <c r="S81" s="50"/>
      <c r="T81" s="109">
        <f>T82+T98</f>
        <v>0</v>
      </c>
      <c r="AT81" s="17" t="s">
        <v>68</v>
      </c>
      <c r="AU81" s="17" t="s">
        <v>242</v>
      </c>
      <c r="BK81" s="110">
        <f>BK82+BK98</f>
        <v>0</v>
      </c>
    </row>
    <row r="82" spans="2:65" s="10" customFormat="1" ht="25.9" customHeight="1">
      <c r="B82" s="111"/>
      <c r="D82" s="112" t="s">
        <v>68</v>
      </c>
      <c r="E82" s="113" t="s">
        <v>77</v>
      </c>
      <c r="F82" s="113" t="s">
        <v>4661</v>
      </c>
      <c r="I82" s="114"/>
      <c r="J82" s="115">
        <f>BK82</f>
        <v>0</v>
      </c>
      <c r="L82" s="111"/>
      <c r="M82" s="116"/>
      <c r="P82" s="117">
        <f>SUM(P83:P97)</f>
        <v>0</v>
      </c>
      <c r="R82" s="117">
        <f>SUM(R83:R97)</f>
        <v>0</v>
      </c>
      <c r="T82" s="118">
        <f>SUM(T83:T97)</f>
        <v>0</v>
      </c>
      <c r="AR82" s="112" t="s">
        <v>77</v>
      </c>
      <c r="AT82" s="119" t="s">
        <v>68</v>
      </c>
      <c r="AU82" s="119" t="s">
        <v>69</v>
      </c>
      <c r="AY82" s="112" t="s">
        <v>260</v>
      </c>
      <c r="BK82" s="120">
        <f>SUM(BK83:BK97)</f>
        <v>0</v>
      </c>
    </row>
    <row r="83" spans="2:65" s="1" customFormat="1" ht="16.5" customHeight="1">
      <c r="B83" s="32"/>
      <c r="C83" s="121" t="s">
        <v>77</v>
      </c>
      <c r="D83" s="121" t="s">
        <v>261</v>
      </c>
      <c r="E83" s="122" t="s">
        <v>4662</v>
      </c>
      <c r="F83" s="123" t="s">
        <v>4663</v>
      </c>
      <c r="G83" s="124" t="s">
        <v>4664</v>
      </c>
      <c r="H83" s="125">
        <v>1</v>
      </c>
      <c r="I83" s="126"/>
      <c r="J83" s="127">
        <f>ROUND(I83*H83,2)</f>
        <v>0</v>
      </c>
      <c r="K83" s="123" t="s">
        <v>4665</v>
      </c>
      <c r="L83" s="32"/>
      <c r="M83" s="128" t="s">
        <v>19</v>
      </c>
      <c r="N83" s="129" t="s">
        <v>40</v>
      </c>
      <c r="P83" s="130">
        <f>O83*H83</f>
        <v>0</v>
      </c>
      <c r="Q83" s="130">
        <v>0</v>
      </c>
      <c r="R83" s="130">
        <f>Q83*H83</f>
        <v>0</v>
      </c>
      <c r="S83" s="130">
        <v>0</v>
      </c>
      <c r="T83" s="131">
        <f>S83*H83</f>
        <v>0</v>
      </c>
      <c r="AR83" s="132" t="s">
        <v>266</v>
      </c>
      <c r="AT83" s="132" t="s">
        <v>261</v>
      </c>
      <c r="AU83" s="132" t="s">
        <v>77</v>
      </c>
      <c r="AY83" s="17" t="s">
        <v>260</v>
      </c>
      <c r="BE83" s="133">
        <f>IF(N83="základní",J83,0)</f>
        <v>0</v>
      </c>
      <c r="BF83" s="133">
        <f>IF(N83="snížená",J83,0)</f>
        <v>0</v>
      </c>
      <c r="BG83" s="133">
        <f>IF(N83="zákl. přenesená",J83,0)</f>
        <v>0</v>
      </c>
      <c r="BH83" s="133">
        <f>IF(N83="sníž. přenesená",J83,0)</f>
        <v>0</v>
      </c>
      <c r="BI83" s="133">
        <f>IF(N83="nulová",J83,0)</f>
        <v>0</v>
      </c>
      <c r="BJ83" s="17" t="s">
        <v>77</v>
      </c>
      <c r="BK83" s="133">
        <f>ROUND(I83*H83,2)</f>
        <v>0</v>
      </c>
      <c r="BL83" s="17" t="s">
        <v>266</v>
      </c>
      <c r="BM83" s="132" t="s">
        <v>79</v>
      </c>
    </row>
    <row r="84" spans="2:65" s="1" customFormat="1" ht="11.25">
      <c r="B84" s="32"/>
      <c r="D84" s="134" t="s">
        <v>267</v>
      </c>
      <c r="F84" s="135" t="s">
        <v>4663</v>
      </c>
      <c r="I84" s="136"/>
      <c r="L84" s="32"/>
      <c r="M84" s="137"/>
      <c r="T84" s="53"/>
      <c r="AT84" s="17" t="s">
        <v>267</v>
      </c>
      <c r="AU84" s="17" t="s">
        <v>77</v>
      </c>
    </row>
    <row r="85" spans="2:65" s="1" customFormat="1" ht="58.5">
      <c r="B85" s="32"/>
      <c r="D85" s="134" t="s">
        <v>269</v>
      </c>
      <c r="F85" s="138" t="s">
        <v>4666</v>
      </c>
      <c r="I85" s="136"/>
      <c r="L85" s="32"/>
      <c r="M85" s="137"/>
      <c r="T85" s="53"/>
      <c r="AT85" s="17" t="s">
        <v>269</v>
      </c>
      <c r="AU85" s="17" t="s">
        <v>77</v>
      </c>
    </row>
    <row r="86" spans="2:65" s="1" customFormat="1" ht="16.5" customHeight="1">
      <c r="B86" s="32"/>
      <c r="C86" s="121" t="s">
        <v>79</v>
      </c>
      <c r="D86" s="121" t="s">
        <v>261</v>
      </c>
      <c r="E86" s="122" t="s">
        <v>4667</v>
      </c>
      <c r="F86" s="123" t="s">
        <v>4668</v>
      </c>
      <c r="G86" s="124" t="s">
        <v>4664</v>
      </c>
      <c r="H86" s="125">
        <v>1</v>
      </c>
      <c r="I86" s="126"/>
      <c r="J86" s="127">
        <f>ROUND(I86*H86,2)</f>
        <v>0</v>
      </c>
      <c r="K86" s="123" t="s">
        <v>4665</v>
      </c>
      <c r="L86" s="32"/>
      <c r="M86" s="128" t="s">
        <v>19</v>
      </c>
      <c r="N86" s="129" t="s">
        <v>40</v>
      </c>
      <c r="P86" s="130">
        <f>O86*H86</f>
        <v>0</v>
      </c>
      <c r="Q86" s="130">
        <v>0</v>
      </c>
      <c r="R86" s="130">
        <f>Q86*H86</f>
        <v>0</v>
      </c>
      <c r="S86" s="130">
        <v>0</v>
      </c>
      <c r="T86" s="131">
        <f>S86*H86</f>
        <v>0</v>
      </c>
      <c r="AR86" s="132" t="s">
        <v>266</v>
      </c>
      <c r="AT86" s="132" t="s">
        <v>261</v>
      </c>
      <c r="AU86" s="132" t="s">
        <v>77</v>
      </c>
      <c r="AY86" s="17" t="s">
        <v>260</v>
      </c>
      <c r="BE86" s="133">
        <f>IF(N86="základní",J86,0)</f>
        <v>0</v>
      </c>
      <c r="BF86" s="133">
        <f>IF(N86="snížená",J86,0)</f>
        <v>0</v>
      </c>
      <c r="BG86" s="133">
        <f>IF(N86="zákl. přenesená",J86,0)</f>
        <v>0</v>
      </c>
      <c r="BH86" s="133">
        <f>IF(N86="sníž. přenesená",J86,0)</f>
        <v>0</v>
      </c>
      <c r="BI86" s="133">
        <f>IF(N86="nulová",J86,0)</f>
        <v>0</v>
      </c>
      <c r="BJ86" s="17" t="s">
        <v>77</v>
      </c>
      <c r="BK86" s="133">
        <f>ROUND(I86*H86,2)</f>
        <v>0</v>
      </c>
      <c r="BL86" s="17" t="s">
        <v>266</v>
      </c>
      <c r="BM86" s="132" t="s">
        <v>266</v>
      </c>
    </row>
    <row r="87" spans="2:65" s="1" customFormat="1" ht="11.25">
      <c r="B87" s="32"/>
      <c r="D87" s="134" t="s">
        <v>267</v>
      </c>
      <c r="F87" s="135" t="s">
        <v>4668</v>
      </c>
      <c r="I87" s="136"/>
      <c r="L87" s="32"/>
      <c r="M87" s="137"/>
      <c r="T87" s="53"/>
      <c r="AT87" s="17" t="s">
        <v>267</v>
      </c>
      <c r="AU87" s="17" t="s">
        <v>77</v>
      </c>
    </row>
    <row r="88" spans="2:65" s="1" customFormat="1" ht="68.25">
      <c r="B88" s="32"/>
      <c r="D88" s="134" t="s">
        <v>269</v>
      </c>
      <c r="F88" s="138" t="s">
        <v>4669</v>
      </c>
      <c r="I88" s="136"/>
      <c r="L88" s="32"/>
      <c r="M88" s="137"/>
      <c r="T88" s="53"/>
      <c r="AT88" s="17" t="s">
        <v>269</v>
      </c>
      <c r="AU88" s="17" t="s">
        <v>77</v>
      </c>
    </row>
    <row r="89" spans="2:65" s="1" customFormat="1" ht="16.5" customHeight="1">
      <c r="B89" s="32"/>
      <c r="C89" s="121" t="s">
        <v>279</v>
      </c>
      <c r="D89" s="121" t="s">
        <v>261</v>
      </c>
      <c r="E89" s="122" t="s">
        <v>4670</v>
      </c>
      <c r="F89" s="123" t="s">
        <v>4671</v>
      </c>
      <c r="G89" s="124" t="s">
        <v>4664</v>
      </c>
      <c r="H89" s="125">
        <v>1</v>
      </c>
      <c r="I89" s="126"/>
      <c r="J89" s="127">
        <f>ROUND(I89*H89,2)</f>
        <v>0</v>
      </c>
      <c r="K89" s="123" t="s">
        <v>4665</v>
      </c>
      <c r="L89" s="32"/>
      <c r="M89" s="128" t="s">
        <v>19</v>
      </c>
      <c r="N89" s="129" t="s">
        <v>40</v>
      </c>
      <c r="P89" s="130">
        <f>O89*H89</f>
        <v>0</v>
      </c>
      <c r="Q89" s="130">
        <v>0</v>
      </c>
      <c r="R89" s="130">
        <f>Q89*H89</f>
        <v>0</v>
      </c>
      <c r="S89" s="130">
        <v>0</v>
      </c>
      <c r="T89" s="131">
        <f>S89*H89</f>
        <v>0</v>
      </c>
      <c r="AR89" s="132" t="s">
        <v>266</v>
      </c>
      <c r="AT89" s="132" t="s">
        <v>261</v>
      </c>
      <c r="AU89" s="132" t="s">
        <v>77</v>
      </c>
      <c r="AY89" s="17" t="s">
        <v>260</v>
      </c>
      <c r="BE89" s="133">
        <f>IF(N89="základní",J89,0)</f>
        <v>0</v>
      </c>
      <c r="BF89" s="133">
        <f>IF(N89="snížená",J89,0)</f>
        <v>0</v>
      </c>
      <c r="BG89" s="133">
        <f>IF(N89="zákl. přenesená",J89,0)</f>
        <v>0</v>
      </c>
      <c r="BH89" s="133">
        <f>IF(N89="sníž. přenesená",J89,0)</f>
        <v>0</v>
      </c>
      <c r="BI89" s="133">
        <f>IF(N89="nulová",J89,0)</f>
        <v>0</v>
      </c>
      <c r="BJ89" s="17" t="s">
        <v>77</v>
      </c>
      <c r="BK89" s="133">
        <f>ROUND(I89*H89,2)</f>
        <v>0</v>
      </c>
      <c r="BL89" s="17" t="s">
        <v>266</v>
      </c>
      <c r="BM89" s="132" t="s">
        <v>282</v>
      </c>
    </row>
    <row r="90" spans="2:65" s="1" customFormat="1" ht="11.25">
      <c r="B90" s="32"/>
      <c r="D90" s="134" t="s">
        <v>267</v>
      </c>
      <c r="F90" s="135" t="s">
        <v>4671</v>
      </c>
      <c r="I90" s="136"/>
      <c r="L90" s="32"/>
      <c r="M90" s="137"/>
      <c r="T90" s="53"/>
      <c r="AT90" s="17" t="s">
        <v>267</v>
      </c>
      <c r="AU90" s="17" t="s">
        <v>77</v>
      </c>
    </row>
    <row r="91" spans="2:65" s="1" customFormat="1" ht="29.25">
      <c r="B91" s="32"/>
      <c r="D91" s="134" t="s">
        <v>269</v>
      </c>
      <c r="F91" s="138" t="s">
        <v>4672</v>
      </c>
      <c r="I91" s="136"/>
      <c r="L91" s="32"/>
      <c r="M91" s="137"/>
      <c r="T91" s="53"/>
      <c r="AT91" s="17" t="s">
        <v>269</v>
      </c>
      <c r="AU91" s="17" t="s">
        <v>77</v>
      </c>
    </row>
    <row r="92" spans="2:65" s="1" customFormat="1" ht="16.5" customHeight="1">
      <c r="B92" s="32"/>
      <c r="C92" s="121" t="s">
        <v>266</v>
      </c>
      <c r="D92" s="121" t="s">
        <v>261</v>
      </c>
      <c r="E92" s="122" t="s">
        <v>4673</v>
      </c>
      <c r="F92" s="123" t="s">
        <v>4674</v>
      </c>
      <c r="G92" s="124" t="s">
        <v>4664</v>
      </c>
      <c r="H92" s="125">
        <v>1</v>
      </c>
      <c r="I92" s="126"/>
      <c r="J92" s="127">
        <f>ROUND(I92*H92,2)</f>
        <v>0</v>
      </c>
      <c r="K92" s="123" t="s">
        <v>4665</v>
      </c>
      <c r="L92" s="32"/>
      <c r="M92" s="128" t="s">
        <v>19</v>
      </c>
      <c r="N92" s="129" t="s">
        <v>40</v>
      </c>
      <c r="P92" s="130">
        <f>O92*H92</f>
        <v>0</v>
      </c>
      <c r="Q92" s="130">
        <v>0</v>
      </c>
      <c r="R92" s="130">
        <f>Q92*H92</f>
        <v>0</v>
      </c>
      <c r="S92" s="130">
        <v>0</v>
      </c>
      <c r="T92" s="131">
        <f>S92*H92</f>
        <v>0</v>
      </c>
      <c r="AR92" s="132" t="s">
        <v>266</v>
      </c>
      <c r="AT92" s="132" t="s">
        <v>261</v>
      </c>
      <c r="AU92" s="132" t="s">
        <v>77</v>
      </c>
      <c r="AY92" s="17" t="s">
        <v>260</v>
      </c>
      <c r="BE92" s="133">
        <f>IF(N92="základní",J92,0)</f>
        <v>0</v>
      </c>
      <c r="BF92" s="133">
        <f>IF(N92="snížená",J92,0)</f>
        <v>0</v>
      </c>
      <c r="BG92" s="133">
        <f>IF(N92="zákl. přenesená",J92,0)</f>
        <v>0</v>
      </c>
      <c r="BH92" s="133">
        <f>IF(N92="sníž. přenesená",J92,0)</f>
        <v>0</v>
      </c>
      <c r="BI92" s="133">
        <f>IF(N92="nulová",J92,0)</f>
        <v>0</v>
      </c>
      <c r="BJ92" s="17" t="s">
        <v>77</v>
      </c>
      <c r="BK92" s="133">
        <f>ROUND(I92*H92,2)</f>
        <v>0</v>
      </c>
      <c r="BL92" s="17" t="s">
        <v>266</v>
      </c>
      <c r="BM92" s="132" t="s">
        <v>277</v>
      </c>
    </row>
    <row r="93" spans="2:65" s="1" customFormat="1" ht="11.25">
      <c r="B93" s="32"/>
      <c r="D93" s="134" t="s">
        <v>267</v>
      </c>
      <c r="F93" s="135" t="s">
        <v>4674</v>
      </c>
      <c r="I93" s="136"/>
      <c r="L93" s="32"/>
      <c r="M93" s="137"/>
      <c r="T93" s="53"/>
      <c r="AT93" s="17" t="s">
        <v>267</v>
      </c>
      <c r="AU93" s="17" t="s">
        <v>77</v>
      </c>
    </row>
    <row r="94" spans="2:65" s="1" customFormat="1" ht="58.5">
      <c r="B94" s="32"/>
      <c r="D94" s="134" t="s">
        <v>269</v>
      </c>
      <c r="F94" s="138" t="s">
        <v>4675</v>
      </c>
      <c r="I94" s="136"/>
      <c r="L94" s="32"/>
      <c r="M94" s="137"/>
      <c r="T94" s="53"/>
      <c r="AT94" s="17" t="s">
        <v>269</v>
      </c>
      <c r="AU94" s="17" t="s">
        <v>77</v>
      </c>
    </row>
    <row r="95" spans="2:65" s="1" customFormat="1" ht="16.5" customHeight="1">
      <c r="B95" s="32"/>
      <c r="C95" s="121" t="s">
        <v>258</v>
      </c>
      <c r="D95" s="121" t="s">
        <v>261</v>
      </c>
      <c r="E95" s="122" t="s">
        <v>4676</v>
      </c>
      <c r="F95" s="123" t="s">
        <v>4677</v>
      </c>
      <c r="G95" s="124" t="s">
        <v>4664</v>
      </c>
      <c r="H95" s="125">
        <v>1</v>
      </c>
      <c r="I95" s="126"/>
      <c r="J95" s="127">
        <f>ROUND(I95*H95,2)</f>
        <v>0</v>
      </c>
      <c r="K95" s="123" t="s">
        <v>4665</v>
      </c>
      <c r="L95" s="32"/>
      <c r="M95" s="128" t="s">
        <v>19</v>
      </c>
      <c r="N95" s="129" t="s">
        <v>40</v>
      </c>
      <c r="P95" s="130">
        <f>O95*H95</f>
        <v>0</v>
      </c>
      <c r="Q95" s="130">
        <v>0</v>
      </c>
      <c r="R95" s="130">
        <f>Q95*H95</f>
        <v>0</v>
      </c>
      <c r="S95" s="130">
        <v>0</v>
      </c>
      <c r="T95" s="131">
        <f>S95*H95</f>
        <v>0</v>
      </c>
      <c r="AR95" s="132" t="s">
        <v>266</v>
      </c>
      <c r="AT95" s="132" t="s">
        <v>261</v>
      </c>
      <c r="AU95" s="132" t="s">
        <v>77</v>
      </c>
      <c r="AY95" s="17" t="s">
        <v>260</v>
      </c>
      <c r="BE95" s="133">
        <f>IF(N95="základní",J95,0)</f>
        <v>0</v>
      </c>
      <c r="BF95" s="133">
        <f>IF(N95="snížená",J95,0)</f>
        <v>0</v>
      </c>
      <c r="BG95" s="133">
        <f>IF(N95="zákl. přenesená",J95,0)</f>
        <v>0</v>
      </c>
      <c r="BH95" s="133">
        <f>IF(N95="sníž. přenesená",J95,0)</f>
        <v>0</v>
      </c>
      <c r="BI95" s="133">
        <f>IF(N95="nulová",J95,0)</f>
        <v>0</v>
      </c>
      <c r="BJ95" s="17" t="s">
        <v>77</v>
      </c>
      <c r="BK95" s="133">
        <f>ROUND(I95*H95,2)</f>
        <v>0</v>
      </c>
      <c r="BL95" s="17" t="s">
        <v>266</v>
      </c>
      <c r="BM95" s="132" t="s">
        <v>289</v>
      </c>
    </row>
    <row r="96" spans="2:65" s="1" customFormat="1" ht="11.25">
      <c r="B96" s="32"/>
      <c r="D96" s="134" t="s">
        <v>267</v>
      </c>
      <c r="F96" s="135" t="s">
        <v>4677</v>
      </c>
      <c r="I96" s="136"/>
      <c r="L96" s="32"/>
      <c r="M96" s="137"/>
      <c r="T96" s="53"/>
      <c r="AT96" s="17" t="s">
        <v>267</v>
      </c>
      <c r="AU96" s="17" t="s">
        <v>77</v>
      </c>
    </row>
    <row r="97" spans="2:65" s="1" customFormat="1" ht="39">
      <c r="B97" s="32"/>
      <c r="D97" s="134" t="s">
        <v>269</v>
      </c>
      <c r="F97" s="138" t="s">
        <v>4678</v>
      </c>
      <c r="I97" s="136"/>
      <c r="L97" s="32"/>
      <c r="M97" s="137"/>
      <c r="T97" s="53"/>
      <c r="AT97" s="17" t="s">
        <v>269</v>
      </c>
      <c r="AU97" s="17" t="s">
        <v>77</v>
      </c>
    </row>
    <row r="98" spans="2:65" s="10" customFormat="1" ht="25.9" customHeight="1">
      <c r="B98" s="111"/>
      <c r="D98" s="112" t="s">
        <v>68</v>
      </c>
      <c r="E98" s="113" t="s">
        <v>79</v>
      </c>
      <c r="F98" s="113" t="s">
        <v>4679</v>
      </c>
      <c r="I98" s="114"/>
      <c r="J98" s="115">
        <f>BK98</f>
        <v>0</v>
      </c>
      <c r="L98" s="111"/>
      <c r="M98" s="116"/>
      <c r="P98" s="117">
        <f>SUM(P99:P120)</f>
        <v>0</v>
      </c>
      <c r="R98" s="117">
        <f>SUM(R99:R120)</f>
        <v>0</v>
      </c>
      <c r="T98" s="118">
        <f>SUM(T99:T120)</f>
        <v>0</v>
      </c>
      <c r="AR98" s="112" t="s">
        <v>77</v>
      </c>
      <c r="AT98" s="119" t="s">
        <v>68</v>
      </c>
      <c r="AU98" s="119" t="s">
        <v>69</v>
      </c>
      <c r="AY98" s="112" t="s">
        <v>260</v>
      </c>
      <c r="BK98" s="120">
        <f>SUM(BK99:BK120)</f>
        <v>0</v>
      </c>
    </row>
    <row r="99" spans="2:65" s="1" customFormat="1" ht="16.5" customHeight="1">
      <c r="B99" s="32"/>
      <c r="C99" s="121" t="s">
        <v>282</v>
      </c>
      <c r="D99" s="121" t="s">
        <v>261</v>
      </c>
      <c r="E99" s="122" t="s">
        <v>4680</v>
      </c>
      <c r="F99" s="123" t="s">
        <v>4681</v>
      </c>
      <c r="G99" s="124" t="s">
        <v>4664</v>
      </c>
      <c r="H99" s="125">
        <v>1</v>
      </c>
      <c r="I99" s="126"/>
      <c r="J99" s="127">
        <f>ROUND(I99*H99,2)</f>
        <v>0</v>
      </c>
      <c r="K99" s="123" t="s">
        <v>4665</v>
      </c>
      <c r="L99" s="32"/>
      <c r="M99" s="128" t="s">
        <v>19</v>
      </c>
      <c r="N99" s="129" t="s">
        <v>40</v>
      </c>
      <c r="P99" s="130">
        <f>O99*H99</f>
        <v>0</v>
      </c>
      <c r="Q99" s="130">
        <v>0</v>
      </c>
      <c r="R99" s="130">
        <f>Q99*H99</f>
        <v>0</v>
      </c>
      <c r="S99" s="130">
        <v>0</v>
      </c>
      <c r="T99" s="131">
        <f>S99*H99</f>
        <v>0</v>
      </c>
      <c r="AR99" s="132" t="s">
        <v>266</v>
      </c>
      <c r="AT99" s="132" t="s">
        <v>261</v>
      </c>
      <c r="AU99" s="132" t="s">
        <v>77</v>
      </c>
      <c r="AY99" s="17" t="s">
        <v>260</v>
      </c>
      <c r="BE99" s="133">
        <f>IF(N99="základní",J99,0)</f>
        <v>0</v>
      </c>
      <c r="BF99" s="133">
        <f>IF(N99="snížená",J99,0)</f>
        <v>0</v>
      </c>
      <c r="BG99" s="133">
        <f>IF(N99="zákl. přenesená",J99,0)</f>
        <v>0</v>
      </c>
      <c r="BH99" s="133">
        <f>IF(N99="sníž. přenesená",J99,0)</f>
        <v>0</v>
      </c>
      <c r="BI99" s="133">
        <f>IF(N99="nulová",J99,0)</f>
        <v>0</v>
      </c>
      <c r="BJ99" s="17" t="s">
        <v>77</v>
      </c>
      <c r="BK99" s="133">
        <f>ROUND(I99*H99,2)</f>
        <v>0</v>
      </c>
      <c r="BL99" s="17" t="s">
        <v>266</v>
      </c>
      <c r="BM99" s="132" t="s">
        <v>8</v>
      </c>
    </row>
    <row r="100" spans="2:65" s="1" customFormat="1" ht="11.25">
      <c r="B100" s="32"/>
      <c r="D100" s="134" t="s">
        <v>267</v>
      </c>
      <c r="F100" s="135" t="s">
        <v>4681</v>
      </c>
      <c r="I100" s="136"/>
      <c r="L100" s="32"/>
      <c r="M100" s="137"/>
      <c r="T100" s="53"/>
      <c r="AT100" s="17" t="s">
        <v>267</v>
      </c>
      <c r="AU100" s="17" t="s">
        <v>77</v>
      </c>
    </row>
    <row r="101" spans="2:65" s="1" customFormat="1" ht="58.5">
      <c r="B101" s="32"/>
      <c r="D101" s="134" t="s">
        <v>269</v>
      </c>
      <c r="F101" s="138" t="s">
        <v>4682</v>
      </c>
      <c r="I101" s="136"/>
      <c r="L101" s="32"/>
      <c r="M101" s="137"/>
      <c r="T101" s="53"/>
      <c r="AT101" s="17" t="s">
        <v>269</v>
      </c>
      <c r="AU101" s="17" t="s">
        <v>77</v>
      </c>
    </row>
    <row r="102" spans="2:65" s="1" customFormat="1" ht="16.5" customHeight="1">
      <c r="B102" s="32"/>
      <c r="C102" s="121" t="s">
        <v>271</v>
      </c>
      <c r="D102" s="121" t="s">
        <v>261</v>
      </c>
      <c r="E102" s="122" t="s">
        <v>4683</v>
      </c>
      <c r="F102" s="123" t="s">
        <v>4684</v>
      </c>
      <c r="G102" s="124" t="s">
        <v>4664</v>
      </c>
      <c r="H102" s="321">
        <v>0</v>
      </c>
      <c r="I102" s="322">
        <v>0</v>
      </c>
      <c r="J102" s="127">
        <f>ROUND(I102*H102,2)</f>
        <v>0</v>
      </c>
      <c r="K102" s="123" t="s">
        <v>4665</v>
      </c>
      <c r="L102" s="32"/>
      <c r="M102" s="128" t="s">
        <v>19</v>
      </c>
      <c r="N102" s="129" t="s">
        <v>40</v>
      </c>
      <c r="P102" s="130">
        <f>O102*H102</f>
        <v>0</v>
      </c>
      <c r="Q102" s="130">
        <v>0</v>
      </c>
      <c r="R102" s="130">
        <f>Q102*H102</f>
        <v>0</v>
      </c>
      <c r="S102" s="130">
        <v>0</v>
      </c>
      <c r="T102" s="131">
        <f>S102*H102</f>
        <v>0</v>
      </c>
      <c r="AR102" s="132" t="s">
        <v>266</v>
      </c>
      <c r="AT102" s="132" t="s">
        <v>261</v>
      </c>
      <c r="AU102" s="132" t="s">
        <v>77</v>
      </c>
      <c r="AY102" s="17" t="s">
        <v>260</v>
      </c>
      <c r="BE102" s="133">
        <f>IF(N102="základní",J102,0)</f>
        <v>0</v>
      </c>
      <c r="BF102" s="133">
        <f>IF(N102="snížená",J102,0)</f>
        <v>0</v>
      </c>
      <c r="BG102" s="133">
        <f>IF(N102="zákl. přenesená",J102,0)</f>
        <v>0</v>
      </c>
      <c r="BH102" s="133">
        <f>IF(N102="sníž. přenesená",J102,0)</f>
        <v>0</v>
      </c>
      <c r="BI102" s="133">
        <f>IF(N102="nulová",J102,0)</f>
        <v>0</v>
      </c>
      <c r="BJ102" s="17" t="s">
        <v>77</v>
      </c>
      <c r="BK102" s="133">
        <f>ROUND(I102*H102,2)</f>
        <v>0</v>
      </c>
      <c r="BL102" s="17" t="s">
        <v>266</v>
      </c>
      <c r="BM102" s="132" t="s">
        <v>296</v>
      </c>
    </row>
    <row r="103" spans="2:65" s="1" customFormat="1" ht="11.25">
      <c r="B103" s="32"/>
      <c r="D103" s="134" t="s">
        <v>267</v>
      </c>
      <c r="F103" s="135" t="s">
        <v>4684</v>
      </c>
      <c r="I103" s="136"/>
      <c r="L103" s="32"/>
      <c r="M103" s="137"/>
      <c r="T103" s="53"/>
      <c r="AT103" s="17" t="s">
        <v>267</v>
      </c>
      <c r="AU103" s="17" t="s">
        <v>77</v>
      </c>
    </row>
    <row r="104" spans="2:65" s="1" customFormat="1" ht="16.5" customHeight="1">
      <c r="B104" s="32"/>
      <c r="C104" s="121" t="s">
        <v>277</v>
      </c>
      <c r="D104" s="121" t="s">
        <v>261</v>
      </c>
      <c r="E104" s="122" t="s">
        <v>4685</v>
      </c>
      <c r="F104" s="123" t="s">
        <v>4686</v>
      </c>
      <c r="G104" s="124" t="s">
        <v>4664</v>
      </c>
      <c r="H104" s="125">
        <v>1</v>
      </c>
      <c r="I104" s="126"/>
      <c r="J104" s="127">
        <f>ROUND(I104*H104,2)</f>
        <v>0</v>
      </c>
      <c r="K104" s="123" t="s">
        <v>4665</v>
      </c>
      <c r="L104" s="32"/>
      <c r="M104" s="128" t="s">
        <v>19</v>
      </c>
      <c r="N104" s="129" t="s">
        <v>40</v>
      </c>
      <c r="P104" s="130">
        <f>O104*H104</f>
        <v>0</v>
      </c>
      <c r="Q104" s="130">
        <v>0</v>
      </c>
      <c r="R104" s="130">
        <f>Q104*H104</f>
        <v>0</v>
      </c>
      <c r="S104" s="130">
        <v>0</v>
      </c>
      <c r="T104" s="131">
        <f>S104*H104</f>
        <v>0</v>
      </c>
      <c r="AR104" s="132" t="s">
        <v>266</v>
      </c>
      <c r="AT104" s="132" t="s">
        <v>261</v>
      </c>
      <c r="AU104" s="132" t="s">
        <v>77</v>
      </c>
      <c r="AY104" s="17" t="s">
        <v>260</v>
      </c>
      <c r="BE104" s="133">
        <f>IF(N104="základní",J104,0)</f>
        <v>0</v>
      </c>
      <c r="BF104" s="133">
        <f>IF(N104="snížená",J104,0)</f>
        <v>0</v>
      </c>
      <c r="BG104" s="133">
        <f>IF(N104="zákl. přenesená",J104,0)</f>
        <v>0</v>
      </c>
      <c r="BH104" s="133">
        <f>IF(N104="sníž. přenesená",J104,0)</f>
        <v>0</v>
      </c>
      <c r="BI104" s="133">
        <f>IF(N104="nulová",J104,0)</f>
        <v>0</v>
      </c>
      <c r="BJ104" s="17" t="s">
        <v>77</v>
      </c>
      <c r="BK104" s="133">
        <f>ROUND(I104*H104,2)</f>
        <v>0</v>
      </c>
      <c r="BL104" s="17" t="s">
        <v>266</v>
      </c>
      <c r="BM104" s="132" t="s">
        <v>300</v>
      </c>
    </row>
    <row r="105" spans="2:65" s="1" customFormat="1" ht="11.25">
      <c r="B105" s="32"/>
      <c r="D105" s="134" t="s">
        <v>267</v>
      </c>
      <c r="F105" s="135" t="s">
        <v>4686</v>
      </c>
      <c r="I105" s="136"/>
      <c r="L105" s="32"/>
      <c r="M105" s="137"/>
      <c r="T105" s="53"/>
      <c r="AT105" s="17" t="s">
        <v>267</v>
      </c>
      <c r="AU105" s="17" t="s">
        <v>77</v>
      </c>
    </row>
    <row r="106" spans="2:65" s="1" customFormat="1" ht="19.5">
      <c r="B106" s="32"/>
      <c r="D106" s="134" t="s">
        <v>269</v>
      </c>
      <c r="F106" s="138" t="s">
        <v>4687</v>
      </c>
      <c r="I106" s="136"/>
      <c r="L106" s="32"/>
      <c r="M106" s="137"/>
      <c r="T106" s="53"/>
      <c r="AT106" s="17" t="s">
        <v>269</v>
      </c>
      <c r="AU106" s="17" t="s">
        <v>77</v>
      </c>
    </row>
    <row r="107" spans="2:65" s="1" customFormat="1" ht="16.5" customHeight="1">
      <c r="B107" s="32"/>
      <c r="C107" s="121" t="s">
        <v>302</v>
      </c>
      <c r="D107" s="121" t="s">
        <v>261</v>
      </c>
      <c r="E107" s="122" t="s">
        <v>4688</v>
      </c>
      <c r="F107" s="123" t="s">
        <v>4689</v>
      </c>
      <c r="G107" s="124" t="s">
        <v>4664</v>
      </c>
      <c r="H107" s="125">
        <v>1</v>
      </c>
      <c r="I107" s="126"/>
      <c r="J107" s="127">
        <f>ROUND(I107*H107,2)</f>
        <v>0</v>
      </c>
      <c r="K107" s="123" t="s">
        <v>4665</v>
      </c>
      <c r="L107" s="32"/>
      <c r="M107" s="128" t="s">
        <v>19</v>
      </c>
      <c r="N107" s="129" t="s">
        <v>40</v>
      </c>
      <c r="P107" s="130">
        <f>O107*H107</f>
        <v>0</v>
      </c>
      <c r="Q107" s="130">
        <v>0</v>
      </c>
      <c r="R107" s="130">
        <f>Q107*H107</f>
        <v>0</v>
      </c>
      <c r="S107" s="130">
        <v>0</v>
      </c>
      <c r="T107" s="131">
        <f>S107*H107</f>
        <v>0</v>
      </c>
      <c r="AR107" s="132" t="s">
        <v>266</v>
      </c>
      <c r="AT107" s="132" t="s">
        <v>261</v>
      </c>
      <c r="AU107" s="132" t="s">
        <v>77</v>
      </c>
      <c r="AY107" s="17" t="s">
        <v>260</v>
      </c>
      <c r="BE107" s="133">
        <f>IF(N107="základní",J107,0)</f>
        <v>0</v>
      </c>
      <c r="BF107" s="133">
        <f>IF(N107="snížená",J107,0)</f>
        <v>0</v>
      </c>
      <c r="BG107" s="133">
        <f>IF(N107="zákl. přenesená",J107,0)</f>
        <v>0</v>
      </c>
      <c r="BH107" s="133">
        <f>IF(N107="sníž. přenesená",J107,0)</f>
        <v>0</v>
      </c>
      <c r="BI107" s="133">
        <f>IF(N107="nulová",J107,0)</f>
        <v>0</v>
      </c>
      <c r="BJ107" s="17" t="s">
        <v>77</v>
      </c>
      <c r="BK107" s="133">
        <f>ROUND(I107*H107,2)</f>
        <v>0</v>
      </c>
      <c r="BL107" s="17" t="s">
        <v>266</v>
      </c>
      <c r="BM107" s="132" t="s">
        <v>305</v>
      </c>
    </row>
    <row r="108" spans="2:65" s="1" customFormat="1" ht="11.25">
      <c r="B108" s="32"/>
      <c r="D108" s="134" t="s">
        <v>267</v>
      </c>
      <c r="F108" s="135" t="s">
        <v>4689</v>
      </c>
      <c r="I108" s="136"/>
      <c r="L108" s="32"/>
      <c r="M108" s="137"/>
      <c r="T108" s="53"/>
      <c r="AT108" s="17" t="s">
        <v>267</v>
      </c>
      <c r="AU108" s="17" t="s">
        <v>77</v>
      </c>
    </row>
    <row r="109" spans="2:65" s="1" customFormat="1" ht="29.25">
      <c r="B109" s="32"/>
      <c r="D109" s="134" t="s">
        <v>269</v>
      </c>
      <c r="F109" s="138" t="s">
        <v>4690</v>
      </c>
      <c r="I109" s="136"/>
      <c r="L109" s="32"/>
      <c r="M109" s="137"/>
      <c r="T109" s="53"/>
      <c r="AT109" s="17" t="s">
        <v>269</v>
      </c>
      <c r="AU109" s="17" t="s">
        <v>77</v>
      </c>
    </row>
    <row r="110" spans="2:65" s="1" customFormat="1" ht="24.2" customHeight="1">
      <c r="B110" s="32"/>
      <c r="C110" s="121" t="s">
        <v>289</v>
      </c>
      <c r="D110" s="121" t="s">
        <v>261</v>
      </c>
      <c r="E110" s="122" t="s">
        <v>4691</v>
      </c>
      <c r="F110" s="123" t="s">
        <v>4692</v>
      </c>
      <c r="G110" s="124" t="s">
        <v>4693</v>
      </c>
      <c r="H110" s="125">
        <v>600</v>
      </c>
      <c r="I110" s="126"/>
      <c r="J110" s="127">
        <f>ROUND(I110*H110,2)</f>
        <v>0</v>
      </c>
      <c r="K110" s="123" t="s">
        <v>4665</v>
      </c>
      <c r="L110" s="32"/>
      <c r="M110" s="128" t="s">
        <v>19</v>
      </c>
      <c r="N110" s="129" t="s">
        <v>40</v>
      </c>
      <c r="P110" s="130">
        <f>O110*H110</f>
        <v>0</v>
      </c>
      <c r="Q110" s="130">
        <v>0</v>
      </c>
      <c r="R110" s="130">
        <f>Q110*H110</f>
        <v>0</v>
      </c>
      <c r="S110" s="130">
        <v>0</v>
      </c>
      <c r="T110" s="131">
        <f>S110*H110</f>
        <v>0</v>
      </c>
      <c r="AR110" s="132" t="s">
        <v>266</v>
      </c>
      <c r="AT110" s="132" t="s">
        <v>261</v>
      </c>
      <c r="AU110" s="132" t="s">
        <v>77</v>
      </c>
      <c r="AY110" s="17" t="s">
        <v>260</v>
      </c>
      <c r="BE110" s="133">
        <f>IF(N110="základní",J110,0)</f>
        <v>0</v>
      </c>
      <c r="BF110" s="133">
        <f>IF(N110="snížená",J110,0)</f>
        <v>0</v>
      </c>
      <c r="BG110" s="133">
        <f>IF(N110="zákl. přenesená",J110,0)</f>
        <v>0</v>
      </c>
      <c r="BH110" s="133">
        <f>IF(N110="sníž. přenesená",J110,0)</f>
        <v>0</v>
      </c>
      <c r="BI110" s="133">
        <f>IF(N110="nulová",J110,0)</f>
        <v>0</v>
      </c>
      <c r="BJ110" s="17" t="s">
        <v>77</v>
      </c>
      <c r="BK110" s="133">
        <f>ROUND(I110*H110,2)</f>
        <v>0</v>
      </c>
      <c r="BL110" s="17" t="s">
        <v>266</v>
      </c>
      <c r="BM110" s="132" t="s">
        <v>310</v>
      </c>
    </row>
    <row r="111" spans="2:65" s="1" customFormat="1" ht="11.25">
      <c r="B111" s="32"/>
      <c r="D111" s="134" t="s">
        <v>267</v>
      </c>
      <c r="F111" s="135" t="s">
        <v>4692</v>
      </c>
      <c r="I111" s="136"/>
      <c r="L111" s="32"/>
      <c r="M111" s="137"/>
      <c r="T111" s="53"/>
      <c r="AT111" s="17" t="s">
        <v>267</v>
      </c>
      <c r="AU111" s="17" t="s">
        <v>77</v>
      </c>
    </row>
    <row r="112" spans="2:65" s="1" customFormat="1" ht="19.5">
      <c r="B112" s="32"/>
      <c r="D112" s="134" t="s">
        <v>269</v>
      </c>
      <c r="F112" s="138" t="s">
        <v>4694</v>
      </c>
      <c r="I112" s="136"/>
      <c r="L112" s="32"/>
      <c r="M112" s="137"/>
      <c r="T112" s="53"/>
      <c r="AT112" s="17" t="s">
        <v>269</v>
      </c>
      <c r="AU112" s="17" t="s">
        <v>77</v>
      </c>
    </row>
    <row r="113" spans="2:65" s="1" customFormat="1" ht="16.5" customHeight="1">
      <c r="B113" s="32"/>
      <c r="C113" s="121" t="s">
        <v>312</v>
      </c>
      <c r="D113" s="121" t="s">
        <v>261</v>
      </c>
      <c r="E113" s="122" t="s">
        <v>4695</v>
      </c>
      <c r="F113" s="123" t="s">
        <v>4696</v>
      </c>
      <c r="G113" s="124" t="s">
        <v>4664</v>
      </c>
      <c r="H113" s="125">
        <v>1</v>
      </c>
      <c r="I113" s="126"/>
      <c r="J113" s="127">
        <f>ROUND(I113*H113,2)</f>
        <v>0</v>
      </c>
      <c r="K113" s="123" t="s">
        <v>4665</v>
      </c>
      <c r="L113" s="32"/>
      <c r="M113" s="128" t="s">
        <v>19</v>
      </c>
      <c r="N113" s="129" t="s">
        <v>40</v>
      </c>
      <c r="P113" s="130">
        <f>O113*H113</f>
        <v>0</v>
      </c>
      <c r="Q113" s="130">
        <v>0</v>
      </c>
      <c r="R113" s="130">
        <f>Q113*H113</f>
        <v>0</v>
      </c>
      <c r="S113" s="130">
        <v>0</v>
      </c>
      <c r="T113" s="131">
        <f>S113*H113</f>
        <v>0</v>
      </c>
      <c r="AR113" s="132" t="s">
        <v>266</v>
      </c>
      <c r="AT113" s="132" t="s">
        <v>261</v>
      </c>
      <c r="AU113" s="132" t="s">
        <v>77</v>
      </c>
      <c r="AY113" s="17" t="s">
        <v>260</v>
      </c>
      <c r="BE113" s="133">
        <f>IF(N113="základní",J113,0)</f>
        <v>0</v>
      </c>
      <c r="BF113" s="133">
        <f>IF(N113="snížená",J113,0)</f>
        <v>0</v>
      </c>
      <c r="BG113" s="133">
        <f>IF(N113="zákl. přenesená",J113,0)</f>
        <v>0</v>
      </c>
      <c r="BH113" s="133">
        <f>IF(N113="sníž. přenesená",J113,0)</f>
        <v>0</v>
      </c>
      <c r="BI113" s="133">
        <f>IF(N113="nulová",J113,0)</f>
        <v>0</v>
      </c>
      <c r="BJ113" s="17" t="s">
        <v>77</v>
      </c>
      <c r="BK113" s="133">
        <f>ROUND(I113*H113,2)</f>
        <v>0</v>
      </c>
      <c r="BL113" s="17" t="s">
        <v>266</v>
      </c>
      <c r="BM113" s="132" t="s">
        <v>315</v>
      </c>
    </row>
    <row r="114" spans="2:65" s="1" customFormat="1" ht="11.25">
      <c r="B114" s="32"/>
      <c r="D114" s="134" t="s">
        <v>267</v>
      </c>
      <c r="F114" s="135" t="s">
        <v>4696</v>
      </c>
      <c r="I114" s="136"/>
      <c r="L114" s="32"/>
      <c r="M114" s="137"/>
      <c r="T114" s="53"/>
      <c r="AT114" s="17" t="s">
        <v>267</v>
      </c>
      <c r="AU114" s="17" t="s">
        <v>77</v>
      </c>
    </row>
    <row r="115" spans="2:65" s="1" customFormat="1" ht="19.5">
      <c r="B115" s="32"/>
      <c r="D115" s="134" t="s">
        <v>269</v>
      </c>
      <c r="F115" s="138" t="s">
        <v>4697</v>
      </c>
      <c r="I115" s="136"/>
      <c r="L115" s="32"/>
      <c r="M115" s="137"/>
      <c r="T115" s="53"/>
      <c r="AT115" s="17" t="s">
        <v>269</v>
      </c>
      <c r="AU115" s="17" t="s">
        <v>77</v>
      </c>
    </row>
    <row r="116" spans="2:65" s="1" customFormat="1" ht="21.75" customHeight="1">
      <c r="B116" s="32"/>
      <c r="C116" s="121" t="s">
        <v>8</v>
      </c>
      <c r="D116" s="121" t="s">
        <v>261</v>
      </c>
      <c r="E116" s="122" t="s">
        <v>4698</v>
      </c>
      <c r="F116" s="123" t="s">
        <v>4699</v>
      </c>
      <c r="G116" s="124" t="s">
        <v>1080</v>
      </c>
      <c r="H116" s="125">
        <v>6.5819999999999999</v>
      </c>
      <c r="I116" s="126"/>
      <c r="J116" s="127">
        <f>ROUND(I116*H116,2)</f>
        <v>0</v>
      </c>
      <c r="K116" s="123" t="s">
        <v>4700</v>
      </c>
      <c r="L116" s="32"/>
      <c r="M116" s="128" t="s">
        <v>19</v>
      </c>
      <c r="N116" s="129" t="s">
        <v>40</v>
      </c>
      <c r="P116" s="130">
        <f>O116*H116</f>
        <v>0</v>
      </c>
      <c r="Q116" s="130">
        <v>0</v>
      </c>
      <c r="R116" s="130">
        <f>Q116*H116</f>
        <v>0</v>
      </c>
      <c r="S116" s="130">
        <v>0</v>
      </c>
      <c r="T116" s="131">
        <f>S116*H116</f>
        <v>0</v>
      </c>
      <c r="AR116" s="132" t="s">
        <v>266</v>
      </c>
      <c r="AT116" s="132" t="s">
        <v>261</v>
      </c>
      <c r="AU116" s="132" t="s">
        <v>77</v>
      </c>
      <c r="AY116" s="17" t="s">
        <v>260</v>
      </c>
      <c r="BE116" s="133">
        <f>IF(N116="základní",J116,0)</f>
        <v>0</v>
      </c>
      <c r="BF116" s="133">
        <f>IF(N116="snížená",J116,0)</f>
        <v>0</v>
      </c>
      <c r="BG116" s="133">
        <f>IF(N116="zákl. přenesená",J116,0)</f>
        <v>0</v>
      </c>
      <c r="BH116" s="133">
        <f>IF(N116="sníž. přenesená",J116,0)</f>
        <v>0</v>
      </c>
      <c r="BI116" s="133">
        <f>IF(N116="nulová",J116,0)</f>
        <v>0</v>
      </c>
      <c r="BJ116" s="17" t="s">
        <v>77</v>
      </c>
      <c r="BK116" s="133">
        <f>ROUND(I116*H116,2)</f>
        <v>0</v>
      </c>
      <c r="BL116" s="17" t="s">
        <v>266</v>
      </c>
      <c r="BM116" s="132" t="s">
        <v>320</v>
      </c>
    </row>
    <row r="117" spans="2:65" s="1" customFormat="1" ht="39">
      <c r="B117" s="32"/>
      <c r="D117" s="134" t="s">
        <v>267</v>
      </c>
      <c r="F117" s="135" t="s">
        <v>4701</v>
      </c>
      <c r="I117" s="136"/>
      <c r="L117" s="32"/>
      <c r="M117" s="137"/>
      <c r="T117" s="53"/>
      <c r="AT117" s="17" t="s">
        <v>267</v>
      </c>
      <c r="AU117" s="17" t="s">
        <v>77</v>
      </c>
    </row>
    <row r="118" spans="2:65" s="1" customFormat="1" ht="29.25">
      <c r="B118" s="32"/>
      <c r="D118" s="134" t="s">
        <v>269</v>
      </c>
      <c r="F118" s="138" t="s">
        <v>4702</v>
      </c>
      <c r="I118" s="136"/>
      <c r="L118" s="32"/>
      <c r="M118" s="137"/>
      <c r="T118" s="53"/>
      <c r="AT118" s="17" t="s">
        <v>269</v>
      </c>
      <c r="AU118" s="17" t="s">
        <v>77</v>
      </c>
    </row>
    <row r="119" spans="2:65" s="1" customFormat="1" ht="16.5" customHeight="1">
      <c r="B119" s="32"/>
      <c r="C119" s="121" t="s">
        <v>322</v>
      </c>
      <c r="D119" s="121" t="s">
        <v>261</v>
      </c>
      <c r="E119" s="122" t="s">
        <v>4703</v>
      </c>
      <c r="F119" s="123" t="s">
        <v>4704</v>
      </c>
      <c r="G119" s="124" t="s">
        <v>4664</v>
      </c>
      <c r="H119" s="125">
        <v>1</v>
      </c>
      <c r="I119" s="126"/>
      <c r="J119" s="127">
        <f>ROUND(I119*H119,2)</f>
        <v>0</v>
      </c>
      <c r="K119" s="123" t="s">
        <v>4665</v>
      </c>
      <c r="L119" s="32"/>
      <c r="M119" s="128" t="s">
        <v>19</v>
      </c>
      <c r="N119" s="129" t="s">
        <v>40</v>
      </c>
      <c r="P119" s="130">
        <f>O119*H119</f>
        <v>0</v>
      </c>
      <c r="Q119" s="130">
        <v>0</v>
      </c>
      <c r="R119" s="130">
        <f>Q119*H119</f>
        <v>0</v>
      </c>
      <c r="S119" s="130">
        <v>0</v>
      </c>
      <c r="T119" s="131">
        <f>S119*H119</f>
        <v>0</v>
      </c>
      <c r="AR119" s="132" t="s">
        <v>266</v>
      </c>
      <c r="AT119" s="132" t="s">
        <v>261</v>
      </c>
      <c r="AU119" s="132" t="s">
        <v>77</v>
      </c>
      <c r="AY119" s="17" t="s">
        <v>260</v>
      </c>
      <c r="BE119" s="133">
        <f>IF(N119="základní",J119,0)</f>
        <v>0</v>
      </c>
      <c r="BF119" s="133">
        <f>IF(N119="snížená",J119,0)</f>
        <v>0</v>
      </c>
      <c r="BG119" s="133">
        <f>IF(N119="zákl. přenesená",J119,0)</f>
        <v>0</v>
      </c>
      <c r="BH119" s="133">
        <f>IF(N119="sníž. přenesená",J119,0)</f>
        <v>0</v>
      </c>
      <c r="BI119" s="133">
        <f>IF(N119="nulová",J119,0)</f>
        <v>0</v>
      </c>
      <c r="BJ119" s="17" t="s">
        <v>77</v>
      </c>
      <c r="BK119" s="133">
        <f>ROUND(I119*H119,2)</f>
        <v>0</v>
      </c>
      <c r="BL119" s="17" t="s">
        <v>266</v>
      </c>
      <c r="BM119" s="132" t="s">
        <v>326</v>
      </c>
    </row>
    <row r="120" spans="2:65" s="1" customFormat="1" ht="11.25">
      <c r="B120" s="32"/>
      <c r="D120" s="134" t="s">
        <v>267</v>
      </c>
      <c r="F120" s="135" t="s">
        <v>4705</v>
      </c>
      <c r="I120" s="136"/>
      <c r="L120" s="32"/>
      <c r="M120" s="149"/>
      <c r="N120" s="150"/>
      <c r="O120" s="150"/>
      <c r="P120" s="150"/>
      <c r="Q120" s="150"/>
      <c r="R120" s="150"/>
      <c r="S120" s="150"/>
      <c r="T120" s="151"/>
      <c r="AT120" s="17" t="s">
        <v>267</v>
      </c>
      <c r="AU120" s="17" t="s">
        <v>77</v>
      </c>
    </row>
    <row r="121" spans="2:65" s="1" customFormat="1" ht="6.95" customHeight="1">
      <c r="B121" s="41"/>
      <c r="C121" s="42"/>
      <c r="D121" s="42"/>
      <c r="E121" s="42"/>
      <c r="F121" s="42"/>
      <c r="G121" s="42"/>
      <c r="H121" s="42"/>
      <c r="I121" s="42"/>
      <c r="J121" s="42"/>
      <c r="K121" s="42"/>
      <c r="L121" s="32"/>
    </row>
  </sheetData>
  <sheetProtection algorithmName="SHA-512" hashValue="0+5FYthysLMW15X3MvxH1n7XNDc6JaUOXSbRhJOPXldsG9acu2RVuPyA0a4NiaKKegH09ehmjsM+EK2FiSxEEA==" saltValue="wgdKHE3ZAIv3ZbmMzkjcUg==" spinCount="100000" sheet="1" objects="1" scenarios="1" formatColumns="0" formatRows="0" autoFilter="0"/>
  <autoFilter ref="C80:K120" xr:uid="{00000000-0009-0000-0000-000035000000}"/>
  <mergeCells count="9">
    <mergeCell ref="E50:H50"/>
    <mergeCell ref="E71:H71"/>
    <mergeCell ref="E73:H73"/>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pageSetUpPr fitToPage="1"/>
  </sheetPr>
  <dimension ref="A1:K219"/>
  <sheetViews>
    <sheetView showGridLines="0" topLeftCell="A58" zoomScale="110" zoomScaleNormal="110" workbookViewId="0"/>
  </sheetViews>
  <sheetFormatPr defaultRowHeight="12.75"/>
  <cols>
    <col min="1" max="1" width="8.33203125" style="187" customWidth="1"/>
    <col min="2" max="2" width="1.6640625" style="187" customWidth="1"/>
    <col min="3" max="4" width="5" style="187" customWidth="1"/>
    <col min="5" max="5" width="11.6640625" style="187" customWidth="1"/>
    <col min="6" max="6" width="9.1640625" style="187" customWidth="1"/>
    <col min="7" max="7" width="5" style="187" customWidth="1"/>
    <col min="8" max="8" width="77.83203125" style="187" customWidth="1"/>
    <col min="9" max="10" width="20" style="187" customWidth="1"/>
    <col min="11" max="11" width="1.6640625" style="187" customWidth="1"/>
  </cols>
  <sheetData>
    <row r="1" spans="2:11" customFormat="1" ht="37.5" customHeight="1"/>
    <row r="2" spans="2:11" customFormat="1" ht="7.5" customHeight="1">
      <c r="B2" s="188"/>
      <c r="C2" s="189"/>
      <c r="D2" s="189"/>
      <c r="E2" s="189"/>
      <c r="F2" s="189"/>
      <c r="G2" s="189"/>
      <c r="H2" s="189"/>
      <c r="I2" s="189"/>
      <c r="J2" s="189"/>
      <c r="K2" s="190"/>
    </row>
    <row r="3" spans="2:11" s="15" customFormat="1" ht="45" customHeight="1">
      <c r="B3" s="191"/>
      <c r="C3" s="315" t="s">
        <v>4706</v>
      </c>
      <c r="D3" s="315"/>
      <c r="E3" s="315"/>
      <c r="F3" s="315"/>
      <c r="G3" s="315"/>
      <c r="H3" s="315"/>
      <c r="I3" s="315"/>
      <c r="J3" s="315"/>
      <c r="K3" s="192"/>
    </row>
    <row r="4" spans="2:11" customFormat="1" ht="25.5" customHeight="1">
      <c r="B4" s="193"/>
      <c r="C4" s="314" t="s">
        <v>4707</v>
      </c>
      <c r="D4" s="314"/>
      <c r="E4" s="314"/>
      <c r="F4" s="314"/>
      <c r="G4" s="314"/>
      <c r="H4" s="314"/>
      <c r="I4" s="314"/>
      <c r="J4" s="314"/>
      <c r="K4" s="194"/>
    </row>
    <row r="5" spans="2:11" customFormat="1" ht="5.25" customHeight="1">
      <c r="B5" s="193"/>
      <c r="C5" s="195"/>
      <c r="D5" s="195"/>
      <c r="E5" s="195"/>
      <c r="F5" s="195"/>
      <c r="G5" s="195"/>
      <c r="H5" s="195"/>
      <c r="I5" s="195"/>
      <c r="J5" s="195"/>
      <c r="K5" s="194"/>
    </row>
    <row r="6" spans="2:11" customFormat="1" ht="15" customHeight="1">
      <c r="B6" s="193"/>
      <c r="C6" s="313" t="s">
        <v>4708</v>
      </c>
      <c r="D6" s="313"/>
      <c r="E6" s="313"/>
      <c r="F6" s="313"/>
      <c r="G6" s="313"/>
      <c r="H6" s="313"/>
      <c r="I6" s="313"/>
      <c r="J6" s="313"/>
      <c r="K6" s="194"/>
    </row>
    <row r="7" spans="2:11" customFormat="1" ht="15" customHeight="1">
      <c r="B7" s="197"/>
      <c r="C7" s="313" t="s">
        <v>4709</v>
      </c>
      <c r="D7" s="313"/>
      <c r="E7" s="313"/>
      <c r="F7" s="313"/>
      <c r="G7" s="313"/>
      <c r="H7" s="313"/>
      <c r="I7" s="313"/>
      <c r="J7" s="313"/>
      <c r="K7" s="194"/>
    </row>
    <row r="8" spans="2:11" customFormat="1" ht="12.75" customHeight="1">
      <c r="B8" s="197"/>
      <c r="C8" s="196"/>
      <c r="D8" s="196"/>
      <c r="E8" s="196"/>
      <c r="F8" s="196"/>
      <c r="G8" s="196"/>
      <c r="H8" s="196"/>
      <c r="I8" s="196"/>
      <c r="J8" s="196"/>
      <c r="K8" s="194"/>
    </row>
    <row r="9" spans="2:11" customFormat="1" ht="15" customHeight="1">
      <c r="B9" s="197"/>
      <c r="C9" s="313" t="s">
        <v>4710</v>
      </c>
      <c r="D9" s="313"/>
      <c r="E9" s="313"/>
      <c r="F9" s="313"/>
      <c r="G9" s="313"/>
      <c r="H9" s="313"/>
      <c r="I9" s="313"/>
      <c r="J9" s="313"/>
      <c r="K9" s="194"/>
    </row>
    <row r="10" spans="2:11" customFormat="1" ht="15" customHeight="1">
      <c r="B10" s="197"/>
      <c r="C10" s="196"/>
      <c r="D10" s="313" t="s">
        <v>4711</v>
      </c>
      <c r="E10" s="313"/>
      <c r="F10" s="313"/>
      <c r="G10" s="313"/>
      <c r="H10" s="313"/>
      <c r="I10" s="313"/>
      <c r="J10" s="313"/>
      <c r="K10" s="194"/>
    </row>
    <row r="11" spans="2:11" customFormat="1" ht="15" customHeight="1">
      <c r="B11" s="197"/>
      <c r="C11" s="198"/>
      <c r="D11" s="313" t="s">
        <v>4712</v>
      </c>
      <c r="E11" s="313"/>
      <c r="F11" s="313"/>
      <c r="G11" s="313"/>
      <c r="H11" s="313"/>
      <c r="I11" s="313"/>
      <c r="J11" s="313"/>
      <c r="K11" s="194"/>
    </row>
    <row r="12" spans="2:11" customFormat="1" ht="15" customHeight="1">
      <c r="B12" s="197"/>
      <c r="C12" s="198"/>
      <c r="D12" s="196"/>
      <c r="E12" s="196"/>
      <c r="F12" s="196"/>
      <c r="G12" s="196"/>
      <c r="H12" s="196"/>
      <c r="I12" s="196"/>
      <c r="J12" s="196"/>
      <c r="K12" s="194"/>
    </row>
    <row r="13" spans="2:11" customFormat="1" ht="15" customHeight="1">
      <c r="B13" s="197"/>
      <c r="C13" s="198"/>
      <c r="D13" s="199" t="s">
        <v>4713</v>
      </c>
      <c r="E13" s="196"/>
      <c r="F13" s="196"/>
      <c r="G13" s="196"/>
      <c r="H13" s="196"/>
      <c r="I13" s="196"/>
      <c r="J13" s="196"/>
      <c r="K13" s="194"/>
    </row>
    <row r="14" spans="2:11" customFormat="1" ht="12.75" customHeight="1">
      <c r="B14" s="197"/>
      <c r="C14" s="198"/>
      <c r="D14" s="198"/>
      <c r="E14" s="198"/>
      <c r="F14" s="198"/>
      <c r="G14" s="198"/>
      <c r="H14" s="198"/>
      <c r="I14" s="198"/>
      <c r="J14" s="198"/>
      <c r="K14" s="194"/>
    </row>
    <row r="15" spans="2:11" customFormat="1" ht="15" customHeight="1">
      <c r="B15" s="197"/>
      <c r="C15" s="198"/>
      <c r="D15" s="313" t="s">
        <v>4714</v>
      </c>
      <c r="E15" s="313"/>
      <c r="F15" s="313"/>
      <c r="G15" s="313"/>
      <c r="H15" s="313"/>
      <c r="I15" s="313"/>
      <c r="J15" s="313"/>
      <c r="K15" s="194"/>
    </row>
    <row r="16" spans="2:11" customFormat="1" ht="15" customHeight="1">
      <c r="B16" s="197"/>
      <c r="C16" s="198"/>
      <c r="D16" s="313" t="s">
        <v>4715</v>
      </c>
      <c r="E16" s="313"/>
      <c r="F16" s="313"/>
      <c r="G16" s="313"/>
      <c r="H16" s="313"/>
      <c r="I16" s="313"/>
      <c r="J16" s="313"/>
      <c r="K16" s="194"/>
    </row>
    <row r="17" spans="2:11" customFormat="1" ht="15" customHeight="1">
      <c r="B17" s="197"/>
      <c r="C17" s="198"/>
      <c r="D17" s="313" t="s">
        <v>4716</v>
      </c>
      <c r="E17" s="313"/>
      <c r="F17" s="313"/>
      <c r="G17" s="313"/>
      <c r="H17" s="313"/>
      <c r="I17" s="313"/>
      <c r="J17" s="313"/>
      <c r="K17" s="194"/>
    </row>
    <row r="18" spans="2:11" customFormat="1" ht="15" customHeight="1">
      <c r="B18" s="197"/>
      <c r="C18" s="198"/>
      <c r="D18" s="198"/>
      <c r="E18" s="200" t="s">
        <v>76</v>
      </c>
      <c r="F18" s="313" t="s">
        <v>4717</v>
      </c>
      <c r="G18" s="313"/>
      <c r="H18" s="313"/>
      <c r="I18" s="313"/>
      <c r="J18" s="313"/>
      <c r="K18" s="194"/>
    </row>
    <row r="19" spans="2:11" customFormat="1" ht="15" customHeight="1">
      <c r="B19" s="197"/>
      <c r="C19" s="198"/>
      <c r="D19" s="198"/>
      <c r="E19" s="200" t="s">
        <v>4718</v>
      </c>
      <c r="F19" s="313" t="s">
        <v>4719</v>
      </c>
      <c r="G19" s="313"/>
      <c r="H19" s="313"/>
      <c r="I19" s="313"/>
      <c r="J19" s="313"/>
      <c r="K19" s="194"/>
    </row>
    <row r="20" spans="2:11" customFormat="1" ht="15" customHeight="1">
      <c r="B20" s="197"/>
      <c r="C20" s="198"/>
      <c r="D20" s="198"/>
      <c r="E20" s="200" t="s">
        <v>4720</v>
      </c>
      <c r="F20" s="313" t="s">
        <v>4721</v>
      </c>
      <c r="G20" s="313"/>
      <c r="H20" s="313"/>
      <c r="I20" s="313"/>
      <c r="J20" s="313"/>
      <c r="K20" s="194"/>
    </row>
    <row r="21" spans="2:11" customFormat="1" ht="15" customHeight="1">
      <c r="B21" s="197"/>
      <c r="C21" s="198"/>
      <c r="D21" s="198"/>
      <c r="E21" s="200" t="s">
        <v>234</v>
      </c>
      <c r="F21" s="313" t="s">
        <v>4722</v>
      </c>
      <c r="G21" s="313"/>
      <c r="H21" s="313"/>
      <c r="I21" s="313"/>
      <c r="J21" s="313"/>
      <c r="K21" s="194"/>
    </row>
    <row r="22" spans="2:11" customFormat="1" ht="15" customHeight="1">
      <c r="B22" s="197"/>
      <c r="C22" s="198"/>
      <c r="D22" s="198"/>
      <c r="E22" s="200" t="s">
        <v>4723</v>
      </c>
      <c r="F22" s="313" t="s">
        <v>4679</v>
      </c>
      <c r="G22" s="313"/>
      <c r="H22" s="313"/>
      <c r="I22" s="313"/>
      <c r="J22" s="313"/>
      <c r="K22" s="194"/>
    </row>
    <row r="23" spans="2:11" customFormat="1" ht="15" customHeight="1">
      <c r="B23" s="197"/>
      <c r="C23" s="198"/>
      <c r="D23" s="198"/>
      <c r="E23" s="200" t="s">
        <v>4724</v>
      </c>
      <c r="F23" s="313" t="s">
        <v>4725</v>
      </c>
      <c r="G23" s="313"/>
      <c r="H23" s="313"/>
      <c r="I23" s="313"/>
      <c r="J23" s="313"/>
      <c r="K23" s="194"/>
    </row>
    <row r="24" spans="2:11" customFormat="1" ht="12.75" customHeight="1">
      <c r="B24" s="197"/>
      <c r="C24" s="198"/>
      <c r="D24" s="198"/>
      <c r="E24" s="198"/>
      <c r="F24" s="198"/>
      <c r="G24" s="198"/>
      <c r="H24" s="198"/>
      <c r="I24" s="198"/>
      <c r="J24" s="198"/>
      <c r="K24" s="194"/>
    </row>
    <row r="25" spans="2:11" customFormat="1" ht="15" customHeight="1">
      <c r="B25" s="197"/>
      <c r="C25" s="313" t="s">
        <v>4726</v>
      </c>
      <c r="D25" s="313"/>
      <c r="E25" s="313"/>
      <c r="F25" s="313"/>
      <c r="G25" s="313"/>
      <c r="H25" s="313"/>
      <c r="I25" s="313"/>
      <c r="J25" s="313"/>
      <c r="K25" s="194"/>
    </row>
    <row r="26" spans="2:11" customFormat="1" ht="15" customHeight="1">
      <c r="B26" s="197"/>
      <c r="C26" s="313" t="s">
        <v>4727</v>
      </c>
      <c r="D26" s="313"/>
      <c r="E26" s="313"/>
      <c r="F26" s="313"/>
      <c r="G26" s="313"/>
      <c r="H26" s="313"/>
      <c r="I26" s="313"/>
      <c r="J26" s="313"/>
      <c r="K26" s="194"/>
    </row>
    <row r="27" spans="2:11" customFormat="1" ht="15" customHeight="1">
      <c r="B27" s="197"/>
      <c r="C27" s="196"/>
      <c r="D27" s="313" t="s">
        <v>4728</v>
      </c>
      <c r="E27" s="313"/>
      <c r="F27" s="313"/>
      <c r="G27" s="313"/>
      <c r="H27" s="313"/>
      <c r="I27" s="313"/>
      <c r="J27" s="313"/>
      <c r="K27" s="194"/>
    </row>
    <row r="28" spans="2:11" customFormat="1" ht="15" customHeight="1">
      <c r="B28" s="197"/>
      <c r="C28" s="198"/>
      <c r="D28" s="313" t="s">
        <v>4729</v>
      </c>
      <c r="E28" s="313"/>
      <c r="F28" s="313"/>
      <c r="G28" s="313"/>
      <c r="H28" s="313"/>
      <c r="I28" s="313"/>
      <c r="J28" s="313"/>
      <c r="K28" s="194"/>
    </row>
    <row r="29" spans="2:11" customFormat="1" ht="12.75" customHeight="1">
      <c r="B29" s="197"/>
      <c r="C29" s="198"/>
      <c r="D29" s="198"/>
      <c r="E29" s="198"/>
      <c r="F29" s="198"/>
      <c r="G29" s="198"/>
      <c r="H29" s="198"/>
      <c r="I29" s="198"/>
      <c r="J29" s="198"/>
      <c r="K29" s="194"/>
    </row>
    <row r="30" spans="2:11" customFormat="1" ht="15" customHeight="1">
      <c r="B30" s="197"/>
      <c r="C30" s="198"/>
      <c r="D30" s="313" t="s">
        <v>4730</v>
      </c>
      <c r="E30" s="313"/>
      <c r="F30" s="313"/>
      <c r="G30" s="313"/>
      <c r="H30" s="313"/>
      <c r="I30" s="313"/>
      <c r="J30" s="313"/>
      <c r="K30" s="194"/>
    </row>
    <row r="31" spans="2:11" customFormat="1" ht="15" customHeight="1">
      <c r="B31" s="197"/>
      <c r="C31" s="198"/>
      <c r="D31" s="313" t="s">
        <v>4731</v>
      </c>
      <c r="E31" s="313"/>
      <c r="F31" s="313"/>
      <c r="G31" s="313"/>
      <c r="H31" s="313"/>
      <c r="I31" s="313"/>
      <c r="J31" s="313"/>
      <c r="K31" s="194"/>
    </row>
    <row r="32" spans="2:11" customFormat="1" ht="12.75" customHeight="1">
      <c r="B32" s="197"/>
      <c r="C32" s="198"/>
      <c r="D32" s="198"/>
      <c r="E32" s="198"/>
      <c r="F32" s="198"/>
      <c r="G32" s="198"/>
      <c r="H32" s="198"/>
      <c r="I32" s="198"/>
      <c r="J32" s="198"/>
      <c r="K32" s="194"/>
    </row>
    <row r="33" spans="2:11" customFormat="1" ht="15" customHeight="1">
      <c r="B33" s="197"/>
      <c r="C33" s="198"/>
      <c r="D33" s="313" t="s">
        <v>4732</v>
      </c>
      <c r="E33" s="313"/>
      <c r="F33" s="313"/>
      <c r="G33" s="313"/>
      <c r="H33" s="313"/>
      <c r="I33" s="313"/>
      <c r="J33" s="313"/>
      <c r="K33" s="194"/>
    </row>
    <row r="34" spans="2:11" customFormat="1" ht="15" customHeight="1">
      <c r="B34" s="197"/>
      <c r="C34" s="198"/>
      <c r="D34" s="313" t="s">
        <v>4733</v>
      </c>
      <c r="E34" s="313"/>
      <c r="F34" s="313"/>
      <c r="G34" s="313"/>
      <c r="H34" s="313"/>
      <c r="I34" s="313"/>
      <c r="J34" s="313"/>
      <c r="K34" s="194"/>
    </row>
    <row r="35" spans="2:11" customFormat="1" ht="15" customHeight="1">
      <c r="B35" s="197"/>
      <c r="C35" s="198"/>
      <c r="D35" s="313" t="s">
        <v>4734</v>
      </c>
      <c r="E35" s="313"/>
      <c r="F35" s="313"/>
      <c r="G35" s="313"/>
      <c r="H35" s="313"/>
      <c r="I35" s="313"/>
      <c r="J35" s="313"/>
      <c r="K35" s="194"/>
    </row>
    <row r="36" spans="2:11" customFormat="1" ht="15" customHeight="1">
      <c r="B36" s="197"/>
      <c r="C36" s="198"/>
      <c r="D36" s="196"/>
      <c r="E36" s="199" t="s">
        <v>246</v>
      </c>
      <c r="F36" s="196"/>
      <c r="G36" s="313" t="s">
        <v>4735</v>
      </c>
      <c r="H36" s="313"/>
      <c r="I36" s="313"/>
      <c r="J36" s="313"/>
      <c r="K36" s="194"/>
    </row>
    <row r="37" spans="2:11" customFormat="1" ht="30.75" customHeight="1">
      <c r="B37" s="197"/>
      <c r="C37" s="198"/>
      <c r="D37" s="196"/>
      <c r="E37" s="199" t="s">
        <v>4736</v>
      </c>
      <c r="F37" s="196"/>
      <c r="G37" s="313" t="s">
        <v>4737</v>
      </c>
      <c r="H37" s="313"/>
      <c r="I37" s="313"/>
      <c r="J37" s="313"/>
      <c r="K37" s="194"/>
    </row>
    <row r="38" spans="2:11" customFormat="1" ht="15" customHeight="1">
      <c r="B38" s="197"/>
      <c r="C38" s="198"/>
      <c r="D38" s="196"/>
      <c r="E38" s="199" t="s">
        <v>50</v>
      </c>
      <c r="F38" s="196"/>
      <c r="G38" s="313" t="s">
        <v>4738</v>
      </c>
      <c r="H38" s="313"/>
      <c r="I38" s="313"/>
      <c r="J38" s="313"/>
      <c r="K38" s="194"/>
    </row>
    <row r="39" spans="2:11" customFormat="1" ht="15" customHeight="1">
      <c r="B39" s="197"/>
      <c r="C39" s="198"/>
      <c r="D39" s="196"/>
      <c r="E39" s="199" t="s">
        <v>51</v>
      </c>
      <c r="F39" s="196"/>
      <c r="G39" s="313" t="s">
        <v>4739</v>
      </c>
      <c r="H39" s="313"/>
      <c r="I39" s="313"/>
      <c r="J39" s="313"/>
      <c r="K39" s="194"/>
    </row>
    <row r="40" spans="2:11" customFormat="1" ht="15" customHeight="1">
      <c r="B40" s="197"/>
      <c r="C40" s="198"/>
      <c r="D40" s="196"/>
      <c r="E40" s="199" t="s">
        <v>247</v>
      </c>
      <c r="F40" s="196"/>
      <c r="G40" s="313" t="s">
        <v>4740</v>
      </c>
      <c r="H40" s="313"/>
      <c r="I40" s="313"/>
      <c r="J40" s="313"/>
      <c r="K40" s="194"/>
    </row>
    <row r="41" spans="2:11" customFormat="1" ht="15" customHeight="1">
      <c r="B41" s="197"/>
      <c r="C41" s="198"/>
      <c r="D41" s="196"/>
      <c r="E41" s="199" t="s">
        <v>248</v>
      </c>
      <c r="F41" s="196"/>
      <c r="G41" s="313" t="s">
        <v>4741</v>
      </c>
      <c r="H41" s="313"/>
      <c r="I41" s="313"/>
      <c r="J41" s="313"/>
      <c r="K41" s="194"/>
    </row>
    <row r="42" spans="2:11" customFormat="1" ht="15" customHeight="1">
      <c r="B42" s="197"/>
      <c r="C42" s="198"/>
      <c r="D42" s="196"/>
      <c r="E42" s="199" t="s">
        <v>4742</v>
      </c>
      <c r="F42" s="196"/>
      <c r="G42" s="313" t="s">
        <v>4743</v>
      </c>
      <c r="H42" s="313"/>
      <c r="I42" s="313"/>
      <c r="J42" s="313"/>
      <c r="K42" s="194"/>
    </row>
    <row r="43" spans="2:11" customFormat="1" ht="15" customHeight="1">
      <c r="B43" s="197"/>
      <c r="C43" s="198"/>
      <c r="D43" s="196"/>
      <c r="E43" s="199"/>
      <c r="F43" s="196"/>
      <c r="G43" s="313" t="s">
        <v>4744</v>
      </c>
      <c r="H43" s="313"/>
      <c r="I43" s="313"/>
      <c r="J43" s="313"/>
      <c r="K43" s="194"/>
    </row>
    <row r="44" spans="2:11" customFormat="1" ht="15" customHeight="1">
      <c r="B44" s="197"/>
      <c r="C44" s="198"/>
      <c r="D44" s="196"/>
      <c r="E44" s="199" t="s">
        <v>4745</v>
      </c>
      <c r="F44" s="196"/>
      <c r="G44" s="313" t="s">
        <v>4746</v>
      </c>
      <c r="H44" s="313"/>
      <c r="I44" s="313"/>
      <c r="J44" s="313"/>
      <c r="K44" s="194"/>
    </row>
    <row r="45" spans="2:11" customFormat="1" ht="15" customHeight="1">
      <c r="B45" s="197"/>
      <c r="C45" s="198"/>
      <c r="D45" s="196"/>
      <c r="E45" s="199" t="s">
        <v>250</v>
      </c>
      <c r="F45" s="196"/>
      <c r="G45" s="313" t="s">
        <v>4747</v>
      </c>
      <c r="H45" s="313"/>
      <c r="I45" s="313"/>
      <c r="J45" s="313"/>
      <c r="K45" s="194"/>
    </row>
    <row r="46" spans="2:11" customFormat="1" ht="12.75" customHeight="1">
      <c r="B46" s="197"/>
      <c r="C46" s="198"/>
      <c r="D46" s="196"/>
      <c r="E46" s="196"/>
      <c r="F46" s="196"/>
      <c r="G46" s="196"/>
      <c r="H46" s="196"/>
      <c r="I46" s="196"/>
      <c r="J46" s="196"/>
      <c r="K46" s="194"/>
    </row>
    <row r="47" spans="2:11" customFormat="1" ht="15" customHeight="1">
      <c r="B47" s="197"/>
      <c r="C47" s="198"/>
      <c r="D47" s="313" t="s">
        <v>4748</v>
      </c>
      <c r="E47" s="313"/>
      <c r="F47" s="313"/>
      <c r="G47" s="313"/>
      <c r="H47" s="313"/>
      <c r="I47" s="313"/>
      <c r="J47" s="313"/>
      <c r="K47" s="194"/>
    </row>
    <row r="48" spans="2:11" customFormat="1" ht="15" customHeight="1">
      <c r="B48" s="197"/>
      <c r="C48" s="198"/>
      <c r="D48" s="198"/>
      <c r="E48" s="313" t="s">
        <v>4749</v>
      </c>
      <c r="F48" s="313"/>
      <c r="G48" s="313"/>
      <c r="H48" s="313"/>
      <c r="I48" s="313"/>
      <c r="J48" s="313"/>
      <c r="K48" s="194"/>
    </row>
    <row r="49" spans="2:11" customFormat="1" ht="15" customHeight="1">
      <c r="B49" s="197"/>
      <c r="C49" s="198"/>
      <c r="D49" s="198"/>
      <c r="E49" s="313" t="s">
        <v>4750</v>
      </c>
      <c r="F49" s="313"/>
      <c r="G49" s="313"/>
      <c r="H49" s="313"/>
      <c r="I49" s="313"/>
      <c r="J49" s="313"/>
      <c r="K49" s="194"/>
    </row>
    <row r="50" spans="2:11" customFormat="1" ht="15" customHeight="1">
      <c r="B50" s="197"/>
      <c r="C50" s="198"/>
      <c r="D50" s="198"/>
      <c r="E50" s="313" t="s">
        <v>4751</v>
      </c>
      <c r="F50" s="313"/>
      <c r="G50" s="313"/>
      <c r="H50" s="313"/>
      <c r="I50" s="313"/>
      <c r="J50" s="313"/>
      <c r="K50" s="194"/>
    </row>
    <row r="51" spans="2:11" customFormat="1" ht="15" customHeight="1">
      <c r="B51" s="197"/>
      <c r="C51" s="198"/>
      <c r="D51" s="313" t="s">
        <v>4752</v>
      </c>
      <c r="E51" s="313"/>
      <c r="F51" s="313"/>
      <c r="G51" s="313"/>
      <c r="H51" s="313"/>
      <c r="I51" s="313"/>
      <c r="J51" s="313"/>
      <c r="K51" s="194"/>
    </row>
    <row r="52" spans="2:11" customFormat="1" ht="25.5" customHeight="1">
      <c r="B52" s="193"/>
      <c r="C52" s="314" t="s">
        <v>4753</v>
      </c>
      <c r="D52" s="314"/>
      <c r="E52" s="314"/>
      <c r="F52" s="314"/>
      <c r="G52" s="314"/>
      <c r="H52" s="314"/>
      <c r="I52" s="314"/>
      <c r="J52" s="314"/>
      <c r="K52" s="194"/>
    </row>
    <row r="53" spans="2:11" customFormat="1" ht="5.25" customHeight="1">
      <c r="B53" s="193"/>
      <c r="C53" s="195"/>
      <c r="D53" s="195"/>
      <c r="E53" s="195"/>
      <c r="F53" s="195"/>
      <c r="G53" s="195"/>
      <c r="H53" s="195"/>
      <c r="I53" s="195"/>
      <c r="J53" s="195"/>
      <c r="K53" s="194"/>
    </row>
    <row r="54" spans="2:11" customFormat="1" ht="15" customHeight="1">
      <c r="B54" s="193"/>
      <c r="C54" s="313" t="s">
        <v>4754</v>
      </c>
      <c r="D54" s="313"/>
      <c r="E54" s="313"/>
      <c r="F54" s="313"/>
      <c r="G54" s="313"/>
      <c r="H54" s="313"/>
      <c r="I54" s="313"/>
      <c r="J54" s="313"/>
      <c r="K54" s="194"/>
    </row>
    <row r="55" spans="2:11" customFormat="1" ht="15" customHeight="1">
      <c r="B55" s="193"/>
      <c r="C55" s="313" t="s">
        <v>4755</v>
      </c>
      <c r="D55" s="313"/>
      <c r="E55" s="313"/>
      <c r="F55" s="313"/>
      <c r="G55" s="313"/>
      <c r="H55" s="313"/>
      <c r="I55" s="313"/>
      <c r="J55" s="313"/>
      <c r="K55" s="194"/>
    </row>
    <row r="56" spans="2:11" customFormat="1" ht="12.75" customHeight="1">
      <c r="B56" s="193"/>
      <c r="C56" s="196"/>
      <c r="D56" s="196"/>
      <c r="E56" s="196"/>
      <c r="F56" s="196"/>
      <c r="G56" s="196"/>
      <c r="H56" s="196"/>
      <c r="I56" s="196"/>
      <c r="J56" s="196"/>
      <c r="K56" s="194"/>
    </row>
    <row r="57" spans="2:11" customFormat="1" ht="15" customHeight="1">
      <c r="B57" s="193"/>
      <c r="C57" s="313" t="s">
        <v>4756</v>
      </c>
      <c r="D57" s="313"/>
      <c r="E57" s="313"/>
      <c r="F57" s="313"/>
      <c r="G57" s="313"/>
      <c r="H57" s="313"/>
      <c r="I57" s="313"/>
      <c r="J57" s="313"/>
      <c r="K57" s="194"/>
    </row>
    <row r="58" spans="2:11" customFormat="1" ht="15" customHeight="1">
      <c r="B58" s="193"/>
      <c r="C58" s="198"/>
      <c r="D58" s="313" t="s">
        <v>4757</v>
      </c>
      <c r="E58" s="313"/>
      <c r="F58" s="313"/>
      <c r="G58" s="313"/>
      <c r="H58" s="313"/>
      <c r="I58" s="313"/>
      <c r="J58" s="313"/>
      <c r="K58" s="194"/>
    </row>
    <row r="59" spans="2:11" customFormat="1" ht="15" customHeight="1">
      <c r="B59" s="193"/>
      <c r="C59" s="198"/>
      <c r="D59" s="313" t="s">
        <v>4758</v>
      </c>
      <c r="E59" s="313"/>
      <c r="F59" s="313"/>
      <c r="G59" s="313"/>
      <c r="H59" s="313"/>
      <c r="I59" s="313"/>
      <c r="J59" s="313"/>
      <c r="K59" s="194"/>
    </row>
    <row r="60" spans="2:11" customFormat="1" ht="15" customHeight="1">
      <c r="B60" s="193"/>
      <c r="C60" s="198"/>
      <c r="D60" s="313" t="s">
        <v>4759</v>
      </c>
      <c r="E60" s="313"/>
      <c r="F60" s="313"/>
      <c r="G60" s="313"/>
      <c r="H60" s="313"/>
      <c r="I60" s="313"/>
      <c r="J60" s="313"/>
      <c r="K60" s="194"/>
    </row>
    <row r="61" spans="2:11" customFormat="1" ht="15" customHeight="1">
      <c r="B61" s="193"/>
      <c r="C61" s="198"/>
      <c r="D61" s="313" t="s">
        <v>4760</v>
      </c>
      <c r="E61" s="313"/>
      <c r="F61" s="313"/>
      <c r="G61" s="313"/>
      <c r="H61" s="313"/>
      <c r="I61" s="313"/>
      <c r="J61" s="313"/>
      <c r="K61" s="194"/>
    </row>
    <row r="62" spans="2:11" customFormat="1" ht="15" customHeight="1">
      <c r="B62" s="193"/>
      <c r="C62" s="198"/>
      <c r="D62" s="316" t="s">
        <v>4761</v>
      </c>
      <c r="E62" s="316"/>
      <c r="F62" s="316"/>
      <c r="G62" s="316"/>
      <c r="H62" s="316"/>
      <c r="I62" s="316"/>
      <c r="J62" s="316"/>
      <c r="K62" s="194"/>
    </row>
    <row r="63" spans="2:11" customFormat="1" ht="15" customHeight="1">
      <c r="B63" s="193"/>
      <c r="C63" s="198"/>
      <c r="D63" s="313" t="s">
        <v>4762</v>
      </c>
      <c r="E63" s="313"/>
      <c r="F63" s="313"/>
      <c r="G63" s="313"/>
      <c r="H63" s="313"/>
      <c r="I63" s="313"/>
      <c r="J63" s="313"/>
      <c r="K63" s="194"/>
    </row>
    <row r="64" spans="2:11" customFormat="1" ht="12.75" customHeight="1">
      <c r="B64" s="193"/>
      <c r="C64" s="198"/>
      <c r="D64" s="198"/>
      <c r="E64" s="201"/>
      <c r="F64" s="198"/>
      <c r="G64" s="198"/>
      <c r="H64" s="198"/>
      <c r="I64" s="198"/>
      <c r="J64" s="198"/>
      <c r="K64" s="194"/>
    </row>
    <row r="65" spans="2:11" customFormat="1" ht="15" customHeight="1">
      <c r="B65" s="193"/>
      <c r="C65" s="198"/>
      <c r="D65" s="313" t="s">
        <v>4763</v>
      </c>
      <c r="E65" s="313"/>
      <c r="F65" s="313"/>
      <c r="G65" s="313"/>
      <c r="H65" s="313"/>
      <c r="I65" s="313"/>
      <c r="J65" s="313"/>
      <c r="K65" s="194"/>
    </row>
    <row r="66" spans="2:11" customFormat="1" ht="15" customHeight="1">
      <c r="B66" s="193"/>
      <c r="C66" s="198"/>
      <c r="D66" s="316" t="s">
        <v>4764</v>
      </c>
      <c r="E66" s="316"/>
      <c r="F66" s="316"/>
      <c r="G66" s="316"/>
      <c r="H66" s="316"/>
      <c r="I66" s="316"/>
      <c r="J66" s="316"/>
      <c r="K66" s="194"/>
    </row>
    <row r="67" spans="2:11" customFormat="1" ht="15" customHeight="1">
      <c r="B67" s="193"/>
      <c r="C67" s="198"/>
      <c r="D67" s="313" t="s">
        <v>4765</v>
      </c>
      <c r="E67" s="313"/>
      <c r="F67" s="313"/>
      <c r="G67" s="313"/>
      <c r="H67" s="313"/>
      <c r="I67" s="313"/>
      <c r="J67" s="313"/>
      <c r="K67" s="194"/>
    </row>
    <row r="68" spans="2:11" customFormat="1" ht="15" customHeight="1">
      <c r="B68" s="193"/>
      <c r="C68" s="198"/>
      <c r="D68" s="313" t="s">
        <v>4766</v>
      </c>
      <c r="E68" s="313"/>
      <c r="F68" s="313"/>
      <c r="G68" s="313"/>
      <c r="H68" s="313"/>
      <c r="I68" s="313"/>
      <c r="J68" s="313"/>
      <c r="K68" s="194"/>
    </row>
    <row r="69" spans="2:11" customFormat="1" ht="15" customHeight="1">
      <c r="B69" s="193"/>
      <c r="C69" s="198"/>
      <c r="D69" s="313" t="s">
        <v>4767</v>
      </c>
      <c r="E69" s="313"/>
      <c r="F69" s="313"/>
      <c r="G69" s="313"/>
      <c r="H69" s="313"/>
      <c r="I69" s="313"/>
      <c r="J69" s="313"/>
      <c r="K69" s="194"/>
    </row>
    <row r="70" spans="2:11" customFormat="1" ht="15" customHeight="1">
      <c r="B70" s="193"/>
      <c r="C70" s="198"/>
      <c r="D70" s="313" t="s">
        <v>4768</v>
      </c>
      <c r="E70" s="313"/>
      <c r="F70" s="313"/>
      <c r="G70" s="313"/>
      <c r="H70" s="313"/>
      <c r="I70" s="313"/>
      <c r="J70" s="313"/>
      <c r="K70" s="194"/>
    </row>
    <row r="71" spans="2:11" customFormat="1" ht="12.75" customHeight="1">
      <c r="B71" s="202"/>
      <c r="C71" s="203"/>
      <c r="D71" s="203"/>
      <c r="E71" s="203"/>
      <c r="F71" s="203"/>
      <c r="G71" s="203"/>
      <c r="H71" s="203"/>
      <c r="I71" s="203"/>
      <c r="J71" s="203"/>
      <c r="K71" s="204"/>
    </row>
    <row r="72" spans="2:11" customFormat="1" ht="18.75" customHeight="1">
      <c r="B72" s="205"/>
      <c r="C72" s="205"/>
      <c r="D72" s="205"/>
      <c r="E72" s="205"/>
      <c r="F72" s="205"/>
      <c r="G72" s="205"/>
      <c r="H72" s="205"/>
      <c r="I72" s="205"/>
      <c r="J72" s="205"/>
      <c r="K72" s="206"/>
    </row>
    <row r="73" spans="2:11" customFormat="1" ht="18.75" customHeight="1">
      <c r="B73" s="206"/>
      <c r="C73" s="206"/>
      <c r="D73" s="206"/>
      <c r="E73" s="206"/>
      <c r="F73" s="206"/>
      <c r="G73" s="206"/>
      <c r="H73" s="206"/>
      <c r="I73" s="206"/>
      <c r="J73" s="206"/>
      <c r="K73" s="206"/>
    </row>
    <row r="74" spans="2:11" customFormat="1" ht="7.5" customHeight="1">
      <c r="B74" s="207"/>
      <c r="C74" s="208"/>
      <c r="D74" s="208"/>
      <c r="E74" s="208"/>
      <c r="F74" s="208"/>
      <c r="G74" s="208"/>
      <c r="H74" s="208"/>
      <c r="I74" s="208"/>
      <c r="J74" s="208"/>
      <c r="K74" s="209"/>
    </row>
    <row r="75" spans="2:11" customFormat="1" ht="45" customHeight="1">
      <c r="B75" s="210"/>
      <c r="C75" s="317" t="s">
        <v>4769</v>
      </c>
      <c r="D75" s="317"/>
      <c r="E75" s="317"/>
      <c r="F75" s="317"/>
      <c r="G75" s="317"/>
      <c r="H75" s="317"/>
      <c r="I75" s="317"/>
      <c r="J75" s="317"/>
      <c r="K75" s="211"/>
    </row>
    <row r="76" spans="2:11" customFormat="1" ht="17.25" customHeight="1">
      <c r="B76" s="210"/>
      <c r="C76" s="212" t="s">
        <v>4770</v>
      </c>
      <c r="D76" s="212"/>
      <c r="E76" s="212"/>
      <c r="F76" s="212" t="s">
        <v>4771</v>
      </c>
      <c r="G76" s="213"/>
      <c r="H76" s="212" t="s">
        <v>51</v>
      </c>
      <c r="I76" s="212" t="s">
        <v>54</v>
      </c>
      <c r="J76" s="212" t="s">
        <v>4772</v>
      </c>
      <c r="K76" s="211"/>
    </row>
    <row r="77" spans="2:11" customFormat="1" ht="17.25" customHeight="1">
      <c r="B77" s="210"/>
      <c r="C77" s="214" t="s">
        <v>4773</v>
      </c>
      <c r="D77" s="214"/>
      <c r="E77" s="214"/>
      <c r="F77" s="215" t="s">
        <v>4774</v>
      </c>
      <c r="G77" s="216"/>
      <c r="H77" s="214"/>
      <c r="I77" s="214"/>
      <c r="J77" s="214" t="s">
        <v>4775</v>
      </c>
      <c r="K77" s="211"/>
    </row>
    <row r="78" spans="2:11" customFormat="1" ht="5.25" customHeight="1">
      <c r="B78" s="210"/>
      <c r="C78" s="217"/>
      <c r="D78" s="217"/>
      <c r="E78" s="217"/>
      <c r="F78" s="217"/>
      <c r="G78" s="218"/>
      <c r="H78" s="217"/>
      <c r="I78" s="217"/>
      <c r="J78" s="217"/>
      <c r="K78" s="211"/>
    </row>
    <row r="79" spans="2:11" customFormat="1" ht="15" customHeight="1">
      <c r="B79" s="210"/>
      <c r="C79" s="199" t="s">
        <v>50</v>
      </c>
      <c r="D79" s="219"/>
      <c r="E79" s="219"/>
      <c r="F79" s="220" t="s">
        <v>4776</v>
      </c>
      <c r="G79" s="221"/>
      <c r="H79" s="199" t="s">
        <v>4777</v>
      </c>
      <c r="I79" s="199" t="s">
        <v>4778</v>
      </c>
      <c r="J79" s="199">
        <v>20</v>
      </c>
      <c r="K79" s="211"/>
    </row>
    <row r="80" spans="2:11" customFormat="1" ht="15" customHeight="1">
      <c r="B80" s="210"/>
      <c r="C80" s="199" t="s">
        <v>4779</v>
      </c>
      <c r="D80" s="199"/>
      <c r="E80" s="199"/>
      <c r="F80" s="220" t="s">
        <v>4776</v>
      </c>
      <c r="G80" s="221"/>
      <c r="H80" s="199" t="s">
        <v>4780</v>
      </c>
      <c r="I80" s="199" t="s">
        <v>4778</v>
      </c>
      <c r="J80" s="199">
        <v>120</v>
      </c>
      <c r="K80" s="211"/>
    </row>
    <row r="81" spans="2:11" customFormat="1" ht="15" customHeight="1">
      <c r="B81" s="222"/>
      <c r="C81" s="199" t="s">
        <v>4781</v>
      </c>
      <c r="D81" s="199"/>
      <c r="E81" s="199"/>
      <c r="F81" s="220" t="s">
        <v>4782</v>
      </c>
      <c r="G81" s="221"/>
      <c r="H81" s="199" t="s">
        <v>4783</v>
      </c>
      <c r="I81" s="199" t="s">
        <v>4778</v>
      </c>
      <c r="J81" s="199">
        <v>50</v>
      </c>
      <c r="K81" s="211"/>
    </row>
    <row r="82" spans="2:11" customFormat="1" ht="15" customHeight="1">
      <c r="B82" s="222"/>
      <c r="C82" s="199" t="s">
        <v>4784</v>
      </c>
      <c r="D82" s="199"/>
      <c r="E82" s="199"/>
      <c r="F82" s="220" t="s">
        <v>4776</v>
      </c>
      <c r="G82" s="221"/>
      <c r="H82" s="199" t="s">
        <v>4785</v>
      </c>
      <c r="I82" s="199" t="s">
        <v>4786</v>
      </c>
      <c r="J82" s="199"/>
      <c r="K82" s="211"/>
    </row>
    <row r="83" spans="2:11" customFormat="1" ht="15" customHeight="1">
      <c r="B83" s="222"/>
      <c r="C83" s="199" t="s">
        <v>4787</v>
      </c>
      <c r="D83" s="199"/>
      <c r="E83" s="199"/>
      <c r="F83" s="220" t="s">
        <v>4782</v>
      </c>
      <c r="G83" s="199"/>
      <c r="H83" s="199" t="s">
        <v>4788</v>
      </c>
      <c r="I83" s="199" t="s">
        <v>4778</v>
      </c>
      <c r="J83" s="199">
        <v>15</v>
      </c>
      <c r="K83" s="211"/>
    </row>
    <row r="84" spans="2:11" customFormat="1" ht="15" customHeight="1">
      <c r="B84" s="222"/>
      <c r="C84" s="199" t="s">
        <v>4789</v>
      </c>
      <c r="D84" s="199"/>
      <c r="E84" s="199"/>
      <c r="F84" s="220" t="s">
        <v>4782</v>
      </c>
      <c r="G84" s="199"/>
      <c r="H84" s="199" t="s">
        <v>4790</v>
      </c>
      <c r="I84" s="199" t="s">
        <v>4778</v>
      </c>
      <c r="J84" s="199">
        <v>15</v>
      </c>
      <c r="K84" s="211"/>
    </row>
    <row r="85" spans="2:11" customFormat="1" ht="15" customHeight="1">
      <c r="B85" s="222"/>
      <c r="C85" s="199" t="s">
        <v>4791</v>
      </c>
      <c r="D85" s="199"/>
      <c r="E85" s="199"/>
      <c r="F85" s="220" t="s">
        <v>4782</v>
      </c>
      <c r="G85" s="199"/>
      <c r="H85" s="199" t="s">
        <v>4792</v>
      </c>
      <c r="I85" s="199" t="s">
        <v>4778</v>
      </c>
      <c r="J85" s="199">
        <v>20</v>
      </c>
      <c r="K85" s="211"/>
    </row>
    <row r="86" spans="2:11" customFormat="1" ht="15" customHeight="1">
      <c r="B86" s="222"/>
      <c r="C86" s="199" t="s">
        <v>4793</v>
      </c>
      <c r="D86" s="199"/>
      <c r="E86" s="199"/>
      <c r="F86" s="220" t="s">
        <v>4782</v>
      </c>
      <c r="G86" s="199"/>
      <c r="H86" s="199" t="s">
        <v>4794</v>
      </c>
      <c r="I86" s="199" t="s">
        <v>4778</v>
      </c>
      <c r="J86" s="199">
        <v>20</v>
      </c>
      <c r="K86" s="211"/>
    </row>
    <row r="87" spans="2:11" customFormat="1" ht="15" customHeight="1">
      <c r="B87" s="222"/>
      <c r="C87" s="199" t="s">
        <v>4795</v>
      </c>
      <c r="D87" s="199"/>
      <c r="E87" s="199"/>
      <c r="F87" s="220" t="s">
        <v>4782</v>
      </c>
      <c r="G87" s="221"/>
      <c r="H87" s="199" t="s">
        <v>4796</v>
      </c>
      <c r="I87" s="199" t="s">
        <v>4778</v>
      </c>
      <c r="J87" s="199">
        <v>50</v>
      </c>
      <c r="K87" s="211"/>
    </row>
    <row r="88" spans="2:11" customFormat="1" ht="15" customHeight="1">
      <c r="B88" s="222"/>
      <c r="C88" s="199" t="s">
        <v>4797</v>
      </c>
      <c r="D88" s="199"/>
      <c r="E88" s="199"/>
      <c r="F88" s="220" t="s">
        <v>4782</v>
      </c>
      <c r="G88" s="221"/>
      <c r="H88" s="199" t="s">
        <v>4798</v>
      </c>
      <c r="I88" s="199" t="s">
        <v>4778</v>
      </c>
      <c r="J88" s="199">
        <v>20</v>
      </c>
      <c r="K88" s="211"/>
    </row>
    <row r="89" spans="2:11" customFormat="1" ht="15" customHeight="1">
      <c r="B89" s="222"/>
      <c r="C89" s="199" t="s">
        <v>4799</v>
      </c>
      <c r="D89" s="199"/>
      <c r="E89" s="199"/>
      <c r="F89" s="220" t="s">
        <v>4782</v>
      </c>
      <c r="G89" s="221"/>
      <c r="H89" s="199" t="s">
        <v>4800</v>
      </c>
      <c r="I89" s="199" t="s">
        <v>4778</v>
      </c>
      <c r="J89" s="199">
        <v>20</v>
      </c>
      <c r="K89" s="211"/>
    </row>
    <row r="90" spans="2:11" customFormat="1" ht="15" customHeight="1">
      <c r="B90" s="222"/>
      <c r="C90" s="199" t="s">
        <v>4801</v>
      </c>
      <c r="D90" s="199"/>
      <c r="E90" s="199"/>
      <c r="F90" s="220" t="s">
        <v>4782</v>
      </c>
      <c r="G90" s="221"/>
      <c r="H90" s="199" t="s">
        <v>4802</v>
      </c>
      <c r="I90" s="199" t="s">
        <v>4778</v>
      </c>
      <c r="J90" s="199">
        <v>50</v>
      </c>
      <c r="K90" s="211"/>
    </row>
    <row r="91" spans="2:11" customFormat="1" ht="15" customHeight="1">
      <c r="B91" s="222"/>
      <c r="C91" s="199" t="s">
        <v>4803</v>
      </c>
      <c r="D91" s="199"/>
      <c r="E91" s="199"/>
      <c r="F91" s="220" t="s">
        <v>4782</v>
      </c>
      <c r="G91" s="221"/>
      <c r="H91" s="199" t="s">
        <v>4803</v>
      </c>
      <c r="I91" s="199" t="s">
        <v>4778</v>
      </c>
      <c r="J91" s="199">
        <v>50</v>
      </c>
      <c r="K91" s="211"/>
    </row>
    <row r="92" spans="2:11" customFormat="1" ht="15" customHeight="1">
      <c r="B92" s="222"/>
      <c r="C92" s="199" t="s">
        <v>4804</v>
      </c>
      <c r="D92" s="199"/>
      <c r="E92" s="199"/>
      <c r="F92" s="220" t="s">
        <v>4782</v>
      </c>
      <c r="G92" s="221"/>
      <c r="H92" s="199" t="s">
        <v>4805</v>
      </c>
      <c r="I92" s="199" t="s">
        <v>4778</v>
      </c>
      <c r="J92" s="199">
        <v>255</v>
      </c>
      <c r="K92" s="211"/>
    </row>
    <row r="93" spans="2:11" customFormat="1" ht="15" customHeight="1">
      <c r="B93" s="222"/>
      <c r="C93" s="199" t="s">
        <v>4806</v>
      </c>
      <c r="D93" s="199"/>
      <c r="E93" s="199"/>
      <c r="F93" s="220" t="s">
        <v>4776</v>
      </c>
      <c r="G93" s="221"/>
      <c r="H93" s="199" t="s">
        <v>4807</v>
      </c>
      <c r="I93" s="199" t="s">
        <v>4808</v>
      </c>
      <c r="J93" s="199"/>
      <c r="K93" s="211"/>
    </row>
    <row r="94" spans="2:11" customFormat="1" ht="15" customHeight="1">
      <c r="B94" s="222"/>
      <c r="C94" s="199" t="s">
        <v>4809</v>
      </c>
      <c r="D94" s="199"/>
      <c r="E94" s="199"/>
      <c r="F94" s="220" t="s">
        <v>4776</v>
      </c>
      <c r="G94" s="221"/>
      <c r="H94" s="199" t="s">
        <v>4810</v>
      </c>
      <c r="I94" s="199" t="s">
        <v>4811</v>
      </c>
      <c r="J94" s="199"/>
      <c r="K94" s="211"/>
    </row>
    <row r="95" spans="2:11" customFormat="1" ht="15" customHeight="1">
      <c r="B95" s="222"/>
      <c r="C95" s="199" t="s">
        <v>4812</v>
      </c>
      <c r="D95" s="199"/>
      <c r="E95" s="199"/>
      <c r="F95" s="220" t="s">
        <v>4776</v>
      </c>
      <c r="G95" s="221"/>
      <c r="H95" s="199" t="s">
        <v>4812</v>
      </c>
      <c r="I95" s="199" t="s">
        <v>4811</v>
      </c>
      <c r="J95" s="199"/>
      <c r="K95" s="211"/>
    </row>
    <row r="96" spans="2:11" customFormat="1" ht="15" customHeight="1">
      <c r="B96" s="222"/>
      <c r="C96" s="199" t="s">
        <v>35</v>
      </c>
      <c r="D96" s="199"/>
      <c r="E96" s="199"/>
      <c r="F96" s="220" t="s">
        <v>4776</v>
      </c>
      <c r="G96" s="221"/>
      <c r="H96" s="199" t="s">
        <v>4813</v>
      </c>
      <c r="I96" s="199" t="s">
        <v>4811</v>
      </c>
      <c r="J96" s="199"/>
      <c r="K96" s="211"/>
    </row>
    <row r="97" spans="2:11" customFormat="1" ht="15" customHeight="1">
      <c r="B97" s="222"/>
      <c r="C97" s="199" t="s">
        <v>45</v>
      </c>
      <c r="D97" s="199"/>
      <c r="E97" s="199"/>
      <c r="F97" s="220" t="s">
        <v>4776</v>
      </c>
      <c r="G97" s="221"/>
      <c r="H97" s="199" t="s">
        <v>4814</v>
      </c>
      <c r="I97" s="199" t="s">
        <v>4811</v>
      </c>
      <c r="J97" s="199"/>
      <c r="K97" s="211"/>
    </row>
    <row r="98" spans="2:11" customFormat="1" ht="15" customHeight="1">
      <c r="B98" s="223"/>
      <c r="C98" s="224"/>
      <c r="D98" s="224"/>
      <c r="E98" s="224"/>
      <c r="F98" s="224"/>
      <c r="G98" s="224"/>
      <c r="H98" s="224"/>
      <c r="I98" s="224"/>
      <c r="J98" s="224"/>
      <c r="K98" s="225"/>
    </row>
    <row r="99" spans="2:11" customFormat="1" ht="18.75" customHeight="1">
      <c r="B99" s="226"/>
      <c r="C99" s="227"/>
      <c r="D99" s="227"/>
      <c r="E99" s="227"/>
      <c r="F99" s="227"/>
      <c r="G99" s="227"/>
      <c r="H99" s="227"/>
      <c r="I99" s="227"/>
      <c r="J99" s="227"/>
      <c r="K99" s="226"/>
    </row>
    <row r="100" spans="2:11" customFormat="1" ht="18.75" customHeight="1">
      <c r="B100" s="206"/>
      <c r="C100" s="206"/>
      <c r="D100" s="206"/>
      <c r="E100" s="206"/>
      <c r="F100" s="206"/>
      <c r="G100" s="206"/>
      <c r="H100" s="206"/>
      <c r="I100" s="206"/>
      <c r="J100" s="206"/>
      <c r="K100" s="206"/>
    </row>
    <row r="101" spans="2:11" customFormat="1" ht="7.5" customHeight="1">
      <c r="B101" s="207"/>
      <c r="C101" s="208"/>
      <c r="D101" s="208"/>
      <c r="E101" s="208"/>
      <c r="F101" s="208"/>
      <c r="G101" s="208"/>
      <c r="H101" s="208"/>
      <c r="I101" s="208"/>
      <c r="J101" s="208"/>
      <c r="K101" s="209"/>
    </row>
    <row r="102" spans="2:11" customFormat="1" ht="45" customHeight="1">
      <c r="B102" s="210"/>
      <c r="C102" s="317" t="s">
        <v>4815</v>
      </c>
      <c r="D102" s="317"/>
      <c r="E102" s="317"/>
      <c r="F102" s="317"/>
      <c r="G102" s="317"/>
      <c r="H102" s="317"/>
      <c r="I102" s="317"/>
      <c r="J102" s="317"/>
      <c r="K102" s="211"/>
    </row>
    <row r="103" spans="2:11" customFormat="1" ht="17.25" customHeight="1">
      <c r="B103" s="210"/>
      <c r="C103" s="212" t="s">
        <v>4770</v>
      </c>
      <c r="D103" s="212"/>
      <c r="E103" s="212"/>
      <c r="F103" s="212" t="s">
        <v>4771</v>
      </c>
      <c r="G103" s="213"/>
      <c r="H103" s="212" t="s">
        <v>51</v>
      </c>
      <c r="I103" s="212" t="s">
        <v>54</v>
      </c>
      <c r="J103" s="212" t="s">
        <v>4772</v>
      </c>
      <c r="K103" s="211"/>
    </row>
    <row r="104" spans="2:11" customFormat="1" ht="17.25" customHeight="1">
      <c r="B104" s="210"/>
      <c r="C104" s="214" t="s">
        <v>4773</v>
      </c>
      <c r="D104" s="214"/>
      <c r="E104" s="214"/>
      <c r="F104" s="215" t="s">
        <v>4774</v>
      </c>
      <c r="G104" s="216"/>
      <c r="H104" s="214"/>
      <c r="I104" s="214"/>
      <c r="J104" s="214" t="s">
        <v>4775</v>
      </c>
      <c r="K104" s="211"/>
    </row>
    <row r="105" spans="2:11" customFormat="1" ht="5.25" customHeight="1">
      <c r="B105" s="210"/>
      <c r="C105" s="212"/>
      <c r="D105" s="212"/>
      <c r="E105" s="212"/>
      <c r="F105" s="212"/>
      <c r="G105" s="228"/>
      <c r="H105" s="212"/>
      <c r="I105" s="212"/>
      <c r="J105" s="212"/>
      <c r="K105" s="211"/>
    </row>
    <row r="106" spans="2:11" customFormat="1" ht="15" customHeight="1">
      <c r="B106" s="210"/>
      <c r="C106" s="199" t="s">
        <v>50</v>
      </c>
      <c r="D106" s="219"/>
      <c r="E106" s="219"/>
      <c r="F106" s="220" t="s">
        <v>4776</v>
      </c>
      <c r="G106" s="199"/>
      <c r="H106" s="199" t="s">
        <v>4816</v>
      </c>
      <c r="I106" s="199" t="s">
        <v>4778</v>
      </c>
      <c r="J106" s="199">
        <v>20</v>
      </c>
      <c r="K106" s="211"/>
    </row>
    <row r="107" spans="2:11" customFormat="1" ht="15" customHeight="1">
      <c r="B107" s="210"/>
      <c r="C107" s="199" t="s">
        <v>4779</v>
      </c>
      <c r="D107" s="199"/>
      <c r="E107" s="199"/>
      <c r="F107" s="220" t="s">
        <v>4776</v>
      </c>
      <c r="G107" s="199"/>
      <c r="H107" s="199" t="s">
        <v>4816</v>
      </c>
      <c r="I107" s="199" t="s">
        <v>4778</v>
      </c>
      <c r="J107" s="199">
        <v>120</v>
      </c>
      <c r="K107" s="211"/>
    </row>
    <row r="108" spans="2:11" customFormat="1" ht="15" customHeight="1">
      <c r="B108" s="222"/>
      <c r="C108" s="199" t="s">
        <v>4781</v>
      </c>
      <c r="D108" s="199"/>
      <c r="E108" s="199"/>
      <c r="F108" s="220" t="s">
        <v>4782</v>
      </c>
      <c r="G108" s="199"/>
      <c r="H108" s="199" t="s">
        <v>4816</v>
      </c>
      <c r="I108" s="199" t="s">
        <v>4778</v>
      </c>
      <c r="J108" s="199">
        <v>50</v>
      </c>
      <c r="K108" s="211"/>
    </row>
    <row r="109" spans="2:11" customFormat="1" ht="15" customHeight="1">
      <c r="B109" s="222"/>
      <c r="C109" s="199" t="s">
        <v>4784</v>
      </c>
      <c r="D109" s="199"/>
      <c r="E109" s="199"/>
      <c r="F109" s="220" t="s">
        <v>4776</v>
      </c>
      <c r="G109" s="199"/>
      <c r="H109" s="199" t="s">
        <v>4816</v>
      </c>
      <c r="I109" s="199" t="s">
        <v>4786</v>
      </c>
      <c r="J109" s="199"/>
      <c r="K109" s="211"/>
    </row>
    <row r="110" spans="2:11" customFormat="1" ht="15" customHeight="1">
      <c r="B110" s="222"/>
      <c r="C110" s="199" t="s">
        <v>4795</v>
      </c>
      <c r="D110" s="199"/>
      <c r="E110" s="199"/>
      <c r="F110" s="220" t="s">
        <v>4782</v>
      </c>
      <c r="G110" s="199"/>
      <c r="H110" s="199" t="s">
        <v>4816</v>
      </c>
      <c r="I110" s="199" t="s">
        <v>4778</v>
      </c>
      <c r="J110" s="199">
        <v>50</v>
      </c>
      <c r="K110" s="211"/>
    </row>
    <row r="111" spans="2:11" customFormat="1" ht="15" customHeight="1">
      <c r="B111" s="222"/>
      <c r="C111" s="199" t="s">
        <v>4803</v>
      </c>
      <c r="D111" s="199"/>
      <c r="E111" s="199"/>
      <c r="F111" s="220" t="s">
        <v>4782</v>
      </c>
      <c r="G111" s="199"/>
      <c r="H111" s="199" t="s">
        <v>4816</v>
      </c>
      <c r="I111" s="199" t="s">
        <v>4778</v>
      </c>
      <c r="J111" s="199">
        <v>50</v>
      </c>
      <c r="K111" s="211"/>
    </row>
    <row r="112" spans="2:11" customFormat="1" ht="15" customHeight="1">
      <c r="B112" s="222"/>
      <c r="C112" s="199" t="s">
        <v>4801</v>
      </c>
      <c r="D112" s="199"/>
      <c r="E112" s="199"/>
      <c r="F112" s="220" t="s">
        <v>4782</v>
      </c>
      <c r="G112" s="199"/>
      <c r="H112" s="199" t="s">
        <v>4816</v>
      </c>
      <c r="I112" s="199" t="s">
        <v>4778</v>
      </c>
      <c r="J112" s="199">
        <v>50</v>
      </c>
      <c r="K112" s="211"/>
    </row>
    <row r="113" spans="2:11" customFormat="1" ht="15" customHeight="1">
      <c r="B113" s="222"/>
      <c r="C113" s="199" t="s">
        <v>50</v>
      </c>
      <c r="D113" s="199"/>
      <c r="E113" s="199"/>
      <c r="F113" s="220" t="s">
        <v>4776</v>
      </c>
      <c r="G113" s="199"/>
      <c r="H113" s="199" t="s">
        <v>4817</v>
      </c>
      <c r="I113" s="199" t="s">
        <v>4778</v>
      </c>
      <c r="J113" s="199">
        <v>20</v>
      </c>
      <c r="K113" s="211"/>
    </row>
    <row r="114" spans="2:11" customFormat="1" ht="15" customHeight="1">
      <c r="B114" s="222"/>
      <c r="C114" s="199" t="s">
        <v>4818</v>
      </c>
      <c r="D114" s="199"/>
      <c r="E114" s="199"/>
      <c r="F114" s="220" t="s">
        <v>4776</v>
      </c>
      <c r="G114" s="199"/>
      <c r="H114" s="199" t="s">
        <v>4819</v>
      </c>
      <c r="I114" s="199" t="s">
        <v>4778</v>
      </c>
      <c r="J114" s="199">
        <v>120</v>
      </c>
      <c r="K114" s="211"/>
    </row>
    <row r="115" spans="2:11" customFormat="1" ht="15" customHeight="1">
      <c r="B115" s="222"/>
      <c r="C115" s="199" t="s">
        <v>35</v>
      </c>
      <c r="D115" s="199"/>
      <c r="E115" s="199"/>
      <c r="F115" s="220" t="s">
        <v>4776</v>
      </c>
      <c r="G115" s="199"/>
      <c r="H115" s="199" t="s">
        <v>4820</v>
      </c>
      <c r="I115" s="199" t="s">
        <v>4811</v>
      </c>
      <c r="J115" s="199"/>
      <c r="K115" s="211"/>
    </row>
    <row r="116" spans="2:11" customFormat="1" ht="15" customHeight="1">
      <c r="B116" s="222"/>
      <c r="C116" s="199" t="s">
        <v>45</v>
      </c>
      <c r="D116" s="199"/>
      <c r="E116" s="199"/>
      <c r="F116" s="220" t="s">
        <v>4776</v>
      </c>
      <c r="G116" s="199"/>
      <c r="H116" s="199" t="s">
        <v>4821</v>
      </c>
      <c r="I116" s="199" t="s">
        <v>4811</v>
      </c>
      <c r="J116" s="199"/>
      <c r="K116" s="211"/>
    </row>
    <row r="117" spans="2:11" customFormat="1" ht="15" customHeight="1">
      <c r="B117" s="222"/>
      <c r="C117" s="199" t="s">
        <v>54</v>
      </c>
      <c r="D117" s="199"/>
      <c r="E117" s="199"/>
      <c r="F117" s="220" t="s">
        <v>4776</v>
      </c>
      <c r="G117" s="199"/>
      <c r="H117" s="199" t="s">
        <v>4822</v>
      </c>
      <c r="I117" s="199" t="s">
        <v>4823</v>
      </c>
      <c r="J117" s="199"/>
      <c r="K117" s="211"/>
    </row>
    <row r="118" spans="2:11" customFormat="1" ht="15" customHeight="1">
      <c r="B118" s="223"/>
      <c r="C118" s="229"/>
      <c r="D118" s="229"/>
      <c r="E118" s="229"/>
      <c r="F118" s="229"/>
      <c r="G118" s="229"/>
      <c r="H118" s="229"/>
      <c r="I118" s="229"/>
      <c r="J118" s="229"/>
      <c r="K118" s="225"/>
    </row>
    <row r="119" spans="2:11" customFormat="1" ht="18.75" customHeight="1">
      <c r="B119" s="230"/>
      <c r="C119" s="231"/>
      <c r="D119" s="231"/>
      <c r="E119" s="231"/>
      <c r="F119" s="232"/>
      <c r="G119" s="231"/>
      <c r="H119" s="231"/>
      <c r="I119" s="231"/>
      <c r="J119" s="231"/>
      <c r="K119" s="230"/>
    </row>
    <row r="120" spans="2:11" customFormat="1" ht="18.75" customHeight="1">
      <c r="B120" s="206"/>
      <c r="C120" s="206"/>
      <c r="D120" s="206"/>
      <c r="E120" s="206"/>
      <c r="F120" s="206"/>
      <c r="G120" s="206"/>
      <c r="H120" s="206"/>
      <c r="I120" s="206"/>
      <c r="J120" s="206"/>
      <c r="K120" s="206"/>
    </row>
    <row r="121" spans="2:11" customFormat="1" ht="7.5" customHeight="1">
      <c r="B121" s="233"/>
      <c r="C121" s="234"/>
      <c r="D121" s="234"/>
      <c r="E121" s="234"/>
      <c r="F121" s="234"/>
      <c r="G121" s="234"/>
      <c r="H121" s="234"/>
      <c r="I121" s="234"/>
      <c r="J121" s="234"/>
      <c r="K121" s="235"/>
    </row>
    <row r="122" spans="2:11" customFormat="1" ht="45" customHeight="1">
      <c r="B122" s="236"/>
      <c r="C122" s="315" t="s">
        <v>4824</v>
      </c>
      <c r="D122" s="315"/>
      <c r="E122" s="315"/>
      <c r="F122" s="315"/>
      <c r="G122" s="315"/>
      <c r="H122" s="315"/>
      <c r="I122" s="315"/>
      <c r="J122" s="315"/>
      <c r="K122" s="237"/>
    </row>
    <row r="123" spans="2:11" customFormat="1" ht="17.25" customHeight="1">
      <c r="B123" s="238"/>
      <c r="C123" s="212" t="s">
        <v>4770</v>
      </c>
      <c r="D123" s="212"/>
      <c r="E123" s="212"/>
      <c r="F123" s="212" t="s">
        <v>4771</v>
      </c>
      <c r="G123" s="213"/>
      <c r="H123" s="212" t="s">
        <v>51</v>
      </c>
      <c r="I123" s="212" t="s">
        <v>54</v>
      </c>
      <c r="J123" s="212" t="s">
        <v>4772</v>
      </c>
      <c r="K123" s="239"/>
    </row>
    <row r="124" spans="2:11" customFormat="1" ht="17.25" customHeight="1">
      <c r="B124" s="238"/>
      <c r="C124" s="214" t="s">
        <v>4773</v>
      </c>
      <c r="D124" s="214"/>
      <c r="E124" s="214"/>
      <c r="F124" s="215" t="s">
        <v>4774</v>
      </c>
      <c r="G124" s="216"/>
      <c r="H124" s="214"/>
      <c r="I124" s="214"/>
      <c r="J124" s="214" t="s">
        <v>4775</v>
      </c>
      <c r="K124" s="239"/>
    </row>
    <row r="125" spans="2:11" customFormat="1" ht="5.25" customHeight="1">
      <c r="B125" s="240"/>
      <c r="C125" s="217"/>
      <c r="D125" s="217"/>
      <c r="E125" s="217"/>
      <c r="F125" s="217"/>
      <c r="G125" s="241"/>
      <c r="H125" s="217"/>
      <c r="I125" s="217"/>
      <c r="J125" s="217"/>
      <c r="K125" s="242"/>
    </row>
    <row r="126" spans="2:11" customFormat="1" ht="15" customHeight="1">
      <c r="B126" s="240"/>
      <c r="C126" s="199" t="s">
        <v>4779</v>
      </c>
      <c r="D126" s="219"/>
      <c r="E126" s="219"/>
      <c r="F126" s="220" t="s">
        <v>4776</v>
      </c>
      <c r="G126" s="199"/>
      <c r="H126" s="199" t="s">
        <v>4816</v>
      </c>
      <c r="I126" s="199" t="s">
        <v>4778</v>
      </c>
      <c r="J126" s="199">
        <v>120</v>
      </c>
      <c r="K126" s="243"/>
    </row>
    <row r="127" spans="2:11" customFormat="1" ht="15" customHeight="1">
      <c r="B127" s="240"/>
      <c r="C127" s="199" t="s">
        <v>4825</v>
      </c>
      <c r="D127" s="199"/>
      <c r="E127" s="199"/>
      <c r="F127" s="220" t="s">
        <v>4776</v>
      </c>
      <c r="G127" s="199"/>
      <c r="H127" s="199" t="s">
        <v>4826</v>
      </c>
      <c r="I127" s="199" t="s">
        <v>4778</v>
      </c>
      <c r="J127" s="199" t="s">
        <v>4827</v>
      </c>
      <c r="K127" s="243"/>
    </row>
    <row r="128" spans="2:11" customFormat="1" ht="15" customHeight="1">
      <c r="B128" s="240"/>
      <c r="C128" s="199" t="s">
        <v>4724</v>
      </c>
      <c r="D128" s="199"/>
      <c r="E128" s="199"/>
      <c r="F128" s="220" t="s">
        <v>4776</v>
      </c>
      <c r="G128" s="199"/>
      <c r="H128" s="199" t="s">
        <v>4828</v>
      </c>
      <c r="I128" s="199" t="s">
        <v>4778</v>
      </c>
      <c r="J128" s="199" t="s">
        <v>4827</v>
      </c>
      <c r="K128" s="243"/>
    </row>
    <row r="129" spans="2:11" customFormat="1" ht="15" customHeight="1">
      <c r="B129" s="240"/>
      <c r="C129" s="199" t="s">
        <v>4787</v>
      </c>
      <c r="D129" s="199"/>
      <c r="E129" s="199"/>
      <c r="F129" s="220" t="s">
        <v>4782</v>
      </c>
      <c r="G129" s="199"/>
      <c r="H129" s="199" t="s">
        <v>4788</v>
      </c>
      <c r="I129" s="199" t="s">
        <v>4778</v>
      </c>
      <c r="J129" s="199">
        <v>15</v>
      </c>
      <c r="K129" s="243"/>
    </row>
    <row r="130" spans="2:11" customFormat="1" ht="15" customHeight="1">
      <c r="B130" s="240"/>
      <c r="C130" s="199" t="s">
        <v>4789</v>
      </c>
      <c r="D130" s="199"/>
      <c r="E130" s="199"/>
      <c r="F130" s="220" t="s">
        <v>4782</v>
      </c>
      <c r="G130" s="199"/>
      <c r="H130" s="199" t="s">
        <v>4790</v>
      </c>
      <c r="I130" s="199" t="s">
        <v>4778</v>
      </c>
      <c r="J130" s="199">
        <v>15</v>
      </c>
      <c r="K130" s="243"/>
    </row>
    <row r="131" spans="2:11" customFormat="1" ht="15" customHeight="1">
      <c r="B131" s="240"/>
      <c r="C131" s="199" t="s">
        <v>4791</v>
      </c>
      <c r="D131" s="199"/>
      <c r="E131" s="199"/>
      <c r="F131" s="220" t="s">
        <v>4782</v>
      </c>
      <c r="G131" s="199"/>
      <c r="H131" s="199" t="s">
        <v>4792</v>
      </c>
      <c r="I131" s="199" t="s">
        <v>4778</v>
      </c>
      <c r="J131" s="199">
        <v>20</v>
      </c>
      <c r="K131" s="243"/>
    </row>
    <row r="132" spans="2:11" customFormat="1" ht="15" customHeight="1">
      <c r="B132" s="240"/>
      <c r="C132" s="199" t="s">
        <v>4793</v>
      </c>
      <c r="D132" s="199"/>
      <c r="E132" s="199"/>
      <c r="F132" s="220" t="s">
        <v>4782</v>
      </c>
      <c r="G132" s="199"/>
      <c r="H132" s="199" t="s">
        <v>4794</v>
      </c>
      <c r="I132" s="199" t="s">
        <v>4778</v>
      </c>
      <c r="J132" s="199">
        <v>20</v>
      </c>
      <c r="K132" s="243"/>
    </row>
    <row r="133" spans="2:11" customFormat="1" ht="15" customHeight="1">
      <c r="B133" s="240"/>
      <c r="C133" s="199" t="s">
        <v>4781</v>
      </c>
      <c r="D133" s="199"/>
      <c r="E133" s="199"/>
      <c r="F133" s="220" t="s">
        <v>4782</v>
      </c>
      <c r="G133" s="199"/>
      <c r="H133" s="199" t="s">
        <v>4816</v>
      </c>
      <c r="I133" s="199" t="s">
        <v>4778</v>
      </c>
      <c r="J133" s="199">
        <v>50</v>
      </c>
      <c r="K133" s="243"/>
    </row>
    <row r="134" spans="2:11" customFormat="1" ht="15" customHeight="1">
      <c r="B134" s="240"/>
      <c r="C134" s="199" t="s">
        <v>4795</v>
      </c>
      <c r="D134" s="199"/>
      <c r="E134" s="199"/>
      <c r="F134" s="220" t="s">
        <v>4782</v>
      </c>
      <c r="G134" s="199"/>
      <c r="H134" s="199" t="s">
        <v>4816</v>
      </c>
      <c r="I134" s="199" t="s">
        <v>4778</v>
      </c>
      <c r="J134" s="199">
        <v>50</v>
      </c>
      <c r="K134" s="243"/>
    </row>
    <row r="135" spans="2:11" customFormat="1" ht="15" customHeight="1">
      <c r="B135" s="240"/>
      <c r="C135" s="199" t="s">
        <v>4801</v>
      </c>
      <c r="D135" s="199"/>
      <c r="E135" s="199"/>
      <c r="F135" s="220" t="s">
        <v>4782</v>
      </c>
      <c r="G135" s="199"/>
      <c r="H135" s="199" t="s">
        <v>4816</v>
      </c>
      <c r="I135" s="199" t="s">
        <v>4778</v>
      </c>
      <c r="J135" s="199">
        <v>50</v>
      </c>
      <c r="K135" s="243"/>
    </row>
    <row r="136" spans="2:11" customFormat="1" ht="15" customHeight="1">
      <c r="B136" s="240"/>
      <c r="C136" s="199" t="s">
        <v>4803</v>
      </c>
      <c r="D136" s="199"/>
      <c r="E136" s="199"/>
      <c r="F136" s="220" t="s">
        <v>4782</v>
      </c>
      <c r="G136" s="199"/>
      <c r="H136" s="199" t="s">
        <v>4816</v>
      </c>
      <c r="I136" s="199" t="s">
        <v>4778</v>
      </c>
      <c r="J136" s="199">
        <v>50</v>
      </c>
      <c r="K136" s="243"/>
    </row>
    <row r="137" spans="2:11" customFormat="1" ht="15" customHeight="1">
      <c r="B137" s="240"/>
      <c r="C137" s="199" t="s">
        <v>4804</v>
      </c>
      <c r="D137" s="199"/>
      <c r="E137" s="199"/>
      <c r="F137" s="220" t="s">
        <v>4782</v>
      </c>
      <c r="G137" s="199"/>
      <c r="H137" s="199" t="s">
        <v>4829</v>
      </c>
      <c r="I137" s="199" t="s">
        <v>4778</v>
      </c>
      <c r="J137" s="199">
        <v>255</v>
      </c>
      <c r="K137" s="243"/>
    </row>
    <row r="138" spans="2:11" customFormat="1" ht="15" customHeight="1">
      <c r="B138" s="240"/>
      <c r="C138" s="199" t="s">
        <v>4806</v>
      </c>
      <c r="D138" s="199"/>
      <c r="E138" s="199"/>
      <c r="F138" s="220" t="s">
        <v>4776</v>
      </c>
      <c r="G138" s="199"/>
      <c r="H138" s="199" t="s">
        <v>4830</v>
      </c>
      <c r="I138" s="199" t="s">
        <v>4808</v>
      </c>
      <c r="J138" s="199"/>
      <c r="K138" s="243"/>
    </row>
    <row r="139" spans="2:11" customFormat="1" ht="15" customHeight="1">
      <c r="B139" s="240"/>
      <c r="C139" s="199" t="s">
        <v>4809</v>
      </c>
      <c r="D139" s="199"/>
      <c r="E139" s="199"/>
      <c r="F139" s="220" t="s">
        <v>4776</v>
      </c>
      <c r="G139" s="199"/>
      <c r="H139" s="199" t="s">
        <v>4831</v>
      </c>
      <c r="I139" s="199" t="s">
        <v>4811</v>
      </c>
      <c r="J139" s="199"/>
      <c r="K139" s="243"/>
    </row>
    <row r="140" spans="2:11" customFormat="1" ht="15" customHeight="1">
      <c r="B140" s="240"/>
      <c r="C140" s="199" t="s">
        <v>4812</v>
      </c>
      <c r="D140" s="199"/>
      <c r="E140" s="199"/>
      <c r="F140" s="220" t="s">
        <v>4776</v>
      </c>
      <c r="G140" s="199"/>
      <c r="H140" s="199" t="s">
        <v>4812</v>
      </c>
      <c r="I140" s="199" t="s">
        <v>4811</v>
      </c>
      <c r="J140" s="199"/>
      <c r="K140" s="243"/>
    </row>
    <row r="141" spans="2:11" customFormat="1" ht="15" customHeight="1">
      <c r="B141" s="240"/>
      <c r="C141" s="199" t="s">
        <v>35</v>
      </c>
      <c r="D141" s="199"/>
      <c r="E141" s="199"/>
      <c r="F141" s="220" t="s">
        <v>4776</v>
      </c>
      <c r="G141" s="199"/>
      <c r="H141" s="199" t="s">
        <v>4832</v>
      </c>
      <c r="I141" s="199" t="s">
        <v>4811</v>
      </c>
      <c r="J141" s="199"/>
      <c r="K141" s="243"/>
    </row>
    <row r="142" spans="2:11" customFormat="1" ht="15" customHeight="1">
      <c r="B142" s="240"/>
      <c r="C142" s="199" t="s">
        <v>4833</v>
      </c>
      <c r="D142" s="199"/>
      <c r="E142" s="199"/>
      <c r="F142" s="220" t="s">
        <v>4776</v>
      </c>
      <c r="G142" s="199"/>
      <c r="H142" s="199" t="s">
        <v>4834</v>
      </c>
      <c r="I142" s="199" t="s">
        <v>4811</v>
      </c>
      <c r="J142" s="199"/>
      <c r="K142" s="243"/>
    </row>
    <row r="143" spans="2:11" customFormat="1" ht="15" customHeight="1">
      <c r="B143" s="244"/>
      <c r="C143" s="245"/>
      <c r="D143" s="245"/>
      <c r="E143" s="245"/>
      <c r="F143" s="245"/>
      <c r="G143" s="245"/>
      <c r="H143" s="245"/>
      <c r="I143" s="245"/>
      <c r="J143" s="245"/>
      <c r="K143" s="246"/>
    </row>
    <row r="144" spans="2:11" customFormat="1" ht="18.75" customHeight="1">
      <c r="B144" s="231"/>
      <c r="C144" s="231"/>
      <c r="D144" s="231"/>
      <c r="E144" s="231"/>
      <c r="F144" s="232"/>
      <c r="G144" s="231"/>
      <c r="H144" s="231"/>
      <c r="I144" s="231"/>
      <c r="J144" s="231"/>
      <c r="K144" s="231"/>
    </row>
    <row r="145" spans="2:11" customFormat="1" ht="18.75" customHeight="1">
      <c r="B145" s="206"/>
      <c r="C145" s="206"/>
      <c r="D145" s="206"/>
      <c r="E145" s="206"/>
      <c r="F145" s="206"/>
      <c r="G145" s="206"/>
      <c r="H145" s="206"/>
      <c r="I145" s="206"/>
      <c r="J145" s="206"/>
      <c r="K145" s="206"/>
    </row>
    <row r="146" spans="2:11" customFormat="1" ht="7.5" customHeight="1">
      <c r="B146" s="207"/>
      <c r="C146" s="208"/>
      <c r="D146" s="208"/>
      <c r="E146" s="208"/>
      <c r="F146" s="208"/>
      <c r="G146" s="208"/>
      <c r="H146" s="208"/>
      <c r="I146" s="208"/>
      <c r="J146" s="208"/>
      <c r="K146" s="209"/>
    </row>
    <row r="147" spans="2:11" customFormat="1" ht="45" customHeight="1">
      <c r="B147" s="210"/>
      <c r="C147" s="317" t="s">
        <v>4835</v>
      </c>
      <c r="D147" s="317"/>
      <c r="E147" s="317"/>
      <c r="F147" s="317"/>
      <c r="G147" s="317"/>
      <c r="H147" s="317"/>
      <c r="I147" s="317"/>
      <c r="J147" s="317"/>
      <c r="K147" s="211"/>
    </row>
    <row r="148" spans="2:11" customFormat="1" ht="17.25" customHeight="1">
      <c r="B148" s="210"/>
      <c r="C148" s="212" t="s">
        <v>4770</v>
      </c>
      <c r="D148" s="212"/>
      <c r="E148" s="212"/>
      <c r="F148" s="212" t="s">
        <v>4771</v>
      </c>
      <c r="G148" s="213"/>
      <c r="H148" s="212" t="s">
        <v>51</v>
      </c>
      <c r="I148" s="212" t="s">
        <v>54</v>
      </c>
      <c r="J148" s="212" t="s">
        <v>4772</v>
      </c>
      <c r="K148" s="211"/>
    </row>
    <row r="149" spans="2:11" customFormat="1" ht="17.25" customHeight="1">
      <c r="B149" s="210"/>
      <c r="C149" s="214" t="s">
        <v>4773</v>
      </c>
      <c r="D149" s="214"/>
      <c r="E149" s="214"/>
      <c r="F149" s="215" t="s">
        <v>4774</v>
      </c>
      <c r="G149" s="216"/>
      <c r="H149" s="214"/>
      <c r="I149" s="214"/>
      <c r="J149" s="214" t="s">
        <v>4775</v>
      </c>
      <c r="K149" s="211"/>
    </row>
    <row r="150" spans="2:11" customFormat="1" ht="5.25" customHeight="1">
      <c r="B150" s="222"/>
      <c r="C150" s="217"/>
      <c r="D150" s="217"/>
      <c r="E150" s="217"/>
      <c r="F150" s="217"/>
      <c r="G150" s="218"/>
      <c r="H150" s="217"/>
      <c r="I150" s="217"/>
      <c r="J150" s="217"/>
      <c r="K150" s="243"/>
    </row>
    <row r="151" spans="2:11" customFormat="1" ht="15" customHeight="1">
      <c r="B151" s="222"/>
      <c r="C151" s="247" t="s">
        <v>4779</v>
      </c>
      <c r="D151" s="199"/>
      <c r="E151" s="199"/>
      <c r="F151" s="248" t="s">
        <v>4776</v>
      </c>
      <c r="G151" s="199"/>
      <c r="H151" s="247" t="s">
        <v>4816</v>
      </c>
      <c r="I151" s="247" t="s">
        <v>4778</v>
      </c>
      <c r="J151" s="247">
        <v>120</v>
      </c>
      <c r="K151" s="243"/>
    </row>
    <row r="152" spans="2:11" customFormat="1" ht="15" customHeight="1">
      <c r="B152" s="222"/>
      <c r="C152" s="247" t="s">
        <v>4825</v>
      </c>
      <c r="D152" s="199"/>
      <c r="E152" s="199"/>
      <c r="F152" s="248" t="s">
        <v>4776</v>
      </c>
      <c r="G152" s="199"/>
      <c r="H152" s="247" t="s">
        <v>4836</v>
      </c>
      <c r="I152" s="247" t="s">
        <v>4778</v>
      </c>
      <c r="J152" s="247" t="s">
        <v>4827</v>
      </c>
      <c r="K152" s="243"/>
    </row>
    <row r="153" spans="2:11" customFormat="1" ht="15" customHeight="1">
      <c r="B153" s="222"/>
      <c r="C153" s="247" t="s">
        <v>4724</v>
      </c>
      <c r="D153" s="199"/>
      <c r="E153" s="199"/>
      <c r="F153" s="248" t="s">
        <v>4776</v>
      </c>
      <c r="G153" s="199"/>
      <c r="H153" s="247" t="s">
        <v>4837</v>
      </c>
      <c r="I153" s="247" t="s">
        <v>4778</v>
      </c>
      <c r="J153" s="247" t="s">
        <v>4827</v>
      </c>
      <c r="K153" s="243"/>
    </row>
    <row r="154" spans="2:11" customFormat="1" ht="15" customHeight="1">
      <c r="B154" s="222"/>
      <c r="C154" s="247" t="s">
        <v>4781</v>
      </c>
      <c r="D154" s="199"/>
      <c r="E154" s="199"/>
      <c r="F154" s="248" t="s">
        <v>4782</v>
      </c>
      <c r="G154" s="199"/>
      <c r="H154" s="247" t="s">
        <v>4816</v>
      </c>
      <c r="I154" s="247" t="s">
        <v>4778</v>
      </c>
      <c r="J154" s="247">
        <v>50</v>
      </c>
      <c r="K154" s="243"/>
    </row>
    <row r="155" spans="2:11" customFormat="1" ht="15" customHeight="1">
      <c r="B155" s="222"/>
      <c r="C155" s="247" t="s">
        <v>4784</v>
      </c>
      <c r="D155" s="199"/>
      <c r="E155" s="199"/>
      <c r="F155" s="248" t="s">
        <v>4776</v>
      </c>
      <c r="G155" s="199"/>
      <c r="H155" s="247" t="s">
        <v>4816</v>
      </c>
      <c r="I155" s="247" t="s">
        <v>4786</v>
      </c>
      <c r="J155" s="247"/>
      <c r="K155" s="243"/>
    </row>
    <row r="156" spans="2:11" customFormat="1" ht="15" customHeight="1">
      <c r="B156" s="222"/>
      <c r="C156" s="247" t="s">
        <v>4795</v>
      </c>
      <c r="D156" s="199"/>
      <c r="E156" s="199"/>
      <c r="F156" s="248" t="s">
        <v>4782</v>
      </c>
      <c r="G156" s="199"/>
      <c r="H156" s="247" t="s">
        <v>4816</v>
      </c>
      <c r="I156" s="247" t="s">
        <v>4778</v>
      </c>
      <c r="J156" s="247">
        <v>50</v>
      </c>
      <c r="K156" s="243"/>
    </row>
    <row r="157" spans="2:11" customFormat="1" ht="15" customHeight="1">
      <c r="B157" s="222"/>
      <c r="C157" s="247" t="s">
        <v>4803</v>
      </c>
      <c r="D157" s="199"/>
      <c r="E157" s="199"/>
      <c r="F157" s="248" t="s">
        <v>4782</v>
      </c>
      <c r="G157" s="199"/>
      <c r="H157" s="247" t="s">
        <v>4816</v>
      </c>
      <c r="I157" s="247" t="s">
        <v>4778</v>
      </c>
      <c r="J157" s="247">
        <v>50</v>
      </c>
      <c r="K157" s="243"/>
    </row>
    <row r="158" spans="2:11" customFormat="1" ht="15" customHeight="1">
      <c r="B158" s="222"/>
      <c r="C158" s="247" t="s">
        <v>4801</v>
      </c>
      <c r="D158" s="199"/>
      <c r="E158" s="199"/>
      <c r="F158" s="248" t="s">
        <v>4782</v>
      </c>
      <c r="G158" s="199"/>
      <c r="H158" s="247" t="s">
        <v>4816</v>
      </c>
      <c r="I158" s="247" t="s">
        <v>4778</v>
      </c>
      <c r="J158" s="247">
        <v>50</v>
      </c>
      <c r="K158" s="243"/>
    </row>
    <row r="159" spans="2:11" customFormat="1" ht="15" customHeight="1">
      <c r="B159" s="222"/>
      <c r="C159" s="247" t="s">
        <v>240</v>
      </c>
      <c r="D159" s="199"/>
      <c r="E159" s="199"/>
      <c r="F159" s="248" t="s">
        <v>4776</v>
      </c>
      <c r="G159" s="199"/>
      <c r="H159" s="247" t="s">
        <v>4838</v>
      </c>
      <c r="I159" s="247" t="s">
        <v>4778</v>
      </c>
      <c r="J159" s="247" t="s">
        <v>4839</v>
      </c>
      <c r="K159" s="243"/>
    </row>
    <row r="160" spans="2:11" customFormat="1" ht="15" customHeight="1">
      <c r="B160" s="222"/>
      <c r="C160" s="247" t="s">
        <v>4840</v>
      </c>
      <c r="D160" s="199"/>
      <c r="E160" s="199"/>
      <c r="F160" s="248" t="s">
        <v>4776</v>
      </c>
      <c r="G160" s="199"/>
      <c r="H160" s="247" t="s">
        <v>4841</v>
      </c>
      <c r="I160" s="247" t="s">
        <v>4811</v>
      </c>
      <c r="J160" s="247"/>
      <c r="K160" s="243"/>
    </row>
    <row r="161" spans="2:11" customFormat="1" ht="15" customHeight="1">
      <c r="B161" s="249"/>
      <c r="C161" s="229"/>
      <c r="D161" s="229"/>
      <c r="E161" s="229"/>
      <c r="F161" s="229"/>
      <c r="G161" s="229"/>
      <c r="H161" s="229"/>
      <c r="I161" s="229"/>
      <c r="J161" s="229"/>
      <c r="K161" s="250"/>
    </row>
    <row r="162" spans="2:11" customFormat="1" ht="18.75" customHeight="1">
      <c r="B162" s="231"/>
      <c r="C162" s="241"/>
      <c r="D162" s="241"/>
      <c r="E162" s="241"/>
      <c r="F162" s="251"/>
      <c r="G162" s="241"/>
      <c r="H162" s="241"/>
      <c r="I162" s="241"/>
      <c r="J162" s="241"/>
      <c r="K162" s="231"/>
    </row>
    <row r="163" spans="2:11" customFormat="1" ht="18.75" customHeight="1">
      <c r="B163" s="206"/>
      <c r="C163" s="206"/>
      <c r="D163" s="206"/>
      <c r="E163" s="206"/>
      <c r="F163" s="206"/>
      <c r="G163" s="206"/>
      <c r="H163" s="206"/>
      <c r="I163" s="206"/>
      <c r="J163" s="206"/>
      <c r="K163" s="206"/>
    </row>
    <row r="164" spans="2:11" customFormat="1" ht="7.5" customHeight="1">
      <c r="B164" s="188"/>
      <c r="C164" s="189"/>
      <c r="D164" s="189"/>
      <c r="E164" s="189"/>
      <c r="F164" s="189"/>
      <c r="G164" s="189"/>
      <c r="H164" s="189"/>
      <c r="I164" s="189"/>
      <c r="J164" s="189"/>
      <c r="K164" s="190"/>
    </row>
    <row r="165" spans="2:11" customFormat="1" ht="45" customHeight="1">
      <c r="B165" s="191"/>
      <c r="C165" s="315" t="s">
        <v>4842</v>
      </c>
      <c r="D165" s="315"/>
      <c r="E165" s="315"/>
      <c r="F165" s="315"/>
      <c r="G165" s="315"/>
      <c r="H165" s="315"/>
      <c r="I165" s="315"/>
      <c r="J165" s="315"/>
      <c r="K165" s="192"/>
    </row>
    <row r="166" spans="2:11" customFormat="1" ht="17.25" customHeight="1">
      <c r="B166" s="191"/>
      <c r="C166" s="212" t="s">
        <v>4770</v>
      </c>
      <c r="D166" s="212"/>
      <c r="E166" s="212"/>
      <c r="F166" s="212" t="s">
        <v>4771</v>
      </c>
      <c r="G166" s="252"/>
      <c r="H166" s="253" t="s">
        <v>51</v>
      </c>
      <c r="I166" s="253" t="s">
        <v>54</v>
      </c>
      <c r="J166" s="212" t="s">
        <v>4772</v>
      </c>
      <c r="K166" s="192"/>
    </row>
    <row r="167" spans="2:11" customFormat="1" ht="17.25" customHeight="1">
      <c r="B167" s="193"/>
      <c r="C167" s="214" t="s">
        <v>4773</v>
      </c>
      <c r="D167" s="214"/>
      <c r="E167" s="214"/>
      <c r="F167" s="215" t="s">
        <v>4774</v>
      </c>
      <c r="G167" s="254"/>
      <c r="H167" s="255"/>
      <c r="I167" s="255"/>
      <c r="J167" s="214" t="s">
        <v>4775</v>
      </c>
      <c r="K167" s="194"/>
    </row>
    <row r="168" spans="2:11" customFormat="1" ht="5.25" customHeight="1">
      <c r="B168" s="222"/>
      <c r="C168" s="217"/>
      <c r="D168" s="217"/>
      <c r="E168" s="217"/>
      <c r="F168" s="217"/>
      <c r="G168" s="218"/>
      <c r="H168" s="217"/>
      <c r="I168" s="217"/>
      <c r="J168" s="217"/>
      <c r="K168" s="243"/>
    </row>
    <row r="169" spans="2:11" customFormat="1" ht="15" customHeight="1">
      <c r="B169" s="222"/>
      <c r="C169" s="199" t="s">
        <v>4779</v>
      </c>
      <c r="D169" s="199"/>
      <c r="E169" s="199"/>
      <c r="F169" s="220" t="s">
        <v>4776</v>
      </c>
      <c r="G169" s="199"/>
      <c r="H169" s="199" t="s">
        <v>4816</v>
      </c>
      <c r="I169" s="199" t="s">
        <v>4778</v>
      </c>
      <c r="J169" s="199">
        <v>120</v>
      </c>
      <c r="K169" s="243"/>
    </row>
    <row r="170" spans="2:11" customFormat="1" ht="15" customHeight="1">
      <c r="B170" s="222"/>
      <c r="C170" s="199" t="s">
        <v>4825</v>
      </c>
      <c r="D170" s="199"/>
      <c r="E170" s="199"/>
      <c r="F170" s="220" t="s">
        <v>4776</v>
      </c>
      <c r="G170" s="199"/>
      <c r="H170" s="199" t="s">
        <v>4826</v>
      </c>
      <c r="I170" s="199" t="s">
        <v>4778</v>
      </c>
      <c r="J170" s="199" t="s">
        <v>4827</v>
      </c>
      <c r="K170" s="243"/>
    </row>
    <row r="171" spans="2:11" customFormat="1" ht="15" customHeight="1">
      <c r="B171" s="222"/>
      <c r="C171" s="199" t="s">
        <v>4724</v>
      </c>
      <c r="D171" s="199"/>
      <c r="E171" s="199"/>
      <c r="F171" s="220" t="s">
        <v>4776</v>
      </c>
      <c r="G171" s="199"/>
      <c r="H171" s="199" t="s">
        <v>4843</v>
      </c>
      <c r="I171" s="199" t="s">
        <v>4778</v>
      </c>
      <c r="J171" s="199" t="s">
        <v>4827</v>
      </c>
      <c r="K171" s="243"/>
    </row>
    <row r="172" spans="2:11" customFormat="1" ht="15" customHeight="1">
      <c r="B172" s="222"/>
      <c r="C172" s="199" t="s">
        <v>4781</v>
      </c>
      <c r="D172" s="199"/>
      <c r="E172" s="199"/>
      <c r="F172" s="220" t="s">
        <v>4782</v>
      </c>
      <c r="G172" s="199"/>
      <c r="H172" s="199" t="s">
        <v>4843</v>
      </c>
      <c r="I172" s="199" t="s">
        <v>4778</v>
      </c>
      <c r="J172" s="199">
        <v>50</v>
      </c>
      <c r="K172" s="243"/>
    </row>
    <row r="173" spans="2:11" customFormat="1" ht="15" customHeight="1">
      <c r="B173" s="222"/>
      <c r="C173" s="199" t="s">
        <v>4784</v>
      </c>
      <c r="D173" s="199"/>
      <c r="E173" s="199"/>
      <c r="F173" s="220" t="s">
        <v>4776</v>
      </c>
      <c r="G173" s="199"/>
      <c r="H173" s="199" t="s">
        <v>4843</v>
      </c>
      <c r="I173" s="199" t="s">
        <v>4786</v>
      </c>
      <c r="J173" s="199"/>
      <c r="K173" s="243"/>
    </row>
    <row r="174" spans="2:11" customFormat="1" ht="15" customHeight="1">
      <c r="B174" s="222"/>
      <c r="C174" s="199" t="s">
        <v>4795</v>
      </c>
      <c r="D174" s="199"/>
      <c r="E174" s="199"/>
      <c r="F174" s="220" t="s">
        <v>4782</v>
      </c>
      <c r="G174" s="199"/>
      <c r="H174" s="199" t="s">
        <v>4843</v>
      </c>
      <c r="I174" s="199" t="s">
        <v>4778</v>
      </c>
      <c r="J174" s="199">
        <v>50</v>
      </c>
      <c r="K174" s="243"/>
    </row>
    <row r="175" spans="2:11" customFormat="1" ht="15" customHeight="1">
      <c r="B175" s="222"/>
      <c r="C175" s="199" t="s">
        <v>4803</v>
      </c>
      <c r="D175" s="199"/>
      <c r="E175" s="199"/>
      <c r="F175" s="220" t="s">
        <v>4782</v>
      </c>
      <c r="G175" s="199"/>
      <c r="H175" s="199" t="s">
        <v>4843</v>
      </c>
      <c r="I175" s="199" t="s">
        <v>4778</v>
      </c>
      <c r="J175" s="199">
        <v>50</v>
      </c>
      <c r="K175" s="243"/>
    </row>
    <row r="176" spans="2:11" customFormat="1" ht="15" customHeight="1">
      <c r="B176" s="222"/>
      <c r="C176" s="199" t="s">
        <v>4801</v>
      </c>
      <c r="D176" s="199"/>
      <c r="E176" s="199"/>
      <c r="F176" s="220" t="s">
        <v>4782</v>
      </c>
      <c r="G176" s="199"/>
      <c r="H176" s="199" t="s">
        <v>4843</v>
      </c>
      <c r="I176" s="199" t="s">
        <v>4778</v>
      </c>
      <c r="J176" s="199">
        <v>50</v>
      </c>
      <c r="K176" s="243"/>
    </row>
    <row r="177" spans="2:11" customFormat="1" ht="15" customHeight="1">
      <c r="B177" s="222"/>
      <c r="C177" s="199" t="s">
        <v>246</v>
      </c>
      <c r="D177" s="199"/>
      <c r="E177" s="199"/>
      <c r="F177" s="220" t="s">
        <v>4776</v>
      </c>
      <c r="G177" s="199"/>
      <c r="H177" s="199" t="s">
        <v>4844</v>
      </c>
      <c r="I177" s="199" t="s">
        <v>4845</v>
      </c>
      <c r="J177" s="199"/>
      <c r="K177" s="243"/>
    </row>
    <row r="178" spans="2:11" customFormat="1" ht="15" customHeight="1">
      <c r="B178" s="222"/>
      <c r="C178" s="199" t="s">
        <v>54</v>
      </c>
      <c r="D178" s="199"/>
      <c r="E178" s="199"/>
      <c r="F178" s="220" t="s">
        <v>4776</v>
      </c>
      <c r="G178" s="199"/>
      <c r="H178" s="199" t="s">
        <v>4846</v>
      </c>
      <c r="I178" s="199" t="s">
        <v>4847</v>
      </c>
      <c r="J178" s="199">
        <v>1</v>
      </c>
      <c r="K178" s="243"/>
    </row>
    <row r="179" spans="2:11" customFormat="1" ht="15" customHeight="1">
      <c r="B179" s="222"/>
      <c r="C179" s="199" t="s">
        <v>50</v>
      </c>
      <c r="D179" s="199"/>
      <c r="E179" s="199"/>
      <c r="F179" s="220" t="s">
        <v>4776</v>
      </c>
      <c r="G179" s="199"/>
      <c r="H179" s="199" t="s">
        <v>4848</v>
      </c>
      <c r="I179" s="199" t="s">
        <v>4778</v>
      </c>
      <c r="J179" s="199">
        <v>20</v>
      </c>
      <c r="K179" s="243"/>
    </row>
    <row r="180" spans="2:11" customFormat="1" ht="15" customHeight="1">
      <c r="B180" s="222"/>
      <c r="C180" s="199" t="s">
        <v>51</v>
      </c>
      <c r="D180" s="199"/>
      <c r="E180" s="199"/>
      <c r="F180" s="220" t="s">
        <v>4776</v>
      </c>
      <c r="G180" s="199"/>
      <c r="H180" s="199" t="s">
        <v>4849</v>
      </c>
      <c r="I180" s="199" t="s">
        <v>4778</v>
      </c>
      <c r="J180" s="199">
        <v>255</v>
      </c>
      <c r="K180" s="243"/>
    </row>
    <row r="181" spans="2:11" customFormat="1" ht="15" customHeight="1">
      <c r="B181" s="222"/>
      <c r="C181" s="199" t="s">
        <v>247</v>
      </c>
      <c r="D181" s="199"/>
      <c r="E181" s="199"/>
      <c r="F181" s="220" t="s">
        <v>4776</v>
      </c>
      <c r="G181" s="199"/>
      <c r="H181" s="199" t="s">
        <v>4740</v>
      </c>
      <c r="I181" s="199" t="s">
        <v>4778</v>
      </c>
      <c r="J181" s="199">
        <v>10</v>
      </c>
      <c r="K181" s="243"/>
    </row>
    <row r="182" spans="2:11" customFormat="1" ht="15" customHeight="1">
      <c r="B182" s="222"/>
      <c r="C182" s="199" t="s">
        <v>248</v>
      </c>
      <c r="D182" s="199"/>
      <c r="E182" s="199"/>
      <c r="F182" s="220" t="s">
        <v>4776</v>
      </c>
      <c r="G182" s="199"/>
      <c r="H182" s="199" t="s">
        <v>4850</v>
      </c>
      <c r="I182" s="199" t="s">
        <v>4811</v>
      </c>
      <c r="J182" s="199"/>
      <c r="K182" s="243"/>
    </row>
    <row r="183" spans="2:11" customFormat="1" ht="15" customHeight="1">
      <c r="B183" s="222"/>
      <c r="C183" s="199" t="s">
        <v>4851</v>
      </c>
      <c r="D183" s="199"/>
      <c r="E183" s="199"/>
      <c r="F183" s="220" t="s">
        <v>4776</v>
      </c>
      <c r="G183" s="199"/>
      <c r="H183" s="199" t="s">
        <v>4852</v>
      </c>
      <c r="I183" s="199" t="s">
        <v>4811</v>
      </c>
      <c r="J183" s="199"/>
      <c r="K183" s="243"/>
    </row>
    <row r="184" spans="2:11" customFormat="1" ht="15" customHeight="1">
      <c r="B184" s="222"/>
      <c r="C184" s="199" t="s">
        <v>4840</v>
      </c>
      <c r="D184" s="199"/>
      <c r="E184" s="199"/>
      <c r="F184" s="220" t="s">
        <v>4776</v>
      </c>
      <c r="G184" s="199"/>
      <c r="H184" s="199" t="s">
        <v>4853</v>
      </c>
      <c r="I184" s="199" t="s">
        <v>4811</v>
      </c>
      <c r="J184" s="199"/>
      <c r="K184" s="243"/>
    </row>
    <row r="185" spans="2:11" customFormat="1" ht="15" customHeight="1">
      <c r="B185" s="222"/>
      <c r="C185" s="199" t="s">
        <v>250</v>
      </c>
      <c r="D185" s="199"/>
      <c r="E185" s="199"/>
      <c r="F185" s="220" t="s">
        <v>4782</v>
      </c>
      <c r="G185" s="199"/>
      <c r="H185" s="199" t="s">
        <v>4854</v>
      </c>
      <c r="I185" s="199" t="s">
        <v>4778</v>
      </c>
      <c r="J185" s="199">
        <v>50</v>
      </c>
      <c r="K185" s="243"/>
    </row>
    <row r="186" spans="2:11" customFormat="1" ht="15" customHeight="1">
      <c r="B186" s="222"/>
      <c r="C186" s="199" t="s">
        <v>4855</v>
      </c>
      <c r="D186" s="199"/>
      <c r="E186" s="199"/>
      <c r="F186" s="220" t="s">
        <v>4782</v>
      </c>
      <c r="G186" s="199"/>
      <c r="H186" s="199" t="s">
        <v>4856</v>
      </c>
      <c r="I186" s="199" t="s">
        <v>4857</v>
      </c>
      <c r="J186" s="199"/>
      <c r="K186" s="243"/>
    </row>
    <row r="187" spans="2:11" customFormat="1" ht="15" customHeight="1">
      <c r="B187" s="222"/>
      <c r="C187" s="199" t="s">
        <v>4858</v>
      </c>
      <c r="D187" s="199"/>
      <c r="E187" s="199"/>
      <c r="F187" s="220" t="s">
        <v>4782</v>
      </c>
      <c r="G187" s="199"/>
      <c r="H187" s="199" t="s">
        <v>4859</v>
      </c>
      <c r="I187" s="199" t="s">
        <v>4857</v>
      </c>
      <c r="J187" s="199"/>
      <c r="K187" s="243"/>
    </row>
    <row r="188" spans="2:11" customFormat="1" ht="15" customHeight="1">
      <c r="B188" s="222"/>
      <c r="C188" s="199" t="s">
        <v>4860</v>
      </c>
      <c r="D188" s="199"/>
      <c r="E188" s="199"/>
      <c r="F188" s="220" t="s">
        <v>4782</v>
      </c>
      <c r="G188" s="199"/>
      <c r="H188" s="199" t="s">
        <v>4861</v>
      </c>
      <c r="I188" s="199" t="s">
        <v>4857</v>
      </c>
      <c r="J188" s="199"/>
      <c r="K188" s="243"/>
    </row>
    <row r="189" spans="2:11" customFormat="1" ht="15" customHeight="1">
      <c r="B189" s="222"/>
      <c r="C189" s="256" t="s">
        <v>4862</v>
      </c>
      <c r="D189" s="199"/>
      <c r="E189" s="199"/>
      <c r="F189" s="220" t="s">
        <v>4782</v>
      </c>
      <c r="G189" s="199"/>
      <c r="H189" s="199" t="s">
        <v>4863</v>
      </c>
      <c r="I189" s="199" t="s">
        <v>4864</v>
      </c>
      <c r="J189" s="257" t="s">
        <v>4865</v>
      </c>
      <c r="K189" s="243"/>
    </row>
    <row r="190" spans="2:11" customFormat="1" ht="15" customHeight="1">
      <c r="B190" s="258"/>
      <c r="C190" s="259" t="s">
        <v>4866</v>
      </c>
      <c r="D190" s="260"/>
      <c r="E190" s="260"/>
      <c r="F190" s="261" t="s">
        <v>4782</v>
      </c>
      <c r="G190" s="260"/>
      <c r="H190" s="260" t="s">
        <v>4867</v>
      </c>
      <c r="I190" s="260" t="s">
        <v>4864</v>
      </c>
      <c r="J190" s="262" t="s">
        <v>4865</v>
      </c>
      <c r="K190" s="263"/>
    </row>
    <row r="191" spans="2:11" customFormat="1" ht="15" customHeight="1">
      <c r="B191" s="222"/>
      <c r="C191" s="256" t="s">
        <v>39</v>
      </c>
      <c r="D191" s="199"/>
      <c r="E191" s="199"/>
      <c r="F191" s="220" t="s">
        <v>4776</v>
      </c>
      <c r="G191" s="199"/>
      <c r="H191" s="196" t="s">
        <v>4868</v>
      </c>
      <c r="I191" s="199" t="s">
        <v>4869</v>
      </c>
      <c r="J191" s="199"/>
      <c r="K191" s="243"/>
    </row>
    <row r="192" spans="2:11" customFormat="1" ht="15" customHeight="1">
      <c r="B192" s="222"/>
      <c r="C192" s="256" t="s">
        <v>4870</v>
      </c>
      <c r="D192" s="199"/>
      <c r="E192" s="199"/>
      <c r="F192" s="220" t="s">
        <v>4776</v>
      </c>
      <c r="G192" s="199"/>
      <c r="H192" s="199" t="s">
        <v>4871</v>
      </c>
      <c r="I192" s="199" t="s">
        <v>4811</v>
      </c>
      <c r="J192" s="199"/>
      <c r="K192" s="243"/>
    </row>
    <row r="193" spans="2:11" customFormat="1" ht="15" customHeight="1">
      <c r="B193" s="222"/>
      <c r="C193" s="256" t="s">
        <v>4872</v>
      </c>
      <c r="D193" s="199"/>
      <c r="E193" s="199"/>
      <c r="F193" s="220" t="s">
        <v>4776</v>
      </c>
      <c r="G193" s="199"/>
      <c r="H193" s="199" t="s">
        <v>4873</v>
      </c>
      <c r="I193" s="199" t="s">
        <v>4811</v>
      </c>
      <c r="J193" s="199"/>
      <c r="K193" s="243"/>
    </row>
    <row r="194" spans="2:11" customFormat="1" ht="15" customHeight="1">
      <c r="B194" s="222"/>
      <c r="C194" s="256" t="s">
        <v>4874</v>
      </c>
      <c r="D194" s="199"/>
      <c r="E194" s="199"/>
      <c r="F194" s="220" t="s">
        <v>4782</v>
      </c>
      <c r="G194" s="199"/>
      <c r="H194" s="199" t="s">
        <v>4875</v>
      </c>
      <c r="I194" s="199" t="s">
        <v>4811</v>
      </c>
      <c r="J194" s="199"/>
      <c r="K194" s="243"/>
    </row>
    <row r="195" spans="2:11" customFormat="1" ht="15" customHeight="1">
      <c r="B195" s="249"/>
      <c r="C195" s="264"/>
      <c r="D195" s="229"/>
      <c r="E195" s="229"/>
      <c r="F195" s="229"/>
      <c r="G195" s="229"/>
      <c r="H195" s="229"/>
      <c r="I195" s="229"/>
      <c r="J195" s="229"/>
      <c r="K195" s="250"/>
    </row>
    <row r="196" spans="2:11" customFormat="1" ht="18.75" customHeight="1">
      <c r="B196" s="231"/>
      <c r="C196" s="241"/>
      <c r="D196" s="241"/>
      <c r="E196" s="241"/>
      <c r="F196" s="251"/>
      <c r="G196" s="241"/>
      <c r="H196" s="241"/>
      <c r="I196" s="241"/>
      <c r="J196" s="241"/>
      <c r="K196" s="231"/>
    </row>
    <row r="197" spans="2:11" customFormat="1" ht="18.75" customHeight="1">
      <c r="B197" s="231"/>
      <c r="C197" s="241"/>
      <c r="D197" s="241"/>
      <c r="E197" s="241"/>
      <c r="F197" s="251"/>
      <c r="G197" s="241"/>
      <c r="H197" s="241"/>
      <c r="I197" s="241"/>
      <c r="J197" s="241"/>
      <c r="K197" s="231"/>
    </row>
    <row r="198" spans="2:11" customFormat="1" ht="18.75" customHeight="1">
      <c r="B198" s="206"/>
      <c r="C198" s="206"/>
      <c r="D198" s="206"/>
      <c r="E198" s="206"/>
      <c r="F198" s="206"/>
      <c r="G198" s="206"/>
      <c r="H198" s="206"/>
      <c r="I198" s="206"/>
      <c r="J198" s="206"/>
      <c r="K198" s="206"/>
    </row>
    <row r="199" spans="2:11" customFormat="1" ht="13.5">
      <c r="B199" s="188"/>
      <c r="C199" s="189"/>
      <c r="D199" s="189"/>
      <c r="E199" s="189"/>
      <c r="F199" s="189"/>
      <c r="G199" s="189"/>
      <c r="H199" s="189"/>
      <c r="I199" s="189"/>
      <c r="J199" s="189"/>
      <c r="K199" s="190"/>
    </row>
    <row r="200" spans="2:11" customFormat="1" ht="21">
      <c r="B200" s="191"/>
      <c r="C200" s="315" t="s">
        <v>4876</v>
      </c>
      <c r="D200" s="315"/>
      <c r="E200" s="315"/>
      <c r="F200" s="315"/>
      <c r="G200" s="315"/>
      <c r="H200" s="315"/>
      <c r="I200" s="315"/>
      <c r="J200" s="315"/>
      <c r="K200" s="192"/>
    </row>
    <row r="201" spans="2:11" customFormat="1" ht="25.5" customHeight="1">
      <c r="B201" s="191"/>
      <c r="C201" s="265" t="s">
        <v>4877</v>
      </c>
      <c r="D201" s="265"/>
      <c r="E201" s="265"/>
      <c r="F201" s="265" t="s">
        <v>4878</v>
      </c>
      <c r="G201" s="266"/>
      <c r="H201" s="318" t="s">
        <v>4879</v>
      </c>
      <c r="I201" s="318"/>
      <c r="J201" s="318"/>
      <c r="K201" s="192"/>
    </row>
    <row r="202" spans="2:11" customFormat="1" ht="5.25" customHeight="1">
      <c r="B202" s="222"/>
      <c r="C202" s="217"/>
      <c r="D202" s="217"/>
      <c r="E202" s="217"/>
      <c r="F202" s="217"/>
      <c r="G202" s="241"/>
      <c r="H202" s="217"/>
      <c r="I202" s="217"/>
      <c r="J202" s="217"/>
      <c r="K202" s="243"/>
    </row>
    <row r="203" spans="2:11" customFormat="1" ht="15" customHeight="1">
      <c r="B203" s="222"/>
      <c r="C203" s="199" t="s">
        <v>4869</v>
      </c>
      <c r="D203" s="199"/>
      <c r="E203" s="199"/>
      <c r="F203" s="220" t="s">
        <v>40</v>
      </c>
      <c r="G203" s="199"/>
      <c r="H203" s="319" t="s">
        <v>4880</v>
      </c>
      <c r="I203" s="319"/>
      <c r="J203" s="319"/>
      <c r="K203" s="243"/>
    </row>
    <row r="204" spans="2:11" customFormat="1" ht="15" customHeight="1">
      <c r="B204" s="222"/>
      <c r="C204" s="199"/>
      <c r="D204" s="199"/>
      <c r="E204" s="199"/>
      <c r="F204" s="220" t="s">
        <v>41</v>
      </c>
      <c r="G204" s="199"/>
      <c r="H204" s="319" t="s">
        <v>4881</v>
      </c>
      <c r="I204" s="319"/>
      <c r="J204" s="319"/>
      <c r="K204" s="243"/>
    </row>
    <row r="205" spans="2:11" customFormat="1" ht="15" customHeight="1">
      <c r="B205" s="222"/>
      <c r="C205" s="199"/>
      <c r="D205" s="199"/>
      <c r="E205" s="199"/>
      <c r="F205" s="220" t="s">
        <v>44</v>
      </c>
      <c r="G205" s="199"/>
      <c r="H205" s="319" t="s">
        <v>4882</v>
      </c>
      <c r="I205" s="319"/>
      <c r="J205" s="319"/>
      <c r="K205" s="243"/>
    </row>
    <row r="206" spans="2:11" customFormat="1" ht="15" customHeight="1">
      <c r="B206" s="222"/>
      <c r="C206" s="199"/>
      <c r="D206" s="199"/>
      <c r="E206" s="199"/>
      <c r="F206" s="220" t="s">
        <v>42</v>
      </c>
      <c r="G206" s="199"/>
      <c r="H206" s="319" t="s">
        <v>4883</v>
      </c>
      <c r="I206" s="319"/>
      <c r="J206" s="319"/>
      <c r="K206" s="243"/>
    </row>
    <row r="207" spans="2:11" customFormat="1" ht="15" customHeight="1">
      <c r="B207" s="222"/>
      <c r="C207" s="199"/>
      <c r="D207" s="199"/>
      <c r="E207" s="199"/>
      <c r="F207" s="220" t="s">
        <v>43</v>
      </c>
      <c r="G207" s="199"/>
      <c r="H207" s="319" t="s">
        <v>4884</v>
      </c>
      <c r="I207" s="319"/>
      <c r="J207" s="319"/>
      <c r="K207" s="243"/>
    </row>
    <row r="208" spans="2:11" customFormat="1" ht="15" customHeight="1">
      <c r="B208" s="222"/>
      <c r="C208" s="199"/>
      <c r="D208" s="199"/>
      <c r="E208" s="199"/>
      <c r="F208" s="220"/>
      <c r="G208" s="199"/>
      <c r="H208" s="199"/>
      <c r="I208" s="199"/>
      <c r="J208" s="199"/>
      <c r="K208" s="243"/>
    </row>
    <row r="209" spans="2:11" customFormat="1" ht="15" customHeight="1">
      <c r="B209" s="222"/>
      <c r="C209" s="199" t="s">
        <v>4823</v>
      </c>
      <c r="D209" s="199"/>
      <c r="E209" s="199"/>
      <c r="F209" s="220" t="s">
        <v>76</v>
      </c>
      <c r="G209" s="199"/>
      <c r="H209" s="319" t="s">
        <v>4885</v>
      </c>
      <c r="I209" s="319"/>
      <c r="J209" s="319"/>
      <c r="K209" s="243"/>
    </row>
    <row r="210" spans="2:11" customFormat="1" ht="15" customHeight="1">
      <c r="B210" s="222"/>
      <c r="C210" s="199"/>
      <c r="D210" s="199"/>
      <c r="E210" s="199"/>
      <c r="F210" s="220" t="s">
        <v>4720</v>
      </c>
      <c r="G210" s="199"/>
      <c r="H210" s="319" t="s">
        <v>4721</v>
      </c>
      <c r="I210" s="319"/>
      <c r="J210" s="319"/>
      <c r="K210" s="243"/>
    </row>
    <row r="211" spans="2:11" customFormat="1" ht="15" customHeight="1">
      <c r="B211" s="222"/>
      <c r="C211" s="199"/>
      <c r="D211" s="199"/>
      <c r="E211" s="199"/>
      <c r="F211" s="220" t="s">
        <v>4718</v>
      </c>
      <c r="G211" s="199"/>
      <c r="H211" s="319" t="s">
        <v>4886</v>
      </c>
      <c r="I211" s="319"/>
      <c r="J211" s="319"/>
      <c r="K211" s="243"/>
    </row>
    <row r="212" spans="2:11" customFormat="1" ht="15" customHeight="1">
      <c r="B212" s="267"/>
      <c r="C212" s="199"/>
      <c r="D212" s="199"/>
      <c r="E212" s="199"/>
      <c r="F212" s="220" t="s">
        <v>234</v>
      </c>
      <c r="G212" s="256"/>
      <c r="H212" s="320" t="s">
        <v>4722</v>
      </c>
      <c r="I212" s="320"/>
      <c r="J212" s="320"/>
      <c r="K212" s="268"/>
    </row>
    <row r="213" spans="2:11" customFormat="1" ht="15" customHeight="1">
      <c r="B213" s="267"/>
      <c r="C213" s="199"/>
      <c r="D213" s="199"/>
      <c r="E213" s="199"/>
      <c r="F213" s="220" t="s">
        <v>4723</v>
      </c>
      <c r="G213" s="256"/>
      <c r="H213" s="320" t="s">
        <v>4887</v>
      </c>
      <c r="I213" s="320"/>
      <c r="J213" s="320"/>
      <c r="K213" s="268"/>
    </row>
    <row r="214" spans="2:11" customFormat="1" ht="15" customHeight="1">
      <c r="B214" s="267"/>
      <c r="C214" s="199"/>
      <c r="D214" s="199"/>
      <c r="E214" s="199"/>
      <c r="F214" s="220"/>
      <c r="G214" s="256"/>
      <c r="H214" s="247"/>
      <c r="I214" s="247"/>
      <c r="J214" s="247"/>
      <c r="K214" s="268"/>
    </row>
    <row r="215" spans="2:11" customFormat="1" ht="15" customHeight="1">
      <c r="B215" s="267"/>
      <c r="C215" s="199" t="s">
        <v>4847</v>
      </c>
      <c r="D215" s="199"/>
      <c r="E215" s="199"/>
      <c r="F215" s="220">
        <v>1</v>
      </c>
      <c r="G215" s="256"/>
      <c r="H215" s="320" t="s">
        <v>4888</v>
      </c>
      <c r="I215" s="320"/>
      <c r="J215" s="320"/>
      <c r="K215" s="268"/>
    </row>
    <row r="216" spans="2:11" customFormat="1" ht="15" customHeight="1">
      <c r="B216" s="267"/>
      <c r="C216" s="199"/>
      <c r="D216" s="199"/>
      <c r="E216" s="199"/>
      <c r="F216" s="220">
        <v>2</v>
      </c>
      <c r="G216" s="256"/>
      <c r="H216" s="320" t="s">
        <v>4889</v>
      </c>
      <c r="I216" s="320"/>
      <c r="J216" s="320"/>
      <c r="K216" s="268"/>
    </row>
    <row r="217" spans="2:11" customFormat="1" ht="15" customHeight="1">
      <c r="B217" s="267"/>
      <c r="C217" s="199"/>
      <c r="D217" s="199"/>
      <c r="E217" s="199"/>
      <c r="F217" s="220">
        <v>3</v>
      </c>
      <c r="G217" s="256"/>
      <c r="H217" s="320" t="s">
        <v>4890</v>
      </c>
      <c r="I217" s="320"/>
      <c r="J217" s="320"/>
      <c r="K217" s="268"/>
    </row>
    <row r="218" spans="2:11" customFormat="1" ht="15" customHeight="1">
      <c r="B218" s="267"/>
      <c r="C218" s="199"/>
      <c r="D218" s="199"/>
      <c r="E218" s="199"/>
      <c r="F218" s="220">
        <v>4</v>
      </c>
      <c r="G218" s="256"/>
      <c r="H218" s="320" t="s">
        <v>4891</v>
      </c>
      <c r="I218" s="320"/>
      <c r="J218" s="320"/>
      <c r="K218" s="268"/>
    </row>
    <row r="219" spans="2:11" customFormat="1" ht="12.75" customHeight="1">
      <c r="B219" s="269"/>
      <c r="C219" s="270"/>
      <c r="D219" s="270"/>
      <c r="E219" s="270"/>
      <c r="F219" s="270"/>
      <c r="G219" s="270"/>
      <c r="H219" s="270"/>
      <c r="I219" s="270"/>
      <c r="J219" s="270"/>
      <c r="K219" s="271"/>
    </row>
  </sheetData>
  <sheetProtection formatCells="0" formatColumns="0" formatRows="0" insertColumns="0" insertRows="0" insertHyperlinks="0" deleteColumns="0" deleteRows="0" sort="0" autoFilter="0" pivotTables="0"/>
  <mergeCells count="77">
    <mergeCell ref="H217:J217"/>
    <mergeCell ref="H218:J218"/>
    <mergeCell ref="H216:J216"/>
    <mergeCell ref="H213:J213"/>
    <mergeCell ref="H212:J212"/>
    <mergeCell ref="H206:J206"/>
    <mergeCell ref="H207:J207"/>
    <mergeCell ref="H209:J209"/>
    <mergeCell ref="H211:J211"/>
    <mergeCell ref="H215:J215"/>
    <mergeCell ref="H210:J210"/>
    <mergeCell ref="C200:J200"/>
    <mergeCell ref="H201:J201"/>
    <mergeCell ref="H203:J203"/>
    <mergeCell ref="H204:J204"/>
    <mergeCell ref="H205:J205"/>
    <mergeCell ref="C75:J75"/>
    <mergeCell ref="C102:J102"/>
    <mergeCell ref="C122:J122"/>
    <mergeCell ref="C147:J147"/>
    <mergeCell ref="C165:J165"/>
    <mergeCell ref="D66:J66"/>
    <mergeCell ref="D67:J67"/>
    <mergeCell ref="D68:J68"/>
    <mergeCell ref="D69:J69"/>
    <mergeCell ref="D70:J70"/>
    <mergeCell ref="D60:J60"/>
    <mergeCell ref="D61:J61"/>
    <mergeCell ref="D62:J62"/>
    <mergeCell ref="D63:J63"/>
    <mergeCell ref="D65:J65"/>
    <mergeCell ref="C54:J54"/>
    <mergeCell ref="C55:J55"/>
    <mergeCell ref="C57:J57"/>
    <mergeCell ref="D58:J58"/>
    <mergeCell ref="D59:J59"/>
    <mergeCell ref="F23:J23"/>
    <mergeCell ref="C25:J25"/>
    <mergeCell ref="C26:J26"/>
    <mergeCell ref="D27:J27"/>
    <mergeCell ref="D28:J28"/>
    <mergeCell ref="C52:J52"/>
    <mergeCell ref="C3:J3"/>
    <mergeCell ref="C4:J4"/>
    <mergeCell ref="C6:J6"/>
    <mergeCell ref="C7:J7"/>
    <mergeCell ref="C9:J9"/>
    <mergeCell ref="D10:J10"/>
    <mergeCell ref="D11:J11"/>
    <mergeCell ref="D15:J15"/>
    <mergeCell ref="D16:J16"/>
    <mergeCell ref="D17:J17"/>
    <mergeCell ref="F18:J18"/>
    <mergeCell ref="F19:J19"/>
    <mergeCell ref="F20:J20"/>
    <mergeCell ref="F21:J21"/>
    <mergeCell ref="F22:J22"/>
    <mergeCell ref="D47:J47"/>
    <mergeCell ref="E48:J48"/>
    <mergeCell ref="E49:J49"/>
    <mergeCell ref="E50:J50"/>
    <mergeCell ref="D51:J51"/>
    <mergeCell ref="G41:J41"/>
    <mergeCell ref="G42:J42"/>
    <mergeCell ref="G43:J43"/>
    <mergeCell ref="G44:J44"/>
    <mergeCell ref="G45:J45"/>
    <mergeCell ref="G36:J36"/>
    <mergeCell ref="G37:J37"/>
    <mergeCell ref="G38:J38"/>
    <mergeCell ref="G39:J39"/>
    <mergeCell ref="G40:J40"/>
    <mergeCell ref="D30:J30"/>
    <mergeCell ref="D31:J31"/>
    <mergeCell ref="D33:J33"/>
    <mergeCell ref="D34:J34"/>
    <mergeCell ref="D35:J35"/>
  </mergeCells>
  <pageMargins left="0.59027779999999996" right="0.59027779999999996" top="0.59027779999999996" bottom="0.59027779999999996" header="0" footer="0"/>
  <pageSetup paperSize="9" scale="7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55</vt:i4>
      </vt:variant>
      <vt:variant>
        <vt:lpstr>Pojmenované oblasti</vt:lpstr>
      </vt:variant>
      <vt:variant>
        <vt:i4>109</vt:i4>
      </vt:variant>
    </vt:vector>
  </HeadingPairs>
  <TitlesOfParts>
    <vt:vector size="164" baseType="lpstr">
      <vt:lpstr>Rekapitulace stavby</vt:lpstr>
      <vt:lpstr>PS 00-21-01 - Přeložky ka...</vt:lpstr>
      <vt:lpstr>PS 02-10-01 - Dopravna De...</vt:lpstr>
      <vt:lpstr>PS 02-27-01 - Dopravna  D...</vt:lpstr>
      <vt:lpstr>PS 02-27-02 - Dopravna De...</vt:lpstr>
      <vt:lpstr>PS 02-37-01 - Dopravna  D...</vt:lpstr>
      <vt:lpstr>SO 00-10-01 - Výstroj trati</vt:lpstr>
      <vt:lpstr>SO 01-10-01 - Tanvald (mi...</vt:lpstr>
      <vt:lpstr>SO 01-11-01 - Tanvald (mi...</vt:lpstr>
      <vt:lpstr>SO 01-13-01 - Přejezd P55...</vt:lpstr>
      <vt:lpstr>SO 01-13-02 - Přejezd P55...</vt:lpstr>
      <vt:lpstr>SO 01-13-03 - Přejezd P55...</vt:lpstr>
      <vt:lpstr>SO 01-14-01 - Most v ev. ...</vt:lpstr>
      <vt:lpstr>SO 01-14-02 - Zeď v km 28...</vt:lpstr>
      <vt:lpstr>SO 01-14-03 - Zeď v km 28...</vt:lpstr>
      <vt:lpstr>SO 01-14-04 - Propustek v...</vt:lpstr>
      <vt:lpstr>SO 01-17-01 - Tunel Žďárs...</vt:lpstr>
      <vt:lpstr>SO 02-10-01 - Dopravna De...</vt:lpstr>
      <vt:lpstr>SO 02-11-01 - Dopravna De...</vt:lpstr>
      <vt:lpstr>SO 02-12-01 - Dopravna De...</vt:lpstr>
      <vt:lpstr>SO 02-24-01 - Dopravna De...</vt:lpstr>
      <vt:lpstr>SO 02-34-01 - Dopravna De...</vt:lpstr>
      <vt:lpstr>SO 02-36-01 - Dopravna De...</vt:lpstr>
      <vt:lpstr>SO 02-36-02 - Dopravna De...</vt:lpstr>
      <vt:lpstr>SO 02-36-03 - Dopravna De...</vt:lpstr>
      <vt:lpstr>SO 03-10-01 - Desná (mimo...</vt:lpstr>
      <vt:lpstr>SO 03-11-01 - Desná (mimo...</vt:lpstr>
      <vt:lpstr>SO 03-13-01 - Přejezd P55...</vt:lpstr>
      <vt:lpstr>SO 03-14-01 - Propustek v...</vt:lpstr>
      <vt:lpstr>SO 03-14-02 - Most v ev. ...</vt:lpstr>
      <vt:lpstr>SO 03-17-01 - Tunel Desen...</vt:lpstr>
      <vt:lpstr>SO 03-17-02 - Tunel Dolno...</vt:lpstr>
      <vt:lpstr>SO 03-36-01 - Zast. Desná...</vt:lpstr>
      <vt:lpstr>SO 03-36-02 - Zast. Desná...</vt:lpstr>
      <vt:lpstr>SO 04-10-01 - Dolní Polub...</vt:lpstr>
      <vt:lpstr>SO 04-11-01 - Dolní Polub...</vt:lpstr>
      <vt:lpstr>SO 04-12-01 - Zast. Kořen...</vt:lpstr>
      <vt:lpstr>SO 04-13-01 - Přejezd P55...</vt:lpstr>
      <vt:lpstr>SO 04-13-02 - Přejezd P55...</vt:lpstr>
      <vt:lpstr>SO 04-14-01 - Most v ev. ...</vt:lpstr>
      <vt:lpstr>SO 04-14-02 - Propustek v...</vt:lpstr>
      <vt:lpstr>SO 04-14-03 - Most v ev. ...</vt:lpstr>
      <vt:lpstr>SO 04-14-04 - Most v ev. ...</vt:lpstr>
      <vt:lpstr>SO 04-14-05 - Most v ev. ...</vt:lpstr>
      <vt:lpstr>SO 04-14-06 - Zeď v km 32...</vt:lpstr>
      <vt:lpstr>SO 04-14-07 - Zeď v km 33...</vt:lpstr>
      <vt:lpstr>SO 04-14-08 - Propustek v...</vt:lpstr>
      <vt:lpstr>SO 04-14-09 - Propustek v...</vt:lpstr>
      <vt:lpstr>SO 04-17-01 - Tunel Polub...</vt:lpstr>
      <vt:lpstr>SO 04-36-01 - Zast. Desná...</vt:lpstr>
      <vt:lpstr>SO 04-36-02 - Zast. Desná...</vt:lpstr>
      <vt:lpstr>SO 04-36-04 - Zast. Kořen...</vt:lpstr>
      <vt:lpstr>SO 04-36-05 - Zast. Kořen...</vt:lpstr>
      <vt:lpstr>SO 98-98 - VON</vt:lpstr>
      <vt:lpstr>Pokyny pro vyplnění</vt:lpstr>
      <vt:lpstr>'PS 00-21-01 - Přeložky ka...'!Názvy_tisku</vt:lpstr>
      <vt:lpstr>'PS 02-10-01 - Dopravna De...'!Názvy_tisku</vt:lpstr>
      <vt:lpstr>'PS 02-27-01 - Dopravna  D...'!Názvy_tisku</vt:lpstr>
      <vt:lpstr>'PS 02-27-02 - Dopravna De...'!Názvy_tisku</vt:lpstr>
      <vt:lpstr>'PS 02-37-01 - Dopravna  D...'!Názvy_tisku</vt:lpstr>
      <vt:lpstr>'Rekapitulace stavby'!Názvy_tisku</vt:lpstr>
      <vt:lpstr>'SO 00-10-01 - Výstroj trati'!Názvy_tisku</vt:lpstr>
      <vt:lpstr>'SO 01-10-01 - Tanvald (mi...'!Názvy_tisku</vt:lpstr>
      <vt:lpstr>'SO 01-11-01 - Tanvald (mi...'!Názvy_tisku</vt:lpstr>
      <vt:lpstr>'SO 01-13-01 - Přejezd P55...'!Názvy_tisku</vt:lpstr>
      <vt:lpstr>'SO 01-13-02 - Přejezd P55...'!Názvy_tisku</vt:lpstr>
      <vt:lpstr>'SO 01-13-03 - Přejezd P55...'!Názvy_tisku</vt:lpstr>
      <vt:lpstr>'SO 01-14-01 - Most v ev. ...'!Názvy_tisku</vt:lpstr>
      <vt:lpstr>'SO 01-14-02 - Zeď v km 28...'!Názvy_tisku</vt:lpstr>
      <vt:lpstr>'SO 01-14-03 - Zeď v km 28...'!Názvy_tisku</vt:lpstr>
      <vt:lpstr>'SO 01-14-04 - Propustek v...'!Názvy_tisku</vt:lpstr>
      <vt:lpstr>'SO 01-17-01 - Tunel Žďárs...'!Názvy_tisku</vt:lpstr>
      <vt:lpstr>'SO 02-10-01 - Dopravna De...'!Názvy_tisku</vt:lpstr>
      <vt:lpstr>'SO 02-11-01 - Dopravna De...'!Názvy_tisku</vt:lpstr>
      <vt:lpstr>'SO 02-12-01 - Dopravna De...'!Názvy_tisku</vt:lpstr>
      <vt:lpstr>'SO 02-24-01 - Dopravna De...'!Názvy_tisku</vt:lpstr>
      <vt:lpstr>'SO 02-34-01 - Dopravna De...'!Názvy_tisku</vt:lpstr>
      <vt:lpstr>'SO 02-36-01 - Dopravna De...'!Názvy_tisku</vt:lpstr>
      <vt:lpstr>'SO 02-36-02 - Dopravna De...'!Názvy_tisku</vt:lpstr>
      <vt:lpstr>'SO 02-36-03 - Dopravna De...'!Názvy_tisku</vt:lpstr>
      <vt:lpstr>'SO 03-10-01 - Desná (mimo...'!Názvy_tisku</vt:lpstr>
      <vt:lpstr>'SO 03-11-01 - Desná (mimo...'!Názvy_tisku</vt:lpstr>
      <vt:lpstr>'SO 03-13-01 - Přejezd P55...'!Názvy_tisku</vt:lpstr>
      <vt:lpstr>'SO 03-14-01 - Propustek v...'!Názvy_tisku</vt:lpstr>
      <vt:lpstr>'SO 03-14-02 - Most v ev. ...'!Názvy_tisku</vt:lpstr>
      <vt:lpstr>'SO 03-17-01 - Tunel Desen...'!Názvy_tisku</vt:lpstr>
      <vt:lpstr>'SO 03-17-02 - Tunel Dolno...'!Názvy_tisku</vt:lpstr>
      <vt:lpstr>'SO 03-36-01 - Zast. Desná...'!Názvy_tisku</vt:lpstr>
      <vt:lpstr>'SO 03-36-02 - Zast. Desná...'!Názvy_tisku</vt:lpstr>
      <vt:lpstr>'SO 04-10-01 - Dolní Polub...'!Názvy_tisku</vt:lpstr>
      <vt:lpstr>'SO 04-11-01 - Dolní Polub...'!Názvy_tisku</vt:lpstr>
      <vt:lpstr>'SO 04-12-01 - Zast. Kořen...'!Názvy_tisku</vt:lpstr>
      <vt:lpstr>'SO 04-13-01 - Přejezd P55...'!Názvy_tisku</vt:lpstr>
      <vt:lpstr>'SO 04-13-02 - Přejezd P55...'!Názvy_tisku</vt:lpstr>
      <vt:lpstr>'SO 04-14-01 - Most v ev. ...'!Názvy_tisku</vt:lpstr>
      <vt:lpstr>'SO 04-14-02 - Propustek v...'!Názvy_tisku</vt:lpstr>
      <vt:lpstr>'SO 04-14-03 - Most v ev. ...'!Názvy_tisku</vt:lpstr>
      <vt:lpstr>'SO 04-14-04 - Most v ev. ...'!Názvy_tisku</vt:lpstr>
      <vt:lpstr>'SO 04-14-05 - Most v ev. ...'!Názvy_tisku</vt:lpstr>
      <vt:lpstr>'SO 04-14-06 - Zeď v km 32...'!Názvy_tisku</vt:lpstr>
      <vt:lpstr>'SO 04-14-07 - Zeď v km 33...'!Názvy_tisku</vt:lpstr>
      <vt:lpstr>'SO 04-14-08 - Propustek v...'!Názvy_tisku</vt:lpstr>
      <vt:lpstr>'SO 04-14-09 - Propustek v...'!Názvy_tisku</vt:lpstr>
      <vt:lpstr>'SO 04-17-01 - Tunel Polub...'!Názvy_tisku</vt:lpstr>
      <vt:lpstr>'SO 04-36-01 - Zast. Desná...'!Názvy_tisku</vt:lpstr>
      <vt:lpstr>'SO 04-36-02 - Zast. Desná...'!Názvy_tisku</vt:lpstr>
      <vt:lpstr>'SO 04-36-04 - Zast. Kořen...'!Názvy_tisku</vt:lpstr>
      <vt:lpstr>'SO 04-36-05 - Zast. Kořen...'!Názvy_tisku</vt:lpstr>
      <vt:lpstr>'SO 98-98 - VON'!Názvy_tisku</vt:lpstr>
      <vt:lpstr>'Pokyny pro vyplnění'!Oblast_tisku</vt:lpstr>
      <vt:lpstr>'PS 00-21-01 - Přeložky ka...'!Oblast_tisku</vt:lpstr>
      <vt:lpstr>'PS 02-10-01 - Dopravna De...'!Oblast_tisku</vt:lpstr>
      <vt:lpstr>'PS 02-27-01 - Dopravna  D...'!Oblast_tisku</vt:lpstr>
      <vt:lpstr>'PS 02-27-02 - Dopravna De...'!Oblast_tisku</vt:lpstr>
      <vt:lpstr>'PS 02-37-01 - Dopravna  D...'!Oblast_tisku</vt:lpstr>
      <vt:lpstr>'Rekapitulace stavby'!Oblast_tisku</vt:lpstr>
      <vt:lpstr>'SO 00-10-01 - Výstroj trati'!Oblast_tisku</vt:lpstr>
      <vt:lpstr>'SO 01-10-01 - Tanvald (mi...'!Oblast_tisku</vt:lpstr>
      <vt:lpstr>'SO 01-11-01 - Tanvald (mi...'!Oblast_tisku</vt:lpstr>
      <vt:lpstr>'SO 01-13-01 - Přejezd P55...'!Oblast_tisku</vt:lpstr>
      <vt:lpstr>'SO 01-13-02 - Přejezd P55...'!Oblast_tisku</vt:lpstr>
      <vt:lpstr>'SO 01-13-03 - Přejezd P55...'!Oblast_tisku</vt:lpstr>
      <vt:lpstr>'SO 01-14-01 - Most v ev. ...'!Oblast_tisku</vt:lpstr>
      <vt:lpstr>'SO 01-14-02 - Zeď v km 28...'!Oblast_tisku</vt:lpstr>
      <vt:lpstr>'SO 01-14-03 - Zeď v km 28...'!Oblast_tisku</vt:lpstr>
      <vt:lpstr>'SO 01-14-04 - Propustek v...'!Oblast_tisku</vt:lpstr>
      <vt:lpstr>'SO 01-17-01 - Tunel Žďárs...'!Oblast_tisku</vt:lpstr>
      <vt:lpstr>'SO 02-10-01 - Dopravna De...'!Oblast_tisku</vt:lpstr>
      <vt:lpstr>'SO 02-11-01 - Dopravna De...'!Oblast_tisku</vt:lpstr>
      <vt:lpstr>'SO 02-12-01 - Dopravna De...'!Oblast_tisku</vt:lpstr>
      <vt:lpstr>'SO 02-24-01 - Dopravna De...'!Oblast_tisku</vt:lpstr>
      <vt:lpstr>'SO 02-34-01 - Dopravna De...'!Oblast_tisku</vt:lpstr>
      <vt:lpstr>'SO 02-36-01 - Dopravna De...'!Oblast_tisku</vt:lpstr>
      <vt:lpstr>'SO 02-36-02 - Dopravna De...'!Oblast_tisku</vt:lpstr>
      <vt:lpstr>'SO 02-36-03 - Dopravna De...'!Oblast_tisku</vt:lpstr>
      <vt:lpstr>'SO 03-10-01 - Desná (mimo...'!Oblast_tisku</vt:lpstr>
      <vt:lpstr>'SO 03-11-01 - Desná (mimo...'!Oblast_tisku</vt:lpstr>
      <vt:lpstr>'SO 03-13-01 - Přejezd P55...'!Oblast_tisku</vt:lpstr>
      <vt:lpstr>'SO 03-14-01 - Propustek v...'!Oblast_tisku</vt:lpstr>
      <vt:lpstr>'SO 03-14-02 - Most v ev. ...'!Oblast_tisku</vt:lpstr>
      <vt:lpstr>'SO 03-17-01 - Tunel Desen...'!Oblast_tisku</vt:lpstr>
      <vt:lpstr>'SO 03-17-02 - Tunel Dolno...'!Oblast_tisku</vt:lpstr>
      <vt:lpstr>'SO 03-36-01 - Zast. Desná...'!Oblast_tisku</vt:lpstr>
      <vt:lpstr>'SO 03-36-02 - Zast. Desná...'!Oblast_tisku</vt:lpstr>
      <vt:lpstr>'SO 04-10-01 - Dolní Polub...'!Oblast_tisku</vt:lpstr>
      <vt:lpstr>'SO 04-11-01 - Dolní Polub...'!Oblast_tisku</vt:lpstr>
      <vt:lpstr>'SO 04-12-01 - Zast. Kořen...'!Oblast_tisku</vt:lpstr>
      <vt:lpstr>'SO 04-13-01 - Přejezd P55...'!Oblast_tisku</vt:lpstr>
      <vt:lpstr>'SO 04-13-02 - Přejezd P55...'!Oblast_tisku</vt:lpstr>
      <vt:lpstr>'SO 04-14-01 - Most v ev. ...'!Oblast_tisku</vt:lpstr>
      <vt:lpstr>'SO 04-14-02 - Propustek v...'!Oblast_tisku</vt:lpstr>
      <vt:lpstr>'SO 04-14-03 - Most v ev. ...'!Oblast_tisku</vt:lpstr>
      <vt:lpstr>'SO 04-14-04 - Most v ev. ...'!Oblast_tisku</vt:lpstr>
      <vt:lpstr>'SO 04-14-05 - Most v ev. ...'!Oblast_tisku</vt:lpstr>
      <vt:lpstr>'SO 04-14-06 - Zeď v km 32...'!Oblast_tisku</vt:lpstr>
      <vt:lpstr>'SO 04-14-07 - Zeď v km 33...'!Oblast_tisku</vt:lpstr>
      <vt:lpstr>'SO 04-14-08 - Propustek v...'!Oblast_tisku</vt:lpstr>
      <vt:lpstr>'SO 04-14-09 - Propustek v...'!Oblast_tisku</vt:lpstr>
      <vt:lpstr>'SO 04-17-01 - Tunel Polub...'!Oblast_tisku</vt:lpstr>
      <vt:lpstr>'SO 04-36-01 - Zast. Desná...'!Oblast_tisku</vt:lpstr>
      <vt:lpstr>'SO 04-36-02 - Zast. Desná...'!Oblast_tisku</vt:lpstr>
      <vt:lpstr>'SO 04-36-04 - Zast. Kořen...'!Oblast_tisku</vt:lpstr>
      <vt:lpstr>'SO 04-36-05 - Zast. Kořen...'!Oblast_tisku</vt:lpstr>
      <vt:lpstr>'SO 98-98 - VON'!Oblast_tisku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Desenský Jiří, DiS.</dc:creator>
  <cp:lastModifiedBy>Desenský Jiří, DiS.</cp:lastModifiedBy>
  <dcterms:created xsi:type="dcterms:W3CDTF">2024-01-18T11:51:57Z</dcterms:created>
  <dcterms:modified xsi:type="dcterms:W3CDTF">2024-01-18T11:57:05Z</dcterms:modified>
</cp:coreProperties>
</file>